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630" yWindow="600" windowWidth="27495" windowHeight="13995"/>
  </bookViews>
  <sheets>
    <sheet name="Rekapitulace stavby" sheetId="1" r:id="rId1"/>
    <sheet name="SO 10.1 - Retenční nádrž ..." sheetId="2" r:id="rId2"/>
    <sheet name="SO 10.2 - Vodovodní přípojka" sheetId="3" r:id="rId3"/>
    <sheet name="SO 10.3 - Přípojka NN" sheetId="4" r:id="rId4"/>
    <sheet name="SO 10.4 - Přeložka trubní..." sheetId="5" r:id="rId5"/>
    <sheet name="SO 10.5 - Přeložka vodovo..." sheetId="6" r:id="rId6"/>
    <sheet name="SO 10.6 - Obslužná vozovka" sheetId="7" r:id="rId7"/>
    <sheet name="PS 10.1 - Strojně technol..." sheetId="8" r:id="rId8"/>
    <sheet name="PS 10.2 - Elektro část a ASŘ" sheetId="9" r:id="rId9"/>
    <sheet name="PS 10.3 - Přenos dat" sheetId="10" r:id="rId10"/>
    <sheet name="SO 20.1 - Retenční nádrž ..." sheetId="11" r:id="rId11"/>
    <sheet name="SO 20.2 - Vrtaná studna VS1" sheetId="12" r:id="rId12"/>
    <sheet name="SO 20.3 - Přípojka NN" sheetId="13" r:id="rId13"/>
    <sheet name="PS 20.1 - Strojně technol..." sheetId="14" r:id="rId14"/>
    <sheet name="PS 20.2 - Elektro část a ASŘ" sheetId="15" r:id="rId15"/>
    <sheet name="PS 20.3 - Přenos dat" sheetId="16" r:id="rId16"/>
    <sheet name="SO 40.11 - Retenční nádrž..." sheetId="17" r:id="rId17"/>
    <sheet name="SO 40.12 - Retenční nádrž..." sheetId="18" r:id="rId18"/>
    <sheet name="SO 40.2 - Vodovodní přípojka" sheetId="19" r:id="rId19"/>
    <sheet name="SO 40.3 - Přípojka NN" sheetId="20" r:id="rId20"/>
    <sheet name="SO 40.4 - Přeložka vodovo..." sheetId="21" r:id="rId21"/>
    <sheet name="SO 40.5 - Přeložka kabelů..." sheetId="22" r:id="rId22"/>
    <sheet name="SO 40.6 - Přeložka kabelů..." sheetId="23" r:id="rId23"/>
    <sheet name="PS 40.1 - Strojně technol..." sheetId="24" r:id="rId24"/>
    <sheet name="PS 40.2 - Elektro část a ASŘ" sheetId="25" r:id="rId25"/>
    <sheet name="PS 40.3 - Přenos dat" sheetId="26" r:id="rId26"/>
    <sheet name="991 - OSTATNÍ NÁKLADY" sheetId="27" r:id="rId27"/>
    <sheet name="00 - OSTATNÍ" sheetId="28" r:id="rId28"/>
    <sheet name="SO 01.1 - splašková kanal..." sheetId="29" r:id="rId29"/>
    <sheet name="SO 01.2 - přeložka vodovodu" sheetId="30" r:id="rId30"/>
    <sheet name="SO 02 - TLAKOVÁ KANALIZACE" sheetId="31" r:id="rId31"/>
    <sheet name="SO 03, 04 - ČERPACÍ STANI..." sheetId="32" r:id="rId32"/>
    <sheet name="00 - OSTATNÍ NÁKLADY" sheetId="33" r:id="rId33"/>
    <sheet name="SO 01.1 - splašková kanal..._01" sheetId="34" r:id="rId34"/>
    <sheet name="SO 01.2 - kanalizační odb..." sheetId="35" r:id="rId35"/>
    <sheet name="SO 03,04,05 - SPLAŠKOVÁ K..." sheetId="36" r:id="rId36"/>
    <sheet name="Pokyny pro vyplnění" sheetId="37" r:id="rId37"/>
  </sheets>
  <definedNames>
    <definedName name="_xlnm._FilterDatabase" localSheetId="27" hidden="1">'00 - OSTATNÍ'!$C$83:$K$83</definedName>
    <definedName name="_xlnm._FilterDatabase" localSheetId="32" hidden="1">'00 - OSTATNÍ NÁKLADY'!$C$83:$K$83</definedName>
    <definedName name="_xlnm._FilterDatabase" localSheetId="26" hidden="1">'991 - OSTATNÍ NÁKLADY'!$C$82:$K$82</definedName>
    <definedName name="_xlnm._FilterDatabase" localSheetId="7" hidden="1">'PS 10.1 - Strojně technol...'!$C$89:$K$89</definedName>
    <definedName name="_xlnm._FilterDatabase" localSheetId="8" hidden="1">'PS 10.2 - Elektro část a ASŘ'!$C$93:$K$93</definedName>
    <definedName name="_xlnm._FilterDatabase" localSheetId="9" hidden="1">'PS 10.3 - Přenos dat'!$C$91:$K$91</definedName>
    <definedName name="_xlnm._FilterDatabase" localSheetId="13" hidden="1">'PS 20.1 - Strojně technol...'!$C$89:$K$89</definedName>
    <definedName name="_xlnm._FilterDatabase" localSheetId="14" hidden="1">'PS 20.2 - Elektro část a ASŘ'!$C$93:$K$93</definedName>
    <definedName name="_xlnm._FilterDatabase" localSheetId="15" hidden="1">'PS 20.3 - Přenos dat'!$C$91:$K$91</definedName>
    <definedName name="_xlnm._FilterDatabase" localSheetId="23" hidden="1">'PS 40.1 - Strojně technol...'!$C$89:$K$89</definedName>
    <definedName name="_xlnm._FilterDatabase" localSheetId="24" hidden="1">'PS 40.2 - Elektro část a ASŘ'!$C$93:$K$93</definedName>
    <definedName name="_xlnm._FilterDatabase" localSheetId="25" hidden="1">'PS 40.3 - Přenos dat'!$C$91:$K$91</definedName>
    <definedName name="_xlnm._FilterDatabase" localSheetId="28" hidden="1">'SO 01.1 - splašková kanal...'!$C$97:$K$97</definedName>
    <definedName name="_xlnm._FilterDatabase" localSheetId="33" hidden="1">'SO 01.1 - splašková kanal..._01'!$C$96:$K$96</definedName>
    <definedName name="_xlnm._FilterDatabase" localSheetId="34" hidden="1">'SO 01.2 - kanalizační odb...'!$C$95:$K$95</definedName>
    <definedName name="_xlnm._FilterDatabase" localSheetId="29" hidden="1">'SO 01.2 - přeložka vodovodu'!$C$96:$K$96</definedName>
    <definedName name="_xlnm._FilterDatabase" localSheetId="30" hidden="1">'SO 02 - TLAKOVÁ KANALIZACE'!$C$90:$K$90</definedName>
    <definedName name="_xlnm._FilterDatabase" localSheetId="31" hidden="1">'SO 03, 04 - ČERPACÍ STANI...'!$C$93:$K$93</definedName>
    <definedName name="_xlnm._FilterDatabase" localSheetId="35" hidden="1">'SO 03,04,05 - SPLAŠKOVÁ K...'!$C$101:$K$101</definedName>
    <definedName name="_xlnm._FilterDatabase" localSheetId="1" hidden="1">'SO 10.1 - Retenční nádrž ...'!$C$106:$K$106</definedName>
    <definedName name="_xlnm._FilterDatabase" localSheetId="2" hidden="1">'SO 10.2 - Vodovodní přípojka'!$C$96:$K$96</definedName>
    <definedName name="_xlnm._FilterDatabase" localSheetId="3" hidden="1">'SO 10.3 - Přípojka NN'!$C$92:$K$92</definedName>
    <definedName name="_xlnm._FilterDatabase" localSheetId="4" hidden="1">'SO 10.4 - Přeložka trubní...'!$C$98:$K$98</definedName>
    <definedName name="_xlnm._FilterDatabase" localSheetId="5" hidden="1">'SO 10.5 - Přeložka vodovo...'!$C$96:$K$96</definedName>
    <definedName name="_xlnm._FilterDatabase" localSheetId="6" hidden="1">'SO 10.6 - Obslužná vozovka'!$C$92:$K$92</definedName>
    <definedName name="_xlnm._FilterDatabase" localSheetId="10" hidden="1">'SO 20.1 - Retenční nádrž ...'!$C$104:$K$104</definedName>
    <definedName name="_xlnm._FilterDatabase" localSheetId="11" hidden="1">'SO 20.2 - Vrtaná studna VS1'!$C$95:$K$95</definedName>
    <definedName name="_xlnm._FilterDatabase" localSheetId="12" hidden="1">'SO 20.3 - Přípojka NN'!$C$92:$K$92</definedName>
    <definedName name="_xlnm._FilterDatabase" localSheetId="16" hidden="1">'SO 40.11 - Retenční nádrž...'!$C$106:$K$106</definedName>
    <definedName name="_xlnm._FilterDatabase" localSheetId="17" hidden="1">'SO 40.12 - Retenční nádrž...'!$C$90:$K$90</definedName>
    <definedName name="_xlnm._FilterDatabase" localSheetId="18" hidden="1">'SO 40.2 - Vodovodní přípojka'!$C$96:$K$96</definedName>
    <definedName name="_xlnm._FilterDatabase" localSheetId="19" hidden="1">'SO 40.3 - Přípojka NN'!$C$92:$K$92</definedName>
    <definedName name="_xlnm._FilterDatabase" localSheetId="20" hidden="1">'SO 40.4 - Přeložka vodovo...'!$C$97:$K$97</definedName>
    <definedName name="_xlnm._FilterDatabase" localSheetId="21" hidden="1">'SO 40.5 - Přeložka kabelů...'!$C$93:$K$93</definedName>
    <definedName name="_xlnm._FilterDatabase" localSheetId="22" hidden="1">'SO 40.6 - Přeložka kabelů...'!$C$88:$K$88</definedName>
    <definedName name="_xlnm.Print_Titles" localSheetId="27">'00 - OSTATNÍ'!$83:$83</definedName>
    <definedName name="_xlnm.Print_Titles" localSheetId="32">'00 - OSTATNÍ NÁKLADY'!$83:$83</definedName>
    <definedName name="_xlnm.Print_Titles" localSheetId="26">'991 - OSTATNÍ NÁKLADY'!$82:$82</definedName>
    <definedName name="_xlnm.Print_Titles" localSheetId="7">'PS 10.1 - Strojně technol...'!$89:$89</definedName>
    <definedName name="_xlnm.Print_Titles" localSheetId="8">'PS 10.2 - Elektro část a ASŘ'!$93:$93</definedName>
    <definedName name="_xlnm.Print_Titles" localSheetId="9">'PS 10.3 - Přenos dat'!$91:$91</definedName>
    <definedName name="_xlnm.Print_Titles" localSheetId="13">'PS 20.1 - Strojně technol...'!$89:$89</definedName>
    <definedName name="_xlnm.Print_Titles" localSheetId="14">'PS 20.2 - Elektro část a ASŘ'!$93:$93</definedName>
    <definedName name="_xlnm.Print_Titles" localSheetId="15">'PS 20.3 - Přenos dat'!$91:$91</definedName>
    <definedName name="_xlnm.Print_Titles" localSheetId="23">'PS 40.1 - Strojně technol...'!$89:$89</definedName>
    <definedName name="_xlnm.Print_Titles" localSheetId="24">'PS 40.2 - Elektro část a ASŘ'!$93:$93</definedName>
    <definedName name="_xlnm.Print_Titles" localSheetId="25">'PS 40.3 - Přenos dat'!$91:$91</definedName>
    <definedName name="_xlnm.Print_Titles" localSheetId="0">'Rekapitulace stavby'!$49:$49</definedName>
    <definedName name="_xlnm.Print_Titles" localSheetId="28">'SO 01.1 - splašková kanal...'!$97:$97</definedName>
    <definedName name="_xlnm.Print_Titles" localSheetId="33">'SO 01.1 - splašková kanal..._01'!$96:$96</definedName>
    <definedName name="_xlnm.Print_Titles" localSheetId="34">'SO 01.2 - kanalizační odb...'!$95:$95</definedName>
    <definedName name="_xlnm.Print_Titles" localSheetId="29">'SO 01.2 - přeložka vodovodu'!$96:$96</definedName>
    <definedName name="_xlnm.Print_Titles" localSheetId="30">'SO 02 - TLAKOVÁ KANALIZACE'!$90:$90</definedName>
    <definedName name="_xlnm.Print_Titles" localSheetId="31">'SO 03, 04 - ČERPACÍ STANI...'!$93:$93</definedName>
    <definedName name="_xlnm.Print_Titles" localSheetId="35">'SO 03,04,05 - SPLAŠKOVÁ K...'!$101:$101</definedName>
    <definedName name="_xlnm.Print_Titles" localSheetId="1">'SO 10.1 - Retenční nádrž ...'!$106:$106</definedName>
    <definedName name="_xlnm.Print_Titles" localSheetId="2">'SO 10.2 - Vodovodní přípojka'!$96:$96</definedName>
    <definedName name="_xlnm.Print_Titles" localSheetId="3">'SO 10.3 - Přípojka NN'!$92:$92</definedName>
    <definedName name="_xlnm.Print_Titles" localSheetId="4">'SO 10.4 - Přeložka trubní...'!$98:$98</definedName>
    <definedName name="_xlnm.Print_Titles" localSheetId="5">'SO 10.5 - Přeložka vodovo...'!$96:$96</definedName>
    <definedName name="_xlnm.Print_Titles" localSheetId="6">'SO 10.6 - Obslužná vozovka'!$92:$92</definedName>
    <definedName name="_xlnm.Print_Titles" localSheetId="10">'SO 20.1 - Retenční nádrž ...'!$104:$104</definedName>
    <definedName name="_xlnm.Print_Titles" localSheetId="11">'SO 20.2 - Vrtaná studna VS1'!$95:$95</definedName>
    <definedName name="_xlnm.Print_Titles" localSheetId="12">'SO 20.3 - Přípojka NN'!$92:$92</definedName>
    <definedName name="_xlnm.Print_Titles" localSheetId="16">'SO 40.11 - Retenční nádrž...'!$106:$106</definedName>
    <definedName name="_xlnm.Print_Titles" localSheetId="17">'SO 40.12 - Retenční nádrž...'!$90:$90</definedName>
    <definedName name="_xlnm.Print_Titles" localSheetId="18">'SO 40.2 - Vodovodní přípojka'!$96:$96</definedName>
    <definedName name="_xlnm.Print_Titles" localSheetId="19">'SO 40.3 - Přípojka NN'!$92:$92</definedName>
    <definedName name="_xlnm.Print_Titles" localSheetId="20">'SO 40.4 - Přeložka vodovo...'!$97:$97</definedName>
    <definedName name="_xlnm.Print_Titles" localSheetId="21">'SO 40.5 - Přeložka kabelů...'!$93:$93</definedName>
    <definedName name="_xlnm.Print_Titles" localSheetId="22">'SO 40.6 - Přeložka kabelů...'!$88:$88</definedName>
    <definedName name="_xlnm.Print_Area" localSheetId="27">'00 - OSTATNÍ'!$C$4:$J$38,'00 - OSTATNÍ'!$C$44:$J$63,'00 - OSTATNÍ'!$C$69:$K$174</definedName>
    <definedName name="_xlnm.Print_Area" localSheetId="32">'00 - OSTATNÍ NÁKLADY'!$C$4:$J$38,'00 - OSTATNÍ NÁKLADY'!$C$44:$J$63,'00 - OSTATNÍ NÁKLADY'!$C$69:$K$167</definedName>
    <definedName name="_xlnm.Print_Area" localSheetId="26">'991 - OSTATNÍ NÁKLADY'!$C$4:$J$38,'991 - OSTATNÍ NÁKLADY'!$C$44:$J$62,'991 - OSTATNÍ NÁKLADY'!$C$68:$K$104</definedName>
    <definedName name="_xlnm.Print_Area" localSheetId="36">'Pokyny pro vyplnění'!$B$2:$K$69,'Pokyny pro vyplnění'!$B$72:$K$116,'Pokyny pro vyplnění'!$B$119:$K$188,'Pokyny pro vyplnění'!$B$196:$K$216</definedName>
    <definedName name="_xlnm.Print_Area" localSheetId="7">'PS 10.1 - Strojně technol...'!$C$4:$J$40,'PS 10.1 - Strojně technol...'!$C$46:$J$67,'PS 10.1 - Strojně technol...'!$C$73:$K$106</definedName>
    <definedName name="_xlnm.Print_Area" localSheetId="8">'PS 10.2 - Elektro část a ASŘ'!$C$4:$J$40,'PS 10.2 - Elektro část a ASŘ'!$C$46:$J$71,'PS 10.2 - Elektro část a ASŘ'!$C$77:$K$182</definedName>
    <definedName name="_xlnm.Print_Area" localSheetId="9">'PS 10.3 - Přenos dat'!$C$4:$J$40,'PS 10.3 - Přenos dat'!$C$46:$J$69,'PS 10.3 - Přenos dat'!$C$75:$K$106</definedName>
    <definedName name="_xlnm.Print_Area" localSheetId="13">'PS 20.1 - Strojně technol...'!$C$4:$J$40,'PS 20.1 - Strojně technol...'!$C$46:$J$67,'PS 20.1 - Strojně technol...'!$C$73:$K$105</definedName>
    <definedName name="_xlnm.Print_Area" localSheetId="14">'PS 20.2 - Elektro část a ASŘ'!$C$4:$J$40,'PS 20.2 - Elektro část a ASŘ'!$C$46:$J$71,'PS 20.2 - Elektro část a ASŘ'!$C$77:$K$183</definedName>
    <definedName name="_xlnm.Print_Area" localSheetId="15">'PS 20.3 - Přenos dat'!$C$4:$J$40,'PS 20.3 - Přenos dat'!$C$46:$J$69,'PS 20.3 - Přenos dat'!$C$75:$K$106</definedName>
    <definedName name="_xlnm.Print_Area" localSheetId="23">'PS 40.1 - Strojně technol...'!$C$4:$J$40,'PS 40.1 - Strojně technol...'!$C$46:$J$67,'PS 40.1 - Strojně technol...'!$C$73:$K$101</definedName>
    <definedName name="_xlnm.Print_Area" localSheetId="24">'PS 40.2 - Elektro část a ASŘ'!$C$4:$J$40,'PS 40.2 - Elektro část a ASŘ'!$C$46:$J$71,'PS 40.2 - Elektro část a ASŘ'!$C$77:$K$185</definedName>
    <definedName name="_xlnm.Print_Area" localSheetId="25">'PS 40.3 - Přenos dat'!$C$4:$J$40,'PS 40.3 - Přenos dat'!$C$46:$J$69,'PS 40.3 - Přenos dat'!$C$75:$K$106</definedName>
    <definedName name="_xlnm.Print_Area" localSheetId="0">'Rekapitulace stavby'!$D$4:$AO$33,'Rekapitulace stavby'!$C$39:$AQ$98</definedName>
    <definedName name="_xlnm.Print_Area" localSheetId="28">'SO 01.1 - splašková kanal...'!$C$4:$J$40,'SO 01.1 - splašková kanal...'!$C$46:$J$75,'SO 01.1 - splašková kanal...'!$C$81:$K$744</definedName>
    <definedName name="_xlnm.Print_Area" localSheetId="33">'SO 01.1 - splašková kanal..._01'!$C$4:$J$40,'SO 01.1 - splašková kanal..._01'!$C$46:$J$74,'SO 01.1 - splašková kanal..._01'!$C$80:$K$413</definedName>
    <definedName name="_xlnm.Print_Area" localSheetId="34">'SO 01.2 - kanalizační odb...'!$C$4:$J$40,'SO 01.2 - kanalizační odb...'!$C$46:$J$73,'SO 01.2 - kanalizační odb...'!$C$79:$K$274</definedName>
    <definedName name="_xlnm.Print_Area" localSheetId="29">'SO 01.2 - přeložka vodovodu'!$C$4:$J$40,'SO 01.2 - přeložka vodovodu'!$C$46:$J$74,'SO 01.2 - přeložka vodovodu'!$C$80:$K$193</definedName>
    <definedName name="_xlnm.Print_Area" localSheetId="30">'SO 02 - TLAKOVÁ KANALIZACE'!$C$4:$J$38,'SO 02 - TLAKOVÁ KANALIZACE'!$C$44:$J$70,'SO 02 - TLAKOVÁ KANALIZACE'!$C$76:$K$279</definedName>
    <definedName name="_xlnm.Print_Area" localSheetId="31">'SO 03, 04 - ČERPACÍ STANI...'!$C$4:$J$38,'SO 03, 04 - ČERPACÍ STANI...'!$C$44:$J$73,'SO 03, 04 - ČERPACÍ STANI...'!$C$79:$K$223</definedName>
    <definedName name="_xlnm.Print_Area" localSheetId="35">'SO 03,04,05 - SPLAŠKOVÁ K...'!$C$4:$J$38,'SO 03,04,05 - SPLAŠKOVÁ K...'!$C$44:$J$81,'SO 03,04,05 - SPLAŠKOVÁ K...'!$C$87:$K$485</definedName>
    <definedName name="_xlnm.Print_Area" localSheetId="1">'SO 10.1 - Retenční nádrž ...'!$C$4:$J$40,'SO 10.1 - Retenční nádrž ...'!$C$46:$J$84,'SO 10.1 - Retenční nádrž ...'!$C$90:$K$1948</definedName>
    <definedName name="_xlnm.Print_Area" localSheetId="2">'SO 10.2 - Vodovodní přípojka'!$C$4:$J$40,'SO 10.2 - Vodovodní přípojka'!$C$46:$J$74,'SO 10.2 - Vodovodní přípojka'!$C$80:$K$209</definedName>
    <definedName name="_xlnm.Print_Area" localSheetId="3">'SO 10.3 - Přípojka NN'!$C$4:$J$40,'SO 10.3 - Přípojka NN'!$C$46:$J$70,'SO 10.3 - Přípojka NN'!$C$76:$K$117</definedName>
    <definedName name="_xlnm.Print_Area" localSheetId="4">'SO 10.4 - Přeložka trubní...'!$C$4:$J$40,'SO 10.4 - Přeložka trubní...'!$C$46:$J$76,'SO 10.4 - Přeložka trubní...'!$C$82:$K$480</definedName>
    <definedName name="_xlnm.Print_Area" localSheetId="5">'SO 10.5 - Přeložka vodovo...'!$C$4:$J$40,'SO 10.5 - Přeložka vodovo...'!$C$46:$J$74,'SO 10.5 - Přeložka vodovo...'!$C$80:$K$226</definedName>
    <definedName name="_xlnm.Print_Area" localSheetId="6">'SO 10.6 - Obslužná vozovka'!$C$4:$J$40,'SO 10.6 - Obslužná vozovka'!$C$46:$J$70,'SO 10.6 - Obslužná vozovka'!$C$76:$K$171</definedName>
    <definedName name="_xlnm.Print_Area" localSheetId="10">'SO 20.1 - Retenční nádrž ...'!$C$4:$J$40,'SO 20.1 - Retenční nádrž ...'!$C$46:$J$82,'SO 20.1 - Retenční nádrž ...'!$C$88:$K$1091</definedName>
    <definedName name="_xlnm.Print_Area" localSheetId="11">'SO 20.2 - Vrtaná studna VS1'!$C$4:$J$40,'SO 20.2 - Vrtaná studna VS1'!$C$46:$J$73,'SO 20.2 - Vrtaná studna VS1'!$C$79:$K$297</definedName>
    <definedName name="_xlnm.Print_Area" localSheetId="12">'SO 20.3 - Přípojka NN'!$C$4:$J$40,'SO 20.3 - Přípojka NN'!$C$46:$J$70,'SO 20.3 - Přípojka NN'!$C$76:$K$113</definedName>
    <definedName name="_xlnm.Print_Area" localSheetId="16">'SO 40.11 - Retenční nádrž...'!$C$4:$J$40,'SO 40.11 - Retenční nádrž...'!$C$46:$J$84,'SO 40.11 - Retenční nádrž...'!$C$90:$K$1485</definedName>
    <definedName name="_xlnm.Print_Area" localSheetId="17">'SO 40.12 - Retenční nádrž...'!$C$4:$J$40,'SO 40.12 - Retenční nádrž...'!$C$46:$J$68,'SO 40.12 - Retenční nádrž...'!$C$74:$K$124</definedName>
    <definedName name="_xlnm.Print_Area" localSheetId="18">'SO 40.2 - Vodovodní přípojka'!$C$4:$J$40,'SO 40.2 - Vodovodní přípojka'!$C$46:$J$74,'SO 40.2 - Vodovodní přípojka'!$C$80:$K$228</definedName>
    <definedName name="_xlnm.Print_Area" localSheetId="19">'SO 40.3 - Přípojka NN'!$C$4:$J$40,'SO 40.3 - Přípojka NN'!$C$46:$J$70,'SO 40.3 - Přípojka NN'!$C$76:$K$114</definedName>
    <definedName name="_xlnm.Print_Area" localSheetId="20">'SO 40.4 - Přeložka vodovo...'!$C$4:$J$40,'SO 40.4 - Přeložka vodovo...'!$C$46:$J$75,'SO 40.4 - Přeložka vodovo...'!$C$81:$K$485</definedName>
    <definedName name="_xlnm.Print_Area" localSheetId="21">'SO 40.5 - Přeložka kabelů...'!$C$4:$J$40,'SO 40.5 - Přeložka kabelů...'!$C$46:$J$71,'SO 40.5 - Přeložka kabelů...'!$C$77:$K$145</definedName>
    <definedName name="_xlnm.Print_Area" localSheetId="22">'SO 40.6 - Přeložka kabelů...'!$C$4:$J$40,'SO 40.6 - Přeložka kabelů...'!$C$46:$J$66,'SO 40.6 - Přeložka kabelů...'!$C$72:$K$91</definedName>
  </definedNames>
  <calcPr calcId="145621"/>
</workbook>
</file>

<file path=xl/calcChain.xml><?xml version="1.0" encoding="utf-8"?>
<calcChain xmlns="http://schemas.openxmlformats.org/spreadsheetml/2006/main">
  <c r="AY97" i="1" l="1"/>
  <c r="AX97" i="1"/>
  <c r="BI485" i="36"/>
  <c r="BH485" i="36"/>
  <c r="BG485" i="36"/>
  <c r="BF485" i="36"/>
  <c r="T485" i="36"/>
  <c r="R485" i="36"/>
  <c r="P485" i="36"/>
  <c r="BK485" i="36"/>
  <c r="J485" i="36"/>
  <c r="BE485" i="36" s="1"/>
  <c r="BI484" i="36"/>
  <c r="BH484" i="36"/>
  <c r="BG484" i="36"/>
  <c r="BF484" i="36"/>
  <c r="T484" i="36"/>
  <c r="R484" i="36"/>
  <c r="P484" i="36"/>
  <c r="BK484" i="36"/>
  <c r="J484" i="36"/>
  <c r="BE484" i="36" s="1"/>
  <c r="BI481" i="36"/>
  <c r="BH481" i="36"/>
  <c r="BG481" i="36"/>
  <c r="BF481" i="36"/>
  <c r="T481" i="36"/>
  <c r="R481" i="36"/>
  <c r="P481" i="36"/>
  <c r="BK481" i="36"/>
  <c r="J481" i="36"/>
  <c r="BE481" i="36" s="1"/>
  <c r="BI480" i="36"/>
  <c r="BH480" i="36"/>
  <c r="BG480" i="36"/>
  <c r="BF480" i="36"/>
  <c r="BE480" i="36"/>
  <c r="T480" i="36"/>
  <c r="T479" i="36" s="1"/>
  <c r="R480" i="36"/>
  <c r="R479" i="36" s="1"/>
  <c r="P480" i="36"/>
  <c r="P479" i="36" s="1"/>
  <c r="BK480" i="36"/>
  <c r="BK479" i="36" s="1"/>
  <c r="J479" i="36" s="1"/>
  <c r="J80" i="36" s="1"/>
  <c r="J480" i="36"/>
  <c r="BI478" i="36"/>
  <c r="BH478" i="36"/>
  <c r="BG478" i="36"/>
  <c r="BF478" i="36"/>
  <c r="T478" i="36"/>
  <c r="R478" i="36"/>
  <c r="P478" i="36"/>
  <c r="BK478" i="36"/>
  <c r="J478" i="36"/>
  <c r="BE478" i="36" s="1"/>
  <c r="BI477" i="36"/>
  <c r="BH477" i="36"/>
  <c r="BG477" i="36"/>
  <c r="BF477" i="36"/>
  <c r="BE477" i="36"/>
  <c r="T477" i="36"/>
  <c r="R477" i="36"/>
  <c r="P477" i="36"/>
  <c r="BK477" i="36"/>
  <c r="J477" i="36"/>
  <c r="BI473" i="36"/>
  <c r="BH473" i="36"/>
  <c r="BG473" i="36"/>
  <c r="BF473" i="36"/>
  <c r="T473" i="36"/>
  <c r="R473" i="36"/>
  <c r="P473" i="36"/>
  <c r="BK473" i="36"/>
  <c r="J473" i="36"/>
  <c r="BE473" i="36" s="1"/>
  <c r="BI472" i="36"/>
  <c r="BH472" i="36"/>
  <c r="BG472" i="36"/>
  <c r="BF472" i="36"/>
  <c r="BE472" i="36"/>
  <c r="T472" i="36"/>
  <c r="R472" i="36"/>
  <c r="P472" i="36"/>
  <c r="BK472" i="36"/>
  <c r="J472" i="36"/>
  <c r="BI471" i="36"/>
  <c r="BH471" i="36"/>
  <c r="BG471" i="36"/>
  <c r="BF471" i="36"/>
  <c r="T471" i="36"/>
  <c r="T470" i="36" s="1"/>
  <c r="R471" i="36"/>
  <c r="R470" i="36" s="1"/>
  <c r="P471" i="36"/>
  <c r="P470" i="36" s="1"/>
  <c r="BK471" i="36"/>
  <c r="BK470" i="36" s="1"/>
  <c r="J470" i="36" s="1"/>
  <c r="J79" i="36" s="1"/>
  <c r="J471" i="36"/>
  <c r="BE471" i="36" s="1"/>
  <c r="BI465" i="36"/>
  <c r="BH465" i="36"/>
  <c r="BG465" i="36"/>
  <c r="BF465" i="36"/>
  <c r="T465" i="36"/>
  <c r="T464" i="36" s="1"/>
  <c r="T463" i="36" s="1"/>
  <c r="R465" i="36"/>
  <c r="R464" i="36" s="1"/>
  <c r="P465" i="36"/>
  <c r="P464" i="36" s="1"/>
  <c r="P463" i="36" s="1"/>
  <c r="BK465" i="36"/>
  <c r="BK464" i="36" s="1"/>
  <c r="J465" i="36"/>
  <c r="BE465" i="36" s="1"/>
  <c r="BI462" i="36"/>
  <c r="BH462" i="36"/>
  <c r="BG462" i="36"/>
  <c r="BF462" i="36"/>
  <c r="T462" i="36"/>
  <c r="R462" i="36"/>
  <c r="P462" i="36"/>
  <c r="BK462" i="36"/>
  <c r="J462" i="36"/>
  <c r="BE462" i="36" s="1"/>
  <c r="BI459" i="36"/>
  <c r="BH459" i="36"/>
  <c r="BG459" i="36"/>
  <c r="BF459" i="36"/>
  <c r="T459" i="36"/>
  <c r="R459" i="36"/>
  <c r="P459" i="36"/>
  <c r="BK459" i="36"/>
  <c r="J459" i="36"/>
  <c r="BE459" i="36" s="1"/>
  <c r="BI458" i="36"/>
  <c r="BH458" i="36"/>
  <c r="BG458" i="36"/>
  <c r="BF458" i="36"/>
  <c r="T458" i="36"/>
  <c r="R458" i="36"/>
  <c r="P458" i="36"/>
  <c r="BK458" i="36"/>
  <c r="J458" i="36"/>
  <c r="BE458" i="36" s="1"/>
  <c r="BI454" i="36"/>
  <c r="BH454" i="36"/>
  <c r="BG454" i="36"/>
  <c r="BF454" i="36"/>
  <c r="BE454" i="36"/>
  <c r="T454" i="36"/>
  <c r="T453" i="36" s="1"/>
  <c r="R454" i="36"/>
  <c r="R453" i="36" s="1"/>
  <c r="P454" i="36"/>
  <c r="P453" i="36" s="1"/>
  <c r="BK454" i="36"/>
  <c r="BK453" i="36" s="1"/>
  <c r="J453" i="36" s="1"/>
  <c r="J76" i="36" s="1"/>
  <c r="J454" i="36"/>
  <c r="BI452" i="36"/>
  <c r="BH452" i="36"/>
  <c r="BG452" i="36"/>
  <c r="BF452" i="36"/>
  <c r="T452" i="36"/>
  <c r="R452" i="36"/>
  <c r="P452" i="36"/>
  <c r="BK452" i="36"/>
  <c r="J452" i="36"/>
  <c r="BE452" i="36" s="1"/>
  <c r="BI451" i="36"/>
  <c r="BH451" i="36"/>
  <c r="BG451" i="36"/>
  <c r="BF451" i="36"/>
  <c r="BE451" i="36"/>
  <c r="T451" i="36"/>
  <c r="R451" i="36"/>
  <c r="P451" i="36"/>
  <c r="BK451" i="36"/>
  <c r="J451" i="36"/>
  <c r="BI448" i="36"/>
  <c r="BH448" i="36"/>
  <c r="BG448" i="36"/>
  <c r="BF448" i="36"/>
  <c r="T448" i="36"/>
  <c r="R448" i="36"/>
  <c r="P448" i="36"/>
  <c r="BK448" i="36"/>
  <c r="J448" i="36"/>
  <c r="BE448" i="36" s="1"/>
  <c r="BI445" i="36"/>
  <c r="BH445" i="36"/>
  <c r="BG445" i="36"/>
  <c r="BF445" i="36"/>
  <c r="BE445" i="36"/>
  <c r="T445" i="36"/>
  <c r="T444" i="36" s="1"/>
  <c r="R445" i="36"/>
  <c r="R444" i="36" s="1"/>
  <c r="R443" i="36" s="1"/>
  <c r="P445" i="36"/>
  <c r="P444" i="36" s="1"/>
  <c r="P443" i="36" s="1"/>
  <c r="BK445" i="36"/>
  <c r="BK444" i="36" s="1"/>
  <c r="J445" i="36"/>
  <c r="BI442" i="36"/>
  <c r="BH442" i="36"/>
  <c r="BG442" i="36"/>
  <c r="BF442" i="36"/>
  <c r="BE442" i="36"/>
  <c r="T442" i="36"/>
  <c r="T441" i="36" s="1"/>
  <c r="R442" i="36"/>
  <c r="R441" i="36" s="1"/>
  <c r="P442" i="36"/>
  <c r="P441" i="36" s="1"/>
  <c r="BK442" i="36"/>
  <c r="BK441" i="36" s="1"/>
  <c r="J441" i="36" s="1"/>
  <c r="J73" i="36" s="1"/>
  <c r="J442" i="36"/>
  <c r="BI440" i="36"/>
  <c r="BH440" i="36"/>
  <c r="BG440" i="36"/>
  <c r="BF440" i="36"/>
  <c r="T440" i="36"/>
  <c r="R440" i="36"/>
  <c r="P440" i="36"/>
  <c r="BK440" i="36"/>
  <c r="J440" i="36"/>
  <c r="BE440" i="36" s="1"/>
  <c r="BI439" i="36"/>
  <c r="BH439" i="36"/>
  <c r="BG439" i="36"/>
  <c r="BF439" i="36"/>
  <c r="T439" i="36"/>
  <c r="R439" i="36"/>
  <c r="P439" i="36"/>
  <c r="BK439" i="36"/>
  <c r="J439" i="36"/>
  <c r="BE439" i="36" s="1"/>
  <c r="BI438" i="36"/>
  <c r="BH438" i="36"/>
  <c r="BG438" i="36"/>
  <c r="BF438" i="36"/>
  <c r="BE438" i="36"/>
  <c r="T438" i="36"/>
  <c r="T437" i="36" s="1"/>
  <c r="R438" i="36"/>
  <c r="R437" i="36" s="1"/>
  <c r="P438" i="36"/>
  <c r="P437" i="36" s="1"/>
  <c r="BK438" i="36"/>
  <c r="BK437" i="36" s="1"/>
  <c r="J437" i="36" s="1"/>
  <c r="J72" i="36" s="1"/>
  <c r="J438" i="36"/>
  <c r="BI436" i="36"/>
  <c r="BH436" i="36"/>
  <c r="BG436" i="36"/>
  <c r="BF436" i="36"/>
  <c r="T436" i="36"/>
  <c r="R436" i="36"/>
  <c r="P436" i="36"/>
  <c r="BK436" i="36"/>
  <c r="J436" i="36"/>
  <c r="BE436" i="36" s="1"/>
  <c r="BI432" i="36"/>
  <c r="BH432" i="36"/>
  <c r="BG432" i="36"/>
  <c r="BF432" i="36"/>
  <c r="BE432" i="36"/>
  <c r="T432" i="36"/>
  <c r="T431" i="36" s="1"/>
  <c r="R432" i="36"/>
  <c r="R431" i="36" s="1"/>
  <c r="P432" i="36"/>
  <c r="P431" i="36" s="1"/>
  <c r="BK432" i="36"/>
  <c r="BK431" i="36" s="1"/>
  <c r="J431" i="36" s="1"/>
  <c r="J71" i="36" s="1"/>
  <c r="J432" i="36"/>
  <c r="BI427" i="36"/>
  <c r="BH427" i="36"/>
  <c r="BG427" i="36"/>
  <c r="BF427" i="36"/>
  <c r="T427" i="36"/>
  <c r="R427" i="36"/>
  <c r="P427" i="36"/>
  <c r="BK427" i="36"/>
  <c r="J427" i="36"/>
  <c r="BE427" i="36" s="1"/>
  <c r="BI423" i="36"/>
  <c r="BH423" i="36"/>
  <c r="BG423" i="36"/>
  <c r="BF423" i="36"/>
  <c r="T423" i="36"/>
  <c r="R423" i="36"/>
  <c r="P423" i="36"/>
  <c r="BK423" i="36"/>
  <c r="J423" i="36"/>
  <c r="BE423" i="36" s="1"/>
  <c r="BI422" i="36"/>
  <c r="BH422" i="36"/>
  <c r="BG422" i="36"/>
  <c r="BF422" i="36"/>
  <c r="BE422" i="36"/>
  <c r="T422" i="36"/>
  <c r="R422" i="36"/>
  <c r="P422" i="36"/>
  <c r="BK422" i="36"/>
  <c r="J422" i="36"/>
  <c r="BI418" i="36"/>
  <c r="BH418" i="36"/>
  <c r="BG418" i="36"/>
  <c r="BF418" i="36"/>
  <c r="T418" i="36"/>
  <c r="T417" i="36" s="1"/>
  <c r="R418" i="36"/>
  <c r="R417" i="36" s="1"/>
  <c r="P418" i="36"/>
  <c r="P417" i="36" s="1"/>
  <c r="BK418" i="36"/>
  <c r="BK417" i="36" s="1"/>
  <c r="J417" i="36" s="1"/>
  <c r="J70" i="36" s="1"/>
  <c r="J418" i="36"/>
  <c r="BE418" i="36" s="1"/>
  <c r="BI416" i="36"/>
  <c r="BH416" i="36"/>
  <c r="BG416" i="36"/>
  <c r="BF416" i="36"/>
  <c r="BE416" i="36"/>
  <c r="T416" i="36"/>
  <c r="R416" i="36"/>
  <c r="P416" i="36"/>
  <c r="BK416" i="36"/>
  <c r="J416" i="36"/>
  <c r="BI415" i="36"/>
  <c r="BH415" i="36"/>
  <c r="BG415" i="36"/>
  <c r="BF415" i="36"/>
  <c r="T415" i="36"/>
  <c r="R415" i="36"/>
  <c r="P415" i="36"/>
  <c r="BK415" i="36"/>
  <c r="J415" i="36"/>
  <c r="BE415" i="36" s="1"/>
  <c r="BI414" i="36"/>
  <c r="BH414" i="36"/>
  <c r="BG414" i="36"/>
  <c r="BF414" i="36"/>
  <c r="BE414" i="36"/>
  <c r="T414" i="36"/>
  <c r="R414" i="36"/>
  <c r="P414" i="36"/>
  <c r="BK414" i="36"/>
  <c r="J414" i="36"/>
  <c r="BI413" i="36"/>
  <c r="BH413" i="36"/>
  <c r="BG413" i="36"/>
  <c r="BF413" i="36"/>
  <c r="T413" i="36"/>
  <c r="R413" i="36"/>
  <c r="P413" i="36"/>
  <c r="BK413" i="36"/>
  <c r="J413" i="36"/>
  <c r="BE413" i="36" s="1"/>
  <c r="BI412" i="36"/>
  <c r="BH412" i="36"/>
  <c r="BG412" i="36"/>
  <c r="BF412" i="36"/>
  <c r="BE412" i="36"/>
  <c r="T412" i="36"/>
  <c r="R412" i="36"/>
  <c r="P412" i="36"/>
  <c r="BK412" i="36"/>
  <c r="J412" i="36"/>
  <c r="BI411" i="36"/>
  <c r="BH411" i="36"/>
  <c r="BG411" i="36"/>
  <c r="BF411" i="36"/>
  <c r="T411" i="36"/>
  <c r="R411" i="36"/>
  <c r="P411" i="36"/>
  <c r="BK411" i="36"/>
  <c r="J411" i="36"/>
  <c r="BE411" i="36" s="1"/>
  <c r="BI410" i="36"/>
  <c r="BH410" i="36"/>
  <c r="BG410" i="36"/>
  <c r="BF410" i="36"/>
  <c r="BE410" i="36"/>
  <c r="T410" i="36"/>
  <c r="R410" i="36"/>
  <c r="P410" i="36"/>
  <c r="BK410" i="36"/>
  <c r="J410" i="36"/>
  <c r="BI409" i="36"/>
  <c r="BH409" i="36"/>
  <c r="BG409" i="36"/>
  <c r="BF409" i="36"/>
  <c r="T409" i="36"/>
  <c r="R409" i="36"/>
  <c r="P409" i="36"/>
  <c r="BK409" i="36"/>
  <c r="J409" i="36"/>
  <c r="BE409" i="36" s="1"/>
  <c r="BI408" i="36"/>
  <c r="BH408" i="36"/>
  <c r="BG408" i="36"/>
  <c r="BF408" i="36"/>
  <c r="BE408" i="36"/>
  <c r="T408" i="36"/>
  <c r="R408" i="36"/>
  <c r="P408" i="36"/>
  <c r="BK408" i="36"/>
  <c r="J408" i="36"/>
  <c r="BI407" i="36"/>
  <c r="BH407" i="36"/>
  <c r="BG407" i="36"/>
  <c r="BF407" i="36"/>
  <c r="T407" i="36"/>
  <c r="R407" i="36"/>
  <c r="P407" i="36"/>
  <c r="BK407" i="36"/>
  <c r="J407" i="36"/>
  <c r="BE407" i="36" s="1"/>
  <c r="BI406" i="36"/>
  <c r="BH406" i="36"/>
  <c r="BG406" i="36"/>
  <c r="BF406" i="36"/>
  <c r="BE406" i="36"/>
  <c r="T406" i="36"/>
  <c r="R406" i="36"/>
  <c r="P406" i="36"/>
  <c r="BK406" i="36"/>
  <c r="J406" i="36"/>
  <c r="BI405" i="36"/>
  <c r="BH405" i="36"/>
  <c r="BG405" i="36"/>
  <c r="BF405" i="36"/>
  <c r="T405" i="36"/>
  <c r="R405" i="36"/>
  <c r="P405" i="36"/>
  <c r="BK405" i="36"/>
  <c r="J405" i="36"/>
  <c r="BE405" i="36" s="1"/>
  <c r="BI404" i="36"/>
  <c r="BH404" i="36"/>
  <c r="BG404" i="36"/>
  <c r="BF404" i="36"/>
  <c r="BE404" i="36"/>
  <c r="T404" i="36"/>
  <c r="R404" i="36"/>
  <c r="P404" i="36"/>
  <c r="BK404" i="36"/>
  <c r="J404" i="36"/>
  <c r="BI401" i="36"/>
  <c r="BH401" i="36"/>
  <c r="BG401" i="36"/>
  <c r="BF401" i="36"/>
  <c r="T401" i="36"/>
  <c r="R401" i="36"/>
  <c r="P401" i="36"/>
  <c r="BK401" i="36"/>
  <c r="J401" i="36"/>
  <c r="BE401" i="36" s="1"/>
  <c r="BI400" i="36"/>
  <c r="BH400" i="36"/>
  <c r="BG400" i="36"/>
  <c r="BF400" i="36"/>
  <c r="BE400" i="36"/>
  <c r="T400" i="36"/>
  <c r="R400" i="36"/>
  <c r="P400" i="36"/>
  <c r="BK400" i="36"/>
  <c r="J400" i="36"/>
  <c r="BI399" i="36"/>
  <c r="BH399" i="36"/>
  <c r="BG399" i="36"/>
  <c r="BF399" i="36"/>
  <c r="T399" i="36"/>
  <c r="R399" i="36"/>
  <c r="P399" i="36"/>
  <c r="BK399" i="36"/>
  <c r="J399" i="36"/>
  <c r="BE399" i="36" s="1"/>
  <c r="BI398" i="36"/>
  <c r="BH398" i="36"/>
  <c r="BG398" i="36"/>
  <c r="BF398" i="36"/>
  <c r="BE398" i="36"/>
  <c r="T398" i="36"/>
  <c r="R398" i="36"/>
  <c r="P398" i="36"/>
  <c r="BK398" i="36"/>
  <c r="J398" i="36"/>
  <c r="BI397" i="36"/>
  <c r="BH397" i="36"/>
  <c r="BG397" i="36"/>
  <c r="BF397" i="36"/>
  <c r="T397" i="36"/>
  <c r="R397" i="36"/>
  <c r="P397" i="36"/>
  <c r="BK397" i="36"/>
  <c r="J397" i="36"/>
  <c r="BE397" i="36" s="1"/>
  <c r="BI396" i="36"/>
  <c r="BH396" i="36"/>
  <c r="BG396" i="36"/>
  <c r="BF396" i="36"/>
  <c r="BE396" i="36"/>
  <c r="T396" i="36"/>
  <c r="R396" i="36"/>
  <c r="P396" i="36"/>
  <c r="BK396" i="36"/>
  <c r="J396" i="36"/>
  <c r="BI395" i="36"/>
  <c r="BH395" i="36"/>
  <c r="BG395" i="36"/>
  <c r="BF395" i="36"/>
  <c r="T395" i="36"/>
  <c r="R395" i="36"/>
  <c r="P395" i="36"/>
  <c r="BK395" i="36"/>
  <c r="J395" i="36"/>
  <c r="BE395" i="36" s="1"/>
  <c r="BI394" i="36"/>
  <c r="BH394" i="36"/>
  <c r="BG394" i="36"/>
  <c r="BF394" i="36"/>
  <c r="BE394" i="36"/>
  <c r="T394" i="36"/>
  <c r="R394" i="36"/>
  <c r="P394" i="36"/>
  <c r="BK394" i="36"/>
  <c r="J394" i="36"/>
  <c r="BI393" i="36"/>
  <c r="BH393" i="36"/>
  <c r="BG393" i="36"/>
  <c r="BF393" i="36"/>
  <c r="T393" i="36"/>
  <c r="R393" i="36"/>
  <c r="P393" i="36"/>
  <c r="BK393" i="36"/>
  <c r="J393" i="36"/>
  <c r="BE393" i="36" s="1"/>
  <c r="BI392" i="36"/>
  <c r="BH392" i="36"/>
  <c r="BG392" i="36"/>
  <c r="BF392" i="36"/>
  <c r="BE392" i="36"/>
  <c r="T392" i="36"/>
  <c r="R392" i="36"/>
  <c r="P392" i="36"/>
  <c r="BK392" i="36"/>
  <c r="J392" i="36"/>
  <c r="BI391" i="36"/>
  <c r="BH391" i="36"/>
  <c r="BG391" i="36"/>
  <c r="BF391" i="36"/>
  <c r="T391" i="36"/>
  <c r="R391" i="36"/>
  <c r="P391" i="36"/>
  <c r="BK391" i="36"/>
  <c r="J391" i="36"/>
  <c r="BE391" i="36" s="1"/>
  <c r="BI387" i="36"/>
  <c r="BH387" i="36"/>
  <c r="BG387" i="36"/>
  <c r="BF387" i="36"/>
  <c r="BE387" i="36"/>
  <c r="T387" i="36"/>
  <c r="R387" i="36"/>
  <c r="P387" i="36"/>
  <c r="BK387" i="36"/>
  <c r="J387" i="36"/>
  <c r="BI386" i="36"/>
  <c r="BH386" i="36"/>
  <c r="BG386" i="36"/>
  <c r="BF386" i="36"/>
  <c r="T386" i="36"/>
  <c r="R386" i="36"/>
  <c r="P386" i="36"/>
  <c r="BK386" i="36"/>
  <c r="J386" i="36"/>
  <c r="BE386" i="36" s="1"/>
  <c r="BI383" i="36"/>
  <c r="BH383" i="36"/>
  <c r="BG383" i="36"/>
  <c r="BF383" i="36"/>
  <c r="BE383" i="36"/>
  <c r="T383" i="36"/>
  <c r="R383" i="36"/>
  <c r="P383" i="36"/>
  <c r="BK383" i="36"/>
  <c r="J383" i="36"/>
  <c r="BI380" i="36"/>
  <c r="BH380" i="36"/>
  <c r="BG380" i="36"/>
  <c r="BF380" i="36"/>
  <c r="T380" i="36"/>
  <c r="R380" i="36"/>
  <c r="P380" i="36"/>
  <c r="BK380" i="36"/>
  <c r="J380" i="36"/>
  <c r="BE380" i="36" s="1"/>
  <c r="BI379" i="36"/>
  <c r="BH379" i="36"/>
  <c r="BG379" i="36"/>
  <c r="BF379" i="36"/>
  <c r="BE379" i="36"/>
  <c r="T379" i="36"/>
  <c r="R379" i="36"/>
  <c r="P379" i="36"/>
  <c r="BK379" i="36"/>
  <c r="J379" i="36"/>
  <c r="BI378" i="36"/>
  <c r="BH378" i="36"/>
  <c r="BG378" i="36"/>
  <c r="BF378" i="36"/>
  <c r="T378" i="36"/>
  <c r="R378" i="36"/>
  <c r="P378" i="36"/>
  <c r="BK378" i="36"/>
  <c r="J378" i="36"/>
  <c r="BE378" i="36" s="1"/>
  <c r="BI375" i="36"/>
  <c r="BH375" i="36"/>
  <c r="BG375" i="36"/>
  <c r="BF375" i="36"/>
  <c r="BE375" i="36"/>
  <c r="T375" i="36"/>
  <c r="R375" i="36"/>
  <c r="P375" i="36"/>
  <c r="BK375" i="36"/>
  <c r="J375" i="36"/>
  <c r="BI374" i="36"/>
  <c r="BH374" i="36"/>
  <c r="BG374" i="36"/>
  <c r="BF374" i="36"/>
  <c r="T374" i="36"/>
  <c r="R374" i="36"/>
  <c r="P374" i="36"/>
  <c r="BK374" i="36"/>
  <c r="J374" i="36"/>
  <c r="BE374" i="36" s="1"/>
  <c r="BI373" i="36"/>
  <c r="BH373" i="36"/>
  <c r="BG373" i="36"/>
  <c r="BF373" i="36"/>
  <c r="BE373" i="36"/>
  <c r="T373" i="36"/>
  <c r="T372" i="36" s="1"/>
  <c r="R373" i="36"/>
  <c r="R372" i="36" s="1"/>
  <c r="P373" i="36"/>
  <c r="P372" i="36" s="1"/>
  <c r="BK373" i="36"/>
  <c r="BK372" i="36" s="1"/>
  <c r="J372" i="36" s="1"/>
  <c r="J69" i="36" s="1"/>
  <c r="J373" i="36"/>
  <c r="BI368" i="36"/>
  <c r="BH368" i="36"/>
  <c r="BG368" i="36"/>
  <c r="BF368" i="36"/>
  <c r="T368" i="36"/>
  <c r="R368" i="36"/>
  <c r="P368" i="36"/>
  <c r="BK368" i="36"/>
  <c r="J368" i="36"/>
  <c r="BE368" i="36" s="1"/>
  <c r="BI367" i="36"/>
  <c r="BH367" i="36"/>
  <c r="BG367" i="36"/>
  <c r="BF367" i="36"/>
  <c r="T367" i="36"/>
  <c r="R367" i="36"/>
  <c r="P367" i="36"/>
  <c r="BK367" i="36"/>
  <c r="J367" i="36"/>
  <c r="BE367" i="36" s="1"/>
  <c r="BI366" i="36"/>
  <c r="BH366" i="36"/>
  <c r="BG366" i="36"/>
  <c r="BF366" i="36"/>
  <c r="T366" i="36"/>
  <c r="R366" i="36"/>
  <c r="P366" i="36"/>
  <c r="BK366" i="36"/>
  <c r="J366" i="36"/>
  <c r="BE366" i="36" s="1"/>
  <c r="BI365" i="36"/>
  <c r="BH365" i="36"/>
  <c r="BG365" i="36"/>
  <c r="BF365" i="36"/>
  <c r="T365" i="36"/>
  <c r="R365" i="36"/>
  <c r="P365" i="36"/>
  <c r="BK365" i="36"/>
  <c r="J365" i="36"/>
  <c r="BE365" i="36" s="1"/>
  <c r="BI358" i="36"/>
  <c r="BH358" i="36"/>
  <c r="BG358" i="36"/>
  <c r="BF358" i="36"/>
  <c r="T358" i="36"/>
  <c r="R358" i="36"/>
  <c r="P358" i="36"/>
  <c r="BK358" i="36"/>
  <c r="J358" i="36"/>
  <c r="BE358" i="36" s="1"/>
  <c r="BI354" i="36"/>
  <c r="BH354" i="36"/>
  <c r="BG354" i="36"/>
  <c r="BF354" i="36"/>
  <c r="T354" i="36"/>
  <c r="R354" i="36"/>
  <c r="P354" i="36"/>
  <c r="BK354" i="36"/>
  <c r="J354" i="36"/>
  <c r="BE354" i="36" s="1"/>
  <c r="BI353" i="36"/>
  <c r="BH353" i="36"/>
  <c r="BG353" i="36"/>
  <c r="BF353" i="36"/>
  <c r="T353" i="36"/>
  <c r="R353" i="36"/>
  <c r="P353" i="36"/>
  <c r="BK353" i="36"/>
  <c r="J353" i="36"/>
  <c r="BE353" i="36" s="1"/>
  <c r="BI352" i="36"/>
  <c r="BH352" i="36"/>
  <c r="BG352" i="36"/>
  <c r="BF352" i="36"/>
  <c r="T352" i="36"/>
  <c r="R352" i="36"/>
  <c r="P352" i="36"/>
  <c r="BK352" i="36"/>
  <c r="J352" i="36"/>
  <c r="BE352" i="36" s="1"/>
  <c r="BI347" i="36"/>
  <c r="BH347" i="36"/>
  <c r="BG347" i="36"/>
  <c r="BF347" i="36"/>
  <c r="T347" i="36"/>
  <c r="R347" i="36"/>
  <c r="P347" i="36"/>
  <c r="BK347" i="36"/>
  <c r="J347" i="36"/>
  <c r="BE347" i="36" s="1"/>
  <c r="BI342" i="36"/>
  <c r="BH342" i="36"/>
  <c r="BG342" i="36"/>
  <c r="BF342" i="36"/>
  <c r="T342" i="36"/>
  <c r="R342" i="36"/>
  <c r="P342" i="36"/>
  <c r="BK342" i="36"/>
  <c r="J342" i="36"/>
  <c r="BE342" i="36" s="1"/>
  <c r="BI338" i="36"/>
  <c r="BH338" i="36"/>
  <c r="BG338" i="36"/>
  <c r="BF338" i="36"/>
  <c r="T338" i="36"/>
  <c r="R338" i="36"/>
  <c r="P338" i="36"/>
  <c r="BK338" i="36"/>
  <c r="J338" i="36"/>
  <c r="BE338" i="36" s="1"/>
  <c r="BI332" i="36"/>
  <c r="BH332" i="36"/>
  <c r="BG332" i="36"/>
  <c r="BF332" i="36"/>
  <c r="T332" i="36"/>
  <c r="T331" i="36" s="1"/>
  <c r="R332" i="36"/>
  <c r="R331" i="36" s="1"/>
  <c r="P332" i="36"/>
  <c r="P331" i="36" s="1"/>
  <c r="BK332" i="36"/>
  <c r="BK331" i="36" s="1"/>
  <c r="J331" i="36" s="1"/>
  <c r="J68" i="36" s="1"/>
  <c r="J332" i="36"/>
  <c r="BE332" i="36" s="1"/>
  <c r="BI330" i="36"/>
  <c r="BH330" i="36"/>
  <c r="BG330" i="36"/>
  <c r="BF330" i="36"/>
  <c r="BE330" i="36"/>
  <c r="T330" i="36"/>
  <c r="R330" i="36"/>
  <c r="P330" i="36"/>
  <c r="BK330" i="36"/>
  <c r="J330" i="36"/>
  <c r="BI325" i="36"/>
  <c r="BH325" i="36"/>
  <c r="BG325" i="36"/>
  <c r="BF325" i="36"/>
  <c r="T325" i="36"/>
  <c r="T324" i="36" s="1"/>
  <c r="R325" i="36"/>
  <c r="R324" i="36" s="1"/>
  <c r="P325" i="36"/>
  <c r="P324" i="36" s="1"/>
  <c r="BK325" i="36"/>
  <c r="BK324" i="36" s="1"/>
  <c r="J324" i="36" s="1"/>
  <c r="J67" i="36" s="1"/>
  <c r="J325" i="36"/>
  <c r="BE325" i="36" s="1"/>
  <c r="BI319" i="36"/>
  <c r="BH319" i="36"/>
  <c r="BG319" i="36"/>
  <c r="BF319" i="36"/>
  <c r="T319" i="36"/>
  <c r="T318" i="36" s="1"/>
  <c r="R319" i="36"/>
  <c r="R318" i="36" s="1"/>
  <c r="P319" i="36"/>
  <c r="P318" i="36" s="1"/>
  <c r="BK319" i="36"/>
  <c r="BK318" i="36" s="1"/>
  <c r="J318" i="36" s="1"/>
  <c r="J66" i="36" s="1"/>
  <c r="J319" i="36"/>
  <c r="BE319" i="36" s="1"/>
  <c r="BI315" i="36"/>
  <c r="BH315" i="36"/>
  <c r="BG315" i="36"/>
  <c r="BF315" i="36"/>
  <c r="BE315" i="36"/>
  <c r="T315" i="36"/>
  <c r="R315" i="36"/>
  <c r="P315" i="36"/>
  <c r="BK315" i="36"/>
  <c r="J315" i="36"/>
  <c r="BI312" i="36"/>
  <c r="BH312" i="36"/>
  <c r="BG312" i="36"/>
  <c r="BF312" i="36"/>
  <c r="T312" i="36"/>
  <c r="R312" i="36"/>
  <c r="P312" i="36"/>
  <c r="BK312" i="36"/>
  <c r="J312" i="36"/>
  <c r="BE312" i="36" s="1"/>
  <c r="BI311" i="36"/>
  <c r="BH311" i="36"/>
  <c r="BG311" i="36"/>
  <c r="BF311" i="36"/>
  <c r="BE311" i="36"/>
  <c r="T311" i="36"/>
  <c r="R311" i="36"/>
  <c r="P311" i="36"/>
  <c r="BK311" i="36"/>
  <c r="J311" i="36"/>
  <c r="BI310" i="36"/>
  <c r="BH310" i="36"/>
  <c r="BG310" i="36"/>
  <c r="BF310" i="36"/>
  <c r="T310" i="36"/>
  <c r="R310" i="36"/>
  <c r="P310" i="36"/>
  <c r="BK310" i="36"/>
  <c r="J310" i="36"/>
  <c r="BE310" i="36" s="1"/>
  <c r="BI307" i="36"/>
  <c r="BH307" i="36"/>
  <c r="BG307" i="36"/>
  <c r="BF307" i="36"/>
  <c r="BE307" i="36"/>
  <c r="T307" i="36"/>
  <c r="T306" i="36" s="1"/>
  <c r="R307" i="36"/>
  <c r="R306" i="36" s="1"/>
  <c r="P307" i="36"/>
  <c r="P306" i="36" s="1"/>
  <c r="BK307" i="36"/>
  <c r="BK306" i="36" s="1"/>
  <c r="J306" i="36" s="1"/>
  <c r="J65" i="36" s="1"/>
  <c r="J307" i="36"/>
  <c r="BI302" i="36"/>
  <c r="BH302" i="36"/>
  <c r="BG302" i="36"/>
  <c r="BF302" i="36"/>
  <c r="T302" i="36"/>
  <c r="R302" i="36"/>
  <c r="P302" i="36"/>
  <c r="BK302" i="36"/>
  <c r="J302" i="36"/>
  <c r="BE302" i="36" s="1"/>
  <c r="BI298" i="36"/>
  <c r="BH298" i="36"/>
  <c r="BG298" i="36"/>
  <c r="BF298" i="36"/>
  <c r="T298" i="36"/>
  <c r="R298" i="36"/>
  <c r="P298" i="36"/>
  <c r="BK298" i="36"/>
  <c r="J298" i="36"/>
  <c r="BE298" i="36" s="1"/>
  <c r="BI295" i="36"/>
  <c r="BH295" i="36"/>
  <c r="BG295" i="36"/>
  <c r="BF295" i="36"/>
  <c r="T295" i="36"/>
  <c r="R295" i="36"/>
  <c r="P295" i="36"/>
  <c r="BK295" i="36"/>
  <c r="J295" i="36"/>
  <c r="BE295" i="36" s="1"/>
  <c r="BI291" i="36"/>
  <c r="BH291" i="36"/>
  <c r="BG291" i="36"/>
  <c r="BF291" i="36"/>
  <c r="T291" i="36"/>
  <c r="R291" i="36"/>
  <c r="P291" i="36"/>
  <c r="BK291" i="36"/>
  <c r="J291" i="36"/>
  <c r="BE291" i="36" s="1"/>
  <c r="BI288" i="36"/>
  <c r="BH288" i="36"/>
  <c r="BG288" i="36"/>
  <c r="BF288" i="36"/>
  <c r="T288" i="36"/>
  <c r="T287" i="36" s="1"/>
  <c r="R288" i="36"/>
  <c r="R287" i="36" s="1"/>
  <c r="P288" i="36"/>
  <c r="P287" i="36" s="1"/>
  <c r="BK288" i="36"/>
  <c r="BK287" i="36" s="1"/>
  <c r="J287" i="36" s="1"/>
  <c r="J64" i="36" s="1"/>
  <c r="J288" i="36"/>
  <c r="BE288" i="36" s="1"/>
  <c r="BI286" i="36"/>
  <c r="BH286" i="36"/>
  <c r="BG286" i="36"/>
  <c r="BF286" i="36"/>
  <c r="T286" i="36"/>
  <c r="R286" i="36"/>
  <c r="P286" i="36"/>
  <c r="BK286" i="36"/>
  <c r="J286" i="36"/>
  <c r="BE286" i="36" s="1"/>
  <c r="BI285" i="36"/>
  <c r="BH285" i="36"/>
  <c r="BG285" i="36"/>
  <c r="BF285" i="36"/>
  <c r="BE285" i="36"/>
  <c r="T285" i="36"/>
  <c r="R285" i="36"/>
  <c r="P285" i="36"/>
  <c r="BK285" i="36"/>
  <c r="J285" i="36"/>
  <c r="BI284" i="36"/>
  <c r="BH284" i="36"/>
  <c r="BG284" i="36"/>
  <c r="BF284" i="36"/>
  <c r="T284" i="36"/>
  <c r="R284" i="36"/>
  <c r="P284" i="36"/>
  <c r="BK284" i="36"/>
  <c r="J284" i="36"/>
  <c r="BE284" i="36" s="1"/>
  <c r="BI279" i="36"/>
  <c r="BH279" i="36"/>
  <c r="BG279" i="36"/>
  <c r="BF279" i="36"/>
  <c r="BE279" i="36"/>
  <c r="T279" i="36"/>
  <c r="R279" i="36"/>
  <c r="P279" i="36"/>
  <c r="BK279" i="36"/>
  <c r="J279" i="36"/>
  <c r="BI272" i="36"/>
  <c r="BH272" i="36"/>
  <c r="BG272" i="36"/>
  <c r="BF272" i="36"/>
  <c r="T272" i="36"/>
  <c r="R272" i="36"/>
  <c r="P272" i="36"/>
  <c r="BK272" i="36"/>
  <c r="J272" i="36"/>
  <c r="BE272" i="36" s="1"/>
  <c r="BI269" i="36"/>
  <c r="BH269" i="36"/>
  <c r="BG269" i="36"/>
  <c r="BF269" i="36"/>
  <c r="BE269" i="36"/>
  <c r="T269" i="36"/>
  <c r="R269" i="36"/>
  <c r="P269" i="36"/>
  <c r="BK269" i="36"/>
  <c r="J269" i="36"/>
  <c r="BI268" i="36"/>
  <c r="BH268" i="36"/>
  <c r="BG268" i="36"/>
  <c r="BF268" i="36"/>
  <c r="T268" i="36"/>
  <c r="R268" i="36"/>
  <c r="P268" i="36"/>
  <c r="BK268" i="36"/>
  <c r="J268" i="36"/>
  <c r="BE268" i="36" s="1"/>
  <c r="BI263" i="36"/>
  <c r="BH263" i="36"/>
  <c r="BG263" i="36"/>
  <c r="BF263" i="36"/>
  <c r="BE263" i="36"/>
  <c r="T263" i="36"/>
  <c r="R263" i="36"/>
  <c r="P263" i="36"/>
  <c r="BK263" i="36"/>
  <c r="J263" i="36"/>
  <c r="BI260" i="36"/>
  <c r="BH260" i="36"/>
  <c r="BG260" i="36"/>
  <c r="BF260" i="36"/>
  <c r="T260" i="36"/>
  <c r="R260" i="36"/>
  <c r="P260" i="36"/>
  <c r="BK260" i="36"/>
  <c r="J260" i="36"/>
  <c r="BE260" i="36" s="1"/>
  <c r="BI256" i="36"/>
  <c r="BH256" i="36"/>
  <c r="BG256" i="36"/>
  <c r="BF256" i="36"/>
  <c r="BE256" i="36"/>
  <c r="T256" i="36"/>
  <c r="R256" i="36"/>
  <c r="P256" i="36"/>
  <c r="BK256" i="36"/>
  <c r="J256" i="36"/>
  <c r="BI251" i="36"/>
  <c r="BH251" i="36"/>
  <c r="BG251" i="36"/>
  <c r="BF251" i="36"/>
  <c r="T251" i="36"/>
  <c r="R251" i="36"/>
  <c r="P251" i="36"/>
  <c r="BK251" i="36"/>
  <c r="J251" i="36"/>
  <c r="BE251" i="36" s="1"/>
  <c r="BI245" i="36"/>
  <c r="BH245" i="36"/>
  <c r="BG245" i="36"/>
  <c r="BF245" i="36"/>
  <c r="BE245" i="36"/>
  <c r="T245" i="36"/>
  <c r="R245" i="36"/>
  <c r="P245" i="36"/>
  <c r="BK245" i="36"/>
  <c r="J245" i="36"/>
  <c r="BI241" i="36"/>
  <c r="BH241" i="36"/>
  <c r="BG241" i="36"/>
  <c r="BF241" i="36"/>
  <c r="T241" i="36"/>
  <c r="T240" i="36" s="1"/>
  <c r="R241" i="36"/>
  <c r="R240" i="36" s="1"/>
  <c r="P241" i="36"/>
  <c r="P240" i="36" s="1"/>
  <c r="BK241" i="36"/>
  <c r="BK240" i="36" s="1"/>
  <c r="J240" i="36" s="1"/>
  <c r="J63" i="36" s="1"/>
  <c r="J241" i="36"/>
  <c r="BE241" i="36" s="1"/>
  <c r="BI237" i="36"/>
  <c r="BH237" i="36"/>
  <c r="BG237" i="36"/>
  <c r="BF237" i="36"/>
  <c r="T237" i="36"/>
  <c r="R237" i="36"/>
  <c r="P237" i="36"/>
  <c r="BK237" i="36"/>
  <c r="J237" i="36"/>
  <c r="BE237" i="36" s="1"/>
  <c r="BI233" i="36"/>
  <c r="BH233" i="36"/>
  <c r="BG233" i="36"/>
  <c r="BF233" i="36"/>
  <c r="T233" i="36"/>
  <c r="R233" i="36"/>
  <c r="P233" i="36"/>
  <c r="BK233" i="36"/>
  <c r="J233" i="36"/>
  <c r="BE233" i="36" s="1"/>
  <c r="BI229" i="36"/>
  <c r="BH229" i="36"/>
  <c r="BG229" i="36"/>
  <c r="BF229" i="36"/>
  <c r="T229" i="36"/>
  <c r="R229" i="36"/>
  <c r="P229" i="36"/>
  <c r="BK229" i="36"/>
  <c r="J229" i="36"/>
  <c r="BE229" i="36" s="1"/>
  <c r="BI226" i="36"/>
  <c r="BH226" i="36"/>
  <c r="BG226" i="36"/>
  <c r="BF226" i="36"/>
  <c r="T226" i="36"/>
  <c r="R226" i="36"/>
  <c r="P226" i="36"/>
  <c r="BK226" i="36"/>
  <c r="J226" i="36"/>
  <c r="BE226" i="36" s="1"/>
  <c r="BI225" i="36"/>
  <c r="BH225" i="36"/>
  <c r="BG225" i="36"/>
  <c r="BF225" i="36"/>
  <c r="T225" i="36"/>
  <c r="R225" i="36"/>
  <c r="P225" i="36"/>
  <c r="BK225" i="36"/>
  <c r="J225" i="36"/>
  <c r="BE225" i="36" s="1"/>
  <c r="BI216" i="36"/>
  <c r="BH216" i="36"/>
  <c r="BG216" i="36"/>
  <c r="BF216" i="36"/>
  <c r="T216" i="36"/>
  <c r="R216" i="36"/>
  <c r="P216" i="36"/>
  <c r="BK216" i="36"/>
  <c r="J216" i="36"/>
  <c r="BE216" i="36" s="1"/>
  <c r="BI215" i="36"/>
  <c r="BH215" i="36"/>
  <c r="BG215" i="36"/>
  <c r="BF215" i="36"/>
  <c r="T215" i="36"/>
  <c r="R215" i="36"/>
  <c r="P215" i="36"/>
  <c r="BK215" i="36"/>
  <c r="J215" i="36"/>
  <c r="BE215" i="36" s="1"/>
  <c r="BI214" i="36"/>
  <c r="BH214" i="36"/>
  <c r="BG214" i="36"/>
  <c r="BF214" i="36"/>
  <c r="T214" i="36"/>
  <c r="R214" i="36"/>
  <c r="P214" i="36"/>
  <c r="BK214" i="36"/>
  <c r="J214" i="36"/>
  <c r="BE214" i="36" s="1"/>
  <c r="BI209" i="36"/>
  <c r="BH209" i="36"/>
  <c r="BG209" i="36"/>
  <c r="BF209" i="36"/>
  <c r="T209" i="36"/>
  <c r="R209" i="36"/>
  <c r="P209" i="36"/>
  <c r="BK209" i="36"/>
  <c r="J209" i="36"/>
  <c r="BE209" i="36" s="1"/>
  <c r="BI204" i="36"/>
  <c r="BH204" i="36"/>
  <c r="BG204" i="36"/>
  <c r="BF204" i="36"/>
  <c r="T204" i="36"/>
  <c r="R204" i="36"/>
  <c r="P204" i="36"/>
  <c r="BK204" i="36"/>
  <c r="J204" i="36"/>
  <c r="BE204" i="36" s="1"/>
  <c r="BI194" i="36"/>
  <c r="BH194" i="36"/>
  <c r="BG194" i="36"/>
  <c r="BF194" i="36"/>
  <c r="T194" i="36"/>
  <c r="R194" i="36"/>
  <c r="P194" i="36"/>
  <c r="BK194" i="36"/>
  <c r="J194" i="36"/>
  <c r="BE194" i="36" s="1"/>
  <c r="BI191" i="36"/>
  <c r="BH191" i="36"/>
  <c r="BG191" i="36"/>
  <c r="BF191" i="36"/>
  <c r="T191" i="36"/>
  <c r="R191" i="36"/>
  <c r="P191" i="36"/>
  <c r="BK191" i="36"/>
  <c r="J191" i="36"/>
  <c r="BE191" i="36" s="1"/>
  <c r="BI187" i="36"/>
  <c r="BH187" i="36"/>
  <c r="BG187" i="36"/>
  <c r="BF187" i="36"/>
  <c r="T187" i="36"/>
  <c r="R187" i="36"/>
  <c r="P187" i="36"/>
  <c r="BK187" i="36"/>
  <c r="J187" i="36"/>
  <c r="BE187" i="36" s="1"/>
  <c r="BI184" i="36"/>
  <c r="BH184" i="36"/>
  <c r="BG184" i="36"/>
  <c r="BF184" i="36"/>
  <c r="T184" i="36"/>
  <c r="R184" i="36"/>
  <c r="P184" i="36"/>
  <c r="BK184" i="36"/>
  <c r="J184" i="36"/>
  <c r="BE184" i="36" s="1"/>
  <c r="BI180" i="36"/>
  <c r="BH180" i="36"/>
  <c r="BG180" i="36"/>
  <c r="BF180" i="36"/>
  <c r="T180" i="36"/>
  <c r="R180" i="36"/>
  <c r="P180" i="36"/>
  <c r="BK180" i="36"/>
  <c r="J180" i="36"/>
  <c r="BE180" i="36" s="1"/>
  <c r="BI175" i="36"/>
  <c r="BH175" i="36"/>
  <c r="BG175" i="36"/>
  <c r="BF175" i="36"/>
  <c r="T175" i="36"/>
  <c r="R175" i="36"/>
  <c r="P175" i="36"/>
  <c r="BK175" i="36"/>
  <c r="J175" i="36"/>
  <c r="BE175" i="36" s="1"/>
  <c r="BI174" i="36"/>
  <c r="BH174" i="36"/>
  <c r="BG174" i="36"/>
  <c r="BF174" i="36"/>
  <c r="T174" i="36"/>
  <c r="R174" i="36"/>
  <c r="P174" i="36"/>
  <c r="BK174" i="36"/>
  <c r="J174" i="36"/>
  <c r="BE174" i="36" s="1"/>
  <c r="BI171" i="36"/>
  <c r="BH171" i="36"/>
  <c r="BG171" i="36"/>
  <c r="BF171" i="36"/>
  <c r="T171" i="36"/>
  <c r="R171" i="36"/>
  <c r="P171" i="36"/>
  <c r="BK171" i="36"/>
  <c r="J171" i="36"/>
  <c r="BE171" i="36" s="1"/>
  <c r="BI170" i="36"/>
  <c r="BH170" i="36"/>
  <c r="BG170" i="36"/>
  <c r="BF170" i="36"/>
  <c r="T170" i="36"/>
  <c r="R170" i="36"/>
  <c r="P170" i="36"/>
  <c r="BK170" i="36"/>
  <c r="J170" i="36"/>
  <c r="BE170" i="36" s="1"/>
  <c r="BI165" i="36"/>
  <c r="BH165" i="36"/>
  <c r="BG165" i="36"/>
  <c r="BF165" i="36"/>
  <c r="T165" i="36"/>
  <c r="R165" i="36"/>
  <c r="P165" i="36"/>
  <c r="BK165" i="36"/>
  <c r="J165" i="36"/>
  <c r="BE165" i="36" s="1"/>
  <c r="BI162" i="36"/>
  <c r="BH162" i="36"/>
  <c r="BG162" i="36"/>
  <c r="BF162" i="36"/>
  <c r="BE162" i="36"/>
  <c r="T162" i="36"/>
  <c r="R162" i="36"/>
  <c r="P162" i="36"/>
  <c r="BK162" i="36"/>
  <c r="J162" i="36"/>
  <c r="BI151" i="36"/>
  <c r="BH151" i="36"/>
  <c r="BG151" i="36"/>
  <c r="BF151" i="36"/>
  <c r="T151" i="36"/>
  <c r="R151" i="36"/>
  <c r="P151" i="36"/>
  <c r="BK151" i="36"/>
  <c r="J151" i="36"/>
  <c r="BE151" i="36" s="1"/>
  <c r="BI148" i="36"/>
  <c r="BH148" i="36"/>
  <c r="BG148" i="36"/>
  <c r="BF148" i="36"/>
  <c r="BE148" i="36"/>
  <c r="T148" i="36"/>
  <c r="R148" i="36"/>
  <c r="P148" i="36"/>
  <c r="BK148" i="36"/>
  <c r="J148" i="36"/>
  <c r="BI145" i="36"/>
  <c r="BH145" i="36"/>
  <c r="BG145" i="36"/>
  <c r="BF145" i="36"/>
  <c r="T145" i="36"/>
  <c r="R145" i="36"/>
  <c r="P145" i="36"/>
  <c r="BK145" i="36"/>
  <c r="J145" i="36"/>
  <c r="BE145" i="36" s="1"/>
  <c r="BI140" i="36"/>
  <c r="BH140" i="36"/>
  <c r="BG140" i="36"/>
  <c r="BF140" i="36"/>
  <c r="BE140" i="36"/>
  <c r="T140" i="36"/>
  <c r="R140" i="36"/>
  <c r="P140" i="36"/>
  <c r="BK140" i="36"/>
  <c r="J140" i="36"/>
  <c r="BI125" i="36"/>
  <c r="BH125" i="36"/>
  <c r="BG125" i="36"/>
  <c r="BF125" i="36"/>
  <c r="T125" i="36"/>
  <c r="R125" i="36"/>
  <c r="P125" i="36"/>
  <c r="BK125" i="36"/>
  <c r="J125" i="36"/>
  <c r="BE125" i="36" s="1"/>
  <c r="BI117" i="36"/>
  <c r="BH117" i="36"/>
  <c r="BG117" i="36"/>
  <c r="BF117" i="36"/>
  <c r="BE117" i="36"/>
  <c r="T117" i="36"/>
  <c r="R117" i="36"/>
  <c r="P117" i="36"/>
  <c r="BK117" i="36"/>
  <c r="J117" i="36"/>
  <c r="BI113" i="36"/>
  <c r="BH113" i="36"/>
  <c r="BG113" i="36"/>
  <c r="BF113" i="36"/>
  <c r="T113" i="36"/>
  <c r="R113" i="36"/>
  <c r="P113" i="36"/>
  <c r="BK113" i="36"/>
  <c r="J113" i="36"/>
  <c r="BE113" i="36" s="1"/>
  <c r="BI107" i="36"/>
  <c r="BH107" i="36"/>
  <c r="BG107" i="36"/>
  <c r="BF107" i="36"/>
  <c r="BE107" i="36"/>
  <c r="T107" i="36"/>
  <c r="R107" i="36"/>
  <c r="P107" i="36"/>
  <c r="BK107" i="36"/>
  <c r="J107" i="36"/>
  <c r="BI106" i="36"/>
  <c r="BH106" i="36"/>
  <c r="BG106" i="36"/>
  <c r="BF106" i="36"/>
  <c r="T106" i="36"/>
  <c r="R106" i="36"/>
  <c r="P106" i="36"/>
  <c r="BK106" i="36"/>
  <c r="J106" i="36"/>
  <c r="BE106" i="36" s="1"/>
  <c r="BI105" i="36"/>
  <c r="BH105" i="36"/>
  <c r="BG105" i="36"/>
  <c r="F34" i="36" s="1"/>
  <c r="BB97" i="1" s="1"/>
  <c r="BF105" i="36"/>
  <c r="BE105" i="36"/>
  <c r="T105" i="36"/>
  <c r="R105" i="36"/>
  <c r="R104" i="36" s="1"/>
  <c r="P105" i="36"/>
  <c r="P104" i="36" s="1"/>
  <c r="P103" i="36" s="1"/>
  <c r="P102" i="36" s="1"/>
  <c r="AU97" i="1" s="1"/>
  <c r="BK105" i="36"/>
  <c r="J105" i="36"/>
  <c r="J98" i="36"/>
  <c r="F98" i="36"/>
  <c r="J96" i="36"/>
  <c r="F96" i="36"/>
  <c r="E94" i="36"/>
  <c r="F56" i="36"/>
  <c r="J55" i="36"/>
  <c r="F55" i="36"/>
  <c r="J53" i="36"/>
  <c r="F53" i="36"/>
  <c r="E51" i="36"/>
  <c r="J20" i="36"/>
  <c r="E20" i="36"/>
  <c r="F99" i="36" s="1"/>
  <c r="J19" i="36"/>
  <c r="J14" i="36"/>
  <c r="E7" i="36"/>
  <c r="E47" i="36" s="1"/>
  <c r="P273" i="35"/>
  <c r="J273" i="35"/>
  <c r="AY96" i="1"/>
  <c r="AX96" i="1"/>
  <c r="BI274" i="35"/>
  <c r="BH274" i="35"/>
  <c r="BG274" i="35"/>
  <c r="BF274" i="35"/>
  <c r="T274" i="35"/>
  <c r="T273" i="35" s="1"/>
  <c r="R274" i="35"/>
  <c r="R273" i="35" s="1"/>
  <c r="P274" i="35"/>
  <c r="BK274" i="35"/>
  <c r="BK273" i="35" s="1"/>
  <c r="J274" i="35"/>
  <c r="BE274" i="35" s="1"/>
  <c r="J72" i="35"/>
  <c r="BI269" i="35"/>
  <c r="BH269" i="35"/>
  <c r="BG269" i="35"/>
  <c r="BF269" i="35"/>
  <c r="T269" i="35"/>
  <c r="T268" i="35" s="1"/>
  <c r="R269" i="35"/>
  <c r="R268" i="35" s="1"/>
  <c r="P269" i="35"/>
  <c r="P268" i="35" s="1"/>
  <c r="BK269" i="35"/>
  <c r="BK268" i="35" s="1"/>
  <c r="J268" i="35" s="1"/>
  <c r="J269" i="35"/>
  <c r="BE269" i="35" s="1"/>
  <c r="J71" i="35"/>
  <c r="BI267" i="35"/>
  <c r="BH267" i="35"/>
  <c r="BG267" i="35"/>
  <c r="BF267" i="35"/>
  <c r="BE267" i="35"/>
  <c r="T267" i="35"/>
  <c r="R267" i="35"/>
  <c r="P267" i="35"/>
  <c r="BK267" i="35"/>
  <c r="J267" i="35"/>
  <c r="BI266" i="35"/>
  <c r="BH266" i="35"/>
  <c r="BG266" i="35"/>
  <c r="BF266" i="35"/>
  <c r="BE266" i="35"/>
  <c r="T266" i="35"/>
  <c r="R266" i="35"/>
  <c r="P266" i="35"/>
  <c r="BK266" i="35"/>
  <c r="J266" i="35"/>
  <c r="BI265" i="35"/>
  <c r="BH265" i="35"/>
  <c r="BG265" i="35"/>
  <c r="BF265" i="35"/>
  <c r="BE265" i="35"/>
  <c r="T265" i="35"/>
  <c r="R265" i="35"/>
  <c r="P265" i="35"/>
  <c r="BK265" i="35"/>
  <c r="J265" i="35"/>
  <c r="BI264" i="35"/>
  <c r="BH264" i="35"/>
  <c r="BG264" i="35"/>
  <c r="BF264" i="35"/>
  <c r="BE264" i="35"/>
  <c r="T264" i="35"/>
  <c r="R264" i="35"/>
  <c r="P264" i="35"/>
  <c r="BK264" i="35"/>
  <c r="J264" i="35"/>
  <c r="BI263" i="35"/>
  <c r="BH263" i="35"/>
  <c r="BG263" i="35"/>
  <c r="BF263" i="35"/>
  <c r="BE263" i="35"/>
  <c r="T263" i="35"/>
  <c r="R263" i="35"/>
  <c r="P263" i="35"/>
  <c r="BK263" i="35"/>
  <c r="J263" i="35"/>
  <c r="BI262" i="35"/>
  <c r="BH262" i="35"/>
  <c r="BG262" i="35"/>
  <c r="BF262" i="35"/>
  <c r="BE262" i="35"/>
  <c r="T262" i="35"/>
  <c r="R262" i="35"/>
  <c r="P262" i="35"/>
  <c r="BK262" i="35"/>
  <c r="J262" i="35"/>
  <c r="BI259" i="35"/>
  <c r="BH259" i="35"/>
  <c r="BG259" i="35"/>
  <c r="BF259" i="35"/>
  <c r="BE259" i="35"/>
  <c r="T259" i="35"/>
  <c r="R259" i="35"/>
  <c r="P259" i="35"/>
  <c r="BK259" i="35"/>
  <c r="J259" i="35"/>
  <c r="BI256" i="35"/>
  <c r="BH256" i="35"/>
  <c r="BG256" i="35"/>
  <c r="BF256" i="35"/>
  <c r="BE256" i="35"/>
  <c r="T256" i="35"/>
  <c r="R256" i="35"/>
  <c r="P256" i="35"/>
  <c r="BK256" i="35"/>
  <c r="J256" i="35"/>
  <c r="BI255" i="35"/>
  <c r="BH255" i="35"/>
  <c r="BG255" i="35"/>
  <c r="BF255" i="35"/>
  <c r="BE255" i="35"/>
  <c r="T255" i="35"/>
  <c r="R255" i="35"/>
  <c r="P255" i="35"/>
  <c r="BK255" i="35"/>
  <c r="J255" i="35"/>
  <c r="BI254" i="35"/>
  <c r="BH254" i="35"/>
  <c r="BG254" i="35"/>
  <c r="BF254" i="35"/>
  <c r="BE254" i="35"/>
  <c r="T254" i="35"/>
  <c r="R254" i="35"/>
  <c r="P254" i="35"/>
  <c r="BK254" i="35"/>
  <c r="J254" i="35"/>
  <c r="BI253" i="35"/>
  <c r="BH253" i="35"/>
  <c r="BG253" i="35"/>
  <c r="BF253" i="35"/>
  <c r="BE253" i="35"/>
  <c r="T253" i="35"/>
  <c r="R253" i="35"/>
  <c r="P253" i="35"/>
  <c r="BK253" i="35"/>
  <c r="J253" i="35"/>
  <c r="BI252" i="35"/>
  <c r="BH252" i="35"/>
  <c r="BG252" i="35"/>
  <c r="BF252" i="35"/>
  <c r="BE252" i="35"/>
  <c r="T252" i="35"/>
  <c r="R252" i="35"/>
  <c r="P252" i="35"/>
  <c r="BK252" i="35"/>
  <c r="J252" i="35"/>
  <c r="BI251" i="35"/>
  <c r="BH251" i="35"/>
  <c r="BG251" i="35"/>
  <c r="BF251" i="35"/>
  <c r="BE251" i="35"/>
  <c r="T251" i="35"/>
  <c r="R251" i="35"/>
  <c r="P251" i="35"/>
  <c r="BK251" i="35"/>
  <c r="J251" i="35"/>
  <c r="BI250" i="35"/>
  <c r="BH250" i="35"/>
  <c r="BG250" i="35"/>
  <c r="BF250" i="35"/>
  <c r="BE250" i="35"/>
  <c r="T250" i="35"/>
  <c r="T248" i="35" s="1"/>
  <c r="R250" i="35"/>
  <c r="P250" i="35"/>
  <c r="BK250" i="35"/>
  <c r="J250" i="35"/>
  <c r="BI249" i="35"/>
  <c r="BH249" i="35"/>
  <c r="BG249" i="35"/>
  <c r="BF249" i="35"/>
  <c r="BE249" i="35"/>
  <c r="T249" i="35"/>
  <c r="R249" i="35"/>
  <c r="R248" i="35" s="1"/>
  <c r="P249" i="35"/>
  <c r="P248" i="35" s="1"/>
  <c r="BK249" i="35"/>
  <c r="BK248" i="35" s="1"/>
  <c r="J248" i="35" s="1"/>
  <c r="J70" i="35" s="1"/>
  <c r="J249" i="35"/>
  <c r="BI245" i="35"/>
  <c r="BH245" i="35"/>
  <c r="BG245" i="35"/>
  <c r="BF245" i="35"/>
  <c r="T245" i="35"/>
  <c r="R245" i="35"/>
  <c r="P245" i="35"/>
  <c r="BK245" i="35"/>
  <c r="J245" i="35"/>
  <c r="BE245" i="35" s="1"/>
  <c r="BI244" i="35"/>
  <c r="BH244" i="35"/>
  <c r="BG244" i="35"/>
  <c r="BF244" i="35"/>
  <c r="T244" i="35"/>
  <c r="R244" i="35"/>
  <c r="P244" i="35"/>
  <c r="BK244" i="35"/>
  <c r="J244" i="35"/>
  <c r="BE244" i="35" s="1"/>
  <c r="BI240" i="35"/>
  <c r="BH240" i="35"/>
  <c r="BG240" i="35"/>
  <c r="BF240" i="35"/>
  <c r="T240" i="35"/>
  <c r="R240" i="35"/>
  <c r="P240" i="35"/>
  <c r="BK240" i="35"/>
  <c r="J240" i="35"/>
  <c r="BE240" i="35" s="1"/>
  <c r="BI236" i="35"/>
  <c r="BH236" i="35"/>
  <c r="BG236" i="35"/>
  <c r="BF236" i="35"/>
  <c r="T236" i="35"/>
  <c r="R236" i="35"/>
  <c r="P236" i="35"/>
  <c r="BK236" i="35"/>
  <c r="J236" i="35"/>
  <c r="BE236" i="35" s="1"/>
  <c r="BI233" i="35"/>
  <c r="BH233" i="35"/>
  <c r="BG233" i="35"/>
  <c r="BF233" i="35"/>
  <c r="T233" i="35"/>
  <c r="R233" i="35"/>
  <c r="P233" i="35"/>
  <c r="BK233" i="35"/>
  <c r="J233" i="35"/>
  <c r="BE233" i="35" s="1"/>
  <c r="BI232" i="35"/>
  <c r="BH232" i="35"/>
  <c r="BG232" i="35"/>
  <c r="BF232" i="35"/>
  <c r="T232" i="35"/>
  <c r="R232" i="35"/>
  <c r="P232" i="35"/>
  <c r="BK232" i="35"/>
  <c r="J232" i="35"/>
  <c r="BE232" i="35" s="1"/>
  <c r="BI227" i="35"/>
  <c r="BH227" i="35"/>
  <c r="BG227" i="35"/>
  <c r="BF227" i="35"/>
  <c r="T227" i="35"/>
  <c r="R227" i="35"/>
  <c r="P227" i="35"/>
  <c r="BK227" i="35"/>
  <c r="J227" i="35"/>
  <c r="BE227" i="35" s="1"/>
  <c r="BI223" i="35"/>
  <c r="BH223" i="35"/>
  <c r="BG223" i="35"/>
  <c r="BF223" i="35"/>
  <c r="T223" i="35"/>
  <c r="R223" i="35"/>
  <c r="P223" i="35"/>
  <c r="BK223" i="35"/>
  <c r="J223" i="35"/>
  <c r="BE223" i="35" s="1"/>
  <c r="BI218" i="35"/>
  <c r="BH218" i="35"/>
  <c r="BG218" i="35"/>
  <c r="BF218" i="35"/>
  <c r="T218" i="35"/>
  <c r="T217" i="35" s="1"/>
  <c r="R218" i="35"/>
  <c r="P218" i="35"/>
  <c r="BK218" i="35"/>
  <c r="BK217" i="35" s="1"/>
  <c r="J217" i="35" s="1"/>
  <c r="J69" i="35" s="1"/>
  <c r="J218" i="35"/>
  <c r="BE218" i="35" s="1"/>
  <c r="BI214" i="35"/>
  <c r="BH214" i="35"/>
  <c r="BG214" i="35"/>
  <c r="BF214" i="35"/>
  <c r="BE214" i="35"/>
  <c r="T214" i="35"/>
  <c r="R214" i="35"/>
  <c r="P214" i="35"/>
  <c r="BK214" i="35"/>
  <c r="J214" i="35"/>
  <c r="BI210" i="35"/>
  <c r="BH210" i="35"/>
  <c r="BG210" i="35"/>
  <c r="BF210" i="35"/>
  <c r="BE210" i="35"/>
  <c r="T210" i="35"/>
  <c r="R210" i="35"/>
  <c r="P210" i="35"/>
  <c r="BK210" i="35"/>
  <c r="J210" i="35"/>
  <c r="BI207" i="35"/>
  <c r="BH207" i="35"/>
  <c r="BG207" i="35"/>
  <c r="BF207" i="35"/>
  <c r="BE207" i="35"/>
  <c r="T207" i="35"/>
  <c r="T206" i="35" s="1"/>
  <c r="R207" i="35"/>
  <c r="R206" i="35" s="1"/>
  <c r="P207" i="35"/>
  <c r="P206" i="35" s="1"/>
  <c r="BK207" i="35"/>
  <c r="J207" i="35"/>
  <c r="BI205" i="35"/>
  <c r="BH205" i="35"/>
  <c r="BG205" i="35"/>
  <c r="BF205" i="35"/>
  <c r="T205" i="35"/>
  <c r="R205" i="35"/>
  <c r="P205" i="35"/>
  <c r="BK205" i="35"/>
  <c r="J205" i="35"/>
  <c r="BE205" i="35" s="1"/>
  <c r="BI204" i="35"/>
  <c r="BH204" i="35"/>
  <c r="BG204" i="35"/>
  <c r="BF204" i="35"/>
  <c r="T204" i="35"/>
  <c r="R204" i="35"/>
  <c r="P204" i="35"/>
  <c r="BK204" i="35"/>
  <c r="J204" i="35"/>
  <c r="BE204" i="35" s="1"/>
  <c r="BI203" i="35"/>
  <c r="BH203" i="35"/>
  <c r="BG203" i="35"/>
  <c r="BF203" i="35"/>
  <c r="T203" i="35"/>
  <c r="R203" i="35"/>
  <c r="P203" i="35"/>
  <c r="BK203" i="35"/>
  <c r="J203" i="35"/>
  <c r="BE203" i="35" s="1"/>
  <c r="BI202" i="35"/>
  <c r="BH202" i="35"/>
  <c r="BG202" i="35"/>
  <c r="BF202" i="35"/>
  <c r="T202" i="35"/>
  <c r="R202" i="35"/>
  <c r="P202" i="35"/>
  <c r="BK202" i="35"/>
  <c r="J202" i="35"/>
  <c r="BE202" i="35" s="1"/>
  <c r="BI197" i="35"/>
  <c r="BH197" i="35"/>
  <c r="BG197" i="35"/>
  <c r="BF197" i="35"/>
  <c r="T197" i="35"/>
  <c r="R197" i="35"/>
  <c r="P197" i="35"/>
  <c r="BK197" i="35"/>
  <c r="J197" i="35"/>
  <c r="BE197" i="35" s="1"/>
  <c r="BI196" i="35"/>
  <c r="BH196" i="35"/>
  <c r="BG196" i="35"/>
  <c r="BF196" i="35"/>
  <c r="T196" i="35"/>
  <c r="R196" i="35"/>
  <c r="P196" i="35"/>
  <c r="BK196" i="35"/>
  <c r="J196" i="35"/>
  <c r="BE196" i="35" s="1"/>
  <c r="BI192" i="35"/>
  <c r="BH192" i="35"/>
  <c r="BG192" i="35"/>
  <c r="BF192" i="35"/>
  <c r="T192" i="35"/>
  <c r="R192" i="35"/>
  <c r="P192" i="35"/>
  <c r="BK192" i="35"/>
  <c r="J192" i="35"/>
  <c r="BE192" i="35" s="1"/>
  <c r="BI188" i="35"/>
  <c r="BH188" i="35"/>
  <c r="BG188" i="35"/>
  <c r="BF188" i="35"/>
  <c r="T188" i="35"/>
  <c r="R188" i="35"/>
  <c r="P188" i="35"/>
  <c r="BK188" i="35"/>
  <c r="J188" i="35"/>
  <c r="BE188" i="35" s="1"/>
  <c r="BI184" i="35"/>
  <c r="BH184" i="35"/>
  <c r="BG184" i="35"/>
  <c r="BF184" i="35"/>
  <c r="T184" i="35"/>
  <c r="R184" i="35"/>
  <c r="P184" i="35"/>
  <c r="BK184" i="35"/>
  <c r="J184" i="35"/>
  <c r="BE184" i="35" s="1"/>
  <c r="BI180" i="35"/>
  <c r="BH180" i="35"/>
  <c r="BG180" i="35"/>
  <c r="BF180" i="35"/>
  <c r="T180" i="35"/>
  <c r="T179" i="35" s="1"/>
  <c r="R180" i="35"/>
  <c r="R179" i="35" s="1"/>
  <c r="P180" i="35"/>
  <c r="P179" i="35" s="1"/>
  <c r="BK180" i="35"/>
  <c r="BK179" i="35" s="1"/>
  <c r="J179" i="35" s="1"/>
  <c r="J67" i="35" s="1"/>
  <c r="J180" i="35"/>
  <c r="BE180" i="35" s="1"/>
  <c r="BI176" i="35"/>
  <c r="BH176" i="35"/>
  <c r="BG176" i="35"/>
  <c r="BF176" i="35"/>
  <c r="BE176" i="35"/>
  <c r="T176" i="35"/>
  <c r="R176" i="35"/>
  <c r="P176" i="35"/>
  <c r="BK176" i="35"/>
  <c r="J176" i="35"/>
  <c r="BI172" i="35"/>
  <c r="BH172" i="35"/>
  <c r="BG172" i="35"/>
  <c r="BF172" i="35"/>
  <c r="BE172" i="35"/>
  <c r="T172" i="35"/>
  <c r="R172" i="35"/>
  <c r="P172" i="35"/>
  <c r="BK172" i="35"/>
  <c r="J172" i="35"/>
  <c r="BI168" i="35"/>
  <c r="BH168" i="35"/>
  <c r="BG168" i="35"/>
  <c r="BF168" i="35"/>
  <c r="BE168" i="35"/>
  <c r="T168" i="35"/>
  <c r="R168" i="35"/>
  <c r="P168" i="35"/>
  <c r="BK168" i="35"/>
  <c r="J168" i="35"/>
  <c r="BI167" i="35"/>
  <c r="BH167" i="35"/>
  <c r="BG167" i="35"/>
  <c r="BF167" i="35"/>
  <c r="BE167" i="35"/>
  <c r="T167" i="35"/>
  <c r="R167" i="35"/>
  <c r="P167" i="35"/>
  <c r="BK167" i="35"/>
  <c r="J167" i="35"/>
  <c r="BI161" i="35"/>
  <c r="BH161" i="35"/>
  <c r="BG161" i="35"/>
  <c r="BF161" i="35"/>
  <c r="BE161" i="35"/>
  <c r="T161" i="35"/>
  <c r="R161" i="35"/>
  <c r="P161" i="35"/>
  <c r="BK161" i="35"/>
  <c r="J161" i="35"/>
  <c r="BI160" i="35"/>
  <c r="BH160" i="35"/>
  <c r="BG160" i="35"/>
  <c r="BF160" i="35"/>
  <c r="BE160" i="35"/>
  <c r="T160" i="35"/>
  <c r="R160" i="35"/>
  <c r="P160" i="35"/>
  <c r="BK160" i="35"/>
  <c r="J160" i="35"/>
  <c r="BI155" i="35"/>
  <c r="BH155" i="35"/>
  <c r="BG155" i="35"/>
  <c r="BF155" i="35"/>
  <c r="BE155" i="35"/>
  <c r="T155" i="35"/>
  <c r="R155" i="35"/>
  <c r="P155" i="35"/>
  <c r="BK155" i="35"/>
  <c r="J155" i="35"/>
  <c r="BI151" i="35"/>
  <c r="BH151" i="35"/>
  <c r="BG151" i="35"/>
  <c r="BF151" i="35"/>
  <c r="BE151" i="35"/>
  <c r="T151" i="35"/>
  <c r="R151" i="35"/>
  <c r="P151" i="35"/>
  <c r="BK151" i="35"/>
  <c r="J151" i="35"/>
  <c r="BI148" i="35"/>
  <c r="BH148" i="35"/>
  <c r="BG148" i="35"/>
  <c r="BF148" i="35"/>
  <c r="BE148" i="35"/>
  <c r="T148" i="35"/>
  <c r="R148" i="35"/>
  <c r="P148" i="35"/>
  <c r="BK148" i="35"/>
  <c r="J148" i="35"/>
  <c r="BI147" i="35"/>
  <c r="BH147" i="35"/>
  <c r="BG147" i="35"/>
  <c r="BF147" i="35"/>
  <c r="BE147" i="35"/>
  <c r="T147" i="35"/>
  <c r="R147" i="35"/>
  <c r="P147" i="35"/>
  <c r="BK147" i="35"/>
  <c r="J147" i="35"/>
  <c r="BI144" i="35"/>
  <c r="BH144" i="35"/>
  <c r="BG144" i="35"/>
  <c r="BF144" i="35"/>
  <c r="BE144" i="35"/>
  <c r="T144" i="35"/>
  <c r="R144" i="35"/>
  <c r="P144" i="35"/>
  <c r="BK144" i="35"/>
  <c r="J144" i="35"/>
  <c r="BI140" i="35"/>
  <c r="BH140" i="35"/>
  <c r="BG140" i="35"/>
  <c r="BF140" i="35"/>
  <c r="BE140" i="35"/>
  <c r="T140" i="35"/>
  <c r="R140" i="35"/>
  <c r="P140" i="35"/>
  <c r="BK140" i="35"/>
  <c r="J140" i="35"/>
  <c r="BI136" i="35"/>
  <c r="BH136" i="35"/>
  <c r="BG136" i="35"/>
  <c r="BF136" i="35"/>
  <c r="BE136" i="35"/>
  <c r="T136" i="35"/>
  <c r="R136" i="35"/>
  <c r="P136" i="35"/>
  <c r="BK136" i="35"/>
  <c r="J136" i="35"/>
  <c r="BI133" i="35"/>
  <c r="BH133" i="35"/>
  <c r="BG133" i="35"/>
  <c r="BF133" i="35"/>
  <c r="BE133" i="35"/>
  <c r="T133" i="35"/>
  <c r="R133" i="35"/>
  <c r="P133" i="35"/>
  <c r="BK133" i="35"/>
  <c r="J133" i="35"/>
  <c r="BI132" i="35"/>
  <c r="BH132" i="35"/>
  <c r="BG132" i="35"/>
  <c r="BF132" i="35"/>
  <c r="BE132" i="35"/>
  <c r="T132" i="35"/>
  <c r="R132" i="35"/>
  <c r="P132" i="35"/>
  <c r="BK132" i="35"/>
  <c r="J132" i="35"/>
  <c r="BI129" i="35"/>
  <c r="BH129" i="35"/>
  <c r="BG129" i="35"/>
  <c r="BF129" i="35"/>
  <c r="BE129" i="35"/>
  <c r="T129" i="35"/>
  <c r="R129" i="35"/>
  <c r="P129" i="35"/>
  <c r="BK129" i="35"/>
  <c r="J129" i="35"/>
  <c r="BI126" i="35"/>
  <c r="BH126" i="35"/>
  <c r="BG126" i="35"/>
  <c r="BF126" i="35"/>
  <c r="BE126" i="35"/>
  <c r="T126" i="35"/>
  <c r="R126" i="35"/>
  <c r="P126" i="35"/>
  <c r="BK126" i="35"/>
  <c r="J126" i="35"/>
  <c r="BI121" i="35"/>
  <c r="BH121" i="35"/>
  <c r="BG121" i="35"/>
  <c r="BF121" i="35"/>
  <c r="BE121" i="35"/>
  <c r="T121" i="35"/>
  <c r="R121" i="35"/>
  <c r="P121" i="35"/>
  <c r="BK121" i="35"/>
  <c r="J121" i="35"/>
  <c r="BI113" i="35"/>
  <c r="BH113" i="35"/>
  <c r="BG113" i="35"/>
  <c r="BF113" i="35"/>
  <c r="BE113" i="35"/>
  <c r="T113" i="35"/>
  <c r="R113" i="35"/>
  <c r="P113" i="35"/>
  <c r="BK113" i="35"/>
  <c r="J113" i="35"/>
  <c r="BI109" i="35"/>
  <c r="BH109" i="35"/>
  <c r="BG109" i="35"/>
  <c r="BF109" i="35"/>
  <c r="BE109" i="35"/>
  <c r="T109" i="35"/>
  <c r="R109" i="35"/>
  <c r="P109" i="35"/>
  <c r="BK109" i="35"/>
  <c r="J109" i="35"/>
  <c r="BI105" i="35"/>
  <c r="BH105" i="35"/>
  <c r="BG105" i="35"/>
  <c r="BF105" i="35"/>
  <c r="BE105" i="35"/>
  <c r="T105" i="35"/>
  <c r="R105" i="35"/>
  <c r="P105" i="35"/>
  <c r="BK105" i="35"/>
  <c r="J105" i="35"/>
  <c r="BI101" i="35"/>
  <c r="BH101" i="35"/>
  <c r="BG101" i="35"/>
  <c r="BF101" i="35"/>
  <c r="BE101" i="35"/>
  <c r="T101" i="35"/>
  <c r="R101" i="35"/>
  <c r="P101" i="35"/>
  <c r="BK101" i="35"/>
  <c r="J101" i="35"/>
  <c r="BI100" i="35"/>
  <c r="BH100" i="35"/>
  <c r="BG100" i="35"/>
  <c r="BF100" i="35"/>
  <c r="BE100" i="35"/>
  <c r="T100" i="35"/>
  <c r="R100" i="35"/>
  <c r="P100" i="35"/>
  <c r="BK100" i="35"/>
  <c r="J100" i="35"/>
  <c r="BI99" i="35"/>
  <c r="F38" i="35" s="1"/>
  <c r="BD96" i="1" s="1"/>
  <c r="BH99" i="35"/>
  <c r="F37" i="35" s="1"/>
  <c r="BC96" i="1" s="1"/>
  <c r="BG99" i="35"/>
  <c r="BF99" i="35"/>
  <c r="J35" i="35" s="1"/>
  <c r="AW96" i="1" s="1"/>
  <c r="BE99" i="35"/>
  <c r="T99" i="35"/>
  <c r="T98" i="35" s="1"/>
  <c r="R99" i="35"/>
  <c r="R98" i="35" s="1"/>
  <c r="P99" i="35"/>
  <c r="P98" i="35" s="1"/>
  <c r="BK99" i="35"/>
  <c r="BK98" i="35" s="1"/>
  <c r="J99" i="35"/>
  <c r="J92" i="35"/>
  <c r="F92" i="35"/>
  <c r="F90" i="35"/>
  <c r="E88" i="35"/>
  <c r="E82" i="35"/>
  <c r="J59" i="35"/>
  <c r="F59" i="35"/>
  <c r="F57" i="35"/>
  <c r="E55" i="35"/>
  <c r="J22" i="35"/>
  <c r="E22" i="35"/>
  <c r="F60" i="35" s="1"/>
  <c r="J21" i="35"/>
  <c r="J16" i="35"/>
  <c r="J57" i="35" s="1"/>
  <c r="E7" i="35"/>
  <c r="E49" i="35" s="1"/>
  <c r="T412" i="34"/>
  <c r="P412" i="34"/>
  <c r="BK412" i="34"/>
  <c r="J412" i="34" s="1"/>
  <c r="J73" i="34" s="1"/>
  <c r="R403" i="34"/>
  <c r="AY95" i="1"/>
  <c r="AX95" i="1"/>
  <c r="BI413" i="34"/>
  <c r="BH413" i="34"/>
  <c r="BG413" i="34"/>
  <c r="BF413" i="34"/>
  <c r="BE413" i="34"/>
  <c r="T413" i="34"/>
  <c r="R413" i="34"/>
  <c r="R412" i="34" s="1"/>
  <c r="P413" i="34"/>
  <c r="BK413" i="34"/>
  <c r="J413" i="34"/>
  <c r="BI408" i="34"/>
  <c r="BH408" i="34"/>
  <c r="BG408" i="34"/>
  <c r="BF408" i="34"/>
  <c r="T408" i="34"/>
  <c r="R408" i="34"/>
  <c r="P408" i="34"/>
  <c r="BK408" i="34"/>
  <c r="J408" i="34"/>
  <c r="BE408" i="34" s="1"/>
  <c r="BI404" i="34"/>
  <c r="BH404" i="34"/>
  <c r="BG404" i="34"/>
  <c r="BF404" i="34"/>
  <c r="T404" i="34"/>
  <c r="T403" i="34" s="1"/>
  <c r="R404" i="34"/>
  <c r="P404" i="34"/>
  <c r="P403" i="34" s="1"/>
  <c r="BK404" i="34"/>
  <c r="BK403" i="34" s="1"/>
  <c r="J403" i="34" s="1"/>
  <c r="J72" i="34" s="1"/>
  <c r="J404" i="34"/>
  <c r="BE404" i="34" s="1"/>
  <c r="BI402" i="34"/>
  <c r="BH402" i="34"/>
  <c r="BG402" i="34"/>
  <c r="BF402" i="34"/>
  <c r="BE402" i="34"/>
  <c r="T402" i="34"/>
  <c r="R402" i="34"/>
  <c r="P402" i="34"/>
  <c r="BK402" i="34"/>
  <c r="J402" i="34"/>
  <c r="BI401" i="34"/>
  <c r="BH401" i="34"/>
  <c r="BG401" i="34"/>
  <c r="BF401" i="34"/>
  <c r="BE401" i="34"/>
  <c r="T401" i="34"/>
  <c r="R401" i="34"/>
  <c r="P401" i="34"/>
  <c r="BK401" i="34"/>
  <c r="J401" i="34"/>
  <c r="BI400" i="34"/>
  <c r="BH400" i="34"/>
  <c r="BG400" i="34"/>
  <c r="BF400" i="34"/>
  <c r="BE400" i="34"/>
  <c r="T400" i="34"/>
  <c r="R400" i="34"/>
  <c r="P400" i="34"/>
  <c r="BK400" i="34"/>
  <c r="J400" i="34"/>
  <c r="BI399" i="34"/>
  <c r="BH399" i="34"/>
  <c r="BG399" i="34"/>
  <c r="BF399" i="34"/>
  <c r="BE399" i="34"/>
  <c r="T399" i="34"/>
  <c r="R399" i="34"/>
  <c r="P399" i="34"/>
  <c r="BK399" i="34"/>
  <c r="J399" i="34"/>
  <c r="BI398" i="34"/>
  <c r="BH398" i="34"/>
  <c r="BG398" i="34"/>
  <c r="BF398" i="34"/>
  <c r="BE398" i="34"/>
  <c r="T398" i="34"/>
  <c r="R398" i="34"/>
  <c r="P398" i="34"/>
  <c r="BK398" i="34"/>
  <c r="J398" i="34"/>
  <c r="BI397" i="34"/>
  <c r="BH397" i="34"/>
  <c r="BG397" i="34"/>
  <c r="BF397" i="34"/>
  <c r="BE397" i="34"/>
  <c r="T397" i="34"/>
  <c r="R397" i="34"/>
  <c r="P397" i="34"/>
  <c r="BK397" i="34"/>
  <c r="J397" i="34"/>
  <c r="BI396" i="34"/>
  <c r="BH396" i="34"/>
  <c r="BG396" i="34"/>
  <c r="BF396" i="34"/>
  <c r="BE396" i="34"/>
  <c r="T396" i="34"/>
  <c r="R396" i="34"/>
  <c r="P396" i="34"/>
  <c r="BK396" i="34"/>
  <c r="J396" i="34"/>
  <c r="BI395" i="34"/>
  <c r="BH395" i="34"/>
  <c r="BG395" i="34"/>
  <c r="BF395" i="34"/>
  <c r="BE395" i="34"/>
  <c r="T395" i="34"/>
  <c r="R395" i="34"/>
  <c r="P395" i="34"/>
  <c r="BK395" i="34"/>
  <c r="J395" i="34"/>
  <c r="BI394" i="34"/>
  <c r="BH394" i="34"/>
  <c r="BG394" i="34"/>
  <c r="BF394" i="34"/>
  <c r="BE394" i="34"/>
  <c r="T394" i="34"/>
  <c r="R394" i="34"/>
  <c r="P394" i="34"/>
  <c r="BK394" i="34"/>
  <c r="J394" i="34"/>
  <c r="BI393" i="34"/>
  <c r="BH393" i="34"/>
  <c r="BG393" i="34"/>
  <c r="BF393" i="34"/>
  <c r="BE393" i="34"/>
  <c r="T393" i="34"/>
  <c r="R393" i="34"/>
  <c r="P393" i="34"/>
  <c r="BK393" i="34"/>
  <c r="J393" i="34"/>
  <c r="BI392" i="34"/>
  <c r="BH392" i="34"/>
  <c r="BG392" i="34"/>
  <c r="BF392" i="34"/>
  <c r="BE392" i="34"/>
  <c r="T392" i="34"/>
  <c r="R392" i="34"/>
  <c r="P392" i="34"/>
  <c r="BK392" i="34"/>
  <c r="J392" i="34"/>
  <c r="BI391" i="34"/>
  <c r="BH391" i="34"/>
  <c r="BG391" i="34"/>
  <c r="BF391" i="34"/>
  <c r="BE391" i="34"/>
  <c r="T391" i="34"/>
  <c r="R391" i="34"/>
  <c r="P391" i="34"/>
  <c r="BK391" i="34"/>
  <c r="J391" i="34"/>
  <c r="BI390" i="34"/>
  <c r="BH390" i="34"/>
  <c r="BG390" i="34"/>
  <c r="BF390" i="34"/>
  <c r="BE390" i="34"/>
  <c r="T390" i="34"/>
  <c r="R390" i="34"/>
  <c r="P390" i="34"/>
  <c r="BK390" i="34"/>
  <c r="J390" i="34"/>
  <c r="BI386" i="34"/>
  <c r="BH386" i="34"/>
  <c r="BG386" i="34"/>
  <c r="BF386" i="34"/>
  <c r="BE386" i="34"/>
  <c r="T386" i="34"/>
  <c r="R386" i="34"/>
  <c r="P386" i="34"/>
  <c r="BK386" i="34"/>
  <c r="J386" i="34"/>
  <c r="BI383" i="34"/>
  <c r="BH383" i="34"/>
  <c r="BG383" i="34"/>
  <c r="BF383" i="34"/>
  <c r="BE383" i="34"/>
  <c r="T383" i="34"/>
  <c r="R383" i="34"/>
  <c r="P383" i="34"/>
  <c r="BK383" i="34"/>
  <c r="J383" i="34"/>
  <c r="BI382" i="34"/>
  <c r="BH382" i="34"/>
  <c r="BG382" i="34"/>
  <c r="BF382" i="34"/>
  <c r="BE382" i="34"/>
  <c r="T382" i="34"/>
  <c r="R382" i="34"/>
  <c r="P382" i="34"/>
  <c r="BK382" i="34"/>
  <c r="J382" i="34"/>
  <c r="BI377" i="34"/>
  <c r="BH377" i="34"/>
  <c r="BG377" i="34"/>
  <c r="BF377" i="34"/>
  <c r="BE377" i="34"/>
  <c r="T377" i="34"/>
  <c r="R377" i="34"/>
  <c r="P377" i="34"/>
  <c r="BK377" i="34"/>
  <c r="J377" i="34"/>
  <c r="BI373" i="34"/>
  <c r="BH373" i="34"/>
  <c r="BG373" i="34"/>
  <c r="BF373" i="34"/>
  <c r="BE373" i="34"/>
  <c r="T373" i="34"/>
  <c r="R373" i="34"/>
  <c r="P373" i="34"/>
  <c r="BK373" i="34"/>
  <c r="J373" i="34"/>
  <c r="BI372" i="34"/>
  <c r="BH372" i="34"/>
  <c r="BG372" i="34"/>
  <c r="BF372" i="34"/>
  <c r="BE372" i="34"/>
  <c r="T372" i="34"/>
  <c r="R372" i="34"/>
  <c r="P372" i="34"/>
  <c r="BK372" i="34"/>
  <c r="J372" i="34"/>
  <c r="BI371" i="34"/>
  <c r="BH371" i="34"/>
  <c r="BG371" i="34"/>
  <c r="BF371" i="34"/>
  <c r="BE371" i="34"/>
  <c r="T371" i="34"/>
  <c r="R371" i="34"/>
  <c r="P371" i="34"/>
  <c r="BK371" i="34"/>
  <c r="J371" i="34"/>
  <c r="BI370" i="34"/>
  <c r="BH370" i="34"/>
  <c r="BG370" i="34"/>
  <c r="BF370" i="34"/>
  <c r="BE370" i="34"/>
  <c r="T370" i="34"/>
  <c r="R370" i="34"/>
  <c r="P370" i="34"/>
  <c r="BK370" i="34"/>
  <c r="J370" i="34"/>
  <c r="BI369" i="34"/>
  <c r="BH369" i="34"/>
  <c r="BG369" i="34"/>
  <c r="BF369" i="34"/>
  <c r="BE369" i="34"/>
  <c r="T369" i="34"/>
  <c r="R369" i="34"/>
  <c r="P369" i="34"/>
  <c r="BK369" i="34"/>
  <c r="J369" i="34"/>
  <c r="BI365" i="34"/>
  <c r="BH365" i="34"/>
  <c r="BG365" i="34"/>
  <c r="BF365" i="34"/>
  <c r="BE365" i="34"/>
  <c r="T365" i="34"/>
  <c r="T361" i="34" s="1"/>
  <c r="R365" i="34"/>
  <c r="P365" i="34"/>
  <c r="BK365" i="34"/>
  <c r="J365" i="34"/>
  <c r="BI362" i="34"/>
  <c r="BH362" i="34"/>
  <c r="BG362" i="34"/>
  <c r="BF362" i="34"/>
  <c r="BE362" i="34"/>
  <c r="T362" i="34"/>
  <c r="R362" i="34"/>
  <c r="R361" i="34" s="1"/>
  <c r="P362" i="34"/>
  <c r="P361" i="34" s="1"/>
  <c r="BK362" i="34"/>
  <c r="BK361" i="34" s="1"/>
  <c r="J361" i="34" s="1"/>
  <c r="J71" i="34" s="1"/>
  <c r="J362" i="34"/>
  <c r="BI357" i="34"/>
  <c r="BH357" i="34"/>
  <c r="BG357" i="34"/>
  <c r="BF357" i="34"/>
  <c r="T357" i="34"/>
  <c r="R357" i="34"/>
  <c r="P357" i="34"/>
  <c r="BK357" i="34"/>
  <c r="J357" i="34"/>
  <c r="BE357" i="34" s="1"/>
  <c r="BI356" i="34"/>
  <c r="BH356" i="34"/>
  <c r="BG356" i="34"/>
  <c r="BF356" i="34"/>
  <c r="T356" i="34"/>
  <c r="R356" i="34"/>
  <c r="P356" i="34"/>
  <c r="BK356" i="34"/>
  <c r="J356" i="34"/>
  <c r="BE356" i="34" s="1"/>
  <c r="BI355" i="34"/>
  <c r="BH355" i="34"/>
  <c r="BG355" i="34"/>
  <c r="BF355" i="34"/>
  <c r="T355" i="34"/>
  <c r="R355" i="34"/>
  <c r="P355" i="34"/>
  <c r="BK355" i="34"/>
  <c r="J355" i="34"/>
  <c r="BE355" i="34" s="1"/>
  <c r="BI345" i="34"/>
  <c r="BH345" i="34"/>
  <c r="BG345" i="34"/>
  <c r="BF345" i="34"/>
  <c r="T345" i="34"/>
  <c r="R345" i="34"/>
  <c r="P345" i="34"/>
  <c r="BK345" i="34"/>
  <c r="J345" i="34"/>
  <c r="BE345" i="34" s="1"/>
  <c r="BI342" i="34"/>
  <c r="BH342" i="34"/>
  <c r="BG342" i="34"/>
  <c r="BF342" i="34"/>
  <c r="T342" i="34"/>
  <c r="R342" i="34"/>
  <c r="P342" i="34"/>
  <c r="BK342" i="34"/>
  <c r="J342" i="34"/>
  <c r="BE342" i="34" s="1"/>
  <c r="BI341" i="34"/>
  <c r="BH341" i="34"/>
  <c r="BG341" i="34"/>
  <c r="BF341" i="34"/>
  <c r="T341" i="34"/>
  <c r="R341" i="34"/>
  <c r="P341" i="34"/>
  <c r="BK341" i="34"/>
  <c r="J341" i="34"/>
  <c r="BE341" i="34" s="1"/>
  <c r="BI335" i="34"/>
  <c r="BH335" i="34"/>
  <c r="BG335" i="34"/>
  <c r="BF335" i="34"/>
  <c r="T335" i="34"/>
  <c r="R335" i="34"/>
  <c r="P335" i="34"/>
  <c r="BK335" i="34"/>
  <c r="J335" i="34"/>
  <c r="BE335" i="34" s="1"/>
  <c r="BI325" i="34"/>
  <c r="BH325" i="34"/>
  <c r="BG325" i="34"/>
  <c r="BF325" i="34"/>
  <c r="T325" i="34"/>
  <c r="R325" i="34"/>
  <c r="R313" i="34" s="1"/>
  <c r="P325" i="34"/>
  <c r="BK325" i="34"/>
  <c r="J325" i="34"/>
  <c r="BE325" i="34" s="1"/>
  <c r="BI314" i="34"/>
  <c r="BH314" i="34"/>
  <c r="BG314" i="34"/>
  <c r="BF314" i="34"/>
  <c r="T314" i="34"/>
  <c r="T313" i="34" s="1"/>
  <c r="R314" i="34"/>
  <c r="P314" i="34"/>
  <c r="P313" i="34" s="1"/>
  <c r="BK314" i="34"/>
  <c r="BK313" i="34" s="1"/>
  <c r="J313" i="34" s="1"/>
  <c r="J70" i="34" s="1"/>
  <c r="J314" i="34"/>
  <c r="BE314" i="34" s="1"/>
  <c r="BI310" i="34"/>
  <c r="BH310" i="34"/>
  <c r="BG310" i="34"/>
  <c r="BF310" i="34"/>
  <c r="BE310" i="34"/>
  <c r="T310" i="34"/>
  <c r="R310" i="34"/>
  <c r="P310" i="34"/>
  <c r="BK310" i="34"/>
  <c r="J310" i="34"/>
  <c r="BI306" i="34"/>
  <c r="BH306" i="34"/>
  <c r="BG306" i="34"/>
  <c r="BF306" i="34"/>
  <c r="BE306" i="34"/>
  <c r="T306" i="34"/>
  <c r="R306" i="34"/>
  <c r="P306" i="34"/>
  <c r="BK306" i="34"/>
  <c r="J306" i="34"/>
  <c r="BI301" i="34"/>
  <c r="BH301" i="34"/>
  <c r="BG301" i="34"/>
  <c r="BF301" i="34"/>
  <c r="BE301" i="34"/>
  <c r="T301" i="34"/>
  <c r="T300" i="34" s="1"/>
  <c r="R301" i="34"/>
  <c r="R300" i="34" s="1"/>
  <c r="P301" i="34"/>
  <c r="P300" i="34" s="1"/>
  <c r="BK301" i="34"/>
  <c r="BK300" i="34" s="1"/>
  <c r="J300" i="34" s="1"/>
  <c r="J69" i="34" s="1"/>
  <c r="J301" i="34"/>
  <c r="BI295" i="34"/>
  <c r="BH295" i="34"/>
  <c r="BG295" i="34"/>
  <c r="BF295" i="34"/>
  <c r="T295" i="34"/>
  <c r="T294" i="34" s="1"/>
  <c r="R295" i="34"/>
  <c r="R294" i="34" s="1"/>
  <c r="P295" i="34"/>
  <c r="P294" i="34" s="1"/>
  <c r="BK295" i="34"/>
  <c r="BK294" i="34" s="1"/>
  <c r="J294" i="34" s="1"/>
  <c r="J68" i="34" s="1"/>
  <c r="J295" i="34"/>
  <c r="BE295" i="34" s="1"/>
  <c r="BI293" i="34"/>
  <c r="BH293" i="34"/>
  <c r="BG293" i="34"/>
  <c r="BF293" i="34"/>
  <c r="BE293" i="34"/>
  <c r="T293" i="34"/>
  <c r="R293" i="34"/>
  <c r="P293" i="34"/>
  <c r="BK293" i="34"/>
  <c r="J293" i="34"/>
  <c r="BI292" i="34"/>
  <c r="BH292" i="34"/>
  <c r="BG292" i="34"/>
  <c r="BF292" i="34"/>
  <c r="BE292" i="34"/>
  <c r="T292" i="34"/>
  <c r="R292" i="34"/>
  <c r="P292" i="34"/>
  <c r="BK292" i="34"/>
  <c r="J292" i="34"/>
  <c r="BI291" i="34"/>
  <c r="BH291" i="34"/>
  <c r="BG291" i="34"/>
  <c r="BF291" i="34"/>
  <c r="BE291" i="34"/>
  <c r="T291" i="34"/>
  <c r="R291" i="34"/>
  <c r="P291" i="34"/>
  <c r="BK291" i="34"/>
  <c r="J291" i="34"/>
  <c r="BI286" i="34"/>
  <c r="BH286" i="34"/>
  <c r="BG286" i="34"/>
  <c r="BF286" i="34"/>
  <c r="BE286" i="34"/>
  <c r="T286" i="34"/>
  <c r="R286" i="34"/>
  <c r="P286" i="34"/>
  <c r="BK286" i="34"/>
  <c r="J286" i="34"/>
  <c r="BI275" i="34"/>
  <c r="BH275" i="34"/>
  <c r="BG275" i="34"/>
  <c r="BF275" i="34"/>
  <c r="BE275" i="34"/>
  <c r="T275" i="34"/>
  <c r="R275" i="34"/>
  <c r="P275" i="34"/>
  <c r="BK275" i="34"/>
  <c r="J275" i="34"/>
  <c r="BI274" i="34"/>
  <c r="BH274" i="34"/>
  <c r="BG274" i="34"/>
  <c r="BF274" i="34"/>
  <c r="BE274" i="34"/>
  <c r="T274" i="34"/>
  <c r="R274" i="34"/>
  <c r="P274" i="34"/>
  <c r="BK274" i="34"/>
  <c r="J274" i="34"/>
  <c r="BI264" i="34"/>
  <c r="BH264" i="34"/>
  <c r="BG264" i="34"/>
  <c r="BF264" i="34"/>
  <c r="BE264" i="34"/>
  <c r="T264" i="34"/>
  <c r="R264" i="34"/>
  <c r="P264" i="34"/>
  <c r="BK264" i="34"/>
  <c r="J264" i="34"/>
  <c r="BI254" i="34"/>
  <c r="BH254" i="34"/>
  <c r="BG254" i="34"/>
  <c r="BF254" i="34"/>
  <c r="BE254" i="34"/>
  <c r="T254" i="34"/>
  <c r="R254" i="34"/>
  <c r="P254" i="34"/>
  <c r="BK254" i="34"/>
  <c r="J254" i="34"/>
  <c r="BI253" i="34"/>
  <c r="BH253" i="34"/>
  <c r="BG253" i="34"/>
  <c r="BF253" i="34"/>
  <c r="BE253" i="34"/>
  <c r="T253" i="34"/>
  <c r="R253" i="34"/>
  <c r="P253" i="34"/>
  <c r="BK253" i="34"/>
  <c r="J253" i="34"/>
  <c r="BI247" i="34"/>
  <c r="BH247" i="34"/>
  <c r="BG247" i="34"/>
  <c r="BF247" i="34"/>
  <c r="BE247" i="34"/>
  <c r="T247" i="34"/>
  <c r="T246" i="34" s="1"/>
  <c r="R247" i="34"/>
  <c r="R246" i="34" s="1"/>
  <c r="P247" i="34"/>
  <c r="P246" i="34" s="1"/>
  <c r="BK247" i="34"/>
  <c r="BK246" i="34" s="1"/>
  <c r="J246" i="34" s="1"/>
  <c r="J67" i="34" s="1"/>
  <c r="J247" i="34"/>
  <c r="BI243" i="34"/>
  <c r="BH243" i="34"/>
  <c r="BG243" i="34"/>
  <c r="BF243" i="34"/>
  <c r="T243" i="34"/>
  <c r="R243" i="34"/>
  <c r="P243" i="34"/>
  <c r="BK243" i="34"/>
  <c r="J243" i="34"/>
  <c r="BE243" i="34" s="1"/>
  <c r="BI239" i="34"/>
  <c r="BH239" i="34"/>
  <c r="BG239" i="34"/>
  <c r="BF239" i="34"/>
  <c r="T239" i="34"/>
  <c r="R239" i="34"/>
  <c r="P239" i="34"/>
  <c r="BK239" i="34"/>
  <c r="J239" i="34"/>
  <c r="BE239" i="34" s="1"/>
  <c r="BI235" i="34"/>
  <c r="BH235" i="34"/>
  <c r="BG235" i="34"/>
  <c r="BF235" i="34"/>
  <c r="T235" i="34"/>
  <c r="R235" i="34"/>
  <c r="P235" i="34"/>
  <c r="BK235" i="34"/>
  <c r="J235" i="34"/>
  <c r="BE235" i="34" s="1"/>
  <c r="BI232" i="34"/>
  <c r="BH232" i="34"/>
  <c r="BG232" i="34"/>
  <c r="BF232" i="34"/>
  <c r="T232" i="34"/>
  <c r="R232" i="34"/>
  <c r="P232" i="34"/>
  <c r="BK232" i="34"/>
  <c r="J232" i="34"/>
  <c r="BE232" i="34" s="1"/>
  <c r="BI231" i="34"/>
  <c r="BH231" i="34"/>
  <c r="BG231" i="34"/>
  <c r="BF231" i="34"/>
  <c r="T231" i="34"/>
  <c r="R231" i="34"/>
  <c r="P231" i="34"/>
  <c r="BK231" i="34"/>
  <c r="J231" i="34"/>
  <c r="BE231" i="34" s="1"/>
  <c r="BI217" i="34"/>
  <c r="BH217" i="34"/>
  <c r="BG217" i="34"/>
  <c r="BF217" i="34"/>
  <c r="T217" i="34"/>
  <c r="R217" i="34"/>
  <c r="P217" i="34"/>
  <c r="BK217" i="34"/>
  <c r="J217" i="34"/>
  <c r="BE217" i="34" s="1"/>
  <c r="BI216" i="34"/>
  <c r="BH216" i="34"/>
  <c r="BG216" i="34"/>
  <c r="BF216" i="34"/>
  <c r="T216" i="34"/>
  <c r="R216" i="34"/>
  <c r="P216" i="34"/>
  <c r="BK216" i="34"/>
  <c r="J216" i="34"/>
  <c r="BE216" i="34" s="1"/>
  <c r="BI215" i="34"/>
  <c r="BH215" i="34"/>
  <c r="BG215" i="34"/>
  <c r="BF215" i="34"/>
  <c r="T215" i="34"/>
  <c r="R215" i="34"/>
  <c r="P215" i="34"/>
  <c r="BK215" i="34"/>
  <c r="J215" i="34"/>
  <c r="BE215" i="34" s="1"/>
  <c r="BI209" i="34"/>
  <c r="BH209" i="34"/>
  <c r="BG209" i="34"/>
  <c r="BF209" i="34"/>
  <c r="T209" i="34"/>
  <c r="R209" i="34"/>
  <c r="P209" i="34"/>
  <c r="BK209" i="34"/>
  <c r="J209" i="34"/>
  <c r="BE209" i="34" s="1"/>
  <c r="BI199" i="34"/>
  <c r="BH199" i="34"/>
  <c r="BG199" i="34"/>
  <c r="BF199" i="34"/>
  <c r="T199" i="34"/>
  <c r="R199" i="34"/>
  <c r="P199" i="34"/>
  <c r="BK199" i="34"/>
  <c r="J199" i="34"/>
  <c r="BE199" i="34" s="1"/>
  <c r="BI193" i="34"/>
  <c r="BH193" i="34"/>
  <c r="BG193" i="34"/>
  <c r="BF193" i="34"/>
  <c r="T193" i="34"/>
  <c r="R193" i="34"/>
  <c r="P193" i="34"/>
  <c r="BK193" i="34"/>
  <c r="J193" i="34"/>
  <c r="BE193" i="34" s="1"/>
  <c r="BI190" i="34"/>
  <c r="BH190" i="34"/>
  <c r="BG190" i="34"/>
  <c r="BF190" i="34"/>
  <c r="T190" i="34"/>
  <c r="R190" i="34"/>
  <c r="P190" i="34"/>
  <c r="BK190" i="34"/>
  <c r="J190" i="34"/>
  <c r="BE190" i="34" s="1"/>
  <c r="BI185" i="34"/>
  <c r="BH185" i="34"/>
  <c r="BG185" i="34"/>
  <c r="BF185" i="34"/>
  <c r="T185" i="34"/>
  <c r="R185" i="34"/>
  <c r="P185" i="34"/>
  <c r="BK185" i="34"/>
  <c r="J185" i="34"/>
  <c r="BE185" i="34" s="1"/>
  <c r="BI182" i="34"/>
  <c r="BH182" i="34"/>
  <c r="BG182" i="34"/>
  <c r="BF182" i="34"/>
  <c r="T182" i="34"/>
  <c r="R182" i="34"/>
  <c r="P182" i="34"/>
  <c r="BK182" i="34"/>
  <c r="J182" i="34"/>
  <c r="BE182" i="34" s="1"/>
  <c r="BI178" i="34"/>
  <c r="BH178" i="34"/>
  <c r="BG178" i="34"/>
  <c r="BF178" i="34"/>
  <c r="T178" i="34"/>
  <c r="R178" i="34"/>
  <c r="P178" i="34"/>
  <c r="BK178" i="34"/>
  <c r="J178" i="34"/>
  <c r="BE178" i="34" s="1"/>
  <c r="BI172" i="34"/>
  <c r="BH172" i="34"/>
  <c r="BG172" i="34"/>
  <c r="BF172" i="34"/>
  <c r="T172" i="34"/>
  <c r="R172" i="34"/>
  <c r="P172" i="34"/>
  <c r="BK172" i="34"/>
  <c r="J172" i="34"/>
  <c r="BE172" i="34" s="1"/>
  <c r="BI169" i="34"/>
  <c r="BH169" i="34"/>
  <c r="BG169" i="34"/>
  <c r="BF169" i="34"/>
  <c r="T169" i="34"/>
  <c r="R169" i="34"/>
  <c r="P169" i="34"/>
  <c r="BK169" i="34"/>
  <c r="J169" i="34"/>
  <c r="BE169" i="34" s="1"/>
  <c r="BI168" i="34"/>
  <c r="BH168" i="34"/>
  <c r="BG168" i="34"/>
  <c r="BF168" i="34"/>
  <c r="T168" i="34"/>
  <c r="R168" i="34"/>
  <c r="P168" i="34"/>
  <c r="BK168" i="34"/>
  <c r="J168" i="34"/>
  <c r="BE168" i="34" s="1"/>
  <c r="BI163" i="34"/>
  <c r="BH163" i="34"/>
  <c r="BG163" i="34"/>
  <c r="BF163" i="34"/>
  <c r="T163" i="34"/>
  <c r="R163" i="34"/>
  <c r="P163" i="34"/>
  <c r="BK163" i="34"/>
  <c r="J163" i="34"/>
  <c r="BE163" i="34" s="1"/>
  <c r="BI160" i="34"/>
  <c r="BH160" i="34"/>
  <c r="BG160" i="34"/>
  <c r="BF160" i="34"/>
  <c r="T160" i="34"/>
  <c r="R160" i="34"/>
  <c r="P160" i="34"/>
  <c r="BK160" i="34"/>
  <c r="J160" i="34"/>
  <c r="BE160" i="34" s="1"/>
  <c r="BI146" i="34"/>
  <c r="BH146" i="34"/>
  <c r="BG146" i="34"/>
  <c r="BF146" i="34"/>
  <c r="T146" i="34"/>
  <c r="R146" i="34"/>
  <c r="P146" i="34"/>
  <c r="BK146" i="34"/>
  <c r="J146" i="34"/>
  <c r="BE146" i="34" s="1"/>
  <c r="BI140" i="34"/>
  <c r="BH140" i="34"/>
  <c r="BG140" i="34"/>
  <c r="BF140" i="34"/>
  <c r="T140" i="34"/>
  <c r="R140" i="34"/>
  <c r="P140" i="34"/>
  <c r="BK140" i="34"/>
  <c r="J140" i="34"/>
  <c r="BE140" i="34" s="1"/>
  <c r="BI124" i="34"/>
  <c r="BH124" i="34"/>
  <c r="BG124" i="34"/>
  <c r="BF124" i="34"/>
  <c r="T124" i="34"/>
  <c r="R124" i="34"/>
  <c r="P124" i="34"/>
  <c r="BK124" i="34"/>
  <c r="J124" i="34"/>
  <c r="BE124" i="34" s="1"/>
  <c r="BI117" i="34"/>
  <c r="BH117" i="34"/>
  <c r="BG117" i="34"/>
  <c r="BF117" i="34"/>
  <c r="T117" i="34"/>
  <c r="R117" i="34"/>
  <c r="P117" i="34"/>
  <c r="BK117" i="34"/>
  <c r="J117" i="34"/>
  <c r="BE117" i="34" s="1"/>
  <c r="BI111" i="34"/>
  <c r="BH111" i="34"/>
  <c r="BG111" i="34"/>
  <c r="BF111" i="34"/>
  <c r="T111" i="34"/>
  <c r="R111" i="34"/>
  <c r="P111" i="34"/>
  <c r="BK111" i="34"/>
  <c r="J111" i="34"/>
  <c r="BE111" i="34" s="1"/>
  <c r="BI102" i="34"/>
  <c r="BH102" i="34"/>
  <c r="BG102" i="34"/>
  <c r="BF102" i="34"/>
  <c r="T102" i="34"/>
  <c r="R102" i="34"/>
  <c r="P102" i="34"/>
  <c r="BK102" i="34"/>
  <c r="J102" i="34"/>
  <c r="BE102" i="34" s="1"/>
  <c r="BI101" i="34"/>
  <c r="BH101" i="34"/>
  <c r="BG101" i="34"/>
  <c r="BF101" i="34"/>
  <c r="T101" i="34"/>
  <c r="R101" i="34"/>
  <c r="P101" i="34"/>
  <c r="BK101" i="34"/>
  <c r="J101" i="34"/>
  <c r="BE101" i="34" s="1"/>
  <c r="BI100" i="34"/>
  <c r="F38" i="34" s="1"/>
  <c r="BD95" i="1" s="1"/>
  <c r="BH100" i="34"/>
  <c r="F37" i="34" s="1"/>
  <c r="BC95" i="1" s="1"/>
  <c r="BG100" i="34"/>
  <c r="F36" i="34" s="1"/>
  <c r="BB95" i="1" s="1"/>
  <c r="BF100" i="34"/>
  <c r="J35" i="34" s="1"/>
  <c r="AW95" i="1" s="1"/>
  <c r="T100" i="34"/>
  <c r="T99" i="34" s="1"/>
  <c r="T98" i="34" s="1"/>
  <c r="T97" i="34" s="1"/>
  <c r="R100" i="34"/>
  <c r="R99" i="34" s="1"/>
  <c r="R98" i="34" s="1"/>
  <c r="R97" i="34" s="1"/>
  <c r="P100" i="34"/>
  <c r="BK100" i="34"/>
  <c r="BK99" i="34" s="1"/>
  <c r="J100" i="34"/>
  <c r="BE100" i="34" s="1"/>
  <c r="J93" i="34"/>
  <c r="F93" i="34"/>
  <c r="J91" i="34"/>
  <c r="F91" i="34"/>
  <c r="E89" i="34"/>
  <c r="F60" i="34"/>
  <c r="J59" i="34"/>
  <c r="F59" i="34"/>
  <c r="F57" i="34"/>
  <c r="E55" i="34"/>
  <c r="J22" i="34"/>
  <c r="E22" i="34"/>
  <c r="F94" i="34" s="1"/>
  <c r="J21" i="34"/>
  <c r="J16" i="34"/>
  <c r="J57" i="34" s="1"/>
  <c r="E7" i="34"/>
  <c r="E83" i="34" s="1"/>
  <c r="AY93" i="1"/>
  <c r="AX93" i="1"/>
  <c r="BI164" i="33"/>
  <c r="BH164" i="33"/>
  <c r="BG164" i="33"/>
  <c r="BF164" i="33"/>
  <c r="BE164" i="33"/>
  <c r="T164" i="33"/>
  <c r="R164" i="33"/>
  <c r="P164" i="33"/>
  <c r="BK164" i="33"/>
  <c r="J164" i="33"/>
  <c r="BI160" i="33"/>
  <c r="BH160" i="33"/>
  <c r="BG160" i="33"/>
  <c r="BF160" i="33"/>
  <c r="BE160" i="33"/>
  <c r="T160" i="33"/>
  <c r="R160" i="33"/>
  <c r="P160" i="33"/>
  <c r="BK160" i="33"/>
  <c r="J160" i="33"/>
  <c r="BI155" i="33"/>
  <c r="BH155" i="33"/>
  <c r="BG155" i="33"/>
  <c r="BF155" i="33"/>
  <c r="BE155" i="33"/>
  <c r="T155" i="33"/>
  <c r="R155" i="33"/>
  <c r="P155" i="33"/>
  <c r="BK155" i="33"/>
  <c r="J155" i="33"/>
  <c r="BI150" i="33"/>
  <c r="BH150" i="33"/>
  <c r="BG150" i="33"/>
  <c r="BF150" i="33"/>
  <c r="BE150" i="33"/>
  <c r="T150" i="33"/>
  <c r="R150" i="33"/>
  <c r="P150" i="33"/>
  <c r="BK150" i="33"/>
  <c r="J150" i="33"/>
  <c r="BI146" i="33"/>
  <c r="BH146" i="33"/>
  <c r="BG146" i="33"/>
  <c r="BF146" i="33"/>
  <c r="BE146" i="33"/>
  <c r="T146" i="33"/>
  <c r="R146" i="33"/>
  <c r="P146" i="33"/>
  <c r="BK146" i="33"/>
  <c r="J146" i="33"/>
  <c r="BI141" i="33"/>
  <c r="BH141" i="33"/>
  <c r="BG141" i="33"/>
  <c r="BF141" i="33"/>
  <c r="BE141" i="33"/>
  <c r="T141" i="33"/>
  <c r="R141" i="33"/>
  <c r="P141" i="33"/>
  <c r="BK141" i="33"/>
  <c r="J141" i="33"/>
  <c r="BI137" i="33"/>
  <c r="BH137" i="33"/>
  <c r="BG137" i="33"/>
  <c r="BF137" i="33"/>
  <c r="BE137" i="33"/>
  <c r="T137" i="33"/>
  <c r="R137" i="33"/>
  <c r="P137" i="33"/>
  <c r="BK137" i="33"/>
  <c r="J137" i="33"/>
  <c r="BI133" i="33"/>
  <c r="BH133" i="33"/>
  <c r="BG133" i="33"/>
  <c r="BF133" i="33"/>
  <c r="BE133" i="33"/>
  <c r="T133" i="33"/>
  <c r="R133" i="33"/>
  <c r="P133" i="33"/>
  <c r="BK133" i="33"/>
  <c r="J133" i="33"/>
  <c r="BI129" i="33"/>
  <c r="BH129" i="33"/>
  <c r="BG129" i="33"/>
  <c r="BF129" i="33"/>
  <c r="BE129" i="33"/>
  <c r="T129" i="33"/>
  <c r="T127" i="33" s="1"/>
  <c r="R129" i="33"/>
  <c r="R127" i="33" s="1"/>
  <c r="P129" i="33"/>
  <c r="BK129" i="33"/>
  <c r="J129" i="33"/>
  <c r="BI128" i="33"/>
  <c r="BH128" i="33"/>
  <c r="BG128" i="33"/>
  <c r="BF128" i="33"/>
  <c r="BE128" i="33"/>
  <c r="T128" i="33"/>
  <c r="R128" i="33"/>
  <c r="P128" i="33"/>
  <c r="P127" i="33" s="1"/>
  <c r="BK128" i="33"/>
  <c r="BK127" i="33" s="1"/>
  <c r="J127" i="33" s="1"/>
  <c r="J62" i="33" s="1"/>
  <c r="J128" i="33"/>
  <c r="BI123" i="33"/>
  <c r="BH123" i="33"/>
  <c r="BG123" i="33"/>
  <c r="BF123" i="33"/>
  <c r="T123" i="33"/>
  <c r="R123" i="33"/>
  <c r="P123" i="33"/>
  <c r="BK123" i="33"/>
  <c r="J123" i="33"/>
  <c r="BE123" i="33" s="1"/>
  <c r="BI113" i="33"/>
  <c r="BH113" i="33"/>
  <c r="BG113" i="33"/>
  <c r="BF113" i="33"/>
  <c r="T113" i="33"/>
  <c r="R113" i="33"/>
  <c r="P113" i="33"/>
  <c r="BK113" i="33"/>
  <c r="J113" i="33"/>
  <c r="BE113" i="33" s="1"/>
  <c r="BI102" i="33"/>
  <c r="BH102" i="33"/>
  <c r="BG102" i="33"/>
  <c r="BF102" i="33"/>
  <c r="T102" i="33"/>
  <c r="R102" i="33"/>
  <c r="P102" i="33"/>
  <c r="BK102" i="33"/>
  <c r="J102" i="33"/>
  <c r="BE102" i="33" s="1"/>
  <c r="BI92" i="33"/>
  <c r="BH92" i="33"/>
  <c r="BG92" i="33"/>
  <c r="BF92" i="33"/>
  <c r="T92" i="33"/>
  <c r="R92" i="33"/>
  <c r="P92" i="33"/>
  <c r="BK92" i="33"/>
  <c r="J92" i="33"/>
  <c r="BE92" i="33" s="1"/>
  <c r="BI91" i="33"/>
  <c r="BH91" i="33"/>
  <c r="BG91" i="33"/>
  <c r="BF91" i="33"/>
  <c r="T91" i="33"/>
  <c r="R91" i="33"/>
  <c r="P91" i="33"/>
  <c r="BK91" i="33"/>
  <c r="J91" i="33"/>
  <c r="BE91" i="33" s="1"/>
  <c r="BI87" i="33"/>
  <c r="BH87" i="33"/>
  <c r="F35" i="33" s="1"/>
  <c r="BC93" i="1" s="1"/>
  <c r="BG87" i="33"/>
  <c r="BF87" i="33"/>
  <c r="T87" i="33"/>
  <c r="R87" i="33"/>
  <c r="P87" i="33"/>
  <c r="BK87" i="33"/>
  <c r="J87" i="33"/>
  <c r="BE87" i="33" s="1"/>
  <c r="BI86" i="33"/>
  <c r="F36" i="33" s="1"/>
  <c r="BD93" i="1" s="1"/>
  <c r="BH86" i="33"/>
  <c r="BG86" i="33"/>
  <c r="BF86" i="33"/>
  <c r="J33" i="33" s="1"/>
  <c r="AW93" i="1" s="1"/>
  <c r="BE86" i="33"/>
  <c r="J32" i="33" s="1"/>
  <c r="AV93" i="1" s="1"/>
  <c r="T86" i="33"/>
  <c r="T85" i="33" s="1"/>
  <c r="T84" i="33" s="1"/>
  <c r="R86" i="33"/>
  <c r="P86" i="33"/>
  <c r="P85" i="33" s="1"/>
  <c r="P84" i="33" s="1"/>
  <c r="AU93" i="1" s="1"/>
  <c r="BK86" i="33"/>
  <c r="BK85" i="33" s="1"/>
  <c r="J86" i="33"/>
  <c r="F81" i="33"/>
  <c r="J80" i="33"/>
  <c r="F80" i="33"/>
  <c r="F78" i="33"/>
  <c r="E76" i="33"/>
  <c r="F56" i="33"/>
  <c r="J55" i="33"/>
  <c r="F55" i="33"/>
  <c r="F53" i="33"/>
  <c r="E51" i="33"/>
  <c r="J20" i="33"/>
  <c r="E20" i="33"/>
  <c r="J19" i="33"/>
  <c r="J14" i="33"/>
  <c r="J78" i="33" s="1"/>
  <c r="E7" i="33"/>
  <c r="E47" i="33" s="1"/>
  <c r="BK175" i="32"/>
  <c r="J175" i="32" s="1"/>
  <c r="J65" i="32" s="1"/>
  <c r="AY91" i="1"/>
  <c r="AX91" i="1"/>
  <c r="BI221" i="32"/>
  <c r="BH221" i="32"/>
  <c r="BG221" i="32"/>
  <c r="BF221" i="32"/>
  <c r="BE221" i="32"/>
  <c r="T221" i="32"/>
  <c r="R221" i="32"/>
  <c r="P221" i="32"/>
  <c r="BK221" i="32"/>
  <c r="J221" i="32"/>
  <c r="BI220" i="32"/>
  <c r="BH220" i="32"/>
  <c r="BG220" i="32"/>
  <c r="BF220" i="32"/>
  <c r="BE220" i="32"/>
  <c r="T220" i="32"/>
  <c r="R220" i="32"/>
  <c r="P220" i="32"/>
  <c r="BK220" i="32"/>
  <c r="J220" i="32"/>
  <c r="BI217" i="32"/>
  <c r="BH217" i="32"/>
  <c r="BG217" i="32"/>
  <c r="BF217" i="32"/>
  <c r="BE217" i="32"/>
  <c r="T217" i="32"/>
  <c r="R217" i="32"/>
  <c r="P217" i="32"/>
  <c r="BK217" i="32"/>
  <c r="J217" i="32"/>
  <c r="BI216" i="32"/>
  <c r="BH216" i="32"/>
  <c r="BG216" i="32"/>
  <c r="BF216" i="32"/>
  <c r="BE216" i="32"/>
  <c r="T216" i="32"/>
  <c r="R216" i="32"/>
  <c r="P216" i="32"/>
  <c r="P214" i="32" s="1"/>
  <c r="BK216" i="32"/>
  <c r="J216" i="32"/>
  <c r="BI215" i="32"/>
  <c r="BH215" i="32"/>
  <c r="BG215" i="32"/>
  <c r="BF215" i="32"/>
  <c r="BE215" i="32"/>
  <c r="T215" i="32"/>
  <c r="T214" i="32" s="1"/>
  <c r="R215" i="32"/>
  <c r="R214" i="32" s="1"/>
  <c r="P215" i="32"/>
  <c r="BK215" i="32"/>
  <c r="BK214" i="32" s="1"/>
  <c r="J214" i="32" s="1"/>
  <c r="J72" i="32" s="1"/>
  <c r="J215" i="32"/>
  <c r="BI213" i="32"/>
  <c r="BH213" i="32"/>
  <c r="BG213" i="32"/>
  <c r="BF213" i="32"/>
  <c r="T213" i="32"/>
  <c r="R213" i="32"/>
  <c r="P213" i="32"/>
  <c r="BK213" i="32"/>
  <c r="J213" i="32"/>
  <c r="BE213" i="32" s="1"/>
  <c r="BI212" i="32"/>
  <c r="BH212" i="32"/>
  <c r="BG212" i="32"/>
  <c r="BF212" i="32"/>
  <c r="T212" i="32"/>
  <c r="R212" i="32"/>
  <c r="P212" i="32"/>
  <c r="BK212" i="32"/>
  <c r="J212" i="32"/>
  <c r="BE212" i="32" s="1"/>
  <c r="BI211" i="32"/>
  <c r="BH211" i="32"/>
  <c r="BG211" i="32"/>
  <c r="BF211" i="32"/>
  <c r="T211" i="32"/>
  <c r="R211" i="32"/>
  <c r="P211" i="32"/>
  <c r="BK211" i="32"/>
  <c r="J211" i="32"/>
  <c r="BE211" i="32" s="1"/>
  <c r="BI210" i="32"/>
  <c r="BH210" i="32"/>
  <c r="BG210" i="32"/>
  <c r="BF210" i="32"/>
  <c r="T210" i="32"/>
  <c r="R210" i="32"/>
  <c r="P210" i="32"/>
  <c r="BK210" i="32"/>
  <c r="J210" i="32"/>
  <c r="BE210" i="32" s="1"/>
  <c r="BI209" i="32"/>
  <c r="BH209" i="32"/>
  <c r="BG209" i="32"/>
  <c r="BF209" i="32"/>
  <c r="T209" i="32"/>
  <c r="R209" i="32"/>
  <c r="P209" i="32"/>
  <c r="P204" i="32" s="1"/>
  <c r="P203" i="32" s="1"/>
  <c r="BK209" i="32"/>
  <c r="J209" i="32"/>
  <c r="BE209" i="32" s="1"/>
  <c r="BI205" i="32"/>
  <c r="BH205" i="32"/>
  <c r="BG205" i="32"/>
  <c r="BF205" i="32"/>
  <c r="T205" i="32"/>
  <c r="T204" i="32" s="1"/>
  <c r="R205" i="32"/>
  <c r="R204" i="32" s="1"/>
  <c r="R203" i="32" s="1"/>
  <c r="P205" i="32"/>
  <c r="BK205" i="32"/>
  <c r="BK204" i="32" s="1"/>
  <c r="J205" i="32"/>
  <c r="BE205" i="32" s="1"/>
  <c r="BI202" i="32"/>
  <c r="BH202" i="32"/>
  <c r="BG202" i="32"/>
  <c r="BF202" i="32"/>
  <c r="T202" i="32"/>
  <c r="T201" i="32" s="1"/>
  <c r="R202" i="32"/>
  <c r="R201" i="32" s="1"/>
  <c r="P202" i="32"/>
  <c r="P201" i="32" s="1"/>
  <c r="BK202" i="32"/>
  <c r="BK201" i="32" s="1"/>
  <c r="J201" i="32" s="1"/>
  <c r="J69" i="32" s="1"/>
  <c r="J202" i="32"/>
  <c r="BE202" i="32" s="1"/>
  <c r="BI197" i="32"/>
  <c r="BH197" i="32"/>
  <c r="BG197" i="32"/>
  <c r="BF197" i="32"/>
  <c r="T197" i="32"/>
  <c r="T196" i="32" s="1"/>
  <c r="R197" i="32"/>
  <c r="R196" i="32" s="1"/>
  <c r="P197" i="32"/>
  <c r="P196" i="32" s="1"/>
  <c r="BK197" i="32"/>
  <c r="BK196" i="32" s="1"/>
  <c r="J196" i="32" s="1"/>
  <c r="J68" i="32" s="1"/>
  <c r="J197" i="32"/>
  <c r="BE197" i="32" s="1"/>
  <c r="BI192" i="32"/>
  <c r="BH192" i="32"/>
  <c r="BG192" i="32"/>
  <c r="BF192" i="32"/>
  <c r="T192" i="32"/>
  <c r="R192" i="32"/>
  <c r="P192" i="32"/>
  <c r="BK192" i="32"/>
  <c r="J192" i="32"/>
  <c r="BE192" i="32" s="1"/>
  <c r="BI191" i="32"/>
  <c r="BH191" i="32"/>
  <c r="BG191" i="32"/>
  <c r="BF191" i="32"/>
  <c r="T191" i="32"/>
  <c r="T190" i="32" s="1"/>
  <c r="R191" i="32"/>
  <c r="R190" i="32" s="1"/>
  <c r="P191" i="32"/>
  <c r="P190" i="32" s="1"/>
  <c r="BK191" i="32"/>
  <c r="BK190" i="32" s="1"/>
  <c r="J190" i="32" s="1"/>
  <c r="J67" i="32" s="1"/>
  <c r="J191" i="32"/>
  <c r="BE191" i="32" s="1"/>
  <c r="BI187" i="32"/>
  <c r="BH187" i="32"/>
  <c r="BG187" i="32"/>
  <c r="BF187" i="32"/>
  <c r="T187" i="32"/>
  <c r="R187" i="32"/>
  <c r="P187" i="32"/>
  <c r="BK187" i="32"/>
  <c r="J187" i="32"/>
  <c r="BE187" i="32" s="1"/>
  <c r="BI184" i="32"/>
  <c r="BH184" i="32"/>
  <c r="BG184" i="32"/>
  <c r="BF184" i="32"/>
  <c r="BE184" i="32"/>
  <c r="T184" i="32"/>
  <c r="R184" i="32"/>
  <c r="P184" i="32"/>
  <c r="BK184" i="32"/>
  <c r="J184" i="32"/>
  <c r="BI181" i="32"/>
  <c r="BH181" i="32"/>
  <c r="BG181" i="32"/>
  <c r="BF181" i="32"/>
  <c r="BE181" i="32"/>
  <c r="T181" i="32"/>
  <c r="T180" i="32" s="1"/>
  <c r="R181" i="32"/>
  <c r="R180" i="32" s="1"/>
  <c r="P181" i="32"/>
  <c r="P180" i="32" s="1"/>
  <c r="BK181" i="32"/>
  <c r="BK180" i="32" s="1"/>
  <c r="J180" i="32" s="1"/>
  <c r="J66" i="32" s="1"/>
  <c r="J181" i="32"/>
  <c r="BI176" i="32"/>
  <c r="BH176" i="32"/>
  <c r="BG176" i="32"/>
  <c r="BF176" i="32"/>
  <c r="T176" i="32"/>
  <c r="T175" i="32" s="1"/>
  <c r="R176" i="32"/>
  <c r="R175" i="32" s="1"/>
  <c r="P176" i="32"/>
  <c r="P175" i="32" s="1"/>
  <c r="BK176" i="32"/>
  <c r="J176" i="32"/>
  <c r="BE176" i="32" s="1"/>
  <c r="BI172" i="32"/>
  <c r="BH172" i="32"/>
  <c r="BG172" i="32"/>
  <c r="BF172" i="32"/>
  <c r="BE172" i="32"/>
  <c r="T172" i="32"/>
  <c r="R172" i="32"/>
  <c r="P172" i="32"/>
  <c r="BK172" i="32"/>
  <c r="J172" i="32"/>
  <c r="BI169" i="32"/>
  <c r="BH169" i="32"/>
  <c r="BG169" i="32"/>
  <c r="BF169" i="32"/>
  <c r="BE169" i="32"/>
  <c r="T169" i="32"/>
  <c r="R169" i="32"/>
  <c r="P169" i="32"/>
  <c r="BK169" i="32"/>
  <c r="J169" i="32"/>
  <c r="BI168" i="32"/>
  <c r="BH168" i="32"/>
  <c r="BG168" i="32"/>
  <c r="BF168" i="32"/>
  <c r="BE168" i="32"/>
  <c r="T168" i="32"/>
  <c r="R168" i="32"/>
  <c r="P168" i="32"/>
  <c r="BK168" i="32"/>
  <c r="J168" i="32"/>
  <c r="BI167" i="32"/>
  <c r="BH167" i="32"/>
  <c r="BG167" i="32"/>
  <c r="BF167" i="32"/>
  <c r="BE167" i="32"/>
  <c r="T167" i="32"/>
  <c r="R167" i="32"/>
  <c r="P167" i="32"/>
  <c r="BK167" i="32"/>
  <c r="J167" i="32"/>
  <c r="BI164" i="32"/>
  <c r="BH164" i="32"/>
  <c r="BG164" i="32"/>
  <c r="BF164" i="32"/>
  <c r="BE164" i="32"/>
  <c r="T164" i="32"/>
  <c r="T163" i="32" s="1"/>
  <c r="R164" i="32"/>
  <c r="R163" i="32" s="1"/>
  <c r="P164" i="32"/>
  <c r="P163" i="32" s="1"/>
  <c r="BK164" i="32"/>
  <c r="BK163" i="32" s="1"/>
  <c r="J163" i="32" s="1"/>
  <c r="J64" i="32" s="1"/>
  <c r="J164" i="32"/>
  <c r="BI159" i="32"/>
  <c r="BH159" i="32"/>
  <c r="BG159" i="32"/>
  <c r="BF159" i="32"/>
  <c r="T159" i="32"/>
  <c r="R159" i="32"/>
  <c r="P159" i="32"/>
  <c r="BK159" i="32"/>
  <c r="J159" i="32"/>
  <c r="BE159" i="32" s="1"/>
  <c r="BI156" i="32"/>
  <c r="BH156" i="32"/>
  <c r="BG156" i="32"/>
  <c r="BF156" i="32"/>
  <c r="T156" i="32"/>
  <c r="R156" i="32"/>
  <c r="P156" i="32"/>
  <c r="BK156" i="32"/>
  <c r="J156" i="32"/>
  <c r="BE156" i="32" s="1"/>
  <c r="BI153" i="32"/>
  <c r="BH153" i="32"/>
  <c r="BG153" i="32"/>
  <c r="BF153" i="32"/>
  <c r="T153" i="32"/>
  <c r="R153" i="32"/>
  <c r="P153" i="32"/>
  <c r="BK153" i="32"/>
  <c r="J153" i="32"/>
  <c r="BE153" i="32" s="1"/>
  <c r="BI150" i="32"/>
  <c r="BH150" i="32"/>
  <c r="BG150" i="32"/>
  <c r="BF150" i="32"/>
  <c r="T150" i="32"/>
  <c r="T149" i="32" s="1"/>
  <c r="R150" i="32"/>
  <c r="R149" i="32" s="1"/>
  <c r="P150" i="32"/>
  <c r="P149" i="32" s="1"/>
  <c r="BK150" i="32"/>
  <c r="BK149" i="32" s="1"/>
  <c r="J149" i="32" s="1"/>
  <c r="J63" i="32" s="1"/>
  <c r="J150" i="32"/>
  <c r="BE150" i="32" s="1"/>
  <c r="BI146" i="32"/>
  <c r="BH146" i="32"/>
  <c r="BG146" i="32"/>
  <c r="BF146" i="32"/>
  <c r="BE146" i="32"/>
  <c r="T146" i="32"/>
  <c r="R146" i="32"/>
  <c r="P146" i="32"/>
  <c r="BK146" i="32"/>
  <c r="J146" i="32"/>
  <c r="BI145" i="32"/>
  <c r="BH145" i="32"/>
  <c r="BG145" i="32"/>
  <c r="BF145" i="32"/>
  <c r="BE145" i="32"/>
  <c r="T145" i="32"/>
  <c r="R145" i="32"/>
  <c r="P145" i="32"/>
  <c r="BK145" i="32"/>
  <c r="J145" i="32"/>
  <c r="BI142" i="32"/>
  <c r="BH142" i="32"/>
  <c r="BG142" i="32"/>
  <c r="BF142" i="32"/>
  <c r="BE142" i="32"/>
  <c r="T142" i="32"/>
  <c r="R142" i="32"/>
  <c r="P142" i="32"/>
  <c r="BK142" i="32"/>
  <c r="J142" i="32"/>
  <c r="BI141" i="32"/>
  <c r="BH141" i="32"/>
  <c r="BG141" i="32"/>
  <c r="BF141" i="32"/>
  <c r="BE141" i="32"/>
  <c r="T141" i="32"/>
  <c r="R141" i="32"/>
  <c r="P141" i="32"/>
  <c r="BK141" i="32"/>
  <c r="J141" i="32"/>
  <c r="BI135" i="32"/>
  <c r="BH135" i="32"/>
  <c r="BG135" i="32"/>
  <c r="BF135" i="32"/>
  <c r="BE135" i="32"/>
  <c r="T135" i="32"/>
  <c r="R135" i="32"/>
  <c r="P135" i="32"/>
  <c r="BK135" i="32"/>
  <c r="J135" i="32"/>
  <c r="BI131" i="32"/>
  <c r="BH131" i="32"/>
  <c r="BG131" i="32"/>
  <c r="BF131" i="32"/>
  <c r="BE131" i="32"/>
  <c r="T131" i="32"/>
  <c r="R131" i="32"/>
  <c r="P131" i="32"/>
  <c r="BK131" i="32"/>
  <c r="J131" i="32"/>
  <c r="BI128" i="32"/>
  <c r="BH128" i="32"/>
  <c r="BG128" i="32"/>
  <c r="BF128" i="32"/>
  <c r="BE128" i="32"/>
  <c r="T128" i="32"/>
  <c r="R128" i="32"/>
  <c r="P128" i="32"/>
  <c r="BK128" i="32"/>
  <c r="J128" i="32"/>
  <c r="BI122" i="32"/>
  <c r="BH122" i="32"/>
  <c r="BG122" i="32"/>
  <c r="BF122" i="32"/>
  <c r="BE122" i="32"/>
  <c r="T122" i="32"/>
  <c r="R122" i="32"/>
  <c r="P122" i="32"/>
  <c r="BK122" i="32"/>
  <c r="J122" i="32"/>
  <c r="BI119" i="32"/>
  <c r="BH119" i="32"/>
  <c r="BG119" i="32"/>
  <c r="BF119" i="32"/>
  <c r="BE119" i="32"/>
  <c r="T119" i="32"/>
  <c r="R119" i="32"/>
  <c r="P119" i="32"/>
  <c r="BK119" i="32"/>
  <c r="J119" i="32"/>
  <c r="BI116" i="32"/>
  <c r="BH116" i="32"/>
  <c r="BG116" i="32"/>
  <c r="BF116" i="32"/>
  <c r="BE116" i="32"/>
  <c r="T116" i="32"/>
  <c r="R116" i="32"/>
  <c r="P116" i="32"/>
  <c r="BK116" i="32"/>
  <c r="J116" i="32"/>
  <c r="BI113" i="32"/>
  <c r="BH113" i="32"/>
  <c r="BG113" i="32"/>
  <c r="BF113" i="32"/>
  <c r="BE113" i="32"/>
  <c r="T113" i="32"/>
  <c r="R113" i="32"/>
  <c r="P113" i="32"/>
  <c r="BK113" i="32"/>
  <c r="J113" i="32"/>
  <c r="BI110" i="32"/>
  <c r="BH110" i="32"/>
  <c r="BG110" i="32"/>
  <c r="BF110" i="32"/>
  <c r="BE110" i="32"/>
  <c r="T110" i="32"/>
  <c r="R110" i="32"/>
  <c r="P110" i="32"/>
  <c r="BK110" i="32"/>
  <c r="J110" i="32"/>
  <c r="BI107" i="32"/>
  <c r="BH107" i="32"/>
  <c r="BG107" i="32"/>
  <c r="BF107" i="32"/>
  <c r="BE107" i="32"/>
  <c r="T107" i="32"/>
  <c r="R107" i="32"/>
  <c r="P107" i="32"/>
  <c r="BK107" i="32"/>
  <c r="J107" i="32"/>
  <c r="BI104" i="32"/>
  <c r="BH104" i="32"/>
  <c r="BG104" i="32"/>
  <c r="BF104" i="32"/>
  <c r="BE104" i="32"/>
  <c r="T104" i="32"/>
  <c r="R104" i="32"/>
  <c r="P104" i="32"/>
  <c r="BK104" i="32"/>
  <c r="J104" i="32"/>
  <c r="BI101" i="32"/>
  <c r="BH101" i="32"/>
  <c r="BG101" i="32"/>
  <c r="BF101" i="32"/>
  <c r="BE101" i="32"/>
  <c r="T101" i="32"/>
  <c r="R101" i="32"/>
  <c r="P101" i="32"/>
  <c r="BK101" i="32"/>
  <c r="J101" i="32"/>
  <c r="BI100" i="32"/>
  <c r="BH100" i="32"/>
  <c r="BG100" i="32"/>
  <c r="BF100" i="32"/>
  <c r="BE100" i="32"/>
  <c r="T100" i="32"/>
  <c r="R100" i="32"/>
  <c r="P100" i="32"/>
  <c r="BK100" i="32"/>
  <c r="J100" i="32"/>
  <c r="BI97" i="32"/>
  <c r="F36" i="32" s="1"/>
  <c r="BD91" i="1" s="1"/>
  <c r="BH97" i="32"/>
  <c r="F35" i="32" s="1"/>
  <c r="BC91" i="1" s="1"/>
  <c r="BG97" i="32"/>
  <c r="F34" i="32" s="1"/>
  <c r="BB91" i="1" s="1"/>
  <c r="BF97" i="32"/>
  <c r="J33" i="32" s="1"/>
  <c r="AW91" i="1" s="1"/>
  <c r="BE97" i="32"/>
  <c r="J32" i="32" s="1"/>
  <c r="AV91" i="1" s="1"/>
  <c r="T97" i="32"/>
  <c r="T96" i="32" s="1"/>
  <c r="R97" i="32"/>
  <c r="R96" i="32" s="1"/>
  <c r="P97" i="32"/>
  <c r="P96" i="32" s="1"/>
  <c r="BK97" i="32"/>
  <c r="BK96" i="32" s="1"/>
  <c r="J97" i="32"/>
  <c r="J90" i="32"/>
  <c r="F90" i="32"/>
  <c r="F88" i="32"/>
  <c r="E86" i="32"/>
  <c r="E82" i="32"/>
  <c r="J55" i="32"/>
  <c r="F55" i="32"/>
  <c r="F53" i="32"/>
  <c r="E51" i="32"/>
  <c r="J20" i="32"/>
  <c r="E20" i="32"/>
  <c r="F56" i="32" s="1"/>
  <c r="J19" i="32"/>
  <c r="J14" i="32"/>
  <c r="J53" i="32" s="1"/>
  <c r="E7" i="32"/>
  <c r="E47" i="32" s="1"/>
  <c r="T273" i="31"/>
  <c r="T272" i="31" s="1"/>
  <c r="P270" i="31"/>
  <c r="AY90" i="1"/>
  <c r="AX90" i="1"/>
  <c r="BI279" i="31"/>
  <c r="BH279" i="31"/>
  <c r="BG279" i="31"/>
  <c r="BF279" i="31"/>
  <c r="BE279" i="31"/>
  <c r="T279" i="31"/>
  <c r="R279" i="31"/>
  <c r="P279" i="31"/>
  <c r="BK279" i="31"/>
  <c r="J279" i="31"/>
  <c r="BI275" i="31"/>
  <c r="BH275" i="31"/>
  <c r="BG275" i="31"/>
  <c r="BF275" i="31"/>
  <c r="BE275" i="31"/>
  <c r="T275" i="31"/>
  <c r="R275" i="31"/>
  <c r="P275" i="31"/>
  <c r="P273" i="31" s="1"/>
  <c r="P272" i="31" s="1"/>
  <c r="BK275" i="31"/>
  <c r="BK273" i="31" s="1"/>
  <c r="J275" i="31"/>
  <c r="BI274" i="31"/>
  <c r="BH274" i="31"/>
  <c r="BG274" i="31"/>
  <c r="BF274" i="31"/>
  <c r="BE274" i="31"/>
  <c r="T274" i="31"/>
  <c r="R274" i="31"/>
  <c r="R273" i="31" s="1"/>
  <c r="R272" i="31" s="1"/>
  <c r="P274" i="31"/>
  <c r="BK274" i="31"/>
  <c r="J274" i="31"/>
  <c r="BI271" i="31"/>
  <c r="BH271" i="31"/>
  <c r="BG271" i="31"/>
  <c r="BF271" i="31"/>
  <c r="BE271" i="31"/>
  <c r="T271" i="31"/>
  <c r="T270" i="31" s="1"/>
  <c r="R271" i="31"/>
  <c r="R270" i="31" s="1"/>
  <c r="P271" i="31"/>
  <c r="BK271" i="31"/>
  <c r="BK270" i="31" s="1"/>
  <c r="J270" i="31" s="1"/>
  <c r="J67" i="31" s="1"/>
  <c r="J271" i="31"/>
  <c r="BI269" i="31"/>
  <c r="BH269" i="31"/>
  <c r="BG269" i="31"/>
  <c r="BF269" i="31"/>
  <c r="T269" i="31"/>
  <c r="R269" i="31"/>
  <c r="P269" i="31"/>
  <c r="BK269" i="31"/>
  <c r="J269" i="31"/>
  <c r="BE269" i="31" s="1"/>
  <c r="BI268" i="31"/>
  <c r="BH268" i="31"/>
  <c r="BG268" i="31"/>
  <c r="BF268" i="31"/>
  <c r="T268" i="31"/>
  <c r="R268" i="31"/>
  <c r="P268" i="31"/>
  <c r="BK268" i="31"/>
  <c r="J268" i="31"/>
  <c r="BE268" i="31" s="1"/>
  <c r="BI267" i="31"/>
  <c r="BH267" i="31"/>
  <c r="BG267" i="31"/>
  <c r="BF267" i="31"/>
  <c r="T267" i="31"/>
  <c r="R267" i="31"/>
  <c r="P267" i="31"/>
  <c r="BK267" i="31"/>
  <c r="J267" i="31"/>
  <c r="BE267" i="31" s="1"/>
  <c r="BI266" i="31"/>
  <c r="BH266" i="31"/>
  <c r="BG266" i="31"/>
  <c r="BF266" i="31"/>
  <c r="T266" i="31"/>
  <c r="R266" i="31"/>
  <c r="P266" i="31"/>
  <c r="BK266" i="31"/>
  <c r="J266" i="31"/>
  <c r="BE266" i="31" s="1"/>
  <c r="BI265" i="31"/>
  <c r="BH265" i="31"/>
  <c r="BG265" i="31"/>
  <c r="BF265" i="31"/>
  <c r="T265" i="31"/>
  <c r="R265" i="31"/>
  <c r="P265" i="31"/>
  <c r="BK265" i="31"/>
  <c r="J265" i="31"/>
  <c r="BE265" i="31" s="1"/>
  <c r="BI264" i="31"/>
  <c r="BH264" i="31"/>
  <c r="BG264" i="31"/>
  <c r="BF264" i="31"/>
  <c r="T264" i="31"/>
  <c r="R264" i="31"/>
  <c r="P264" i="31"/>
  <c r="BK264" i="31"/>
  <c r="J264" i="31"/>
  <c r="BE264" i="31" s="1"/>
  <c r="BI263" i="31"/>
  <c r="BH263" i="31"/>
  <c r="BG263" i="31"/>
  <c r="BF263" i="31"/>
  <c r="T263" i="31"/>
  <c r="R263" i="31"/>
  <c r="P263" i="31"/>
  <c r="BK263" i="31"/>
  <c r="J263" i="31"/>
  <c r="BE263" i="31" s="1"/>
  <c r="BI262" i="31"/>
  <c r="BH262" i="31"/>
  <c r="BG262" i="31"/>
  <c r="BF262" i="31"/>
  <c r="T262" i="31"/>
  <c r="R262" i="31"/>
  <c r="P262" i="31"/>
  <c r="BK262" i="31"/>
  <c r="J262" i="31"/>
  <c r="BE262" i="31" s="1"/>
  <c r="BI261" i="31"/>
  <c r="BH261" i="31"/>
  <c r="BG261" i="31"/>
  <c r="BF261" i="31"/>
  <c r="T261" i="31"/>
  <c r="R261" i="31"/>
  <c r="P261" i="31"/>
  <c r="BK261" i="31"/>
  <c r="J261" i="31"/>
  <c r="BE261" i="31" s="1"/>
  <c r="BI258" i="31"/>
  <c r="BH258" i="31"/>
  <c r="BG258" i="31"/>
  <c r="BF258" i="31"/>
  <c r="T258" i="31"/>
  <c r="R258" i="31"/>
  <c r="P258" i="31"/>
  <c r="BK258" i="31"/>
  <c r="J258" i="31"/>
  <c r="BE258" i="31" s="1"/>
  <c r="BI255" i="31"/>
  <c r="BH255" i="31"/>
  <c r="BG255" i="31"/>
  <c r="BF255" i="31"/>
  <c r="T255" i="31"/>
  <c r="R255" i="31"/>
  <c r="P255" i="31"/>
  <c r="BK255" i="31"/>
  <c r="J255" i="31"/>
  <c r="BE255" i="31" s="1"/>
  <c r="BI254" i="31"/>
  <c r="BH254" i="31"/>
  <c r="BG254" i="31"/>
  <c r="BF254" i="31"/>
  <c r="T254" i="31"/>
  <c r="R254" i="31"/>
  <c r="P254" i="31"/>
  <c r="BK254" i="31"/>
  <c r="J254" i="31"/>
  <c r="BE254" i="31" s="1"/>
  <c r="BI250" i="31"/>
  <c r="BH250" i="31"/>
  <c r="BG250" i="31"/>
  <c r="BF250" i="31"/>
  <c r="T250" i="31"/>
  <c r="R250" i="31"/>
  <c r="P250" i="31"/>
  <c r="BK250" i="31"/>
  <c r="J250" i="31"/>
  <c r="BE250" i="31" s="1"/>
  <c r="BI249" i="31"/>
  <c r="BH249" i="31"/>
  <c r="BG249" i="31"/>
  <c r="BF249" i="31"/>
  <c r="T249" i="31"/>
  <c r="R249" i="31"/>
  <c r="P249" i="31"/>
  <c r="BK249" i="31"/>
  <c r="J249" i="31"/>
  <c r="BE249" i="31" s="1"/>
  <c r="BI248" i="31"/>
  <c r="BH248" i="31"/>
  <c r="BG248" i="31"/>
  <c r="BF248" i="31"/>
  <c r="T248" i="31"/>
  <c r="R248" i="31"/>
  <c r="P248" i="31"/>
  <c r="BK248" i="31"/>
  <c r="J248" i="31"/>
  <c r="BE248" i="31" s="1"/>
  <c r="BI247" i="31"/>
  <c r="BH247" i="31"/>
  <c r="BG247" i="31"/>
  <c r="BF247" i="31"/>
  <c r="T247" i="31"/>
  <c r="R247" i="31"/>
  <c r="P247" i="31"/>
  <c r="BK247" i="31"/>
  <c r="J247" i="31"/>
  <c r="BE247" i="31" s="1"/>
  <c r="BI246" i="31"/>
  <c r="BH246" i="31"/>
  <c r="BG246" i="31"/>
  <c r="BF246" i="31"/>
  <c r="T246" i="31"/>
  <c r="R246" i="31"/>
  <c r="P246" i="31"/>
  <c r="BK246" i="31"/>
  <c r="J246" i="31"/>
  <c r="BE246" i="31" s="1"/>
  <c r="BI245" i="31"/>
  <c r="BH245" i="31"/>
  <c r="BG245" i="31"/>
  <c r="BF245" i="31"/>
  <c r="T245" i="31"/>
  <c r="R245" i="31"/>
  <c r="P245" i="31"/>
  <c r="BK245" i="31"/>
  <c r="J245" i="31"/>
  <c r="BE245" i="31" s="1"/>
  <c r="BI244" i="31"/>
  <c r="BH244" i="31"/>
  <c r="BG244" i="31"/>
  <c r="BF244" i="31"/>
  <c r="T244" i="31"/>
  <c r="R244" i="31"/>
  <c r="P244" i="31"/>
  <c r="BK244" i="31"/>
  <c r="J244" i="31"/>
  <c r="BE244" i="31" s="1"/>
  <c r="BI243" i="31"/>
  <c r="BH243" i="31"/>
  <c r="BG243" i="31"/>
  <c r="BF243" i="31"/>
  <c r="T243" i="31"/>
  <c r="R243" i="31"/>
  <c r="P243" i="31"/>
  <c r="BK243" i="31"/>
  <c r="J243" i="31"/>
  <c r="BE243" i="31" s="1"/>
  <c r="BI242" i="31"/>
  <c r="BH242" i="31"/>
  <c r="BG242" i="31"/>
  <c r="BF242" i="31"/>
  <c r="T242" i="31"/>
  <c r="T241" i="31" s="1"/>
  <c r="R242" i="31"/>
  <c r="R241" i="31" s="1"/>
  <c r="P242" i="31"/>
  <c r="P241" i="31" s="1"/>
  <c r="BK242" i="31"/>
  <c r="BK241" i="31" s="1"/>
  <c r="J241" i="31" s="1"/>
  <c r="J66" i="31" s="1"/>
  <c r="J242" i="31"/>
  <c r="BE242" i="31" s="1"/>
  <c r="BI238" i="31"/>
  <c r="BH238" i="31"/>
  <c r="BG238" i="31"/>
  <c r="BF238" i="31"/>
  <c r="BE238" i="31"/>
  <c r="T238" i="31"/>
  <c r="T237" i="31" s="1"/>
  <c r="R238" i="31"/>
  <c r="R237" i="31" s="1"/>
  <c r="P238" i="31"/>
  <c r="P237" i="31" s="1"/>
  <c r="BK238" i="31"/>
  <c r="BK237" i="31" s="1"/>
  <c r="J237" i="31" s="1"/>
  <c r="J65" i="31" s="1"/>
  <c r="J238" i="31"/>
  <c r="BI234" i="31"/>
  <c r="BH234" i="31"/>
  <c r="BG234" i="31"/>
  <c r="BF234" i="31"/>
  <c r="T234" i="31"/>
  <c r="R234" i="31"/>
  <c r="P234" i="31"/>
  <c r="BK234" i="31"/>
  <c r="J234" i="31"/>
  <c r="BE234" i="31" s="1"/>
  <c r="BI231" i="31"/>
  <c r="BH231" i="31"/>
  <c r="BG231" i="31"/>
  <c r="BF231" i="31"/>
  <c r="T231" i="31"/>
  <c r="R231" i="31"/>
  <c r="P231" i="31"/>
  <c r="BK231" i="31"/>
  <c r="J231" i="31"/>
  <c r="BE231" i="31" s="1"/>
  <c r="BI228" i="31"/>
  <c r="BH228" i="31"/>
  <c r="BG228" i="31"/>
  <c r="BF228" i="31"/>
  <c r="T228" i="31"/>
  <c r="R228" i="31"/>
  <c r="P228" i="31"/>
  <c r="BK228" i="31"/>
  <c r="J228" i="31"/>
  <c r="BE228" i="31" s="1"/>
  <c r="BI224" i="31"/>
  <c r="BH224" i="31"/>
  <c r="BG224" i="31"/>
  <c r="BF224" i="31"/>
  <c r="T224" i="31"/>
  <c r="T223" i="31" s="1"/>
  <c r="R224" i="31"/>
  <c r="R223" i="31" s="1"/>
  <c r="P224" i="31"/>
  <c r="P223" i="31" s="1"/>
  <c r="BK224" i="31"/>
  <c r="BK223" i="31" s="1"/>
  <c r="J223" i="31" s="1"/>
  <c r="J64" i="31" s="1"/>
  <c r="J224" i="31"/>
  <c r="BE224" i="31" s="1"/>
  <c r="BI222" i="31"/>
  <c r="BH222" i="31"/>
  <c r="BG222" i="31"/>
  <c r="BF222" i="31"/>
  <c r="BE222" i="31"/>
  <c r="T222" i="31"/>
  <c r="R222" i="31"/>
  <c r="P222" i="31"/>
  <c r="BK222" i="31"/>
  <c r="J222" i="31"/>
  <c r="BI221" i="31"/>
  <c r="BH221" i="31"/>
  <c r="BG221" i="31"/>
  <c r="BF221" i="31"/>
  <c r="T221" i="31"/>
  <c r="R221" i="31"/>
  <c r="P221" i="31"/>
  <c r="BK221" i="31"/>
  <c r="J221" i="31"/>
  <c r="BE221" i="31" s="1"/>
  <c r="BI218" i="31"/>
  <c r="BH218" i="31"/>
  <c r="BG218" i="31"/>
  <c r="BF218" i="31"/>
  <c r="BE218" i="31"/>
  <c r="T218" i="31"/>
  <c r="R218" i="31"/>
  <c r="P218" i="31"/>
  <c r="BK218" i="31"/>
  <c r="J218" i="31"/>
  <c r="BI215" i="31"/>
  <c r="BH215" i="31"/>
  <c r="BG215" i="31"/>
  <c r="BF215" i="31"/>
  <c r="T215" i="31"/>
  <c r="T214" i="31" s="1"/>
  <c r="R215" i="31"/>
  <c r="R214" i="31" s="1"/>
  <c r="P215" i="31"/>
  <c r="P214" i="31" s="1"/>
  <c r="BK215" i="31"/>
  <c r="BK214" i="31" s="1"/>
  <c r="J214" i="31" s="1"/>
  <c r="J63" i="31" s="1"/>
  <c r="J215" i="31"/>
  <c r="BE215" i="31" s="1"/>
  <c r="BI211" i="31"/>
  <c r="BH211" i="31"/>
  <c r="BG211" i="31"/>
  <c r="BF211" i="31"/>
  <c r="T211" i="31"/>
  <c r="R211" i="31"/>
  <c r="P211" i="31"/>
  <c r="BK211" i="31"/>
  <c r="J211" i="31"/>
  <c r="BE211" i="31" s="1"/>
  <c r="BI210" i="31"/>
  <c r="BH210" i="31"/>
  <c r="BG210" i="31"/>
  <c r="BF210" i="31"/>
  <c r="T210" i="31"/>
  <c r="R210" i="31"/>
  <c r="P210" i="31"/>
  <c r="BK210" i="31"/>
  <c r="J210" i="31"/>
  <c r="BE210" i="31" s="1"/>
  <c r="BI207" i="31"/>
  <c r="BH207" i="31"/>
  <c r="BG207" i="31"/>
  <c r="BF207" i="31"/>
  <c r="T207" i="31"/>
  <c r="R207" i="31"/>
  <c r="P207" i="31"/>
  <c r="BK207" i="31"/>
  <c r="J207" i="31"/>
  <c r="BE207" i="31" s="1"/>
  <c r="BI204" i="31"/>
  <c r="BH204" i="31"/>
  <c r="BG204" i="31"/>
  <c r="BF204" i="31"/>
  <c r="T204" i="31"/>
  <c r="R204" i="31"/>
  <c r="P204" i="31"/>
  <c r="BK204" i="31"/>
  <c r="J204" i="31"/>
  <c r="BE204" i="31" s="1"/>
  <c r="BI201" i="31"/>
  <c r="BH201" i="31"/>
  <c r="BG201" i="31"/>
  <c r="BF201" i="31"/>
  <c r="T201" i="31"/>
  <c r="R201" i="31"/>
  <c r="P201" i="31"/>
  <c r="BK201" i="31"/>
  <c r="J201" i="31"/>
  <c r="BE201" i="31" s="1"/>
  <c r="BI198" i="31"/>
  <c r="BH198" i="31"/>
  <c r="BG198" i="31"/>
  <c r="BF198" i="31"/>
  <c r="T198" i="31"/>
  <c r="R198" i="31"/>
  <c r="P198" i="31"/>
  <c r="BK198" i="31"/>
  <c r="J198" i="31"/>
  <c r="BE198" i="31" s="1"/>
  <c r="BI197" i="31"/>
  <c r="BH197" i="31"/>
  <c r="BG197" i="31"/>
  <c r="BF197" i="31"/>
  <c r="T197" i="31"/>
  <c r="R197" i="31"/>
  <c r="P197" i="31"/>
  <c r="BK197" i="31"/>
  <c r="J197" i="31"/>
  <c r="BE197" i="31" s="1"/>
  <c r="BI189" i="31"/>
  <c r="BH189" i="31"/>
  <c r="BG189" i="31"/>
  <c r="BF189" i="31"/>
  <c r="T189" i="31"/>
  <c r="R189" i="31"/>
  <c r="P189" i="31"/>
  <c r="BK189" i="31"/>
  <c r="J189" i="31"/>
  <c r="BE189" i="31" s="1"/>
  <c r="BI188" i="31"/>
  <c r="BH188" i="31"/>
  <c r="BG188" i="31"/>
  <c r="BF188" i="31"/>
  <c r="T188" i="31"/>
  <c r="R188" i="31"/>
  <c r="P188" i="31"/>
  <c r="BK188" i="31"/>
  <c r="J188" i="31"/>
  <c r="BE188" i="31" s="1"/>
  <c r="BI184" i="31"/>
  <c r="BH184" i="31"/>
  <c r="BG184" i="31"/>
  <c r="BF184" i="31"/>
  <c r="T184" i="31"/>
  <c r="R184" i="31"/>
  <c r="P184" i="31"/>
  <c r="BK184" i="31"/>
  <c r="J184" i="31"/>
  <c r="BE184" i="31" s="1"/>
  <c r="BI173" i="31"/>
  <c r="BH173" i="31"/>
  <c r="BG173" i="31"/>
  <c r="BF173" i="31"/>
  <c r="T173" i="31"/>
  <c r="R173" i="31"/>
  <c r="P173" i="31"/>
  <c r="BK173" i="31"/>
  <c r="J173" i="31"/>
  <c r="BE173" i="31" s="1"/>
  <c r="BI169" i="31"/>
  <c r="BH169" i="31"/>
  <c r="BG169" i="31"/>
  <c r="BF169" i="31"/>
  <c r="T169" i="31"/>
  <c r="R169" i="31"/>
  <c r="P169" i="31"/>
  <c r="BK169" i="31"/>
  <c r="J169" i="31"/>
  <c r="BE169" i="31" s="1"/>
  <c r="BI165" i="31"/>
  <c r="BH165" i="31"/>
  <c r="BG165" i="31"/>
  <c r="BF165" i="31"/>
  <c r="T165" i="31"/>
  <c r="R165" i="31"/>
  <c r="P165" i="31"/>
  <c r="BK165" i="31"/>
  <c r="J165" i="31"/>
  <c r="BE165" i="31" s="1"/>
  <c r="BI162" i="31"/>
  <c r="BH162" i="31"/>
  <c r="BG162" i="31"/>
  <c r="BF162" i="31"/>
  <c r="T162" i="31"/>
  <c r="R162" i="31"/>
  <c r="P162" i="31"/>
  <c r="BK162" i="31"/>
  <c r="J162" i="31"/>
  <c r="BE162" i="31" s="1"/>
  <c r="BI158" i="31"/>
  <c r="BH158" i="31"/>
  <c r="BG158" i="31"/>
  <c r="BF158" i="31"/>
  <c r="BE158" i="31"/>
  <c r="T158" i="31"/>
  <c r="R158" i="31"/>
  <c r="P158" i="31"/>
  <c r="BK158" i="31"/>
  <c r="J158" i="31"/>
  <c r="BI153" i="31"/>
  <c r="BH153" i="31"/>
  <c r="BG153" i="31"/>
  <c r="BF153" i="31"/>
  <c r="T153" i="31"/>
  <c r="R153" i="31"/>
  <c r="P153" i="31"/>
  <c r="BK153" i="31"/>
  <c r="J153" i="31"/>
  <c r="BE153" i="31" s="1"/>
  <c r="BI150" i="31"/>
  <c r="BH150" i="31"/>
  <c r="BG150" i="31"/>
  <c r="BF150" i="31"/>
  <c r="BE150" i="31"/>
  <c r="T150" i="31"/>
  <c r="R150" i="31"/>
  <c r="P150" i="31"/>
  <c r="BK150" i="31"/>
  <c r="J150" i="31"/>
  <c r="BI149" i="31"/>
  <c r="BH149" i="31"/>
  <c r="BG149" i="31"/>
  <c r="BF149" i="31"/>
  <c r="T149" i="31"/>
  <c r="R149" i="31"/>
  <c r="P149" i="31"/>
  <c r="BK149" i="31"/>
  <c r="J149" i="31"/>
  <c r="BE149" i="31" s="1"/>
  <c r="BI148" i="31"/>
  <c r="BH148" i="31"/>
  <c r="BG148" i="31"/>
  <c r="BF148" i="31"/>
  <c r="BE148" i="31"/>
  <c r="T148" i="31"/>
  <c r="R148" i="31"/>
  <c r="P148" i="31"/>
  <c r="BK148" i="31"/>
  <c r="J148" i="31"/>
  <c r="BI145" i="31"/>
  <c r="BH145" i="31"/>
  <c r="BG145" i="31"/>
  <c r="BF145" i="31"/>
  <c r="T145" i="31"/>
  <c r="R145" i="31"/>
  <c r="P145" i="31"/>
  <c r="BK145" i="31"/>
  <c r="J145" i="31"/>
  <c r="BE145" i="31" s="1"/>
  <c r="BI142" i="31"/>
  <c r="BH142" i="31"/>
  <c r="BG142" i="31"/>
  <c r="BF142" i="31"/>
  <c r="BE142" i="31"/>
  <c r="T142" i="31"/>
  <c r="R142" i="31"/>
  <c r="P142" i="31"/>
  <c r="BK142" i="31"/>
  <c r="J142" i="31"/>
  <c r="BI133" i="31"/>
  <c r="BH133" i="31"/>
  <c r="BG133" i="31"/>
  <c r="BF133" i="31"/>
  <c r="T133" i="31"/>
  <c r="R133" i="31"/>
  <c r="P133" i="31"/>
  <c r="BK133" i="31"/>
  <c r="J133" i="31"/>
  <c r="BE133" i="31" s="1"/>
  <c r="BI124" i="31"/>
  <c r="BH124" i="31"/>
  <c r="BG124" i="31"/>
  <c r="BF124" i="31"/>
  <c r="BE124" i="31"/>
  <c r="T124" i="31"/>
  <c r="R124" i="31"/>
  <c r="P124" i="31"/>
  <c r="BK124" i="31"/>
  <c r="J124" i="31"/>
  <c r="BI116" i="31"/>
  <c r="BH116" i="31"/>
  <c r="BG116" i="31"/>
  <c r="BF116" i="31"/>
  <c r="T116" i="31"/>
  <c r="R116" i="31"/>
  <c r="P116" i="31"/>
  <c r="BK116" i="31"/>
  <c r="J116" i="31"/>
  <c r="BE116" i="31" s="1"/>
  <c r="BI108" i="31"/>
  <c r="BH108" i="31"/>
  <c r="BG108" i="31"/>
  <c r="BF108" i="31"/>
  <c r="BE108" i="31"/>
  <c r="T108" i="31"/>
  <c r="R108" i="31"/>
  <c r="P108" i="31"/>
  <c r="BK108" i="31"/>
  <c r="J108" i="31"/>
  <c r="BI104" i="31"/>
  <c r="BH104" i="31"/>
  <c r="BG104" i="31"/>
  <c r="BF104" i="31"/>
  <c r="T104" i="31"/>
  <c r="R104" i="31"/>
  <c r="P104" i="31"/>
  <c r="BK104" i="31"/>
  <c r="J104" i="31"/>
  <c r="BE104" i="31" s="1"/>
  <c r="BI101" i="31"/>
  <c r="BH101" i="31"/>
  <c r="BG101" i="31"/>
  <c r="BF101" i="31"/>
  <c r="BE101" i="31"/>
  <c r="T101" i="31"/>
  <c r="R101" i="31"/>
  <c r="P101" i="31"/>
  <c r="BK101" i="31"/>
  <c r="J101" i="31"/>
  <c r="BI98" i="31"/>
  <c r="BH98" i="31"/>
  <c r="BG98" i="31"/>
  <c r="BF98" i="31"/>
  <c r="T98" i="31"/>
  <c r="R98" i="31"/>
  <c r="P98" i="31"/>
  <c r="BK98" i="31"/>
  <c r="J98" i="31"/>
  <c r="BE98" i="31" s="1"/>
  <c r="BI97" i="31"/>
  <c r="BH97" i="31"/>
  <c r="BG97" i="31"/>
  <c r="BF97" i="31"/>
  <c r="BE97" i="31"/>
  <c r="T97" i="31"/>
  <c r="R97" i="31"/>
  <c r="P97" i="31"/>
  <c r="BK97" i="31"/>
  <c r="J97" i="31"/>
  <c r="BI94" i="31"/>
  <c r="F36" i="31" s="1"/>
  <c r="BD90" i="1" s="1"/>
  <c r="BH94" i="31"/>
  <c r="BG94" i="31"/>
  <c r="F34" i="31" s="1"/>
  <c r="BB90" i="1" s="1"/>
  <c r="BF94" i="31"/>
  <c r="J33" i="31" s="1"/>
  <c r="AW90" i="1" s="1"/>
  <c r="BE94" i="31"/>
  <c r="T94" i="31"/>
  <c r="T93" i="31" s="1"/>
  <c r="R94" i="31"/>
  <c r="R93" i="31" s="1"/>
  <c r="R92" i="31" s="1"/>
  <c r="R91" i="31" s="1"/>
  <c r="P94" i="31"/>
  <c r="BK94" i="31"/>
  <c r="BK93" i="31" s="1"/>
  <c r="J94" i="31"/>
  <c r="J87" i="31"/>
  <c r="F87" i="31"/>
  <c r="F85" i="31"/>
  <c r="E83" i="31"/>
  <c r="E79" i="31"/>
  <c r="J55" i="31"/>
  <c r="F55" i="31"/>
  <c r="F53" i="31"/>
  <c r="E51" i="31"/>
  <c r="E47" i="31"/>
  <c r="J20" i="31"/>
  <c r="E20" i="31"/>
  <c r="F56" i="31" s="1"/>
  <c r="J19" i="31"/>
  <c r="J14" i="31"/>
  <c r="J85" i="31" s="1"/>
  <c r="E7" i="31"/>
  <c r="BK161" i="30"/>
  <c r="J161" i="30" s="1"/>
  <c r="J69" i="30" s="1"/>
  <c r="AY89" i="1"/>
  <c r="AX89" i="1"/>
  <c r="BI193" i="30"/>
  <c r="BH193" i="30"/>
  <c r="BG193" i="30"/>
  <c r="BF193" i="30"/>
  <c r="T193" i="30"/>
  <c r="R193" i="30"/>
  <c r="P193" i="30"/>
  <c r="BK193" i="30"/>
  <c r="J193" i="30"/>
  <c r="BE193" i="30" s="1"/>
  <c r="BI192" i="30"/>
  <c r="BH192" i="30"/>
  <c r="BG192" i="30"/>
  <c r="BF192" i="30"/>
  <c r="BE192" i="30"/>
  <c r="T192" i="30"/>
  <c r="R192" i="30"/>
  <c r="P192" i="30"/>
  <c r="BK192" i="30"/>
  <c r="J192" i="30"/>
  <c r="BI191" i="30"/>
  <c r="BH191" i="30"/>
  <c r="BG191" i="30"/>
  <c r="BF191" i="30"/>
  <c r="T191" i="30"/>
  <c r="T186" i="30" s="1"/>
  <c r="R191" i="30"/>
  <c r="R186" i="30" s="1"/>
  <c r="P191" i="30"/>
  <c r="BK191" i="30"/>
  <c r="J191" i="30"/>
  <c r="BE191" i="30" s="1"/>
  <c r="BI187" i="30"/>
  <c r="BH187" i="30"/>
  <c r="BG187" i="30"/>
  <c r="BF187" i="30"/>
  <c r="BE187" i="30"/>
  <c r="T187" i="30"/>
  <c r="R187" i="30"/>
  <c r="P187" i="30"/>
  <c r="P186" i="30" s="1"/>
  <c r="BK187" i="30"/>
  <c r="BK186" i="30" s="1"/>
  <c r="J186" i="30" s="1"/>
  <c r="J73" i="30" s="1"/>
  <c r="J187" i="30"/>
  <c r="BI185" i="30"/>
  <c r="BH185" i="30"/>
  <c r="BG185" i="30"/>
  <c r="BF185" i="30"/>
  <c r="BE185" i="30"/>
  <c r="T185" i="30"/>
  <c r="T184" i="30" s="1"/>
  <c r="R185" i="30"/>
  <c r="R184" i="30" s="1"/>
  <c r="P185" i="30"/>
  <c r="P184" i="30" s="1"/>
  <c r="BK185" i="30"/>
  <c r="BK184" i="30" s="1"/>
  <c r="J184" i="30" s="1"/>
  <c r="J72" i="30" s="1"/>
  <c r="J185" i="30"/>
  <c r="BI183" i="30"/>
  <c r="BH183" i="30"/>
  <c r="BG183" i="30"/>
  <c r="BF183" i="30"/>
  <c r="T183" i="30"/>
  <c r="T182" i="30" s="1"/>
  <c r="R183" i="30"/>
  <c r="R182" i="30" s="1"/>
  <c r="P183" i="30"/>
  <c r="P182" i="30" s="1"/>
  <c r="BK183" i="30"/>
  <c r="BK182" i="30" s="1"/>
  <c r="J182" i="30" s="1"/>
  <c r="J71" i="30" s="1"/>
  <c r="J183" i="30"/>
  <c r="BE183" i="30" s="1"/>
  <c r="BI181" i="30"/>
  <c r="BH181" i="30"/>
  <c r="BG181" i="30"/>
  <c r="BF181" i="30"/>
  <c r="BE181" i="30"/>
  <c r="T181" i="30"/>
  <c r="R181" i="30"/>
  <c r="P181" i="30"/>
  <c r="BK181" i="30"/>
  <c r="J181" i="30"/>
  <c r="BI178" i="30"/>
  <c r="BH178" i="30"/>
  <c r="BG178" i="30"/>
  <c r="BF178" i="30"/>
  <c r="BE178" i="30"/>
  <c r="T178" i="30"/>
  <c r="R178" i="30"/>
  <c r="P178" i="30"/>
  <c r="BK178" i="30"/>
  <c r="J178" i="30"/>
  <c r="BI177" i="30"/>
  <c r="BH177" i="30"/>
  <c r="BG177" i="30"/>
  <c r="BF177" i="30"/>
  <c r="BE177" i="30"/>
  <c r="T177" i="30"/>
  <c r="R177" i="30"/>
  <c r="P177" i="30"/>
  <c r="BK177" i="30"/>
  <c r="J177" i="30"/>
  <c r="BI174" i="30"/>
  <c r="BH174" i="30"/>
  <c r="BG174" i="30"/>
  <c r="BF174" i="30"/>
  <c r="BE174" i="30"/>
  <c r="T174" i="30"/>
  <c r="R174" i="30"/>
  <c r="P174" i="30"/>
  <c r="BK174" i="30"/>
  <c r="J174" i="30"/>
  <c r="BI173" i="30"/>
  <c r="BH173" i="30"/>
  <c r="BG173" i="30"/>
  <c r="BF173" i="30"/>
  <c r="BE173" i="30"/>
  <c r="T173" i="30"/>
  <c r="R173" i="30"/>
  <c r="P173" i="30"/>
  <c r="BK173" i="30"/>
  <c r="J173" i="30"/>
  <c r="BI172" i="30"/>
  <c r="BH172" i="30"/>
  <c r="BG172" i="30"/>
  <c r="BF172" i="30"/>
  <c r="BE172" i="30"/>
  <c r="T172" i="30"/>
  <c r="R172" i="30"/>
  <c r="P172" i="30"/>
  <c r="BK172" i="30"/>
  <c r="J172" i="30"/>
  <c r="BI171" i="30"/>
  <c r="BH171" i="30"/>
  <c r="BG171" i="30"/>
  <c r="BF171" i="30"/>
  <c r="BE171" i="30"/>
  <c r="T171" i="30"/>
  <c r="R171" i="30"/>
  <c r="P171" i="30"/>
  <c r="BK171" i="30"/>
  <c r="J171" i="30"/>
  <c r="BI170" i="30"/>
  <c r="BH170" i="30"/>
  <c r="BG170" i="30"/>
  <c r="BF170" i="30"/>
  <c r="BE170" i="30"/>
  <c r="T170" i="30"/>
  <c r="R170" i="30"/>
  <c r="P170" i="30"/>
  <c r="BK170" i="30"/>
  <c r="J170" i="30"/>
  <c r="BI169" i="30"/>
  <c r="BH169" i="30"/>
  <c r="BG169" i="30"/>
  <c r="BF169" i="30"/>
  <c r="BE169" i="30"/>
  <c r="T169" i="30"/>
  <c r="R169" i="30"/>
  <c r="R168" i="30" s="1"/>
  <c r="P169" i="30"/>
  <c r="P168" i="30" s="1"/>
  <c r="BK169" i="30"/>
  <c r="J169" i="30"/>
  <c r="BI165" i="30"/>
  <c r="BH165" i="30"/>
  <c r="BG165" i="30"/>
  <c r="BF165" i="30"/>
  <c r="BE165" i="30"/>
  <c r="T165" i="30"/>
  <c r="R165" i="30"/>
  <c r="P165" i="30"/>
  <c r="BK165" i="30"/>
  <c r="J165" i="30"/>
  <c r="BI162" i="30"/>
  <c r="BH162" i="30"/>
  <c r="BG162" i="30"/>
  <c r="BF162" i="30"/>
  <c r="T162" i="30"/>
  <c r="T161" i="30" s="1"/>
  <c r="R162" i="30"/>
  <c r="R161" i="30" s="1"/>
  <c r="P162" i="30"/>
  <c r="BK162" i="30"/>
  <c r="J162" i="30"/>
  <c r="BE162" i="30" s="1"/>
  <c r="BI158" i="30"/>
  <c r="BH158" i="30"/>
  <c r="BG158" i="30"/>
  <c r="BF158" i="30"/>
  <c r="BE158" i="30"/>
  <c r="T158" i="30"/>
  <c r="T157" i="30" s="1"/>
  <c r="R158" i="30"/>
  <c r="R157" i="30" s="1"/>
  <c r="P158" i="30"/>
  <c r="P157" i="30" s="1"/>
  <c r="BK158" i="30"/>
  <c r="BK157" i="30" s="1"/>
  <c r="J157" i="30" s="1"/>
  <c r="J68" i="30" s="1"/>
  <c r="J158" i="30"/>
  <c r="BI156" i="30"/>
  <c r="BH156" i="30"/>
  <c r="BG156" i="30"/>
  <c r="BF156" i="30"/>
  <c r="BE156" i="30"/>
  <c r="T156" i="30"/>
  <c r="R156" i="30"/>
  <c r="P156" i="30"/>
  <c r="BK156" i="30"/>
  <c r="J156" i="30"/>
  <c r="BI153" i="30"/>
  <c r="BH153" i="30"/>
  <c r="BG153" i="30"/>
  <c r="BF153" i="30"/>
  <c r="T153" i="30"/>
  <c r="R153" i="30"/>
  <c r="P153" i="30"/>
  <c r="BK153" i="30"/>
  <c r="J153" i="30"/>
  <c r="BE153" i="30" s="1"/>
  <c r="BI149" i="30"/>
  <c r="BH149" i="30"/>
  <c r="BG149" i="30"/>
  <c r="BF149" i="30"/>
  <c r="BE149" i="30"/>
  <c r="T149" i="30"/>
  <c r="R149" i="30"/>
  <c r="P149" i="30"/>
  <c r="BK149" i="30"/>
  <c r="J149" i="30"/>
  <c r="BI145" i="30"/>
  <c r="BH145" i="30"/>
  <c r="BG145" i="30"/>
  <c r="BF145" i="30"/>
  <c r="T145" i="30"/>
  <c r="R145" i="30"/>
  <c r="P145" i="30"/>
  <c r="BK145" i="30"/>
  <c r="J145" i="30"/>
  <c r="BE145" i="30" s="1"/>
  <c r="BI144" i="30"/>
  <c r="BH144" i="30"/>
  <c r="BG144" i="30"/>
  <c r="BF144" i="30"/>
  <c r="BE144" i="30"/>
  <c r="T144" i="30"/>
  <c r="R144" i="30"/>
  <c r="P144" i="30"/>
  <c r="P140" i="30" s="1"/>
  <c r="BK144" i="30"/>
  <c r="J144" i="30"/>
  <c r="BI141" i="30"/>
  <c r="BH141" i="30"/>
  <c r="BG141" i="30"/>
  <c r="BF141" i="30"/>
  <c r="T141" i="30"/>
  <c r="T140" i="30" s="1"/>
  <c r="R141" i="30"/>
  <c r="R140" i="30" s="1"/>
  <c r="P141" i="30"/>
  <c r="BK141" i="30"/>
  <c r="BK140" i="30" s="1"/>
  <c r="J140" i="30" s="1"/>
  <c r="J67" i="30" s="1"/>
  <c r="J141" i="30"/>
  <c r="BE141" i="30" s="1"/>
  <c r="BI137" i="30"/>
  <c r="BH137" i="30"/>
  <c r="BG137" i="30"/>
  <c r="BF137" i="30"/>
  <c r="BE137" i="30"/>
  <c r="T137" i="30"/>
  <c r="R137" i="30"/>
  <c r="P137" i="30"/>
  <c r="BK137" i="30"/>
  <c r="J137" i="30"/>
  <c r="BI134" i="30"/>
  <c r="BH134" i="30"/>
  <c r="BG134" i="30"/>
  <c r="BF134" i="30"/>
  <c r="BE134" i="30"/>
  <c r="T134" i="30"/>
  <c r="R134" i="30"/>
  <c r="P134" i="30"/>
  <c r="BK134" i="30"/>
  <c r="J134" i="30"/>
  <c r="BI130" i="30"/>
  <c r="BH130" i="30"/>
  <c r="BG130" i="30"/>
  <c r="BF130" i="30"/>
  <c r="BE130" i="30"/>
  <c r="T130" i="30"/>
  <c r="R130" i="30"/>
  <c r="P130" i="30"/>
  <c r="BK130" i="30"/>
  <c r="J130" i="30"/>
  <c r="BI129" i="30"/>
  <c r="BH129" i="30"/>
  <c r="BG129" i="30"/>
  <c r="BF129" i="30"/>
  <c r="BE129" i="30"/>
  <c r="T129" i="30"/>
  <c r="R129" i="30"/>
  <c r="P129" i="30"/>
  <c r="BK129" i="30"/>
  <c r="J129" i="30"/>
  <c r="BI126" i="30"/>
  <c r="BH126" i="30"/>
  <c r="BG126" i="30"/>
  <c r="BF126" i="30"/>
  <c r="BE126" i="30"/>
  <c r="T126" i="30"/>
  <c r="R126" i="30"/>
  <c r="P126" i="30"/>
  <c r="BK126" i="30"/>
  <c r="J126" i="30"/>
  <c r="BI121" i="30"/>
  <c r="BH121" i="30"/>
  <c r="BG121" i="30"/>
  <c r="BF121" i="30"/>
  <c r="BE121" i="30"/>
  <c r="T121" i="30"/>
  <c r="R121" i="30"/>
  <c r="P121" i="30"/>
  <c r="BK121" i="30"/>
  <c r="J121" i="30"/>
  <c r="BI118" i="30"/>
  <c r="BH118" i="30"/>
  <c r="BG118" i="30"/>
  <c r="BF118" i="30"/>
  <c r="BE118" i="30"/>
  <c r="T118" i="30"/>
  <c r="R118" i="30"/>
  <c r="P118" i="30"/>
  <c r="BK118" i="30"/>
  <c r="J118" i="30"/>
  <c r="BI114" i="30"/>
  <c r="BH114" i="30"/>
  <c r="BG114" i="30"/>
  <c r="BF114" i="30"/>
  <c r="BE114" i="30"/>
  <c r="T114" i="30"/>
  <c r="R114" i="30"/>
  <c r="P114" i="30"/>
  <c r="BK114" i="30"/>
  <c r="J114" i="30"/>
  <c r="BI111" i="30"/>
  <c r="BH111" i="30"/>
  <c r="BG111" i="30"/>
  <c r="BF111" i="30"/>
  <c r="BE111" i="30"/>
  <c r="T111" i="30"/>
  <c r="R111" i="30"/>
  <c r="P111" i="30"/>
  <c r="BK111" i="30"/>
  <c r="J111" i="30"/>
  <c r="BI110" i="30"/>
  <c r="BH110" i="30"/>
  <c r="BG110" i="30"/>
  <c r="BF110" i="30"/>
  <c r="BE110" i="30"/>
  <c r="T110" i="30"/>
  <c r="R110" i="30"/>
  <c r="P110" i="30"/>
  <c r="BK110" i="30"/>
  <c r="J110" i="30"/>
  <c r="BI109" i="30"/>
  <c r="BH109" i="30"/>
  <c r="BG109" i="30"/>
  <c r="BF109" i="30"/>
  <c r="BE109" i="30"/>
  <c r="T109" i="30"/>
  <c r="R109" i="30"/>
  <c r="P109" i="30"/>
  <c r="BK109" i="30"/>
  <c r="J109" i="30"/>
  <c r="BI106" i="30"/>
  <c r="BH106" i="30"/>
  <c r="BG106" i="30"/>
  <c r="BF106" i="30"/>
  <c r="BE106" i="30"/>
  <c r="T106" i="30"/>
  <c r="R106" i="30"/>
  <c r="P106" i="30"/>
  <c r="BK106" i="30"/>
  <c r="J106" i="30"/>
  <c r="BI103" i="30"/>
  <c r="BH103" i="30"/>
  <c r="BG103" i="30"/>
  <c r="BF103" i="30"/>
  <c r="F35" i="30" s="1"/>
  <c r="BA89" i="1" s="1"/>
  <c r="BE103" i="30"/>
  <c r="T103" i="30"/>
  <c r="R103" i="30"/>
  <c r="P103" i="30"/>
  <c r="P99" i="30" s="1"/>
  <c r="BK103" i="30"/>
  <c r="J103" i="30"/>
  <c r="BI100" i="30"/>
  <c r="F38" i="30" s="1"/>
  <c r="BD89" i="1" s="1"/>
  <c r="BH100" i="30"/>
  <c r="F37" i="30" s="1"/>
  <c r="BC89" i="1" s="1"/>
  <c r="BG100" i="30"/>
  <c r="F36" i="30" s="1"/>
  <c r="BB89" i="1" s="1"/>
  <c r="BF100" i="30"/>
  <c r="J35" i="30" s="1"/>
  <c r="AW89" i="1" s="1"/>
  <c r="BE100" i="30"/>
  <c r="T100" i="30"/>
  <c r="T99" i="30" s="1"/>
  <c r="R100" i="30"/>
  <c r="R99" i="30" s="1"/>
  <c r="R98" i="30" s="1"/>
  <c r="R97" i="30" s="1"/>
  <c r="P100" i="30"/>
  <c r="BK100" i="30"/>
  <c r="BK99" i="30" s="1"/>
  <c r="J99" i="30" s="1"/>
  <c r="J66" i="30" s="1"/>
  <c r="J100" i="30"/>
  <c r="J93" i="30"/>
  <c r="F93" i="30"/>
  <c r="F91" i="30"/>
  <c r="E89" i="30"/>
  <c r="E83" i="30"/>
  <c r="J59" i="30"/>
  <c r="F59" i="30"/>
  <c r="F57" i="30"/>
  <c r="E55" i="30"/>
  <c r="E49" i="30"/>
  <c r="J22" i="30"/>
  <c r="E22" i="30"/>
  <c r="F60" i="30" s="1"/>
  <c r="J21" i="30"/>
  <c r="J16" i="30"/>
  <c r="J91" i="30" s="1"/>
  <c r="E7" i="30"/>
  <c r="BK738" i="29"/>
  <c r="J738" i="29" s="1"/>
  <c r="J74" i="29" s="1"/>
  <c r="P735" i="29"/>
  <c r="AY88" i="1"/>
  <c r="AX88" i="1"/>
  <c r="BI744" i="29"/>
  <c r="BH744" i="29"/>
  <c r="BG744" i="29"/>
  <c r="BF744" i="29"/>
  <c r="T744" i="29"/>
  <c r="R744" i="29"/>
  <c r="P744" i="29"/>
  <c r="BK744" i="29"/>
  <c r="J744" i="29"/>
  <c r="BE744" i="29" s="1"/>
  <c r="BI740" i="29"/>
  <c r="BH740" i="29"/>
  <c r="BG740" i="29"/>
  <c r="BF740" i="29"/>
  <c r="BE740" i="29"/>
  <c r="T740" i="29"/>
  <c r="R740" i="29"/>
  <c r="P740" i="29"/>
  <c r="BK740" i="29"/>
  <c r="J740" i="29"/>
  <c r="BI739" i="29"/>
  <c r="BH739" i="29"/>
  <c r="BG739" i="29"/>
  <c r="BF739" i="29"/>
  <c r="T739" i="29"/>
  <c r="T738" i="29" s="1"/>
  <c r="T737" i="29" s="1"/>
  <c r="R739" i="29"/>
  <c r="R738" i="29" s="1"/>
  <c r="R737" i="29" s="1"/>
  <c r="P739" i="29"/>
  <c r="P738" i="29" s="1"/>
  <c r="P737" i="29" s="1"/>
  <c r="BK739" i="29"/>
  <c r="J739" i="29"/>
  <c r="BE739" i="29" s="1"/>
  <c r="BI736" i="29"/>
  <c r="BH736" i="29"/>
  <c r="BG736" i="29"/>
  <c r="BF736" i="29"/>
  <c r="T736" i="29"/>
  <c r="T735" i="29" s="1"/>
  <c r="R736" i="29"/>
  <c r="R735" i="29" s="1"/>
  <c r="P736" i="29"/>
  <c r="BK736" i="29"/>
  <c r="BK735" i="29" s="1"/>
  <c r="J735" i="29" s="1"/>
  <c r="J72" i="29" s="1"/>
  <c r="J736" i="29"/>
  <c r="BE736" i="29" s="1"/>
  <c r="BI734" i="29"/>
  <c r="BH734" i="29"/>
  <c r="BG734" i="29"/>
  <c r="BF734" i="29"/>
  <c r="T734" i="29"/>
  <c r="R734" i="29"/>
  <c r="P734" i="29"/>
  <c r="BK734" i="29"/>
  <c r="J734" i="29"/>
  <c r="BE734" i="29" s="1"/>
  <c r="BI733" i="29"/>
  <c r="BH733" i="29"/>
  <c r="BG733" i="29"/>
  <c r="BF733" i="29"/>
  <c r="BE733" i="29"/>
  <c r="T733" i="29"/>
  <c r="R733" i="29"/>
  <c r="P733" i="29"/>
  <c r="BK733" i="29"/>
  <c r="J733" i="29"/>
  <c r="BI732" i="29"/>
  <c r="BH732" i="29"/>
  <c r="BG732" i="29"/>
  <c r="BF732" i="29"/>
  <c r="T732" i="29"/>
  <c r="R732" i="29"/>
  <c r="P732" i="29"/>
  <c r="BK732" i="29"/>
  <c r="J732" i="29"/>
  <c r="BE732" i="29" s="1"/>
  <c r="BI731" i="29"/>
  <c r="BH731" i="29"/>
  <c r="BG731" i="29"/>
  <c r="BF731" i="29"/>
  <c r="BE731" i="29"/>
  <c r="T731" i="29"/>
  <c r="R731" i="29"/>
  <c r="P731" i="29"/>
  <c r="BK731" i="29"/>
  <c r="J731" i="29"/>
  <c r="BI730" i="29"/>
  <c r="BH730" i="29"/>
  <c r="BG730" i="29"/>
  <c r="BF730" i="29"/>
  <c r="BE730" i="29"/>
  <c r="T730" i="29"/>
  <c r="R730" i="29"/>
  <c r="P730" i="29"/>
  <c r="BK730" i="29"/>
  <c r="J730" i="29"/>
  <c r="BI729" i="29"/>
  <c r="BH729" i="29"/>
  <c r="BG729" i="29"/>
  <c r="BF729" i="29"/>
  <c r="BE729" i="29"/>
  <c r="T729" i="29"/>
  <c r="R729" i="29"/>
  <c r="P729" i="29"/>
  <c r="BK729" i="29"/>
  <c r="J729" i="29"/>
  <c r="BI728" i="29"/>
  <c r="BH728" i="29"/>
  <c r="BG728" i="29"/>
  <c r="BF728" i="29"/>
  <c r="BE728" i="29"/>
  <c r="T728" i="29"/>
  <c r="R728" i="29"/>
  <c r="P728" i="29"/>
  <c r="BK728" i="29"/>
  <c r="J728" i="29"/>
  <c r="BI727" i="29"/>
  <c r="BH727" i="29"/>
  <c r="BG727" i="29"/>
  <c r="BF727" i="29"/>
  <c r="BE727" i="29"/>
  <c r="T727" i="29"/>
  <c r="R727" i="29"/>
  <c r="P727" i="29"/>
  <c r="BK727" i="29"/>
  <c r="J727" i="29"/>
  <c r="BI726" i="29"/>
  <c r="BH726" i="29"/>
  <c r="BG726" i="29"/>
  <c r="BF726" i="29"/>
  <c r="BE726" i="29"/>
  <c r="T726" i="29"/>
  <c r="R726" i="29"/>
  <c r="P726" i="29"/>
  <c r="BK726" i="29"/>
  <c r="J726" i="29"/>
  <c r="BI725" i="29"/>
  <c r="BH725" i="29"/>
  <c r="BG725" i="29"/>
  <c r="BF725" i="29"/>
  <c r="BE725" i="29"/>
  <c r="T725" i="29"/>
  <c r="R725" i="29"/>
  <c r="P725" i="29"/>
  <c r="BK725" i="29"/>
  <c r="J725" i="29"/>
  <c r="BI724" i="29"/>
  <c r="BH724" i="29"/>
  <c r="BG724" i="29"/>
  <c r="BF724" i="29"/>
  <c r="BE724" i="29"/>
  <c r="T724" i="29"/>
  <c r="R724" i="29"/>
  <c r="P724" i="29"/>
  <c r="BK724" i="29"/>
  <c r="J724" i="29"/>
  <c r="BI723" i="29"/>
  <c r="BH723" i="29"/>
  <c r="BG723" i="29"/>
  <c r="BF723" i="29"/>
  <c r="BE723" i="29"/>
  <c r="T723" i="29"/>
  <c r="R723" i="29"/>
  <c r="P723" i="29"/>
  <c r="BK723" i="29"/>
  <c r="J723" i="29"/>
  <c r="BI722" i="29"/>
  <c r="BH722" i="29"/>
  <c r="BG722" i="29"/>
  <c r="BF722" i="29"/>
  <c r="BE722" i="29"/>
  <c r="T722" i="29"/>
  <c r="R722" i="29"/>
  <c r="P722" i="29"/>
  <c r="BK722" i="29"/>
  <c r="J722" i="29"/>
  <c r="BI721" i="29"/>
  <c r="BH721" i="29"/>
  <c r="BG721" i="29"/>
  <c r="BF721" i="29"/>
  <c r="BE721" i="29"/>
  <c r="T721" i="29"/>
  <c r="R721" i="29"/>
  <c r="P721" i="29"/>
  <c r="BK721" i="29"/>
  <c r="J721" i="29"/>
  <c r="BI720" i="29"/>
  <c r="BH720" i="29"/>
  <c r="BG720" i="29"/>
  <c r="BF720" i="29"/>
  <c r="BE720" i="29"/>
  <c r="T720" i="29"/>
  <c r="R720" i="29"/>
  <c r="P720" i="29"/>
  <c r="BK720" i="29"/>
  <c r="J720" i="29"/>
  <c r="BI719" i="29"/>
  <c r="BH719" i="29"/>
  <c r="BG719" i="29"/>
  <c r="BF719" i="29"/>
  <c r="BE719" i="29"/>
  <c r="T719" i="29"/>
  <c r="R719" i="29"/>
  <c r="P719" i="29"/>
  <c r="BK719" i="29"/>
  <c r="J719" i="29"/>
  <c r="BI718" i="29"/>
  <c r="BH718" i="29"/>
  <c r="BG718" i="29"/>
  <c r="BF718" i="29"/>
  <c r="BE718" i="29"/>
  <c r="T718" i="29"/>
  <c r="R718" i="29"/>
  <c r="P718" i="29"/>
  <c r="BK718" i="29"/>
  <c r="J718" i="29"/>
  <c r="BI717" i="29"/>
  <c r="BH717" i="29"/>
  <c r="BG717" i="29"/>
  <c r="BF717" i="29"/>
  <c r="BE717" i="29"/>
  <c r="T717" i="29"/>
  <c r="R717" i="29"/>
  <c r="P717" i="29"/>
  <c r="BK717" i="29"/>
  <c r="J717" i="29"/>
  <c r="BI716" i="29"/>
  <c r="BH716" i="29"/>
  <c r="BG716" i="29"/>
  <c r="BF716" i="29"/>
  <c r="BE716" i="29"/>
  <c r="T716" i="29"/>
  <c r="R716" i="29"/>
  <c r="P716" i="29"/>
  <c r="BK716" i="29"/>
  <c r="J716" i="29"/>
  <c r="BI715" i="29"/>
  <c r="BH715" i="29"/>
  <c r="BG715" i="29"/>
  <c r="BF715" i="29"/>
  <c r="BE715" i="29"/>
  <c r="T715" i="29"/>
  <c r="R715" i="29"/>
  <c r="P715" i="29"/>
  <c r="BK715" i="29"/>
  <c r="J715" i="29"/>
  <c r="BI714" i="29"/>
  <c r="BH714" i="29"/>
  <c r="BG714" i="29"/>
  <c r="BF714" i="29"/>
  <c r="BE714" i="29"/>
  <c r="T714" i="29"/>
  <c r="R714" i="29"/>
  <c r="P714" i="29"/>
  <c r="BK714" i="29"/>
  <c r="J714" i="29"/>
  <c r="BI713" i="29"/>
  <c r="BH713" i="29"/>
  <c r="BG713" i="29"/>
  <c r="BF713" i="29"/>
  <c r="BE713" i="29"/>
  <c r="T713" i="29"/>
  <c r="R713" i="29"/>
  <c r="P713" i="29"/>
  <c r="BK713" i="29"/>
  <c r="J713" i="29"/>
  <c r="BI712" i="29"/>
  <c r="BH712" i="29"/>
  <c r="BG712" i="29"/>
  <c r="BF712" i="29"/>
  <c r="BE712" i="29"/>
  <c r="T712" i="29"/>
  <c r="R712" i="29"/>
  <c r="P712" i="29"/>
  <c r="BK712" i="29"/>
  <c r="J712" i="29"/>
  <c r="BI711" i="29"/>
  <c r="BH711" i="29"/>
  <c r="BG711" i="29"/>
  <c r="BF711" i="29"/>
  <c r="BE711" i="29"/>
  <c r="T711" i="29"/>
  <c r="R711" i="29"/>
  <c r="P711" i="29"/>
  <c r="BK711" i="29"/>
  <c r="J711" i="29"/>
  <c r="BI710" i="29"/>
  <c r="BH710" i="29"/>
  <c r="BG710" i="29"/>
  <c r="BF710" i="29"/>
  <c r="BE710" i="29"/>
  <c r="T710" i="29"/>
  <c r="R710" i="29"/>
  <c r="P710" i="29"/>
  <c r="BK710" i="29"/>
  <c r="J710" i="29"/>
  <c r="BI709" i="29"/>
  <c r="BH709" i="29"/>
  <c r="BG709" i="29"/>
  <c r="BF709" i="29"/>
  <c r="BE709" i="29"/>
  <c r="T709" i="29"/>
  <c r="R709" i="29"/>
  <c r="P709" i="29"/>
  <c r="BK709" i="29"/>
  <c r="J709" i="29"/>
  <c r="BI708" i="29"/>
  <c r="BH708" i="29"/>
  <c r="BG708" i="29"/>
  <c r="BF708" i="29"/>
  <c r="BE708" i="29"/>
  <c r="T708" i="29"/>
  <c r="R708" i="29"/>
  <c r="P708" i="29"/>
  <c r="BK708" i="29"/>
  <c r="J708" i="29"/>
  <c r="BI707" i="29"/>
  <c r="BH707" i="29"/>
  <c r="BG707" i="29"/>
  <c r="BF707" i="29"/>
  <c r="BE707" i="29"/>
  <c r="T707" i="29"/>
  <c r="R707" i="29"/>
  <c r="P707" i="29"/>
  <c r="BK707" i="29"/>
  <c r="J707" i="29"/>
  <c r="BI696" i="29"/>
  <c r="BH696" i="29"/>
  <c r="BG696" i="29"/>
  <c r="BF696" i="29"/>
  <c r="BE696" i="29"/>
  <c r="T696" i="29"/>
  <c r="R696" i="29"/>
  <c r="P696" i="29"/>
  <c r="BK696" i="29"/>
  <c r="J696" i="29"/>
  <c r="BI694" i="29"/>
  <c r="BH694" i="29"/>
  <c r="BG694" i="29"/>
  <c r="BF694" i="29"/>
  <c r="BE694" i="29"/>
  <c r="T694" i="29"/>
  <c r="R694" i="29"/>
  <c r="P694" i="29"/>
  <c r="BK694" i="29"/>
  <c r="J694" i="29"/>
  <c r="BI691" i="29"/>
  <c r="BH691" i="29"/>
  <c r="BG691" i="29"/>
  <c r="BF691" i="29"/>
  <c r="BE691" i="29"/>
  <c r="T691" i="29"/>
  <c r="R691" i="29"/>
  <c r="P691" i="29"/>
  <c r="BK691" i="29"/>
  <c r="J691" i="29"/>
  <c r="BI690" i="29"/>
  <c r="BH690" i="29"/>
  <c r="BG690" i="29"/>
  <c r="BF690" i="29"/>
  <c r="BE690" i="29"/>
  <c r="T690" i="29"/>
  <c r="R690" i="29"/>
  <c r="P690" i="29"/>
  <c r="BK690" i="29"/>
  <c r="J690" i="29"/>
  <c r="BI687" i="29"/>
  <c r="BH687" i="29"/>
  <c r="BG687" i="29"/>
  <c r="BF687" i="29"/>
  <c r="BE687" i="29"/>
  <c r="T687" i="29"/>
  <c r="R687" i="29"/>
  <c r="P687" i="29"/>
  <c r="BK687" i="29"/>
  <c r="J687" i="29"/>
  <c r="BI686" i="29"/>
  <c r="BH686" i="29"/>
  <c r="BG686" i="29"/>
  <c r="BF686" i="29"/>
  <c r="BE686" i="29"/>
  <c r="T686" i="29"/>
  <c r="R686" i="29"/>
  <c r="P686" i="29"/>
  <c r="BK686" i="29"/>
  <c r="J686" i="29"/>
  <c r="BI685" i="29"/>
  <c r="BH685" i="29"/>
  <c r="BG685" i="29"/>
  <c r="BF685" i="29"/>
  <c r="BE685" i="29"/>
  <c r="T685" i="29"/>
  <c r="R685" i="29"/>
  <c r="P685" i="29"/>
  <c r="BK685" i="29"/>
  <c r="J685" i="29"/>
  <c r="BI684" i="29"/>
  <c r="BH684" i="29"/>
  <c r="BG684" i="29"/>
  <c r="BF684" i="29"/>
  <c r="BE684" i="29"/>
  <c r="T684" i="29"/>
  <c r="R684" i="29"/>
  <c r="P684" i="29"/>
  <c r="BK684" i="29"/>
  <c r="J684" i="29"/>
  <c r="BI683" i="29"/>
  <c r="BH683" i="29"/>
  <c r="BG683" i="29"/>
  <c r="BF683" i="29"/>
  <c r="BE683" i="29"/>
  <c r="T683" i="29"/>
  <c r="R683" i="29"/>
  <c r="P683" i="29"/>
  <c r="BK683" i="29"/>
  <c r="J683" i="29"/>
  <c r="BI682" i="29"/>
  <c r="BH682" i="29"/>
  <c r="BG682" i="29"/>
  <c r="BF682" i="29"/>
  <c r="BE682" i="29"/>
  <c r="T682" i="29"/>
  <c r="R682" i="29"/>
  <c r="P682" i="29"/>
  <c r="BK682" i="29"/>
  <c r="J682" i="29"/>
  <c r="BI681" i="29"/>
  <c r="BH681" i="29"/>
  <c r="BG681" i="29"/>
  <c r="BF681" i="29"/>
  <c r="BE681" i="29"/>
  <c r="T681" i="29"/>
  <c r="R681" i="29"/>
  <c r="P681" i="29"/>
  <c r="BK681" i="29"/>
  <c r="J681" i="29"/>
  <c r="BI678" i="29"/>
  <c r="BH678" i="29"/>
  <c r="BG678" i="29"/>
  <c r="BF678" i="29"/>
  <c r="BE678" i="29"/>
  <c r="T678" i="29"/>
  <c r="R678" i="29"/>
  <c r="P678" i="29"/>
  <c r="BK678" i="29"/>
  <c r="J678" i="29"/>
  <c r="BI677" i="29"/>
  <c r="BH677" i="29"/>
  <c r="BG677" i="29"/>
  <c r="BF677" i="29"/>
  <c r="BE677" i="29"/>
  <c r="T677" i="29"/>
  <c r="R677" i="29"/>
  <c r="P677" i="29"/>
  <c r="BK677" i="29"/>
  <c r="J677" i="29"/>
  <c r="BI676" i="29"/>
  <c r="BH676" i="29"/>
  <c r="BG676" i="29"/>
  <c r="BF676" i="29"/>
  <c r="BE676" i="29"/>
  <c r="T676" i="29"/>
  <c r="R676" i="29"/>
  <c r="P676" i="29"/>
  <c r="BK676" i="29"/>
  <c r="J676" i="29"/>
  <c r="BI675" i="29"/>
  <c r="BH675" i="29"/>
  <c r="BG675" i="29"/>
  <c r="BF675" i="29"/>
  <c r="BE675" i="29"/>
  <c r="T675" i="29"/>
  <c r="R675" i="29"/>
  <c r="P675" i="29"/>
  <c r="BK675" i="29"/>
  <c r="J675" i="29"/>
  <c r="BI664" i="29"/>
  <c r="BH664" i="29"/>
  <c r="BG664" i="29"/>
  <c r="BF664" i="29"/>
  <c r="BE664" i="29"/>
  <c r="T664" i="29"/>
  <c r="R664" i="29"/>
  <c r="P664" i="29"/>
  <c r="BK664" i="29"/>
  <c r="J664" i="29"/>
  <c r="BI661" i="29"/>
  <c r="BH661" i="29"/>
  <c r="BG661" i="29"/>
  <c r="BF661" i="29"/>
  <c r="BE661" i="29"/>
  <c r="T661" i="29"/>
  <c r="R661" i="29"/>
  <c r="P661" i="29"/>
  <c r="BK661" i="29"/>
  <c r="J661" i="29"/>
  <c r="BI658" i="29"/>
  <c r="BH658" i="29"/>
  <c r="BG658" i="29"/>
  <c r="BF658" i="29"/>
  <c r="BE658" i="29"/>
  <c r="T658" i="29"/>
  <c r="T657" i="29" s="1"/>
  <c r="R658" i="29"/>
  <c r="R657" i="29" s="1"/>
  <c r="P658" i="29"/>
  <c r="P657" i="29" s="1"/>
  <c r="BK658" i="29"/>
  <c r="BK657" i="29" s="1"/>
  <c r="J657" i="29" s="1"/>
  <c r="J71" i="29" s="1"/>
  <c r="J658" i="29"/>
  <c r="BI653" i="29"/>
  <c r="BH653" i="29"/>
  <c r="BG653" i="29"/>
  <c r="BF653" i="29"/>
  <c r="T653" i="29"/>
  <c r="R653" i="29"/>
  <c r="P653" i="29"/>
  <c r="BK653" i="29"/>
  <c r="J653" i="29"/>
  <c r="BE653" i="29" s="1"/>
  <c r="BI648" i="29"/>
  <c r="BH648" i="29"/>
  <c r="BG648" i="29"/>
  <c r="BF648" i="29"/>
  <c r="T648" i="29"/>
  <c r="R648" i="29"/>
  <c r="P648" i="29"/>
  <c r="BK648" i="29"/>
  <c r="J648" i="29"/>
  <c r="BE648" i="29" s="1"/>
  <c r="BI641" i="29"/>
  <c r="BH641" i="29"/>
  <c r="BG641" i="29"/>
  <c r="BF641" i="29"/>
  <c r="T641" i="29"/>
  <c r="R641" i="29"/>
  <c r="P641" i="29"/>
  <c r="BK641" i="29"/>
  <c r="J641" i="29"/>
  <c r="BE641" i="29" s="1"/>
  <c r="BI634" i="29"/>
  <c r="BH634" i="29"/>
  <c r="BG634" i="29"/>
  <c r="BF634" i="29"/>
  <c r="T634" i="29"/>
  <c r="R634" i="29"/>
  <c r="P634" i="29"/>
  <c r="BK634" i="29"/>
  <c r="J634" i="29"/>
  <c r="BE634" i="29" s="1"/>
  <c r="BI633" i="29"/>
  <c r="BH633" i="29"/>
  <c r="BG633" i="29"/>
  <c r="BF633" i="29"/>
  <c r="T633" i="29"/>
  <c r="R633" i="29"/>
  <c r="P633" i="29"/>
  <c r="BK633" i="29"/>
  <c r="J633" i="29"/>
  <c r="BE633" i="29" s="1"/>
  <c r="BI626" i="29"/>
  <c r="BH626" i="29"/>
  <c r="BG626" i="29"/>
  <c r="BF626" i="29"/>
  <c r="T626" i="29"/>
  <c r="R626" i="29"/>
  <c r="P626" i="29"/>
  <c r="BK626" i="29"/>
  <c r="J626" i="29"/>
  <c r="BE626" i="29" s="1"/>
  <c r="BI603" i="29"/>
  <c r="BH603" i="29"/>
  <c r="BG603" i="29"/>
  <c r="BF603" i="29"/>
  <c r="T603" i="29"/>
  <c r="R603" i="29"/>
  <c r="P603" i="29"/>
  <c r="BK603" i="29"/>
  <c r="J603" i="29"/>
  <c r="BE603" i="29" s="1"/>
  <c r="BI596" i="29"/>
  <c r="BH596" i="29"/>
  <c r="BG596" i="29"/>
  <c r="BF596" i="29"/>
  <c r="T596" i="29"/>
  <c r="R596" i="29"/>
  <c r="P596" i="29"/>
  <c r="BK596" i="29"/>
  <c r="J596" i="29"/>
  <c r="BE596" i="29" s="1"/>
  <c r="BI578" i="29"/>
  <c r="BH578" i="29"/>
  <c r="BG578" i="29"/>
  <c r="BF578" i="29"/>
  <c r="T578" i="29"/>
  <c r="R578" i="29"/>
  <c r="P578" i="29"/>
  <c r="BK578" i="29"/>
  <c r="J578" i="29"/>
  <c r="BE578" i="29" s="1"/>
  <c r="BI568" i="29"/>
  <c r="BH568" i="29"/>
  <c r="BG568" i="29"/>
  <c r="BF568" i="29"/>
  <c r="BE568" i="29"/>
  <c r="T568" i="29"/>
  <c r="R568" i="29"/>
  <c r="P568" i="29"/>
  <c r="BK568" i="29"/>
  <c r="J568" i="29"/>
  <c r="BI560" i="29"/>
  <c r="BH560" i="29"/>
  <c r="BG560" i="29"/>
  <c r="BF560" i="29"/>
  <c r="T560" i="29"/>
  <c r="T559" i="29" s="1"/>
  <c r="R560" i="29"/>
  <c r="R559" i="29" s="1"/>
  <c r="P560" i="29"/>
  <c r="P559" i="29" s="1"/>
  <c r="BK560" i="29"/>
  <c r="BK559" i="29" s="1"/>
  <c r="J559" i="29" s="1"/>
  <c r="J70" i="29" s="1"/>
  <c r="J560" i="29"/>
  <c r="BE560" i="29" s="1"/>
  <c r="BI555" i="29"/>
  <c r="BH555" i="29"/>
  <c r="BG555" i="29"/>
  <c r="BF555" i="29"/>
  <c r="BE555" i="29"/>
  <c r="T555" i="29"/>
  <c r="R555" i="29"/>
  <c r="P555" i="29"/>
  <c r="BK555" i="29"/>
  <c r="J555" i="29"/>
  <c r="BI554" i="29"/>
  <c r="BH554" i="29"/>
  <c r="BG554" i="29"/>
  <c r="BF554" i="29"/>
  <c r="BE554" i="29"/>
  <c r="T554" i="29"/>
  <c r="R554" i="29"/>
  <c r="P554" i="29"/>
  <c r="BK554" i="29"/>
  <c r="J554" i="29"/>
  <c r="BI553" i="29"/>
  <c r="BH553" i="29"/>
  <c r="BG553" i="29"/>
  <c r="BF553" i="29"/>
  <c r="BE553" i="29"/>
  <c r="T553" i="29"/>
  <c r="T552" i="29" s="1"/>
  <c r="R553" i="29"/>
  <c r="R552" i="29" s="1"/>
  <c r="P553" i="29"/>
  <c r="P552" i="29" s="1"/>
  <c r="BK553" i="29"/>
  <c r="BK552" i="29" s="1"/>
  <c r="J552" i="29" s="1"/>
  <c r="J69" i="29" s="1"/>
  <c r="J553" i="29"/>
  <c r="BI549" i="29"/>
  <c r="BH549" i="29"/>
  <c r="BG549" i="29"/>
  <c r="BF549" i="29"/>
  <c r="BE549" i="29"/>
  <c r="T549" i="29"/>
  <c r="R549" i="29"/>
  <c r="P549" i="29"/>
  <c r="BK549" i="29"/>
  <c r="J549" i="29"/>
  <c r="BI548" i="29"/>
  <c r="BH548" i="29"/>
  <c r="BG548" i="29"/>
  <c r="BF548" i="29"/>
  <c r="T548" i="29"/>
  <c r="T547" i="29" s="1"/>
  <c r="R548" i="29"/>
  <c r="R547" i="29" s="1"/>
  <c r="P548" i="29"/>
  <c r="P547" i="29" s="1"/>
  <c r="BK548" i="29"/>
  <c r="BK547" i="29" s="1"/>
  <c r="J547" i="29" s="1"/>
  <c r="J68" i="29" s="1"/>
  <c r="J548" i="29"/>
  <c r="BE548" i="29" s="1"/>
  <c r="BI546" i="29"/>
  <c r="BH546" i="29"/>
  <c r="BG546" i="29"/>
  <c r="BF546" i="29"/>
  <c r="BE546" i="29"/>
  <c r="T546" i="29"/>
  <c r="R546" i="29"/>
  <c r="P546" i="29"/>
  <c r="BK546" i="29"/>
  <c r="J546" i="29"/>
  <c r="BI541" i="29"/>
  <c r="BH541" i="29"/>
  <c r="BG541" i="29"/>
  <c r="BF541" i="29"/>
  <c r="BE541" i="29"/>
  <c r="T541" i="29"/>
  <c r="R541" i="29"/>
  <c r="P541" i="29"/>
  <c r="BK541" i="29"/>
  <c r="J541" i="29"/>
  <c r="BI537" i="29"/>
  <c r="BH537" i="29"/>
  <c r="BG537" i="29"/>
  <c r="BF537" i="29"/>
  <c r="BE537" i="29"/>
  <c r="T537" i="29"/>
  <c r="R537" i="29"/>
  <c r="P537" i="29"/>
  <c r="BK537" i="29"/>
  <c r="J537" i="29"/>
  <c r="BI533" i="29"/>
  <c r="BH533" i="29"/>
  <c r="BG533" i="29"/>
  <c r="BF533" i="29"/>
  <c r="BE533" i="29"/>
  <c r="T533" i="29"/>
  <c r="R533" i="29"/>
  <c r="P533" i="29"/>
  <c r="BK533" i="29"/>
  <c r="J533" i="29"/>
  <c r="BI511" i="29"/>
  <c r="BH511" i="29"/>
  <c r="BG511" i="29"/>
  <c r="BF511" i="29"/>
  <c r="BE511" i="29"/>
  <c r="T511" i="29"/>
  <c r="R511" i="29"/>
  <c r="P511" i="29"/>
  <c r="BK511" i="29"/>
  <c r="J511" i="29"/>
  <c r="BI510" i="29"/>
  <c r="BH510" i="29"/>
  <c r="BG510" i="29"/>
  <c r="BF510" i="29"/>
  <c r="BE510" i="29"/>
  <c r="T510" i="29"/>
  <c r="R510" i="29"/>
  <c r="P510" i="29"/>
  <c r="BK510" i="29"/>
  <c r="J510" i="29"/>
  <c r="BI492" i="29"/>
  <c r="BH492" i="29"/>
  <c r="BG492" i="29"/>
  <c r="BF492" i="29"/>
  <c r="BE492" i="29"/>
  <c r="T492" i="29"/>
  <c r="R492" i="29"/>
  <c r="P492" i="29"/>
  <c r="BK492" i="29"/>
  <c r="J492" i="29"/>
  <c r="BI484" i="29"/>
  <c r="BH484" i="29"/>
  <c r="BG484" i="29"/>
  <c r="BF484" i="29"/>
  <c r="BE484" i="29"/>
  <c r="T484" i="29"/>
  <c r="R484" i="29"/>
  <c r="P484" i="29"/>
  <c r="BK484" i="29"/>
  <c r="J484" i="29"/>
  <c r="BI477" i="29"/>
  <c r="BH477" i="29"/>
  <c r="BG477" i="29"/>
  <c r="BF477" i="29"/>
  <c r="BE477" i="29"/>
  <c r="T477" i="29"/>
  <c r="R477" i="29"/>
  <c r="P477" i="29"/>
  <c r="BK477" i="29"/>
  <c r="J477" i="29"/>
  <c r="BI470" i="29"/>
  <c r="BH470" i="29"/>
  <c r="BG470" i="29"/>
  <c r="BF470" i="29"/>
  <c r="BE470" i="29"/>
  <c r="T470" i="29"/>
  <c r="R470" i="29"/>
  <c r="P470" i="29"/>
  <c r="BK470" i="29"/>
  <c r="J470" i="29"/>
  <c r="BI452" i="29"/>
  <c r="BH452" i="29"/>
  <c r="BG452" i="29"/>
  <c r="BF452" i="29"/>
  <c r="BE452" i="29"/>
  <c r="T452" i="29"/>
  <c r="R452" i="29"/>
  <c r="P452" i="29"/>
  <c r="BK452" i="29"/>
  <c r="J452" i="29"/>
  <c r="BI451" i="29"/>
  <c r="BH451" i="29"/>
  <c r="BG451" i="29"/>
  <c r="BF451" i="29"/>
  <c r="BE451" i="29"/>
  <c r="T451" i="29"/>
  <c r="R451" i="29"/>
  <c r="P451" i="29"/>
  <c r="BK451" i="29"/>
  <c r="J451" i="29"/>
  <c r="BI447" i="29"/>
  <c r="BH447" i="29"/>
  <c r="BG447" i="29"/>
  <c r="BF447" i="29"/>
  <c r="BE447" i="29"/>
  <c r="T447" i="29"/>
  <c r="T446" i="29" s="1"/>
  <c r="R447" i="29"/>
  <c r="R446" i="29" s="1"/>
  <c r="P447" i="29"/>
  <c r="P446" i="29" s="1"/>
  <c r="BK447" i="29"/>
  <c r="BK446" i="29" s="1"/>
  <c r="J446" i="29" s="1"/>
  <c r="J67" i="29" s="1"/>
  <c r="J447" i="29"/>
  <c r="BI445" i="29"/>
  <c r="BH445" i="29"/>
  <c r="BG445" i="29"/>
  <c r="BF445" i="29"/>
  <c r="T445" i="29"/>
  <c r="R445" i="29"/>
  <c r="P445" i="29"/>
  <c r="BK445" i="29"/>
  <c r="J445" i="29"/>
  <c r="BE445" i="29" s="1"/>
  <c r="BI444" i="29"/>
  <c r="BH444" i="29"/>
  <c r="BG444" i="29"/>
  <c r="BF444" i="29"/>
  <c r="T444" i="29"/>
  <c r="R444" i="29"/>
  <c r="P444" i="29"/>
  <c r="BK444" i="29"/>
  <c r="J444" i="29"/>
  <c r="BE444" i="29" s="1"/>
  <c r="BI441" i="29"/>
  <c r="BH441" i="29"/>
  <c r="BG441" i="29"/>
  <c r="BF441" i="29"/>
  <c r="T441" i="29"/>
  <c r="R441" i="29"/>
  <c r="P441" i="29"/>
  <c r="BK441" i="29"/>
  <c r="J441" i="29"/>
  <c r="BE441" i="29" s="1"/>
  <c r="BI438" i="29"/>
  <c r="BH438" i="29"/>
  <c r="BG438" i="29"/>
  <c r="BF438" i="29"/>
  <c r="T438" i="29"/>
  <c r="R438" i="29"/>
  <c r="P438" i="29"/>
  <c r="BK438" i="29"/>
  <c r="J438" i="29"/>
  <c r="BE438" i="29" s="1"/>
  <c r="BI435" i="29"/>
  <c r="BH435" i="29"/>
  <c r="BG435" i="29"/>
  <c r="BF435" i="29"/>
  <c r="T435" i="29"/>
  <c r="R435" i="29"/>
  <c r="P435" i="29"/>
  <c r="BK435" i="29"/>
  <c r="J435" i="29"/>
  <c r="BE435" i="29" s="1"/>
  <c r="BI432" i="29"/>
  <c r="BH432" i="29"/>
  <c r="BG432" i="29"/>
  <c r="BF432" i="29"/>
  <c r="T432" i="29"/>
  <c r="R432" i="29"/>
  <c r="P432" i="29"/>
  <c r="BK432" i="29"/>
  <c r="J432" i="29"/>
  <c r="BE432" i="29" s="1"/>
  <c r="BI413" i="29"/>
  <c r="BH413" i="29"/>
  <c r="BG413" i="29"/>
  <c r="BF413" i="29"/>
  <c r="T413" i="29"/>
  <c r="R413" i="29"/>
  <c r="P413" i="29"/>
  <c r="BK413" i="29"/>
  <c r="J413" i="29"/>
  <c r="BE413" i="29" s="1"/>
  <c r="BI412" i="29"/>
  <c r="BH412" i="29"/>
  <c r="BG412" i="29"/>
  <c r="BF412" i="29"/>
  <c r="T412" i="29"/>
  <c r="R412" i="29"/>
  <c r="P412" i="29"/>
  <c r="BK412" i="29"/>
  <c r="J412" i="29"/>
  <c r="BE412" i="29" s="1"/>
  <c r="BI411" i="29"/>
  <c r="BH411" i="29"/>
  <c r="BG411" i="29"/>
  <c r="BF411" i="29"/>
  <c r="BE411" i="29"/>
  <c r="T411" i="29"/>
  <c r="R411" i="29"/>
  <c r="P411" i="29"/>
  <c r="BK411" i="29"/>
  <c r="J411" i="29"/>
  <c r="BI410" i="29"/>
  <c r="BH410" i="29"/>
  <c r="BG410" i="29"/>
  <c r="BF410" i="29"/>
  <c r="T410" i="29"/>
  <c r="R410" i="29"/>
  <c r="P410" i="29"/>
  <c r="BK410" i="29"/>
  <c r="J410" i="29"/>
  <c r="BE410" i="29" s="1"/>
  <c r="BI407" i="29"/>
  <c r="BH407" i="29"/>
  <c r="BG407" i="29"/>
  <c r="BF407" i="29"/>
  <c r="BE407" i="29"/>
  <c r="T407" i="29"/>
  <c r="R407" i="29"/>
  <c r="P407" i="29"/>
  <c r="BK407" i="29"/>
  <c r="J407" i="29"/>
  <c r="BI392" i="29"/>
  <c r="BH392" i="29"/>
  <c r="BG392" i="29"/>
  <c r="BF392" i="29"/>
  <c r="T392" i="29"/>
  <c r="R392" i="29"/>
  <c r="P392" i="29"/>
  <c r="BK392" i="29"/>
  <c r="J392" i="29"/>
  <c r="BE392" i="29" s="1"/>
  <c r="BI372" i="29"/>
  <c r="BH372" i="29"/>
  <c r="BG372" i="29"/>
  <c r="BF372" i="29"/>
  <c r="BE372" i="29"/>
  <c r="T372" i="29"/>
  <c r="R372" i="29"/>
  <c r="P372" i="29"/>
  <c r="BK372" i="29"/>
  <c r="J372" i="29"/>
  <c r="BI345" i="29"/>
  <c r="BH345" i="29"/>
  <c r="BG345" i="29"/>
  <c r="BF345" i="29"/>
  <c r="T345" i="29"/>
  <c r="R345" i="29"/>
  <c r="P345" i="29"/>
  <c r="BK345" i="29"/>
  <c r="J345" i="29"/>
  <c r="BE345" i="29" s="1"/>
  <c r="BI336" i="29"/>
  <c r="BH336" i="29"/>
  <c r="BG336" i="29"/>
  <c r="BF336" i="29"/>
  <c r="BE336" i="29"/>
  <c r="T336" i="29"/>
  <c r="R336" i="29"/>
  <c r="P336" i="29"/>
  <c r="BK336" i="29"/>
  <c r="J336" i="29"/>
  <c r="BI316" i="29"/>
  <c r="BH316" i="29"/>
  <c r="BG316" i="29"/>
  <c r="BF316" i="29"/>
  <c r="T316" i="29"/>
  <c r="R316" i="29"/>
  <c r="P316" i="29"/>
  <c r="BK316" i="29"/>
  <c r="J316" i="29"/>
  <c r="BE316" i="29" s="1"/>
  <c r="BI312" i="29"/>
  <c r="BH312" i="29"/>
  <c r="BG312" i="29"/>
  <c r="BF312" i="29"/>
  <c r="BE312" i="29"/>
  <c r="T312" i="29"/>
  <c r="R312" i="29"/>
  <c r="P312" i="29"/>
  <c r="BK312" i="29"/>
  <c r="J312" i="29"/>
  <c r="BI308" i="29"/>
  <c r="BH308" i="29"/>
  <c r="BG308" i="29"/>
  <c r="BF308" i="29"/>
  <c r="T308" i="29"/>
  <c r="R308" i="29"/>
  <c r="P308" i="29"/>
  <c r="BK308" i="29"/>
  <c r="J308" i="29"/>
  <c r="BE308" i="29" s="1"/>
  <c r="BI305" i="29"/>
  <c r="BH305" i="29"/>
  <c r="BG305" i="29"/>
  <c r="BF305" i="29"/>
  <c r="BE305" i="29"/>
  <c r="T305" i="29"/>
  <c r="R305" i="29"/>
  <c r="P305" i="29"/>
  <c r="BK305" i="29"/>
  <c r="J305" i="29"/>
  <c r="BI301" i="29"/>
  <c r="BH301" i="29"/>
  <c r="BG301" i="29"/>
  <c r="BF301" i="29"/>
  <c r="T301" i="29"/>
  <c r="R301" i="29"/>
  <c r="P301" i="29"/>
  <c r="BK301" i="29"/>
  <c r="J301" i="29"/>
  <c r="BE301" i="29" s="1"/>
  <c r="BI295" i="29"/>
  <c r="BH295" i="29"/>
  <c r="BG295" i="29"/>
  <c r="BF295" i="29"/>
  <c r="BE295" i="29"/>
  <c r="T295" i="29"/>
  <c r="R295" i="29"/>
  <c r="P295" i="29"/>
  <c r="BK295" i="29"/>
  <c r="J295" i="29"/>
  <c r="BI286" i="29"/>
  <c r="BH286" i="29"/>
  <c r="BG286" i="29"/>
  <c r="BF286" i="29"/>
  <c r="T286" i="29"/>
  <c r="R286" i="29"/>
  <c r="P286" i="29"/>
  <c r="BK286" i="29"/>
  <c r="J286" i="29"/>
  <c r="BE286" i="29" s="1"/>
  <c r="BI248" i="29"/>
  <c r="BH248" i="29"/>
  <c r="BG248" i="29"/>
  <c r="BF248" i="29"/>
  <c r="BE248" i="29"/>
  <c r="T248" i="29"/>
  <c r="R248" i="29"/>
  <c r="P248" i="29"/>
  <c r="BK248" i="29"/>
  <c r="J248" i="29"/>
  <c r="BI247" i="29"/>
  <c r="BH247" i="29"/>
  <c r="BG247" i="29"/>
  <c r="BF247" i="29"/>
  <c r="T247" i="29"/>
  <c r="R247" i="29"/>
  <c r="P247" i="29"/>
  <c r="BK247" i="29"/>
  <c r="J247" i="29"/>
  <c r="BE247" i="29" s="1"/>
  <c r="BI246" i="29"/>
  <c r="BH246" i="29"/>
  <c r="BG246" i="29"/>
  <c r="BF246" i="29"/>
  <c r="BE246" i="29"/>
  <c r="T246" i="29"/>
  <c r="R246" i="29"/>
  <c r="P246" i="29"/>
  <c r="BK246" i="29"/>
  <c r="J246" i="29"/>
  <c r="BI245" i="29"/>
  <c r="BH245" i="29"/>
  <c r="BG245" i="29"/>
  <c r="BF245" i="29"/>
  <c r="T245" i="29"/>
  <c r="R245" i="29"/>
  <c r="P245" i="29"/>
  <c r="BK245" i="29"/>
  <c r="J245" i="29"/>
  <c r="BE245" i="29" s="1"/>
  <c r="BI244" i="29"/>
  <c r="BH244" i="29"/>
  <c r="BG244" i="29"/>
  <c r="BF244" i="29"/>
  <c r="BE244" i="29"/>
  <c r="T244" i="29"/>
  <c r="R244" i="29"/>
  <c r="P244" i="29"/>
  <c r="BK244" i="29"/>
  <c r="J244" i="29"/>
  <c r="BI241" i="29"/>
  <c r="BH241" i="29"/>
  <c r="BG241" i="29"/>
  <c r="BF241" i="29"/>
  <c r="T241" i="29"/>
  <c r="R241" i="29"/>
  <c r="P241" i="29"/>
  <c r="BK241" i="29"/>
  <c r="J241" i="29"/>
  <c r="BE241" i="29" s="1"/>
  <c r="BI197" i="29"/>
  <c r="BH197" i="29"/>
  <c r="BG197" i="29"/>
  <c r="BF197" i="29"/>
  <c r="BE197" i="29"/>
  <c r="T197" i="29"/>
  <c r="R197" i="29"/>
  <c r="P197" i="29"/>
  <c r="BK197" i="29"/>
  <c r="J197" i="29"/>
  <c r="BI153" i="29"/>
  <c r="BH153" i="29"/>
  <c r="BG153" i="29"/>
  <c r="BF153" i="29"/>
  <c r="T153" i="29"/>
  <c r="R153" i="29"/>
  <c r="P153" i="29"/>
  <c r="BK153" i="29"/>
  <c r="J153" i="29"/>
  <c r="BE153" i="29" s="1"/>
  <c r="BI138" i="29"/>
  <c r="BH138" i="29"/>
  <c r="BG138" i="29"/>
  <c r="BF138" i="29"/>
  <c r="BE138" i="29"/>
  <c r="T138" i="29"/>
  <c r="R138" i="29"/>
  <c r="P138" i="29"/>
  <c r="BK138" i="29"/>
  <c r="J138" i="29"/>
  <c r="BI121" i="29"/>
  <c r="BH121" i="29"/>
  <c r="BG121" i="29"/>
  <c r="BF121" i="29"/>
  <c r="T121" i="29"/>
  <c r="R121" i="29"/>
  <c r="P121" i="29"/>
  <c r="BK121" i="29"/>
  <c r="J121" i="29"/>
  <c r="BE121" i="29" s="1"/>
  <c r="BI114" i="29"/>
  <c r="BH114" i="29"/>
  <c r="BG114" i="29"/>
  <c r="BF114" i="29"/>
  <c r="BE114" i="29"/>
  <c r="T114" i="29"/>
  <c r="R114" i="29"/>
  <c r="P114" i="29"/>
  <c r="BK114" i="29"/>
  <c r="J114" i="29"/>
  <c r="BI105" i="29"/>
  <c r="BH105" i="29"/>
  <c r="BG105" i="29"/>
  <c r="BF105" i="29"/>
  <c r="T105" i="29"/>
  <c r="R105" i="29"/>
  <c r="P105" i="29"/>
  <c r="BK105" i="29"/>
  <c r="J105" i="29"/>
  <c r="BE105" i="29" s="1"/>
  <c r="BI104" i="29"/>
  <c r="BH104" i="29"/>
  <c r="BG104" i="29"/>
  <c r="BF104" i="29"/>
  <c r="BE104" i="29"/>
  <c r="T104" i="29"/>
  <c r="R104" i="29"/>
  <c r="P104" i="29"/>
  <c r="BK104" i="29"/>
  <c r="J104" i="29"/>
  <c r="BI101" i="29"/>
  <c r="F38" i="29" s="1"/>
  <c r="BD88" i="1" s="1"/>
  <c r="BH101" i="29"/>
  <c r="BG101" i="29"/>
  <c r="F36" i="29" s="1"/>
  <c r="BB88" i="1" s="1"/>
  <c r="BF101" i="29"/>
  <c r="J35" i="29" s="1"/>
  <c r="AW88" i="1" s="1"/>
  <c r="T101" i="29"/>
  <c r="T100" i="29" s="1"/>
  <c r="T99" i="29" s="1"/>
  <c r="T98" i="29" s="1"/>
  <c r="R101" i="29"/>
  <c r="R100" i="29" s="1"/>
  <c r="P101" i="29"/>
  <c r="P100" i="29" s="1"/>
  <c r="P99" i="29" s="1"/>
  <c r="P98" i="29" s="1"/>
  <c r="AU88" i="1" s="1"/>
  <c r="BK101" i="29"/>
  <c r="BK100" i="29" s="1"/>
  <c r="J101" i="29"/>
  <c r="BE101" i="29" s="1"/>
  <c r="J94" i="29"/>
  <c r="F94" i="29"/>
  <c r="F92" i="29"/>
  <c r="E90" i="29"/>
  <c r="E84" i="29"/>
  <c r="J59" i="29"/>
  <c r="F59" i="29"/>
  <c r="F57" i="29"/>
  <c r="E55" i="29"/>
  <c r="E49" i="29"/>
  <c r="J22" i="29"/>
  <c r="E22" i="29"/>
  <c r="F95" i="29" s="1"/>
  <c r="J21" i="29"/>
  <c r="J16" i="29"/>
  <c r="J57" i="29" s="1"/>
  <c r="E7" i="29"/>
  <c r="AY86" i="1"/>
  <c r="AX86" i="1"/>
  <c r="BI171" i="28"/>
  <c r="BH171" i="28"/>
  <c r="BG171" i="28"/>
  <c r="BF171" i="28"/>
  <c r="T171" i="28"/>
  <c r="R171" i="28"/>
  <c r="P171" i="28"/>
  <c r="BK171" i="28"/>
  <c r="J171" i="28"/>
  <c r="BE171" i="28" s="1"/>
  <c r="BI167" i="28"/>
  <c r="BH167" i="28"/>
  <c r="BG167" i="28"/>
  <c r="BF167" i="28"/>
  <c r="BE167" i="28"/>
  <c r="T167" i="28"/>
  <c r="R167" i="28"/>
  <c r="P167" i="28"/>
  <c r="BK167" i="28"/>
  <c r="J167" i="28"/>
  <c r="BI166" i="28"/>
  <c r="BH166" i="28"/>
  <c r="BG166" i="28"/>
  <c r="BF166" i="28"/>
  <c r="T166" i="28"/>
  <c r="R166" i="28"/>
  <c r="P166" i="28"/>
  <c r="BK166" i="28"/>
  <c r="J166" i="28"/>
  <c r="BE166" i="28" s="1"/>
  <c r="BI161" i="28"/>
  <c r="BH161" i="28"/>
  <c r="BG161" i="28"/>
  <c r="BF161" i="28"/>
  <c r="BE161" i="28"/>
  <c r="T161" i="28"/>
  <c r="R161" i="28"/>
  <c r="P161" i="28"/>
  <c r="BK161" i="28"/>
  <c r="J161" i="28"/>
  <c r="BI156" i="28"/>
  <c r="BH156" i="28"/>
  <c r="BG156" i="28"/>
  <c r="BF156" i="28"/>
  <c r="T156" i="28"/>
  <c r="R156" i="28"/>
  <c r="P156" i="28"/>
  <c r="BK156" i="28"/>
  <c r="J156" i="28"/>
  <c r="BE156" i="28" s="1"/>
  <c r="BI152" i="28"/>
  <c r="BH152" i="28"/>
  <c r="BG152" i="28"/>
  <c r="BF152" i="28"/>
  <c r="BE152" i="28"/>
  <c r="T152" i="28"/>
  <c r="R152" i="28"/>
  <c r="P152" i="28"/>
  <c r="BK152" i="28"/>
  <c r="J152" i="28"/>
  <c r="BI147" i="28"/>
  <c r="BH147" i="28"/>
  <c r="BG147" i="28"/>
  <c r="BF147" i="28"/>
  <c r="T147" i="28"/>
  <c r="R147" i="28"/>
  <c r="P147" i="28"/>
  <c r="BK147" i="28"/>
  <c r="J147" i="28"/>
  <c r="BE147" i="28" s="1"/>
  <c r="BI142" i="28"/>
  <c r="BH142" i="28"/>
  <c r="BG142" i="28"/>
  <c r="BF142" i="28"/>
  <c r="BE142" i="28"/>
  <c r="T142" i="28"/>
  <c r="R142" i="28"/>
  <c r="P142" i="28"/>
  <c r="BK142" i="28"/>
  <c r="J142" i="28"/>
  <c r="BI138" i="28"/>
  <c r="BH138" i="28"/>
  <c r="BG138" i="28"/>
  <c r="BF138" i="28"/>
  <c r="T138" i="28"/>
  <c r="R138" i="28"/>
  <c r="P138" i="28"/>
  <c r="BK138" i="28"/>
  <c r="J138" i="28"/>
  <c r="BE138" i="28" s="1"/>
  <c r="BI134" i="28"/>
  <c r="BH134" i="28"/>
  <c r="BG134" i="28"/>
  <c r="BF134" i="28"/>
  <c r="BE134" i="28"/>
  <c r="T134" i="28"/>
  <c r="R134" i="28"/>
  <c r="P134" i="28"/>
  <c r="BK134" i="28"/>
  <c r="J134" i="28"/>
  <c r="BI133" i="28"/>
  <c r="BH133" i="28"/>
  <c r="BG133" i="28"/>
  <c r="BF133" i="28"/>
  <c r="T133" i="28"/>
  <c r="T132" i="28" s="1"/>
  <c r="R133" i="28"/>
  <c r="R132" i="28" s="1"/>
  <c r="P133" i="28"/>
  <c r="P132" i="28" s="1"/>
  <c r="BK133" i="28"/>
  <c r="J133" i="28"/>
  <c r="BE133" i="28" s="1"/>
  <c r="BI127" i="28"/>
  <c r="BH127" i="28"/>
  <c r="BG127" i="28"/>
  <c r="BF127" i="28"/>
  <c r="T127" i="28"/>
  <c r="R127" i="28"/>
  <c r="P127" i="28"/>
  <c r="BK127" i="28"/>
  <c r="J127" i="28"/>
  <c r="BE127" i="28" s="1"/>
  <c r="BI123" i="28"/>
  <c r="BH123" i="28"/>
  <c r="BG123" i="28"/>
  <c r="BF123" i="28"/>
  <c r="T123" i="28"/>
  <c r="R123" i="28"/>
  <c r="P123" i="28"/>
  <c r="BK123" i="28"/>
  <c r="J123" i="28"/>
  <c r="BE123" i="28" s="1"/>
  <c r="BI113" i="28"/>
  <c r="BH113" i="28"/>
  <c r="BG113" i="28"/>
  <c r="BF113" i="28"/>
  <c r="BE113" i="28"/>
  <c r="T113" i="28"/>
  <c r="R113" i="28"/>
  <c r="P113" i="28"/>
  <c r="BK113" i="28"/>
  <c r="J113" i="28"/>
  <c r="BI102" i="28"/>
  <c r="BH102" i="28"/>
  <c r="BG102" i="28"/>
  <c r="BF102" i="28"/>
  <c r="T102" i="28"/>
  <c r="R102" i="28"/>
  <c r="P102" i="28"/>
  <c r="BK102" i="28"/>
  <c r="J102" i="28"/>
  <c r="BE102" i="28" s="1"/>
  <c r="BI92" i="28"/>
  <c r="BH92" i="28"/>
  <c r="BG92" i="28"/>
  <c r="BF92" i="28"/>
  <c r="BE92" i="28"/>
  <c r="T92" i="28"/>
  <c r="R92" i="28"/>
  <c r="P92" i="28"/>
  <c r="BK92" i="28"/>
  <c r="J92" i="28"/>
  <c r="BI91" i="28"/>
  <c r="BH91" i="28"/>
  <c r="BG91" i="28"/>
  <c r="BF91" i="28"/>
  <c r="T91" i="28"/>
  <c r="R91" i="28"/>
  <c r="P91" i="28"/>
  <c r="BK91" i="28"/>
  <c r="J91" i="28"/>
  <c r="BE91" i="28" s="1"/>
  <c r="BI87" i="28"/>
  <c r="BH87" i="28"/>
  <c r="BG87" i="28"/>
  <c r="BF87" i="28"/>
  <c r="BE87" i="28"/>
  <c r="T87" i="28"/>
  <c r="R87" i="28"/>
  <c r="P87" i="28"/>
  <c r="BK87" i="28"/>
  <c r="J87" i="28"/>
  <c r="BI86" i="28"/>
  <c r="BH86" i="28"/>
  <c r="F35" i="28" s="1"/>
  <c r="BC86" i="1" s="1"/>
  <c r="BG86" i="28"/>
  <c r="F34" i="28" s="1"/>
  <c r="BB86" i="1" s="1"/>
  <c r="BF86" i="28"/>
  <c r="T86" i="28"/>
  <c r="T85" i="28" s="1"/>
  <c r="T84" i="28" s="1"/>
  <c r="R86" i="28"/>
  <c r="R85" i="28" s="1"/>
  <c r="P86" i="28"/>
  <c r="P85" i="28" s="1"/>
  <c r="P84" i="28" s="1"/>
  <c r="AU86" i="1" s="1"/>
  <c r="BK86" i="28"/>
  <c r="BK85" i="28" s="1"/>
  <c r="J86" i="28"/>
  <c r="BE86" i="28" s="1"/>
  <c r="J80" i="28"/>
  <c r="F80" i="28"/>
  <c r="F78" i="28"/>
  <c r="E76" i="28"/>
  <c r="J55" i="28"/>
  <c r="F55" i="28"/>
  <c r="F53" i="28"/>
  <c r="E51" i="28"/>
  <c r="J20" i="28"/>
  <c r="E20" i="28"/>
  <c r="F56" i="28" s="1"/>
  <c r="J19" i="28"/>
  <c r="J14" i="28"/>
  <c r="J78" i="28" s="1"/>
  <c r="E7" i="28"/>
  <c r="E72" i="28" s="1"/>
  <c r="AY84" i="1"/>
  <c r="AX84" i="1"/>
  <c r="BI104" i="27"/>
  <c r="BH104" i="27"/>
  <c r="BG104" i="27"/>
  <c r="BF104" i="27"/>
  <c r="T104" i="27"/>
  <c r="R104" i="27"/>
  <c r="P104" i="27"/>
  <c r="BK104" i="27"/>
  <c r="J104" i="27"/>
  <c r="BE104" i="27" s="1"/>
  <c r="BI103" i="27"/>
  <c r="BH103" i="27"/>
  <c r="BG103" i="27"/>
  <c r="BF103" i="27"/>
  <c r="BE103" i="27"/>
  <c r="T103" i="27"/>
  <c r="R103" i="27"/>
  <c r="P103" i="27"/>
  <c r="BK103" i="27"/>
  <c r="J103" i="27"/>
  <c r="BI102" i="27"/>
  <c r="BH102" i="27"/>
  <c r="BG102" i="27"/>
  <c r="BF102" i="27"/>
  <c r="T102" i="27"/>
  <c r="R102" i="27"/>
  <c r="P102" i="27"/>
  <c r="BK102" i="27"/>
  <c r="J102" i="27"/>
  <c r="BE102" i="27" s="1"/>
  <c r="BI101" i="27"/>
  <c r="BH101" i="27"/>
  <c r="BG101" i="27"/>
  <c r="BF101" i="27"/>
  <c r="BE101" i="27"/>
  <c r="T101" i="27"/>
  <c r="R101" i="27"/>
  <c r="P101" i="27"/>
  <c r="BK101" i="27"/>
  <c r="J101" i="27"/>
  <c r="BI100" i="27"/>
  <c r="BH100" i="27"/>
  <c r="BG100" i="27"/>
  <c r="BF100" i="27"/>
  <c r="T100" i="27"/>
  <c r="R100" i="27"/>
  <c r="P100" i="27"/>
  <c r="BK100" i="27"/>
  <c r="J100" i="27"/>
  <c r="BE100" i="27" s="1"/>
  <c r="BI99" i="27"/>
  <c r="BH99" i="27"/>
  <c r="BG99" i="27"/>
  <c r="BF99" i="27"/>
  <c r="BE99" i="27"/>
  <c r="T99" i="27"/>
  <c r="R99" i="27"/>
  <c r="P99" i="27"/>
  <c r="BK99" i="27"/>
  <c r="J99" i="27"/>
  <c r="BI98" i="27"/>
  <c r="BH98" i="27"/>
  <c r="BG98" i="27"/>
  <c r="BF98" i="27"/>
  <c r="T98" i="27"/>
  <c r="R98" i="27"/>
  <c r="P98" i="27"/>
  <c r="BK98" i="27"/>
  <c r="J98" i="27"/>
  <c r="BE98" i="27" s="1"/>
  <c r="BI97" i="27"/>
  <c r="BH97" i="27"/>
  <c r="BG97" i="27"/>
  <c r="BF97" i="27"/>
  <c r="BE97" i="27"/>
  <c r="T97" i="27"/>
  <c r="R97" i="27"/>
  <c r="P97" i="27"/>
  <c r="BK97" i="27"/>
  <c r="J97" i="27"/>
  <c r="BI96" i="27"/>
  <c r="BH96" i="27"/>
  <c r="BG96" i="27"/>
  <c r="BF96" i="27"/>
  <c r="T96" i="27"/>
  <c r="R96" i="27"/>
  <c r="P96" i="27"/>
  <c r="BK96" i="27"/>
  <c r="J96" i="27"/>
  <c r="BE96" i="27" s="1"/>
  <c r="BI95" i="27"/>
  <c r="BH95" i="27"/>
  <c r="BG95" i="27"/>
  <c r="BF95" i="27"/>
  <c r="BE95" i="27"/>
  <c r="T95" i="27"/>
  <c r="R95" i="27"/>
  <c r="P95" i="27"/>
  <c r="BK95" i="27"/>
  <c r="J95" i="27"/>
  <c r="BI94" i="27"/>
  <c r="BH94" i="27"/>
  <c r="BG94" i="27"/>
  <c r="BF94" i="27"/>
  <c r="T94" i="27"/>
  <c r="R94" i="27"/>
  <c r="P94" i="27"/>
  <c r="BK94" i="27"/>
  <c r="J94" i="27"/>
  <c r="BE94" i="27" s="1"/>
  <c r="BI93" i="27"/>
  <c r="BH93" i="27"/>
  <c r="BG93" i="27"/>
  <c r="BF93" i="27"/>
  <c r="BE93" i="27"/>
  <c r="T93" i="27"/>
  <c r="R93" i="27"/>
  <c r="P93" i="27"/>
  <c r="BK93" i="27"/>
  <c r="J93" i="27"/>
  <c r="BI92" i="27"/>
  <c r="BH92" i="27"/>
  <c r="BG92" i="27"/>
  <c r="BF92" i="27"/>
  <c r="T92" i="27"/>
  <c r="R92" i="27"/>
  <c r="P92" i="27"/>
  <c r="BK92" i="27"/>
  <c r="J92" i="27"/>
  <c r="BE92" i="27" s="1"/>
  <c r="BI91" i="27"/>
  <c r="BH91" i="27"/>
  <c r="BG91" i="27"/>
  <c r="BF91" i="27"/>
  <c r="BE91" i="27"/>
  <c r="T91" i="27"/>
  <c r="R91" i="27"/>
  <c r="P91" i="27"/>
  <c r="BK91" i="27"/>
  <c r="J91" i="27"/>
  <c r="BI90" i="27"/>
  <c r="BH90" i="27"/>
  <c r="BG90" i="27"/>
  <c r="BF90" i="27"/>
  <c r="T90" i="27"/>
  <c r="R90" i="27"/>
  <c r="P90" i="27"/>
  <c r="BK90" i="27"/>
  <c r="J90" i="27"/>
  <c r="BE90" i="27" s="1"/>
  <c r="BI89" i="27"/>
  <c r="BH89" i="27"/>
  <c r="BG89" i="27"/>
  <c r="BF89" i="27"/>
  <c r="BE89" i="27"/>
  <c r="T89" i="27"/>
  <c r="R89" i="27"/>
  <c r="P89" i="27"/>
  <c r="BK89" i="27"/>
  <c r="J89" i="27"/>
  <c r="BI88" i="27"/>
  <c r="BH88" i="27"/>
  <c r="BG88" i="27"/>
  <c r="BF88" i="27"/>
  <c r="T88" i="27"/>
  <c r="R88" i="27"/>
  <c r="P88" i="27"/>
  <c r="BK88" i="27"/>
  <c r="J88" i="27"/>
  <c r="BE88" i="27" s="1"/>
  <c r="BI87" i="27"/>
  <c r="BH87" i="27"/>
  <c r="BG87" i="27"/>
  <c r="BF87" i="27"/>
  <c r="BE87" i="27"/>
  <c r="T87" i="27"/>
  <c r="R87" i="27"/>
  <c r="P87" i="27"/>
  <c r="BK87" i="27"/>
  <c r="J87" i="27"/>
  <c r="BI86" i="27"/>
  <c r="BH86" i="27"/>
  <c r="BG86" i="27"/>
  <c r="BF86" i="27"/>
  <c r="T86" i="27"/>
  <c r="R86" i="27"/>
  <c r="P86" i="27"/>
  <c r="BK86" i="27"/>
  <c r="J86" i="27"/>
  <c r="BE86" i="27" s="1"/>
  <c r="BI85" i="27"/>
  <c r="F36" i="27" s="1"/>
  <c r="BD84" i="1" s="1"/>
  <c r="BH85" i="27"/>
  <c r="F35" i="27" s="1"/>
  <c r="BC84" i="1" s="1"/>
  <c r="BG85" i="27"/>
  <c r="F34" i="27" s="1"/>
  <c r="BB84" i="1" s="1"/>
  <c r="BF85" i="27"/>
  <c r="F33" i="27" s="1"/>
  <c r="BA84" i="1" s="1"/>
  <c r="BE85" i="27"/>
  <c r="J32" i="27" s="1"/>
  <c r="AV84" i="1" s="1"/>
  <c r="T85" i="27"/>
  <c r="T84" i="27" s="1"/>
  <c r="T83" i="27" s="1"/>
  <c r="R85" i="27"/>
  <c r="R84" i="27" s="1"/>
  <c r="R83" i="27" s="1"/>
  <c r="P85" i="27"/>
  <c r="P84" i="27" s="1"/>
  <c r="P83" i="27" s="1"/>
  <c r="AU84" i="1" s="1"/>
  <c r="BK85" i="27"/>
  <c r="BK84" i="27" s="1"/>
  <c r="J85" i="27"/>
  <c r="J79" i="27"/>
  <c r="F79" i="27"/>
  <c r="F77" i="27"/>
  <c r="E75" i="27"/>
  <c r="E71" i="27"/>
  <c r="J55" i="27"/>
  <c r="F55" i="27"/>
  <c r="F53" i="27"/>
  <c r="E51" i="27"/>
  <c r="E47" i="27"/>
  <c r="J20" i="27"/>
  <c r="E20" i="27"/>
  <c r="F80" i="27" s="1"/>
  <c r="J19" i="27"/>
  <c r="J14" i="27"/>
  <c r="J53" i="27" s="1"/>
  <c r="E7" i="27"/>
  <c r="BK98" i="26"/>
  <c r="J98" i="26" s="1"/>
  <c r="J67" i="26" s="1"/>
  <c r="AY83" i="1"/>
  <c r="AX83" i="1"/>
  <c r="BI106" i="26"/>
  <c r="BH106" i="26"/>
  <c r="BG106" i="26"/>
  <c r="BF106" i="26"/>
  <c r="BE106" i="26"/>
  <c r="T106" i="26"/>
  <c r="R106" i="26"/>
  <c r="P106" i="26"/>
  <c r="BK106" i="26"/>
  <c r="J106" i="26"/>
  <c r="BI105" i="26"/>
  <c r="BH105" i="26"/>
  <c r="BG105" i="26"/>
  <c r="BF105" i="26"/>
  <c r="T105" i="26"/>
  <c r="R105" i="26"/>
  <c r="P105" i="26"/>
  <c r="BK105" i="26"/>
  <c r="J105" i="26"/>
  <c r="BE105" i="26" s="1"/>
  <c r="BI104" i="26"/>
  <c r="BH104" i="26"/>
  <c r="BG104" i="26"/>
  <c r="BF104" i="26"/>
  <c r="BE104" i="26"/>
  <c r="T104" i="26"/>
  <c r="R104" i="26"/>
  <c r="P104" i="26"/>
  <c r="BK104" i="26"/>
  <c r="J104" i="26"/>
  <c r="BI103" i="26"/>
  <c r="BH103" i="26"/>
  <c r="BG103" i="26"/>
  <c r="BF103" i="26"/>
  <c r="T103" i="26"/>
  <c r="R103" i="26"/>
  <c r="R101" i="26" s="1"/>
  <c r="P103" i="26"/>
  <c r="BK103" i="26"/>
  <c r="J103" i="26"/>
  <c r="BE103" i="26" s="1"/>
  <c r="BI102" i="26"/>
  <c r="BH102" i="26"/>
  <c r="BG102" i="26"/>
  <c r="BF102" i="26"/>
  <c r="BE102" i="26"/>
  <c r="T102" i="26"/>
  <c r="T101" i="26" s="1"/>
  <c r="R102" i="26"/>
  <c r="P102" i="26"/>
  <c r="P101" i="26" s="1"/>
  <c r="BK102" i="26"/>
  <c r="BK101" i="26" s="1"/>
  <c r="J101" i="26" s="1"/>
  <c r="J68" i="26" s="1"/>
  <c r="J102" i="26"/>
  <c r="BI100" i="26"/>
  <c r="BH100" i="26"/>
  <c r="BG100" i="26"/>
  <c r="BF100" i="26"/>
  <c r="T100" i="26"/>
  <c r="T98" i="26" s="1"/>
  <c r="R100" i="26"/>
  <c r="P100" i="26"/>
  <c r="BK100" i="26"/>
  <c r="J100" i="26"/>
  <c r="BE100" i="26" s="1"/>
  <c r="BI99" i="26"/>
  <c r="BH99" i="26"/>
  <c r="BG99" i="26"/>
  <c r="BF99" i="26"/>
  <c r="J35" i="26" s="1"/>
  <c r="AW83" i="1" s="1"/>
  <c r="BE99" i="26"/>
  <c r="T99" i="26"/>
  <c r="R99" i="26"/>
  <c r="R98" i="26" s="1"/>
  <c r="P99" i="26"/>
  <c r="P98" i="26" s="1"/>
  <c r="BK99" i="26"/>
  <c r="J99" i="26"/>
  <c r="BI97" i="26"/>
  <c r="BH97" i="26"/>
  <c r="BG97" i="26"/>
  <c r="BF97" i="26"/>
  <c r="BE97" i="26"/>
  <c r="T97" i="26"/>
  <c r="R97" i="26"/>
  <c r="P97" i="26"/>
  <c r="BK97" i="26"/>
  <c r="J97" i="26"/>
  <c r="BI96" i="26"/>
  <c r="BH96" i="26"/>
  <c r="BG96" i="26"/>
  <c r="F36" i="26" s="1"/>
  <c r="BB83" i="1" s="1"/>
  <c r="BF96" i="26"/>
  <c r="T96" i="26"/>
  <c r="R96" i="26"/>
  <c r="P96" i="26"/>
  <c r="BK96" i="26"/>
  <c r="J96" i="26"/>
  <c r="BE96" i="26" s="1"/>
  <c r="BI95" i="26"/>
  <c r="F38" i="26" s="1"/>
  <c r="BD83" i="1" s="1"/>
  <c r="BH95" i="26"/>
  <c r="F37" i="26" s="1"/>
  <c r="BC83" i="1" s="1"/>
  <c r="BG95" i="26"/>
  <c r="BF95" i="26"/>
  <c r="F35" i="26" s="1"/>
  <c r="BA83" i="1" s="1"/>
  <c r="BE95" i="26"/>
  <c r="T95" i="26"/>
  <c r="T94" i="26" s="1"/>
  <c r="R95" i="26"/>
  <c r="R94" i="26" s="1"/>
  <c r="R93" i="26" s="1"/>
  <c r="R92" i="26" s="1"/>
  <c r="P95" i="26"/>
  <c r="P94" i="26" s="1"/>
  <c r="BK95" i="26"/>
  <c r="BK94" i="26" s="1"/>
  <c r="J95" i="26"/>
  <c r="J88" i="26"/>
  <c r="F88" i="26"/>
  <c r="J86" i="26"/>
  <c r="F86" i="26"/>
  <c r="E84" i="26"/>
  <c r="J59" i="26"/>
  <c r="F59" i="26"/>
  <c r="F57" i="26"/>
  <c r="E55" i="26"/>
  <c r="J22" i="26"/>
  <c r="E22" i="26"/>
  <c r="F60" i="26" s="1"/>
  <c r="J21" i="26"/>
  <c r="J16" i="26"/>
  <c r="J57" i="26" s="1"/>
  <c r="E7" i="26"/>
  <c r="E49" i="26" s="1"/>
  <c r="BK182" i="25"/>
  <c r="J182" i="25" s="1"/>
  <c r="J70" i="25" s="1"/>
  <c r="AY82" i="1"/>
  <c r="AX82" i="1"/>
  <c r="BI185" i="25"/>
  <c r="BH185" i="25"/>
  <c r="BG185" i="25"/>
  <c r="BF185" i="25"/>
  <c r="T185" i="25"/>
  <c r="R185" i="25"/>
  <c r="P185" i="25"/>
  <c r="BK185" i="25"/>
  <c r="J185" i="25"/>
  <c r="BE185" i="25" s="1"/>
  <c r="BI184" i="25"/>
  <c r="BH184" i="25"/>
  <c r="BG184" i="25"/>
  <c r="BF184" i="25"/>
  <c r="BE184" i="25"/>
  <c r="T184" i="25"/>
  <c r="R184" i="25"/>
  <c r="P184" i="25"/>
  <c r="BK184" i="25"/>
  <c r="J184" i="25"/>
  <c r="BI183" i="25"/>
  <c r="BH183" i="25"/>
  <c r="BG183" i="25"/>
  <c r="BF183" i="25"/>
  <c r="T183" i="25"/>
  <c r="T182" i="25" s="1"/>
  <c r="R183" i="25"/>
  <c r="R182" i="25" s="1"/>
  <c r="P183" i="25"/>
  <c r="P182" i="25" s="1"/>
  <c r="BK183" i="25"/>
  <c r="J183" i="25"/>
  <c r="BE183" i="25" s="1"/>
  <c r="BI181" i="25"/>
  <c r="BH181" i="25"/>
  <c r="BG181" i="25"/>
  <c r="BF181" i="25"/>
  <c r="T181" i="25"/>
  <c r="R181" i="25"/>
  <c r="P181" i="25"/>
  <c r="BK181" i="25"/>
  <c r="J181" i="25"/>
  <c r="BE181" i="25" s="1"/>
  <c r="BI180" i="25"/>
  <c r="BH180" i="25"/>
  <c r="BG180" i="25"/>
  <c r="BF180" i="25"/>
  <c r="BE180" i="25"/>
  <c r="T180" i="25"/>
  <c r="R180" i="25"/>
  <c r="P180" i="25"/>
  <c r="BK180" i="25"/>
  <c r="J180" i="25"/>
  <c r="BI179" i="25"/>
  <c r="BH179" i="25"/>
  <c r="BG179" i="25"/>
  <c r="BF179" i="25"/>
  <c r="T179" i="25"/>
  <c r="R179" i="25"/>
  <c r="P179" i="25"/>
  <c r="BK179" i="25"/>
  <c r="J179" i="25"/>
  <c r="BE179" i="25" s="1"/>
  <c r="BI178" i="25"/>
  <c r="BH178" i="25"/>
  <c r="BG178" i="25"/>
  <c r="BF178" i="25"/>
  <c r="BE178" i="25"/>
  <c r="T178" i="25"/>
  <c r="R178" i="25"/>
  <c r="P178" i="25"/>
  <c r="BK178" i="25"/>
  <c r="J178" i="25"/>
  <c r="BI177" i="25"/>
  <c r="BH177" i="25"/>
  <c r="BG177" i="25"/>
  <c r="BF177" i="25"/>
  <c r="T177" i="25"/>
  <c r="R177" i="25"/>
  <c r="P177" i="25"/>
  <c r="BK177" i="25"/>
  <c r="J177" i="25"/>
  <c r="BE177" i="25" s="1"/>
  <c r="BI176" i="25"/>
  <c r="BH176" i="25"/>
  <c r="BG176" i="25"/>
  <c r="BF176" i="25"/>
  <c r="BE176" i="25"/>
  <c r="T176" i="25"/>
  <c r="R176" i="25"/>
  <c r="P176" i="25"/>
  <c r="BK176" i="25"/>
  <c r="J176" i="25"/>
  <c r="BI175" i="25"/>
  <c r="BH175" i="25"/>
  <c r="BG175" i="25"/>
  <c r="BF175" i="25"/>
  <c r="T175" i="25"/>
  <c r="R175" i="25"/>
  <c r="P175" i="25"/>
  <c r="BK175" i="25"/>
  <c r="J175" i="25"/>
  <c r="BE175" i="25" s="1"/>
  <c r="BI174" i="25"/>
  <c r="BH174" i="25"/>
  <c r="BG174" i="25"/>
  <c r="BF174" i="25"/>
  <c r="BE174" i="25"/>
  <c r="T174" i="25"/>
  <c r="T173" i="25" s="1"/>
  <c r="R174" i="25"/>
  <c r="R173" i="25" s="1"/>
  <c r="P174" i="25"/>
  <c r="P173" i="25" s="1"/>
  <c r="BK174" i="25"/>
  <c r="BK173" i="25" s="1"/>
  <c r="J173" i="25" s="1"/>
  <c r="J69" i="25" s="1"/>
  <c r="J174" i="25"/>
  <c r="BI172" i="25"/>
  <c r="BH172" i="25"/>
  <c r="BG172" i="25"/>
  <c r="BF172" i="25"/>
  <c r="T172" i="25"/>
  <c r="R172" i="25"/>
  <c r="P172" i="25"/>
  <c r="BK172" i="25"/>
  <c r="J172" i="25"/>
  <c r="BE172" i="25" s="1"/>
  <c r="BI171" i="25"/>
  <c r="BH171" i="25"/>
  <c r="BG171" i="25"/>
  <c r="BF171" i="25"/>
  <c r="BE171" i="25"/>
  <c r="T171" i="25"/>
  <c r="R171" i="25"/>
  <c r="P171" i="25"/>
  <c r="BK171" i="25"/>
  <c r="J171" i="25"/>
  <c r="BI170" i="25"/>
  <c r="BH170" i="25"/>
  <c r="BG170" i="25"/>
  <c r="BF170" i="25"/>
  <c r="T170" i="25"/>
  <c r="R170" i="25"/>
  <c r="P170" i="25"/>
  <c r="BK170" i="25"/>
  <c r="J170" i="25"/>
  <c r="BE170" i="25" s="1"/>
  <c r="BI169" i="25"/>
  <c r="BH169" i="25"/>
  <c r="BG169" i="25"/>
  <c r="BF169" i="25"/>
  <c r="BE169" i="25"/>
  <c r="T169" i="25"/>
  <c r="R169" i="25"/>
  <c r="P169" i="25"/>
  <c r="BK169" i="25"/>
  <c r="J169" i="25"/>
  <c r="BI168" i="25"/>
  <c r="BH168" i="25"/>
  <c r="BG168" i="25"/>
  <c r="BF168" i="25"/>
  <c r="T168" i="25"/>
  <c r="R168" i="25"/>
  <c r="P168" i="25"/>
  <c r="BK168" i="25"/>
  <c r="J168" i="25"/>
  <c r="BE168" i="25" s="1"/>
  <c r="BI167" i="25"/>
  <c r="BH167" i="25"/>
  <c r="BG167" i="25"/>
  <c r="BF167" i="25"/>
  <c r="BE167" i="25"/>
  <c r="T167" i="25"/>
  <c r="R167" i="25"/>
  <c r="P167" i="25"/>
  <c r="BK167" i="25"/>
  <c r="J167" i="25"/>
  <c r="BI166" i="25"/>
  <c r="BH166" i="25"/>
  <c r="BG166" i="25"/>
  <c r="BF166" i="25"/>
  <c r="T166" i="25"/>
  <c r="R166" i="25"/>
  <c r="P166" i="25"/>
  <c r="BK166" i="25"/>
  <c r="J166" i="25"/>
  <c r="BE166" i="25" s="1"/>
  <c r="BI165" i="25"/>
  <c r="BH165" i="25"/>
  <c r="BG165" i="25"/>
  <c r="BF165" i="25"/>
  <c r="BE165" i="25"/>
  <c r="T165" i="25"/>
  <c r="R165" i="25"/>
  <c r="P165" i="25"/>
  <c r="BK165" i="25"/>
  <c r="J165" i="25"/>
  <c r="BI164" i="25"/>
  <c r="BH164" i="25"/>
  <c r="BG164" i="25"/>
  <c r="BF164" i="25"/>
  <c r="T164" i="25"/>
  <c r="R164" i="25"/>
  <c r="P164" i="25"/>
  <c r="BK164" i="25"/>
  <c r="J164" i="25"/>
  <c r="BE164" i="25" s="1"/>
  <c r="BI163" i="25"/>
  <c r="BH163" i="25"/>
  <c r="BG163" i="25"/>
  <c r="BF163" i="25"/>
  <c r="BE163" i="25"/>
  <c r="T163" i="25"/>
  <c r="R163" i="25"/>
  <c r="P163" i="25"/>
  <c r="BK163" i="25"/>
  <c r="J163" i="25"/>
  <c r="BI162" i="25"/>
  <c r="BH162" i="25"/>
  <c r="BG162" i="25"/>
  <c r="BF162" i="25"/>
  <c r="T162" i="25"/>
  <c r="R162" i="25"/>
  <c r="P162" i="25"/>
  <c r="BK162" i="25"/>
  <c r="J162" i="25"/>
  <c r="BE162" i="25" s="1"/>
  <c r="BI161" i="25"/>
  <c r="BH161" i="25"/>
  <c r="BG161" i="25"/>
  <c r="BF161" i="25"/>
  <c r="BE161" i="25"/>
  <c r="T161" i="25"/>
  <c r="R161" i="25"/>
  <c r="P161" i="25"/>
  <c r="BK161" i="25"/>
  <c r="J161" i="25"/>
  <c r="BI160" i="25"/>
  <c r="BH160" i="25"/>
  <c r="BG160" i="25"/>
  <c r="BF160" i="25"/>
  <c r="T160" i="25"/>
  <c r="R160" i="25"/>
  <c r="P160" i="25"/>
  <c r="BK160" i="25"/>
  <c r="J160" i="25"/>
  <c r="BE160" i="25" s="1"/>
  <c r="BI159" i="25"/>
  <c r="BH159" i="25"/>
  <c r="BG159" i="25"/>
  <c r="BF159" i="25"/>
  <c r="BE159" i="25"/>
  <c r="T159" i="25"/>
  <c r="R159" i="25"/>
  <c r="P159" i="25"/>
  <c r="P157" i="25" s="1"/>
  <c r="BK159" i="25"/>
  <c r="J159" i="25"/>
  <c r="BI158" i="25"/>
  <c r="BH158" i="25"/>
  <c r="BG158" i="25"/>
  <c r="BF158" i="25"/>
  <c r="T158" i="25"/>
  <c r="T157" i="25" s="1"/>
  <c r="R158" i="25"/>
  <c r="R157" i="25" s="1"/>
  <c r="P158" i="25"/>
  <c r="BK158" i="25"/>
  <c r="BK157" i="25" s="1"/>
  <c r="J157" i="25" s="1"/>
  <c r="J68" i="25" s="1"/>
  <c r="J158" i="25"/>
  <c r="BE158" i="25" s="1"/>
  <c r="BI156" i="25"/>
  <c r="BH156" i="25"/>
  <c r="BG156" i="25"/>
  <c r="BF156" i="25"/>
  <c r="T156" i="25"/>
  <c r="R156" i="25"/>
  <c r="P156" i="25"/>
  <c r="BK156" i="25"/>
  <c r="J156" i="25"/>
  <c r="BE156" i="25" s="1"/>
  <c r="BI155" i="25"/>
  <c r="BH155" i="25"/>
  <c r="BG155" i="25"/>
  <c r="BF155" i="25"/>
  <c r="BE155" i="25"/>
  <c r="T155" i="25"/>
  <c r="R155" i="25"/>
  <c r="P155" i="25"/>
  <c r="BK155" i="25"/>
  <c r="J155" i="25"/>
  <c r="BI154" i="25"/>
  <c r="BH154" i="25"/>
  <c r="BG154" i="25"/>
  <c r="BF154" i="25"/>
  <c r="T154" i="25"/>
  <c r="R154" i="25"/>
  <c r="P154" i="25"/>
  <c r="BK154" i="25"/>
  <c r="J154" i="25"/>
  <c r="BE154" i="25" s="1"/>
  <c r="BI153" i="25"/>
  <c r="BH153" i="25"/>
  <c r="BG153" i="25"/>
  <c r="BF153" i="25"/>
  <c r="BE153" i="25"/>
  <c r="T153" i="25"/>
  <c r="R153" i="25"/>
  <c r="P153" i="25"/>
  <c r="BK153" i="25"/>
  <c r="J153" i="25"/>
  <c r="BI152" i="25"/>
  <c r="BH152" i="25"/>
  <c r="BG152" i="25"/>
  <c r="BF152" i="25"/>
  <c r="T152" i="25"/>
  <c r="R152" i="25"/>
  <c r="P152" i="25"/>
  <c r="BK152" i="25"/>
  <c r="J152" i="25"/>
  <c r="BE152" i="25" s="1"/>
  <c r="BI151" i="25"/>
  <c r="BH151" i="25"/>
  <c r="BG151" i="25"/>
  <c r="BF151" i="25"/>
  <c r="BE151" i="25"/>
  <c r="T151" i="25"/>
  <c r="R151" i="25"/>
  <c r="P151" i="25"/>
  <c r="BK151" i="25"/>
  <c r="J151" i="25"/>
  <c r="BI150" i="25"/>
  <c r="BH150" i="25"/>
  <c r="BG150" i="25"/>
  <c r="BF150" i="25"/>
  <c r="T150" i="25"/>
  <c r="R150" i="25"/>
  <c r="P150" i="25"/>
  <c r="BK150" i="25"/>
  <c r="J150" i="25"/>
  <c r="BE150" i="25" s="1"/>
  <c r="BI149" i="25"/>
  <c r="BH149" i="25"/>
  <c r="BG149" i="25"/>
  <c r="BF149" i="25"/>
  <c r="BE149" i="25"/>
  <c r="T149" i="25"/>
  <c r="T148" i="25" s="1"/>
  <c r="R149" i="25"/>
  <c r="R148" i="25" s="1"/>
  <c r="P149" i="25"/>
  <c r="P148" i="25" s="1"/>
  <c r="BK149" i="25"/>
  <c r="BK148" i="25" s="1"/>
  <c r="J148" i="25" s="1"/>
  <c r="J67" i="25" s="1"/>
  <c r="J149" i="25"/>
  <c r="BI147" i="25"/>
  <c r="BH147" i="25"/>
  <c r="BG147" i="25"/>
  <c r="BF147" i="25"/>
  <c r="T147" i="25"/>
  <c r="R147" i="25"/>
  <c r="P147" i="25"/>
  <c r="BK147" i="25"/>
  <c r="J147" i="25"/>
  <c r="BE147" i="25" s="1"/>
  <c r="BI146" i="25"/>
  <c r="BH146" i="25"/>
  <c r="BG146" i="25"/>
  <c r="BF146" i="25"/>
  <c r="BE146" i="25"/>
  <c r="T146" i="25"/>
  <c r="R146" i="25"/>
  <c r="P146" i="25"/>
  <c r="BK146" i="25"/>
  <c r="J146" i="25"/>
  <c r="BI145" i="25"/>
  <c r="BH145" i="25"/>
  <c r="BG145" i="25"/>
  <c r="BF145" i="25"/>
  <c r="T145" i="25"/>
  <c r="R145" i="25"/>
  <c r="P145" i="25"/>
  <c r="BK145" i="25"/>
  <c r="J145" i="25"/>
  <c r="BE145" i="25" s="1"/>
  <c r="BI144" i="25"/>
  <c r="BH144" i="25"/>
  <c r="BG144" i="25"/>
  <c r="BF144" i="25"/>
  <c r="BE144" i="25"/>
  <c r="T144" i="25"/>
  <c r="R144" i="25"/>
  <c r="P144" i="25"/>
  <c r="BK144" i="25"/>
  <c r="J144" i="25"/>
  <c r="BI143" i="25"/>
  <c r="BH143" i="25"/>
  <c r="BG143" i="25"/>
  <c r="BF143" i="25"/>
  <c r="T143" i="25"/>
  <c r="R143" i="25"/>
  <c r="P143" i="25"/>
  <c r="BK143" i="25"/>
  <c r="J143" i="25"/>
  <c r="BE143" i="25" s="1"/>
  <c r="BI142" i="25"/>
  <c r="BH142" i="25"/>
  <c r="BG142" i="25"/>
  <c r="BF142" i="25"/>
  <c r="BE142" i="25"/>
  <c r="T142" i="25"/>
  <c r="R142" i="25"/>
  <c r="P142" i="25"/>
  <c r="BK142" i="25"/>
  <c r="J142" i="25"/>
  <c r="BI141" i="25"/>
  <c r="BH141" i="25"/>
  <c r="BG141" i="25"/>
  <c r="BF141" i="25"/>
  <c r="T141" i="25"/>
  <c r="R141" i="25"/>
  <c r="P141" i="25"/>
  <c r="BK141" i="25"/>
  <c r="J141" i="25"/>
  <c r="BE141" i="25" s="1"/>
  <c r="BI140" i="25"/>
  <c r="BH140" i="25"/>
  <c r="BG140" i="25"/>
  <c r="BF140" i="25"/>
  <c r="BE140" i="25"/>
  <c r="T140" i="25"/>
  <c r="R140" i="25"/>
  <c r="P140" i="25"/>
  <c r="BK140" i="25"/>
  <c r="J140" i="25"/>
  <c r="BI139" i="25"/>
  <c r="BH139" i="25"/>
  <c r="BG139" i="25"/>
  <c r="BF139" i="25"/>
  <c r="T139" i="25"/>
  <c r="R139" i="25"/>
  <c r="P139" i="25"/>
  <c r="BK139" i="25"/>
  <c r="J139" i="25"/>
  <c r="BE139" i="25" s="1"/>
  <c r="BI138" i="25"/>
  <c r="BH138" i="25"/>
  <c r="BG138" i="25"/>
  <c r="BF138" i="25"/>
  <c r="BE138" i="25"/>
  <c r="T138" i="25"/>
  <c r="R138" i="25"/>
  <c r="P138" i="25"/>
  <c r="BK138" i="25"/>
  <c r="J138" i="25"/>
  <c r="BI137" i="25"/>
  <c r="BH137" i="25"/>
  <c r="BG137" i="25"/>
  <c r="BF137" i="25"/>
  <c r="T137" i="25"/>
  <c r="R137" i="25"/>
  <c r="P137" i="25"/>
  <c r="BK137" i="25"/>
  <c r="J137" i="25"/>
  <c r="BE137" i="25" s="1"/>
  <c r="BI136" i="25"/>
  <c r="BH136" i="25"/>
  <c r="BG136" i="25"/>
  <c r="BF136" i="25"/>
  <c r="BE136" i="25"/>
  <c r="T136" i="25"/>
  <c r="R136" i="25"/>
  <c r="P136" i="25"/>
  <c r="BK136" i="25"/>
  <c r="J136" i="25"/>
  <c r="BI135" i="25"/>
  <c r="BH135" i="25"/>
  <c r="BG135" i="25"/>
  <c r="BF135" i="25"/>
  <c r="T135" i="25"/>
  <c r="R135" i="25"/>
  <c r="P135" i="25"/>
  <c r="BK135" i="25"/>
  <c r="J135" i="25"/>
  <c r="BE135" i="25" s="1"/>
  <c r="BI134" i="25"/>
  <c r="BH134" i="25"/>
  <c r="BG134" i="25"/>
  <c r="BF134" i="25"/>
  <c r="BE134" i="25"/>
  <c r="T134" i="25"/>
  <c r="R134" i="25"/>
  <c r="P134" i="25"/>
  <c r="BK134" i="25"/>
  <c r="J134" i="25"/>
  <c r="BI133" i="25"/>
  <c r="BH133" i="25"/>
  <c r="BG133" i="25"/>
  <c r="BF133" i="25"/>
  <c r="T133" i="25"/>
  <c r="R133" i="25"/>
  <c r="P133" i="25"/>
  <c r="BK133" i="25"/>
  <c r="J133" i="25"/>
  <c r="BE133" i="25" s="1"/>
  <c r="BI132" i="25"/>
  <c r="BH132" i="25"/>
  <c r="BG132" i="25"/>
  <c r="BF132" i="25"/>
  <c r="BE132" i="25"/>
  <c r="T132" i="25"/>
  <c r="R132" i="25"/>
  <c r="P132" i="25"/>
  <c r="BK132" i="25"/>
  <c r="J132" i="25"/>
  <c r="BI131" i="25"/>
  <c r="BH131" i="25"/>
  <c r="BG131" i="25"/>
  <c r="BF131" i="25"/>
  <c r="T131" i="25"/>
  <c r="R131" i="25"/>
  <c r="P131" i="25"/>
  <c r="BK131" i="25"/>
  <c r="J131" i="25"/>
  <c r="BE131" i="25" s="1"/>
  <c r="BI130" i="25"/>
  <c r="BH130" i="25"/>
  <c r="BG130" i="25"/>
  <c r="BF130" i="25"/>
  <c r="BE130" i="25"/>
  <c r="T130" i="25"/>
  <c r="R130" i="25"/>
  <c r="P130" i="25"/>
  <c r="BK130" i="25"/>
  <c r="J130" i="25"/>
  <c r="BI129" i="25"/>
  <c r="BH129" i="25"/>
  <c r="BG129" i="25"/>
  <c r="BF129" i="25"/>
  <c r="T129" i="25"/>
  <c r="R129" i="25"/>
  <c r="P129" i="25"/>
  <c r="BK129" i="25"/>
  <c r="J129" i="25"/>
  <c r="BE129" i="25" s="1"/>
  <c r="BI128" i="25"/>
  <c r="BH128" i="25"/>
  <c r="BG128" i="25"/>
  <c r="BF128" i="25"/>
  <c r="BE128" i="25"/>
  <c r="T128" i="25"/>
  <c r="R128" i="25"/>
  <c r="P128" i="25"/>
  <c r="BK128" i="25"/>
  <c r="J128" i="25"/>
  <c r="BI127" i="25"/>
  <c r="BH127" i="25"/>
  <c r="BG127" i="25"/>
  <c r="BF127" i="25"/>
  <c r="T127" i="25"/>
  <c r="R127" i="25"/>
  <c r="P127" i="25"/>
  <c r="BK127" i="25"/>
  <c r="J127" i="25"/>
  <c r="BE127" i="25" s="1"/>
  <c r="BI126" i="25"/>
  <c r="BH126" i="25"/>
  <c r="BG126" i="25"/>
  <c r="BF126" i="25"/>
  <c r="BE126" i="25"/>
  <c r="T126" i="25"/>
  <c r="R126" i="25"/>
  <c r="P126" i="25"/>
  <c r="BK126" i="25"/>
  <c r="J126" i="25"/>
  <c r="BI125" i="25"/>
  <c r="BH125" i="25"/>
  <c r="BG125" i="25"/>
  <c r="BF125" i="25"/>
  <c r="T125" i="25"/>
  <c r="R125" i="25"/>
  <c r="P125" i="25"/>
  <c r="BK125" i="25"/>
  <c r="J125" i="25"/>
  <c r="BE125" i="25" s="1"/>
  <c r="BI124" i="25"/>
  <c r="BH124" i="25"/>
  <c r="BG124" i="25"/>
  <c r="BF124" i="25"/>
  <c r="BE124" i="25"/>
  <c r="T124" i="25"/>
  <c r="R124" i="25"/>
  <c r="P124" i="25"/>
  <c r="BK124" i="25"/>
  <c r="J124" i="25"/>
  <c r="BI123" i="25"/>
  <c r="BH123" i="25"/>
  <c r="BG123" i="25"/>
  <c r="BF123" i="25"/>
  <c r="T123" i="25"/>
  <c r="R123" i="25"/>
  <c r="P123" i="25"/>
  <c r="BK123" i="25"/>
  <c r="J123" i="25"/>
  <c r="BE123" i="25" s="1"/>
  <c r="BI122" i="25"/>
  <c r="BH122" i="25"/>
  <c r="BG122" i="25"/>
  <c r="BF122" i="25"/>
  <c r="BE122" i="25"/>
  <c r="T122" i="25"/>
  <c r="R122" i="25"/>
  <c r="P122" i="25"/>
  <c r="BK122" i="25"/>
  <c r="J122" i="25"/>
  <c r="BI121" i="25"/>
  <c r="BH121" i="25"/>
  <c r="BG121" i="25"/>
  <c r="BF121" i="25"/>
  <c r="T121" i="25"/>
  <c r="R121" i="25"/>
  <c r="P121" i="25"/>
  <c r="BK121" i="25"/>
  <c r="J121" i="25"/>
  <c r="BE121" i="25" s="1"/>
  <c r="BI120" i="25"/>
  <c r="BH120" i="25"/>
  <c r="BG120" i="25"/>
  <c r="BF120" i="25"/>
  <c r="BE120" i="25"/>
  <c r="T120" i="25"/>
  <c r="R120" i="25"/>
  <c r="P120" i="25"/>
  <c r="BK120" i="25"/>
  <c r="J120" i="25"/>
  <c r="BI119" i="25"/>
  <c r="BH119" i="25"/>
  <c r="BG119" i="25"/>
  <c r="BF119" i="25"/>
  <c r="T119" i="25"/>
  <c r="R119" i="25"/>
  <c r="P119" i="25"/>
  <c r="BK119" i="25"/>
  <c r="J119" i="25"/>
  <c r="BE119" i="25" s="1"/>
  <c r="BI118" i="25"/>
  <c r="BH118" i="25"/>
  <c r="BG118" i="25"/>
  <c r="BF118" i="25"/>
  <c r="BE118" i="25"/>
  <c r="T118" i="25"/>
  <c r="R118" i="25"/>
  <c r="P118" i="25"/>
  <c r="BK118" i="25"/>
  <c r="J118" i="25"/>
  <c r="BI117" i="25"/>
  <c r="BH117" i="25"/>
  <c r="BG117" i="25"/>
  <c r="BF117" i="25"/>
  <c r="T117" i="25"/>
  <c r="R117" i="25"/>
  <c r="P117" i="25"/>
  <c r="BK117" i="25"/>
  <c r="J117" i="25"/>
  <c r="BE117" i="25" s="1"/>
  <c r="BI116" i="25"/>
  <c r="BH116" i="25"/>
  <c r="BG116" i="25"/>
  <c r="BF116" i="25"/>
  <c r="BE116" i="25"/>
  <c r="T116" i="25"/>
  <c r="R116" i="25"/>
  <c r="P116" i="25"/>
  <c r="BK116" i="25"/>
  <c r="J116" i="25"/>
  <c r="BI115" i="25"/>
  <c r="BH115" i="25"/>
  <c r="BG115" i="25"/>
  <c r="BF115" i="25"/>
  <c r="T115" i="25"/>
  <c r="R115" i="25"/>
  <c r="P115" i="25"/>
  <c r="BK115" i="25"/>
  <c r="J115" i="25"/>
  <c r="BE115" i="25" s="1"/>
  <c r="BI114" i="25"/>
  <c r="BH114" i="25"/>
  <c r="BG114" i="25"/>
  <c r="BF114" i="25"/>
  <c r="BE114" i="25"/>
  <c r="T114" i="25"/>
  <c r="R114" i="25"/>
  <c r="P114" i="25"/>
  <c r="BK114" i="25"/>
  <c r="J114" i="25"/>
  <c r="BI113" i="25"/>
  <c r="BH113" i="25"/>
  <c r="BG113" i="25"/>
  <c r="BF113" i="25"/>
  <c r="BE113" i="25"/>
  <c r="T113" i="25"/>
  <c r="R113" i="25"/>
  <c r="P113" i="25"/>
  <c r="BK113" i="25"/>
  <c r="J113" i="25"/>
  <c r="BI112" i="25"/>
  <c r="BH112" i="25"/>
  <c r="BG112" i="25"/>
  <c r="BF112" i="25"/>
  <c r="BE112" i="25"/>
  <c r="T112" i="25"/>
  <c r="R112" i="25"/>
  <c r="P112" i="25"/>
  <c r="BK112" i="25"/>
  <c r="J112" i="25"/>
  <c r="BI111" i="25"/>
  <c r="BH111" i="25"/>
  <c r="BG111" i="25"/>
  <c r="BF111" i="25"/>
  <c r="BE111" i="25"/>
  <c r="T111" i="25"/>
  <c r="R111" i="25"/>
  <c r="P111" i="25"/>
  <c r="BK111" i="25"/>
  <c r="J111" i="25"/>
  <c r="BI110" i="25"/>
  <c r="BH110" i="25"/>
  <c r="BG110" i="25"/>
  <c r="BF110" i="25"/>
  <c r="BE110" i="25"/>
  <c r="T110" i="25"/>
  <c r="R110" i="25"/>
  <c r="P110" i="25"/>
  <c r="BK110" i="25"/>
  <c r="J110" i="25"/>
  <c r="BI109" i="25"/>
  <c r="BH109" i="25"/>
  <c r="BG109" i="25"/>
  <c r="BF109" i="25"/>
  <c r="BE109" i="25"/>
  <c r="T109" i="25"/>
  <c r="R109" i="25"/>
  <c r="P109" i="25"/>
  <c r="BK109" i="25"/>
  <c r="J109" i="25"/>
  <c r="BI108" i="25"/>
  <c r="BH108" i="25"/>
  <c r="BG108" i="25"/>
  <c r="BF108" i="25"/>
  <c r="BE108" i="25"/>
  <c r="T108" i="25"/>
  <c r="R108" i="25"/>
  <c r="P108" i="25"/>
  <c r="BK108" i="25"/>
  <c r="J108" i="25"/>
  <c r="BI107" i="25"/>
  <c r="BH107" i="25"/>
  <c r="BG107" i="25"/>
  <c r="BF107" i="25"/>
  <c r="BE107" i="25"/>
  <c r="T107" i="25"/>
  <c r="R107" i="25"/>
  <c r="P107" i="25"/>
  <c r="BK107" i="25"/>
  <c r="J107" i="25"/>
  <c r="BI106" i="25"/>
  <c r="BH106" i="25"/>
  <c r="BG106" i="25"/>
  <c r="BF106" i="25"/>
  <c r="BE106" i="25"/>
  <c r="T106" i="25"/>
  <c r="R106" i="25"/>
  <c r="P106" i="25"/>
  <c r="BK106" i="25"/>
  <c r="J106" i="25"/>
  <c r="BI105" i="25"/>
  <c r="BH105" i="25"/>
  <c r="BG105" i="25"/>
  <c r="BF105" i="25"/>
  <c r="BE105" i="25"/>
  <c r="T105" i="25"/>
  <c r="R105" i="25"/>
  <c r="P105" i="25"/>
  <c r="BK105" i="25"/>
  <c r="J105" i="25"/>
  <c r="BI104" i="25"/>
  <c r="BH104" i="25"/>
  <c r="BG104" i="25"/>
  <c r="BF104" i="25"/>
  <c r="BE104" i="25"/>
  <c r="T104" i="25"/>
  <c r="R104" i="25"/>
  <c r="P104" i="25"/>
  <c r="BK104" i="25"/>
  <c r="J104" i="25"/>
  <c r="BI103" i="25"/>
  <c r="BH103" i="25"/>
  <c r="BG103" i="25"/>
  <c r="BF103" i="25"/>
  <c r="BE103" i="25"/>
  <c r="T103" i="25"/>
  <c r="R103" i="25"/>
  <c r="P103" i="25"/>
  <c r="BK103" i="25"/>
  <c r="J103" i="25"/>
  <c r="BI102" i="25"/>
  <c r="BH102" i="25"/>
  <c r="BG102" i="25"/>
  <c r="BF102" i="25"/>
  <c r="BE102" i="25"/>
  <c r="T102" i="25"/>
  <c r="R102" i="25"/>
  <c r="P102" i="25"/>
  <c r="BK102" i="25"/>
  <c r="J102" i="25"/>
  <c r="BI101" i="25"/>
  <c r="BH101" i="25"/>
  <c r="BG101" i="25"/>
  <c r="BF101" i="25"/>
  <c r="BE101" i="25"/>
  <c r="T101" i="25"/>
  <c r="R101" i="25"/>
  <c r="P101" i="25"/>
  <c r="BK101" i="25"/>
  <c r="J101" i="25"/>
  <c r="BI100" i="25"/>
  <c r="BH100" i="25"/>
  <c r="BG100" i="25"/>
  <c r="BF100" i="25"/>
  <c r="BE100" i="25"/>
  <c r="T100" i="25"/>
  <c r="R100" i="25"/>
  <c r="P100" i="25"/>
  <c r="BK100" i="25"/>
  <c r="J100" i="25"/>
  <c r="BI99" i="25"/>
  <c r="BH99" i="25"/>
  <c r="BG99" i="25"/>
  <c r="BF99" i="25"/>
  <c r="BE99" i="25"/>
  <c r="T99" i="25"/>
  <c r="R99" i="25"/>
  <c r="P99" i="25"/>
  <c r="BK99" i="25"/>
  <c r="J99" i="25"/>
  <c r="BI98" i="25"/>
  <c r="BH98" i="25"/>
  <c r="BG98" i="25"/>
  <c r="BF98" i="25"/>
  <c r="BE98" i="25"/>
  <c r="T98" i="25"/>
  <c r="R98" i="25"/>
  <c r="P98" i="25"/>
  <c r="BK98" i="25"/>
  <c r="J98" i="25"/>
  <c r="BI97" i="25"/>
  <c r="F38" i="25" s="1"/>
  <c r="BD82" i="1" s="1"/>
  <c r="BH97" i="25"/>
  <c r="F37" i="25" s="1"/>
  <c r="BC82" i="1" s="1"/>
  <c r="BG97" i="25"/>
  <c r="F36" i="25" s="1"/>
  <c r="BB82" i="1" s="1"/>
  <c r="BF97" i="25"/>
  <c r="J35" i="25" s="1"/>
  <c r="AW82" i="1" s="1"/>
  <c r="BE97" i="25"/>
  <c r="T97" i="25"/>
  <c r="T96" i="25" s="1"/>
  <c r="R97" i="25"/>
  <c r="R96" i="25" s="1"/>
  <c r="R95" i="25" s="1"/>
  <c r="R94" i="25" s="1"/>
  <c r="P97" i="25"/>
  <c r="P96" i="25" s="1"/>
  <c r="BK97" i="25"/>
  <c r="BK96" i="25" s="1"/>
  <c r="J97" i="25"/>
  <c r="J90" i="25"/>
  <c r="F90" i="25"/>
  <c r="F88" i="25"/>
  <c r="E86" i="25"/>
  <c r="E80" i="25"/>
  <c r="J59" i="25"/>
  <c r="F59" i="25"/>
  <c r="F57" i="25"/>
  <c r="E55" i="25"/>
  <c r="E49" i="25"/>
  <c r="J22" i="25"/>
  <c r="E22" i="25"/>
  <c r="F91" i="25" s="1"/>
  <c r="J21" i="25"/>
  <c r="J16" i="25"/>
  <c r="J57" i="25" s="1"/>
  <c r="E7" i="25"/>
  <c r="AY81" i="1"/>
  <c r="AX81" i="1"/>
  <c r="BI101" i="24"/>
  <c r="BH101" i="24"/>
  <c r="BG101" i="24"/>
  <c r="BF101" i="24"/>
  <c r="T101" i="24"/>
  <c r="R101" i="24"/>
  <c r="P101" i="24"/>
  <c r="BK101" i="24"/>
  <c r="J101" i="24"/>
  <c r="BE101" i="24" s="1"/>
  <c r="BI100" i="24"/>
  <c r="BH100" i="24"/>
  <c r="BG100" i="24"/>
  <c r="BF100" i="24"/>
  <c r="T100" i="24"/>
  <c r="R100" i="24"/>
  <c r="P100" i="24"/>
  <c r="BK100" i="24"/>
  <c r="J100" i="24"/>
  <c r="BE100" i="24" s="1"/>
  <c r="BI99" i="24"/>
  <c r="BH99" i="24"/>
  <c r="BG99" i="24"/>
  <c r="BF99" i="24"/>
  <c r="T99" i="24"/>
  <c r="R99" i="24"/>
  <c r="P99" i="24"/>
  <c r="BK99" i="24"/>
  <c r="J99" i="24"/>
  <c r="BE99" i="24" s="1"/>
  <c r="BI98" i="24"/>
  <c r="BH98" i="24"/>
  <c r="BG98" i="24"/>
  <c r="BF98" i="24"/>
  <c r="BE98" i="24"/>
  <c r="T98" i="24"/>
  <c r="R98" i="24"/>
  <c r="P98" i="24"/>
  <c r="BK98" i="24"/>
  <c r="J98" i="24"/>
  <c r="BI97" i="24"/>
  <c r="BH97" i="24"/>
  <c r="BG97" i="24"/>
  <c r="BF97" i="24"/>
  <c r="T97" i="24"/>
  <c r="R97" i="24"/>
  <c r="P97" i="24"/>
  <c r="BK97" i="24"/>
  <c r="J97" i="24"/>
  <c r="BE97" i="24" s="1"/>
  <c r="BI96" i="24"/>
  <c r="BH96" i="24"/>
  <c r="BG96" i="24"/>
  <c r="BF96" i="24"/>
  <c r="BE96" i="24"/>
  <c r="T96" i="24"/>
  <c r="R96" i="24"/>
  <c r="P96" i="24"/>
  <c r="BK96" i="24"/>
  <c r="J96" i="24"/>
  <c r="BI95" i="24"/>
  <c r="BH95" i="24"/>
  <c r="BG95" i="24"/>
  <c r="BF95" i="24"/>
  <c r="T95" i="24"/>
  <c r="R95" i="24"/>
  <c r="P95" i="24"/>
  <c r="BK95" i="24"/>
  <c r="J95" i="24"/>
  <c r="BE95" i="24" s="1"/>
  <c r="BI94" i="24"/>
  <c r="F38" i="24" s="1"/>
  <c r="BD81" i="1" s="1"/>
  <c r="BH94" i="24"/>
  <c r="BG94" i="24"/>
  <c r="BF94" i="24"/>
  <c r="BE94" i="24"/>
  <c r="T94" i="24"/>
  <c r="R94" i="24"/>
  <c r="P94" i="24"/>
  <c r="BK94" i="24"/>
  <c r="BK92" i="24" s="1"/>
  <c r="J94" i="24"/>
  <c r="BI93" i="24"/>
  <c r="BH93" i="24"/>
  <c r="F37" i="24" s="1"/>
  <c r="BC81" i="1" s="1"/>
  <c r="BG93" i="24"/>
  <c r="F36" i="24" s="1"/>
  <c r="BB81" i="1" s="1"/>
  <c r="BF93" i="24"/>
  <c r="F35" i="24" s="1"/>
  <c r="BA81" i="1" s="1"/>
  <c r="T93" i="24"/>
  <c r="T92" i="24" s="1"/>
  <c r="T91" i="24" s="1"/>
  <c r="T90" i="24" s="1"/>
  <c r="R93" i="24"/>
  <c r="R92" i="24" s="1"/>
  <c r="R91" i="24" s="1"/>
  <c r="R90" i="24" s="1"/>
  <c r="P93" i="24"/>
  <c r="P92" i="24" s="1"/>
  <c r="P91" i="24" s="1"/>
  <c r="P90" i="24" s="1"/>
  <c r="AU81" i="1" s="1"/>
  <c r="BK93" i="24"/>
  <c r="J93" i="24"/>
  <c r="BE93" i="24" s="1"/>
  <c r="J86" i="24"/>
  <c r="F86" i="24"/>
  <c r="F84" i="24"/>
  <c r="E82" i="24"/>
  <c r="F60" i="24"/>
  <c r="J59" i="24"/>
  <c r="F59" i="24"/>
  <c r="F57" i="24"/>
  <c r="E55" i="24"/>
  <c r="E49" i="24"/>
  <c r="J22" i="24"/>
  <c r="E22" i="24"/>
  <c r="F87" i="24" s="1"/>
  <c r="J21" i="24"/>
  <c r="J16" i="24"/>
  <c r="J57" i="24" s="1"/>
  <c r="E7" i="24"/>
  <c r="E76" i="24" s="1"/>
  <c r="R90" i="23"/>
  <c r="R89" i="23" s="1"/>
  <c r="AY79" i="1"/>
  <c r="AX79" i="1"/>
  <c r="F36" i="23"/>
  <c r="BB79" i="1" s="1"/>
  <c r="F34" i="23"/>
  <c r="AZ79" i="1" s="1"/>
  <c r="BI91" i="23"/>
  <c r="F38" i="23" s="1"/>
  <c r="BD79" i="1" s="1"/>
  <c r="BH91" i="23"/>
  <c r="F37" i="23" s="1"/>
  <c r="BC79" i="1" s="1"/>
  <c r="BG91" i="23"/>
  <c r="BF91" i="23"/>
  <c r="J35" i="23" s="1"/>
  <c r="AW79" i="1" s="1"/>
  <c r="BE91" i="23"/>
  <c r="J34" i="23" s="1"/>
  <c r="AV79" i="1" s="1"/>
  <c r="T91" i="23"/>
  <c r="T90" i="23" s="1"/>
  <c r="T89" i="23" s="1"/>
  <c r="R91" i="23"/>
  <c r="P91" i="23"/>
  <c r="P90" i="23" s="1"/>
  <c r="P89" i="23" s="1"/>
  <c r="AU79" i="1" s="1"/>
  <c r="BK91" i="23"/>
  <c r="BK90" i="23" s="1"/>
  <c r="J91" i="23"/>
  <c r="J85" i="23"/>
  <c r="F85" i="23"/>
  <c r="F83" i="23"/>
  <c r="E81" i="23"/>
  <c r="E75" i="23"/>
  <c r="J59" i="23"/>
  <c r="F59" i="23"/>
  <c r="F57" i="23"/>
  <c r="E55" i="23"/>
  <c r="E49" i="23"/>
  <c r="J22" i="23"/>
  <c r="E22" i="23"/>
  <c r="F86" i="23" s="1"/>
  <c r="J21" i="23"/>
  <c r="J16" i="23"/>
  <c r="J57" i="23" s="1"/>
  <c r="E7" i="23"/>
  <c r="AY78" i="1"/>
  <c r="AX78" i="1"/>
  <c r="BI145" i="22"/>
  <c r="BH145" i="22"/>
  <c r="BG145" i="22"/>
  <c r="BF145" i="22"/>
  <c r="T145" i="22"/>
  <c r="R145" i="22"/>
  <c r="P145" i="22"/>
  <c r="BK145" i="22"/>
  <c r="J145" i="22"/>
  <c r="BE145" i="22" s="1"/>
  <c r="BI144" i="22"/>
  <c r="BH144" i="22"/>
  <c r="BG144" i="22"/>
  <c r="BF144" i="22"/>
  <c r="BE144" i="22"/>
  <c r="T144" i="22"/>
  <c r="R144" i="22"/>
  <c r="P144" i="22"/>
  <c r="BK144" i="22"/>
  <c r="J144" i="22"/>
  <c r="BI143" i="22"/>
  <c r="BH143" i="22"/>
  <c r="BG143" i="22"/>
  <c r="BF143" i="22"/>
  <c r="T143" i="22"/>
  <c r="R143" i="22"/>
  <c r="P143" i="22"/>
  <c r="BK143" i="22"/>
  <c r="J143" i="22"/>
  <c r="BE143" i="22" s="1"/>
  <c r="BI142" i="22"/>
  <c r="BH142" i="22"/>
  <c r="BG142" i="22"/>
  <c r="BF142" i="22"/>
  <c r="BE142" i="22"/>
  <c r="T142" i="22"/>
  <c r="R142" i="22"/>
  <c r="P142" i="22"/>
  <c r="BK142" i="22"/>
  <c r="J142" i="22"/>
  <c r="BI141" i="22"/>
  <c r="BH141" i="22"/>
  <c r="BG141" i="22"/>
  <c r="BF141" i="22"/>
  <c r="T141" i="22"/>
  <c r="R141" i="22"/>
  <c r="P141" i="22"/>
  <c r="BK141" i="22"/>
  <c r="J141" i="22"/>
  <c r="BE141" i="22" s="1"/>
  <c r="BI140" i="22"/>
  <c r="BH140" i="22"/>
  <c r="BG140" i="22"/>
  <c r="BF140" i="22"/>
  <c r="BE140" i="22"/>
  <c r="T140" i="22"/>
  <c r="R140" i="22"/>
  <c r="P140" i="22"/>
  <c r="BK140" i="22"/>
  <c r="J140" i="22"/>
  <c r="BI139" i="22"/>
  <c r="BH139" i="22"/>
  <c r="BG139" i="22"/>
  <c r="BF139" i="22"/>
  <c r="T139" i="22"/>
  <c r="R139" i="22"/>
  <c r="P139" i="22"/>
  <c r="BK139" i="22"/>
  <c r="J139" i="22"/>
  <c r="BE139" i="22" s="1"/>
  <c r="BI138" i="22"/>
  <c r="BH138" i="22"/>
  <c r="BG138" i="22"/>
  <c r="BF138" i="22"/>
  <c r="BE138" i="22"/>
  <c r="T138" i="22"/>
  <c r="R138" i="22"/>
  <c r="P138" i="22"/>
  <c r="BK138" i="22"/>
  <c r="J138" i="22"/>
  <c r="BI137" i="22"/>
  <c r="BH137" i="22"/>
  <c r="BG137" i="22"/>
  <c r="BF137" i="22"/>
  <c r="T137" i="22"/>
  <c r="R137" i="22"/>
  <c r="P137" i="22"/>
  <c r="BK137" i="22"/>
  <c r="J137" i="22"/>
  <c r="BE137" i="22" s="1"/>
  <c r="BI136" i="22"/>
  <c r="BH136" i="22"/>
  <c r="BG136" i="22"/>
  <c r="BF136" i="22"/>
  <c r="BE136" i="22"/>
  <c r="T136" i="22"/>
  <c r="R136" i="22"/>
  <c r="P136" i="22"/>
  <c r="BK136" i="22"/>
  <c r="J136" i="22"/>
  <c r="BI135" i="22"/>
  <c r="BH135" i="22"/>
  <c r="BG135" i="22"/>
  <c r="BF135" i="22"/>
  <c r="T135" i="22"/>
  <c r="R135" i="22"/>
  <c r="P135" i="22"/>
  <c r="BK135" i="22"/>
  <c r="J135" i="22"/>
  <c r="BE135" i="22" s="1"/>
  <c r="BI134" i="22"/>
  <c r="BH134" i="22"/>
  <c r="BG134" i="22"/>
  <c r="BF134" i="22"/>
  <c r="BE134" i="22"/>
  <c r="T134" i="22"/>
  <c r="R134" i="22"/>
  <c r="P134" i="22"/>
  <c r="BK134" i="22"/>
  <c r="J134" i="22"/>
  <c r="BI133" i="22"/>
  <c r="BH133" i="22"/>
  <c r="BG133" i="22"/>
  <c r="BF133" i="22"/>
  <c r="T133" i="22"/>
  <c r="R133" i="22"/>
  <c r="P133" i="22"/>
  <c r="BK133" i="22"/>
  <c r="J133" i="22"/>
  <c r="BE133" i="22" s="1"/>
  <c r="BI132" i="22"/>
  <c r="BH132" i="22"/>
  <c r="BG132" i="22"/>
  <c r="BF132" i="22"/>
  <c r="BE132" i="22"/>
  <c r="T132" i="22"/>
  <c r="R132" i="22"/>
  <c r="P132" i="22"/>
  <c r="BK132" i="22"/>
  <c r="J132" i="22"/>
  <c r="BI131" i="22"/>
  <c r="BH131" i="22"/>
  <c r="BG131" i="22"/>
  <c r="BF131" i="22"/>
  <c r="T131" i="22"/>
  <c r="R131" i="22"/>
  <c r="P131" i="22"/>
  <c r="BK131" i="22"/>
  <c r="J131" i="22"/>
  <c r="BE131" i="22" s="1"/>
  <c r="BI130" i="22"/>
  <c r="BH130" i="22"/>
  <c r="BG130" i="22"/>
  <c r="BF130" i="22"/>
  <c r="BE130" i="22"/>
  <c r="T130" i="22"/>
  <c r="R130" i="22"/>
  <c r="P130" i="22"/>
  <c r="BK130" i="22"/>
  <c r="J130" i="22"/>
  <c r="BI129" i="22"/>
  <c r="BH129" i="22"/>
  <c r="BG129" i="22"/>
  <c r="BF129" i="22"/>
  <c r="T129" i="22"/>
  <c r="R129" i="22"/>
  <c r="P129" i="22"/>
  <c r="BK129" i="22"/>
  <c r="J129" i="22"/>
  <c r="BE129" i="22" s="1"/>
  <c r="BI128" i="22"/>
  <c r="BH128" i="22"/>
  <c r="BG128" i="22"/>
  <c r="BF128" i="22"/>
  <c r="BE128" i="22"/>
  <c r="T128" i="22"/>
  <c r="R128" i="22"/>
  <c r="P128" i="22"/>
  <c r="BK128" i="22"/>
  <c r="J128" i="22"/>
  <c r="BI127" i="22"/>
  <c r="BH127" i="22"/>
  <c r="BG127" i="22"/>
  <c r="BF127" i="22"/>
  <c r="T127" i="22"/>
  <c r="T126" i="22" s="1"/>
  <c r="R127" i="22"/>
  <c r="R126" i="22" s="1"/>
  <c r="P127" i="22"/>
  <c r="P126" i="22" s="1"/>
  <c r="BK127" i="22"/>
  <c r="BK126" i="22" s="1"/>
  <c r="J126" i="22" s="1"/>
  <c r="J70" i="22" s="1"/>
  <c r="J127" i="22"/>
  <c r="BE127" i="22" s="1"/>
  <c r="BI125" i="22"/>
  <c r="BH125" i="22"/>
  <c r="BG125" i="22"/>
  <c r="BF125" i="22"/>
  <c r="BE125" i="22"/>
  <c r="T125" i="22"/>
  <c r="R125" i="22"/>
  <c r="P125" i="22"/>
  <c r="BK125" i="22"/>
  <c r="J125" i="22"/>
  <c r="BI124" i="22"/>
  <c r="BH124" i="22"/>
  <c r="BG124" i="22"/>
  <c r="BF124" i="22"/>
  <c r="T124" i="22"/>
  <c r="R124" i="22"/>
  <c r="P124" i="22"/>
  <c r="BK124" i="22"/>
  <c r="J124" i="22"/>
  <c r="BE124" i="22" s="1"/>
  <c r="BI123" i="22"/>
  <c r="BH123" i="22"/>
  <c r="BG123" i="22"/>
  <c r="BF123" i="22"/>
  <c r="BE123" i="22"/>
  <c r="T123" i="22"/>
  <c r="T122" i="22" s="1"/>
  <c r="R123" i="22"/>
  <c r="R122" i="22" s="1"/>
  <c r="P123" i="22"/>
  <c r="P122" i="22" s="1"/>
  <c r="BK123" i="22"/>
  <c r="BK122" i="22" s="1"/>
  <c r="J122" i="22" s="1"/>
  <c r="J69" i="22" s="1"/>
  <c r="J123" i="22"/>
  <c r="BI121" i="22"/>
  <c r="BH121" i="22"/>
  <c r="BG121" i="22"/>
  <c r="BF121" i="22"/>
  <c r="BE121" i="22"/>
  <c r="T121" i="22"/>
  <c r="T120" i="22" s="1"/>
  <c r="R121" i="22"/>
  <c r="R120" i="22" s="1"/>
  <c r="P121" i="22"/>
  <c r="P120" i="22" s="1"/>
  <c r="BK121" i="22"/>
  <c r="BK120" i="22" s="1"/>
  <c r="J120" i="22" s="1"/>
  <c r="J68" i="22" s="1"/>
  <c r="J121" i="22"/>
  <c r="BI119" i="22"/>
  <c r="BH119" i="22"/>
  <c r="BG119" i="22"/>
  <c r="BF119" i="22"/>
  <c r="T119" i="22"/>
  <c r="R119" i="22"/>
  <c r="P119" i="22"/>
  <c r="BK119" i="22"/>
  <c r="J119" i="22"/>
  <c r="BE119" i="22" s="1"/>
  <c r="BI118" i="22"/>
  <c r="BH118" i="22"/>
  <c r="BG118" i="22"/>
  <c r="BF118" i="22"/>
  <c r="BE118" i="22"/>
  <c r="T118" i="22"/>
  <c r="R118" i="22"/>
  <c r="P118" i="22"/>
  <c r="BK118" i="22"/>
  <c r="J118" i="22"/>
  <c r="BI117" i="22"/>
  <c r="BH117" i="22"/>
  <c r="BG117" i="22"/>
  <c r="BF117" i="22"/>
  <c r="T117" i="22"/>
  <c r="R117" i="22"/>
  <c r="P117" i="22"/>
  <c r="BK117" i="22"/>
  <c r="J117" i="22"/>
  <c r="BE117" i="22" s="1"/>
  <c r="BI116" i="22"/>
  <c r="BH116" i="22"/>
  <c r="BG116" i="22"/>
  <c r="BF116" i="22"/>
  <c r="BE116" i="22"/>
  <c r="T116" i="22"/>
  <c r="T115" i="22" s="1"/>
  <c r="R116" i="22"/>
  <c r="R115" i="22" s="1"/>
  <c r="P116" i="22"/>
  <c r="P115" i="22" s="1"/>
  <c r="BK116" i="22"/>
  <c r="BK115" i="22" s="1"/>
  <c r="J115" i="22" s="1"/>
  <c r="J67" i="22" s="1"/>
  <c r="J116" i="22"/>
  <c r="BI114" i="22"/>
  <c r="BH114" i="22"/>
  <c r="BG114" i="22"/>
  <c r="BF114" i="22"/>
  <c r="BE114" i="22"/>
  <c r="T114" i="22"/>
  <c r="R114" i="22"/>
  <c r="P114" i="22"/>
  <c r="BK114" i="22"/>
  <c r="J114" i="22"/>
  <c r="BI113" i="22"/>
  <c r="BH113" i="22"/>
  <c r="BG113" i="22"/>
  <c r="BF113" i="22"/>
  <c r="T113" i="22"/>
  <c r="R113" i="22"/>
  <c r="P113" i="22"/>
  <c r="BK113" i="22"/>
  <c r="J113" i="22"/>
  <c r="BE113" i="22" s="1"/>
  <c r="BI112" i="22"/>
  <c r="BH112" i="22"/>
  <c r="BG112" i="22"/>
  <c r="BF112" i="22"/>
  <c r="BE112" i="22"/>
  <c r="T112" i="22"/>
  <c r="R112" i="22"/>
  <c r="P112" i="22"/>
  <c r="BK112" i="22"/>
  <c r="J112" i="22"/>
  <c r="BI111" i="22"/>
  <c r="BH111" i="22"/>
  <c r="BG111" i="22"/>
  <c r="BF111" i="22"/>
  <c r="T111" i="22"/>
  <c r="R111" i="22"/>
  <c r="P111" i="22"/>
  <c r="BK111" i="22"/>
  <c r="J111" i="22"/>
  <c r="BE111" i="22" s="1"/>
  <c r="BI110" i="22"/>
  <c r="BH110" i="22"/>
  <c r="BG110" i="22"/>
  <c r="BF110" i="22"/>
  <c r="BE110" i="22"/>
  <c r="T110" i="22"/>
  <c r="R110" i="22"/>
  <c r="P110" i="22"/>
  <c r="BK110" i="22"/>
  <c r="J110" i="22"/>
  <c r="BI109" i="22"/>
  <c r="BH109" i="22"/>
  <c r="BG109" i="22"/>
  <c r="BF109" i="22"/>
  <c r="T109" i="22"/>
  <c r="R109" i="22"/>
  <c r="P109" i="22"/>
  <c r="BK109" i="22"/>
  <c r="J109" i="22"/>
  <c r="BE109" i="22" s="1"/>
  <c r="BI108" i="22"/>
  <c r="BH108" i="22"/>
  <c r="BG108" i="22"/>
  <c r="BF108" i="22"/>
  <c r="BE108" i="22"/>
  <c r="T108" i="22"/>
  <c r="R108" i="22"/>
  <c r="P108" i="22"/>
  <c r="BK108" i="22"/>
  <c r="J108" i="22"/>
  <c r="BI107" i="22"/>
  <c r="BH107" i="22"/>
  <c r="BG107" i="22"/>
  <c r="BF107" i="22"/>
  <c r="T107" i="22"/>
  <c r="R107" i="22"/>
  <c r="P107" i="22"/>
  <c r="BK107" i="22"/>
  <c r="J107" i="22"/>
  <c r="BE107" i="22" s="1"/>
  <c r="BI106" i="22"/>
  <c r="BH106" i="22"/>
  <c r="BG106" i="22"/>
  <c r="BF106" i="22"/>
  <c r="BE106" i="22"/>
  <c r="T106" i="22"/>
  <c r="R106" i="22"/>
  <c r="P106" i="22"/>
  <c r="BK106" i="22"/>
  <c r="J106" i="22"/>
  <c r="BI105" i="22"/>
  <c r="BH105" i="22"/>
  <c r="BG105" i="22"/>
  <c r="BF105" i="22"/>
  <c r="T105" i="22"/>
  <c r="R105" i="22"/>
  <c r="P105" i="22"/>
  <c r="BK105" i="22"/>
  <c r="J105" i="22"/>
  <c r="BE105" i="22" s="1"/>
  <c r="BI104" i="22"/>
  <c r="BH104" i="22"/>
  <c r="BG104" i="22"/>
  <c r="BF104" i="22"/>
  <c r="BE104" i="22"/>
  <c r="T104" i="22"/>
  <c r="R104" i="22"/>
  <c r="P104" i="22"/>
  <c r="BK104" i="22"/>
  <c r="J104" i="22"/>
  <c r="BI103" i="22"/>
  <c r="BH103" i="22"/>
  <c r="BG103" i="22"/>
  <c r="BF103" i="22"/>
  <c r="T103" i="22"/>
  <c r="T102" i="22" s="1"/>
  <c r="R103" i="22"/>
  <c r="R102" i="22" s="1"/>
  <c r="P103" i="22"/>
  <c r="P102" i="22" s="1"/>
  <c r="BK103" i="22"/>
  <c r="BK102" i="22" s="1"/>
  <c r="J102" i="22" s="1"/>
  <c r="J66" i="22" s="1"/>
  <c r="J103" i="22"/>
  <c r="BE103" i="22" s="1"/>
  <c r="BI101" i="22"/>
  <c r="BH101" i="22"/>
  <c r="BG101" i="22"/>
  <c r="BF101" i="22"/>
  <c r="BE101" i="22"/>
  <c r="T101" i="22"/>
  <c r="R101" i="22"/>
  <c r="P101" i="22"/>
  <c r="BK101" i="22"/>
  <c r="J101" i="22"/>
  <c r="BI100" i="22"/>
  <c r="BH100" i="22"/>
  <c r="BG100" i="22"/>
  <c r="BF100" i="22"/>
  <c r="T100" i="22"/>
  <c r="R100" i="22"/>
  <c r="P100" i="22"/>
  <c r="BK100" i="22"/>
  <c r="J100" i="22"/>
  <c r="BE100" i="22" s="1"/>
  <c r="BI99" i="22"/>
  <c r="BH99" i="22"/>
  <c r="BG99" i="22"/>
  <c r="BF99" i="22"/>
  <c r="BE99" i="22"/>
  <c r="T99" i="22"/>
  <c r="R99" i="22"/>
  <c r="P99" i="22"/>
  <c r="BK99" i="22"/>
  <c r="J99" i="22"/>
  <c r="BI98" i="22"/>
  <c r="BH98" i="22"/>
  <c r="BG98" i="22"/>
  <c r="BF98" i="22"/>
  <c r="T98" i="22"/>
  <c r="R98" i="22"/>
  <c r="P98" i="22"/>
  <c r="BK98" i="22"/>
  <c r="J98" i="22"/>
  <c r="BE98" i="22" s="1"/>
  <c r="BI97" i="22"/>
  <c r="BH97" i="22"/>
  <c r="BG97" i="22"/>
  <c r="BF97" i="22"/>
  <c r="BE97" i="22"/>
  <c r="T97" i="22"/>
  <c r="R97" i="22"/>
  <c r="P97" i="22"/>
  <c r="BK97" i="22"/>
  <c r="J97" i="22"/>
  <c r="BI96" i="22"/>
  <c r="F38" i="22" s="1"/>
  <c r="BD78" i="1" s="1"/>
  <c r="BH96" i="22"/>
  <c r="F37" i="22" s="1"/>
  <c r="BC78" i="1" s="1"/>
  <c r="BG96" i="22"/>
  <c r="F36" i="22" s="1"/>
  <c r="BB78" i="1" s="1"/>
  <c r="BF96" i="22"/>
  <c r="F35" i="22" s="1"/>
  <c r="BA78" i="1" s="1"/>
  <c r="T96" i="22"/>
  <c r="T95" i="22" s="1"/>
  <c r="R96" i="22"/>
  <c r="R95" i="22" s="1"/>
  <c r="R94" i="22" s="1"/>
  <c r="P96" i="22"/>
  <c r="P95" i="22" s="1"/>
  <c r="BK96" i="22"/>
  <c r="BK95" i="22" s="1"/>
  <c r="J96" i="22"/>
  <c r="BE96" i="22" s="1"/>
  <c r="J90" i="22"/>
  <c r="F90" i="22"/>
  <c r="F88" i="22"/>
  <c r="E86" i="22"/>
  <c r="E80" i="22"/>
  <c r="F60" i="22"/>
  <c r="J59" i="22"/>
  <c r="F59" i="22"/>
  <c r="F57" i="22"/>
  <c r="E55" i="22"/>
  <c r="J22" i="22"/>
  <c r="E22" i="22"/>
  <c r="F91" i="22" s="1"/>
  <c r="J21" i="22"/>
  <c r="J16" i="22"/>
  <c r="J57" i="22" s="1"/>
  <c r="E7" i="22"/>
  <c r="E49" i="22" s="1"/>
  <c r="AY77" i="1"/>
  <c r="AX77" i="1"/>
  <c r="BI479" i="21"/>
  <c r="BH479" i="21"/>
  <c r="BG479" i="21"/>
  <c r="BF479" i="21"/>
  <c r="BE479" i="21"/>
  <c r="T479" i="21"/>
  <c r="T478" i="21" s="1"/>
  <c r="R479" i="21"/>
  <c r="R478" i="21" s="1"/>
  <c r="P479" i="21"/>
  <c r="P478" i="21" s="1"/>
  <c r="BK479" i="21"/>
  <c r="BK478" i="21" s="1"/>
  <c r="J478" i="21" s="1"/>
  <c r="J74" i="21" s="1"/>
  <c r="J479" i="21"/>
  <c r="BI477" i="21"/>
  <c r="BH477" i="21"/>
  <c r="BG477" i="21"/>
  <c r="BF477" i="21"/>
  <c r="BE477" i="21"/>
  <c r="T477" i="21"/>
  <c r="R477" i="21"/>
  <c r="P477" i="21"/>
  <c r="BK477" i="21"/>
  <c r="J477" i="21"/>
  <c r="BI476" i="21"/>
  <c r="BH476" i="21"/>
  <c r="BG476" i="21"/>
  <c r="BF476" i="21"/>
  <c r="T476" i="21"/>
  <c r="T475" i="21" s="1"/>
  <c r="R476" i="21"/>
  <c r="R475" i="21" s="1"/>
  <c r="R474" i="21" s="1"/>
  <c r="P476" i="21"/>
  <c r="P475" i="21" s="1"/>
  <c r="BK476" i="21"/>
  <c r="BK475" i="21" s="1"/>
  <c r="J476" i="21"/>
  <c r="BE476" i="21" s="1"/>
  <c r="BI473" i="21"/>
  <c r="BH473" i="21"/>
  <c r="BG473" i="21"/>
  <c r="BF473" i="21"/>
  <c r="T473" i="21"/>
  <c r="T472" i="21" s="1"/>
  <c r="R473" i="21"/>
  <c r="R472" i="21" s="1"/>
  <c r="P473" i="21"/>
  <c r="P472" i="21" s="1"/>
  <c r="BK473" i="21"/>
  <c r="BK472" i="21" s="1"/>
  <c r="J472" i="21" s="1"/>
  <c r="J71" i="21" s="1"/>
  <c r="J473" i="21"/>
  <c r="BE473" i="21" s="1"/>
  <c r="BI470" i="21"/>
  <c r="BH470" i="21"/>
  <c r="BG470" i="21"/>
  <c r="BF470" i="21"/>
  <c r="BE470" i="21"/>
  <c r="T470" i="21"/>
  <c r="R470" i="21"/>
  <c r="P470" i="21"/>
  <c r="BK470" i="21"/>
  <c r="J470" i="21"/>
  <c r="BI469" i="21"/>
  <c r="BH469" i="21"/>
  <c r="BG469" i="21"/>
  <c r="BF469" i="21"/>
  <c r="T469" i="21"/>
  <c r="R469" i="21"/>
  <c r="P469" i="21"/>
  <c r="BK469" i="21"/>
  <c r="J469" i="21"/>
  <c r="BE469" i="21" s="1"/>
  <c r="BI468" i="21"/>
  <c r="BH468" i="21"/>
  <c r="BG468" i="21"/>
  <c r="BF468" i="21"/>
  <c r="BE468" i="21"/>
  <c r="T468" i="21"/>
  <c r="R468" i="21"/>
  <c r="P468" i="21"/>
  <c r="BK468" i="21"/>
  <c r="J468" i="21"/>
  <c r="BI467" i="21"/>
  <c r="BH467" i="21"/>
  <c r="BG467" i="21"/>
  <c r="BF467" i="21"/>
  <c r="T467" i="21"/>
  <c r="R467" i="21"/>
  <c r="P467" i="21"/>
  <c r="BK467" i="21"/>
  <c r="J467" i="21"/>
  <c r="BE467" i="21" s="1"/>
  <c r="BI466" i="21"/>
  <c r="BH466" i="21"/>
  <c r="BG466" i="21"/>
  <c r="BF466" i="21"/>
  <c r="BE466" i="21"/>
  <c r="T466" i="21"/>
  <c r="R466" i="21"/>
  <c r="P466" i="21"/>
  <c r="BK466" i="21"/>
  <c r="J466" i="21"/>
  <c r="BI465" i="21"/>
  <c r="BH465" i="21"/>
  <c r="BG465" i="21"/>
  <c r="BF465" i="21"/>
  <c r="T465" i="21"/>
  <c r="R465" i="21"/>
  <c r="P465" i="21"/>
  <c r="BK465" i="21"/>
  <c r="J465" i="21"/>
  <c r="BE465" i="21" s="1"/>
  <c r="BI464" i="21"/>
  <c r="BH464" i="21"/>
  <c r="BG464" i="21"/>
  <c r="BF464" i="21"/>
  <c r="BE464" i="21"/>
  <c r="T464" i="21"/>
  <c r="R464" i="21"/>
  <c r="P464" i="21"/>
  <c r="BK464" i="21"/>
  <c r="J464" i="21"/>
  <c r="BI463" i="21"/>
  <c r="BH463" i="21"/>
  <c r="BG463" i="21"/>
  <c r="BF463" i="21"/>
  <c r="BE463" i="21"/>
  <c r="T463" i="21"/>
  <c r="R463" i="21"/>
  <c r="P463" i="21"/>
  <c r="BK463" i="21"/>
  <c r="J463" i="21"/>
  <c r="BI462" i="21"/>
  <c r="BH462" i="21"/>
  <c r="BG462" i="21"/>
  <c r="BF462" i="21"/>
  <c r="BE462" i="21"/>
  <c r="T462" i="21"/>
  <c r="R462" i="21"/>
  <c r="P462" i="21"/>
  <c r="BK462" i="21"/>
  <c r="J462" i="21"/>
  <c r="BI461" i="21"/>
  <c r="BH461" i="21"/>
  <c r="BG461" i="21"/>
  <c r="BF461" i="21"/>
  <c r="BE461" i="21"/>
  <c r="T461" i="21"/>
  <c r="R461" i="21"/>
  <c r="P461" i="21"/>
  <c r="BK461" i="21"/>
  <c r="J461" i="21"/>
  <c r="BI460" i="21"/>
  <c r="BH460" i="21"/>
  <c r="BG460" i="21"/>
  <c r="BF460" i="21"/>
  <c r="BE460" i="21"/>
  <c r="T460" i="21"/>
  <c r="R460" i="21"/>
  <c r="P460" i="21"/>
  <c r="BK460" i="21"/>
  <c r="J460" i="21"/>
  <c r="BI458" i="21"/>
  <c r="BH458" i="21"/>
  <c r="BG458" i="21"/>
  <c r="BF458" i="21"/>
  <c r="BE458" i="21"/>
  <c r="T458" i="21"/>
  <c r="R458" i="21"/>
  <c r="P458" i="21"/>
  <c r="BK458" i="21"/>
  <c r="J458" i="21"/>
  <c r="BI456" i="21"/>
  <c r="BH456" i="21"/>
  <c r="BG456" i="21"/>
  <c r="BF456" i="21"/>
  <c r="BE456" i="21"/>
  <c r="T456" i="21"/>
  <c r="R456" i="21"/>
  <c r="P456" i="21"/>
  <c r="BK456" i="21"/>
  <c r="J456" i="21"/>
  <c r="BI455" i="21"/>
  <c r="BH455" i="21"/>
  <c r="BG455" i="21"/>
  <c r="BF455" i="21"/>
  <c r="BE455" i="21"/>
  <c r="T455" i="21"/>
  <c r="R455" i="21"/>
  <c r="P455" i="21"/>
  <c r="BK455" i="21"/>
  <c r="J455" i="21"/>
  <c r="BI454" i="21"/>
  <c r="BH454" i="21"/>
  <c r="BG454" i="21"/>
  <c r="BF454" i="21"/>
  <c r="BE454" i="21"/>
  <c r="T454" i="21"/>
  <c r="R454" i="21"/>
  <c r="P454" i="21"/>
  <c r="BK454" i="21"/>
  <c r="J454" i="21"/>
  <c r="BI453" i="21"/>
  <c r="BH453" i="21"/>
  <c r="BG453" i="21"/>
  <c r="BF453" i="21"/>
  <c r="BE453" i="21"/>
  <c r="T453" i="21"/>
  <c r="R453" i="21"/>
  <c r="P453" i="21"/>
  <c r="BK453" i="21"/>
  <c r="J453" i="21"/>
  <c r="BI451" i="21"/>
  <c r="BH451" i="21"/>
  <c r="BG451" i="21"/>
  <c r="BF451" i="21"/>
  <c r="BE451" i="21"/>
  <c r="T451" i="21"/>
  <c r="R451" i="21"/>
  <c r="P451" i="21"/>
  <c r="BK451" i="21"/>
  <c r="J451" i="21"/>
  <c r="BI450" i="21"/>
  <c r="BH450" i="21"/>
  <c r="BG450" i="21"/>
  <c r="BF450" i="21"/>
  <c r="BE450" i="21"/>
  <c r="T450" i="21"/>
  <c r="R450" i="21"/>
  <c r="P450" i="21"/>
  <c r="BK450" i="21"/>
  <c r="J450" i="21"/>
  <c r="BI449" i="21"/>
  <c r="BH449" i="21"/>
  <c r="BG449" i="21"/>
  <c r="BF449" i="21"/>
  <c r="BE449" i="21"/>
  <c r="T449" i="21"/>
  <c r="R449" i="21"/>
  <c r="P449" i="21"/>
  <c r="BK449" i="21"/>
  <c r="J449" i="21"/>
  <c r="BI448" i="21"/>
  <c r="BH448" i="21"/>
  <c r="BG448" i="21"/>
  <c r="BF448" i="21"/>
  <c r="BE448" i="21"/>
  <c r="T448" i="21"/>
  <c r="R448" i="21"/>
  <c r="P448" i="21"/>
  <c r="BK448" i="21"/>
  <c r="J448" i="21"/>
  <c r="BI447" i="21"/>
  <c r="BH447" i="21"/>
  <c r="BG447" i="21"/>
  <c r="BF447" i="21"/>
  <c r="BE447" i="21"/>
  <c r="T447" i="21"/>
  <c r="R447" i="21"/>
  <c r="P447" i="21"/>
  <c r="BK447" i="21"/>
  <c r="J447" i="21"/>
  <c r="BI446" i="21"/>
  <c r="BH446" i="21"/>
  <c r="BG446" i="21"/>
  <c r="BF446" i="21"/>
  <c r="BE446" i="21"/>
  <c r="T446" i="21"/>
  <c r="R446" i="21"/>
  <c r="P446" i="21"/>
  <c r="BK446" i="21"/>
  <c r="J446" i="21"/>
  <c r="BI445" i="21"/>
  <c r="BH445" i="21"/>
  <c r="BG445" i="21"/>
  <c r="BF445" i="21"/>
  <c r="BE445" i="21"/>
  <c r="T445" i="21"/>
  <c r="R445" i="21"/>
  <c r="P445" i="21"/>
  <c r="BK445" i="21"/>
  <c r="J445" i="21"/>
  <c r="BI444" i="21"/>
  <c r="BH444" i="21"/>
  <c r="BG444" i="21"/>
  <c r="BF444" i="21"/>
  <c r="BE444" i="21"/>
  <c r="T444" i="21"/>
  <c r="R444" i="21"/>
  <c r="P444" i="21"/>
  <c r="BK444" i="21"/>
  <c r="J444" i="21"/>
  <c r="BI443" i="21"/>
  <c r="BH443" i="21"/>
  <c r="BG443" i="21"/>
  <c r="BF443" i="21"/>
  <c r="BE443" i="21"/>
  <c r="T443" i="21"/>
  <c r="R443" i="21"/>
  <c r="P443" i="21"/>
  <c r="BK443" i="21"/>
  <c r="J443" i="21"/>
  <c r="BI442" i="21"/>
  <c r="BH442" i="21"/>
  <c r="BG442" i="21"/>
  <c r="BF442" i="21"/>
  <c r="BE442" i="21"/>
  <c r="T442" i="21"/>
  <c r="R442" i="21"/>
  <c r="P442" i="21"/>
  <c r="BK442" i="21"/>
  <c r="J442" i="21"/>
  <c r="BI441" i="21"/>
  <c r="BH441" i="21"/>
  <c r="BG441" i="21"/>
  <c r="BF441" i="21"/>
  <c r="BE441" i="21"/>
  <c r="T441" i="21"/>
  <c r="R441" i="21"/>
  <c r="P441" i="21"/>
  <c r="BK441" i="21"/>
  <c r="J441" i="21"/>
  <c r="BI440" i="21"/>
  <c r="BH440" i="21"/>
  <c r="BG440" i="21"/>
  <c r="BF440" i="21"/>
  <c r="BE440" i="21"/>
  <c r="T440" i="21"/>
  <c r="R440" i="21"/>
  <c r="P440" i="21"/>
  <c r="BK440" i="21"/>
  <c r="J440" i="21"/>
  <c r="BI438" i="21"/>
  <c r="BH438" i="21"/>
  <c r="BG438" i="21"/>
  <c r="BF438" i="21"/>
  <c r="BE438" i="21"/>
  <c r="T438" i="21"/>
  <c r="R438" i="21"/>
  <c r="P438" i="21"/>
  <c r="BK438" i="21"/>
  <c r="J438" i="21"/>
  <c r="BI436" i="21"/>
  <c r="BH436" i="21"/>
  <c r="BG436" i="21"/>
  <c r="BF436" i="21"/>
  <c r="BE436" i="21"/>
  <c r="T436" i="21"/>
  <c r="R436" i="21"/>
  <c r="P436" i="21"/>
  <c r="BK436" i="21"/>
  <c r="J436" i="21"/>
  <c r="BI434" i="21"/>
  <c r="BH434" i="21"/>
  <c r="BG434" i="21"/>
  <c r="BF434" i="21"/>
  <c r="BE434" i="21"/>
  <c r="T434" i="21"/>
  <c r="R434" i="21"/>
  <c r="P434" i="21"/>
  <c r="BK434" i="21"/>
  <c r="J434" i="21"/>
  <c r="BI431" i="21"/>
  <c r="BH431" i="21"/>
  <c r="BG431" i="21"/>
  <c r="BF431" i="21"/>
  <c r="BE431" i="21"/>
  <c r="T431" i="21"/>
  <c r="R431" i="21"/>
  <c r="P431" i="21"/>
  <c r="BK431" i="21"/>
  <c r="J431" i="21"/>
  <c r="BI429" i="21"/>
  <c r="BH429" i="21"/>
  <c r="BG429" i="21"/>
  <c r="BF429" i="21"/>
  <c r="BE429" i="21"/>
  <c r="T429" i="21"/>
  <c r="R429" i="21"/>
  <c r="P429" i="21"/>
  <c r="BK429" i="21"/>
  <c r="J429" i="21"/>
  <c r="BI427" i="21"/>
  <c r="BH427" i="21"/>
  <c r="BG427" i="21"/>
  <c r="BF427" i="21"/>
  <c r="BE427" i="21"/>
  <c r="T427" i="21"/>
  <c r="R427" i="21"/>
  <c r="P427" i="21"/>
  <c r="BK427" i="21"/>
  <c r="J427" i="21"/>
  <c r="BI426" i="21"/>
  <c r="BH426" i="21"/>
  <c r="BG426" i="21"/>
  <c r="BF426" i="21"/>
  <c r="BE426" i="21"/>
  <c r="T426" i="21"/>
  <c r="R426" i="21"/>
  <c r="P426" i="21"/>
  <c r="BK426" i="21"/>
  <c r="J426" i="21"/>
  <c r="BI424" i="21"/>
  <c r="BH424" i="21"/>
  <c r="BG424" i="21"/>
  <c r="BF424" i="21"/>
  <c r="BE424" i="21"/>
  <c r="T424" i="21"/>
  <c r="R424" i="21"/>
  <c r="P424" i="21"/>
  <c r="BK424" i="21"/>
  <c r="J424" i="21"/>
  <c r="BI423" i="21"/>
  <c r="BH423" i="21"/>
  <c r="BG423" i="21"/>
  <c r="BF423" i="21"/>
  <c r="BE423" i="21"/>
  <c r="T423" i="21"/>
  <c r="R423" i="21"/>
  <c r="P423" i="21"/>
  <c r="BK423" i="21"/>
  <c r="J423" i="21"/>
  <c r="BI422" i="21"/>
  <c r="BH422" i="21"/>
  <c r="BG422" i="21"/>
  <c r="BF422" i="21"/>
  <c r="BE422" i="21"/>
  <c r="T422" i="21"/>
  <c r="R422" i="21"/>
  <c r="P422" i="21"/>
  <c r="BK422" i="21"/>
  <c r="J422" i="21"/>
  <c r="BI420" i="21"/>
  <c r="BH420" i="21"/>
  <c r="BG420" i="21"/>
  <c r="BF420" i="21"/>
  <c r="BE420" i="21"/>
  <c r="T420" i="21"/>
  <c r="R420" i="21"/>
  <c r="P420" i="21"/>
  <c r="BK420" i="21"/>
  <c r="J420" i="21"/>
  <c r="BI418" i="21"/>
  <c r="BH418" i="21"/>
  <c r="BG418" i="21"/>
  <c r="BF418" i="21"/>
  <c r="BE418" i="21"/>
  <c r="T418" i="21"/>
  <c r="R418" i="21"/>
  <c r="P418" i="21"/>
  <c r="BK418" i="21"/>
  <c r="J418" i="21"/>
  <c r="BI417" i="21"/>
  <c r="BH417" i="21"/>
  <c r="BG417" i="21"/>
  <c r="BF417" i="21"/>
  <c r="BE417" i="21"/>
  <c r="T417" i="21"/>
  <c r="R417" i="21"/>
  <c r="P417" i="21"/>
  <c r="BK417" i="21"/>
  <c r="J417" i="21"/>
  <c r="BI415" i="21"/>
  <c r="BH415" i="21"/>
  <c r="BG415" i="21"/>
  <c r="BF415" i="21"/>
  <c r="BE415" i="21"/>
  <c r="T415" i="21"/>
  <c r="R415" i="21"/>
  <c r="P415" i="21"/>
  <c r="BK415" i="21"/>
  <c r="J415" i="21"/>
  <c r="BI413" i="21"/>
  <c r="BH413" i="21"/>
  <c r="BG413" i="21"/>
  <c r="BF413" i="21"/>
  <c r="BE413" i="21"/>
  <c r="T413" i="21"/>
  <c r="R413" i="21"/>
  <c r="P413" i="21"/>
  <c r="BK413" i="21"/>
  <c r="J413" i="21"/>
  <c r="BI412" i="21"/>
  <c r="BH412" i="21"/>
  <c r="BG412" i="21"/>
  <c r="BF412" i="21"/>
  <c r="BE412" i="21"/>
  <c r="T412" i="21"/>
  <c r="R412" i="21"/>
  <c r="P412" i="21"/>
  <c r="BK412" i="21"/>
  <c r="J412" i="21"/>
  <c r="BI410" i="21"/>
  <c r="BH410" i="21"/>
  <c r="BG410" i="21"/>
  <c r="BF410" i="21"/>
  <c r="BE410" i="21"/>
  <c r="T410" i="21"/>
  <c r="R410" i="21"/>
  <c r="P410" i="21"/>
  <c r="BK410" i="21"/>
  <c r="J410" i="21"/>
  <c r="BI408" i="21"/>
  <c r="BH408" i="21"/>
  <c r="BG408" i="21"/>
  <c r="BF408" i="21"/>
  <c r="BE408" i="21"/>
  <c r="T408" i="21"/>
  <c r="R408" i="21"/>
  <c r="P408" i="21"/>
  <c r="BK408" i="21"/>
  <c r="J408" i="21"/>
  <c r="BI406" i="21"/>
  <c r="BH406" i="21"/>
  <c r="BG406" i="21"/>
  <c r="BF406" i="21"/>
  <c r="BE406" i="21"/>
  <c r="T406" i="21"/>
  <c r="R406" i="21"/>
  <c r="P406" i="21"/>
  <c r="BK406" i="21"/>
  <c r="J406" i="21"/>
  <c r="BI404" i="21"/>
  <c r="BH404" i="21"/>
  <c r="BG404" i="21"/>
  <c r="BF404" i="21"/>
  <c r="BE404" i="21"/>
  <c r="T404" i="21"/>
  <c r="R404" i="21"/>
  <c r="P404" i="21"/>
  <c r="BK404" i="21"/>
  <c r="J404" i="21"/>
  <c r="BI403" i="21"/>
  <c r="BH403" i="21"/>
  <c r="BG403" i="21"/>
  <c r="BF403" i="21"/>
  <c r="BE403" i="21"/>
  <c r="T403" i="21"/>
  <c r="R403" i="21"/>
  <c r="P403" i="21"/>
  <c r="BK403" i="21"/>
  <c r="J403" i="21"/>
  <c r="BI401" i="21"/>
  <c r="BH401" i="21"/>
  <c r="BG401" i="21"/>
  <c r="BF401" i="21"/>
  <c r="BE401" i="21"/>
  <c r="T401" i="21"/>
  <c r="R401" i="21"/>
  <c r="P401" i="21"/>
  <c r="BK401" i="21"/>
  <c r="J401" i="21"/>
  <c r="BI399" i="21"/>
  <c r="BH399" i="21"/>
  <c r="BG399" i="21"/>
  <c r="BF399" i="21"/>
  <c r="BE399" i="21"/>
  <c r="T399" i="21"/>
  <c r="R399" i="21"/>
  <c r="P399" i="21"/>
  <c r="BK399" i="21"/>
  <c r="J399" i="21"/>
  <c r="BI397" i="21"/>
  <c r="BH397" i="21"/>
  <c r="BG397" i="21"/>
  <c r="BF397" i="21"/>
  <c r="BE397" i="21"/>
  <c r="T397" i="21"/>
  <c r="R397" i="21"/>
  <c r="P397" i="21"/>
  <c r="BK397" i="21"/>
  <c r="J397" i="21"/>
  <c r="BI395" i="21"/>
  <c r="BH395" i="21"/>
  <c r="BG395" i="21"/>
  <c r="BF395" i="21"/>
  <c r="BE395" i="21"/>
  <c r="T395" i="21"/>
  <c r="R395" i="21"/>
  <c r="P395" i="21"/>
  <c r="BK395" i="21"/>
  <c r="J395" i="21"/>
  <c r="BI393" i="21"/>
  <c r="BH393" i="21"/>
  <c r="BG393" i="21"/>
  <c r="BF393" i="21"/>
  <c r="BE393" i="21"/>
  <c r="T393" i="21"/>
  <c r="R393" i="21"/>
  <c r="P393" i="21"/>
  <c r="BK393" i="21"/>
  <c r="J393" i="21"/>
  <c r="BI392" i="21"/>
  <c r="BH392" i="21"/>
  <c r="BG392" i="21"/>
  <c r="BF392" i="21"/>
  <c r="BE392" i="21"/>
  <c r="T392" i="21"/>
  <c r="R392" i="21"/>
  <c r="P392" i="21"/>
  <c r="BK392" i="21"/>
  <c r="J392" i="21"/>
  <c r="BI391" i="21"/>
  <c r="BH391" i="21"/>
  <c r="BG391" i="21"/>
  <c r="BF391" i="21"/>
  <c r="BE391" i="21"/>
  <c r="T391" i="21"/>
  <c r="R391" i="21"/>
  <c r="P391" i="21"/>
  <c r="BK391" i="21"/>
  <c r="J391" i="21"/>
  <c r="BI390" i="21"/>
  <c r="BH390" i="21"/>
  <c r="BG390" i="21"/>
  <c r="BF390" i="21"/>
  <c r="BE390" i="21"/>
  <c r="T390" i="21"/>
  <c r="R390" i="21"/>
  <c r="P390" i="21"/>
  <c r="BK390" i="21"/>
  <c r="J390" i="21"/>
  <c r="BI388" i="21"/>
  <c r="BH388" i="21"/>
  <c r="BG388" i="21"/>
  <c r="BF388" i="21"/>
  <c r="BE388" i="21"/>
  <c r="T388" i="21"/>
  <c r="R388" i="21"/>
  <c r="P388" i="21"/>
  <c r="BK388" i="21"/>
  <c r="J388" i="21"/>
  <c r="BI387" i="21"/>
  <c r="BH387" i="21"/>
  <c r="BG387" i="21"/>
  <c r="BF387" i="21"/>
  <c r="BE387" i="21"/>
  <c r="T387" i="21"/>
  <c r="R387" i="21"/>
  <c r="P387" i="21"/>
  <c r="BK387" i="21"/>
  <c r="J387" i="21"/>
  <c r="BI385" i="21"/>
  <c r="BH385" i="21"/>
  <c r="BG385" i="21"/>
  <c r="BF385" i="21"/>
  <c r="BE385" i="21"/>
  <c r="T385" i="21"/>
  <c r="R385" i="21"/>
  <c r="P385" i="21"/>
  <c r="BK385" i="21"/>
  <c r="J385" i="21"/>
  <c r="BI384" i="21"/>
  <c r="BH384" i="21"/>
  <c r="BG384" i="21"/>
  <c r="BF384" i="21"/>
  <c r="BE384" i="21"/>
  <c r="T384" i="21"/>
  <c r="R384" i="21"/>
  <c r="P384" i="21"/>
  <c r="BK384" i="21"/>
  <c r="J384" i="21"/>
  <c r="BI382" i="21"/>
  <c r="BH382" i="21"/>
  <c r="BG382" i="21"/>
  <c r="BF382" i="21"/>
  <c r="BE382" i="21"/>
  <c r="T382" i="21"/>
  <c r="R382" i="21"/>
  <c r="P382" i="21"/>
  <c r="BK382" i="21"/>
  <c r="J382" i="21"/>
  <c r="BI381" i="21"/>
  <c r="BH381" i="21"/>
  <c r="BG381" i="21"/>
  <c r="BF381" i="21"/>
  <c r="BE381" i="21"/>
  <c r="T381" i="21"/>
  <c r="R381" i="21"/>
  <c r="P381" i="21"/>
  <c r="BK381" i="21"/>
  <c r="J381" i="21"/>
  <c r="BI379" i="21"/>
  <c r="BH379" i="21"/>
  <c r="BG379" i="21"/>
  <c r="BF379" i="21"/>
  <c r="BE379" i="21"/>
  <c r="T379" i="21"/>
  <c r="R379" i="21"/>
  <c r="P379" i="21"/>
  <c r="BK379" i="21"/>
  <c r="J379" i="21"/>
  <c r="BI377" i="21"/>
  <c r="BH377" i="21"/>
  <c r="BG377" i="21"/>
  <c r="BF377" i="21"/>
  <c r="BE377" i="21"/>
  <c r="T377" i="21"/>
  <c r="R377" i="21"/>
  <c r="P377" i="21"/>
  <c r="BK377" i="21"/>
  <c r="J377" i="21"/>
  <c r="BI376" i="21"/>
  <c r="BH376" i="21"/>
  <c r="BG376" i="21"/>
  <c r="BF376" i="21"/>
  <c r="BE376" i="21"/>
  <c r="T376" i="21"/>
  <c r="R376" i="21"/>
  <c r="P376" i="21"/>
  <c r="BK376" i="21"/>
  <c r="J376" i="21"/>
  <c r="BI374" i="21"/>
  <c r="BH374" i="21"/>
  <c r="BG374" i="21"/>
  <c r="BF374" i="21"/>
  <c r="BE374" i="21"/>
  <c r="T374" i="21"/>
  <c r="R374" i="21"/>
  <c r="P374" i="21"/>
  <c r="BK374" i="21"/>
  <c r="J374" i="21"/>
  <c r="BI372" i="21"/>
  <c r="BH372" i="21"/>
  <c r="BG372" i="21"/>
  <c r="BF372" i="21"/>
  <c r="BE372" i="21"/>
  <c r="T372" i="21"/>
  <c r="R372" i="21"/>
  <c r="P372" i="21"/>
  <c r="BK372" i="21"/>
  <c r="J372" i="21"/>
  <c r="BI370" i="21"/>
  <c r="BH370" i="21"/>
  <c r="BG370" i="21"/>
  <c r="BF370" i="21"/>
  <c r="BE370" i="21"/>
  <c r="T370" i="21"/>
  <c r="R370" i="21"/>
  <c r="P370" i="21"/>
  <c r="BK370" i="21"/>
  <c r="J370" i="21"/>
  <c r="BI363" i="21"/>
  <c r="BH363" i="21"/>
  <c r="BG363" i="21"/>
  <c r="BF363" i="21"/>
  <c r="BE363" i="21"/>
  <c r="T363" i="21"/>
  <c r="R363" i="21"/>
  <c r="P363" i="21"/>
  <c r="BK363" i="21"/>
  <c r="J363" i="21"/>
  <c r="BI361" i="21"/>
  <c r="BH361" i="21"/>
  <c r="BG361" i="21"/>
  <c r="BF361" i="21"/>
  <c r="BE361" i="21"/>
  <c r="T361" i="21"/>
  <c r="R361" i="21"/>
  <c r="P361" i="21"/>
  <c r="BK361" i="21"/>
  <c r="J361" i="21"/>
  <c r="BI359" i="21"/>
  <c r="BH359" i="21"/>
  <c r="BG359" i="21"/>
  <c r="BF359" i="21"/>
  <c r="BE359" i="21"/>
  <c r="T359" i="21"/>
  <c r="R359" i="21"/>
  <c r="P359" i="21"/>
  <c r="BK359" i="21"/>
  <c r="J359" i="21"/>
  <c r="BI357" i="21"/>
  <c r="BH357" i="21"/>
  <c r="BG357" i="21"/>
  <c r="BF357" i="21"/>
  <c r="BE357" i="21"/>
  <c r="T357" i="21"/>
  <c r="R357" i="21"/>
  <c r="P357" i="21"/>
  <c r="BK357" i="21"/>
  <c r="J357" i="21"/>
  <c r="BI350" i="21"/>
  <c r="BH350" i="21"/>
  <c r="BG350" i="21"/>
  <c r="BF350" i="21"/>
  <c r="BE350" i="21"/>
  <c r="T350" i="21"/>
  <c r="R350" i="21"/>
  <c r="P350" i="21"/>
  <c r="BK350" i="21"/>
  <c r="J350" i="21"/>
  <c r="BI349" i="21"/>
  <c r="BH349" i="21"/>
  <c r="BG349" i="21"/>
  <c r="BF349" i="21"/>
  <c r="BE349" i="21"/>
  <c r="T349" i="21"/>
  <c r="R349" i="21"/>
  <c r="P349" i="21"/>
  <c r="BK349" i="21"/>
  <c r="J349" i="21"/>
  <c r="BI348" i="21"/>
  <c r="BH348" i="21"/>
  <c r="BG348" i="21"/>
  <c r="BF348" i="21"/>
  <c r="BE348" i="21"/>
  <c r="T348" i="21"/>
  <c r="R348" i="21"/>
  <c r="P348" i="21"/>
  <c r="BK348" i="21"/>
  <c r="J348" i="21"/>
  <c r="BI347" i="21"/>
  <c r="BH347" i="21"/>
  <c r="BG347" i="21"/>
  <c r="BF347" i="21"/>
  <c r="BE347" i="21"/>
  <c r="T347" i="21"/>
  <c r="R347" i="21"/>
  <c r="P347" i="21"/>
  <c r="BK347" i="21"/>
  <c r="J347" i="21"/>
  <c r="BI346" i="21"/>
  <c r="BH346" i="21"/>
  <c r="BG346" i="21"/>
  <c r="BF346" i="21"/>
  <c r="BE346" i="21"/>
  <c r="T346" i="21"/>
  <c r="T345" i="21" s="1"/>
  <c r="R346" i="21"/>
  <c r="R345" i="21" s="1"/>
  <c r="P346" i="21"/>
  <c r="P345" i="21" s="1"/>
  <c r="BK346" i="21"/>
  <c r="BK345" i="21" s="1"/>
  <c r="J345" i="21" s="1"/>
  <c r="J70" i="21" s="1"/>
  <c r="J346" i="21"/>
  <c r="BI343" i="21"/>
  <c r="BH343" i="21"/>
  <c r="BG343" i="21"/>
  <c r="BF343" i="21"/>
  <c r="T343" i="21"/>
  <c r="R343" i="21"/>
  <c r="P343" i="21"/>
  <c r="BK343" i="21"/>
  <c r="J343" i="21"/>
  <c r="BE343" i="21" s="1"/>
  <c r="BI341" i="21"/>
  <c r="BH341" i="21"/>
  <c r="BG341" i="21"/>
  <c r="BF341" i="21"/>
  <c r="T341" i="21"/>
  <c r="R341" i="21"/>
  <c r="P341" i="21"/>
  <c r="BK341" i="21"/>
  <c r="J341" i="21"/>
  <c r="BE341" i="21" s="1"/>
  <c r="BI339" i="21"/>
  <c r="BH339" i="21"/>
  <c r="BG339" i="21"/>
  <c r="BF339" i="21"/>
  <c r="T339" i="21"/>
  <c r="R339" i="21"/>
  <c r="P339" i="21"/>
  <c r="BK339" i="21"/>
  <c r="J339" i="21"/>
  <c r="BE339" i="21" s="1"/>
  <c r="BI337" i="21"/>
  <c r="BH337" i="21"/>
  <c r="BG337" i="21"/>
  <c r="BF337" i="21"/>
  <c r="T337" i="21"/>
  <c r="R337" i="21"/>
  <c r="P337" i="21"/>
  <c r="BK337" i="21"/>
  <c r="J337" i="21"/>
  <c r="BE337" i="21" s="1"/>
  <c r="BI335" i="21"/>
  <c r="BH335" i="21"/>
  <c r="BG335" i="21"/>
  <c r="BF335" i="21"/>
  <c r="T335" i="21"/>
  <c r="R335" i="21"/>
  <c r="P335" i="21"/>
  <c r="BK335" i="21"/>
  <c r="J335" i="21"/>
  <c r="BE335" i="21" s="1"/>
  <c r="BI333" i="21"/>
  <c r="BH333" i="21"/>
  <c r="BG333" i="21"/>
  <c r="BF333" i="21"/>
  <c r="T333" i="21"/>
  <c r="R333" i="21"/>
  <c r="P333" i="21"/>
  <c r="BK333" i="21"/>
  <c r="J333" i="21"/>
  <c r="BE333" i="21" s="1"/>
  <c r="BI331" i="21"/>
  <c r="BH331" i="21"/>
  <c r="BG331" i="21"/>
  <c r="BF331" i="21"/>
  <c r="T331" i="21"/>
  <c r="R331" i="21"/>
  <c r="P331" i="21"/>
  <c r="BK331" i="21"/>
  <c r="J331" i="21"/>
  <c r="BE331" i="21" s="1"/>
  <c r="BI330" i="21"/>
  <c r="BH330" i="21"/>
  <c r="BG330" i="21"/>
  <c r="BF330" i="21"/>
  <c r="T330" i="21"/>
  <c r="R330" i="21"/>
  <c r="P330" i="21"/>
  <c r="BK330" i="21"/>
  <c r="J330" i="21"/>
  <c r="BE330" i="21" s="1"/>
  <c r="BI325" i="21"/>
  <c r="BH325" i="21"/>
  <c r="BG325" i="21"/>
  <c r="BF325" i="21"/>
  <c r="T325" i="21"/>
  <c r="R325" i="21"/>
  <c r="P325" i="21"/>
  <c r="BK325" i="21"/>
  <c r="J325" i="21"/>
  <c r="BE325" i="21" s="1"/>
  <c r="BI322" i="21"/>
  <c r="BH322" i="21"/>
  <c r="BG322" i="21"/>
  <c r="BF322" i="21"/>
  <c r="T322" i="21"/>
  <c r="R322" i="21"/>
  <c r="P322" i="21"/>
  <c r="BK322" i="21"/>
  <c r="J322" i="21"/>
  <c r="BE322" i="21" s="1"/>
  <c r="BI319" i="21"/>
  <c r="BH319" i="21"/>
  <c r="BG319" i="21"/>
  <c r="BF319" i="21"/>
  <c r="T319" i="21"/>
  <c r="T318" i="21" s="1"/>
  <c r="R319" i="21"/>
  <c r="R318" i="21" s="1"/>
  <c r="P319" i="21"/>
  <c r="P318" i="21" s="1"/>
  <c r="BK319" i="21"/>
  <c r="BK318" i="21" s="1"/>
  <c r="J318" i="21" s="1"/>
  <c r="J69" i="21" s="1"/>
  <c r="J319" i="21"/>
  <c r="BE319" i="21" s="1"/>
  <c r="BI317" i="21"/>
  <c r="BH317" i="21"/>
  <c r="BG317" i="21"/>
  <c r="BF317" i="21"/>
  <c r="BE317" i="21"/>
  <c r="T317" i="21"/>
  <c r="R317" i="21"/>
  <c r="P317" i="21"/>
  <c r="BK317" i="21"/>
  <c r="J317" i="21"/>
  <c r="BI315" i="21"/>
  <c r="BH315" i="21"/>
  <c r="BG315" i="21"/>
  <c r="BF315" i="21"/>
  <c r="BE315" i="21"/>
  <c r="T315" i="21"/>
  <c r="R315" i="21"/>
  <c r="P315" i="21"/>
  <c r="BK315" i="21"/>
  <c r="J315" i="21"/>
  <c r="BI309" i="21"/>
  <c r="BH309" i="21"/>
  <c r="BG309" i="21"/>
  <c r="BF309" i="21"/>
  <c r="BE309" i="21"/>
  <c r="T309" i="21"/>
  <c r="T308" i="21" s="1"/>
  <c r="R309" i="21"/>
  <c r="R308" i="21" s="1"/>
  <c r="P309" i="21"/>
  <c r="P308" i="21" s="1"/>
  <c r="BK309" i="21"/>
  <c r="BK308" i="21" s="1"/>
  <c r="J308" i="21" s="1"/>
  <c r="J68" i="21" s="1"/>
  <c r="J309" i="21"/>
  <c r="BI301" i="21"/>
  <c r="BH301" i="21"/>
  <c r="BG301" i="21"/>
  <c r="BF301" i="21"/>
  <c r="T301" i="21"/>
  <c r="R301" i="21"/>
  <c r="P301" i="21"/>
  <c r="BK301" i="21"/>
  <c r="J301" i="21"/>
  <c r="BE301" i="21" s="1"/>
  <c r="BI300" i="21"/>
  <c r="BH300" i="21"/>
  <c r="BG300" i="21"/>
  <c r="BF300" i="21"/>
  <c r="T300" i="21"/>
  <c r="T299" i="21" s="1"/>
  <c r="R300" i="21"/>
  <c r="R299" i="21" s="1"/>
  <c r="P300" i="21"/>
  <c r="P299" i="21" s="1"/>
  <c r="BK300" i="21"/>
  <c r="BK299" i="21" s="1"/>
  <c r="J299" i="21" s="1"/>
  <c r="J67" i="21" s="1"/>
  <c r="J300" i="21"/>
  <c r="BE300" i="21" s="1"/>
  <c r="BI297" i="21"/>
  <c r="BH297" i="21"/>
  <c r="BG297" i="21"/>
  <c r="BF297" i="21"/>
  <c r="BE297" i="21"/>
  <c r="T297" i="21"/>
  <c r="R297" i="21"/>
  <c r="P297" i="21"/>
  <c r="BK297" i="21"/>
  <c r="J297" i="21"/>
  <c r="BI295" i="21"/>
  <c r="BH295" i="21"/>
  <c r="BG295" i="21"/>
  <c r="BF295" i="21"/>
  <c r="BE295" i="21"/>
  <c r="T295" i="21"/>
  <c r="R295" i="21"/>
  <c r="P295" i="21"/>
  <c r="BK295" i="21"/>
  <c r="J295" i="21"/>
  <c r="BI293" i="21"/>
  <c r="BH293" i="21"/>
  <c r="BG293" i="21"/>
  <c r="BF293" i="21"/>
  <c r="BE293" i="21"/>
  <c r="T293" i="21"/>
  <c r="R293" i="21"/>
  <c r="P293" i="21"/>
  <c r="BK293" i="21"/>
  <c r="J293" i="21"/>
  <c r="BI292" i="21"/>
  <c r="BH292" i="21"/>
  <c r="BG292" i="21"/>
  <c r="BF292" i="21"/>
  <c r="BE292" i="21"/>
  <c r="T292" i="21"/>
  <c r="R292" i="21"/>
  <c r="P292" i="21"/>
  <c r="BK292" i="21"/>
  <c r="J292" i="21"/>
  <c r="BI290" i="21"/>
  <c r="BH290" i="21"/>
  <c r="BG290" i="21"/>
  <c r="BF290" i="21"/>
  <c r="BE290" i="21"/>
  <c r="T290" i="21"/>
  <c r="R290" i="21"/>
  <c r="P290" i="21"/>
  <c r="BK290" i="21"/>
  <c r="J290" i="21"/>
  <c r="BI288" i="21"/>
  <c r="BH288" i="21"/>
  <c r="BG288" i="21"/>
  <c r="BF288" i="21"/>
  <c r="BE288" i="21"/>
  <c r="T288" i="21"/>
  <c r="R288" i="21"/>
  <c r="P288" i="21"/>
  <c r="BK288" i="21"/>
  <c r="J288" i="21"/>
  <c r="BI286" i="21"/>
  <c r="BH286" i="21"/>
  <c r="BG286" i="21"/>
  <c r="BF286" i="21"/>
  <c r="BE286" i="21"/>
  <c r="T286" i="21"/>
  <c r="R286" i="21"/>
  <c r="P286" i="21"/>
  <c r="BK286" i="21"/>
  <c r="J286" i="21"/>
  <c r="BI285" i="21"/>
  <c r="BH285" i="21"/>
  <c r="BG285" i="21"/>
  <c r="BF285" i="21"/>
  <c r="BE285" i="21"/>
  <c r="T285" i="21"/>
  <c r="R285" i="21"/>
  <c r="P285" i="21"/>
  <c r="BK285" i="21"/>
  <c r="J285" i="21"/>
  <c r="BI282" i="21"/>
  <c r="BH282" i="21"/>
  <c r="BG282" i="21"/>
  <c r="BF282" i="21"/>
  <c r="BE282" i="21"/>
  <c r="T282" i="21"/>
  <c r="R282" i="21"/>
  <c r="P282" i="21"/>
  <c r="BK282" i="21"/>
  <c r="J282" i="21"/>
  <c r="BI280" i="21"/>
  <c r="BH280" i="21"/>
  <c r="BG280" i="21"/>
  <c r="BF280" i="21"/>
  <c r="BE280" i="21"/>
  <c r="T280" i="21"/>
  <c r="R280" i="21"/>
  <c r="P280" i="21"/>
  <c r="BK280" i="21"/>
  <c r="J280" i="21"/>
  <c r="BI279" i="21"/>
  <c r="BH279" i="21"/>
  <c r="BG279" i="21"/>
  <c r="BF279" i="21"/>
  <c r="BE279" i="21"/>
  <c r="T279" i="21"/>
  <c r="R279" i="21"/>
  <c r="P279" i="21"/>
  <c r="BK279" i="21"/>
  <c r="J279" i="21"/>
  <c r="BI277" i="21"/>
  <c r="BH277" i="21"/>
  <c r="BG277" i="21"/>
  <c r="BF277" i="21"/>
  <c r="BE277" i="21"/>
  <c r="T277" i="21"/>
  <c r="R277" i="21"/>
  <c r="P277" i="21"/>
  <c r="BK277" i="21"/>
  <c r="J277" i="21"/>
  <c r="BI275" i="21"/>
  <c r="BH275" i="21"/>
  <c r="BG275" i="21"/>
  <c r="BF275" i="21"/>
  <c r="BE275" i="21"/>
  <c r="T275" i="21"/>
  <c r="R275" i="21"/>
  <c r="P275" i="21"/>
  <c r="BK275" i="21"/>
  <c r="J275" i="21"/>
  <c r="BI263" i="21"/>
  <c r="BH263" i="21"/>
  <c r="BG263" i="21"/>
  <c r="BF263" i="21"/>
  <c r="BE263" i="21"/>
  <c r="T263" i="21"/>
  <c r="R263" i="21"/>
  <c r="P263" i="21"/>
  <c r="BK263" i="21"/>
  <c r="J263" i="21"/>
  <c r="BI262" i="21"/>
  <c r="BH262" i="21"/>
  <c r="BG262" i="21"/>
  <c r="BF262" i="21"/>
  <c r="BE262" i="21"/>
  <c r="T262" i="21"/>
  <c r="R262" i="21"/>
  <c r="P262" i="21"/>
  <c r="BK262" i="21"/>
  <c r="J262" i="21"/>
  <c r="BI259" i="21"/>
  <c r="BH259" i="21"/>
  <c r="BG259" i="21"/>
  <c r="BF259" i="21"/>
  <c r="BE259" i="21"/>
  <c r="T259" i="21"/>
  <c r="R259" i="21"/>
  <c r="P259" i="21"/>
  <c r="BK259" i="21"/>
  <c r="J259" i="21"/>
  <c r="BI257" i="21"/>
  <c r="BH257" i="21"/>
  <c r="BG257" i="21"/>
  <c r="BF257" i="21"/>
  <c r="BE257" i="21"/>
  <c r="T257" i="21"/>
  <c r="R257" i="21"/>
  <c r="P257" i="21"/>
  <c r="BK257" i="21"/>
  <c r="J257" i="21"/>
  <c r="BI256" i="21"/>
  <c r="BH256" i="21"/>
  <c r="BG256" i="21"/>
  <c r="BF256" i="21"/>
  <c r="BE256" i="21"/>
  <c r="T256" i="21"/>
  <c r="R256" i="21"/>
  <c r="P256" i="21"/>
  <c r="BK256" i="21"/>
  <c r="J256" i="21"/>
  <c r="BI254" i="21"/>
  <c r="BH254" i="21"/>
  <c r="BG254" i="21"/>
  <c r="BF254" i="21"/>
  <c r="BE254" i="21"/>
  <c r="T254" i="21"/>
  <c r="R254" i="21"/>
  <c r="P254" i="21"/>
  <c r="BK254" i="21"/>
  <c r="J254" i="21"/>
  <c r="BI248" i="21"/>
  <c r="BH248" i="21"/>
  <c r="BG248" i="21"/>
  <c r="BF248" i="21"/>
  <c r="BE248" i="21"/>
  <c r="T248" i="21"/>
  <c r="R248" i="21"/>
  <c r="P248" i="21"/>
  <c r="BK248" i="21"/>
  <c r="J248" i="21"/>
  <c r="BI237" i="21"/>
  <c r="BH237" i="21"/>
  <c r="BG237" i="21"/>
  <c r="BF237" i="21"/>
  <c r="BE237" i="21"/>
  <c r="T237" i="21"/>
  <c r="R237" i="21"/>
  <c r="P237" i="21"/>
  <c r="BK237" i="21"/>
  <c r="J237" i="21"/>
  <c r="BI235" i="21"/>
  <c r="BH235" i="21"/>
  <c r="BG235" i="21"/>
  <c r="BF235" i="21"/>
  <c r="BE235" i="21"/>
  <c r="T235" i="21"/>
  <c r="R235" i="21"/>
  <c r="P235" i="21"/>
  <c r="BK235" i="21"/>
  <c r="J235" i="21"/>
  <c r="BI233" i="21"/>
  <c r="BH233" i="21"/>
  <c r="BG233" i="21"/>
  <c r="BF233" i="21"/>
  <c r="BE233" i="21"/>
  <c r="T233" i="21"/>
  <c r="R233" i="21"/>
  <c r="P233" i="21"/>
  <c r="BK233" i="21"/>
  <c r="J233" i="21"/>
  <c r="BI229" i="21"/>
  <c r="BH229" i="21"/>
  <c r="BG229" i="21"/>
  <c r="BF229" i="21"/>
  <c r="BE229" i="21"/>
  <c r="T229" i="21"/>
  <c r="R229" i="21"/>
  <c r="P229" i="21"/>
  <c r="BK229" i="21"/>
  <c r="J229" i="21"/>
  <c r="BI226" i="21"/>
  <c r="BH226" i="21"/>
  <c r="BG226" i="21"/>
  <c r="BF226" i="21"/>
  <c r="BE226" i="21"/>
  <c r="T226" i="21"/>
  <c r="R226" i="21"/>
  <c r="P226" i="21"/>
  <c r="BK226" i="21"/>
  <c r="J226" i="21"/>
  <c r="BI224" i="21"/>
  <c r="BH224" i="21"/>
  <c r="BG224" i="21"/>
  <c r="BF224" i="21"/>
  <c r="BE224" i="21"/>
  <c r="T224" i="21"/>
  <c r="R224" i="21"/>
  <c r="P224" i="21"/>
  <c r="BK224" i="21"/>
  <c r="J224" i="21"/>
  <c r="BI222" i="21"/>
  <c r="BH222" i="21"/>
  <c r="BG222" i="21"/>
  <c r="BF222" i="21"/>
  <c r="BE222" i="21"/>
  <c r="T222" i="21"/>
  <c r="R222" i="21"/>
  <c r="P222" i="21"/>
  <c r="BK222" i="21"/>
  <c r="J222" i="21"/>
  <c r="BI220" i="21"/>
  <c r="BH220" i="21"/>
  <c r="BG220" i="21"/>
  <c r="BF220" i="21"/>
  <c r="BE220" i="21"/>
  <c r="T220" i="21"/>
  <c r="R220" i="21"/>
  <c r="P220" i="21"/>
  <c r="BK220" i="21"/>
  <c r="J220" i="21"/>
  <c r="BI211" i="21"/>
  <c r="BH211" i="21"/>
  <c r="BG211" i="21"/>
  <c r="BF211" i="21"/>
  <c r="BE211" i="21"/>
  <c r="T211" i="21"/>
  <c r="R211" i="21"/>
  <c r="P211" i="21"/>
  <c r="BK211" i="21"/>
  <c r="J211" i="21"/>
  <c r="BI209" i="21"/>
  <c r="BH209" i="21"/>
  <c r="BG209" i="21"/>
  <c r="BF209" i="21"/>
  <c r="BE209" i="21"/>
  <c r="T209" i="21"/>
  <c r="R209" i="21"/>
  <c r="P209" i="21"/>
  <c r="BK209" i="21"/>
  <c r="J209" i="21"/>
  <c r="BI208" i="21"/>
  <c r="BH208" i="21"/>
  <c r="BG208" i="21"/>
  <c r="BF208" i="21"/>
  <c r="BE208" i="21"/>
  <c r="T208" i="21"/>
  <c r="R208" i="21"/>
  <c r="P208" i="21"/>
  <c r="BK208" i="21"/>
  <c r="J208" i="21"/>
  <c r="BI199" i="21"/>
  <c r="BH199" i="21"/>
  <c r="BG199" i="21"/>
  <c r="BF199" i="21"/>
  <c r="BE199" i="21"/>
  <c r="T199" i="21"/>
  <c r="R199" i="21"/>
  <c r="P199" i="21"/>
  <c r="BK199" i="21"/>
  <c r="J199" i="21"/>
  <c r="BI198" i="21"/>
  <c r="BH198" i="21"/>
  <c r="BG198" i="21"/>
  <c r="BF198" i="21"/>
  <c r="BE198" i="21"/>
  <c r="T198" i="21"/>
  <c r="R198" i="21"/>
  <c r="P198" i="21"/>
  <c r="BK198" i="21"/>
  <c r="J198" i="21"/>
  <c r="BI182" i="21"/>
  <c r="BH182" i="21"/>
  <c r="BG182" i="21"/>
  <c r="BF182" i="21"/>
  <c r="BE182" i="21"/>
  <c r="T182" i="21"/>
  <c r="R182" i="21"/>
  <c r="P182" i="21"/>
  <c r="BK182" i="21"/>
  <c r="J182" i="21"/>
  <c r="BI181" i="21"/>
  <c r="BH181" i="21"/>
  <c r="BG181" i="21"/>
  <c r="BF181" i="21"/>
  <c r="BE181" i="21"/>
  <c r="T181" i="21"/>
  <c r="R181" i="21"/>
  <c r="P181" i="21"/>
  <c r="BK181" i="21"/>
  <c r="J181" i="21"/>
  <c r="BI179" i="21"/>
  <c r="BH179" i="21"/>
  <c r="BG179" i="21"/>
  <c r="BF179" i="21"/>
  <c r="BE179" i="21"/>
  <c r="T179" i="21"/>
  <c r="R179" i="21"/>
  <c r="P179" i="21"/>
  <c r="BK179" i="21"/>
  <c r="J179" i="21"/>
  <c r="BI178" i="21"/>
  <c r="BH178" i="21"/>
  <c r="BG178" i="21"/>
  <c r="BF178" i="21"/>
  <c r="BE178" i="21"/>
  <c r="T178" i="21"/>
  <c r="R178" i="21"/>
  <c r="P178" i="21"/>
  <c r="BK178" i="21"/>
  <c r="J178" i="21"/>
  <c r="BI177" i="21"/>
  <c r="BH177" i="21"/>
  <c r="BG177" i="21"/>
  <c r="BF177" i="21"/>
  <c r="BE177" i="21"/>
  <c r="T177" i="21"/>
  <c r="R177" i="21"/>
  <c r="P177" i="21"/>
  <c r="BK177" i="21"/>
  <c r="J177" i="21"/>
  <c r="BI173" i="21"/>
  <c r="BH173" i="21"/>
  <c r="BG173" i="21"/>
  <c r="BF173" i="21"/>
  <c r="BE173" i="21"/>
  <c r="T173" i="21"/>
  <c r="R173" i="21"/>
  <c r="P173" i="21"/>
  <c r="BK173" i="21"/>
  <c r="J173" i="21"/>
  <c r="BI170" i="21"/>
  <c r="BH170" i="21"/>
  <c r="BG170" i="21"/>
  <c r="BF170" i="21"/>
  <c r="BE170" i="21"/>
  <c r="T170" i="21"/>
  <c r="R170" i="21"/>
  <c r="P170" i="21"/>
  <c r="BK170" i="21"/>
  <c r="J170" i="21"/>
  <c r="BI167" i="21"/>
  <c r="BH167" i="21"/>
  <c r="BG167" i="21"/>
  <c r="BF167" i="21"/>
  <c r="BE167" i="21"/>
  <c r="T167" i="21"/>
  <c r="R167" i="21"/>
  <c r="P167" i="21"/>
  <c r="BK167" i="21"/>
  <c r="J167" i="21"/>
  <c r="BI164" i="21"/>
  <c r="BH164" i="21"/>
  <c r="BG164" i="21"/>
  <c r="BF164" i="21"/>
  <c r="BE164" i="21"/>
  <c r="T164" i="21"/>
  <c r="R164" i="21"/>
  <c r="P164" i="21"/>
  <c r="BK164" i="21"/>
  <c r="J164" i="21"/>
  <c r="BI144" i="21"/>
  <c r="BH144" i="21"/>
  <c r="BG144" i="21"/>
  <c r="BF144" i="21"/>
  <c r="BE144" i="21"/>
  <c r="T144" i="21"/>
  <c r="R144" i="21"/>
  <c r="P144" i="21"/>
  <c r="BK144" i="21"/>
  <c r="J144" i="21"/>
  <c r="BI140" i="21"/>
  <c r="BH140" i="21"/>
  <c r="BG140" i="21"/>
  <c r="BF140" i="21"/>
  <c r="BE140" i="21"/>
  <c r="T140" i="21"/>
  <c r="R140" i="21"/>
  <c r="P140" i="21"/>
  <c r="BK140" i="21"/>
  <c r="J140" i="21"/>
  <c r="BI137" i="21"/>
  <c r="BH137" i="21"/>
  <c r="BG137" i="21"/>
  <c r="BF137" i="21"/>
  <c r="BE137" i="21"/>
  <c r="T137" i="21"/>
  <c r="R137" i="21"/>
  <c r="P137" i="21"/>
  <c r="BK137" i="21"/>
  <c r="J137" i="21"/>
  <c r="BI132" i="21"/>
  <c r="BH132" i="21"/>
  <c r="BG132" i="21"/>
  <c r="BF132" i="21"/>
  <c r="BE132" i="21"/>
  <c r="T132" i="21"/>
  <c r="R132" i="21"/>
  <c r="P132" i="21"/>
  <c r="BK132" i="21"/>
  <c r="J132" i="21"/>
  <c r="BI131" i="21"/>
  <c r="BH131" i="21"/>
  <c r="BG131" i="21"/>
  <c r="BF131" i="21"/>
  <c r="BE131" i="21"/>
  <c r="T131" i="21"/>
  <c r="R131" i="21"/>
  <c r="P131" i="21"/>
  <c r="BK131" i="21"/>
  <c r="J131" i="21"/>
  <c r="BI129" i="21"/>
  <c r="BH129" i="21"/>
  <c r="BG129" i="21"/>
  <c r="BF129" i="21"/>
  <c r="BE129" i="21"/>
  <c r="T129" i="21"/>
  <c r="R129" i="21"/>
  <c r="P129" i="21"/>
  <c r="BK129" i="21"/>
  <c r="J129" i="21"/>
  <c r="BI128" i="21"/>
  <c r="BH128" i="21"/>
  <c r="BG128" i="21"/>
  <c r="BF128" i="21"/>
  <c r="BE128" i="21"/>
  <c r="T128" i="21"/>
  <c r="R128" i="21"/>
  <c r="P128" i="21"/>
  <c r="BK128" i="21"/>
  <c r="J128" i="21"/>
  <c r="BI126" i="21"/>
  <c r="BH126" i="21"/>
  <c r="BG126" i="21"/>
  <c r="BF126" i="21"/>
  <c r="BE126" i="21"/>
  <c r="T126" i="21"/>
  <c r="R126" i="21"/>
  <c r="P126" i="21"/>
  <c r="BK126" i="21"/>
  <c r="J126" i="21"/>
  <c r="BI122" i="21"/>
  <c r="BH122" i="21"/>
  <c r="BG122" i="21"/>
  <c r="BF122" i="21"/>
  <c r="BE122" i="21"/>
  <c r="T122" i="21"/>
  <c r="R122" i="21"/>
  <c r="P122" i="21"/>
  <c r="BK122" i="21"/>
  <c r="J122" i="21"/>
  <c r="BI121" i="21"/>
  <c r="BH121" i="21"/>
  <c r="BG121" i="21"/>
  <c r="BF121" i="21"/>
  <c r="BE121" i="21"/>
  <c r="T121" i="21"/>
  <c r="R121" i="21"/>
  <c r="P121" i="21"/>
  <c r="BK121" i="21"/>
  <c r="J121" i="21"/>
  <c r="BI119" i="21"/>
  <c r="BH119" i="21"/>
  <c r="BG119" i="21"/>
  <c r="BF119" i="21"/>
  <c r="BE119" i="21"/>
  <c r="T119" i="21"/>
  <c r="R119" i="21"/>
  <c r="P119" i="21"/>
  <c r="BK119" i="21"/>
  <c r="J119" i="21"/>
  <c r="BI118" i="21"/>
  <c r="BH118" i="21"/>
  <c r="BG118" i="21"/>
  <c r="BF118" i="21"/>
  <c r="BE118" i="21"/>
  <c r="T118" i="21"/>
  <c r="R118" i="21"/>
  <c r="P118" i="21"/>
  <c r="BK118" i="21"/>
  <c r="J118" i="21"/>
  <c r="BI116" i="21"/>
  <c r="BH116" i="21"/>
  <c r="BG116" i="21"/>
  <c r="BF116" i="21"/>
  <c r="BE116" i="21"/>
  <c r="T116" i="21"/>
  <c r="R116" i="21"/>
  <c r="P116" i="21"/>
  <c r="BK116" i="21"/>
  <c r="J116" i="21"/>
  <c r="BI114" i="21"/>
  <c r="BH114" i="21"/>
  <c r="BG114" i="21"/>
  <c r="BF114" i="21"/>
  <c r="BE114" i="21"/>
  <c r="T114" i="21"/>
  <c r="R114" i="21"/>
  <c r="P114" i="21"/>
  <c r="BK114" i="21"/>
  <c r="J114" i="21"/>
  <c r="BI112" i="21"/>
  <c r="BH112" i="21"/>
  <c r="BG112" i="21"/>
  <c r="BF112" i="21"/>
  <c r="BE112" i="21"/>
  <c r="T112" i="21"/>
  <c r="R112" i="21"/>
  <c r="P112" i="21"/>
  <c r="BK112" i="21"/>
  <c r="J112" i="21"/>
  <c r="BI109" i="21"/>
  <c r="BH109" i="21"/>
  <c r="BG109" i="21"/>
  <c r="BF109" i="21"/>
  <c r="BE109" i="21"/>
  <c r="T109" i="21"/>
  <c r="R109" i="21"/>
  <c r="P109" i="21"/>
  <c r="BK109" i="21"/>
  <c r="J109" i="21"/>
  <c r="BI101" i="21"/>
  <c r="BH101" i="21"/>
  <c r="F37" i="21" s="1"/>
  <c r="BC77" i="1" s="1"/>
  <c r="BG101" i="21"/>
  <c r="F36" i="21" s="1"/>
  <c r="BB77" i="1" s="1"/>
  <c r="BF101" i="21"/>
  <c r="J35" i="21" s="1"/>
  <c r="AW77" i="1" s="1"/>
  <c r="BE101" i="21"/>
  <c r="T101" i="21"/>
  <c r="T100" i="21" s="1"/>
  <c r="T99" i="21" s="1"/>
  <c r="R101" i="21"/>
  <c r="R100" i="21" s="1"/>
  <c r="R99" i="21" s="1"/>
  <c r="R98" i="21" s="1"/>
  <c r="P101" i="21"/>
  <c r="P100" i="21" s="1"/>
  <c r="P99" i="21" s="1"/>
  <c r="BK101" i="21"/>
  <c r="J101" i="21"/>
  <c r="F95" i="21"/>
  <c r="J94" i="21"/>
  <c r="F94" i="21"/>
  <c r="F92" i="21"/>
  <c r="E90" i="21"/>
  <c r="E84" i="21"/>
  <c r="J59" i="21"/>
  <c r="F59" i="21"/>
  <c r="F57" i="21"/>
  <c r="E55" i="21"/>
  <c r="J22" i="21"/>
  <c r="E22" i="21"/>
  <c r="F60" i="21" s="1"/>
  <c r="J21" i="21"/>
  <c r="J16" i="21"/>
  <c r="J92" i="21" s="1"/>
  <c r="E7" i="21"/>
  <c r="E49" i="21" s="1"/>
  <c r="P111" i="20"/>
  <c r="AY76" i="1"/>
  <c r="AX76" i="1"/>
  <c r="BI114" i="20"/>
  <c r="BH114" i="20"/>
  <c r="BG114" i="20"/>
  <c r="BF114" i="20"/>
  <c r="BE114" i="20"/>
  <c r="T114" i="20"/>
  <c r="R114" i="20"/>
  <c r="P114" i="20"/>
  <c r="BK114" i="20"/>
  <c r="J114" i="20"/>
  <c r="BI113" i="20"/>
  <c r="BH113" i="20"/>
  <c r="BG113" i="20"/>
  <c r="BF113" i="20"/>
  <c r="BE113" i="20"/>
  <c r="T113" i="20"/>
  <c r="R113" i="20"/>
  <c r="P113" i="20"/>
  <c r="BK113" i="20"/>
  <c r="J113" i="20"/>
  <c r="BI112" i="20"/>
  <c r="BH112" i="20"/>
  <c r="BG112" i="20"/>
  <c r="BF112" i="20"/>
  <c r="BE112" i="20"/>
  <c r="T112" i="20"/>
  <c r="T111" i="20" s="1"/>
  <c r="R112" i="20"/>
  <c r="R111" i="20" s="1"/>
  <c r="P112" i="20"/>
  <c r="BK112" i="20"/>
  <c r="BK111" i="20" s="1"/>
  <c r="J111" i="20" s="1"/>
  <c r="J69" i="20" s="1"/>
  <c r="J112" i="20"/>
  <c r="BI110" i="20"/>
  <c r="BH110" i="20"/>
  <c r="BG110" i="20"/>
  <c r="BF110" i="20"/>
  <c r="T110" i="20"/>
  <c r="R110" i="20"/>
  <c r="P110" i="20"/>
  <c r="BK110" i="20"/>
  <c r="J110" i="20"/>
  <c r="BE110" i="20" s="1"/>
  <c r="BI109" i="20"/>
  <c r="BH109" i="20"/>
  <c r="BG109" i="20"/>
  <c r="BF109" i="20"/>
  <c r="T109" i="20"/>
  <c r="R109" i="20"/>
  <c r="P109" i="20"/>
  <c r="BK109" i="20"/>
  <c r="J109" i="20"/>
  <c r="BE109" i="20" s="1"/>
  <c r="BI108" i="20"/>
  <c r="BH108" i="20"/>
  <c r="BG108" i="20"/>
  <c r="BF108" i="20"/>
  <c r="T108" i="20"/>
  <c r="R108" i="20"/>
  <c r="P108" i="20"/>
  <c r="BK108" i="20"/>
  <c r="J108" i="20"/>
  <c r="BE108" i="20" s="1"/>
  <c r="BI107" i="20"/>
  <c r="BH107" i="20"/>
  <c r="BG107" i="20"/>
  <c r="BF107" i="20"/>
  <c r="T107" i="20"/>
  <c r="R107" i="20"/>
  <c r="R105" i="20" s="1"/>
  <c r="P107" i="20"/>
  <c r="BK107" i="20"/>
  <c r="J107" i="20"/>
  <c r="BE107" i="20" s="1"/>
  <c r="BI106" i="20"/>
  <c r="BH106" i="20"/>
  <c r="BG106" i="20"/>
  <c r="BF106" i="20"/>
  <c r="T106" i="20"/>
  <c r="R106" i="20"/>
  <c r="P106" i="20"/>
  <c r="P105" i="20" s="1"/>
  <c r="BK106" i="20"/>
  <c r="BK105" i="20" s="1"/>
  <c r="J105" i="20" s="1"/>
  <c r="J68" i="20" s="1"/>
  <c r="J106" i="20"/>
  <c r="BE106" i="20" s="1"/>
  <c r="BI104" i="20"/>
  <c r="BH104" i="20"/>
  <c r="BG104" i="20"/>
  <c r="BF104" i="20"/>
  <c r="BE104" i="20"/>
  <c r="T104" i="20"/>
  <c r="R104" i="20"/>
  <c r="P104" i="20"/>
  <c r="BK104" i="20"/>
  <c r="J104" i="20"/>
  <c r="BI103" i="20"/>
  <c r="BH103" i="20"/>
  <c r="BG103" i="20"/>
  <c r="BF103" i="20"/>
  <c r="BE103" i="20"/>
  <c r="T103" i="20"/>
  <c r="R103" i="20"/>
  <c r="P103" i="20"/>
  <c r="BK103" i="20"/>
  <c r="J103" i="20"/>
  <c r="BI102" i="20"/>
  <c r="BH102" i="20"/>
  <c r="BG102" i="20"/>
  <c r="BF102" i="20"/>
  <c r="BE102" i="20"/>
  <c r="T102" i="20"/>
  <c r="R102" i="20"/>
  <c r="P102" i="20"/>
  <c r="BK102" i="20"/>
  <c r="J102" i="20"/>
  <c r="BI101" i="20"/>
  <c r="BH101" i="20"/>
  <c r="BG101" i="20"/>
  <c r="BF101" i="20"/>
  <c r="BE101" i="20"/>
  <c r="T101" i="20"/>
  <c r="R101" i="20"/>
  <c r="P101" i="20"/>
  <c r="BK101" i="20"/>
  <c r="J101" i="20"/>
  <c r="BI100" i="20"/>
  <c r="BH100" i="20"/>
  <c r="BG100" i="20"/>
  <c r="BF100" i="20"/>
  <c r="BE100" i="20"/>
  <c r="T100" i="20"/>
  <c r="T98" i="20" s="1"/>
  <c r="R100" i="20"/>
  <c r="P100" i="20"/>
  <c r="BK100" i="20"/>
  <c r="J100" i="20"/>
  <c r="BI99" i="20"/>
  <c r="BH99" i="20"/>
  <c r="BG99" i="20"/>
  <c r="BF99" i="20"/>
  <c r="BE99" i="20"/>
  <c r="T99" i="20"/>
  <c r="R99" i="20"/>
  <c r="R98" i="20" s="1"/>
  <c r="P99" i="20"/>
  <c r="P98" i="20" s="1"/>
  <c r="BK99" i="20"/>
  <c r="BK98" i="20" s="1"/>
  <c r="J98" i="20" s="1"/>
  <c r="J67" i="20" s="1"/>
  <c r="J99" i="20"/>
  <c r="BI97" i="20"/>
  <c r="BH97" i="20"/>
  <c r="BG97" i="20"/>
  <c r="BF97" i="20"/>
  <c r="T97" i="20"/>
  <c r="R97" i="20"/>
  <c r="P97" i="20"/>
  <c r="BK97" i="20"/>
  <c r="J97" i="20"/>
  <c r="BE97" i="20" s="1"/>
  <c r="BI96" i="20"/>
  <c r="BH96" i="20"/>
  <c r="F37" i="20" s="1"/>
  <c r="BC76" i="1" s="1"/>
  <c r="BG96" i="20"/>
  <c r="BF96" i="20"/>
  <c r="J35" i="20" s="1"/>
  <c r="AW76" i="1" s="1"/>
  <c r="T96" i="20"/>
  <c r="T95" i="20" s="1"/>
  <c r="R96" i="20"/>
  <c r="R95" i="20" s="1"/>
  <c r="R94" i="20" s="1"/>
  <c r="R93" i="20" s="1"/>
  <c r="P96" i="20"/>
  <c r="BK96" i="20"/>
  <c r="J96" i="20"/>
  <c r="BE96" i="20" s="1"/>
  <c r="J89" i="20"/>
  <c r="F89" i="20"/>
  <c r="F87" i="20"/>
  <c r="E85" i="20"/>
  <c r="F60" i="20"/>
  <c r="J59" i="20"/>
  <c r="F59" i="20"/>
  <c r="F57" i="20"/>
  <c r="E55" i="20"/>
  <c r="E49" i="20"/>
  <c r="J22" i="20"/>
  <c r="E22" i="20"/>
  <c r="F90" i="20" s="1"/>
  <c r="J21" i="20"/>
  <c r="J16" i="20"/>
  <c r="J87" i="20" s="1"/>
  <c r="E7" i="20"/>
  <c r="E79" i="20" s="1"/>
  <c r="R226" i="19"/>
  <c r="R225" i="19" s="1"/>
  <c r="R214" i="19"/>
  <c r="AY75" i="1"/>
  <c r="AX75" i="1"/>
  <c r="BI227" i="19"/>
  <c r="BH227" i="19"/>
  <c r="BG227" i="19"/>
  <c r="BF227" i="19"/>
  <c r="T227" i="19"/>
  <c r="T226" i="19" s="1"/>
  <c r="T225" i="19" s="1"/>
  <c r="R227" i="19"/>
  <c r="P227" i="19"/>
  <c r="P226" i="19" s="1"/>
  <c r="P225" i="19" s="1"/>
  <c r="BK227" i="19"/>
  <c r="BK226" i="19" s="1"/>
  <c r="J227" i="19"/>
  <c r="BE227" i="19" s="1"/>
  <c r="BI224" i="19"/>
  <c r="BH224" i="19"/>
  <c r="BG224" i="19"/>
  <c r="BF224" i="19"/>
  <c r="T224" i="19"/>
  <c r="R224" i="19"/>
  <c r="P224" i="19"/>
  <c r="BK224" i="19"/>
  <c r="J224" i="19"/>
  <c r="BE224" i="19" s="1"/>
  <c r="BI223" i="19"/>
  <c r="BH223" i="19"/>
  <c r="BG223" i="19"/>
  <c r="BF223" i="19"/>
  <c r="T223" i="19"/>
  <c r="R223" i="19"/>
  <c r="P223" i="19"/>
  <c r="BK223" i="19"/>
  <c r="J223" i="19"/>
  <c r="BE223" i="19" s="1"/>
  <c r="BI222" i="19"/>
  <c r="BH222" i="19"/>
  <c r="BG222" i="19"/>
  <c r="BF222" i="19"/>
  <c r="T222" i="19"/>
  <c r="R222" i="19"/>
  <c r="P222" i="19"/>
  <c r="BK222" i="19"/>
  <c r="J222" i="19"/>
  <c r="BE222" i="19" s="1"/>
  <c r="BI221" i="19"/>
  <c r="BH221" i="19"/>
  <c r="BG221" i="19"/>
  <c r="BF221" i="19"/>
  <c r="T221" i="19"/>
  <c r="R221" i="19"/>
  <c r="P221" i="19"/>
  <c r="BK221" i="19"/>
  <c r="J221" i="19"/>
  <c r="BE221" i="19" s="1"/>
  <c r="BI220" i="19"/>
  <c r="BH220" i="19"/>
  <c r="BG220" i="19"/>
  <c r="BF220" i="19"/>
  <c r="BE220" i="19"/>
  <c r="T220" i="19"/>
  <c r="R220" i="19"/>
  <c r="P220" i="19"/>
  <c r="BK220" i="19"/>
  <c r="J220" i="19"/>
  <c r="BI219" i="19"/>
  <c r="BH219" i="19"/>
  <c r="BG219" i="19"/>
  <c r="BF219" i="19"/>
  <c r="T219" i="19"/>
  <c r="R219" i="19"/>
  <c r="P219" i="19"/>
  <c r="BK219" i="19"/>
  <c r="J219" i="19"/>
  <c r="BE219" i="19" s="1"/>
  <c r="BI218" i="19"/>
  <c r="BH218" i="19"/>
  <c r="BG218" i="19"/>
  <c r="BF218" i="19"/>
  <c r="BE218" i="19"/>
  <c r="T218" i="19"/>
  <c r="T217" i="19" s="1"/>
  <c r="T216" i="19" s="1"/>
  <c r="R218" i="19"/>
  <c r="R217" i="19" s="1"/>
  <c r="R216" i="19" s="1"/>
  <c r="P218" i="19"/>
  <c r="P217" i="19" s="1"/>
  <c r="P216" i="19" s="1"/>
  <c r="BK218" i="19"/>
  <c r="BK217" i="19" s="1"/>
  <c r="J218" i="19"/>
  <c r="BI215" i="19"/>
  <c r="BH215" i="19"/>
  <c r="BG215" i="19"/>
  <c r="BF215" i="19"/>
  <c r="BE215" i="19"/>
  <c r="T215" i="19"/>
  <c r="T214" i="19" s="1"/>
  <c r="R215" i="19"/>
  <c r="P215" i="19"/>
  <c r="P214" i="19" s="1"/>
  <c r="BK215" i="19"/>
  <c r="BK214" i="19" s="1"/>
  <c r="J214" i="19" s="1"/>
  <c r="J69" i="19" s="1"/>
  <c r="J215" i="19"/>
  <c r="BI213" i="19"/>
  <c r="BH213" i="19"/>
  <c r="BG213" i="19"/>
  <c r="BF213" i="19"/>
  <c r="BE213" i="19"/>
  <c r="T213" i="19"/>
  <c r="R213" i="19"/>
  <c r="P213" i="19"/>
  <c r="BK213" i="19"/>
  <c r="J213" i="19"/>
  <c r="BI212" i="19"/>
  <c r="BH212" i="19"/>
  <c r="BG212" i="19"/>
  <c r="BF212" i="19"/>
  <c r="BE212" i="19"/>
  <c r="T212" i="19"/>
  <c r="R212" i="19"/>
  <c r="P212" i="19"/>
  <c r="BK212" i="19"/>
  <c r="J212" i="19"/>
  <c r="BI211" i="19"/>
  <c r="BH211" i="19"/>
  <c r="BG211" i="19"/>
  <c r="BF211" i="19"/>
  <c r="BE211" i="19"/>
  <c r="T211" i="19"/>
  <c r="R211" i="19"/>
  <c r="P211" i="19"/>
  <c r="BK211" i="19"/>
  <c r="J211" i="19"/>
  <c r="BI209" i="19"/>
  <c r="BH209" i="19"/>
  <c r="BG209" i="19"/>
  <c r="BF209" i="19"/>
  <c r="BE209" i="19"/>
  <c r="T209" i="19"/>
  <c r="R209" i="19"/>
  <c r="P209" i="19"/>
  <c r="BK209" i="19"/>
  <c r="J209" i="19"/>
  <c r="BI207" i="19"/>
  <c r="BH207" i="19"/>
  <c r="BG207" i="19"/>
  <c r="BF207" i="19"/>
  <c r="BE207" i="19"/>
  <c r="T207" i="19"/>
  <c r="R207" i="19"/>
  <c r="P207" i="19"/>
  <c r="BK207" i="19"/>
  <c r="J207" i="19"/>
  <c r="BI206" i="19"/>
  <c r="BH206" i="19"/>
  <c r="BG206" i="19"/>
  <c r="BF206" i="19"/>
  <c r="BE206" i="19"/>
  <c r="T206" i="19"/>
  <c r="R206" i="19"/>
  <c r="P206" i="19"/>
  <c r="BK206" i="19"/>
  <c r="J206" i="19"/>
  <c r="BI205" i="19"/>
  <c r="BH205" i="19"/>
  <c r="BG205" i="19"/>
  <c r="BF205" i="19"/>
  <c r="BE205" i="19"/>
  <c r="T205" i="19"/>
  <c r="R205" i="19"/>
  <c r="P205" i="19"/>
  <c r="BK205" i="19"/>
  <c r="J205" i="19"/>
  <c r="BI203" i="19"/>
  <c r="BH203" i="19"/>
  <c r="BG203" i="19"/>
  <c r="BF203" i="19"/>
  <c r="BE203" i="19"/>
  <c r="T203" i="19"/>
  <c r="R203" i="19"/>
  <c r="P203" i="19"/>
  <c r="BK203" i="19"/>
  <c r="J203" i="19"/>
  <c r="BI202" i="19"/>
  <c r="BH202" i="19"/>
  <c r="BG202" i="19"/>
  <c r="BF202" i="19"/>
  <c r="BE202" i="19"/>
  <c r="T202" i="19"/>
  <c r="R202" i="19"/>
  <c r="P202" i="19"/>
  <c r="BK202" i="19"/>
  <c r="J202" i="19"/>
  <c r="BI201" i="19"/>
  <c r="BH201" i="19"/>
  <c r="BG201" i="19"/>
  <c r="BF201" i="19"/>
  <c r="BE201" i="19"/>
  <c r="T201" i="19"/>
  <c r="R201" i="19"/>
  <c r="P201" i="19"/>
  <c r="BK201" i="19"/>
  <c r="J201" i="19"/>
  <c r="BI199" i="19"/>
  <c r="BH199" i="19"/>
  <c r="BG199" i="19"/>
  <c r="BF199" i="19"/>
  <c r="BE199" i="19"/>
  <c r="T199" i="19"/>
  <c r="R199" i="19"/>
  <c r="P199" i="19"/>
  <c r="BK199" i="19"/>
  <c r="J199" i="19"/>
  <c r="BI196" i="19"/>
  <c r="BH196" i="19"/>
  <c r="BG196" i="19"/>
  <c r="BF196" i="19"/>
  <c r="BE196" i="19"/>
  <c r="T196" i="19"/>
  <c r="T195" i="19" s="1"/>
  <c r="R196" i="19"/>
  <c r="R195" i="19" s="1"/>
  <c r="P196" i="19"/>
  <c r="P195" i="19" s="1"/>
  <c r="BK196" i="19"/>
  <c r="BK195" i="19" s="1"/>
  <c r="J195" i="19" s="1"/>
  <c r="J68" i="19" s="1"/>
  <c r="J196" i="19"/>
  <c r="BI194" i="19"/>
  <c r="BH194" i="19"/>
  <c r="BG194" i="19"/>
  <c r="BF194" i="19"/>
  <c r="T194" i="19"/>
  <c r="R194" i="19"/>
  <c r="P194" i="19"/>
  <c r="BK194" i="19"/>
  <c r="J194" i="19"/>
  <c r="BE194" i="19" s="1"/>
  <c r="BI192" i="19"/>
  <c r="BH192" i="19"/>
  <c r="BG192" i="19"/>
  <c r="BF192" i="19"/>
  <c r="T192" i="19"/>
  <c r="R192" i="19"/>
  <c r="P192" i="19"/>
  <c r="BK192" i="19"/>
  <c r="J192" i="19"/>
  <c r="BE192" i="19" s="1"/>
  <c r="BI188" i="19"/>
  <c r="BH188" i="19"/>
  <c r="BG188" i="19"/>
  <c r="BF188" i="19"/>
  <c r="T188" i="19"/>
  <c r="T187" i="19" s="1"/>
  <c r="R188" i="19"/>
  <c r="R187" i="19" s="1"/>
  <c r="P188" i="19"/>
  <c r="P187" i="19" s="1"/>
  <c r="BK188" i="19"/>
  <c r="BK187" i="19" s="1"/>
  <c r="J187" i="19" s="1"/>
  <c r="J67" i="19" s="1"/>
  <c r="J188" i="19"/>
  <c r="BE188" i="19" s="1"/>
  <c r="BI185" i="19"/>
  <c r="BH185" i="19"/>
  <c r="BG185" i="19"/>
  <c r="BF185" i="19"/>
  <c r="BE185" i="19"/>
  <c r="T185" i="19"/>
  <c r="R185" i="19"/>
  <c r="P185" i="19"/>
  <c r="BK185" i="19"/>
  <c r="J185" i="19"/>
  <c r="BI183" i="19"/>
  <c r="BH183" i="19"/>
  <c r="BG183" i="19"/>
  <c r="BF183" i="19"/>
  <c r="BE183" i="19"/>
  <c r="T183" i="19"/>
  <c r="R183" i="19"/>
  <c r="P183" i="19"/>
  <c r="BK183" i="19"/>
  <c r="J183" i="19"/>
  <c r="BI181" i="19"/>
  <c r="BH181" i="19"/>
  <c r="BG181" i="19"/>
  <c r="BF181" i="19"/>
  <c r="BE181" i="19"/>
  <c r="T181" i="19"/>
  <c r="R181" i="19"/>
  <c r="P181" i="19"/>
  <c r="BK181" i="19"/>
  <c r="J181" i="19"/>
  <c r="BI180" i="19"/>
  <c r="BH180" i="19"/>
  <c r="BG180" i="19"/>
  <c r="BF180" i="19"/>
  <c r="BE180" i="19"/>
  <c r="T180" i="19"/>
  <c r="R180" i="19"/>
  <c r="P180" i="19"/>
  <c r="BK180" i="19"/>
  <c r="J180" i="19"/>
  <c r="BI178" i="19"/>
  <c r="BH178" i="19"/>
  <c r="BG178" i="19"/>
  <c r="BF178" i="19"/>
  <c r="BE178" i="19"/>
  <c r="T178" i="19"/>
  <c r="R178" i="19"/>
  <c r="P178" i="19"/>
  <c r="BK178" i="19"/>
  <c r="J178" i="19"/>
  <c r="BI176" i="19"/>
  <c r="BH176" i="19"/>
  <c r="BG176" i="19"/>
  <c r="BF176" i="19"/>
  <c r="BE176" i="19"/>
  <c r="T176" i="19"/>
  <c r="R176" i="19"/>
  <c r="P176" i="19"/>
  <c r="BK176" i="19"/>
  <c r="J176" i="19"/>
  <c r="BI174" i="19"/>
  <c r="BH174" i="19"/>
  <c r="BG174" i="19"/>
  <c r="BF174" i="19"/>
  <c r="BE174" i="19"/>
  <c r="T174" i="19"/>
  <c r="R174" i="19"/>
  <c r="P174" i="19"/>
  <c r="BK174" i="19"/>
  <c r="J174" i="19"/>
  <c r="BI173" i="19"/>
  <c r="BH173" i="19"/>
  <c r="BG173" i="19"/>
  <c r="BF173" i="19"/>
  <c r="BE173" i="19"/>
  <c r="T173" i="19"/>
  <c r="R173" i="19"/>
  <c r="P173" i="19"/>
  <c r="BK173" i="19"/>
  <c r="J173" i="19"/>
  <c r="BI170" i="19"/>
  <c r="BH170" i="19"/>
  <c r="BG170" i="19"/>
  <c r="BF170" i="19"/>
  <c r="BE170" i="19"/>
  <c r="T170" i="19"/>
  <c r="R170" i="19"/>
  <c r="P170" i="19"/>
  <c r="BK170" i="19"/>
  <c r="J170" i="19"/>
  <c r="BI168" i="19"/>
  <c r="BH168" i="19"/>
  <c r="BG168" i="19"/>
  <c r="BF168" i="19"/>
  <c r="BE168" i="19"/>
  <c r="T168" i="19"/>
  <c r="R168" i="19"/>
  <c r="P168" i="19"/>
  <c r="BK168" i="19"/>
  <c r="J168" i="19"/>
  <c r="BI167" i="19"/>
  <c r="BH167" i="19"/>
  <c r="BG167" i="19"/>
  <c r="BF167" i="19"/>
  <c r="BE167" i="19"/>
  <c r="T167" i="19"/>
  <c r="R167" i="19"/>
  <c r="P167" i="19"/>
  <c r="BK167" i="19"/>
  <c r="J167" i="19"/>
  <c r="BI165" i="19"/>
  <c r="BH165" i="19"/>
  <c r="BG165" i="19"/>
  <c r="BF165" i="19"/>
  <c r="BE165" i="19"/>
  <c r="T165" i="19"/>
  <c r="R165" i="19"/>
  <c r="P165" i="19"/>
  <c r="BK165" i="19"/>
  <c r="J165" i="19"/>
  <c r="BI163" i="19"/>
  <c r="BH163" i="19"/>
  <c r="BG163" i="19"/>
  <c r="BF163" i="19"/>
  <c r="BE163" i="19"/>
  <c r="T163" i="19"/>
  <c r="R163" i="19"/>
  <c r="P163" i="19"/>
  <c r="BK163" i="19"/>
  <c r="J163" i="19"/>
  <c r="BI156" i="19"/>
  <c r="BH156" i="19"/>
  <c r="BG156" i="19"/>
  <c r="BF156" i="19"/>
  <c r="BE156" i="19"/>
  <c r="T156" i="19"/>
  <c r="R156" i="19"/>
  <c r="P156" i="19"/>
  <c r="BK156" i="19"/>
  <c r="J156" i="19"/>
  <c r="BI155" i="19"/>
  <c r="BH155" i="19"/>
  <c r="BG155" i="19"/>
  <c r="BF155" i="19"/>
  <c r="BE155" i="19"/>
  <c r="T155" i="19"/>
  <c r="R155" i="19"/>
  <c r="P155" i="19"/>
  <c r="BK155" i="19"/>
  <c r="J155" i="19"/>
  <c r="BI152" i="19"/>
  <c r="BH152" i="19"/>
  <c r="BG152" i="19"/>
  <c r="BF152" i="19"/>
  <c r="BE152" i="19"/>
  <c r="T152" i="19"/>
  <c r="R152" i="19"/>
  <c r="P152" i="19"/>
  <c r="BK152" i="19"/>
  <c r="J152" i="19"/>
  <c r="BI150" i="19"/>
  <c r="BH150" i="19"/>
  <c r="BG150" i="19"/>
  <c r="BF150" i="19"/>
  <c r="BE150" i="19"/>
  <c r="T150" i="19"/>
  <c r="R150" i="19"/>
  <c r="P150" i="19"/>
  <c r="BK150" i="19"/>
  <c r="J150" i="19"/>
  <c r="BI141" i="19"/>
  <c r="BH141" i="19"/>
  <c r="BG141" i="19"/>
  <c r="BF141" i="19"/>
  <c r="BE141" i="19"/>
  <c r="T141" i="19"/>
  <c r="R141" i="19"/>
  <c r="P141" i="19"/>
  <c r="BK141" i="19"/>
  <c r="J141" i="19"/>
  <c r="BI139" i="19"/>
  <c r="BH139" i="19"/>
  <c r="BG139" i="19"/>
  <c r="BF139" i="19"/>
  <c r="BE139" i="19"/>
  <c r="T139" i="19"/>
  <c r="R139" i="19"/>
  <c r="P139" i="19"/>
  <c r="BK139" i="19"/>
  <c r="J139" i="19"/>
  <c r="BI137" i="19"/>
  <c r="BH137" i="19"/>
  <c r="BG137" i="19"/>
  <c r="BF137" i="19"/>
  <c r="BE137" i="19"/>
  <c r="T137" i="19"/>
  <c r="R137" i="19"/>
  <c r="P137" i="19"/>
  <c r="BK137" i="19"/>
  <c r="J137" i="19"/>
  <c r="BI133" i="19"/>
  <c r="BH133" i="19"/>
  <c r="BG133" i="19"/>
  <c r="BF133" i="19"/>
  <c r="BE133" i="19"/>
  <c r="T133" i="19"/>
  <c r="R133" i="19"/>
  <c r="P133" i="19"/>
  <c r="BK133" i="19"/>
  <c r="J133" i="19"/>
  <c r="BI130" i="19"/>
  <c r="BH130" i="19"/>
  <c r="BG130" i="19"/>
  <c r="BF130" i="19"/>
  <c r="BE130" i="19"/>
  <c r="T130" i="19"/>
  <c r="R130" i="19"/>
  <c r="P130" i="19"/>
  <c r="BK130" i="19"/>
  <c r="J130" i="19"/>
  <c r="BI128" i="19"/>
  <c r="BH128" i="19"/>
  <c r="BG128" i="19"/>
  <c r="BF128" i="19"/>
  <c r="BE128" i="19"/>
  <c r="T128" i="19"/>
  <c r="R128" i="19"/>
  <c r="P128" i="19"/>
  <c r="BK128" i="19"/>
  <c r="J128" i="19"/>
  <c r="BI127" i="19"/>
  <c r="BH127" i="19"/>
  <c r="BG127" i="19"/>
  <c r="BF127" i="19"/>
  <c r="BE127" i="19"/>
  <c r="T127" i="19"/>
  <c r="R127" i="19"/>
  <c r="P127" i="19"/>
  <c r="BK127" i="19"/>
  <c r="J127" i="19"/>
  <c r="BI125" i="19"/>
  <c r="BH125" i="19"/>
  <c r="BG125" i="19"/>
  <c r="BF125" i="19"/>
  <c r="BE125" i="19"/>
  <c r="T125" i="19"/>
  <c r="R125" i="19"/>
  <c r="P125" i="19"/>
  <c r="BK125" i="19"/>
  <c r="J125" i="19"/>
  <c r="BI122" i="19"/>
  <c r="BH122" i="19"/>
  <c r="BG122" i="19"/>
  <c r="BF122" i="19"/>
  <c r="BE122" i="19"/>
  <c r="T122" i="19"/>
  <c r="R122" i="19"/>
  <c r="P122" i="19"/>
  <c r="BK122" i="19"/>
  <c r="J122" i="19"/>
  <c r="BI119" i="19"/>
  <c r="BH119" i="19"/>
  <c r="BG119" i="19"/>
  <c r="BF119" i="19"/>
  <c r="BE119" i="19"/>
  <c r="T119" i="19"/>
  <c r="R119" i="19"/>
  <c r="P119" i="19"/>
  <c r="BK119" i="19"/>
  <c r="J119" i="19"/>
  <c r="BI116" i="19"/>
  <c r="BH116" i="19"/>
  <c r="BG116" i="19"/>
  <c r="BF116" i="19"/>
  <c r="BE116" i="19"/>
  <c r="T116" i="19"/>
  <c r="R116" i="19"/>
  <c r="P116" i="19"/>
  <c r="BK116" i="19"/>
  <c r="J116" i="19"/>
  <c r="BI108" i="19"/>
  <c r="BH108" i="19"/>
  <c r="BG108" i="19"/>
  <c r="BF108" i="19"/>
  <c r="BE108" i="19"/>
  <c r="T108" i="19"/>
  <c r="R108" i="19"/>
  <c r="P108" i="19"/>
  <c r="BK108" i="19"/>
  <c r="J108" i="19"/>
  <c r="BI106" i="19"/>
  <c r="BH106" i="19"/>
  <c r="BG106" i="19"/>
  <c r="BF106" i="19"/>
  <c r="BE106" i="19"/>
  <c r="T106" i="19"/>
  <c r="R106" i="19"/>
  <c r="P106" i="19"/>
  <c r="BK106" i="19"/>
  <c r="J106" i="19"/>
  <c r="BI103" i="19"/>
  <c r="BH103" i="19"/>
  <c r="BG103" i="19"/>
  <c r="BF103" i="19"/>
  <c r="BE103" i="19"/>
  <c r="T103" i="19"/>
  <c r="R103" i="19"/>
  <c r="P103" i="19"/>
  <c r="BK103" i="19"/>
  <c r="J103" i="19"/>
  <c r="BI100" i="19"/>
  <c r="F38" i="19" s="1"/>
  <c r="BD75" i="1" s="1"/>
  <c r="BH100" i="19"/>
  <c r="F37" i="19" s="1"/>
  <c r="BC75" i="1" s="1"/>
  <c r="BG100" i="19"/>
  <c r="F36" i="19" s="1"/>
  <c r="BB75" i="1" s="1"/>
  <c r="BF100" i="19"/>
  <c r="F35" i="19" s="1"/>
  <c r="BA75" i="1" s="1"/>
  <c r="BE100" i="19"/>
  <c r="T100" i="19"/>
  <c r="T99" i="19" s="1"/>
  <c r="T98" i="19" s="1"/>
  <c r="R100" i="19"/>
  <c r="R99" i="19" s="1"/>
  <c r="P100" i="19"/>
  <c r="P99" i="19" s="1"/>
  <c r="P98" i="19" s="1"/>
  <c r="P97" i="19" s="1"/>
  <c r="AU75" i="1" s="1"/>
  <c r="BK100" i="19"/>
  <c r="BK99" i="19" s="1"/>
  <c r="J100" i="19"/>
  <c r="J93" i="19"/>
  <c r="F93" i="19"/>
  <c r="F91" i="19"/>
  <c r="E89" i="19"/>
  <c r="E83" i="19"/>
  <c r="J59" i="19"/>
  <c r="F59" i="19"/>
  <c r="F57" i="19"/>
  <c r="E55" i="19"/>
  <c r="J22" i="19"/>
  <c r="E22" i="19"/>
  <c r="F94" i="19" s="1"/>
  <c r="J21" i="19"/>
  <c r="J16" i="19"/>
  <c r="J57" i="19" s="1"/>
  <c r="E7" i="19"/>
  <c r="E49" i="19" s="1"/>
  <c r="T116" i="18"/>
  <c r="P116" i="18"/>
  <c r="AY74" i="1"/>
  <c r="AX74" i="1"/>
  <c r="BI124" i="18"/>
  <c r="BH124" i="18"/>
  <c r="BG124" i="18"/>
  <c r="BF124" i="18"/>
  <c r="BE124" i="18"/>
  <c r="T124" i="18"/>
  <c r="R124" i="18"/>
  <c r="P124" i="18"/>
  <c r="BK124" i="18"/>
  <c r="J124" i="18"/>
  <c r="BI123" i="18"/>
  <c r="BH123" i="18"/>
  <c r="BG123" i="18"/>
  <c r="BF123" i="18"/>
  <c r="BE123" i="18"/>
  <c r="T123" i="18"/>
  <c r="R123" i="18"/>
  <c r="P123" i="18"/>
  <c r="BK123" i="18"/>
  <c r="J123" i="18"/>
  <c r="BI122" i="18"/>
  <c r="BH122" i="18"/>
  <c r="BG122" i="18"/>
  <c r="BF122" i="18"/>
  <c r="BE122" i="18"/>
  <c r="T122" i="18"/>
  <c r="R122" i="18"/>
  <c r="P122" i="18"/>
  <c r="BK122" i="18"/>
  <c r="J122" i="18"/>
  <c r="BI121" i="18"/>
  <c r="BH121" i="18"/>
  <c r="BG121" i="18"/>
  <c r="BF121" i="18"/>
  <c r="BE121" i="18"/>
  <c r="T121" i="18"/>
  <c r="R121" i="18"/>
  <c r="P121" i="18"/>
  <c r="BK121" i="18"/>
  <c r="J121" i="18"/>
  <c r="BI120" i="18"/>
  <c r="BH120" i="18"/>
  <c r="BG120" i="18"/>
  <c r="BF120" i="18"/>
  <c r="BE120" i="18"/>
  <c r="T120" i="18"/>
  <c r="R120" i="18"/>
  <c r="P120" i="18"/>
  <c r="BK120" i="18"/>
  <c r="J120" i="18"/>
  <c r="BI119" i="18"/>
  <c r="BH119" i="18"/>
  <c r="BG119" i="18"/>
  <c r="BF119" i="18"/>
  <c r="BE119" i="18"/>
  <c r="T119" i="18"/>
  <c r="R119" i="18"/>
  <c r="P119" i="18"/>
  <c r="BK119" i="18"/>
  <c r="J119" i="18"/>
  <c r="BI118" i="18"/>
  <c r="BH118" i="18"/>
  <c r="BG118" i="18"/>
  <c r="BF118" i="18"/>
  <c r="BE118" i="18"/>
  <c r="T118" i="18"/>
  <c r="R118" i="18"/>
  <c r="P118" i="18"/>
  <c r="BK118" i="18"/>
  <c r="J118" i="18"/>
  <c r="BI117" i="18"/>
  <c r="BH117" i="18"/>
  <c r="BG117" i="18"/>
  <c r="BF117" i="18"/>
  <c r="BE117" i="18"/>
  <c r="T117" i="18"/>
  <c r="R117" i="18"/>
  <c r="R116" i="18" s="1"/>
  <c r="P117" i="18"/>
  <c r="BK117" i="18"/>
  <c r="BK116" i="18" s="1"/>
  <c r="J116" i="18" s="1"/>
  <c r="J67" i="18" s="1"/>
  <c r="J117" i="18"/>
  <c r="BI115" i="18"/>
  <c r="BH115" i="18"/>
  <c r="BG115" i="18"/>
  <c r="BF115" i="18"/>
  <c r="T115" i="18"/>
  <c r="R115" i="18"/>
  <c r="P115" i="18"/>
  <c r="BK115" i="18"/>
  <c r="J115" i="18"/>
  <c r="BE115" i="18" s="1"/>
  <c r="BI114" i="18"/>
  <c r="BH114" i="18"/>
  <c r="BG114" i="18"/>
  <c r="BF114" i="18"/>
  <c r="T114" i="18"/>
  <c r="R114" i="18"/>
  <c r="P114" i="18"/>
  <c r="BK114" i="18"/>
  <c r="J114" i="18"/>
  <c r="BE114" i="18" s="1"/>
  <c r="BI113" i="18"/>
  <c r="BH113" i="18"/>
  <c r="BG113" i="18"/>
  <c r="BF113" i="18"/>
  <c r="T113" i="18"/>
  <c r="R113" i="18"/>
  <c r="P113" i="18"/>
  <c r="BK113" i="18"/>
  <c r="J113" i="18"/>
  <c r="BE113" i="18" s="1"/>
  <c r="BI112" i="18"/>
  <c r="BH112" i="18"/>
  <c r="BG112" i="18"/>
  <c r="BF112" i="18"/>
  <c r="T112" i="18"/>
  <c r="R112" i="18"/>
  <c r="P112" i="18"/>
  <c r="BK112" i="18"/>
  <c r="J112" i="18"/>
  <c r="BE112" i="18" s="1"/>
  <c r="BI111" i="18"/>
  <c r="BH111" i="18"/>
  <c r="BG111" i="18"/>
  <c r="BF111" i="18"/>
  <c r="T111" i="18"/>
  <c r="R111" i="18"/>
  <c r="P111" i="18"/>
  <c r="BK111" i="18"/>
  <c r="J111" i="18"/>
  <c r="BE111" i="18" s="1"/>
  <c r="BI110" i="18"/>
  <c r="BH110" i="18"/>
  <c r="BG110" i="18"/>
  <c r="BF110" i="18"/>
  <c r="T110" i="18"/>
  <c r="R110" i="18"/>
  <c r="P110" i="18"/>
  <c r="BK110" i="18"/>
  <c r="J110" i="18"/>
  <c r="BE110" i="18" s="1"/>
  <c r="BI109" i="18"/>
  <c r="BH109" i="18"/>
  <c r="BG109" i="18"/>
  <c r="BF109" i="18"/>
  <c r="T109" i="18"/>
  <c r="R109" i="18"/>
  <c r="P109" i="18"/>
  <c r="BK109" i="18"/>
  <c r="J109" i="18"/>
  <c r="BE109" i="18" s="1"/>
  <c r="BI108" i="18"/>
  <c r="BH108" i="18"/>
  <c r="BG108" i="18"/>
  <c r="BF108" i="18"/>
  <c r="T108" i="18"/>
  <c r="R108" i="18"/>
  <c r="P108" i="18"/>
  <c r="BK108" i="18"/>
  <c r="J108" i="18"/>
  <c r="BE108" i="18" s="1"/>
  <c r="BI107" i="18"/>
  <c r="BH107" i="18"/>
  <c r="BG107" i="18"/>
  <c r="BF107" i="18"/>
  <c r="T107" i="18"/>
  <c r="R107" i="18"/>
  <c r="P107" i="18"/>
  <c r="BK107" i="18"/>
  <c r="J107" i="18"/>
  <c r="BE107" i="18" s="1"/>
  <c r="BI106" i="18"/>
  <c r="BH106" i="18"/>
  <c r="BG106" i="18"/>
  <c r="BF106" i="18"/>
  <c r="T106" i="18"/>
  <c r="R106" i="18"/>
  <c r="P106" i="18"/>
  <c r="BK106" i="18"/>
  <c r="J106" i="18"/>
  <c r="BE106" i="18" s="1"/>
  <c r="BI105" i="18"/>
  <c r="BH105" i="18"/>
  <c r="BG105" i="18"/>
  <c r="BF105" i="18"/>
  <c r="T105" i="18"/>
  <c r="R105" i="18"/>
  <c r="P105" i="18"/>
  <c r="BK105" i="18"/>
  <c r="J105" i="18"/>
  <c r="BE105" i="18" s="1"/>
  <c r="BI104" i="18"/>
  <c r="BH104" i="18"/>
  <c r="BG104" i="18"/>
  <c r="BF104" i="18"/>
  <c r="T104" i="18"/>
  <c r="R104" i="18"/>
  <c r="P104" i="18"/>
  <c r="BK104" i="18"/>
  <c r="J104" i="18"/>
  <c r="BE104" i="18" s="1"/>
  <c r="BI103" i="18"/>
  <c r="BH103" i="18"/>
  <c r="BG103" i="18"/>
  <c r="BF103" i="18"/>
  <c r="T103" i="18"/>
  <c r="R103" i="18"/>
  <c r="P103" i="18"/>
  <c r="BK103" i="18"/>
  <c r="J103" i="18"/>
  <c r="BE103" i="18" s="1"/>
  <c r="BI102" i="18"/>
  <c r="BH102" i="18"/>
  <c r="BG102" i="18"/>
  <c r="BF102" i="18"/>
  <c r="T102" i="18"/>
  <c r="R102" i="18"/>
  <c r="P102" i="18"/>
  <c r="BK102" i="18"/>
  <c r="J102" i="18"/>
  <c r="BE102" i="18" s="1"/>
  <c r="BI101" i="18"/>
  <c r="BH101" i="18"/>
  <c r="BG101" i="18"/>
  <c r="BF101" i="18"/>
  <c r="T101" i="18"/>
  <c r="R101" i="18"/>
  <c r="P101" i="18"/>
  <c r="BK101" i="18"/>
  <c r="J101" i="18"/>
  <c r="BE101" i="18" s="1"/>
  <c r="BI100" i="18"/>
  <c r="BH100" i="18"/>
  <c r="BG100" i="18"/>
  <c r="BF100" i="18"/>
  <c r="T100" i="18"/>
  <c r="R100" i="18"/>
  <c r="P100" i="18"/>
  <c r="BK100" i="18"/>
  <c r="J100" i="18"/>
  <c r="BE100" i="18" s="1"/>
  <c r="BI99" i="18"/>
  <c r="BH99" i="18"/>
  <c r="BG99" i="18"/>
  <c r="BF99" i="18"/>
  <c r="T99" i="18"/>
  <c r="R99" i="18"/>
  <c r="P99" i="18"/>
  <c r="BK99" i="18"/>
  <c r="J99" i="18"/>
  <c r="BE99" i="18" s="1"/>
  <c r="BI98" i="18"/>
  <c r="BH98" i="18"/>
  <c r="BG98" i="18"/>
  <c r="BF98" i="18"/>
  <c r="T98" i="18"/>
  <c r="R98" i="18"/>
  <c r="P98" i="18"/>
  <c r="BK98" i="18"/>
  <c r="J98" i="18"/>
  <c r="BE98" i="18" s="1"/>
  <c r="BI97" i="18"/>
  <c r="BH97" i="18"/>
  <c r="BG97" i="18"/>
  <c r="BF97" i="18"/>
  <c r="T97" i="18"/>
  <c r="R97" i="18"/>
  <c r="P97" i="18"/>
  <c r="BK97" i="18"/>
  <c r="J97" i="18"/>
  <c r="BE97" i="18" s="1"/>
  <c r="BI96" i="18"/>
  <c r="BH96" i="18"/>
  <c r="BG96" i="18"/>
  <c r="BF96" i="18"/>
  <c r="T96" i="18"/>
  <c r="R96" i="18"/>
  <c r="P96" i="18"/>
  <c r="BK96" i="18"/>
  <c r="J96" i="18"/>
  <c r="BE96" i="18" s="1"/>
  <c r="BI95" i="18"/>
  <c r="BH95" i="18"/>
  <c r="BG95" i="18"/>
  <c r="BF95" i="18"/>
  <c r="T95" i="18"/>
  <c r="R95" i="18"/>
  <c r="P95" i="18"/>
  <c r="BK95" i="18"/>
  <c r="J95" i="18"/>
  <c r="BE95" i="18" s="1"/>
  <c r="BI94" i="18"/>
  <c r="F38" i="18" s="1"/>
  <c r="BD74" i="1" s="1"/>
  <c r="BH94" i="18"/>
  <c r="F37" i="18" s="1"/>
  <c r="BC74" i="1" s="1"/>
  <c r="BG94" i="18"/>
  <c r="F36" i="18" s="1"/>
  <c r="BB74" i="1" s="1"/>
  <c r="BF94" i="18"/>
  <c r="J35" i="18" s="1"/>
  <c r="AW74" i="1" s="1"/>
  <c r="T94" i="18"/>
  <c r="T93" i="18" s="1"/>
  <c r="T92" i="18" s="1"/>
  <c r="T91" i="18" s="1"/>
  <c r="R94" i="18"/>
  <c r="R93" i="18" s="1"/>
  <c r="P94" i="18"/>
  <c r="P93" i="18" s="1"/>
  <c r="P92" i="18" s="1"/>
  <c r="P91" i="18" s="1"/>
  <c r="AU74" i="1" s="1"/>
  <c r="BK94" i="18"/>
  <c r="BK93" i="18" s="1"/>
  <c r="J94" i="18"/>
  <c r="BE94" i="18" s="1"/>
  <c r="J87" i="18"/>
  <c r="F87" i="18"/>
  <c r="J85" i="18"/>
  <c r="F85" i="18"/>
  <c r="E83" i="18"/>
  <c r="F60" i="18"/>
  <c r="J59" i="18"/>
  <c r="F59" i="18"/>
  <c r="F57" i="18"/>
  <c r="E55" i="18"/>
  <c r="J22" i="18"/>
  <c r="E22" i="18"/>
  <c r="F88" i="18" s="1"/>
  <c r="J21" i="18"/>
  <c r="J16" i="18"/>
  <c r="J57" i="18" s="1"/>
  <c r="E7" i="18"/>
  <c r="E49" i="18" s="1"/>
  <c r="AY73" i="1"/>
  <c r="AX73" i="1"/>
  <c r="BI1484" i="17"/>
  <c r="BH1484" i="17"/>
  <c r="BG1484" i="17"/>
  <c r="BF1484" i="17"/>
  <c r="T1484" i="17"/>
  <c r="R1484" i="17"/>
  <c r="P1484" i="17"/>
  <c r="BK1484" i="17"/>
  <c r="J1484" i="17"/>
  <c r="BE1484" i="17" s="1"/>
  <c r="BI1481" i="17"/>
  <c r="BH1481" i="17"/>
  <c r="BG1481" i="17"/>
  <c r="BF1481" i="17"/>
  <c r="T1481" i="17"/>
  <c r="T1480" i="17" s="1"/>
  <c r="R1481" i="17"/>
  <c r="R1480" i="17" s="1"/>
  <c r="P1481" i="17"/>
  <c r="P1480" i="17" s="1"/>
  <c r="BK1481" i="17"/>
  <c r="BK1480" i="17" s="1"/>
  <c r="J1480" i="17" s="1"/>
  <c r="J83" i="17" s="1"/>
  <c r="J1481" i="17"/>
  <c r="BE1481" i="17" s="1"/>
  <c r="BI1479" i="17"/>
  <c r="BH1479" i="17"/>
  <c r="BG1479" i="17"/>
  <c r="BF1479" i="17"/>
  <c r="BE1479" i="17"/>
  <c r="T1479" i="17"/>
  <c r="T1478" i="17" s="1"/>
  <c r="R1479" i="17"/>
  <c r="R1478" i="17" s="1"/>
  <c r="R1477" i="17" s="1"/>
  <c r="P1479" i="17"/>
  <c r="P1478" i="17" s="1"/>
  <c r="P1477" i="17" s="1"/>
  <c r="BK1479" i="17"/>
  <c r="BK1478" i="17" s="1"/>
  <c r="J1479" i="17"/>
  <c r="BI1476" i="17"/>
  <c r="BH1476" i="17"/>
  <c r="BG1476" i="17"/>
  <c r="BF1476" i="17"/>
  <c r="BE1476" i="17"/>
  <c r="T1476" i="17"/>
  <c r="T1475" i="17" s="1"/>
  <c r="R1476" i="17"/>
  <c r="R1475" i="17" s="1"/>
  <c r="P1476" i="17"/>
  <c r="P1475" i="17" s="1"/>
  <c r="BK1476" i="17"/>
  <c r="BK1475" i="17" s="1"/>
  <c r="J1475" i="17" s="1"/>
  <c r="J80" i="17" s="1"/>
  <c r="J1476" i="17"/>
  <c r="BI1474" i="17"/>
  <c r="BH1474" i="17"/>
  <c r="BG1474" i="17"/>
  <c r="BF1474" i="17"/>
  <c r="T1474" i="17"/>
  <c r="R1474" i="17"/>
  <c r="P1474" i="17"/>
  <c r="BK1474" i="17"/>
  <c r="J1474" i="17"/>
  <c r="BE1474" i="17" s="1"/>
  <c r="BI1473" i="17"/>
  <c r="BH1473" i="17"/>
  <c r="BG1473" i="17"/>
  <c r="BF1473" i="17"/>
  <c r="T1473" i="17"/>
  <c r="R1473" i="17"/>
  <c r="P1473" i="17"/>
  <c r="BK1473" i="17"/>
  <c r="J1473" i="17"/>
  <c r="BE1473" i="17" s="1"/>
  <c r="BI1472" i="17"/>
  <c r="BH1472" i="17"/>
  <c r="BG1472" i="17"/>
  <c r="BF1472" i="17"/>
  <c r="T1472" i="17"/>
  <c r="R1472" i="17"/>
  <c r="P1472" i="17"/>
  <c r="BK1472" i="17"/>
  <c r="J1472" i="17"/>
  <c r="BE1472" i="17" s="1"/>
  <c r="BI1470" i="17"/>
  <c r="BH1470" i="17"/>
  <c r="BG1470" i="17"/>
  <c r="BF1470" i="17"/>
  <c r="T1470" i="17"/>
  <c r="R1470" i="17"/>
  <c r="P1470" i="17"/>
  <c r="BK1470" i="17"/>
  <c r="J1470" i="17"/>
  <c r="BE1470" i="17" s="1"/>
  <c r="BI1468" i="17"/>
  <c r="BH1468" i="17"/>
  <c r="BG1468" i="17"/>
  <c r="BF1468" i="17"/>
  <c r="T1468" i="17"/>
  <c r="R1468" i="17"/>
  <c r="P1468" i="17"/>
  <c r="BK1468" i="17"/>
  <c r="J1468" i="17"/>
  <c r="BE1468" i="17" s="1"/>
  <c r="BI1466" i="17"/>
  <c r="BH1466" i="17"/>
  <c r="BG1466" i="17"/>
  <c r="BF1466" i="17"/>
  <c r="T1466" i="17"/>
  <c r="R1466" i="17"/>
  <c r="P1466" i="17"/>
  <c r="BK1466" i="17"/>
  <c r="J1466" i="17"/>
  <c r="BE1466" i="17" s="1"/>
  <c r="BI1464" i="17"/>
  <c r="BH1464" i="17"/>
  <c r="BG1464" i="17"/>
  <c r="BF1464" i="17"/>
  <c r="BE1464" i="17"/>
  <c r="T1464" i="17"/>
  <c r="R1464" i="17"/>
  <c r="P1464" i="17"/>
  <c r="BK1464" i="17"/>
  <c r="J1464" i="17"/>
  <c r="BI1462" i="17"/>
  <c r="BH1462" i="17"/>
  <c r="BG1462" i="17"/>
  <c r="BF1462" i="17"/>
  <c r="T1462" i="17"/>
  <c r="R1462" i="17"/>
  <c r="P1462" i="17"/>
  <c r="BK1462" i="17"/>
  <c r="J1462" i="17"/>
  <c r="BE1462" i="17" s="1"/>
  <c r="BI1460" i="17"/>
  <c r="BH1460" i="17"/>
  <c r="BG1460" i="17"/>
  <c r="BF1460" i="17"/>
  <c r="BE1460" i="17"/>
  <c r="T1460" i="17"/>
  <c r="R1460" i="17"/>
  <c r="P1460" i="17"/>
  <c r="BK1460" i="17"/>
  <c r="J1460" i="17"/>
  <c r="BI1458" i="17"/>
  <c r="BH1458" i="17"/>
  <c r="BG1458" i="17"/>
  <c r="BF1458" i="17"/>
  <c r="T1458" i="17"/>
  <c r="R1458" i="17"/>
  <c r="P1458" i="17"/>
  <c r="BK1458" i="17"/>
  <c r="J1458" i="17"/>
  <c r="BE1458" i="17" s="1"/>
  <c r="BI1456" i="17"/>
  <c r="BH1456" i="17"/>
  <c r="BG1456" i="17"/>
  <c r="BF1456" i="17"/>
  <c r="BE1456" i="17"/>
  <c r="T1456" i="17"/>
  <c r="R1456" i="17"/>
  <c r="P1456" i="17"/>
  <c r="BK1456" i="17"/>
  <c r="J1456" i="17"/>
  <c r="BI1454" i="17"/>
  <c r="BH1454" i="17"/>
  <c r="BG1454" i="17"/>
  <c r="BF1454" i="17"/>
  <c r="T1454" i="17"/>
  <c r="R1454" i="17"/>
  <c r="P1454" i="17"/>
  <c r="BK1454" i="17"/>
  <c r="J1454" i="17"/>
  <c r="BE1454" i="17" s="1"/>
  <c r="BI1452" i="17"/>
  <c r="BH1452" i="17"/>
  <c r="BG1452" i="17"/>
  <c r="BF1452" i="17"/>
  <c r="BE1452" i="17"/>
  <c r="T1452" i="17"/>
  <c r="R1452" i="17"/>
  <c r="P1452" i="17"/>
  <c r="BK1452" i="17"/>
  <c r="J1452" i="17"/>
  <c r="BI1450" i="17"/>
  <c r="BH1450" i="17"/>
  <c r="BG1450" i="17"/>
  <c r="BF1450" i="17"/>
  <c r="T1450" i="17"/>
  <c r="T1449" i="17" s="1"/>
  <c r="R1450" i="17"/>
  <c r="R1449" i="17" s="1"/>
  <c r="R1448" i="17" s="1"/>
  <c r="P1450" i="17"/>
  <c r="P1449" i="17" s="1"/>
  <c r="P1448" i="17" s="1"/>
  <c r="BK1450" i="17"/>
  <c r="BK1449" i="17" s="1"/>
  <c r="J1450" i="17"/>
  <c r="BE1450" i="17" s="1"/>
  <c r="BI1447" i="17"/>
  <c r="BH1447" i="17"/>
  <c r="BG1447" i="17"/>
  <c r="BF1447" i="17"/>
  <c r="BE1447" i="17"/>
  <c r="T1447" i="17"/>
  <c r="T1446" i="17" s="1"/>
  <c r="R1447" i="17"/>
  <c r="R1446" i="17" s="1"/>
  <c r="P1447" i="17"/>
  <c r="P1446" i="17" s="1"/>
  <c r="BK1447" i="17"/>
  <c r="BK1446" i="17" s="1"/>
  <c r="J1446" i="17" s="1"/>
  <c r="J77" i="17" s="1"/>
  <c r="J1447" i="17"/>
  <c r="BI1445" i="17"/>
  <c r="BH1445" i="17"/>
  <c r="BG1445" i="17"/>
  <c r="BF1445" i="17"/>
  <c r="T1445" i="17"/>
  <c r="R1445" i="17"/>
  <c r="P1445" i="17"/>
  <c r="BK1445" i="17"/>
  <c r="J1445" i="17"/>
  <c r="BE1445" i="17" s="1"/>
  <c r="BI1443" i="17"/>
  <c r="BH1443" i="17"/>
  <c r="BG1443" i="17"/>
  <c r="BF1443" i="17"/>
  <c r="BE1443" i="17"/>
  <c r="T1443" i="17"/>
  <c r="R1443" i="17"/>
  <c r="P1443" i="17"/>
  <c r="BK1443" i="17"/>
  <c r="J1443" i="17"/>
  <c r="BI1442" i="17"/>
  <c r="BH1442" i="17"/>
  <c r="BG1442" i="17"/>
  <c r="BF1442" i="17"/>
  <c r="T1442" i="17"/>
  <c r="R1442" i="17"/>
  <c r="P1442" i="17"/>
  <c r="BK1442" i="17"/>
  <c r="J1442" i="17"/>
  <c r="BE1442" i="17" s="1"/>
  <c r="BI1441" i="17"/>
  <c r="BH1441" i="17"/>
  <c r="BG1441" i="17"/>
  <c r="BF1441" i="17"/>
  <c r="BE1441" i="17"/>
  <c r="T1441" i="17"/>
  <c r="R1441" i="17"/>
  <c r="P1441" i="17"/>
  <c r="BK1441" i="17"/>
  <c r="J1441" i="17"/>
  <c r="BI1438" i="17"/>
  <c r="BH1438" i="17"/>
  <c r="BG1438" i="17"/>
  <c r="BF1438" i="17"/>
  <c r="T1438" i="17"/>
  <c r="R1438" i="17"/>
  <c r="P1438" i="17"/>
  <c r="BK1438" i="17"/>
  <c r="J1438" i="17"/>
  <c r="BE1438" i="17" s="1"/>
  <c r="BI1435" i="17"/>
  <c r="BH1435" i="17"/>
  <c r="BG1435" i="17"/>
  <c r="BF1435" i="17"/>
  <c r="BE1435" i="17"/>
  <c r="T1435" i="17"/>
  <c r="R1435" i="17"/>
  <c r="P1435" i="17"/>
  <c r="BK1435" i="17"/>
  <c r="J1435" i="17"/>
  <c r="BI1434" i="17"/>
  <c r="BH1434" i="17"/>
  <c r="BG1434" i="17"/>
  <c r="BF1434" i="17"/>
  <c r="T1434" i="17"/>
  <c r="R1434" i="17"/>
  <c r="P1434" i="17"/>
  <c r="BK1434" i="17"/>
  <c r="J1434" i="17"/>
  <c r="BE1434" i="17" s="1"/>
  <c r="BI1433" i="17"/>
  <c r="BH1433" i="17"/>
  <c r="BG1433" i="17"/>
  <c r="BF1433" i="17"/>
  <c r="BE1433" i="17"/>
  <c r="T1433" i="17"/>
  <c r="R1433" i="17"/>
  <c r="P1433" i="17"/>
  <c r="BK1433" i="17"/>
  <c r="J1433" i="17"/>
  <c r="BI1431" i="17"/>
  <c r="BH1431" i="17"/>
  <c r="BG1431" i="17"/>
  <c r="BF1431" i="17"/>
  <c r="T1431" i="17"/>
  <c r="R1431" i="17"/>
  <c r="P1431" i="17"/>
  <c r="BK1431" i="17"/>
  <c r="J1431" i="17"/>
  <c r="BE1431" i="17" s="1"/>
  <c r="BI1428" i="17"/>
  <c r="BH1428" i="17"/>
  <c r="BG1428" i="17"/>
  <c r="BF1428" i="17"/>
  <c r="BE1428" i="17"/>
  <c r="T1428" i="17"/>
  <c r="R1428" i="17"/>
  <c r="P1428" i="17"/>
  <c r="BK1428" i="17"/>
  <c r="J1428" i="17"/>
  <c r="BI1427" i="17"/>
  <c r="BH1427" i="17"/>
  <c r="BG1427" i="17"/>
  <c r="BF1427" i="17"/>
  <c r="BE1427" i="17"/>
  <c r="T1427" i="17"/>
  <c r="R1427" i="17"/>
  <c r="P1427" i="17"/>
  <c r="BK1427" i="17"/>
  <c r="J1427" i="17"/>
  <c r="BI1426" i="17"/>
  <c r="BH1426" i="17"/>
  <c r="BG1426" i="17"/>
  <c r="BF1426" i="17"/>
  <c r="BE1426" i="17"/>
  <c r="T1426" i="17"/>
  <c r="R1426" i="17"/>
  <c r="P1426" i="17"/>
  <c r="BK1426" i="17"/>
  <c r="J1426" i="17"/>
  <c r="BI1425" i="17"/>
  <c r="BH1425" i="17"/>
  <c r="BG1425" i="17"/>
  <c r="BF1425" i="17"/>
  <c r="BE1425" i="17"/>
  <c r="T1425" i="17"/>
  <c r="R1425" i="17"/>
  <c r="P1425" i="17"/>
  <c r="BK1425" i="17"/>
  <c r="J1425" i="17"/>
  <c r="BI1424" i="17"/>
  <c r="BH1424" i="17"/>
  <c r="BG1424" i="17"/>
  <c r="BF1424" i="17"/>
  <c r="BE1424" i="17"/>
  <c r="T1424" i="17"/>
  <c r="R1424" i="17"/>
  <c r="P1424" i="17"/>
  <c r="BK1424" i="17"/>
  <c r="J1424" i="17"/>
  <c r="BI1421" i="17"/>
  <c r="BH1421" i="17"/>
  <c r="BG1421" i="17"/>
  <c r="BF1421" i="17"/>
  <c r="BE1421" i="17"/>
  <c r="T1421" i="17"/>
  <c r="R1421" i="17"/>
  <c r="P1421" i="17"/>
  <c r="BK1421" i="17"/>
  <c r="J1421" i="17"/>
  <c r="BI1418" i="17"/>
  <c r="BH1418" i="17"/>
  <c r="BG1418" i="17"/>
  <c r="BF1418" i="17"/>
  <c r="BE1418" i="17"/>
  <c r="T1418" i="17"/>
  <c r="R1418" i="17"/>
  <c r="P1418" i="17"/>
  <c r="BK1418" i="17"/>
  <c r="J1418" i="17"/>
  <c r="BI1413" i="17"/>
  <c r="BH1413" i="17"/>
  <c r="BG1413" i="17"/>
  <c r="BF1413" i="17"/>
  <c r="BE1413" i="17"/>
  <c r="T1413" i="17"/>
  <c r="R1413" i="17"/>
  <c r="P1413" i="17"/>
  <c r="BK1413" i="17"/>
  <c r="J1413" i="17"/>
  <c r="BI1401" i="17"/>
  <c r="BH1401" i="17"/>
  <c r="BG1401" i="17"/>
  <c r="BF1401" i="17"/>
  <c r="BE1401" i="17"/>
  <c r="T1401" i="17"/>
  <c r="T1400" i="17" s="1"/>
  <c r="R1401" i="17"/>
  <c r="R1400" i="17" s="1"/>
  <c r="P1401" i="17"/>
  <c r="P1400" i="17" s="1"/>
  <c r="BK1401" i="17"/>
  <c r="BK1400" i="17" s="1"/>
  <c r="J1400" i="17" s="1"/>
  <c r="J76" i="17" s="1"/>
  <c r="J1401" i="17"/>
  <c r="BI1398" i="17"/>
  <c r="BH1398" i="17"/>
  <c r="BG1398" i="17"/>
  <c r="BF1398" i="17"/>
  <c r="T1398" i="17"/>
  <c r="R1398" i="17"/>
  <c r="P1398" i="17"/>
  <c r="BK1398" i="17"/>
  <c r="J1398" i="17"/>
  <c r="BE1398" i="17" s="1"/>
  <c r="BI1397" i="17"/>
  <c r="BH1397" i="17"/>
  <c r="BG1397" i="17"/>
  <c r="BF1397" i="17"/>
  <c r="T1397" i="17"/>
  <c r="R1397" i="17"/>
  <c r="P1397" i="17"/>
  <c r="BK1397" i="17"/>
  <c r="J1397" i="17"/>
  <c r="BE1397" i="17" s="1"/>
  <c r="BI1396" i="17"/>
  <c r="BH1396" i="17"/>
  <c r="BG1396" i="17"/>
  <c r="BF1396" i="17"/>
  <c r="T1396" i="17"/>
  <c r="R1396" i="17"/>
  <c r="P1396" i="17"/>
  <c r="BK1396" i="17"/>
  <c r="J1396" i="17"/>
  <c r="BE1396" i="17" s="1"/>
  <c r="BI1395" i="17"/>
  <c r="BH1395" i="17"/>
  <c r="BG1395" i="17"/>
  <c r="BF1395" i="17"/>
  <c r="T1395" i="17"/>
  <c r="R1395" i="17"/>
  <c r="P1395" i="17"/>
  <c r="BK1395" i="17"/>
  <c r="J1395" i="17"/>
  <c r="BE1395" i="17" s="1"/>
  <c r="BI1394" i="17"/>
  <c r="BH1394" i="17"/>
  <c r="BG1394" i="17"/>
  <c r="BF1394" i="17"/>
  <c r="T1394" i="17"/>
  <c r="R1394" i="17"/>
  <c r="P1394" i="17"/>
  <c r="BK1394" i="17"/>
  <c r="J1394" i="17"/>
  <c r="BE1394" i="17" s="1"/>
  <c r="BI1389" i="17"/>
  <c r="BH1389" i="17"/>
  <c r="BG1389" i="17"/>
  <c r="BF1389" i="17"/>
  <c r="T1389" i="17"/>
  <c r="R1389" i="17"/>
  <c r="P1389" i="17"/>
  <c r="BK1389" i="17"/>
  <c r="J1389" i="17"/>
  <c r="BE1389" i="17" s="1"/>
  <c r="BI1387" i="17"/>
  <c r="BH1387" i="17"/>
  <c r="BG1387" i="17"/>
  <c r="BF1387" i="17"/>
  <c r="T1387" i="17"/>
  <c r="R1387" i="17"/>
  <c r="P1387" i="17"/>
  <c r="BK1387" i="17"/>
  <c r="J1387" i="17"/>
  <c r="BE1387" i="17" s="1"/>
  <c r="BI1385" i="17"/>
  <c r="BH1385" i="17"/>
  <c r="BG1385" i="17"/>
  <c r="BF1385" i="17"/>
  <c r="BE1385" i="17"/>
  <c r="T1385" i="17"/>
  <c r="R1385" i="17"/>
  <c r="P1385" i="17"/>
  <c r="BK1385" i="17"/>
  <c r="J1385" i="17"/>
  <c r="BI1384" i="17"/>
  <c r="BH1384" i="17"/>
  <c r="BG1384" i="17"/>
  <c r="BF1384" i="17"/>
  <c r="T1384" i="17"/>
  <c r="R1384" i="17"/>
  <c r="P1384" i="17"/>
  <c r="BK1384" i="17"/>
  <c r="J1384" i="17"/>
  <c r="BE1384" i="17" s="1"/>
  <c r="BI1383" i="17"/>
  <c r="BH1383" i="17"/>
  <c r="BG1383" i="17"/>
  <c r="BF1383" i="17"/>
  <c r="BE1383" i="17"/>
  <c r="T1383" i="17"/>
  <c r="R1383" i="17"/>
  <c r="P1383" i="17"/>
  <c r="BK1383" i="17"/>
  <c r="J1383" i="17"/>
  <c r="BI1382" i="17"/>
  <c r="BH1382" i="17"/>
  <c r="BG1382" i="17"/>
  <c r="BF1382" i="17"/>
  <c r="BE1382" i="17"/>
  <c r="T1382" i="17"/>
  <c r="R1382" i="17"/>
  <c r="P1382" i="17"/>
  <c r="BK1382" i="17"/>
  <c r="J1382" i="17"/>
  <c r="BI1380" i="17"/>
  <c r="BH1380" i="17"/>
  <c r="BG1380" i="17"/>
  <c r="BF1380" i="17"/>
  <c r="BE1380" i="17"/>
  <c r="T1380" i="17"/>
  <c r="R1380" i="17"/>
  <c r="P1380" i="17"/>
  <c r="BK1380" i="17"/>
  <c r="J1380" i="17"/>
  <c r="BI1378" i="17"/>
  <c r="BH1378" i="17"/>
  <c r="BG1378" i="17"/>
  <c r="BF1378" i="17"/>
  <c r="BE1378" i="17"/>
  <c r="T1378" i="17"/>
  <c r="R1378" i="17"/>
  <c r="P1378" i="17"/>
  <c r="BK1378" i="17"/>
  <c r="J1378" i="17"/>
  <c r="BI1376" i="17"/>
  <c r="BH1376" i="17"/>
  <c r="BG1376" i="17"/>
  <c r="BF1376" i="17"/>
  <c r="BE1376" i="17"/>
  <c r="T1376" i="17"/>
  <c r="R1376" i="17"/>
  <c r="P1376" i="17"/>
  <c r="BK1376" i="17"/>
  <c r="J1376" i="17"/>
  <c r="BI1372" i="17"/>
  <c r="BH1372" i="17"/>
  <c r="BG1372" i="17"/>
  <c r="BF1372" i="17"/>
  <c r="BE1372" i="17"/>
  <c r="T1372" i="17"/>
  <c r="R1372" i="17"/>
  <c r="P1372" i="17"/>
  <c r="BK1372" i="17"/>
  <c r="J1372" i="17"/>
  <c r="BI1365" i="17"/>
  <c r="BH1365" i="17"/>
  <c r="BG1365" i="17"/>
  <c r="BF1365" i="17"/>
  <c r="BE1365" i="17"/>
  <c r="T1365" i="17"/>
  <c r="R1365" i="17"/>
  <c r="P1365" i="17"/>
  <c r="BK1365" i="17"/>
  <c r="J1365" i="17"/>
  <c r="BI1357" i="17"/>
  <c r="BH1357" i="17"/>
  <c r="BG1357" i="17"/>
  <c r="BF1357" i="17"/>
  <c r="BE1357" i="17"/>
  <c r="T1357" i="17"/>
  <c r="R1357" i="17"/>
  <c r="P1357" i="17"/>
  <c r="BK1357" i="17"/>
  <c r="J1357" i="17"/>
  <c r="BI1343" i="17"/>
  <c r="BH1343" i="17"/>
  <c r="BG1343" i="17"/>
  <c r="BF1343" i="17"/>
  <c r="BE1343" i="17"/>
  <c r="T1343" i="17"/>
  <c r="R1343" i="17"/>
  <c r="P1343" i="17"/>
  <c r="BK1343" i="17"/>
  <c r="J1343" i="17"/>
  <c r="BI1337" i="17"/>
  <c r="BH1337" i="17"/>
  <c r="BG1337" i="17"/>
  <c r="BF1337" i="17"/>
  <c r="BE1337" i="17"/>
  <c r="T1337" i="17"/>
  <c r="R1337" i="17"/>
  <c r="P1337" i="17"/>
  <c r="BK1337" i="17"/>
  <c r="J1337" i="17"/>
  <c r="BI1334" i="17"/>
  <c r="BH1334" i="17"/>
  <c r="BG1334" i="17"/>
  <c r="BF1334" i="17"/>
  <c r="BE1334" i="17"/>
  <c r="T1334" i="17"/>
  <c r="R1334" i="17"/>
  <c r="P1334" i="17"/>
  <c r="BK1334" i="17"/>
  <c r="J1334" i="17"/>
  <c r="BI1332" i="17"/>
  <c r="BH1332" i="17"/>
  <c r="BG1332" i="17"/>
  <c r="BF1332" i="17"/>
  <c r="BE1332" i="17"/>
  <c r="T1332" i="17"/>
  <c r="R1332" i="17"/>
  <c r="P1332" i="17"/>
  <c r="BK1332" i="17"/>
  <c r="J1332" i="17"/>
  <c r="BI1330" i="17"/>
  <c r="BH1330" i="17"/>
  <c r="BG1330" i="17"/>
  <c r="BF1330" i="17"/>
  <c r="BE1330" i="17"/>
  <c r="T1330" i="17"/>
  <c r="R1330" i="17"/>
  <c r="P1330" i="17"/>
  <c r="BK1330" i="17"/>
  <c r="J1330" i="17"/>
  <c r="BI1328" i="17"/>
  <c r="BH1328" i="17"/>
  <c r="BG1328" i="17"/>
  <c r="BF1328" i="17"/>
  <c r="BE1328" i="17"/>
  <c r="T1328" i="17"/>
  <c r="R1328" i="17"/>
  <c r="P1328" i="17"/>
  <c r="BK1328" i="17"/>
  <c r="J1328" i="17"/>
  <c r="BI1326" i="17"/>
  <c r="BH1326" i="17"/>
  <c r="BG1326" i="17"/>
  <c r="BF1326" i="17"/>
  <c r="BE1326" i="17"/>
  <c r="T1326" i="17"/>
  <c r="R1326" i="17"/>
  <c r="P1326" i="17"/>
  <c r="BK1326" i="17"/>
  <c r="J1326" i="17"/>
  <c r="BI1324" i="17"/>
  <c r="BH1324" i="17"/>
  <c r="BG1324" i="17"/>
  <c r="BF1324" i="17"/>
  <c r="BE1324" i="17"/>
  <c r="T1324" i="17"/>
  <c r="R1324" i="17"/>
  <c r="P1324" i="17"/>
  <c r="BK1324" i="17"/>
  <c r="J1324" i="17"/>
  <c r="BI1322" i="17"/>
  <c r="BH1322" i="17"/>
  <c r="BG1322" i="17"/>
  <c r="BF1322" i="17"/>
  <c r="BE1322" i="17"/>
  <c r="T1322" i="17"/>
  <c r="R1322" i="17"/>
  <c r="P1322" i="17"/>
  <c r="BK1322" i="17"/>
  <c r="J1322" i="17"/>
  <c r="BI1320" i="17"/>
  <c r="BH1320" i="17"/>
  <c r="BG1320" i="17"/>
  <c r="BF1320" i="17"/>
  <c r="BE1320" i="17"/>
  <c r="T1320" i="17"/>
  <c r="R1320" i="17"/>
  <c r="P1320" i="17"/>
  <c r="BK1320" i="17"/>
  <c r="J1320" i="17"/>
  <c r="BI1315" i="17"/>
  <c r="BH1315" i="17"/>
  <c r="BG1315" i="17"/>
  <c r="BF1315" i="17"/>
  <c r="BE1315" i="17"/>
  <c r="T1315" i="17"/>
  <c r="R1315" i="17"/>
  <c r="P1315" i="17"/>
  <c r="BK1315" i="17"/>
  <c r="J1315" i="17"/>
  <c r="BI1314" i="17"/>
  <c r="BH1314" i="17"/>
  <c r="BG1314" i="17"/>
  <c r="BF1314" i="17"/>
  <c r="BE1314" i="17"/>
  <c r="T1314" i="17"/>
  <c r="R1314" i="17"/>
  <c r="P1314" i="17"/>
  <c r="BK1314" i="17"/>
  <c r="J1314" i="17"/>
  <c r="BI1312" i="17"/>
  <c r="BH1312" i="17"/>
  <c r="BG1312" i="17"/>
  <c r="BF1312" i="17"/>
  <c r="BE1312" i="17"/>
  <c r="T1312" i="17"/>
  <c r="R1312" i="17"/>
  <c r="P1312" i="17"/>
  <c r="BK1312" i="17"/>
  <c r="J1312" i="17"/>
  <c r="BI1311" i="17"/>
  <c r="BH1311" i="17"/>
  <c r="BG1311" i="17"/>
  <c r="BF1311" i="17"/>
  <c r="BE1311" i="17"/>
  <c r="T1311" i="17"/>
  <c r="R1311" i="17"/>
  <c r="P1311" i="17"/>
  <c r="BK1311" i="17"/>
  <c r="J1311" i="17"/>
  <c r="BI1309" i="17"/>
  <c r="BH1309" i="17"/>
  <c r="BG1309" i="17"/>
  <c r="BF1309" i="17"/>
  <c r="BE1309" i="17"/>
  <c r="T1309" i="17"/>
  <c r="R1309" i="17"/>
  <c r="P1309" i="17"/>
  <c r="BK1309" i="17"/>
  <c r="J1309" i="17"/>
  <c r="BI1308" i="17"/>
  <c r="BH1308" i="17"/>
  <c r="BG1308" i="17"/>
  <c r="BF1308" i="17"/>
  <c r="BE1308" i="17"/>
  <c r="T1308" i="17"/>
  <c r="R1308" i="17"/>
  <c r="P1308" i="17"/>
  <c r="BK1308" i="17"/>
  <c r="J1308" i="17"/>
  <c r="BI1306" i="17"/>
  <c r="BH1306" i="17"/>
  <c r="BG1306" i="17"/>
  <c r="BF1306" i="17"/>
  <c r="BE1306" i="17"/>
  <c r="T1306" i="17"/>
  <c r="R1306" i="17"/>
  <c r="P1306" i="17"/>
  <c r="BK1306" i="17"/>
  <c r="J1306" i="17"/>
  <c r="BI1304" i="17"/>
  <c r="BH1304" i="17"/>
  <c r="BG1304" i="17"/>
  <c r="BF1304" i="17"/>
  <c r="BE1304" i="17"/>
  <c r="T1304" i="17"/>
  <c r="R1304" i="17"/>
  <c r="P1304" i="17"/>
  <c r="BK1304" i="17"/>
  <c r="J1304" i="17"/>
  <c r="BI1302" i="17"/>
  <c r="BH1302" i="17"/>
  <c r="BG1302" i="17"/>
  <c r="BF1302" i="17"/>
  <c r="BE1302" i="17"/>
  <c r="T1302" i="17"/>
  <c r="R1302" i="17"/>
  <c r="P1302" i="17"/>
  <c r="BK1302" i="17"/>
  <c r="J1302" i="17"/>
  <c r="BI1301" i="17"/>
  <c r="BH1301" i="17"/>
  <c r="BG1301" i="17"/>
  <c r="BF1301" i="17"/>
  <c r="BE1301" i="17"/>
  <c r="T1301" i="17"/>
  <c r="R1301" i="17"/>
  <c r="P1301" i="17"/>
  <c r="BK1301" i="17"/>
  <c r="J1301" i="17"/>
  <c r="BI1299" i="17"/>
  <c r="BH1299" i="17"/>
  <c r="BG1299" i="17"/>
  <c r="BF1299" i="17"/>
  <c r="BE1299" i="17"/>
  <c r="T1299" i="17"/>
  <c r="R1299" i="17"/>
  <c r="P1299" i="17"/>
  <c r="BK1299" i="17"/>
  <c r="J1299" i="17"/>
  <c r="BI1297" i="17"/>
  <c r="BH1297" i="17"/>
  <c r="BG1297" i="17"/>
  <c r="BF1297" i="17"/>
  <c r="BE1297" i="17"/>
  <c r="T1297" i="17"/>
  <c r="R1297" i="17"/>
  <c r="P1297" i="17"/>
  <c r="BK1297" i="17"/>
  <c r="J1297" i="17"/>
  <c r="BI1295" i="17"/>
  <c r="BH1295" i="17"/>
  <c r="BG1295" i="17"/>
  <c r="BF1295" i="17"/>
  <c r="BE1295" i="17"/>
  <c r="T1295" i="17"/>
  <c r="R1295" i="17"/>
  <c r="P1295" i="17"/>
  <c r="BK1295" i="17"/>
  <c r="J1295" i="17"/>
  <c r="BI1293" i="17"/>
  <c r="BH1293" i="17"/>
  <c r="BG1293" i="17"/>
  <c r="BF1293" i="17"/>
  <c r="BE1293" i="17"/>
  <c r="T1293" i="17"/>
  <c r="R1293" i="17"/>
  <c r="P1293" i="17"/>
  <c r="BK1293" i="17"/>
  <c r="J1293" i="17"/>
  <c r="BI1291" i="17"/>
  <c r="BH1291" i="17"/>
  <c r="BG1291" i="17"/>
  <c r="BF1291" i="17"/>
  <c r="BE1291" i="17"/>
  <c r="T1291" i="17"/>
  <c r="R1291" i="17"/>
  <c r="P1291" i="17"/>
  <c r="BK1291" i="17"/>
  <c r="J1291" i="17"/>
  <c r="BI1289" i="17"/>
  <c r="BH1289" i="17"/>
  <c r="BG1289" i="17"/>
  <c r="BF1289" i="17"/>
  <c r="BE1289" i="17"/>
  <c r="T1289" i="17"/>
  <c r="R1289" i="17"/>
  <c r="P1289" i="17"/>
  <c r="BK1289" i="17"/>
  <c r="J1289" i="17"/>
  <c r="BI1287" i="17"/>
  <c r="BH1287" i="17"/>
  <c r="BG1287" i="17"/>
  <c r="BF1287" i="17"/>
  <c r="BE1287" i="17"/>
  <c r="T1287" i="17"/>
  <c r="R1287" i="17"/>
  <c r="P1287" i="17"/>
  <c r="BK1287" i="17"/>
  <c r="J1287" i="17"/>
  <c r="BI1286" i="17"/>
  <c r="BH1286" i="17"/>
  <c r="BG1286" i="17"/>
  <c r="BF1286" i="17"/>
  <c r="BE1286" i="17"/>
  <c r="T1286" i="17"/>
  <c r="R1286" i="17"/>
  <c r="P1286" i="17"/>
  <c r="BK1286" i="17"/>
  <c r="J1286" i="17"/>
  <c r="BI1285" i="17"/>
  <c r="BH1285" i="17"/>
  <c r="BG1285" i="17"/>
  <c r="BF1285" i="17"/>
  <c r="BE1285" i="17"/>
  <c r="T1285" i="17"/>
  <c r="R1285" i="17"/>
  <c r="P1285" i="17"/>
  <c r="BK1285" i="17"/>
  <c r="J1285" i="17"/>
  <c r="BI1284" i="17"/>
  <c r="BH1284" i="17"/>
  <c r="BG1284" i="17"/>
  <c r="BF1284" i="17"/>
  <c r="BE1284" i="17"/>
  <c r="T1284" i="17"/>
  <c r="R1284" i="17"/>
  <c r="P1284" i="17"/>
  <c r="BK1284" i="17"/>
  <c r="J1284" i="17"/>
  <c r="BI1278" i="17"/>
  <c r="BH1278" i="17"/>
  <c r="BG1278" i="17"/>
  <c r="BF1278" i="17"/>
  <c r="BE1278" i="17"/>
  <c r="T1278" i="17"/>
  <c r="R1278" i="17"/>
  <c r="P1278" i="17"/>
  <c r="BK1278" i="17"/>
  <c r="J1278" i="17"/>
  <c r="BI1272" i="17"/>
  <c r="BH1272" i="17"/>
  <c r="BG1272" i="17"/>
  <c r="BF1272" i="17"/>
  <c r="BE1272" i="17"/>
  <c r="T1272" i="17"/>
  <c r="R1272" i="17"/>
  <c r="P1272" i="17"/>
  <c r="BK1272" i="17"/>
  <c r="J1272" i="17"/>
  <c r="BI1265" i="17"/>
  <c r="BH1265" i="17"/>
  <c r="BG1265" i="17"/>
  <c r="BF1265" i="17"/>
  <c r="BE1265" i="17"/>
  <c r="T1265" i="17"/>
  <c r="R1265" i="17"/>
  <c r="P1265" i="17"/>
  <c r="BK1265" i="17"/>
  <c r="J1265" i="17"/>
  <c r="BI1254" i="17"/>
  <c r="BH1254" i="17"/>
  <c r="BG1254" i="17"/>
  <c r="BF1254" i="17"/>
  <c r="BE1254" i="17"/>
  <c r="T1254" i="17"/>
  <c r="R1254" i="17"/>
  <c r="P1254" i="17"/>
  <c r="BK1254" i="17"/>
  <c r="J1254" i="17"/>
  <c r="BI1251" i="17"/>
  <c r="BH1251" i="17"/>
  <c r="BG1251" i="17"/>
  <c r="BF1251" i="17"/>
  <c r="BE1251" i="17"/>
  <c r="T1251" i="17"/>
  <c r="R1251" i="17"/>
  <c r="P1251" i="17"/>
  <c r="BK1251" i="17"/>
  <c r="J1251" i="17"/>
  <c r="BI1246" i="17"/>
  <c r="BH1246" i="17"/>
  <c r="BG1246" i="17"/>
  <c r="BF1246" i="17"/>
  <c r="BE1246" i="17"/>
  <c r="T1246" i="17"/>
  <c r="R1246" i="17"/>
  <c r="P1246" i="17"/>
  <c r="BK1246" i="17"/>
  <c r="J1246" i="17"/>
  <c r="BI1237" i="17"/>
  <c r="BH1237" i="17"/>
  <c r="BG1237" i="17"/>
  <c r="BF1237" i="17"/>
  <c r="BE1237" i="17"/>
  <c r="T1237" i="17"/>
  <c r="R1237" i="17"/>
  <c r="P1237" i="17"/>
  <c r="BK1237" i="17"/>
  <c r="J1237" i="17"/>
  <c r="BI1231" i="17"/>
  <c r="BH1231" i="17"/>
  <c r="BG1231" i="17"/>
  <c r="BF1231" i="17"/>
  <c r="BE1231" i="17"/>
  <c r="T1231" i="17"/>
  <c r="R1231" i="17"/>
  <c r="P1231" i="17"/>
  <c r="BK1231" i="17"/>
  <c r="J1231" i="17"/>
  <c r="BI1215" i="17"/>
  <c r="BH1215" i="17"/>
  <c r="BG1215" i="17"/>
  <c r="BF1215" i="17"/>
  <c r="BE1215" i="17"/>
  <c r="T1215" i="17"/>
  <c r="R1215" i="17"/>
  <c r="P1215" i="17"/>
  <c r="BK1215" i="17"/>
  <c r="J1215" i="17"/>
  <c r="BI1209" i="17"/>
  <c r="BH1209" i="17"/>
  <c r="BG1209" i="17"/>
  <c r="BF1209" i="17"/>
  <c r="BE1209" i="17"/>
  <c r="T1209" i="17"/>
  <c r="R1209" i="17"/>
  <c r="P1209" i="17"/>
  <c r="BK1209" i="17"/>
  <c r="J1209" i="17"/>
  <c r="BI1208" i="17"/>
  <c r="BH1208" i="17"/>
  <c r="BG1208" i="17"/>
  <c r="BF1208" i="17"/>
  <c r="BE1208" i="17"/>
  <c r="T1208" i="17"/>
  <c r="R1208" i="17"/>
  <c r="P1208" i="17"/>
  <c r="BK1208" i="17"/>
  <c r="J1208" i="17"/>
  <c r="BI1207" i="17"/>
  <c r="BH1207" i="17"/>
  <c r="BG1207" i="17"/>
  <c r="BF1207" i="17"/>
  <c r="BE1207" i="17"/>
  <c r="T1207" i="17"/>
  <c r="R1207" i="17"/>
  <c r="P1207" i="17"/>
  <c r="BK1207" i="17"/>
  <c r="J1207" i="17"/>
  <c r="BI1206" i="17"/>
  <c r="BH1206" i="17"/>
  <c r="BG1206" i="17"/>
  <c r="BF1206" i="17"/>
  <c r="BE1206" i="17"/>
  <c r="T1206" i="17"/>
  <c r="R1206" i="17"/>
  <c r="P1206" i="17"/>
  <c r="BK1206" i="17"/>
  <c r="J1206" i="17"/>
  <c r="BI1204" i="17"/>
  <c r="BH1204" i="17"/>
  <c r="BG1204" i="17"/>
  <c r="BF1204" i="17"/>
  <c r="BE1204" i="17"/>
  <c r="T1204" i="17"/>
  <c r="R1204" i="17"/>
  <c r="P1204" i="17"/>
  <c r="BK1204" i="17"/>
  <c r="J1204" i="17"/>
  <c r="BI1203" i="17"/>
  <c r="BH1203" i="17"/>
  <c r="BG1203" i="17"/>
  <c r="BF1203" i="17"/>
  <c r="BE1203" i="17"/>
  <c r="T1203" i="17"/>
  <c r="R1203" i="17"/>
  <c r="P1203" i="17"/>
  <c r="BK1203" i="17"/>
  <c r="J1203" i="17"/>
  <c r="BI1202" i="17"/>
  <c r="BH1202" i="17"/>
  <c r="BG1202" i="17"/>
  <c r="BF1202" i="17"/>
  <c r="BE1202" i="17"/>
  <c r="T1202" i="17"/>
  <c r="R1202" i="17"/>
  <c r="P1202" i="17"/>
  <c r="BK1202" i="17"/>
  <c r="J1202" i="17"/>
  <c r="BI1200" i="17"/>
  <c r="BH1200" i="17"/>
  <c r="BG1200" i="17"/>
  <c r="BF1200" i="17"/>
  <c r="BE1200" i="17"/>
  <c r="T1200" i="17"/>
  <c r="R1200" i="17"/>
  <c r="P1200" i="17"/>
  <c r="BK1200" i="17"/>
  <c r="J1200" i="17"/>
  <c r="BI1198" i="17"/>
  <c r="BH1198" i="17"/>
  <c r="BG1198" i="17"/>
  <c r="BF1198" i="17"/>
  <c r="BE1198" i="17"/>
  <c r="T1198" i="17"/>
  <c r="R1198" i="17"/>
  <c r="P1198" i="17"/>
  <c r="BK1198" i="17"/>
  <c r="J1198" i="17"/>
  <c r="BI1191" i="17"/>
  <c r="BH1191" i="17"/>
  <c r="BG1191" i="17"/>
  <c r="BF1191" i="17"/>
  <c r="BE1191" i="17"/>
  <c r="T1191" i="17"/>
  <c r="R1191" i="17"/>
  <c r="P1191" i="17"/>
  <c r="BK1191" i="17"/>
  <c r="J1191" i="17"/>
  <c r="BI1189" i="17"/>
  <c r="BH1189" i="17"/>
  <c r="BG1189" i="17"/>
  <c r="BF1189" i="17"/>
  <c r="BE1189" i="17"/>
  <c r="T1189" i="17"/>
  <c r="R1189" i="17"/>
  <c r="P1189" i="17"/>
  <c r="BK1189" i="17"/>
  <c r="J1189" i="17"/>
  <c r="BI1176" i="17"/>
  <c r="BH1176" i="17"/>
  <c r="BG1176" i="17"/>
  <c r="BF1176" i="17"/>
  <c r="BE1176" i="17"/>
  <c r="T1176" i="17"/>
  <c r="R1176" i="17"/>
  <c r="P1176" i="17"/>
  <c r="BK1176" i="17"/>
  <c r="J1176" i="17"/>
  <c r="BI1174" i="17"/>
  <c r="BH1174" i="17"/>
  <c r="BG1174" i="17"/>
  <c r="BF1174" i="17"/>
  <c r="BE1174" i="17"/>
  <c r="T1174" i="17"/>
  <c r="R1174" i="17"/>
  <c r="P1174" i="17"/>
  <c r="BK1174" i="17"/>
  <c r="J1174" i="17"/>
  <c r="BI1168" i="17"/>
  <c r="BH1168" i="17"/>
  <c r="BG1168" i="17"/>
  <c r="BF1168" i="17"/>
  <c r="BE1168" i="17"/>
  <c r="T1168" i="17"/>
  <c r="T1167" i="17" s="1"/>
  <c r="R1168" i="17"/>
  <c r="R1167" i="17" s="1"/>
  <c r="P1168" i="17"/>
  <c r="P1167" i="17" s="1"/>
  <c r="BK1168" i="17"/>
  <c r="BK1167" i="17" s="1"/>
  <c r="J1167" i="17" s="1"/>
  <c r="J75" i="17" s="1"/>
  <c r="J1168" i="17"/>
  <c r="BI1166" i="17"/>
  <c r="BH1166" i="17"/>
  <c r="BG1166" i="17"/>
  <c r="BF1166" i="17"/>
  <c r="T1166" i="17"/>
  <c r="R1166" i="17"/>
  <c r="P1166" i="17"/>
  <c r="BK1166" i="17"/>
  <c r="J1166" i="17"/>
  <c r="BE1166" i="17" s="1"/>
  <c r="BI1164" i="17"/>
  <c r="BH1164" i="17"/>
  <c r="BG1164" i="17"/>
  <c r="BF1164" i="17"/>
  <c r="T1164" i="17"/>
  <c r="T1163" i="17" s="1"/>
  <c r="R1164" i="17"/>
  <c r="R1163" i="17" s="1"/>
  <c r="P1164" i="17"/>
  <c r="P1163" i="17" s="1"/>
  <c r="BK1164" i="17"/>
  <c r="BK1163" i="17" s="1"/>
  <c r="J1163" i="17" s="1"/>
  <c r="J74" i="17" s="1"/>
  <c r="J1164" i="17"/>
  <c r="BE1164" i="17" s="1"/>
  <c r="BI1161" i="17"/>
  <c r="BH1161" i="17"/>
  <c r="BG1161" i="17"/>
  <c r="BF1161" i="17"/>
  <c r="BE1161" i="17"/>
  <c r="T1161" i="17"/>
  <c r="R1161" i="17"/>
  <c r="P1161" i="17"/>
  <c r="BK1161" i="17"/>
  <c r="J1161" i="17"/>
  <c r="BI1160" i="17"/>
  <c r="BH1160" i="17"/>
  <c r="BG1160" i="17"/>
  <c r="BF1160" i="17"/>
  <c r="BE1160" i="17"/>
  <c r="T1160" i="17"/>
  <c r="R1160" i="17"/>
  <c r="P1160" i="17"/>
  <c r="BK1160" i="17"/>
  <c r="J1160" i="17"/>
  <c r="BI1157" i="17"/>
  <c r="BH1157" i="17"/>
  <c r="BG1157" i="17"/>
  <c r="BF1157" i="17"/>
  <c r="BE1157" i="17"/>
  <c r="T1157" i="17"/>
  <c r="R1157" i="17"/>
  <c r="P1157" i="17"/>
  <c r="BK1157" i="17"/>
  <c r="J1157" i="17"/>
  <c r="BI1155" i="17"/>
  <c r="BH1155" i="17"/>
  <c r="BG1155" i="17"/>
  <c r="BF1155" i="17"/>
  <c r="BE1155" i="17"/>
  <c r="T1155" i="17"/>
  <c r="R1155" i="17"/>
  <c r="P1155" i="17"/>
  <c r="BK1155" i="17"/>
  <c r="J1155" i="17"/>
  <c r="BI1153" i="17"/>
  <c r="BH1153" i="17"/>
  <c r="BG1153" i="17"/>
  <c r="BF1153" i="17"/>
  <c r="BE1153" i="17"/>
  <c r="T1153" i="17"/>
  <c r="R1153" i="17"/>
  <c r="P1153" i="17"/>
  <c r="BK1153" i="17"/>
  <c r="J1153" i="17"/>
  <c r="BI1150" i="17"/>
  <c r="BH1150" i="17"/>
  <c r="BG1150" i="17"/>
  <c r="BF1150" i="17"/>
  <c r="BE1150" i="17"/>
  <c r="T1150" i="17"/>
  <c r="R1150" i="17"/>
  <c r="P1150" i="17"/>
  <c r="BK1150" i="17"/>
  <c r="J1150" i="17"/>
  <c r="BI1147" i="17"/>
  <c r="BH1147" i="17"/>
  <c r="BG1147" i="17"/>
  <c r="BF1147" i="17"/>
  <c r="BE1147" i="17"/>
  <c r="T1147" i="17"/>
  <c r="R1147" i="17"/>
  <c r="P1147" i="17"/>
  <c r="BK1147" i="17"/>
  <c r="J1147" i="17"/>
  <c r="BI1145" i="17"/>
  <c r="BH1145" i="17"/>
  <c r="BG1145" i="17"/>
  <c r="BF1145" i="17"/>
  <c r="BE1145" i="17"/>
  <c r="T1145" i="17"/>
  <c r="R1145" i="17"/>
  <c r="P1145" i="17"/>
  <c r="BK1145" i="17"/>
  <c r="J1145" i="17"/>
  <c r="BI1143" i="17"/>
  <c r="BH1143" i="17"/>
  <c r="BG1143" i="17"/>
  <c r="BF1143" i="17"/>
  <c r="BE1143" i="17"/>
  <c r="T1143" i="17"/>
  <c r="R1143" i="17"/>
  <c r="P1143" i="17"/>
  <c r="BK1143" i="17"/>
  <c r="J1143" i="17"/>
  <c r="BI1140" i="17"/>
  <c r="BH1140" i="17"/>
  <c r="BG1140" i="17"/>
  <c r="BF1140" i="17"/>
  <c r="BE1140" i="17"/>
  <c r="T1140" i="17"/>
  <c r="R1140" i="17"/>
  <c r="P1140" i="17"/>
  <c r="BK1140" i="17"/>
  <c r="J1140" i="17"/>
  <c r="BI1137" i="17"/>
  <c r="BH1137" i="17"/>
  <c r="BG1137" i="17"/>
  <c r="BF1137" i="17"/>
  <c r="BE1137" i="17"/>
  <c r="T1137" i="17"/>
  <c r="R1137" i="17"/>
  <c r="P1137" i="17"/>
  <c r="BK1137" i="17"/>
  <c r="J1137" i="17"/>
  <c r="BI1134" i="17"/>
  <c r="BH1134" i="17"/>
  <c r="BG1134" i="17"/>
  <c r="BF1134" i="17"/>
  <c r="BE1134" i="17"/>
  <c r="T1134" i="17"/>
  <c r="R1134" i="17"/>
  <c r="P1134" i="17"/>
  <c r="BK1134" i="17"/>
  <c r="J1134" i="17"/>
  <c r="BI1133" i="17"/>
  <c r="BH1133" i="17"/>
  <c r="BG1133" i="17"/>
  <c r="BF1133" i="17"/>
  <c r="BE1133" i="17"/>
  <c r="T1133" i="17"/>
  <c r="R1133" i="17"/>
  <c r="P1133" i="17"/>
  <c r="BK1133" i="17"/>
  <c r="J1133" i="17"/>
  <c r="BI1131" i="17"/>
  <c r="BH1131" i="17"/>
  <c r="BG1131" i="17"/>
  <c r="BF1131" i="17"/>
  <c r="BE1131" i="17"/>
  <c r="T1131" i="17"/>
  <c r="R1131" i="17"/>
  <c r="P1131" i="17"/>
  <c r="BK1131" i="17"/>
  <c r="J1131" i="17"/>
  <c r="BI1127" i="17"/>
  <c r="BH1127" i="17"/>
  <c r="BG1127" i="17"/>
  <c r="BF1127" i="17"/>
  <c r="BE1127" i="17"/>
  <c r="T1127" i="17"/>
  <c r="R1127" i="17"/>
  <c r="P1127" i="17"/>
  <c r="BK1127" i="17"/>
  <c r="J1127" i="17"/>
  <c r="BI1125" i="17"/>
  <c r="BH1125" i="17"/>
  <c r="BG1125" i="17"/>
  <c r="BF1125" i="17"/>
  <c r="BE1125" i="17"/>
  <c r="T1125" i="17"/>
  <c r="R1125" i="17"/>
  <c r="P1125" i="17"/>
  <c r="BK1125" i="17"/>
  <c r="J1125" i="17"/>
  <c r="BI1122" i="17"/>
  <c r="BH1122" i="17"/>
  <c r="BG1122" i="17"/>
  <c r="BF1122" i="17"/>
  <c r="BE1122" i="17"/>
  <c r="T1122" i="17"/>
  <c r="R1122" i="17"/>
  <c r="P1122" i="17"/>
  <c r="BK1122" i="17"/>
  <c r="J1122" i="17"/>
  <c r="BI1120" i="17"/>
  <c r="BH1120" i="17"/>
  <c r="BG1120" i="17"/>
  <c r="BF1120" i="17"/>
  <c r="BE1120" i="17"/>
  <c r="T1120" i="17"/>
  <c r="R1120" i="17"/>
  <c r="P1120" i="17"/>
  <c r="BK1120" i="17"/>
  <c r="J1120" i="17"/>
  <c r="BI1118" i="17"/>
  <c r="BH1118" i="17"/>
  <c r="BG1118" i="17"/>
  <c r="BF1118" i="17"/>
  <c r="BE1118" i="17"/>
  <c r="T1118" i="17"/>
  <c r="R1118" i="17"/>
  <c r="P1118" i="17"/>
  <c r="BK1118" i="17"/>
  <c r="J1118" i="17"/>
  <c r="BI1117" i="17"/>
  <c r="BH1117" i="17"/>
  <c r="BG1117" i="17"/>
  <c r="BF1117" i="17"/>
  <c r="BE1117" i="17"/>
  <c r="T1117" i="17"/>
  <c r="R1117" i="17"/>
  <c r="P1117" i="17"/>
  <c r="BK1117" i="17"/>
  <c r="J1117" i="17"/>
  <c r="BI1112" i="17"/>
  <c r="BH1112" i="17"/>
  <c r="BG1112" i="17"/>
  <c r="BF1112" i="17"/>
  <c r="BE1112" i="17"/>
  <c r="T1112" i="17"/>
  <c r="R1112" i="17"/>
  <c r="P1112" i="17"/>
  <c r="BK1112" i="17"/>
  <c r="J1112" i="17"/>
  <c r="BI1109" i="17"/>
  <c r="BH1109" i="17"/>
  <c r="BG1109" i="17"/>
  <c r="BF1109" i="17"/>
  <c r="BE1109" i="17"/>
  <c r="T1109" i="17"/>
  <c r="R1109" i="17"/>
  <c r="P1109" i="17"/>
  <c r="BK1109" i="17"/>
  <c r="J1109" i="17"/>
  <c r="BI1105" i="17"/>
  <c r="BH1105" i="17"/>
  <c r="BG1105" i="17"/>
  <c r="BF1105" i="17"/>
  <c r="BE1105" i="17"/>
  <c r="T1105" i="17"/>
  <c r="T1104" i="17" s="1"/>
  <c r="R1105" i="17"/>
  <c r="R1104" i="17" s="1"/>
  <c r="P1105" i="17"/>
  <c r="P1104" i="17" s="1"/>
  <c r="BK1105" i="17"/>
  <c r="BK1104" i="17" s="1"/>
  <c r="J1104" i="17" s="1"/>
  <c r="J73" i="17" s="1"/>
  <c r="J1105" i="17"/>
  <c r="BI1099" i="17"/>
  <c r="BH1099" i="17"/>
  <c r="BG1099" i="17"/>
  <c r="BF1099" i="17"/>
  <c r="T1099" i="17"/>
  <c r="R1099" i="17"/>
  <c r="P1099" i="17"/>
  <c r="BK1099" i="17"/>
  <c r="J1099" i="17"/>
  <c r="BE1099" i="17" s="1"/>
  <c r="BI1088" i="17"/>
  <c r="BH1088" i="17"/>
  <c r="BG1088" i="17"/>
  <c r="BF1088" i="17"/>
  <c r="T1088" i="17"/>
  <c r="R1088" i="17"/>
  <c r="P1088" i="17"/>
  <c r="BK1088" i="17"/>
  <c r="J1088" i="17"/>
  <c r="BE1088" i="17" s="1"/>
  <c r="BI1086" i="17"/>
  <c r="BH1086" i="17"/>
  <c r="BG1086" i="17"/>
  <c r="BF1086" i="17"/>
  <c r="T1086" i="17"/>
  <c r="R1086" i="17"/>
  <c r="P1086" i="17"/>
  <c r="BK1086" i="17"/>
  <c r="J1086" i="17"/>
  <c r="BE1086" i="17" s="1"/>
  <c r="BI1083" i="17"/>
  <c r="BH1083" i="17"/>
  <c r="BG1083" i="17"/>
  <c r="BF1083" i="17"/>
  <c r="T1083" i="17"/>
  <c r="R1083" i="17"/>
  <c r="P1083" i="17"/>
  <c r="BK1083" i="17"/>
  <c r="J1083" i="17"/>
  <c r="BE1083" i="17" s="1"/>
  <c r="BI1080" i="17"/>
  <c r="BH1080" i="17"/>
  <c r="BG1080" i="17"/>
  <c r="BF1080" i="17"/>
  <c r="T1080" i="17"/>
  <c r="R1080" i="17"/>
  <c r="P1080" i="17"/>
  <c r="BK1080" i="17"/>
  <c r="J1080" i="17"/>
  <c r="BE1080" i="17" s="1"/>
  <c r="BI1078" i="17"/>
  <c r="BH1078" i="17"/>
  <c r="BG1078" i="17"/>
  <c r="BF1078" i="17"/>
  <c r="T1078" i="17"/>
  <c r="R1078" i="17"/>
  <c r="P1078" i="17"/>
  <c r="BK1078" i="17"/>
  <c r="J1078" i="17"/>
  <c r="BE1078" i="17" s="1"/>
  <c r="BI1076" i="17"/>
  <c r="BH1076" i="17"/>
  <c r="BG1076" i="17"/>
  <c r="BF1076" i="17"/>
  <c r="T1076" i="17"/>
  <c r="R1076" i="17"/>
  <c r="P1076" i="17"/>
  <c r="BK1076" i="17"/>
  <c r="J1076" i="17"/>
  <c r="BE1076" i="17" s="1"/>
  <c r="BI1074" i="17"/>
  <c r="BH1074" i="17"/>
  <c r="BG1074" i="17"/>
  <c r="BF1074" i="17"/>
  <c r="T1074" i="17"/>
  <c r="R1074" i="17"/>
  <c r="P1074" i="17"/>
  <c r="BK1074" i="17"/>
  <c r="J1074" i="17"/>
  <c r="BE1074" i="17" s="1"/>
  <c r="BI1071" i="17"/>
  <c r="BH1071" i="17"/>
  <c r="BG1071" i="17"/>
  <c r="BF1071" i="17"/>
  <c r="T1071" i="17"/>
  <c r="R1071" i="17"/>
  <c r="P1071" i="17"/>
  <c r="BK1071" i="17"/>
  <c r="J1071" i="17"/>
  <c r="BE1071" i="17" s="1"/>
  <c r="BI1066" i="17"/>
  <c r="BH1066" i="17"/>
  <c r="BG1066" i="17"/>
  <c r="BF1066" i="17"/>
  <c r="T1066" i="17"/>
  <c r="R1066" i="17"/>
  <c r="P1066" i="17"/>
  <c r="BK1066" i="17"/>
  <c r="J1066" i="17"/>
  <c r="BE1066" i="17" s="1"/>
  <c r="BI1061" i="17"/>
  <c r="BH1061" i="17"/>
  <c r="BG1061" i="17"/>
  <c r="BF1061" i="17"/>
  <c r="T1061" i="17"/>
  <c r="R1061" i="17"/>
  <c r="P1061" i="17"/>
  <c r="BK1061" i="17"/>
  <c r="J1061" i="17"/>
  <c r="BE1061" i="17" s="1"/>
  <c r="BI1058" i="17"/>
  <c r="BH1058" i="17"/>
  <c r="BG1058" i="17"/>
  <c r="BF1058" i="17"/>
  <c r="T1058" i="17"/>
  <c r="R1058" i="17"/>
  <c r="P1058" i="17"/>
  <c r="BK1058" i="17"/>
  <c r="J1058" i="17"/>
  <c r="BE1058" i="17" s="1"/>
  <c r="BI1043" i="17"/>
  <c r="BH1043" i="17"/>
  <c r="BG1043" i="17"/>
  <c r="BF1043" i="17"/>
  <c r="T1043" i="17"/>
  <c r="R1043" i="17"/>
  <c r="P1043" i="17"/>
  <c r="BK1043" i="17"/>
  <c r="J1043" i="17"/>
  <c r="BE1043" i="17" s="1"/>
  <c r="BI1035" i="17"/>
  <c r="BH1035" i="17"/>
  <c r="BG1035" i="17"/>
  <c r="BF1035" i="17"/>
  <c r="T1035" i="17"/>
  <c r="R1035" i="17"/>
  <c r="P1035" i="17"/>
  <c r="BK1035" i="17"/>
  <c r="J1035" i="17"/>
  <c r="BE1035" i="17" s="1"/>
  <c r="BI1020" i="17"/>
  <c r="BH1020" i="17"/>
  <c r="BG1020" i="17"/>
  <c r="BF1020" i="17"/>
  <c r="T1020" i="17"/>
  <c r="R1020" i="17"/>
  <c r="P1020" i="17"/>
  <c r="BK1020" i="17"/>
  <c r="J1020" i="17"/>
  <c r="BE1020" i="17" s="1"/>
  <c r="BI1018" i="17"/>
  <c r="BH1018" i="17"/>
  <c r="BG1018" i="17"/>
  <c r="BF1018" i="17"/>
  <c r="T1018" i="17"/>
  <c r="R1018" i="17"/>
  <c r="P1018" i="17"/>
  <c r="BK1018" i="17"/>
  <c r="J1018" i="17"/>
  <c r="BE1018" i="17" s="1"/>
  <c r="BI1016" i="17"/>
  <c r="BH1016" i="17"/>
  <c r="BG1016" i="17"/>
  <c r="BF1016" i="17"/>
  <c r="T1016" i="17"/>
  <c r="R1016" i="17"/>
  <c r="P1016" i="17"/>
  <c r="BK1016" i="17"/>
  <c r="J1016" i="17"/>
  <c r="BE1016" i="17" s="1"/>
  <c r="BI1015" i="17"/>
  <c r="BH1015" i="17"/>
  <c r="BG1015" i="17"/>
  <c r="BF1015" i="17"/>
  <c r="T1015" i="17"/>
  <c r="R1015" i="17"/>
  <c r="P1015" i="17"/>
  <c r="BK1015" i="17"/>
  <c r="J1015" i="17"/>
  <c r="BE1015" i="17" s="1"/>
  <c r="BI1013" i="17"/>
  <c r="BH1013" i="17"/>
  <c r="BG1013" i="17"/>
  <c r="BF1013" i="17"/>
  <c r="T1013" i="17"/>
  <c r="R1013" i="17"/>
  <c r="P1013" i="17"/>
  <c r="BK1013" i="17"/>
  <c r="J1013" i="17"/>
  <c r="BE1013" i="17" s="1"/>
  <c r="BI1011" i="17"/>
  <c r="BH1011" i="17"/>
  <c r="BG1011" i="17"/>
  <c r="BF1011" i="17"/>
  <c r="T1011" i="17"/>
  <c r="R1011" i="17"/>
  <c r="P1011" i="17"/>
  <c r="BK1011" i="17"/>
  <c r="J1011" i="17"/>
  <c r="BE1011" i="17" s="1"/>
  <c r="BI1009" i="17"/>
  <c r="BH1009" i="17"/>
  <c r="BG1009" i="17"/>
  <c r="BF1009" i="17"/>
  <c r="T1009" i="17"/>
  <c r="R1009" i="17"/>
  <c r="P1009" i="17"/>
  <c r="BK1009" i="17"/>
  <c r="J1009" i="17"/>
  <c r="BE1009" i="17" s="1"/>
  <c r="BI1003" i="17"/>
  <c r="BH1003" i="17"/>
  <c r="BG1003" i="17"/>
  <c r="BF1003" i="17"/>
  <c r="T1003" i="17"/>
  <c r="R1003" i="17"/>
  <c r="P1003" i="17"/>
  <c r="BK1003" i="17"/>
  <c r="J1003" i="17"/>
  <c r="BE1003" i="17" s="1"/>
  <c r="BI1002" i="17"/>
  <c r="BH1002" i="17"/>
  <c r="BG1002" i="17"/>
  <c r="BF1002" i="17"/>
  <c r="T1002" i="17"/>
  <c r="R1002" i="17"/>
  <c r="P1002" i="17"/>
  <c r="BK1002" i="17"/>
  <c r="J1002" i="17"/>
  <c r="BE1002" i="17" s="1"/>
  <c r="BI1000" i="17"/>
  <c r="BH1000" i="17"/>
  <c r="BG1000" i="17"/>
  <c r="BF1000" i="17"/>
  <c r="T1000" i="17"/>
  <c r="R1000" i="17"/>
  <c r="P1000" i="17"/>
  <c r="BK1000" i="17"/>
  <c r="J1000" i="17"/>
  <c r="BE1000" i="17" s="1"/>
  <c r="BI987" i="17"/>
  <c r="BH987" i="17"/>
  <c r="BG987" i="17"/>
  <c r="BF987" i="17"/>
  <c r="T987" i="17"/>
  <c r="T986" i="17" s="1"/>
  <c r="R987" i="17"/>
  <c r="R986" i="17" s="1"/>
  <c r="P987" i="17"/>
  <c r="P986" i="17" s="1"/>
  <c r="BK987" i="17"/>
  <c r="BK986" i="17" s="1"/>
  <c r="J986" i="17" s="1"/>
  <c r="J72" i="17" s="1"/>
  <c r="J987" i="17"/>
  <c r="BE987" i="17" s="1"/>
  <c r="BI985" i="17"/>
  <c r="BH985" i="17"/>
  <c r="BG985" i="17"/>
  <c r="BF985" i="17"/>
  <c r="BE985" i="17"/>
  <c r="T985" i="17"/>
  <c r="R985" i="17"/>
  <c r="P985" i="17"/>
  <c r="BK985" i="17"/>
  <c r="J985" i="17"/>
  <c r="BI983" i="17"/>
  <c r="BH983" i="17"/>
  <c r="BG983" i="17"/>
  <c r="BF983" i="17"/>
  <c r="BE983" i="17"/>
  <c r="T983" i="17"/>
  <c r="R983" i="17"/>
  <c r="P983" i="17"/>
  <c r="BK983" i="17"/>
  <c r="J983" i="17"/>
  <c r="BI982" i="17"/>
  <c r="BH982" i="17"/>
  <c r="BG982" i="17"/>
  <c r="BF982" i="17"/>
  <c r="BE982" i="17"/>
  <c r="T982" i="17"/>
  <c r="R982" i="17"/>
  <c r="P982" i="17"/>
  <c r="BK982" i="17"/>
  <c r="J982" i="17"/>
  <c r="BI981" i="17"/>
  <c r="BH981" i="17"/>
  <c r="BG981" i="17"/>
  <c r="BF981" i="17"/>
  <c r="BE981" i="17"/>
  <c r="T981" i="17"/>
  <c r="R981" i="17"/>
  <c r="P981" i="17"/>
  <c r="BK981" i="17"/>
  <c r="J981" i="17"/>
  <c r="BI956" i="17"/>
  <c r="BH956" i="17"/>
  <c r="BG956" i="17"/>
  <c r="BF956" i="17"/>
  <c r="BE956" i="17"/>
  <c r="T956" i="17"/>
  <c r="R956" i="17"/>
  <c r="P956" i="17"/>
  <c r="BK956" i="17"/>
  <c r="J956" i="17"/>
  <c r="BI955" i="17"/>
  <c r="BH955" i="17"/>
  <c r="BG955" i="17"/>
  <c r="BF955" i="17"/>
  <c r="BE955" i="17"/>
  <c r="T955" i="17"/>
  <c r="R955" i="17"/>
  <c r="P955" i="17"/>
  <c r="BK955" i="17"/>
  <c r="J955" i="17"/>
  <c r="BI953" i="17"/>
  <c r="BH953" i="17"/>
  <c r="BG953" i="17"/>
  <c r="BF953" i="17"/>
  <c r="BE953" i="17"/>
  <c r="T953" i="17"/>
  <c r="R953" i="17"/>
  <c r="P953" i="17"/>
  <c r="BK953" i="17"/>
  <c r="J953" i="17"/>
  <c r="BI952" i="17"/>
  <c r="BH952" i="17"/>
  <c r="BG952" i="17"/>
  <c r="BF952" i="17"/>
  <c r="BE952" i="17"/>
  <c r="T952" i="17"/>
  <c r="R952" i="17"/>
  <c r="P952" i="17"/>
  <c r="BK952" i="17"/>
  <c r="J952" i="17"/>
  <c r="BI949" i="17"/>
  <c r="BH949" i="17"/>
  <c r="BG949" i="17"/>
  <c r="BF949" i="17"/>
  <c r="BE949" i="17"/>
  <c r="T949" i="17"/>
  <c r="R949" i="17"/>
  <c r="P949" i="17"/>
  <c r="BK949" i="17"/>
  <c r="J949" i="17"/>
  <c r="BI947" i="17"/>
  <c r="BH947" i="17"/>
  <c r="BG947" i="17"/>
  <c r="BF947" i="17"/>
  <c r="BE947" i="17"/>
  <c r="T947" i="17"/>
  <c r="R947" i="17"/>
  <c r="P947" i="17"/>
  <c r="BK947" i="17"/>
  <c r="J947" i="17"/>
  <c r="BI941" i="17"/>
  <c r="BH941" i="17"/>
  <c r="BG941" i="17"/>
  <c r="BF941" i="17"/>
  <c r="BE941" i="17"/>
  <c r="T941" i="17"/>
  <c r="R941" i="17"/>
  <c r="P941" i="17"/>
  <c r="BK941" i="17"/>
  <c r="J941" i="17"/>
  <c r="BI940" i="17"/>
  <c r="BH940" i="17"/>
  <c r="BG940" i="17"/>
  <c r="BF940" i="17"/>
  <c r="BE940" i="17"/>
  <c r="T940" i="17"/>
  <c r="R940" i="17"/>
  <c r="P940" i="17"/>
  <c r="BK940" i="17"/>
  <c r="J940" i="17"/>
  <c r="BI904" i="17"/>
  <c r="BH904" i="17"/>
  <c r="BG904" i="17"/>
  <c r="BF904" i="17"/>
  <c r="BE904" i="17"/>
  <c r="T904" i="17"/>
  <c r="R904" i="17"/>
  <c r="P904" i="17"/>
  <c r="BK904" i="17"/>
  <c r="J904" i="17"/>
  <c r="BI903" i="17"/>
  <c r="BH903" i="17"/>
  <c r="BG903" i="17"/>
  <c r="BF903" i="17"/>
  <c r="BE903" i="17"/>
  <c r="T903" i="17"/>
  <c r="R903" i="17"/>
  <c r="P903" i="17"/>
  <c r="BK903" i="17"/>
  <c r="J903" i="17"/>
  <c r="BI886" i="17"/>
  <c r="BH886" i="17"/>
  <c r="BG886" i="17"/>
  <c r="BF886" i="17"/>
  <c r="BE886" i="17"/>
  <c r="T886" i="17"/>
  <c r="R886" i="17"/>
  <c r="P886" i="17"/>
  <c r="BK886" i="17"/>
  <c r="J886" i="17"/>
  <c r="BI881" i="17"/>
  <c r="BH881" i="17"/>
  <c r="BG881" i="17"/>
  <c r="BF881" i="17"/>
  <c r="BE881" i="17"/>
  <c r="T881" i="17"/>
  <c r="R881" i="17"/>
  <c r="P881" i="17"/>
  <c r="BK881" i="17"/>
  <c r="J881" i="17"/>
  <c r="BI858" i="17"/>
  <c r="BH858" i="17"/>
  <c r="BG858" i="17"/>
  <c r="BF858" i="17"/>
  <c r="BE858" i="17"/>
  <c r="T858" i="17"/>
  <c r="R858" i="17"/>
  <c r="P858" i="17"/>
  <c r="BK858" i="17"/>
  <c r="J858" i="17"/>
  <c r="BI848" i="17"/>
  <c r="BH848" i="17"/>
  <c r="BG848" i="17"/>
  <c r="BF848" i="17"/>
  <c r="BE848" i="17"/>
  <c r="T848" i="17"/>
  <c r="R848" i="17"/>
  <c r="P848" i="17"/>
  <c r="BK848" i="17"/>
  <c r="J848" i="17"/>
  <c r="BI843" i="17"/>
  <c r="BH843" i="17"/>
  <c r="BG843" i="17"/>
  <c r="BF843" i="17"/>
  <c r="BE843" i="17"/>
  <c r="T843" i="17"/>
  <c r="R843" i="17"/>
  <c r="P843" i="17"/>
  <c r="BK843" i="17"/>
  <c r="J843" i="17"/>
  <c r="BI842" i="17"/>
  <c r="BH842" i="17"/>
  <c r="BG842" i="17"/>
  <c r="BF842" i="17"/>
  <c r="BE842" i="17"/>
  <c r="T842" i="17"/>
  <c r="R842" i="17"/>
  <c r="P842" i="17"/>
  <c r="BK842" i="17"/>
  <c r="J842" i="17"/>
  <c r="BI840" i="17"/>
  <c r="BH840" i="17"/>
  <c r="BG840" i="17"/>
  <c r="BF840" i="17"/>
  <c r="BE840" i="17"/>
  <c r="T840" i="17"/>
  <c r="R840" i="17"/>
  <c r="P840" i="17"/>
  <c r="BK840" i="17"/>
  <c r="J840" i="17"/>
  <c r="BI835" i="17"/>
  <c r="BH835" i="17"/>
  <c r="BG835" i="17"/>
  <c r="BF835" i="17"/>
  <c r="BE835" i="17"/>
  <c r="T835" i="17"/>
  <c r="T834" i="17" s="1"/>
  <c r="R835" i="17"/>
  <c r="R834" i="17" s="1"/>
  <c r="P835" i="17"/>
  <c r="P834" i="17" s="1"/>
  <c r="BK835" i="17"/>
  <c r="BK834" i="17" s="1"/>
  <c r="J834" i="17" s="1"/>
  <c r="J71" i="17" s="1"/>
  <c r="J835" i="17"/>
  <c r="BI831" i="17"/>
  <c r="BH831" i="17"/>
  <c r="BG831" i="17"/>
  <c r="BF831" i="17"/>
  <c r="T831" i="17"/>
  <c r="R831" i="17"/>
  <c r="P831" i="17"/>
  <c r="BK831" i="17"/>
  <c r="J831" i="17"/>
  <c r="BE831" i="17" s="1"/>
  <c r="BI829" i="17"/>
  <c r="BH829" i="17"/>
  <c r="BG829" i="17"/>
  <c r="BF829" i="17"/>
  <c r="T829" i="17"/>
  <c r="R829" i="17"/>
  <c r="P829" i="17"/>
  <c r="BK829" i="17"/>
  <c r="J829" i="17"/>
  <c r="BE829" i="17" s="1"/>
  <c r="BI827" i="17"/>
  <c r="BH827" i="17"/>
  <c r="BG827" i="17"/>
  <c r="BF827" i="17"/>
  <c r="T827" i="17"/>
  <c r="R827" i="17"/>
  <c r="P827" i="17"/>
  <c r="BK827" i="17"/>
  <c r="J827" i="17"/>
  <c r="BE827" i="17" s="1"/>
  <c r="BI824" i="17"/>
  <c r="BH824" i="17"/>
  <c r="BG824" i="17"/>
  <c r="BF824" i="17"/>
  <c r="T824" i="17"/>
  <c r="R824" i="17"/>
  <c r="P824" i="17"/>
  <c r="BK824" i="17"/>
  <c r="J824" i="17"/>
  <c r="BE824" i="17" s="1"/>
  <c r="BI821" i="17"/>
  <c r="BH821" i="17"/>
  <c r="BG821" i="17"/>
  <c r="BF821" i="17"/>
  <c r="T821" i="17"/>
  <c r="R821" i="17"/>
  <c r="P821" i="17"/>
  <c r="BK821" i="17"/>
  <c r="J821" i="17"/>
  <c r="BE821" i="17" s="1"/>
  <c r="BI819" i="17"/>
  <c r="BH819" i="17"/>
  <c r="BG819" i="17"/>
  <c r="BF819" i="17"/>
  <c r="T819" i="17"/>
  <c r="R819" i="17"/>
  <c r="P819" i="17"/>
  <c r="BK819" i="17"/>
  <c r="J819" i="17"/>
  <c r="BE819" i="17" s="1"/>
  <c r="BI817" i="17"/>
  <c r="BH817" i="17"/>
  <c r="BG817" i="17"/>
  <c r="BF817" i="17"/>
  <c r="T817" i="17"/>
  <c r="R817" i="17"/>
  <c r="P817" i="17"/>
  <c r="BK817" i="17"/>
  <c r="J817" i="17"/>
  <c r="BE817" i="17" s="1"/>
  <c r="BI815" i="17"/>
  <c r="BH815" i="17"/>
  <c r="BG815" i="17"/>
  <c r="BF815" i="17"/>
  <c r="T815" i="17"/>
  <c r="R815" i="17"/>
  <c r="P815" i="17"/>
  <c r="BK815" i="17"/>
  <c r="J815" i="17"/>
  <c r="BE815" i="17" s="1"/>
  <c r="BI812" i="17"/>
  <c r="BH812" i="17"/>
  <c r="BG812" i="17"/>
  <c r="BF812" i="17"/>
  <c r="BE812" i="17"/>
  <c r="T812" i="17"/>
  <c r="R812" i="17"/>
  <c r="P812" i="17"/>
  <c r="BK812" i="17"/>
  <c r="J812" i="17"/>
  <c r="BI809" i="17"/>
  <c r="BH809" i="17"/>
  <c r="BG809" i="17"/>
  <c r="BF809" i="17"/>
  <c r="T809" i="17"/>
  <c r="R809" i="17"/>
  <c r="P809" i="17"/>
  <c r="BK809" i="17"/>
  <c r="J809" i="17"/>
  <c r="BE809" i="17" s="1"/>
  <c r="BI807" i="17"/>
  <c r="BH807" i="17"/>
  <c r="BG807" i="17"/>
  <c r="BF807" i="17"/>
  <c r="BE807" i="17"/>
  <c r="T807" i="17"/>
  <c r="R807" i="17"/>
  <c r="P807" i="17"/>
  <c r="BK807" i="17"/>
  <c r="J807" i="17"/>
  <c r="BI805" i="17"/>
  <c r="BH805" i="17"/>
  <c r="BG805" i="17"/>
  <c r="BF805" i="17"/>
  <c r="T805" i="17"/>
  <c r="R805" i="17"/>
  <c r="P805" i="17"/>
  <c r="BK805" i="17"/>
  <c r="J805" i="17"/>
  <c r="BE805" i="17" s="1"/>
  <c r="BI802" i="17"/>
  <c r="BH802" i="17"/>
  <c r="BG802" i="17"/>
  <c r="BF802" i="17"/>
  <c r="BE802" i="17"/>
  <c r="T802" i="17"/>
  <c r="R802" i="17"/>
  <c r="P802" i="17"/>
  <c r="BK802" i="17"/>
  <c r="J802" i="17"/>
  <c r="BI800" i="17"/>
  <c r="BH800" i="17"/>
  <c r="BG800" i="17"/>
  <c r="BF800" i="17"/>
  <c r="T800" i="17"/>
  <c r="R800" i="17"/>
  <c r="P800" i="17"/>
  <c r="BK800" i="17"/>
  <c r="J800" i="17"/>
  <c r="BE800" i="17" s="1"/>
  <c r="BI796" i="17"/>
  <c r="BH796" i="17"/>
  <c r="BG796" i="17"/>
  <c r="BF796" i="17"/>
  <c r="BE796" i="17"/>
  <c r="T796" i="17"/>
  <c r="R796" i="17"/>
  <c r="P796" i="17"/>
  <c r="BK796" i="17"/>
  <c r="J796" i="17"/>
  <c r="BI787" i="17"/>
  <c r="BH787" i="17"/>
  <c r="BG787" i="17"/>
  <c r="BF787" i="17"/>
  <c r="T787" i="17"/>
  <c r="R787" i="17"/>
  <c r="P787" i="17"/>
  <c r="BK787" i="17"/>
  <c r="J787" i="17"/>
  <c r="BE787" i="17" s="1"/>
  <c r="BI785" i="17"/>
  <c r="BH785" i="17"/>
  <c r="BG785" i="17"/>
  <c r="BF785" i="17"/>
  <c r="BE785" i="17"/>
  <c r="T785" i="17"/>
  <c r="R785" i="17"/>
  <c r="P785" i="17"/>
  <c r="BK785" i="17"/>
  <c r="J785" i="17"/>
  <c r="BI783" i="17"/>
  <c r="BH783" i="17"/>
  <c r="BG783" i="17"/>
  <c r="BF783" i="17"/>
  <c r="BE783" i="17"/>
  <c r="T783" i="17"/>
  <c r="R783" i="17"/>
  <c r="P783" i="17"/>
  <c r="BK783" i="17"/>
  <c r="J783" i="17"/>
  <c r="BI779" i="17"/>
  <c r="BH779" i="17"/>
  <c r="BG779" i="17"/>
  <c r="BF779" i="17"/>
  <c r="BE779" i="17"/>
  <c r="T779" i="17"/>
  <c r="T778" i="17" s="1"/>
  <c r="R779" i="17"/>
  <c r="R778" i="17" s="1"/>
  <c r="P779" i="17"/>
  <c r="P778" i="17" s="1"/>
  <c r="BK779" i="17"/>
  <c r="BK778" i="17" s="1"/>
  <c r="J778" i="17" s="1"/>
  <c r="J70" i="17" s="1"/>
  <c r="J779" i="17"/>
  <c r="BI776" i="17"/>
  <c r="BH776" i="17"/>
  <c r="BG776" i="17"/>
  <c r="BF776" i="17"/>
  <c r="T776" i="17"/>
  <c r="R776" i="17"/>
  <c r="P776" i="17"/>
  <c r="BK776" i="17"/>
  <c r="J776" i="17"/>
  <c r="BE776" i="17" s="1"/>
  <c r="BI774" i="17"/>
  <c r="BH774" i="17"/>
  <c r="BG774" i="17"/>
  <c r="BF774" i="17"/>
  <c r="T774" i="17"/>
  <c r="R774" i="17"/>
  <c r="P774" i="17"/>
  <c r="BK774" i="17"/>
  <c r="J774" i="17"/>
  <c r="BE774" i="17" s="1"/>
  <c r="BI773" i="17"/>
  <c r="BH773" i="17"/>
  <c r="BG773" i="17"/>
  <c r="BF773" i="17"/>
  <c r="T773" i="17"/>
  <c r="R773" i="17"/>
  <c r="P773" i="17"/>
  <c r="BK773" i="17"/>
  <c r="J773" i="17"/>
  <c r="BE773" i="17" s="1"/>
  <c r="BI771" i="17"/>
  <c r="BH771" i="17"/>
  <c r="BG771" i="17"/>
  <c r="BF771" i="17"/>
  <c r="T771" i="17"/>
  <c r="R771" i="17"/>
  <c r="P771" i="17"/>
  <c r="BK771" i="17"/>
  <c r="J771" i="17"/>
  <c r="BE771" i="17" s="1"/>
  <c r="BI769" i="17"/>
  <c r="BH769" i="17"/>
  <c r="BG769" i="17"/>
  <c r="BF769" i="17"/>
  <c r="BE769" i="17"/>
  <c r="T769" i="17"/>
  <c r="R769" i="17"/>
  <c r="P769" i="17"/>
  <c r="BK769" i="17"/>
  <c r="J769" i="17"/>
  <c r="BI756" i="17"/>
  <c r="BH756" i="17"/>
  <c r="BG756" i="17"/>
  <c r="BF756" i="17"/>
  <c r="T756" i="17"/>
  <c r="R756" i="17"/>
  <c r="P756" i="17"/>
  <c r="BK756" i="17"/>
  <c r="J756" i="17"/>
  <c r="BE756" i="17" s="1"/>
  <c r="BI754" i="17"/>
  <c r="BH754" i="17"/>
  <c r="BG754" i="17"/>
  <c r="BF754" i="17"/>
  <c r="BE754" i="17"/>
  <c r="T754" i="17"/>
  <c r="R754" i="17"/>
  <c r="P754" i="17"/>
  <c r="BK754" i="17"/>
  <c r="J754" i="17"/>
  <c r="BI752" i="17"/>
  <c r="BH752" i="17"/>
  <c r="BG752" i="17"/>
  <c r="BF752" i="17"/>
  <c r="T752" i="17"/>
  <c r="R752" i="17"/>
  <c r="P752" i="17"/>
  <c r="BK752" i="17"/>
  <c r="J752" i="17"/>
  <c r="BE752" i="17" s="1"/>
  <c r="BI748" i="17"/>
  <c r="BH748" i="17"/>
  <c r="BG748" i="17"/>
  <c r="BF748" i="17"/>
  <c r="BE748" i="17"/>
  <c r="T748" i="17"/>
  <c r="R748" i="17"/>
  <c r="P748" i="17"/>
  <c r="BK748" i="17"/>
  <c r="J748" i="17"/>
  <c r="BI747" i="17"/>
  <c r="BH747" i="17"/>
  <c r="BG747" i="17"/>
  <c r="BF747" i="17"/>
  <c r="T747" i="17"/>
  <c r="R747" i="17"/>
  <c r="P747" i="17"/>
  <c r="BK747" i="17"/>
  <c r="J747" i="17"/>
  <c r="BE747" i="17" s="1"/>
  <c r="BI744" i="17"/>
  <c r="BH744" i="17"/>
  <c r="BG744" i="17"/>
  <c r="BF744" i="17"/>
  <c r="BE744" i="17"/>
  <c r="T744" i="17"/>
  <c r="R744" i="17"/>
  <c r="P744" i="17"/>
  <c r="BK744" i="17"/>
  <c r="J744" i="17"/>
  <c r="BI735" i="17"/>
  <c r="BH735" i="17"/>
  <c r="BG735" i="17"/>
  <c r="BF735" i="17"/>
  <c r="T735" i="17"/>
  <c r="R735" i="17"/>
  <c r="P735" i="17"/>
  <c r="BK735" i="17"/>
  <c r="J735" i="17"/>
  <c r="BE735" i="17" s="1"/>
  <c r="BI734" i="17"/>
  <c r="BH734" i="17"/>
  <c r="BG734" i="17"/>
  <c r="BF734" i="17"/>
  <c r="BE734" i="17"/>
  <c r="T734" i="17"/>
  <c r="R734" i="17"/>
  <c r="P734" i="17"/>
  <c r="BK734" i="17"/>
  <c r="J734" i="17"/>
  <c r="BI731" i="17"/>
  <c r="BH731" i="17"/>
  <c r="BG731" i="17"/>
  <c r="BF731" i="17"/>
  <c r="BE731" i="17"/>
  <c r="T731" i="17"/>
  <c r="R731" i="17"/>
  <c r="P731" i="17"/>
  <c r="BK731" i="17"/>
  <c r="J731" i="17"/>
  <c r="BI729" i="17"/>
  <c r="BH729" i="17"/>
  <c r="BG729" i="17"/>
  <c r="BF729" i="17"/>
  <c r="BE729" i="17"/>
  <c r="T729" i="17"/>
  <c r="R729" i="17"/>
  <c r="P729" i="17"/>
  <c r="BK729" i="17"/>
  <c r="J729" i="17"/>
  <c r="BI713" i="17"/>
  <c r="BH713" i="17"/>
  <c r="BG713" i="17"/>
  <c r="BF713" i="17"/>
  <c r="BE713" i="17"/>
  <c r="T713" i="17"/>
  <c r="R713" i="17"/>
  <c r="P713" i="17"/>
  <c r="BK713" i="17"/>
  <c r="J713" i="17"/>
  <c r="BI712" i="17"/>
  <c r="BH712" i="17"/>
  <c r="BG712" i="17"/>
  <c r="BF712" i="17"/>
  <c r="BE712" i="17"/>
  <c r="T712" i="17"/>
  <c r="R712" i="17"/>
  <c r="P712" i="17"/>
  <c r="BK712" i="17"/>
  <c r="J712" i="17"/>
  <c r="BI710" i="17"/>
  <c r="BH710" i="17"/>
  <c r="BG710" i="17"/>
  <c r="BF710" i="17"/>
  <c r="BE710" i="17"/>
  <c r="T710" i="17"/>
  <c r="R710" i="17"/>
  <c r="P710" i="17"/>
  <c r="BK710" i="17"/>
  <c r="J710" i="17"/>
  <c r="BI709" i="17"/>
  <c r="BH709" i="17"/>
  <c r="BG709" i="17"/>
  <c r="BF709" i="17"/>
  <c r="BE709" i="17"/>
  <c r="T709" i="17"/>
  <c r="R709" i="17"/>
  <c r="P709" i="17"/>
  <c r="BK709" i="17"/>
  <c r="J709" i="17"/>
  <c r="BI707" i="17"/>
  <c r="BH707" i="17"/>
  <c r="BG707" i="17"/>
  <c r="BF707" i="17"/>
  <c r="BE707" i="17"/>
  <c r="T707" i="17"/>
  <c r="R707" i="17"/>
  <c r="P707" i="17"/>
  <c r="BK707" i="17"/>
  <c r="J707" i="17"/>
  <c r="BI705" i="17"/>
  <c r="BH705" i="17"/>
  <c r="BG705" i="17"/>
  <c r="BF705" i="17"/>
  <c r="BE705" i="17"/>
  <c r="T705" i="17"/>
  <c r="R705" i="17"/>
  <c r="P705" i="17"/>
  <c r="BK705" i="17"/>
  <c r="J705" i="17"/>
  <c r="BI703" i="17"/>
  <c r="BH703" i="17"/>
  <c r="BG703" i="17"/>
  <c r="BF703" i="17"/>
  <c r="BE703" i="17"/>
  <c r="T703" i="17"/>
  <c r="R703" i="17"/>
  <c r="P703" i="17"/>
  <c r="BK703" i="17"/>
  <c r="J703" i="17"/>
  <c r="BI701" i="17"/>
  <c r="BH701" i="17"/>
  <c r="BG701" i="17"/>
  <c r="BF701" i="17"/>
  <c r="BE701" i="17"/>
  <c r="T701" i="17"/>
  <c r="R701" i="17"/>
  <c r="P701" i="17"/>
  <c r="BK701" i="17"/>
  <c r="J701" i="17"/>
  <c r="BI696" i="17"/>
  <c r="BH696" i="17"/>
  <c r="BG696" i="17"/>
  <c r="BF696" i="17"/>
  <c r="BE696" i="17"/>
  <c r="T696" i="17"/>
  <c r="R696" i="17"/>
  <c r="P696" i="17"/>
  <c r="BK696" i="17"/>
  <c r="J696" i="17"/>
  <c r="BI694" i="17"/>
  <c r="BH694" i="17"/>
  <c r="BG694" i="17"/>
  <c r="BF694" i="17"/>
  <c r="BE694" i="17"/>
  <c r="T694" i="17"/>
  <c r="R694" i="17"/>
  <c r="P694" i="17"/>
  <c r="BK694" i="17"/>
  <c r="J694" i="17"/>
  <c r="BI693" i="17"/>
  <c r="BH693" i="17"/>
  <c r="BG693" i="17"/>
  <c r="BF693" i="17"/>
  <c r="BE693" i="17"/>
  <c r="T693" i="17"/>
  <c r="R693" i="17"/>
  <c r="P693" i="17"/>
  <c r="BK693" i="17"/>
  <c r="J693" i="17"/>
  <c r="BI692" i="17"/>
  <c r="BH692" i="17"/>
  <c r="BG692" i="17"/>
  <c r="BF692" i="17"/>
  <c r="BE692" i="17"/>
  <c r="T692" i="17"/>
  <c r="R692" i="17"/>
  <c r="P692" i="17"/>
  <c r="BK692" i="17"/>
  <c r="J692" i="17"/>
  <c r="BI690" i="17"/>
  <c r="BH690" i="17"/>
  <c r="BG690" i="17"/>
  <c r="BF690" i="17"/>
  <c r="BE690" i="17"/>
  <c r="T690" i="17"/>
  <c r="R690" i="17"/>
  <c r="P690" i="17"/>
  <c r="BK690" i="17"/>
  <c r="J690" i="17"/>
  <c r="BI689" i="17"/>
  <c r="BH689" i="17"/>
  <c r="BG689" i="17"/>
  <c r="BF689" i="17"/>
  <c r="BE689" i="17"/>
  <c r="T689" i="17"/>
  <c r="R689" i="17"/>
  <c r="P689" i="17"/>
  <c r="BK689" i="17"/>
  <c r="J689" i="17"/>
  <c r="BI687" i="17"/>
  <c r="BH687" i="17"/>
  <c r="BG687" i="17"/>
  <c r="BF687" i="17"/>
  <c r="BE687" i="17"/>
  <c r="T687" i="17"/>
  <c r="R687" i="17"/>
  <c r="P687" i="17"/>
  <c r="BK687" i="17"/>
  <c r="J687" i="17"/>
  <c r="BI684" i="17"/>
  <c r="BH684" i="17"/>
  <c r="BG684" i="17"/>
  <c r="BF684" i="17"/>
  <c r="BE684" i="17"/>
  <c r="T684" i="17"/>
  <c r="R684" i="17"/>
  <c r="P684" i="17"/>
  <c r="BK684" i="17"/>
  <c r="J684" i="17"/>
  <c r="BI682" i="17"/>
  <c r="BH682" i="17"/>
  <c r="BG682" i="17"/>
  <c r="BF682" i="17"/>
  <c r="BE682" i="17"/>
  <c r="T682" i="17"/>
  <c r="R682" i="17"/>
  <c r="P682" i="17"/>
  <c r="BK682" i="17"/>
  <c r="J682" i="17"/>
  <c r="BI680" i="17"/>
  <c r="BH680" i="17"/>
  <c r="BG680" i="17"/>
  <c r="BF680" i="17"/>
  <c r="BE680" i="17"/>
  <c r="T680" i="17"/>
  <c r="R680" i="17"/>
  <c r="P680" i="17"/>
  <c r="BK680" i="17"/>
  <c r="J680" i="17"/>
  <c r="BI678" i="17"/>
  <c r="BH678" i="17"/>
  <c r="BG678" i="17"/>
  <c r="BF678" i="17"/>
  <c r="BE678" i="17"/>
  <c r="T678" i="17"/>
  <c r="R678" i="17"/>
  <c r="P678" i="17"/>
  <c r="BK678" i="17"/>
  <c r="J678" i="17"/>
  <c r="BI676" i="17"/>
  <c r="BH676" i="17"/>
  <c r="BG676" i="17"/>
  <c r="BF676" i="17"/>
  <c r="BE676" i="17"/>
  <c r="T676" i="17"/>
  <c r="R676" i="17"/>
  <c r="P676" i="17"/>
  <c r="BK676" i="17"/>
  <c r="J676" i="17"/>
  <c r="BI674" i="17"/>
  <c r="BH674" i="17"/>
  <c r="BG674" i="17"/>
  <c r="BF674" i="17"/>
  <c r="BE674" i="17"/>
  <c r="T674" i="17"/>
  <c r="R674" i="17"/>
  <c r="P674" i="17"/>
  <c r="BK674" i="17"/>
  <c r="J674" i="17"/>
  <c r="BI664" i="17"/>
  <c r="BH664" i="17"/>
  <c r="BG664" i="17"/>
  <c r="BF664" i="17"/>
  <c r="BE664" i="17"/>
  <c r="T664" i="17"/>
  <c r="R664" i="17"/>
  <c r="P664" i="17"/>
  <c r="BK664" i="17"/>
  <c r="J664" i="17"/>
  <c r="BI662" i="17"/>
  <c r="BH662" i="17"/>
  <c r="BG662" i="17"/>
  <c r="BF662" i="17"/>
  <c r="BE662" i="17"/>
  <c r="T662" i="17"/>
  <c r="R662" i="17"/>
  <c r="P662" i="17"/>
  <c r="BK662" i="17"/>
  <c r="J662" i="17"/>
  <c r="BI657" i="17"/>
  <c r="BH657" i="17"/>
  <c r="BG657" i="17"/>
  <c r="BF657" i="17"/>
  <c r="BE657" i="17"/>
  <c r="T657" i="17"/>
  <c r="R657" i="17"/>
  <c r="P657" i="17"/>
  <c r="BK657" i="17"/>
  <c r="J657" i="17"/>
  <c r="BI655" i="17"/>
  <c r="BH655" i="17"/>
  <c r="BG655" i="17"/>
  <c r="BF655" i="17"/>
  <c r="BE655" i="17"/>
  <c r="T655" i="17"/>
  <c r="R655" i="17"/>
  <c r="P655" i="17"/>
  <c r="BK655" i="17"/>
  <c r="J655" i="17"/>
  <c r="BI651" i="17"/>
  <c r="BH651" i="17"/>
  <c r="BG651" i="17"/>
  <c r="BF651" i="17"/>
  <c r="BE651" i="17"/>
  <c r="T651" i="17"/>
  <c r="R651" i="17"/>
  <c r="P651" i="17"/>
  <c r="BK651" i="17"/>
  <c r="J651" i="17"/>
  <c r="BI649" i="17"/>
  <c r="BH649" i="17"/>
  <c r="BG649" i="17"/>
  <c r="BF649" i="17"/>
  <c r="BE649" i="17"/>
  <c r="T649" i="17"/>
  <c r="R649" i="17"/>
  <c r="P649" i="17"/>
  <c r="BK649" i="17"/>
  <c r="J649" i="17"/>
  <c r="BI646" i="17"/>
  <c r="BH646" i="17"/>
  <c r="BG646" i="17"/>
  <c r="BF646" i="17"/>
  <c r="BE646" i="17"/>
  <c r="T646" i="17"/>
  <c r="R646" i="17"/>
  <c r="P646" i="17"/>
  <c r="BK646" i="17"/>
  <c r="J646" i="17"/>
  <c r="BI644" i="17"/>
  <c r="BH644" i="17"/>
  <c r="BG644" i="17"/>
  <c r="BF644" i="17"/>
  <c r="BE644" i="17"/>
  <c r="T644" i="17"/>
  <c r="R644" i="17"/>
  <c r="P644" i="17"/>
  <c r="BK644" i="17"/>
  <c r="J644" i="17"/>
  <c r="BI642" i="17"/>
  <c r="BH642" i="17"/>
  <c r="BG642" i="17"/>
  <c r="BF642" i="17"/>
  <c r="BE642" i="17"/>
  <c r="T642" i="17"/>
  <c r="R642" i="17"/>
  <c r="P642" i="17"/>
  <c r="BK642" i="17"/>
  <c r="J642" i="17"/>
  <c r="BI640" i="17"/>
  <c r="BH640" i="17"/>
  <c r="BG640" i="17"/>
  <c r="BF640" i="17"/>
  <c r="BE640" i="17"/>
  <c r="T640" i="17"/>
  <c r="R640" i="17"/>
  <c r="P640" i="17"/>
  <c r="BK640" i="17"/>
  <c r="J640" i="17"/>
  <c r="BI638" i="17"/>
  <c r="BH638" i="17"/>
  <c r="BG638" i="17"/>
  <c r="BF638" i="17"/>
  <c r="BE638" i="17"/>
  <c r="T638" i="17"/>
  <c r="R638" i="17"/>
  <c r="P638" i="17"/>
  <c r="BK638" i="17"/>
  <c r="J638" i="17"/>
  <c r="BI634" i="17"/>
  <c r="BH634" i="17"/>
  <c r="BG634" i="17"/>
  <c r="BF634" i="17"/>
  <c r="BE634" i="17"/>
  <c r="T634" i="17"/>
  <c r="R634" i="17"/>
  <c r="P634" i="17"/>
  <c r="BK634" i="17"/>
  <c r="J634" i="17"/>
  <c r="BI630" i="17"/>
  <c r="BH630" i="17"/>
  <c r="BG630" i="17"/>
  <c r="BF630" i="17"/>
  <c r="BE630" i="17"/>
  <c r="T630" i="17"/>
  <c r="R630" i="17"/>
  <c r="P630" i="17"/>
  <c r="BK630" i="17"/>
  <c r="J630" i="17"/>
  <c r="BI629" i="17"/>
  <c r="BH629" i="17"/>
  <c r="BG629" i="17"/>
  <c r="BF629" i="17"/>
  <c r="BE629" i="17"/>
  <c r="T629" i="17"/>
  <c r="R629" i="17"/>
  <c r="P629" i="17"/>
  <c r="BK629" i="17"/>
  <c r="J629" i="17"/>
  <c r="BI628" i="17"/>
  <c r="BH628" i="17"/>
  <c r="BG628" i="17"/>
  <c r="BF628" i="17"/>
  <c r="BE628" i="17"/>
  <c r="T628" i="17"/>
  <c r="R628" i="17"/>
  <c r="P628" i="17"/>
  <c r="BK628" i="17"/>
  <c r="J628" i="17"/>
  <c r="BI626" i="17"/>
  <c r="BH626" i="17"/>
  <c r="BG626" i="17"/>
  <c r="BF626" i="17"/>
  <c r="BE626" i="17"/>
  <c r="T626" i="17"/>
  <c r="R626" i="17"/>
  <c r="P626" i="17"/>
  <c r="BK626" i="17"/>
  <c r="J626" i="17"/>
  <c r="BI625" i="17"/>
  <c r="BH625" i="17"/>
  <c r="BG625" i="17"/>
  <c r="BF625" i="17"/>
  <c r="BE625" i="17"/>
  <c r="T625" i="17"/>
  <c r="R625" i="17"/>
  <c r="P625" i="17"/>
  <c r="BK625" i="17"/>
  <c r="J625" i="17"/>
  <c r="BI624" i="17"/>
  <c r="BH624" i="17"/>
  <c r="BG624" i="17"/>
  <c r="BF624" i="17"/>
  <c r="BE624" i="17"/>
  <c r="T624" i="17"/>
  <c r="R624" i="17"/>
  <c r="P624" i="17"/>
  <c r="BK624" i="17"/>
  <c r="J624" i="17"/>
  <c r="BI613" i="17"/>
  <c r="BH613" i="17"/>
  <c r="BG613" i="17"/>
  <c r="BF613" i="17"/>
  <c r="BE613" i="17"/>
  <c r="T613" i="17"/>
  <c r="R613" i="17"/>
  <c r="P613" i="17"/>
  <c r="BK613" i="17"/>
  <c r="J613" i="17"/>
  <c r="BI611" i="17"/>
  <c r="BH611" i="17"/>
  <c r="BG611" i="17"/>
  <c r="BF611" i="17"/>
  <c r="BE611" i="17"/>
  <c r="T611" i="17"/>
  <c r="R611" i="17"/>
  <c r="P611" i="17"/>
  <c r="BK611" i="17"/>
  <c r="J611" i="17"/>
  <c r="BI609" i="17"/>
  <c r="BH609" i="17"/>
  <c r="BG609" i="17"/>
  <c r="BF609" i="17"/>
  <c r="BE609" i="17"/>
  <c r="T609" i="17"/>
  <c r="R609" i="17"/>
  <c r="P609" i="17"/>
  <c r="BK609" i="17"/>
  <c r="J609" i="17"/>
  <c r="BI607" i="17"/>
  <c r="BH607" i="17"/>
  <c r="BG607" i="17"/>
  <c r="BF607" i="17"/>
  <c r="BE607" i="17"/>
  <c r="T607" i="17"/>
  <c r="R607" i="17"/>
  <c r="P607" i="17"/>
  <c r="BK607" i="17"/>
  <c r="J607" i="17"/>
  <c r="BI605" i="17"/>
  <c r="BH605" i="17"/>
  <c r="BG605" i="17"/>
  <c r="BF605" i="17"/>
  <c r="BE605" i="17"/>
  <c r="T605" i="17"/>
  <c r="R605" i="17"/>
  <c r="P605" i="17"/>
  <c r="BK605" i="17"/>
  <c r="J605" i="17"/>
  <c r="BI595" i="17"/>
  <c r="BH595" i="17"/>
  <c r="BG595" i="17"/>
  <c r="BF595" i="17"/>
  <c r="BE595" i="17"/>
  <c r="T595" i="17"/>
  <c r="R595" i="17"/>
  <c r="P595" i="17"/>
  <c r="BK595" i="17"/>
  <c r="J595" i="17"/>
  <c r="BI592" i="17"/>
  <c r="BH592" i="17"/>
  <c r="BG592" i="17"/>
  <c r="BF592" i="17"/>
  <c r="BE592" i="17"/>
  <c r="T592" i="17"/>
  <c r="R592" i="17"/>
  <c r="P592" i="17"/>
  <c r="BK592" i="17"/>
  <c r="J592" i="17"/>
  <c r="BI584" i="17"/>
  <c r="BH584" i="17"/>
  <c r="BG584" i="17"/>
  <c r="BF584" i="17"/>
  <c r="BE584" i="17"/>
  <c r="T584" i="17"/>
  <c r="R584" i="17"/>
  <c r="P584" i="17"/>
  <c r="BK584" i="17"/>
  <c r="J584" i="17"/>
  <c r="BI581" i="17"/>
  <c r="BH581" i="17"/>
  <c r="BG581" i="17"/>
  <c r="BF581" i="17"/>
  <c r="BE581" i="17"/>
  <c r="T581" i="17"/>
  <c r="R581" i="17"/>
  <c r="P581" i="17"/>
  <c r="BK581" i="17"/>
  <c r="J581" i="17"/>
  <c r="BI579" i="17"/>
  <c r="BH579" i="17"/>
  <c r="BG579" i="17"/>
  <c r="BF579" i="17"/>
  <c r="BE579" i="17"/>
  <c r="T579" i="17"/>
  <c r="R579" i="17"/>
  <c r="P579" i="17"/>
  <c r="BK579" i="17"/>
  <c r="J579" i="17"/>
  <c r="BI577" i="17"/>
  <c r="BH577" i="17"/>
  <c r="BG577" i="17"/>
  <c r="BF577" i="17"/>
  <c r="BE577" i="17"/>
  <c r="T577" i="17"/>
  <c r="R577" i="17"/>
  <c r="P577" i="17"/>
  <c r="BK577" i="17"/>
  <c r="J577" i="17"/>
  <c r="BI576" i="17"/>
  <c r="BH576" i="17"/>
  <c r="BG576" i="17"/>
  <c r="BF576" i="17"/>
  <c r="BE576" i="17"/>
  <c r="T576" i="17"/>
  <c r="R576" i="17"/>
  <c r="P576" i="17"/>
  <c r="BK576" i="17"/>
  <c r="J576" i="17"/>
  <c r="BI574" i="17"/>
  <c r="BH574" i="17"/>
  <c r="BG574" i="17"/>
  <c r="BF574" i="17"/>
  <c r="BE574" i="17"/>
  <c r="T574" i="17"/>
  <c r="R574" i="17"/>
  <c r="P574" i="17"/>
  <c r="BK574" i="17"/>
  <c r="J574" i="17"/>
  <c r="BI572" i="17"/>
  <c r="BH572" i="17"/>
  <c r="BG572" i="17"/>
  <c r="BF572" i="17"/>
  <c r="BE572" i="17"/>
  <c r="T572" i="17"/>
  <c r="R572" i="17"/>
  <c r="P572" i="17"/>
  <c r="BK572" i="17"/>
  <c r="J572" i="17"/>
  <c r="BI570" i="17"/>
  <c r="BH570" i="17"/>
  <c r="BG570" i="17"/>
  <c r="BF570" i="17"/>
  <c r="BE570" i="17"/>
  <c r="T570" i="17"/>
  <c r="R570" i="17"/>
  <c r="P570" i="17"/>
  <c r="BK570" i="17"/>
  <c r="J570" i="17"/>
  <c r="BI568" i="17"/>
  <c r="BH568" i="17"/>
  <c r="BG568" i="17"/>
  <c r="BF568" i="17"/>
  <c r="BE568" i="17"/>
  <c r="T568" i="17"/>
  <c r="T567" i="17" s="1"/>
  <c r="R568" i="17"/>
  <c r="R567" i="17" s="1"/>
  <c r="P568" i="17"/>
  <c r="P567" i="17" s="1"/>
  <c r="BK568" i="17"/>
  <c r="BK567" i="17" s="1"/>
  <c r="J567" i="17" s="1"/>
  <c r="J69" i="17" s="1"/>
  <c r="J568" i="17"/>
  <c r="BI565" i="17"/>
  <c r="BH565" i="17"/>
  <c r="BG565" i="17"/>
  <c r="BF565" i="17"/>
  <c r="T565" i="17"/>
  <c r="R565" i="17"/>
  <c r="P565" i="17"/>
  <c r="BK565" i="17"/>
  <c r="J565" i="17"/>
  <c r="BE565" i="17" s="1"/>
  <c r="BI563" i="17"/>
  <c r="BH563" i="17"/>
  <c r="BG563" i="17"/>
  <c r="BF563" i="17"/>
  <c r="T563" i="17"/>
  <c r="R563" i="17"/>
  <c r="P563" i="17"/>
  <c r="BK563" i="17"/>
  <c r="J563" i="17"/>
  <c r="BE563" i="17" s="1"/>
  <c r="BI551" i="17"/>
  <c r="BH551" i="17"/>
  <c r="BG551" i="17"/>
  <c r="BF551" i="17"/>
  <c r="T551" i="17"/>
  <c r="R551" i="17"/>
  <c r="P551" i="17"/>
  <c r="BK551" i="17"/>
  <c r="J551" i="17"/>
  <c r="BE551" i="17" s="1"/>
  <c r="BI550" i="17"/>
  <c r="BH550" i="17"/>
  <c r="BG550" i="17"/>
  <c r="BF550" i="17"/>
  <c r="T550" i="17"/>
  <c r="R550" i="17"/>
  <c r="P550" i="17"/>
  <c r="BK550" i="17"/>
  <c r="J550" i="17"/>
  <c r="BE550" i="17" s="1"/>
  <c r="BI548" i="17"/>
  <c r="BH548" i="17"/>
  <c r="BG548" i="17"/>
  <c r="BF548" i="17"/>
  <c r="T548" i="17"/>
  <c r="R548" i="17"/>
  <c r="P548" i="17"/>
  <c r="BK548" i="17"/>
  <c r="J548" i="17"/>
  <c r="BE548" i="17" s="1"/>
  <c r="BI546" i="17"/>
  <c r="BH546" i="17"/>
  <c r="BG546" i="17"/>
  <c r="BF546" i="17"/>
  <c r="T546" i="17"/>
  <c r="R546" i="17"/>
  <c r="P546" i="17"/>
  <c r="BK546" i="17"/>
  <c r="J546" i="17"/>
  <c r="BE546" i="17" s="1"/>
  <c r="BI543" i="17"/>
  <c r="BH543" i="17"/>
  <c r="BG543" i="17"/>
  <c r="BF543" i="17"/>
  <c r="T543" i="17"/>
  <c r="R543" i="17"/>
  <c r="P543" i="17"/>
  <c r="BK543" i="17"/>
  <c r="J543" i="17"/>
  <c r="BE543" i="17" s="1"/>
  <c r="BI542" i="17"/>
  <c r="BH542" i="17"/>
  <c r="BG542" i="17"/>
  <c r="BF542" i="17"/>
  <c r="T542" i="17"/>
  <c r="R542" i="17"/>
  <c r="P542" i="17"/>
  <c r="BK542" i="17"/>
  <c r="J542" i="17"/>
  <c r="BE542" i="17" s="1"/>
  <c r="BI540" i="17"/>
  <c r="BH540" i="17"/>
  <c r="BG540" i="17"/>
  <c r="BF540" i="17"/>
  <c r="T540" i="17"/>
  <c r="R540" i="17"/>
  <c r="P540" i="17"/>
  <c r="BK540" i="17"/>
  <c r="J540" i="17"/>
  <c r="BE540" i="17" s="1"/>
  <c r="BI538" i="17"/>
  <c r="BH538" i="17"/>
  <c r="BG538" i="17"/>
  <c r="BF538" i="17"/>
  <c r="T538" i="17"/>
  <c r="R538" i="17"/>
  <c r="P538" i="17"/>
  <c r="BK538" i="17"/>
  <c r="J538" i="17"/>
  <c r="BE538" i="17" s="1"/>
  <c r="BI537" i="17"/>
  <c r="BH537" i="17"/>
  <c r="BG537" i="17"/>
  <c r="BF537" i="17"/>
  <c r="T537" i="17"/>
  <c r="R537" i="17"/>
  <c r="P537" i="17"/>
  <c r="BK537" i="17"/>
  <c r="J537" i="17"/>
  <c r="BE537" i="17" s="1"/>
  <c r="BI535" i="17"/>
  <c r="BH535" i="17"/>
  <c r="BG535" i="17"/>
  <c r="BF535" i="17"/>
  <c r="T535" i="17"/>
  <c r="R535" i="17"/>
  <c r="P535" i="17"/>
  <c r="BK535" i="17"/>
  <c r="J535" i="17"/>
  <c r="BE535" i="17" s="1"/>
  <c r="BI533" i="17"/>
  <c r="BH533" i="17"/>
  <c r="BG533" i="17"/>
  <c r="BF533" i="17"/>
  <c r="T533" i="17"/>
  <c r="R533" i="17"/>
  <c r="P533" i="17"/>
  <c r="BK533" i="17"/>
  <c r="J533" i="17"/>
  <c r="BE533" i="17" s="1"/>
  <c r="BI527" i="17"/>
  <c r="BH527" i="17"/>
  <c r="BG527" i="17"/>
  <c r="BF527" i="17"/>
  <c r="T527" i="17"/>
  <c r="R527" i="17"/>
  <c r="P527" i="17"/>
  <c r="BK527" i="17"/>
  <c r="J527" i="17"/>
  <c r="BE527" i="17" s="1"/>
  <c r="BI526" i="17"/>
  <c r="BH526" i="17"/>
  <c r="BG526" i="17"/>
  <c r="BF526" i="17"/>
  <c r="T526" i="17"/>
  <c r="R526" i="17"/>
  <c r="P526" i="17"/>
  <c r="BK526" i="17"/>
  <c r="J526" i="17"/>
  <c r="BE526" i="17" s="1"/>
  <c r="BI524" i="17"/>
  <c r="BH524" i="17"/>
  <c r="BG524" i="17"/>
  <c r="BF524" i="17"/>
  <c r="T524" i="17"/>
  <c r="R524" i="17"/>
  <c r="P524" i="17"/>
  <c r="BK524" i="17"/>
  <c r="J524" i="17"/>
  <c r="BE524" i="17" s="1"/>
  <c r="BI520" i="17"/>
  <c r="BH520" i="17"/>
  <c r="BG520" i="17"/>
  <c r="BF520" i="17"/>
  <c r="T520" i="17"/>
  <c r="R520" i="17"/>
  <c r="P520" i="17"/>
  <c r="BK520" i="17"/>
  <c r="J520" i="17"/>
  <c r="BE520" i="17" s="1"/>
  <c r="BI519" i="17"/>
  <c r="BH519" i="17"/>
  <c r="BG519" i="17"/>
  <c r="BF519" i="17"/>
  <c r="T519" i="17"/>
  <c r="R519" i="17"/>
  <c r="P519" i="17"/>
  <c r="BK519" i="17"/>
  <c r="J519" i="17"/>
  <c r="BE519" i="17" s="1"/>
  <c r="BI517" i="17"/>
  <c r="BH517" i="17"/>
  <c r="BG517" i="17"/>
  <c r="BF517" i="17"/>
  <c r="T517" i="17"/>
  <c r="R517" i="17"/>
  <c r="P517" i="17"/>
  <c r="BK517" i="17"/>
  <c r="J517" i="17"/>
  <c r="BE517" i="17" s="1"/>
  <c r="BI515" i="17"/>
  <c r="BH515" i="17"/>
  <c r="BG515" i="17"/>
  <c r="BF515" i="17"/>
  <c r="T515" i="17"/>
  <c r="R515" i="17"/>
  <c r="P515" i="17"/>
  <c r="BK515" i="17"/>
  <c r="J515" i="17"/>
  <c r="BE515" i="17" s="1"/>
  <c r="BI487" i="17"/>
  <c r="BH487" i="17"/>
  <c r="BG487" i="17"/>
  <c r="BF487" i="17"/>
  <c r="BE487" i="17"/>
  <c r="T487" i="17"/>
  <c r="R487" i="17"/>
  <c r="P487" i="17"/>
  <c r="BK487" i="17"/>
  <c r="J487" i="17"/>
  <c r="BI485" i="17"/>
  <c r="BH485" i="17"/>
  <c r="BG485" i="17"/>
  <c r="BF485" i="17"/>
  <c r="T485" i="17"/>
  <c r="R485" i="17"/>
  <c r="P485" i="17"/>
  <c r="BK485" i="17"/>
  <c r="J485" i="17"/>
  <c r="BE485" i="17" s="1"/>
  <c r="BI483" i="17"/>
  <c r="BH483" i="17"/>
  <c r="BG483" i="17"/>
  <c r="BF483" i="17"/>
  <c r="BE483" i="17"/>
  <c r="T483" i="17"/>
  <c r="R483" i="17"/>
  <c r="P483" i="17"/>
  <c r="BK483" i="17"/>
  <c r="J483" i="17"/>
  <c r="BI481" i="17"/>
  <c r="BH481" i="17"/>
  <c r="BG481" i="17"/>
  <c r="BF481" i="17"/>
  <c r="T481" i="17"/>
  <c r="R481" i="17"/>
  <c r="P481" i="17"/>
  <c r="BK481" i="17"/>
  <c r="J481" i="17"/>
  <c r="BE481" i="17" s="1"/>
  <c r="BI479" i="17"/>
  <c r="BH479" i="17"/>
  <c r="BG479" i="17"/>
  <c r="BF479" i="17"/>
  <c r="BE479" i="17"/>
  <c r="T479" i="17"/>
  <c r="R479" i="17"/>
  <c r="P479" i="17"/>
  <c r="BK479" i="17"/>
  <c r="J479" i="17"/>
  <c r="BI468" i="17"/>
  <c r="BH468" i="17"/>
  <c r="BG468" i="17"/>
  <c r="BF468" i="17"/>
  <c r="T468" i="17"/>
  <c r="R468" i="17"/>
  <c r="P468" i="17"/>
  <c r="BK468" i="17"/>
  <c r="J468" i="17"/>
  <c r="BE468" i="17" s="1"/>
  <c r="BI465" i="17"/>
  <c r="BH465" i="17"/>
  <c r="BG465" i="17"/>
  <c r="BF465" i="17"/>
  <c r="BE465" i="17"/>
  <c r="T465" i="17"/>
  <c r="R465" i="17"/>
  <c r="P465" i="17"/>
  <c r="BK465" i="17"/>
  <c r="J465" i="17"/>
  <c r="BI463" i="17"/>
  <c r="BH463" i="17"/>
  <c r="BG463" i="17"/>
  <c r="BF463" i="17"/>
  <c r="T463" i="17"/>
  <c r="R463" i="17"/>
  <c r="P463" i="17"/>
  <c r="BK463" i="17"/>
  <c r="J463" i="17"/>
  <c r="BE463" i="17" s="1"/>
  <c r="BI460" i="17"/>
  <c r="BH460" i="17"/>
  <c r="BG460" i="17"/>
  <c r="BF460" i="17"/>
  <c r="BE460" i="17"/>
  <c r="T460" i="17"/>
  <c r="R460" i="17"/>
  <c r="P460" i="17"/>
  <c r="BK460" i="17"/>
  <c r="J460" i="17"/>
  <c r="BI454" i="17"/>
  <c r="BH454" i="17"/>
  <c r="BG454" i="17"/>
  <c r="BF454" i="17"/>
  <c r="T454" i="17"/>
  <c r="R454" i="17"/>
  <c r="P454" i="17"/>
  <c r="BK454" i="17"/>
  <c r="J454" i="17"/>
  <c r="BE454" i="17" s="1"/>
  <c r="BI447" i="17"/>
  <c r="BH447" i="17"/>
  <c r="BG447" i="17"/>
  <c r="BF447" i="17"/>
  <c r="BE447" i="17"/>
  <c r="T447" i="17"/>
  <c r="R447" i="17"/>
  <c r="P447" i="17"/>
  <c r="BK447" i="17"/>
  <c r="J447" i="17"/>
  <c r="BI440" i="17"/>
  <c r="BH440" i="17"/>
  <c r="BG440" i="17"/>
  <c r="BF440" i="17"/>
  <c r="T440" i="17"/>
  <c r="R440" i="17"/>
  <c r="P440" i="17"/>
  <c r="BK440" i="17"/>
  <c r="J440" i="17"/>
  <c r="BE440" i="17" s="1"/>
  <c r="BI435" i="17"/>
  <c r="BH435" i="17"/>
  <c r="BG435" i="17"/>
  <c r="BF435" i="17"/>
  <c r="BE435" i="17"/>
  <c r="T435" i="17"/>
  <c r="R435" i="17"/>
  <c r="P435" i="17"/>
  <c r="BK435" i="17"/>
  <c r="J435" i="17"/>
  <c r="BI430" i="17"/>
  <c r="BH430" i="17"/>
  <c r="BG430" i="17"/>
  <c r="BF430" i="17"/>
  <c r="BE430" i="17"/>
  <c r="T430" i="17"/>
  <c r="R430" i="17"/>
  <c r="P430" i="17"/>
  <c r="BK430" i="17"/>
  <c r="J430" i="17"/>
  <c r="BI426" i="17"/>
  <c r="BH426" i="17"/>
  <c r="BG426" i="17"/>
  <c r="BF426" i="17"/>
  <c r="BE426" i="17"/>
  <c r="T426" i="17"/>
  <c r="R426" i="17"/>
  <c r="P426" i="17"/>
  <c r="BK426" i="17"/>
  <c r="J426" i="17"/>
  <c r="BI423" i="17"/>
  <c r="BH423" i="17"/>
  <c r="BG423" i="17"/>
  <c r="BF423" i="17"/>
  <c r="BE423" i="17"/>
  <c r="T423" i="17"/>
  <c r="R423" i="17"/>
  <c r="P423" i="17"/>
  <c r="BK423" i="17"/>
  <c r="J423" i="17"/>
  <c r="BI417" i="17"/>
  <c r="BH417" i="17"/>
  <c r="BG417" i="17"/>
  <c r="BF417" i="17"/>
  <c r="BE417" i="17"/>
  <c r="T417" i="17"/>
  <c r="R417" i="17"/>
  <c r="P417" i="17"/>
  <c r="BK417" i="17"/>
  <c r="J417" i="17"/>
  <c r="BI411" i="17"/>
  <c r="BH411" i="17"/>
  <c r="BG411" i="17"/>
  <c r="BF411" i="17"/>
  <c r="BE411" i="17"/>
  <c r="T411" i="17"/>
  <c r="R411" i="17"/>
  <c r="P411" i="17"/>
  <c r="BK411" i="17"/>
  <c r="J411" i="17"/>
  <c r="BI410" i="17"/>
  <c r="BH410" i="17"/>
  <c r="BG410" i="17"/>
  <c r="BF410" i="17"/>
  <c r="BE410" i="17"/>
  <c r="T410" i="17"/>
  <c r="R410" i="17"/>
  <c r="P410" i="17"/>
  <c r="BK410" i="17"/>
  <c r="J410" i="17"/>
  <c r="BI404" i="17"/>
  <c r="BH404" i="17"/>
  <c r="BG404" i="17"/>
  <c r="BF404" i="17"/>
  <c r="BE404" i="17"/>
  <c r="T404" i="17"/>
  <c r="R404" i="17"/>
  <c r="P404" i="17"/>
  <c r="BK404" i="17"/>
  <c r="J404" i="17"/>
  <c r="BI403" i="17"/>
  <c r="BH403" i="17"/>
  <c r="BG403" i="17"/>
  <c r="BF403" i="17"/>
  <c r="BE403" i="17"/>
  <c r="T403" i="17"/>
  <c r="R403" i="17"/>
  <c r="P403" i="17"/>
  <c r="BK403" i="17"/>
  <c r="J403" i="17"/>
  <c r="BI390" i="17"/>
  <c r="BH390" i="17"/>
  <c r="BG390" i="17"/>
  <c r="BF390" i="17"/>
  <c r="BE390" i="17"/>
  <c r="T390" i="17"/>
  <c r="R390" i="17"/>
  <c r="P390" i="17"/>
  <c r="BK390" i="17"/>
  <c r="J390" i="17"/>
  <c r="BI387" i="17"/>
  <c r="BH387" i="17"/>
  <c r="BG387" i="17"/>
  <c r="BF387" i="17"/>
  <c r="BE387" i="17"/>
  <c r="T387" i="17"/>
  <c r="R387" i="17"/>
  <c r="P387" i="17"/>
  <c r="BK387" i="17"/>
  <c r="J387" i="17"/>
  <c r="BI384" i="17"/>
  <c r="BH384" i="17"/>
  <c r="BG384" i="17"/>
  <c r="BF384" i="17"/>
  <c r="BE384" i="17"/>
  <c r="T384" i="17"/>
  <c r="R384" i="17"/>
  <c r="P384" i="17"/>
  <c r="BK384" i="17"/>
  <c r="J384" i="17"/>
  <c r="BI381" i="17"/>
  <c r="BH381" i="17"/>
  <c r="BG381" i="17"/>
  <c r="BF381" i="17"/>
  <c r="BE381" i="17"/>
  <c r="T381" i="17"/>
  <c r="R381" i="17"/>
  <c r="P381" i="17"/>
  <c r="BK381" i="17"/>
  <c r="J381" i="17"/>
  <c r="BI378" i="17"/>
  <c r="BH378" i="17"/>
  <c r="BG378" i="17"/>
  <c r="BF378" i="17"/>
  <c r="BE378" i="17"/>
  <c r="T378" i="17"/>
  <c r="R378" i="17"/>
  <c r="P378" i="17"/>
  <c r="BK378" i="17"/>
  <c r="J378" i="17"/>
  <c r="BI349" i="17"/>
  <c r="BH349" i="17"/>
  <c r="BG349" i="17"/>
  <c r="BF349" i="17"/>
  <c r="BE349" i="17"/>
  <c r="T349" i="17"/>
  <c r="R349" i="17"/>
  <c r="P349" i="17"/>
  <c r="BK349" i="17"/>
  <c r="J349" i="17"/>
  <c r="BI345" i="17"/>
  <c r="BH345" i="17"/>
  <c r="BG345" i="17"/>
  <c r="BF345" i="17"/>
  <c r="BE345" i="17"/>
  <c r="T345" i="17"/>
  <c r="R345" i="17"/>
  <c r="P345" i="17"/>
  <c r="BK345" i="17"/>
  <c r="J345" i="17"/>
  <c r="BI342" i="17"/>
  <c r="BH342" i="17"/>
  <c r="BG342" i="17"/>
  <c r="BF342" i="17"/>
  <c r="BE342" i="17"/>
  <c r="T342" i="17"/>
  <c r="R342" i="17"/>
  <c r="P342" i="17"/>
  <c r="BK342" i="17"/>
  <c r="J342" i="17"/>
  <c r="BI339" i="17"/>
  <c r="BH339" i="17"/>
  <c r="BG339" i="17"/>
  <c r="BF339" i="17"/>
  <c r="BE339" i="17"/>
  <c r="T339" i="17"/>
  <c r="R339" i="17"/>
  <c r="P339" i="17"/>
  <c r="BK339" i="17"/>
  <c r="J339" i="17"/>
  <c r="BI337" i="17"/>
  <c r="BH337" i="17"/>
  <c r="BG337" i="17"/>
  <c r="BF337" i="17"/>
  <c r="BE337" i="17"/>
  <c r="T337" i="17"/>
  <c r="R337" i="17"/>
  <c r="P337" i="17"/>
  <c r="BK337" i="17"/>
  <c r="J337" i="17"/>
  <c r="BI321" i="17"/>
  <c r="BH321" i="17"/>
  <c r="BG321" i="17"/>
  <c r="BF321" i="17"/>
  <c r="BE321" i="17"/>
  <c r="T321" i="17"/>
  <c r="R321" i="17"/>
  <c r="P321" i="17"/>
  <c r="BK321" i="17"/>
  <c r="J321" i="17"/>
  <c r="BI319" i="17"/>
  <c r="BH319" i="17"/>
  <c r="BG319" i="17"/>
  <c r="BF319" i="17"/>
  <c r="BE319" i="17"/>
  <c r="T319" i="17"/>
  <c r="R319" i="17"/>
  <c r="P319" i="17"/>
  <c r="BK319" i="17"/>
  <c r="J319" i="17"/>
  <c r="BI317" i="17"/>
  <c r="BH317" i="17"/>
  <c r="BG317" i="17"/>
  <c r="BF317" i="17"/>
  <c r="BE317" i="17"/>
  <c r="T317" i="17"/>
  <c r="R317" i="17"/>
  <c r="P317" i="17"/>
  <c r="BK317" i="17"/>
  <c r="J317" i="17"/>
  <c r="BI315" i="17"/>
  <c r="BH315" i="17"/>
  <c r="BG315" i="17"/>
  <c r="BF315" i="17"/>
  <c r="BE315" i="17"/>
  <c r="T315" i="17"/>
  <c r="R315" i="17"/>
  <c r="P315" i="17"/>
  <c r="BK315" i="17"/>
  <c r="J315" i="17"/>
  <c r="BI314" i="17"/>
  <c r="BH314" i="17"/>
  <c r="BG314" i="17"/>
  <c r="BF314" i="17"/>
  <c r="BE314" i="17"/>
  <c r="T314" i="17"/>
  <c r="R314" i="17"/>
  <c r="P314" i="17"/>
  <c r="BK314" i="17"/>
  <c r="J314" i="17"/>
  <c r="BI312" i="17"/>
  <c r="BH312" i="17"/>
  <c r="BG312" i="17"/>
  <c r="BF312" i="17"/>
  <c r="BE312" i="17"/>
  <c r="T312" i="17"/>
  <c r="R312" i="17"/>
  <c r="P312" i="17"/>
  <c r="BK312" i="17"/>
  <c r="J312" i="17"/>
  <c r="BI311" i="17"/>
  <c r="BH311" i="17"/>
  <c r="BG311" i="17"/>
  <c r="BF311" i="17"/>
  <c r="BE311" i="17"/>
  <c r="T311" i="17"/>
  <c r="R311" i="17"/>
  <c r="P311" i="17"/>
  <c r="BK311" i="17"/>
  <c r="J311" i="17"/>
  <c r="BI308" i="17"/>
  <c r="BH308" i="17"/>
  <c r="BG308" i="17"/>
  <c r="BF308" i="17"/>
  <c r="BE308" i="17"/>
  <c r="T308" i="17"/>
  <c r="R308" i="17"/>
  <c r="P308" i="17"/>
  <c r="BK308" i="17"/>
  <c r="J308" i="17"/>
  <c r="BI306" i="17"/>
  <c r="BH306" i="17"/>
  <c r="BG306" i="17"/>
  <c r="BF306" i="17"/>
  <c r="BE306" i="17"/>
  <c r="T306" i="17"/>
  <c r="R306" i="17"/>
  <c r="P306" i="17"/>
  <c r="BK306" i="17"/>
  <c r="J306" i="17"/>
  <c r="BI298" i="17"/>
  <c r="BH298" i="17"/>
  <c r="BG298" i="17"/>
  <c r="BF298" i="17"/>
  <c r="BE298" i="17"/>
  <c r="T298" i="17"/>
  <c r="R298" i="17"/>
  <c r="P298" i="17"/>
  <c r="BK298" i="17"/>
  <c r="J298" i="17"/>
  <c r="BI290" i="17"/>
  <c r="BH290" i="17"/>
  <c r="BG290" i="17"/>
  <c r="BF290" i="17"/>
  <c r="BE290" i="17"/>
  <c r="T290" i="17"/>
  <c r="R290" i="17"/>
  <c r="P290" i="17"/>
  <c r="BK290" i="17"/>
  <c r="J290" i="17"/>
  <c r="BI288" i="17"/>
  <c r="BH288" i="17"/>
  <c r="BG288" i="17"/>
  <c r="BF288" i="17"/>
  <c r="BE288" i="17"/>
  <c r="T288" i="17"/>
  <c r="R288" i="17"/>
  <c r="P288" i="17"/>
  <c r="BK288" i="17"/>
  <c r="J288" i="17"/>
  <c r="BI286" i="17"/>
  <c r="BH286" i="17"/>
  <c r="BG286" i="17"/>
  <c r="BF286" i="17"/>
  <c r="BE286" i="17"/>
  <c r="T286" i="17"/>
  <c r="R286" i="17"/>
  <c r="P286" i="17"/>
  <c r="BK286" i="17"/>
  <c r="J286" i="17"/>
  <c r="BI284" i="17"/>
  <c r="BH284" i="17"/>
  <c r="BG284" i="17"/>
  <c r="BF284" i="17"/>
  <c r="BE284" i="17"/>
  <c r="T284" i="17"/>
  <c r="R284" i="17"/>
  <c r="P284" i="17"/>
  <c r="BK284" i="17"/>
  <c r="J284" i="17"/>
  <c r="BI281" i="17"/>
  <c r="BH281" i="17"/>
  <c r="BG281" i="17"/>
  <c r="BF281" i="17"/>
  <c r="BE281" i="17"/>
  <c r="T281" i="17"/>
  <c r="T280" i="17" s="1"/>
  <c r="R281" i="17"/>
  <c r="R280" i="17" s="1"/>
  <c r="P281" i="17"/>
  <c r="P280" i="17" s="1"/>
  <c r="BK281" i="17"/>
  <c r="BK280" i="17" s="1"/>
  <c r="J280" i="17" s="1"/>
  <c r="J68" i="17" s="1"/>
  <c r="J281" i="17"/>
  <c r="BI278" i="17"/>
  <c r="BH278" i="17"/>
  <c r="BG278" i="17"/>
  <c r="BF278" i="17"/>
  <c r="T278" i="17"/>
  <c r="R278" i="17"/>
  <c r="P278" i="17"/>
  <c r="BK278" i="17"/>
  <c r="J278" i="17"/>
  <c r="BE278" i="17" s="1"/>
  <c r="BI276" i="17"/>
  <c r="BH276" i="17"/>
  <c r="BG276" i="17"/>
  <c r="BF276" i="17"/>
  <c r="T276" i="17"/>
  <c r="R276" i="17"/>
  <c r="P276" i="17"/>
  <c r="BK276" i="17"/>
  <c r="J276" i="17"/>
  <c r="BE276" i="17" s="1"/>
  <c r="BI273" i="17"/>
  <c r="BH273" i="17"/>
  <c r="BG273" i="17"/>
  <c r="BF273" i="17"/>
  <c r="T273" i="17"/>
  <c r="R273" i="17"/>
  <c r="P273" i="17"/>
  <c r="BK273" i="17"/>
  <c r="J273" i="17"/>
  <c r="BE273" i="17" s="1"/>
  <c r="BI269" i="17"/>
  <c r="BH269" i="17"/>
  <c r="BG269" i="17"/>
  <c r="BF269" i="17"/>
  <c r="T269" i="17"/>
  <c r="R269" i="17"/>
  <c r="P269" i="17"/>
  <c r="BK269" i="17"/>
  <c r="J269" i="17"/>
  <c r="BE269" i="17" s="1"/>
  <c r="BI267" i="17"/>
  <c r="BH267" i="17"/>
  <c r="BG267" i="17"/>
  <c r="BF267" i="17"/>
  <c r="T267" i="17"/>
  <c r="R267" i="17"/>
  <c r="P267" i="17"/>
  <c r="BK267" i="17"/>
  <c r="J267" i="17"/>
  <c r="BE267" i="17" s="1"/>
  <c r="BI266" i="17"/>
  <c r="BH266" i="17"/>
  <c r="BG266" i="17"/>
  <c r="BF266" i="17"/>
  <c r="T266" i="17"/>
  <c r="R266" i="17"/>
  <c r="P266" i="17"/>
  <c r="BK266" i="17"/>
  <c r="J266" i="17"/>
  <c r="BE266" i="17" s="1"/>
  <c r="BI259" i="17"/>
  <c r="BH259" i="17"/>
  <c r="BG259" i="17"/>
  <c r="BF259" i="17"/>
  <c r="T259" i="17"/>
  <c r="R259" i="17"/>
  <c r="P259" i="17"/>
  <c r="BK259" i="17"/>
  <c r="J259" i="17"/>
  <c r="BE259" i="17" s="1"/>
  <c r="BI258" i="17"/>
  <c r="BH258" i="17"/>
  <c r="BG258" i="17"/>
  <c r="BF258" i="17"/>
  <c r="T258" i="17"/>
  <c r="R258" i="17"/>
  <c r="P258" i="17"/>
  <c r="BK258" i="17"/>
  <c r="J258" i="17"/>
  <c r="BE258" i="17" s="1"/>
  <c r="BI251" i="17"/>
  <c r="BH251" i="17"/>
  <c r="BG251" i="17"/>
  <c r="BF251" i="17"/>
  <c r="T251" i="17"/>
  <c r="R251" i="17"/>
  <c r="P251" i="17"/>
  <c r="BK251" i="17"/>
  <c r="J251" i="17"/>
  <c r="BE251" i="17" s="1"/>
  <c r="BI248" i="17"/>
  <c r="BH248" i="17"/>
  <c r="BG248" i="17"/>
  <c r="BF248" i="17"/>
  <c r="T248" i="17"/>
  <c r="R248" i="17"/>
  <c r="P248" i="17"/>
  <c r="BK248" i="17"/>
  <c r="J248" i="17"/>
  <c r="BE248" i="17" s="1"/>
  <c r="BI245" i="17"/>
  <c r="BH245" i="17"/>
  <c r="BG245" i="17"/>
  <c r="BF245" i="17"/>
  <c r="T245" i="17"/>
  <c r="R245" i="17"/>
  <c r="P245" i="17"/>
  <c r="BK245" i="17"/>
  <c r="J245" i="17"/>
  <c r="BE245" i="17" s="1"/>
  <c r="BI242" i="17"/>
  <c r="BH242" i="17"/>
  <c r="BG242" i="17"/>
  <c r="BF242" i="17"/>
  <c r="T242" i="17"/>
  <c r="R242" i="17"/>
  <c r="P242" i="17"/>
  <c r="BK242" i="17"/>
  <c r="J242" i="17"/>
  <c r="BE242" i="17" s="1"/>
  <c r="BI239" i="17"/>
  <c r="BH239" i="17"/>
  <c r="BG239" i="17"/>
  <c r="BF239" i="17"/>
  <c r="T239" i="17"/>
  <c r="R239" i="17"/>
  <c r="P239" i="17"/>
  <c r="BK239" i="17"/>
  <c r="J239" i="17"/>
  <c r="BE239" i="17" s="1"/>
  <c r="BI224" i="17"/>
  <c r="BH224" i="17"/>
  <c r="BG224" i="17"/>
  <c r="BF224" i="17"/>
  <c r="T224" i="17"/>
  <c r="R224" i="17"/>
  <c r="P224" i="17"/>
  <c r="BK224" i="17"/>
  <c r="J224" i="17"/>
  <c r="BE224" i="17" s="1"/>
  <c r="BI223" i="17"/>
  <c r="BH223" i="17"/>
  <c r="BG223" i="17"/>
  <c r="BF223" i="17"/>
  <c r="T223" i="17"/>
  <c r="R223" i="17"/>
  <c r="P223" i="17"/>
  <c r="BK223" i="17"/>
  <c r="J223" i="17"/>
  <c r="BE223" i="17" s="1"/>
  <c r="BI218" i="17"/>
  <c r="BH218" i="17"/>
  <c r="BG218" i="17"/>
  <c r="BF218" i="17"/>
  <c r="T218" i="17"/>
  <c r="R218" i="17"/>
  <c r="P218" i="17"/>
  <c r="BK218" i="17"/>
  <c r="J218" i="17"/>
  <c r="BE218" i="17" s="1"/>
  <c r="BI212" i="17"/>
  <c r="BH212" i="17"/>
  <c r="BG212" i="17"/>
  <c r="BF212" i="17"/>
  <c r="T212" i="17"/>
  <c r="R212" i="17"/>
  <c r="P212" i="17"/>
  <c r="BK212" i="17"/>
  <c r="J212" i="17"/>
  <c r="BE212" i="17" s="1"/>
  <c r="BI206" i="17"/>
  <c r="BH206" i="17"/>
  <c r="BG206" i="17"/>
  <c r="BF206" i="17"/>
  <c r="T206" i="17"/>
  <c r="R206" i="17"/>
  <c r="P206" i="17"/>
  <c r="BK206" i="17"/>
  <c r="J206" i="17"/>
  <c r="BE206" i="17" s="1"/>
  <c r="BI200" i="17"/>
  <c r="BH200" i="17"/>
  <c r="BG200" i="17"/>
  <c r="BF200" i="17"/>
  <c r="T200" i="17"/>
  <c r="R200" i="17"/>
  <c r="P200" i="17"/>
  <c r="BK200" i="17"/>
  <c r="J200" i="17"/>
  <c r="BE200" i="17" s="1"/>
  <c r="BI194" i="17"/>
  <c r="BH194" i="17"/>
  <c r="BG194" i="17"/>
  <c r="BF194" i="17"/>
  <c r="T194" i="17"/>
  <c r="R194" i="17"/>
  <c r="P194" i="17"/>
  <c r="BK194" i="17"/>
  <c r="J194" i="17"/>
  <c r="BE194" i="17" s="1"/>
  <c r="BI191" i="17"/>
  <c r="BH191" i="17"/>
  <c r="BG191" i="17"/>
  <c r="BF191" i="17"/>
  <c r="T191" i="17"/>
  <c r="R191" i="17"/>
  <c r="P191" i="17"/>
  <c r="BK191" i="17"/>
  <c r="J191" i="17"/>
  <c r="BE191" i="17" s="1"/>
  <c r="BI188" i="17"/>
  <c r="BH188" i="17"/>
  <c r="BG188" i="17"/>
  <c r="BF188" i="17"/>
  <c r="T188" i="17"/>
  <c r="R188" i="17"/>
  <c r="P188" i="17"/>
  <c r="BK188" i="17"/>
  <c r="J188" i="17"/>
  <c r="BE188" i="17" s="1"/>
  <c r="BI185" i="17"/>
  <c r="BH185" i="17"/>
  <c r="BG185" i="17"/>
  <c r="BF185" i="17"/>
  <c r="T185" i="17"/>
  <c r="R185" i="17"/>
  <c r="P185" i="17"/>
  <c r="BK185" i="17"/>
  <c r="J185" i="17"/>
  <c r="BE185" i="17" s="1"/>
  <c r="BI182" i="17"/>
  <c r="BH182" i="17"/>
  <c r="BG182" i="17"/>
  <c r="BF182" i="17"/>
  <c r="T182" i="17"/>
  <c r="R182" i="17"/>
  <c r="P182" i="17"/>
  <c r="BK182" i="17"/>
  <c r="J182" i="17"/>
  <c r="BE182" i="17" s="1"/>
  <c r="BI172" i="17"/>
  <c r="BH172" i="17"/>
  <c r="BG172" i="17"/>
  <c r="BF172" i="17"/>
  <c r="T172" i="17"/>
  <c r="R172" i="17"/>
  <c r="P172" i="17"/>
  <c r="BK172" i="17"/>
  <c r="J172" i="17"/>
  <c r="BE172" i="17" s="1"/>
  <c r="BI171" i="17"/>
  <c r="BH171" i="17"/>
  <c r="BG171" i="17"/>
  <c r="BF171" i="17"/>
  <c r="T171" i="17"/>
  <c r="R171" i="17"/>
  <c r="P171" i="17"/>
  <c r="BK171" i="17"/>
  <c r="J171" i="17"/>
  <c r="BE171" i="17" s="1"/>
  <c r="BI169" i="17"/>
  <c r="BH169" i="17"/>
  <c r="BG169" i="17"/>
  <c r="BF169" i="17"/>
  <c r="T169" i="17"/>
  <c r="R169" i="17"/>
  <c r="P169" i="17"/>
  <c r="BK169" i="17"/>
  <c r="J169" i="17"/>
  <c r="BE169" i="17" s="1"/>
  <c r="BI168" i="17"/>
  <c r="BH168" i="17"/>
  <c r="BG168" i="17"/>
  <c r="BF168" i="17"/>
  <c r="T168" i="17"/>
  <c r="R168" i="17"/>
  <c r="P168" i="17"/>
  <c r="BK168" i="17"/>
  <c r="J168" i="17"/>
  <c r="BE168" i="17" s="1"/>
  <c r="BI166" i="17"/>
  <c r="BH166" i="17"/>
  <c r="BG166" i="17"/>
  <c r="BF166" i="17"/>
  <c r="T166" i="17"/>
  <c r="R166" i="17"/>
  <c r="P166" i="17"/>
  <c r="BK166" i="17"/>
  <c r="J166" i="17"/>
  <c r="BE166" i="17" s="1"/>
  <c r="BI164" i="17"/>
  <c r="BH164" i="17"/>
  <c r="BG164" i="17"/>
  <c r="BF164" i="17"/>
  <c r="T164" i="17"/>
  <c r="R164" i="17"/>
  <c r="P164" i="17"/>
  <c r="BK164" i="17"/>
  <c r="J164" i="17"/>
  <c r="BE164" i="17" s="1"/>
  <c r="BI162" i="17"/>
  <c r="BH162" i="17"/>
  <c r="BG162" i="17"/>
  <c r="BF162" i="17"/>
  <c r="T162" i="17"/>
  <c r="R162" i="17"/>
  <c r="P162" i="17"/>
  <c r="BK162" i="17"/>
  <c r="J162" i="17"/>
  <c r="BE162" i="17" s="1"/>
  <c r="BI160" i="17"/>
  <c r="BH160" i="17"/>
  <c r="BG160" i="17"/>
  <c r="BF160" i="17"/>
  <c r="BE160" i="17"/>
  <c r="T160" i="17"/>
  <c r="R160" i="17"/>
  <c r="P160" i="17"/>
  <c r="BK160" i="17"/>
  <c r="J160" i="17"/>
  <c r="BI158" i="17"/>
  <c r="BH158" i="17"/>
  <c r="BG158" i="17"/>
  <c r="BF158" i="17"/>
  <c r="BE158" i="17"/>
  <c r="T158" i="17"/>
  <c r="R158" i="17"/>
  <c r="P158" i="17"/>
  <c r="BK158" i="17"/>
  <c r="J158" i="17"/>
  <c r="BI156" i="17"/>
  <c r="BH156" i="17"/>
  <c r="BG156" i="17"/>
  <c r="BF156" i="17"/>
  <c r="BE156" i="17"/>
  <c r="T156" i="17"/>
  <c r="R156" i="17"/>
  <c r="P156" i="17"/>
  <c r="BK156" i="17"/>
  <c r="J156" i="17"/>
  <c r="BI154" i="17"/>
  <c r="BH154" i="17"/>
  <c r="BG154" i="17"/>
  <c r="BF154" i="17"/>
  <c r="BE154" i="17"/>
  <c r="T154" i="17"/>
  <c r="R154" i="17"/>
  <c r="P154" i="17"/>
  <c r="BK154" i="17"/>
  <c r="J154" i="17"/>
  <c r="BI152" i="17"/>
  <c r="BH152" i="17"/>
  <c r="BG152" i="17"/>
  <c r="BF152" i="17"/>
  <c r="BE152" i="17"/>
  <c r="T152" i="17"/>
  <c r="R152" i="17"/>
  <c r="P152" i="17"/>
  <c r="BK152" i="17"/>
  <c r="J152" i="17"/>
  <c r="BI150" i="17"/>
  <c r="BH150" i="17"/>
  <c r="BG150" i="17"/>
  <c r="BF150" i="17"/>
  <c r="BE150" i="17"/>
  <c r="T150" i="17"/>
  <c r="R150" i="17"/>
  <c r="P150" i="17"/>
  <c r="BK150" i="17"/>
  <c r="J150" i="17"/>
  <c r="BI148" i="17"/>
  <c r="BH148" i="17"/>
  <c r="BG148" i="17"/>
  <c r="BF148" i="17"/>
  <c r="BE148" i="17"/>
  <c r="T148" i="17"/>
  <c r="R148" i="17"/>
  <c r="P148" i="17"/>
  <c r="BK148" i="17"/>
  <c r="J148" i="17"/>
  <c r="BI146" i="17"/>
  <c r="BH146" i="17"/>
  <c r="BG146" i="17"/>
  <c r="BF146" i="17"/>
  <c r="BE146" i="17"/>
  <c r="T146" i="17"/>
  <c r="R146" i="17"/>
  <c r="P146" i="17"/>
  <c r="BK146" i="17"/>
  <c r="J146" i="17"/>
  <c r="BI144" i="17"/>
  <c r="BH144" i="17"/>
  <c r="BG144" i="17"/>
  <c r="BF144" i="17"/>
  <c r="BE144" i="17"/>
  <c r="T144" i="17"/>
  <c r="R144" i="17"/>
  <c r="P144" i="17"/>
  <c r="BK144" i="17"/>
  <c r="J144" i="17"/>
  <c r="BI142" i="17"/>
  <c r="BH142" i="17"/>
  <c r="BG142" i="17"/>
  <c r="BF142" i="17"/>
  <c r="BE142" i="17"/>
  <c r="T142" i="17"/>
  <c r="R142" i="17"/>
  <c r="P142" i="17"/>
  <c r="BK142" i="17"/>
  <c r="J142" i="17"/>
  <c r="BI140" i="17"/>
  <c r="BH140" i="17"/>
  <c r="BG140" i="17"/>
  <c r="BF140" i="17"/>
  <c r="BE140" i="17"/>
  <c r="T140" i="17"/>
  <c r="R140" i="17"/>
  <c r="P140" i="17"/>
  <c r="BK140" i="17"/>
  <c r="J140" i="17"/>
  <c r="BI138" i="17"/>
  <c r="BH138" i="17"/>
  <c r="BG138" i="17"/>
  <c r="BF138" i="17"/>
  <c r="BE138" i="17"/>
  <c r="T138" i="17"/>
  <c r="R138" i="17"/>
  <c r="P138" i="17"/>
  <c r="BK138" i="17"/>
  <c r="J138" i="17"/>
  <c r="BI136" i="17"/>
  <c r="BH136" i="17"/>
  <c r="BG136" i="17"/>
  <c r="BF136" i="17"/>
  <c r="BE136" i="17"/>
  <c r="T136" i="17"/>
  <c r="R136" i="17"/>
  <c r="P136" i="17"/>
  <c r="BK136" i="17"/>
  <c r="J136" i="17"/>
  <c r="BI134" i="17"/>
  <c r="BH134" i="17"/>
  <c r="BG134" i="17"/>
  <c r="BF134" i="17"/>
  <c r="BE134" i="17"/>
  <c r="T134" i="17"/>
  <c r="R134" i="17"/>
  <c r="P134" i="17"/>
  <c r="BK134" i="17"/>
  <c r="J134" i="17"/>
  <c r="BI132" i="17"/>
  <c r="BH132" i="17"/>
  <c r="BG132" i="17"/>
  <c r="BF132" i="17"/>
  <c r="BE132" i="17"/>
  <c r="T132" i="17"/>
  <c r="R132" i="17"/>
  <c r="P132" i="17"/>
  <c r="BK132" i="17"/>
  <c r="J132" i="17"/>
  <c r="BI130" i="17"/>
  <c r="BH130" i="17"/>
  <c r="BG130" i="17"/>
  <c r="BF130" i="17"/>
  <c r="BE130" i="17"/>
  <c r="T130" i="17"/>
  <c r="R130" i="17"/>
  <c r="P130" i="17"/>
  <c r="BK130" i="17"/>
  <c r="J130" i="17"/>
  <c r="BI128" i="17"/>
  <c r="BH128" i="17"/>
  <c r="BG128" i="17"/>
  <c r="BF128" i="17"/>
  <c r="BE128" i="17"/>
  <c r="T128" i="17"/>
  <c r="R128" i="17"/>
  <c r="P128" i="17"/>
  <c r="BK128" i="17"/>
  <c r="J128" i="17"/>
  <c r="BI126" i="17"/>
  <c r="BH126" i="17"/>
  <c r="BG126" i="17"/>
  <c r="BF126" i="17"/>
  <c r="BE126" i="17"/>
  <c r="T126" i="17"/>
  <c r="R126" i="17"/>
  <c r="P126" i="17"/>
  <c r="BK126" i="17"/>
  <c r="J126" i="17"/>
  <c r="BI124" i="17"/>
  <c r="BH124" i="17"/>
  <c r="BG124" i="17"/>
  <c r="BF124" i="17"/>
  <c r="BE124" i="17"/>
  <c r="T124" i="17"/>
  <c r="R124" i="17"/>
  <c r="P124" i="17"/>
  <c r="BK124" i="17"/>
  <c r="J124" i="17"/>
  <c r="BI122" i="17"/>
  <c r="BH122" i="17"/>
  <c r="BG122" i="17"/>
  <c r="BF122" i="17"/>
  <c r="BE122" i="17"/>
  <c r="T122" i="17"/>
  <c r="R122" i="17"/>
  <c r="P122" i="17"/>
  <c r="BK122" i="17"/>
  <c r="J122" i="17"/>
  <c r="BI120" i="17"/>
  <c r="BH120" i="17"/>
  <c r="BG120" i="17"/>
  <c r="BF120" i="17"/>
  <c r="BE120" i="17"/>
  <c r="T120" i="17"/>
  <c r="R120" i="17"/>
  <c r="P120" i="17"/>
  <c r="BK120" i="17"/>
  <c r="J120" i="17"/>
  <c r="BI117" i="17"/>
  <c r="BH117" i="17"/>
  <c r="BG117" i="17"/>
  <c r="BF117" i="17"/>
  <c r="BE117" i="17"/>
  <c r="T117" i="17"/>
  <c r="R117" i="17"/>
  <c r="P117" i="17"/>
  <c r="BK117" i="17"/>
  <c r="J117" i="17"/>
  <c r="BI114" i="17"/>
  <c r="BH114" i="17"/>
  <c r="BG114" i="17"/>
  <c r="BF114" i="17"/>
  <c r="BE114" i="17"/>
  <c r="T114" i="17"/>
  <c r="R114" i="17"/>
  <c r="P114" i="17"/>
  <c r="BK114" i="17"/>
  <c r="J114" i="17"/>
  <c r="BI111" i="17"/>
  <c r="F38" i="17" s="1"/>
  <c r="BD73" i="1" s="1"/>
  <c r="BH111" i="17"/>
  <c r="F37" i="17" s="1"/>
  <c r="BC73" i="1" s="1"/>
  <c r="BG111" i="17"/>
  <c r="F36" i="17" s="1"/>
  <c r="BB73" i="1" s="1"/>
  <c r="BF111" i="17"/>
  <c r="F35" i="17" s="1"/>
  <c r="BA73" i="1" s="1"/>
  <c r="BE111" i="17"/>
  <c r="T111" i="17"/>
  <c r="T110" i="17" s="1"/>
  <c r="T109" i="17" s="1"/>
  <c r="T108" i="17" s="1"/>
  <c r="R111" i="17"/>
  <c r="R110" i="17" s="1"/>
  <c r="R109" i="17" s="1"/>
  <c r="R108" i="17" s="1"/>
  <c r="R107" i="17" s="1"/>
  <c r="P111" i="17"/>
  <c r="P110" i="17" s="1"/>
  <c r="P109" i="17" s="1"/>
  <c r="P108" i="17" s="1"/>
  <c r="P107" i="17" s="1"/>
  <c r="AU73" i="1" s="1"/>
  <c r="BK111" i="17"/>
  <c r="BK110" i="17" s="1"/>
  <c r="J111" i="17"/>
  <c r="J103" i="17"/>
  <c r="F103" i="17"/>
  <c r="J101" i="17"/>
  <c r="F101" i="17"/>
  <c r="E99" i="17"/>
  <c r="F60" i="17"/>
  <c r="J59" i="17"/>
  <c r="F59" i="17"/>
  <c r="F57" i="17"/>
  <c r="E55" i="17"/>
  <c r="J22" i="17"/>
  <c r="E22" i="17"/>
  <c r="F104" i="17" s="1"/>
  <c r="J21" i="17"/>
  <c r="J16" i="17"/>
  <c r="J57" i="17" s="1"/>
  <c r="E7" i="17"/>
  <c r="E49" i="17" s="1"/>
  <c r="AY71" i="1"/>
  <c r="AX71" i="1"/>
  <c r="BI106" i="16"/>
  <c r="BH106" i="16"/>
  <c r="BG106" i="16"/>
  <c r="BF106" i="16"/>
  <c r="BE106" i="16"/>
  <c r="T106" i="16"/>
  <c r="R106" i="16"/>
  <c r="P106" i="16"/>
  <c r="BK106" i="16"/>
  <c r="J106" i="16"/>
  <c r="BI105" i="16"/>
  <c r="BH105" i="16"/>
  <c r="BG105" i="16"/>
  <c r="BF105" i="16"/>
  <c r="BE105" i="16"/>
  <c r="T105" i="16"/>
  <c r="R105" i="16"/>
  <c r="P105" i="16"/>
  <c r="BK105" i="16"/>
  <c r="J105" i="16"/>
  <c r="BI104" i="16"/>
  <c r="BH104" i="16"/>
  <c r="BG104" i="16"/>
  <c r="BF104" i="16"/>
  <c r="BE104" i="16"/>
  <c r="T104" i="16"/>
  <c r="R104" i="16"/>
  <c r="P104" i="16"/>
  <c r="BK104" i="16"/>
  <c r="J104" i="16"/>
  <c r="BI103" i="16"/>
  <c r="BH103" i="16"/>
  <c r="BG103" i="16"/>
  <c r="BF103" i="16"/>
  <c r="BE103" i="16"/>
  <c r="T103" i="16"/>
  <c r="R103" i="16"/>
  <c r="P103" i="16"/>
  <c r="BK103" i="16"/>
  <c r="J103" i="16"/>
  <c r="BI102" i="16"/>
  <c r="BH102" i="16"/>
  <c r="BG102" i="16"/>
  <c r="BF102" i="16"/>
  <c r="BE102" i="16"/>
  <c r="T102" i="16"/>
  <c r="T101" i="16" s="1"/>
  <c r="R102" i="16"/>
  <c r="R101" i="16" s="1"/>
  <c r="P102" i="16"/>
  <c r="P101" i="16" s="1"/>
  <c r="BK102" i="16"/>
  <c r="BK101" i="16" s="1"/>
  <c r="J101" i="16" s="1"/>
  <c r="J68" i="16" s="1"/>
  <c r="J102" i="16"/>
  <c r="BI100" i="16"/>
  <c r="BH100" i="16"/>
  <c r="BG100" i="16"/>
  <c r="BF100" i="16"/>
  <c r="T100" i="16"/>
  <c r="R100" i="16"/>
  <c r="P100" i="16"/>
  <c r="BK100" i="16"/>
  <c r="J100" i="16"/>
  <c r="BE100" i="16" s="1"/>
  <c r="BI99" i="16"/>
  <c r="BH99" i="16"/>
  <c r="BG99" i="16"/>
  <c r="BF99" i="16"/>
  <c r="T99" i="16"/>
  <c r="T98" i="16" s="1"/>
  <c r="R99" i="16"/>
  <c r="R98" i="16" s="1"/>
  <c r="P99" i="16"/>
  <c r="P98" i="16" s="1"/>
  <c r="BK99" i="16"/>
  <c r="BK98" i="16" s="1"/>
  <c r="J98" i="16" s="1"/>
  <c r="J67" i="16" s="1"/>
  <c r="J99" i="16"/>
  <c r="BE99" i="16" s="1"/>
  <c r="BI97" i="16"/>
  <c r="BH97" i="16"/>
  <c r="BG97" i="16"/>
  <c r="BF97" i="16"/>
  <c r="BE97" i="16"/>
  <c r="T97" i="16"/>
  <c r="R97" i="16"/>
  <c r="P97" i="16"/>
  <c r="BK97" i="16"/>
  <c r="J97" i="16"/>
  <c r="BI96" i="16"/>
  <c r="BH96" i="16"/>
  <c r="BG96" i="16"/>
  <c r="BF96" i="16"/>
  <c r="BE96" i="16"/>
  <c r="T96" i="16"/>
  <c r="R96" i="16"/>
  <c r="P96" i="16"/>
  <c r="BK96" i="16"/>
  <c r="J96" i="16"/>
  <c r="BI95" i="16"/>
  <c r="F38" i="16" s="1"/>
  <c r="BD71" i="1" s="1"/>
  <c r="BH95" i="16"/>
  <c r="F37" i="16" s="1"/>
  <c r="BC71" i="1" s="1"/>
  <c r="BG95" i="16"/>
  <c r="F36" i="16" s="1"/>
  <c r="BB71" i="1" s="1"/>
  <c r="BF95" i="16"/>
  <c r="J35" i="16" s="1"/>
  <c r="AW71" i="1" s="1"/>
  <c r="BE95" i="16"/>
  <c r="T95" i="16"/>
  <c r="T94" i="16" s="1"/>
  <c r="R95" i="16"/>
  <c r="R94" i="16" s="1"/>
  <c r="R93" i="16" s="1"/>
  <c r="R92" i="16" s="1"/>
  <c r="P95" i="16"/>
  <c r="P94" i="16" s="1"/>
  <c r="P93" i="16" s="1"/>
  <c r="P92" i="16" s="1"/>
  <c r="AU71" i="1" s="1"/>
  <c r="BK95" i="16"/>
  <c r="BK94" i="16" s="1"/>
  <c r="J95" i="16"/>
  <c r="J88" i="16"/>
  <c r="F88" i="16"/>
  <c r="F86" i="16"/>
  <c r="E84" i="16"/>
  <c r="E78" i="16"/>
  <c r="J59" i="16"/>
  <c r="F59" i="16"/>
  <c r="F57" i="16"/>
  <c r="E55" i="16"/>
  <c r="E49" i="16"/>
  <c r="J22" i="16"/>
  <c r="E22" i="16"/>
  <c r="F60" i="16" s="1"/>
  <c r="J21" i="16"/>
  <c r="J16" i="16"/>
  <c r="J86" i="16" s="1"/>
  <c r="E7" i="16"/>
  <c r="AY70" i="1"/>
  <c r="AX70" i="1"/>
  <c r="BI183" i="15"/>
  <c r="BH183" i="15"/>
  <c r="BG183" i="15"/>
  <c r="BF183" i="15"/>
  <c r="T183" i="15"/>
  <c r="R183" i="15"/>
  <c r="P183" i="15"/>
  <c r="BK183" i="15"/>
  <c r="J183" i="15"/>
  <c r="BE183" i="15" s="1"/>
  <c r="BI182" i="15"/>
  <c r="BH182" i="15"/>
  <c r="BG182" i="15"/>
  <c r="BF182" i="15"/>
  <c r="T182" i="15"/>
  <c r="R182" i="15"/>
  <c r="P182" i="15"/>
  <c r="BK182" i="15"/>
  <c r="J182" i="15"/>
  <c r="BE182" i="15" s="1"/>
  <c r="BI181" i="15"/>
  <c r="BH181" i="15"/>
  <c r="BG181" i="15"/>
  <c r="BF181" i="15"/>
  <c r="T181" i="15"/>
  <c r="T180" i="15" s="1"/>
  <c r="R181" i="15"/>
  <c r="R180" i="15" s="1"/>
  <c r="P181" i="15"/>
  <c r="P180" i="15" s="1"/>
  <c r="BK181" i="15"/>
  <c r="BK180" i="15" s="1"/>
  <c r="J180" i="15" s="1"/>
  <c r="J70" i="15" s="1"/>
  <c r="J181" i="15"/>
  <c r="BE181" i="15" s="1"/>
  <c r="BI179" i="15"/>
  <c r="BH179" i="15"/>
  <c r="BG179" i="15"/>
  <c r="BF179" i="15"/>
  <c r="BE179" i="15"/>
  <c r="T179" i="15"/>
  <c r="R179" i="15"/>
  <c r="P179" i="15"/>
  <c r="BK179" i="15"/>
  <c r="J179" i="15"/>
  <c r="BI178" i="15"/>
  <c r="BH178" i="15"/>
  <c r="BG178" i="15"/>
  <c r="BF178" i="15"/>
  <c r="BE178" i="15"/>
  <c r="T178" i="15"/>
  <c r="R178" i="15"/>
  <c r="P178" i="15"/>
  <c r="BK178" i="15"/>
  <c r="J178" i="15"/>
  <c r="BI177" i="15"/>
  <c r="BH177" i="15"/>
  <c r="BG177" i="15"/>
  <c r="BF177" i="15"/>
  <c r="BE177" i="15"/>
  <c r="T177" i="15"/>
  <c r="R177" i="15"/>
  <c r="P177" i="15"/>
  <c r="BK177" i="15"/>
  <c r="J177" i="15"/>
  <c r="BI176" i="15"/>
  <c r="BH176" i="15"/>
  <c r="BG176" i="15"/>
  <c r="BF176" i="15"/>
  <c r="BE176" i="15"/>
  <c r="T176" i="15"/>
  <c r="R176" i="15"/>
  <c r="P176" i="15"/>
  <c r="BK176" i="15"/>
  <c r="J176" i="15"/>
  <c r="BI175" i="15"/>
  <c r="BH175" i="15"/>
  <c r="BG175" i="15"/>
  <c r="BF175" i="15"/>
  <c r="BE175" i="15"/>
  <c r="T175" i="15"/>
  <c r="R175" i="15"/>
  <c r="P175" i="15"/>
  <c r="BK175" i="15"/>
  <c r="J175" i="15"/>
  <c r="BI174" i="15"/>
  <c r="BH174" i="15"/>
  <c r="BG174" i="15"/>
  <c r="BF174" i="15"/>
  <c r="BE174" i="15"/>
  <c r="T174" i="15"/>
  <c r="R174" i="15"/>
  <c r="P174" i="15"/>
  <c r="BK174" i="15"/>
  <c r="J174" i="15"/>
  <c r="BI173" i="15"/>
  <c r="BH173" i="15"/>
  <c r="BG173" i="15"/>
  <c r="BF173" i="15"/>
  <c r="BE173" i="15"/>
  <c r="T173" i="15"/>
  <c r="R173" i="15"/>
  <c r="P173" i="15"/>
  <c r="BK173" i="15"/>
  <c r="J173" i="15"/>
  <c r="BI172" i="15"/>
  <c r="BH172" i="15"/>
  <c r="BG172" i="15"/>
  <c r="BF172" i="15"/>
  <c r="BE172" i="15"/>
  <c r="T172" i="15"/>
  <c r="T171" i="15" s="1"/>
  <c r="R172" i="15"/>
  <c r="R171" i="15" s="1"/>
  <c r="P172" i="15"/>
  <c r="P171" i="15" s="1"/>
  <c r="BK172" i="15"/>
  <c r="BK171" i="15" s="1"/>
  <c r="J171" i="15" s="1"/>
  <c r="J69" i="15" s="1"/>
  <c r="J172" i="15"/>
  <c r="BI170" i="15"/>
  <c r="BH170" i="15"/>
  <c r="BG170" i="15"/>
  <c r="BF170" i="15"/>
  <c r="T170" i="15"/>
  <c r="R170" i="15"/>
  <c r="P170" i="15"/>
  <c r="BK170" i="15"/>
  <c r="J170" i="15"/>
  <c r="BE170" i="15" s="1"/>
  <c r="BI169" i="15"/>
  <c r="BH169" i="15"/>
  <c r="BG169" i="15"/>
  <c r="BF169" i="15"/>
  <c r="T169" i="15"/>
  <c r="R169" i="15"/>
  <c r="P169" i="15"/>
  <c r="BK169" i="15"/>
  <c r="J169" i="15"/>
  <c r="BE169" i="15" s="1"/>
  <c r="BI168" i="15"/>
  <c r="BH168" i="15"/>
  <c r="BG168" i="15"/>
  <c r="BF168" i="15"/>
  <c r="T168" i="15"/>
  <c r="R168" i="15"/>
  <c r="P168" i="15"/>
  <c r="BK168" i="15"/>
  <c r="J168" i="15"/>
  <c r="BE168" i="15" s="1"/>
  <c r="BI167" i="15"/>
  <c r="BH167" i="15"/>
  <c r="BG167" i="15"/>
  <c r="BF167" i="15"/>
  <c r="T167" i="15"/>
  <c r="R167" i="15"/>
  <c r="P167" i="15"/>
  <c r="BK167" i="15"/>
  <c r="J167" i="15"/>
  <c r="BE167" i="15" s="1"/>
  <c r="BI166" i="15"/>
  <c r="BH166" i="15"/>
  <c r="BG166" i="15"/>
  <c r="BF166" i="15"/>
  <c r="T166" i="15"/>
  <c r="R166" i="15"/>
  <c r="P166" i="15"/>
  <c r="BK166" i="15"/>
  <c r="J166" i="15"/>
  <c r="BE166" i="15" s="1"/>
  <c r="BI165" i="15"/>
  <c r="BH165" i="15"/>
  <c r="BG165" i="15"/>
  <c r="BF165" i="15"/>
  <c r="BE165" i="15"/>
  <c r="T165" i="15"/>
  <c r="R165" i="15"/>
  <c r="P165" i="15"/>
  <c r="BK165" i="15"/>
  <c r="J165" i="15"/>
  <c r="BI164" i="15"/>
  <c r="BH164" i="15"/>
  <c r="BG164" i="15"/>
  <c r="BF164" i="15"/>
  <c r="T164" i="15"/>
  <c r="R164" i="15"/>
  <c r="P164" i="15"/>
  <c r="BK164" i="15"/>
  <c r="J164" i="15"/>
  <c r="BE164" i="15" s="1"/>
  <c r="BI163" i="15"/>
  <c r="BH163" i="15"/>
  <c r="BG163" i="15"/>
  <c r="BF163" i="15"/>
  <c r="BE163" i="15"/>
  <c r="T163" i="15"/>
  <c r="R163" i="15"/>
  <c r="P163" i="15"/>
  <c r="BK163" i="15"/>
  <c r="J163" i="15"/>
  <c r="BI162" i="15"/>
  <c r="BH162" i="15"/>
  <c r="BG162" i="15"/>
  <c r="BF162" i="15"/>
  <c r="T162" i="15"/>
  <c r="R162" i="15"/>
  <c r="P162" i="15"/>
  <c r="BK162" i="15"/>
  <c r="J162" i="15"/>
  <c r="BE162" i="15" s="1"/>
  <c r="BI161" i="15"/>
  <c r="BH161" i="15"/>
  <c r="BG161" i="15"/>
  <c r="BF161" i="15"/>
  <c r="BE161" i="15"/>
  <c r="T161" i="15"/>
  <c r="R161" i="15"/>
  <c r="P161" i="15"/>
  <c r="BK161" i="15"/>
  <c r="J161" i="15"/>
  <c r="BI160" i="15"/>
  <c r="BH160" i="15"/>
  <c r="BG160" i="15"/>
  <c r="BF160" i="15"/>
  <c r="BE160" i="15"/>
  <c r="T160" i="15"/>
  <c r="R160" i="15"/>
  <c r="P160" i="15"/>
  <c r="BK160" i="15"/>
  <c r="J160" i="15"/>
  <c r="BI159" i="15"/>
  <c r="BH159" i="15"/>
  <c r="BG159" i="15"/>
  <c r="BF159" i="15"/>
  <c r="BE159" i="15"/>
  <c r="T159" i="15"/>
  <c r="R159" i="15"/>
  <c r="P159" i="15"/>
  <c r="BK159" i="15"/>
  <c r="J159" i="15"/>
  <c r="BI158" i="15"/>
  <c r="BH158" i="15"/>
  <c r="BG158" i="15"/>
  <c r="BF158" i="15"/>
  <c r="BE158" i="15"/>
  <c r="T158" i="15"/>
  <c r="R158" i="15"/>
  <c r="P158" i="15"/>
  <c r="BK158" i="15"/>
  <c r="J158" i="15"/>
  <c r="BI157" i="15"/>
  <c r="BH157" i="15"/>
  <c r="BG157" i="15"/>
  <c r="BF157" i="15"/>
  <c r="BE157" i="15"/>
  <c r="T157" i="15"/>
  <c r="T156" i="15" s="1"/>
  <c r="R157" i="15"/>
  <c r="R156" i="15" s="1"/>
  <c r="P157" i="15"/>
  <c r="P156" i="15" s="1"/>
  <c r="BK157" i="15"/>
  <c r="BK156" i="15" s="1"/>
  <c r="J156" i="15" s="1"/>
  <c r="J68" i="15" s="1"/>
  <c r="J157" i="15"/>
  <c r="BI155" i="15"/>
  <c r="BH155" i="15"/>
  <c r="BG155" i="15"/>
  <c r="BF155" i="15"/>
  <c r="T155" i="15"/>
  <c r="R155" i="15"/>
  <c r="P155" i="15"/>
  <c r="BK155" i="15"/>
  <c r="J155" i="15"/>
  <c r="BE155" i="15" s="1"/>
  <c r="BI154" i="15"/>
  <c r="BH154" i="15"/>
  <c r="BG154" i="15"/>
  <c r="BF154" i="15"/>
  <c r="T154" i="15"/>
  <c r="R154" i="15"/>
  <c r="P154" i="15"/>
  <c r="BK154" i="15"/>
  <c r="J154" i="15"/>
  <c r="BE154" i="15" s="1"/>
  <c r="BI153" i="15"/>
  <c r="BH153" i="15"/>
  <c r="BG153" i="15"/>
  <c r="BF153" i="15"/>
  <c r="T153" i="15"/>
  <c r="R153" i="15"/>
  <c r="P153" i="15"/>
  <c r="BK153" i="15"/>
  <c r="J153" i="15"/>
  <c r="BE153" i="15" s="1"/>
  <c r="BI152" i="15"/>
  <c r="BH152" i="15"/>
  <c r="BG152" i="15"/>
  <c r="BF152" i="15"/>
  <c r="T152" i="15"/>
  <c r="R152" i="15"/>
  <c r="P152" i="15"/>
  <c r="BK152" i="15"/>
  <c r="J152" i="15"/>
  <c r="BE152" i="15" s="1"/>
  <c r="BI151" i="15"/>
  <c r="BH151" i="15"/>
  <c r="BG151" i="15"/>
  <c r="BF151" i="15"/>
  <c r="T151" i="15"/>
  <c r="R151" i="15"/>
  <c r="P151" i="15"/>
  <c r="BK151" i="15"/>
  <c r="J151" i="15"/>
  <c r="BE151" i="15" s="1"/>
  <c r="BI150" i="15"/>
  <c r="BH150" i="15"/>
  <c r="BG150" i="15"/>
  <c r="BF150" i="15"/>
  <c r="T150" i="15"/>
  <c r="R150" i="15"/>
  <c r="P150" i="15"/>
  <c r="BK150" i="15"/>
  <c r="J150" i="15"/>
  <c r="BE150" i="15" s="1"/>
  <c r="BI149" i="15"/>
  <c r="BH149" i="15"/>
  <c r="BG149" i="15"/>
  <c r="BF149" i="15"/>
  <c r="BE149" i="15"/>
  <c r="T149" i="15"/>
  <c r="T148" i="15" s="1"/>
  <c r="R149" i="15"/>
  <c r="R148" i="15" s="1"/>
  <c r="P149" i="15"/>
  <c r="P148" i="15" s="1"/>
  <c r="BK149" i="15"/>
  <c r="BK148" i="15" s="1"/>
  <c r="J148" i="15" s="1"/>
  <c r="J67" i="15" s="1"/>
  <c r="J149" i="15"/>
  <c r="BI147" i="15"/>
  <c r="BH147" i="15"/>
  <c r="BG147" i="15"/>
  <c r="BF147" i="15"/>
  <c r="T147" i="15"/>
  <c r="R147" i="15"/>
  <c r="P147" i="15"/>
  <c r="BK147" i="15"/>
  <c r="J147" i="15"/>
  <c r="BE147" i="15" s="1"/>
  <c r="BI146" i="15"/>
  <c r="BH146" i="15"/>
  <c r="BG146" i="15"/>
  <c r="BF146" i="15"/>
  <c r="BE146" i="15"/>
  <c r="T146" i="15"/>
  <c r="R146" i="15"/>
  <c r="P146" i="15"/>
  <c r="BK146" i="15"/>
  <c r="J146" i="15"/>
  <c r="BI145" i="15"/>
  <c r="BH145" i="15"/>
  <c r="BG145" i="15"/>
  <c r="BF145" i="15"/>
  <c r="T145" i="15"/>
  <c r="R145" i="15"/>
  <c r="P145" i="15"/>
  <c r="BK145" i="15"/>
  <c r="J145" i="15"/>
  <c r="BE145" i="15" s="1"/>
  <c r="BI144" i="15"/>
  <c r="BH144" i="15"/>
  <c r="BG144" i="15"/>
  <c r="BF144" i="15"/>
  <c r="BE144" i="15"/>
  <c r="T144" i="15"/>
  <c r="R144" i="15"/>
  <c r="P144" i="15"/>
  <c r="BK144" i="15"/>
  <c r="J144" i="15"/>
  <c r="BI143" i="15"/>
  <c r="BH143" i="15"/>
  <c r="BG143" i="15"/>
  <c r="BF143" i="15"/>
  <c r="BE143" i="15"/>
  <c r="T143" i="15"/>
  <c r="R143" i="15"/>
  <c r="P143" i="15"/>
  <c r="BK143" i="15"/>
  <c r="J143" i="15"/>
  <c r="BI142" i="15"/>
  <c r="BH142" i="15"/>
  <c r="BG142" i="15"/>
  <c r="BF142" i="15"/>
  <c r="BE142" i="15"/>
  <c r="T142" i="15"/>
  <c r="R142" i="15"/>
  <c r="P142" i="15"/>
  <c r="BK142" i="15"/>
  <c r="J142" i="15"/>
  <c r="BI141" i="15"/>
  <c r="BH141" i="15"/>
  <c r="BG141" i="15"/>
  <c r="BF141" i="15"/>
  <c r="BE141" i="15"/>
  <c r="T141" i="15"/>
  <c r="R141" i="15"/>
  <c r="P141" i="15"/>
  <c r="BK141" i="15"/>
  <c r="J141" i="15"/>
  <c r="BI140" i="15"/>
  <c r="BH140" i="15"/>
  <c r="BG140" i="15"/>
  <c r="BF140" i="15"/>
  <c r="BE140" i="15"/>
  <c r="T140" i="15"/>
  <c r="R140" i="15"/>
  <c r="P140" i="15"/>
  <c r="BK140" i="15"/>
  <c r="J140" i="15"/>
  <c r="BI139" i="15"/>
  <c r="BH139" i="15"/>
  <c r="BG139" i="15"/>
  <c r="BF139" i="15"/>
  <c r="BE139" i="15"/>
  <c r="T139" i="15"/>
  <c r="R139" i="15"/>
  <c r="P139" i="15"/>
  <c r="BK139" i="15"/>
  <c r="J139" i="15"/>
  <c r="BI138" i="15"/>
  <c r="BH138" i="15"/>
  <c r="BG138" i="15"/>
  <c r="BF138" i="15"/>
  <c r="BE138" i="15"/>
  <c r="T138" i="15"/>
  <c r="R138" i="15"/>
  <c r="P138" i="15"/>
  <c r="BK138" i="15"/>
  <c r="J138" i="15"/>
  <c r="BI137" i="15"/>
  <c r="BH137" i="15"/>
  <c r="BG137" i="15"/>
  <c r="BF137" i="15"/>
  <c r="BE137" i="15"/>
  <c r="T137" i="15"/>
  <c r="R137" i="15"/>
  <c r="P137" i="15"/>
  <c r="BK137" i="15"/>
  <c r="J137" i="15"/>
  <c r="BI136" i="15"/>
  <c r="BH136" i="15"/>
  <c r="BG136" i="15"/>
  <c r="BF136" i="15"/>
  <c r="BE136" i="15"/>
  <c r="T136" i="15"/>
  <c r="R136" i="15"/>
  <c r="P136" i="15"/>
  <c r="BK136" i="15"/>
  <c r="J136" i="15"/>
  <c r="BI135" i="15"/>
  <c r="BH135" i="15"/>
  <c r="BG135" i="15"/>
  <c r="BF135" i="15"/>
  <c r="BE135" i="15"/>
  <c r="T135" i="15"/>
  <c r="R135" i="15"/>
  <c r="P135" i="15"/>
  <c r="BK135" i="15"/>
  <c r="J135" i="15"/>
  <c r="BI134" i="15"/>
  <c r="BH134" i="15"/>
  <c r="BG134" i="15"/>
  <c r="BF134" i="15"/>
  <c r="BE134" i="15"/>
  <c r="T134" i="15"/>
  <c r="R134" i="15"/>
  <c r="P134" i="15"/>
  <c r="BK134" i="15"/>
  <c r="J134" i="15"/>
  <c r="BI133" i="15"/>
  <c r="BH133" i="15"/>
  <c r="BG133" i="15"/>
  <c r="BF133" i="15"/>
  <c r="BE133" i="15"/>
  <c r="T133" i="15"/>
  <c r="R133" i="15"/>
  <c r="P133" i="15"/>
  <c r="BK133" i="15"/>
  <c r="J133" i="15"/>
  <c r="BI132" i="15"/>
  <c r="BH132" i="15"/>
  <c r="BG132" i="15"/>
  <c r="BF132" i="15"/>
  <c r="BE132" i="15"/>
  <c r="T132" i="15"/>
  <c r="R132" i="15"/>
  <c r="P132" i="15"/>
  <c r="BK132" i="15"/>
  <c r="J132" i="15"/>
  <c r="BI131" i="15"/>
  <c r="BH131" i="15"/>
  <c r="BG131" i="15"/>
  <c r="BF131" i="15"/>
  <c r="BE131" i="15"/>
  <c r="T131" i="15"/>
  <c r="R131" i="15"/>
  <c r="P131" i="15"/>
  <c r="BK131" i="15"/>
  <c r="J131" i="15"/>
  <c r="BI130" i="15"/>
  <c r="BH130" i="15"/>
  <c r="BG130" i="15"/>
  <c r="BF130" i="15"/>
  <c r="BE130" i="15"/>
  <c r="T130" i="15"/>
  <c r="R130" i="15"/>
  <c r="P130" i="15"/>
  <c r="BK130" i="15"/>
  <c r="J130" i="15"/>
  <c r="BI129" i="15"/>
  <c r="BH129" i="15"/>
  <c r="BG129" i="15"/>
  <c r="BF129" i="15"/>
  <c r="BE129" i="15"/>
  <c r="T129" i="15"/>
  <c r="R129" i="15"/>
  <c r="P129" i="15"/>
  <c r="BK129" i="15"/>
  <c r="J129" i="15"/>
  <c r="BI128" i="15"/>
  <c r="BH128" i="15"/>
  <c r="BG128" i="15"/>
  <c r="BF128" i="15"/>
  <c r="BE128" i="15"/>
  <c r="T128" i="15"/>
  <c r="R128" i="15"/>
  <c r="P128" i="15"/>
  <c r="BK128" i="15"/>
  <c r="J128" i="15"/>
  <c r="BI127" i="15"/>
  <c r="BH127" i="15"/>
  <c r="BG127" i="15"/>
  <c r="BF127" i="15"/>
  <c r="BE127" i="15"/>
  <c r="T127" i="15"/>
  <c r="R127" i="15"/>
  <c r="P127" i="15"/>
  <c r="BK127" i="15"/>
  <c r="J127" i="15"/>
  <c r="BI126" i="15"/>
  <c r="BH126" i="15"/>
  <c r="BG126" i="15"/>
  <c r="BF126" i="15"/>
  <c r="BE126" i="15"/>
  <c r="T126" i="15"/>
  <c r="R126" i="15"/>
  <c r="P126" i="15"/>
  <c r="BK126" i="15"/>
  <c r="J126" i="15"/>
  <c r="BI125" i="15"/>
  <c r="BH125" i="15"/>
  <c r="BG125" i="15"/>
  <c r="BF125" i="15"/>
  <c r="BE125" i="15"/>
  <c r="T125" i="15"/>
  <c r="R125" i="15"/>
  <c r="P125" i="15"/>
  <c r="BK125" i="15"/>
  <c r="J125" i="15"/>
  <c r="BI124" i="15"/>
  <c r="BH124" i="15"/>
  <c r="BG124" i="15"/>
  <c r="BF124" i="15"/>
  <c r="BE124" i="15"/>
  <c r="T124" i="15"/>
  <c r="R124" i="15"/>
  <c r="P124" i="15"/>
  <c r="BK124" i="15"/>
  <c r="J124" i="15"/>
  <c r="BI123" i="15"/>
  <c r="BH123" i="15"/>
  <c r="BG123" i="15"/>
  <c r="BF123" i="15"/>
  <c r="BE123" i="15"/>
  <c r="T123" i="15"/>
  <c r="R123" i="15"/>
  <c r="P123" i="15"/>
  <c r="BK123" i="15"/>
  <c r="J123" i="15"/>
  <c r="BI122" i="15"/>
  <c r="BH122" i="15"/>
  <c r="BG122" i="15"/>
  <c r="BF122" i="15"/>
  <c r="BE122" i="15"/>
  <c r="T122" i="15"/>
  <c r="R122" i="15"/>
  <c r="P122" i="15"/>
  <c r="BK122" i="15"/>
  <c r="J122" i="15"/>
  <c r="BI121" i="15"/>
  <c r="BH121" i="15"/>
  <c r="BG121" i="15"/>
  <c r="BF121" i="15"/>
  <c r="BE121" i="15"/>
  <c r="T121" i="15"/>
  <c r="R121" i="15"/>
  <c r="P121" i="15"/>
  <c r="BK121" i="15"/>
  <c r="J121" i="15"/>
  <c r="BI120" i="15"/>
  <c r="BH120" i="15"/>
  <c r="BG120" i="15"/>
  <c r="BF120" i="15"/>
  <c r="BE120" i="15"/>
  <c r="T120" i="15"/>
  <c r="R120" i="15"/>
  <c r="P120" i="15"/>
  <c r="BK120" i="15"/>
  <c r="J120" i="15"/>
  <c r="BI119" i="15"/>
  <c r="BH119" i="15"/>
  <c r="BG119" i="15"/>
  <c r="BF119" i="15"/>
  <c r="BE119" i="15"/>
  <c r="T119" i="15"/>
  <c r="R119" i="15"/>
  <c r="P119" i="15"/>
  <c r="BK119" i="15"/>
  <c r="J119" i="15"/>
  <c r="BI118" i="15"/>
  <c r="BH118" i="15"/>
  <c r="BG118" i="15"/>
  <c r="BF118" i="15"/>
  <c r="BE118" i="15"/>
  <c r="T118" i="15"/>
  <c r="R118" i="15"/>
  <c r="P118" i="15"/>
  <c r="BK118" i="15"/>
  <c r="J118" i="15"/>
  <c r="BI117" i="15"/>
  <c r="BH117" i="15"/>
  <c r="BG117" i="15"/>
  <c r="BF117" i="15"/>
  <c r="BE117" i="15"/>
  <c r="T117" i="15"/>
  <c r="R117" i="15"/>
  <c r="P117" i="15"/>
  <c r="BK117" i="15"/>
  <c r="J117" i="15"/>
  <c r="BI116" i="15"/>
  <c r="BH116" i="15"/>
  <c r="BG116" i="15"/>
  <c r="BF116" i="15"/>
  <c r="BE116" i="15"/>
  <c r="T116" i="15"/>
  <c r="R116" i="15"/>
  <c r="P116" i="15"/>
  <c r="BK116" i="15"/>
  <c r="J116" i="15"/>
  <c r="BI115" i="15"/>
  <c r="BH115" i="15"/>
  <c r="BG115" i="15"/>
  <c r="BF115" i="15"/>
  <c r="BE115" i="15"/>
  <c r="T115" i="15"/>
  <c r="R115" i="15"/>
  <c r="P115" i="15"/>
  <c r="BK115" i="15"/>
  <c r="J115" i="15"/>
  <c r="BI114" i="15"/>
  <c r="BH114" i="15"/>
  <c r="BG114" i="15"/>
  <c r="BF114" i="15"/>
  <c r="BE114" i="15"/>
  <c r="T114" i="15"/>
  <c r="R114" i="15"/>
  <c r="P114" i="15"/>
  <c r="BK114" i="15"/>
  <c r="J114" i="15"/>
  <c r="BI113" i="15"/>
  <c r="BH113" i="15"/>
  <c r="BG113" i="15"/>
  <c r="BF113" i="15"/>
  <c r="BE113" i="15"/>
  <c r="T113" i="15"/>
  <c r="R113" i="15"/>
  <c r="P113" i="15"/>
  <c r="BK113" i="15"/>
  <c r="J113" i="15"/>
  <c r="BI112" i="15"/>
  <c r="BH112" i="15"/>
  <c r="BG112" i="15"/>
  <c r="BF112" i="15"/>
  <c r="BE112" i="15"/>
  <c r="T112" i="15"/>
  <c r="R112" i="15"/>
  <c r="P112" i="15"/>
  <c r="BK112" i="15"/>
  <c r="J112" i="15"/>
  <c r="BI111" i="15"/>
  <c r="BH111" i="15"/>
  <c r="BG111" i="15"/>
  <c r="BF111" i="15"/>
  <c r="BE111" i="15"/>
  <c r="T111" i="15"/>
  <c r="R111" i="15"/>
  <c r="P111" i="15"/>
  <c r="BK111" i="15"/>
  <c r="J111" i="15"/>
  <c r="BI110" i="15"/>
  <c r="BH110" i="15"/>
  <c r="BG110" i="15"/>
  <c r="BF110" i="15"/>
  <c r="BE110" i="15"/>
  <c r="T110" i="15"/>
  <c r="R110" i="15"/>
  <c r="P110" i="15"/>
  <c r="BK110" i="15"/>
  <c r="J110" i="15"/>
  <c r="BI109" i="15"/>
  <c r="BH109" i="15"/>
  <c r="BG109" i="15"/>
  <c r="BF109" i="15"/>
  <c r="BE109" i="15"/>
  <c r="T109" i="15"/>
  <c r="R109" i="15"/>
  <c r="P109" i="15"/>
  <c r="BK109" i="15"/>
  <c r="J109" i="15"/>
  <c r="BI108" i="15"/>
  <c r="BH108" i="15"/>
  <c r="BG108" i="15"/>
  <c r="BF108" i="15"/>
  <c r="BE108" i="15"/>
  <c r="T108" i="15"/>
  <c r="R108" i="15"/>
  <c r="P108" i="15"/>
  <c r="BK108" i="15"/>
  <c r="J108" i="15"/>
  <c r="BI107" i="15"/>
  <c r="BH107" i="15"/>
  <c r="BG107" i="15"/>
  <c r="BF107" i="15"/>
  <c r="BE107" i="15"/>
  <c r="T107" i="15"/>
  <c r="R107" i="15"/>
  <c r="P107" i="15"/>
  <c r="BK107" i="15"/>
  <c r="J107" i="15"/>
  <c r="BI106" i="15"/>
  <c r="BH106" i="15"/>
  <c r="BG106" i="15"/>
  <c r="BF106" i="15"/>
  <c r="BE106" i="15"/>
  <c r="T106" i="15"/>
  <c r="R106" i="15"/>
  <c r="P106" i="15"/>
  <c r="BK106" i="15"/>
  <c r="J106" i="15"/>
  <c r="BI105" i="15"/>
  <c r="BH105" i="15"/>
  <c r="BG105" i="15"/>
  <c r="BF105" i="15"/>
  <c r="BE105" i="15"/>
  <c r="T105" i="15"/>
  <c r="R105" i="15"/>
  <c r="P105" i="15"/>
  <c r="BK105" i="15"/>
  <c r="J105" i="15"/>
  <c r="BI104" i="15"/>
  <c r="BH104" i="15"/>
  <c r="BG104" i="15"/>
  <c r="BF104" i="15"/>
  <c r="BE104" i="15"/>
  <c r="T104" i="15"/>
  <c r="R104" i="15"/>
  <c r="P104" i="15"/>
  <c r="BK104" i="15"/>
  <c r="J104" i="15"/>
  <c r="BI103" i="15"/>
  <c r="BH103" i="15"/>
  <c r="BG103" i="15"/>
  <c r="BF103" i="15"/>
  <c r="BE103" i="15"/>
  <c r="T103" i="15"/>
  <c r="R103" i="15"/>
  <c r="P103" i="15"/>
  <c r="BK103" i="15"/>
  <c r="J103" i="15"/>
  <c r="BI102" i="15"/>
  <c r="BH102" i="15"/>
  <c r="BG102" i="15"/>
  <c r="BF102" i="15"/>
  <c r="BE102" i="15"/>
  <c r="T102" i="15"/>
  <c r="R102" i="15"/>
  <c r="P102" i="15"/>
  <c r="BK102" i="15"/>
  <c r="J102" i="15"/>
  <c r="BI101" i="15"/>
  <c r="BH101" i="15"/>
  <c r="BG101" i="15"/>
  <c r="BF101" i="15"/>
  <c r="BE101" i="15"/>
  <c r="T101" i="15"/>
  <c r="R101" i="15"/>
  <c r="P101" i="15"/>
  <c r="BK101" i="15"/>
  <c r="J101" i="15"/>
  <c r="BI100" i="15"/>
  <c r="BH100" i="15"/>
  <c r="BG100" i="15"/>
  <c r="BF100" i="15"/>
  <c r="BE100" i="15"/>
  <c r="T100" i="15"/>
  <c r="R100" i="15"/>
  <c r="P100" i="15"/>
  <c r="BK100" i="15"/>
  <c r="J100" i="15"/>
  <c r="BI99" i="15"/>
  <c r="BH99" i="15"/>
  <c r="BG99" i="15"/>
  <c r="BF99" i="15"/>
  <c r="BE99" i="15"/>
  <c r="T99" i="15"/>
  <c r="R99" i="15"/>
  <c r="P99" i="15"/>
  <c r="BK99" i="15"/>
  <c r="J99" i="15"/>
  <c r="BI98" i="15"/>
  <c r="BH98" i="15"/>
  <c r="BG98" i="15"/>
  <c r="BF98" i="15"/>
  <c r="BE98" i="15"/>
  <c r="T98" i="15"/>
  <c r="R98" i="15"/>
  <c r="P98" i="15"/>
  <c r="BK98" i="15"/>
  <c r="J98" i="15"/>
  <c r="BI97" i="15"/>
  <c r="BH97" i="15"/>
  <c r="F37" i="15" s="1"/>
  <c r="BC70" i="1" s="1"/>
  <c r="BG97" i="15"/>
  <c r="F36" i="15" s="1"/>
  <c r="BB70" i="1" s="1"/>
  <c r="BF97" i="15"/>
  <c r="J35" i="15" s="1"/>
  <c r="AW70" i="1" s="1"/>
  <c r="BE97" i="15"/>
  <c r="T97" i="15"/>
  <c r="T96" i="15" s="1"/>
  <c r="T95" i="15" s="1"/>
  <c r="T94" i="15" s="1"/>
  <c r="R97" i="15"/>
  <c r="R96" i="15" s="1"/>
  <c r="R95" i="15" s="1"/>
  <c r="R94" i="15" s="1"/>
  <c r="P97" i="15"/>
  <c r="P96" i="15" s="1"/>
  <c r="BK97" i="15"/>
  <c r="J97" i="15"/>
  <c r="J90" i="15"/>
  <c r="F90" i="15"/>
  <c r="F88" i="15"/>
  <c r="E86" i="15"/>
  <c r="E80" i="15"/>
  <c r="J59" i="15"/>
  <c r="F59" i="15"/>
  <c r="F57" i="15"/>
  <c r="E55" i="15"/>
  <c r="J22" i="15"/>
  <c r="E22" i="15"/>
  <c r="F60" i="15" s="1"/>
  <c r="J21" i="15"/>
  <c r="J16" i="15"/>
  <c r="J88" i="15" s="1"/>
  <c r="E7" i="15"/>
  <c r="E49" i="15" s="1"/>
  <c r="AY69" i="1"/>
  <c r="AX69" i="1"/>
  <c r="BI105" i="14"/>
  <c r="BH105" i="14"/>
  <c r="BG105" i="14"/>
  <c r="BF105" i="14"/>
  <c r="BE105" i="14"/>
  <c r="T105" i="14"/>
  <c r="R105" i="14"/>
  <c r="P105" i="14"/>
  <c r="BK105" i="14"/>
  <c r="J105" i="14"/>
  <c r="BI104" i="14"/>
  <c r="BH104" i="14"/>
  <c r="BG104" i="14"/>
  <c r="BF104" i="14"/>
  <c r="T104" i="14"/>
  <c r="R104" i="14"/>
  <c r="P104" i="14"/>
  <c r="BK104" i="14"/>
  <c r="J104" i="14"/>
  <c r="BE104" i="14" s="1"/>
  <c r="BI103" i="14"/>
  <c r="BH103" i="14"/>
  <c r="BG103" i="14"/>
  <c r="BF103" i="14"/>
  <c r="BE103" i="14"/>
  <c r="T103" i="14"/>
  <c r="R103" i="14"/>
  <c r="P103" i="14"/>
  <c r="BK103" i="14"/>
  <c r="J103" i="14"/>
  <c r="BI102" i="14"/>
  <c r="BH102" i="14"/>
  <c r="BG102" i="14"/>
  <c r="BF102" i="14"/>
  <c r="T102" i="14"/>
  <c r="R102" i="14"/>
  <c r="P102" i="14"/>
  <c r="BK102" i="14"/>
  <c r="J102" i="14"/>
  <c r="BE102" i="14" s="1"/>
  <c r="BI101" i="14"/>
  <c r="BH101" i="14"/>
  <c r="BG101" i="14"/>
  <c r="BF101" i="14"/>
  <c r="BE101" i="14"/>
  <c r="T101" i="14"/>
  <c r="R101" i="14"/>
  <c r="P101" i="14"/>
  <c r="BK101" i="14"/>
  <c r="J101" i="14"/>
  <c r="BI100" i="14"/>
  <c r="BH100" i="14"/>
  <c r="BG100" i="14"/>
  <c r="BF100" i="14"/>
  <c r="T100" i="14"/>
  <c r="R100" i="14"/>
  <c r="P100" i="14"/>
  <c r="BK100" i="14"/>
  <c r="J100" i="14"/>
  <c r="BE100" i="14" s="1"/>
  <c r="BI99" i="14"/>
  <c r="BH99" i="14"/>
  <c r="BG99" i="14"/>
  <c r="BF99" i="14"/>
  <c r="BE99" i="14"/>
  <c r="T99" i="14"/>
  <c r="R99" i="14"/>
  <c r="P99" i="14"/>
  <c r="BK99" i="14"/>
  <c r="J99" i="14"/>
  <c r="BI98" i="14"/>
  <c r="BH98" i="14"/>
  <c r="BG98" i="14"/>
  <c r="BF98" i="14"/>
  <c r="T98" i="14"/>
  <c r="R98" i="14"/>
  <c r="P98" i="14"/>
  <c r="BK98" i="14"/>
  <c r="J98" i="14"/>
  <c r="BE98" i="14" s="1"/>
  <c r="BI97" i="14"/>
  <c r="BH97" i="14"/>
  <c r="BG97" i="14"/>
  <c r="BF97" i="14"/>
  <c r="BE97" i="14"/>
  <c r="T97" i="14"/>
  <c r="R97" i="14"/>
  <c r="P97" i="14"/>
  <c r="BK97" i="14"/>
  <c r="J97" i="14"/>
  <c r="BI96" i="14"/>
  <c r="BH96" i="14"/>
  <c r="BG96" i="14"/>
  <c r="BF96" i="14"/>
  <c r="BE96" i="14"/>
  <c r="T96" i="14"/>
  <c r="R96" i="14"/>
  <c r="P96" i="14"/>
  <c r="BK96" i="14"/>
  <c r="J96" i="14"/>
  <c r="BI95" i="14"/>
  <c r="BH95" i="14"/>
  <c r="BG95" i="14"/>
  <c r="BF95" i="14"/>
  <c r="BE95" i="14"/>
  <c r="T95" i="14"/>
  <c r="R95" i="14"/>
  <c r="P95" i="14"/>
  <c r="BK95" i="14"/>
  <c r="J95" i="14"/>
  <c r="BI94" i="14"/>
  <c r="BH94" i="14"/>
  <c r="BG94" i="14"/>
  <c r="BF94" i="14"/>
  <c r="J35" i="14" s="1"/>
  <c r="AW69" i="1" s="1"/>
  <c r="BE94" i="14"/>
  <c r="T94" i="14"/>
  <c r="R94" i="14"/>
  <c r="P94" i="14"/>
  <c r="P92" i="14" s="1"/>
  <c r="P91" i="14" s="1"/>
  <c r="P90" i="14" s="1"/>
  <c r="AU69" i="1" s="1"/>
  <c r="BK94" i="14"/>
  <c r="J94" i="14"/>
  <c r="BI93" i="14"/>
  <c r="F38" i="14" s="1"/>
  <c r="BD69" i="1" s="1"/>
  <c r="BH93" i="14"/>
  <c r="F37" i="14" s="1"/>
  <c r="BC69" i="1" s="1"/>
  <c r="BG93" i="14"/>
  <c r="F36" i="14" s="1"/>
  <c r="BB69" i="1" s="1"/>
  <c r="BF93" i="14"/>
  <c r="BE93" i="14"/>
  <c r="T93" i="14"/>
  <c r="T92" i="14" s="1"/>
  <c r="T91" i="14" s="1"/>
  <c r="T90" i="14" s="1"/>
  <c r="R93" i="14"/>
  <c r="P93" i="14"/>
  <c r="BK93" i="14"/>
  <c r="BK92" i="14" s="1"/>
  <c r="J93" i="14"/>
  <c r="J86" i="14"/>
  <c r="F86" i="14"/>
  <c r="F84" i="14"/>
  <c r="E82" i="14"/>
  <c r="J59" i="14"/>
  <c r="F59" i="14"/>
  <c r="F57" i="14"/>
  <c r="E55" i="14"/>
  <c r="E49" i="14"/>
  <c r="J22" i="14"/>
  <c r="E22" i="14"/>
  <c r="F60" i="14" s="1"/>
  <c r="J21" i="14"/>
  <c r="J16" i="14"/>
  <c r="J84" i="14" s="1"/>
  <c r="E7" i="14"/>
  <c r="E76" i="14" s="1"/>
  <c r="T110" i="13"/>
  <c r="R95" i="13"/>
  <c r="AY67" i="1"/>
  <c r="AX67" i="1"/>
  <c r="BI113" i="13"/>
  <c r="BH113" i="13"/>
  <c r="BG113" i="13"/>
  <c r="BF113" i="13"/>
  <c r="BE113" i="13"/>
  <c r="T113" i="13"/>
  <c r="R113" i="13"/>
  <c r="P113" i="13"/>
  <c r="BK113" i="13"/>
  <c r="J113" i="13"/>
  <c r="BI112" i="13"/>
  <c r="BH112" i="13"/>
  <c r="BG112" i="13"/>
  <c r="BF112" i="13"/>
  <c r="BE112" i="13"/>
  <c r="T112" i="13"/>
  <c r="R112" i="13"/>
  <c r="P112" i="13"/>
  <c r="BK112" i="13"/>
  <c r="BK110" i="13" s="1"/>
  <c r="J110" i="13" s="1"/>
  <c r="J69" i="13" s="1"/>
  <c r="J112" i="13"/>
  <c r="BI111" i="13"/>
  <c r="BH111" i="13"/>
  <c r="BG111" i="13"/>
  <c r="BF111" i="13"/>
  <c r="BE111" i="13"/>
  <c r="T111" i="13"/>
  <c r="R111" i="13"/>
  <c r="R110" i="13" s="1"/>
  <c r="P111" i="13"/>
  <c r="P110" i="13" s="1"/>
  <c r="BK111" i="13"/>
  <c r="J111" i="13"/>
  <c r="BI109" i="13"/>
  <c r="BH109" i="13"/>
  <c r="BG109" i="13"/>
  <c r="BF109" i="13"/>
  <c r="BE109" i="13"/>
  <c r="T109" i="13"/>
  <c r="R109" i="13"/>
  <c r="P109" i="13"/>
  <c r="BK109" i="13"/>
  <c r="J109" i="13"/>
  <c r="BI108" i="13"/>
  <c r="BH108" i="13"/>
  <c r="BG108" i="13"/>
  <c r="BF108" i="13"/>
  <c r="T108" i="13"/>
  <c r="R108" i="13"/>
  <c r="P108" i="13"/>
  <c r="BK108" i="13"/>
  <c r="J108" i="13"/>
  <c r="BE108" i="13" s="1"/>
  <c r="BI107" i="13"/>
  <c r="BH107" i="13"/>
  <c r="BG107" i="13"/>
  <c r="BF107" i="13"/>
  <c r="BE107" i="13"/>
  <c r="T107" i="13"/>
  <c r="R107" i="13"/>
  <c r="P107" i="13"/>
  <c r="BK107" i="13"/>
  <c r="J107" i="13"/>
  <c r="BI106" i="13"/>
  <c r="BH106" i="13"/>
  <c r="BG106" i="13"/>
  <c r="BF106" i="13"/>
  <c r="T106" i="13"/>
  <c r="T104" i="13" s="1"/>
  <c r="R106" i="13"/>
  <c r="P106" i="13"/>
  <c r="BK106" i="13"/>
  <c r="J106" i="13"/>
  <c r="BE106" i="13" s="1"/>
  <c r="BI105" i="13"/>
  <c r="BH105" i="13"/>
  <c r="BG105" i="13"/>
  <c r="BF105" i="13"/>
  <c r="BE105" i="13"/>
  <c r="T105" i="13"/>
  <c r="R105" i="13"/>
  <c r="R104" i="13" s="1"/>
  <c r="P105" i="13"/>
  <c r="P104" i="13" s="1"/>
  <c r="BK105" i="13"/>
  <c r="BK104" i="13" s="1"/>
  <c r="J104" i="13" s="1"/>
  <c r="J68" i="13" s="1"/>
  <c r="J105" i="13"/>
  <c r="BI103" i="13"/>
  <c r="BH103" i="13"/>
  <c r="BG103" i="13"/>
  <c r="BF103" i="13"/>
  <c r="BE103" i="13"/>
  <c r="T103" i="13"/>
  <c r="R103" i="13"/>
  <c r="P103" i="13"/>
  <c r="BK103" i="13"/>
  <c r="J103" i="13"/>
  <c r="BI102" i="13"/>
  <c r="BH102" i="13"/>
  <c r="BG102" i="13"/>
  <c r="BF102" i="13"/>
  <c r="T102" i="13"/>
  <c r="R102" i="13"/>
  <c r="P102" i="13"/>
  <c r="BK102" i="13"/>
  <c r="J102" i="13"/>
  <c r="BE102" i="13" s="1"/>
  <c r="BI101" i="13"/>
  <c r="BH101" i="13"/>
  <c r="BG101" i="13"/>
  <c r="BF101" i="13"/>
  <c r="BE101" i="13"/>
  <c r="T101" i="13"/>
  <c r="R101" i="13"/>
  <c r="P101" i="13"/>
  <c r="BK101" i="13"/>
  <c r="J101" i="13"/>
  <c r="BI100" i="13"/>
  <c r="BH100" i="13"/>
  <c r="BG100" i="13"/>
  <c r="BF100" i="13"/>
  <c r="BE100" i="13"/>
  <c r="T100" i="13"/>
  <c r="R100" i="13"/>
  <c r="P100" i="13"/>
  <c r="BK100" i="13"/>
  <c r="J100" i="13"/>
  <c r="BI99" i="13"/>
  <c r="BH99" i="13"/>
  <c r="F37" i="13" s="1"/>
  <c r="BC67" i="1" s="1"/>
  <c r="BG99" i="13"/>
  <c r="BF99" i="13"/>
  <c r="BE99" i="13"/>
  <c r="T99" i="13"/>
  <c r="R99" i="13"/>
  <c r="P99" i="13"/>
  <c r="BK99" i="13"/>
  <c r="J99" i="13"/>
  <c r="BI98" i="13"/>
  <c r="BH98" i="13"/>
  <c r="BG98" i="13"/>
  <c r="F36" i="13" s="1"/>
  <c r="BB67" i="1" s="1"/>
  <c r="BF98" i="13"/>
  <c r="BE98" i="13"/>
  <c r="T98" i="13"/>
  <c r="T97" i="13" s="1"/>
  <c r="R98" i="13"/>
  <c r="R97" i="13" s="1"/>
  <c r="P98" i="13"/>
  <c r="P97" i="13" s="1"/>
  <c r="BK98" i="13"/>
  <c r="BK97" i="13" s="1"/>
  <c r="J97" i="13" s="1"/>
  <c r="J67" i="13" s="1"/>
  <c r="J98" i="13"/>
  <c r="BI96" i="13"/>
  <c r="F38" i="13" s="1"/>
  <c r="BD67" i="1" s="1"/>
  <c r="BH96" i="13"/>
  <c r="BG96" i="13"/>
  <c r="BF96" i="13"/>
  <c r="F35" i="13" s="1"/>
  <c r="BA67" i="1" s="1"/>
  <c r="BE96" i="13"/>
  <c r="J34" i="13" s="1"/>
  <c r="AV67" i="1" s="1"/>
  <c r="T96" i="13"/>
  <c r="T95" i="13" s="1"/>
  <c r="T94" i="13" s="1"/>
  <c r="T93" i="13" s="1"/>
  <c r="R96" i="13"/>
  <c r="P96" i="13"/>
  <c r="P95" i="13" s="1"/>
  <c r="BK96" i="13"/>
  <c r="BK95" i="13" s="1"/>
  <c r="J96" i="13"/>
  <c r="J89" i="13"/>
  <c r="F89" i="13"/>
  <c r="J87" i="13"/>
  <c r="F87" i="13"/>
  <c r="E85" i="13"/>
  <c r="F60" i="13"/>
  <c r="J59" i="13"/>
  <c r="F59" i="13"/>
  <c r="F57" i="13"/>
  <c r="E55" i="13"/>
  <c r="J22" i="13"/>
  <c r="E22" i="13"/>
  <c r="F90" i="13" s="1"/>
  <c r="J21" i="13"/>
  <c r="J16" i="13"/>
  <c r="J57" i="13" s="1"/>
  <c r="E7" i="13"/>
  <c r="E79" i="13" s="1"/>
  <c r="R283" i="12"/>
  <c r="P283" i="12"/>
  <c r="AY66" i="1"/>
  <c r="AX66" i="1"/>
  <c r="BI297" i="12"/>
  <c r="BH297" i="12"/>
  <c r="BG297" i="12"/>
  <c r="BF297" i="12"/>
  <c r="BE297" i="12"/>
  <c r="T297" i="12"/>
  <c r="R297" i="12"/>
  <c r="P297" i="12"/>
  <c r="BK297" i="12"/>
  <c r="J297" i="12"/>
  <c r="BI296" i="12"/>
  <c r="BH296" i="12"/>
  <c r="BG296" i="12"/>
  <c r="BF296" i="12"/>
  <c r="BE296" i="12"/>
  <c r="T296" i="12"/>
  <c r="R296" i="12"/>
  <c r="P296" i="12"/>
  <c r="BK296" i="12"/>
  <c r="J296" i="12"/>
  <c r="BI295" i="12"/>
  <c r="BH295" i="12"/>
  <c r="BG295" i="12"/>
  <c r="BF295" i="12"/>
  <c r="BE295" i="12"/>
  <c r="T295" i="12"/>
  <c r="R295" i="12"/>
  <c r="P295" i="12"/>
  <c r="BK295" i="12"/>
  <c r="J295" i="12"/>
  <c r="BI294" i="12"/>
  <c r="BH294" i="12"/>
  <c r="BG294" i="12"/>
  <c r="BF294" i="12"/>
  <c r="BE294" i="12"/>
  <c r="T294" i="12"/>
  <c r="R294" i="12"/>
  <c r="P294" i="12"/>
  <c r="BK294" i="12"/>
  <c r="J294" i="12"/>
  <c r="BI293" i="12"/>
  <c r="BH293" i="12"/>
  <c r="BG293" i="12"/>
  <c r="BF293" i="12"/>
  <c r="BE293" i="12"/>
  <c r="T293" i="12"/>
  <c r="R293" i="12"/>
  <c r="P293" i="12"/>
  <c r="BK293" i="12"/>
  <c r="J293" i="12"/>
  <c r="BI292" i="12"/>
  <c r="BH292" i="12"/>
  <c r="BG292" i="12"/>
  <c r="BF292" i="12"/>
  <c r="BE292" i="12"/>
  <c r="T292" i="12"/>
  <c r="R292" i="12"/>
  <c r="P292" i="12"/>
  <c r="BK292" i="12"/>
  <c r="J292" i="12"/>
  <c r="BI290" i="12"/>
  <c r="BH290" i="12"/>
  <c r="BG290" i="12"/>
  <c r="BF290" i="12"/>
  <c r="BE290" i="12"/>
  <c r="T290" i="12"/>
  <c r="R290" i="12"/>
  <c r="P290" i="12"/>
  <c r="BK290" i="12"/>
  <c r="J290" i="12"/>
  <c r="BI289" i="12"/>
  <c r="BH289" i="12"/>
  <c r="BG289" i="12"/>
  <c r="BF289" i="12"/>
  <c r="BE289" i="12"/>
  <c r="T289" i="12"/>
  <c r="R289" i="12"/>
  <c r="P289" i="12"/>
  <c r="BK289" i="12"/>
  <c r="J289" i="12"/>
  <c r="BI288" i="12"/>
  <c r="BH288" i="12"/>
  <c r="BG288" i="12"/>
  <c r="BF288" i="12"/>
  <c r="BE288" i="12"/>
  <c r="T288" i="12"/>
  <c r="R288" i="12"/>
  <c r="P288" i="12"/>
  <c r="BK288" i="12"/>
  <c r="J288" i="12"/>
  <c r="BI287" i="12"/>
  <c r="BH287" i="12"/>
  <c r="BG287" i="12"/>
  <c r="BF287" i="12"/>
  <c r="BE287" i="12"/>
  <c r="T287" i="12"/>
  <c r="T286" i="12" s="1"/>
  <c r="T285" i="12" s="1"/>
  <c r="R287" i="12"/>
  <c r="R286" i="12" s="1"/>
  <c r="R285" i="12" s="1"/>
  <c r="P287" i="12"/>
  <c r="P286" i="12" s="1"/>
  <c r="P285" i="12" s="1"/>
  <c r="BK287" i="12"/>
  <c r="BK286" i="12" s="1"/>
  <c r="J287" i="12"/>
  <c r="BI284" i="12"/>
  <c r="BH284" i="12"/>
  <c r="BG284" i="12"/>
  <c r="BF284" i="12"/>
  <c r="BE284" i="12"/>
  <c r="T284" i="12"/>
  <c r="T283" i="12" s="1"/>
  <c r="R284" i="12"/>
  <c r="P284" i="12"/>
  <c r="BK284" i="12"/>
  <c r="BK283" i="12" s="1"/>
  <c r="J283" i="12" s="1"/>
  <c r="J70" i="12" s="1"/>
  <c r="J284" i="12"/>
  <c r="BI282" i="12"/>
  <c r="BH282" i="12"/>
  <c r="BG282" i="12"/>
  <c r="BF282" i="12"/>
  <c r="T282" i="12"/>
  <c r="R282" i="12"/>
  <c r="P282" i="12"/>
  <c r="BK282" i="12"/>
  <c r="J282" i="12"/>
  <c r="BE282" i="12" s="1"/>
  <c r="BI281" i="12"/>
  <c r="BH281" i="12"/>
  <c r="BG281" i="12"/>
  <c r="BF281" i="12"/>
  <c r="BE281" i="12"/>
  <c r="T281" i="12"/>
  <c r="R281" i="12"/>
  <c r="P281" i="12"/>
  <c r="BK281" i="12"/>
  <c r="J281" i="12"/>
  <c r="BI280" i="12"/>
  <c r="BH280" i="12"/>
  <c r="BG280" i="12"/>
  <c r="BF280" i="12"/>
  <c r="T280" i="12"/>
  <c r="R280" i="12"/>
  <c r="P280" i="12"/>
  <c r="BK280" i="12"/>
  <c r="J280" i="12"/>
  <c r="BE280" i="12" s="1"/>
  <c r="BI279" i="12"/>
  <c r="BH279" i="12"/>
  <c r="BG279" i="12"/>
  <c r="BF279" i="12"/>
  <c r="BE279" i="12"/>
  <c r="T279" i="12"/>
  <c r="R279" i="12"/>
  <c r="P279" i="12"/>
  <c r="BK279" i="12"/>
  <c r="J279" i="12"/>
  <c r="BI277" i="12"/>
  <c r="BH277" i="12"/>
  <c r="BG277" i="12"/>
  <c r="BF277" i="12"/>
  <c r="T277" i="12"/>
  <c r="R277" i="12"/>
  <c r="P277" i="12"/>
  <c r="BK277" i="12"/>
  <c r="J277" i="12"/>
  <c r="BE277" i="12" s="1"/>
  <c r="BI275" i="12"/>
  <c r="BH275" i="12"/>
  <c r="BG275" i="12"/>
  <c r="BF275" i="12"/>
  <c r="BE275" i="12"/>
  <c r="T275" i="12"/>
  <c r="R275" i="12"/>
  <c r="P275" i="12"/>
  <c r="BK275" i="12"/>
  <c r="J275" i="12"/>
  <c r="BI273" i="12"/>
  <c r="BH273" i="12"/>
  <c r="BG273" i="12"/>
  <c r="BF273" i="12"/>
  <c r="T273" i="12"/>
  <c r="R273" i="12"/>
  <c r="P273" i="12"/>
  <c r="BK273" i="12"/>
  <c r="J273" i="12"/>
  <c r="BE273" i="12" s="1"/>
  <c r="BI271" i="12"/>
  <c r="BH271" i="12"/>
  <c r="BG271" i="12"/>
  <c r="BF271" i="12"/>
  <c r="BE271" i="12"/>
  <c r="T271" i="12"/>
  <c r="R271" i="12"/>
  <c r="P271" i="12"/>
  <c r="BK271" i="12"/>
  <c r="J271" i="12"/>
  <c r="BI269" i="12"/>
  <c r="BH269" i="12"/>
  <c r="BG269" i="12"/>
  <c r="BF269" i="12"/>
  <c r="T269" i="12"/>
  <c r="R269" i="12"/>
  <c r="P269" i="12"/>
  <c r="BK269" i="12"/>
  <c r="J269" i="12"/>
  <c r="BE269" i="12" s="1"/>
  <c r="BI266" i="12"/>
  <c r="BH266" i="12"/>
  <c r="BG266" i="12"/>
  <c r="BF266" i="12"/>
  <c r="BE266" i="12"/>
  <c r="T266" i="12"/>
  <c r="R266" i="12"/>
  <c r="P266" i="12"/>
  <c r="BK266" i="12"/>
  <c r="J266" i="12"/>
  <c r="BI265" i="12"/>
  <c r="BH265" i="12"/>
  <c r="BG265" i="12"/>
  <c r="BF265" i="12"/>
  <c r="T265" i="12"/>
  <c r="R265" i="12"/>
  <c r="P265" i="12"/>
  <c r="BK265" i="12"/>
  <c r="J265" i="12"/>
  <c r="BE265" i="12" s="1"/>
  <c r="BI260" i="12"/>
  <c r="BH260" i="12"/>
  <c r="BG260" i="12"/>
  <c r="BF260" i="12"/>
  <c r="BE260" i="12"/>
  <c r="T260" i="12"/>
  <c r="R260" i="12"/>
  <c r="P260" i="12"/>
  <c r="BK260" i="12"/>
  <c r="J260" i="12"/>
  <c r="BI258" i="12"/>
  <c r="BH258" i="12"/>
  <c r="BG258" i="12"/>
  <c r="BF258" i="12"/>
  <c r="T258" i="12"/>
  <c r="R258" i="12"/>
  <c r="P258" i="12"/>
  <c r="BK258" i="12"/>
  <c r="J258" i="12"/>
  <c r="BE258" i="12" s="1"/>
  <c r="BI256" i="12"/>
  <c r="BH256" i="12"/>
  <c r="BG256" i="12"/>
  <c r="BF256" i="12"/>
  <c r="BE256" i="12"/>
  <c r="T256" i="12"/>
  <c r="R256" i="12"/>
  <c r="P256" i="12"/>
  <c r="BK256" i="12"/>
  <c r="J256" i="12"/>
  <c r="BI254" i="12"/>
  <c r="BH254" i="12"/>
  <c r="BG254" i="12"/>
  <c r="BF254" i="12"/>
  <c r="T254" i="12"/>
  <c r="R254" i="12"/>
  <c r="P254" i="12"/>
  <c r="BK254" i="12"/>
  <c r="J254" i="12"/>
  <c r="BE254" i="12" s="1"/>
  <c r="BI252" i="12"/>
  <c r="BH252" i="12"/>
  <c r="BG252" i="12"/>
  <c r="BF252" i="12"/>
  <c r="BE252" i="12"/>
  <c r="T252" i="12"/>
  <c r="R252" i="12"/>
  <c r="P252" i="12"/>
  <c r="BK252" i="12"/>
  <c r="J252" i="12"/>
  <c r="BI250" i="12"/>
  <c r="BH250" i="12"/>
  <c r="BG250" i="12"/>
  <c r="BF250" i="12"/>
  <c r="T250" i="12"/>
  <c r="R250" i="12"/>
  <c r="P250" i="12"/>
  <c r="BK250" i="12"/>
  <c r="J250" i="12"/>
  <c r="BE250" i="12" s="1"/>
  <c r="BI247" i="12"/>
  <c r="BH247" i="12"/>
  <c r="BG247" i="12"/>
  <c r="BF247" i="12"/>
  <c r="BE247" i="12"/>
  <c r="T247" i="12"/>
  <c r="T246" i="12" s="1"/>
  <c r="R247" i="12"/>
  <c r="R246" i="12" s="1"/>
  <c r="P247" i="12"/>
  <c r="P246" i="12" s="1"/>
  <c r="BK247" i="12"/>
  <c r="BK246" i="12" s="1"/>
  <c r="J246" i="12" s="1"/>
  <c r="J69" i="12" s="1"/>
  <c r="J247" i="12"/>
  <c r="BI244" i="12"/>
  <c r="BH244" i="12"/>
  <c r="BG244" i="12"/>
  <c r="BF244" i="12"/>
  <c r="BE244" i="12"/>
  <c r="T244" i="12"/>
  <c r="R244" i="12"/>
  <c r="P244" i="12"/>
  <c r="BK244" i="12"/>
  <c r="J244" i="12"/>
  <c r="BI243" i="12"/>
  <c r="BH243" i="12"/>
  <c r="BG243" i="12"/>
  <c r="BF243" i="12"/>
  <c r="T243" i="12"/>
  <c r="R243" i="12"/>
  <c r="P243" i="12"/>
  <c r="BK243" i="12"/>
  <c r="J243" i="12"/>
  <c r="BE243" i="12" s="1"/>
  <c r="BI241" i="12"/>
  <c r="BH241" i="12"/>
  <c r="BG241" i="12"/>
  <c r="BF241" i="12"/>
  <c r="BE241" i="12"/>
  <c r="T241" i="12"/>
  <c r="R241" i="12"/>
  <c r="P241" i="12"/>
  <c r="BK241" i="12"/>
  <c r="J241" i="12"/>
  <c r="BI236" i="12"/>
  <c r="BH236" i="12"/>
  <c r="BG236" i="12"/>
  <c r="BF236" i="12"/>
  <c r="T236" i="12"/>
  <c r="T235" i="12" s="1"/>
  <c r="R236" i="12"/>
  <c r="R235" i="12" s="1"/>
  <c r="P236" i="12"/>
  <c r="P235" i="12" s="1"/>
  <c r="BK236" i="12"/>
  <c r="BK235" i="12" s="1"/>
  <c r="J235" i="12" s="1"/>
  <c r="J68" i="12" s="1"/>
  <c r="J236" i="12"/>
  <c r="BE236" i="12" s="1"/>
  <c r="BI230" i="12"/>
  <c r="BH230" i="12"/>
  <c r="BG230" i="12"/>
  <c r="BF230" i="12"/>
  <c r="BE230" i="12"/>
  <c r="T230" i="12"/>
  <c r="R230" i="12"/>
  <c r="P230" i="12"/>
  <c r="BK230" i="12"/>
  <c r="J230" i="12"/>
  <c r="BI225" i="12"/>
  <c r="BH225" i="12"/>
  <c r="BG225" i="12"/>
  <c r="BF225" i="12"/>
  <c r="T225" i="12"/>
  <c r="R225" i="12"/>
  <c r="P225" i="12"/>
  <c r="BK225" i="12"/>
  <c r="J225" i="12"/>
  <c r="BE225" i="12" s="1"/>
  <c r="BI223" i="12"/>
  <c r="BH223" i="12"/>
  <c r="BG223" i="12"/>
  <c r="BF223" i="12"/>
  <c r="BE223" i="12"/>
  <c r="T223" i="12"/>
  <c r="R223" i="12"/>
  <c r="P223" i="12"/>
  <c r="BK223" i="12"/>
  <c r="J223" i="12"/>
  <c r="BI221" i="12"/>
  <c r="BH221" i="12"/>
  <c r="BG221" i="12"/>
  <c r="BF221" i="12"/>
  <c r="T221" i="12"/>
  <c r="R221" i="12"/>
  <c r="P221" i="12"/>
  <c r="BK221" i="12"/>
  <c r="J221" i="12"/>
  <c r="BE221" i="12" s="1"/>
  <c r="BI220" i="12"/>
  <c r="BH220" i="12"/>
  <c r="BG220" i="12"/>
  <c r="BF220" i="12"/>
  <c r="BE220" i="12"/>
  <c r="T220" i="12"/>
  <c r="R220" i="12"/>
  <c r="P220" i="12"/>
  <c r="BK220" i="12"/>
  <c r="J220" i="12"/>
  <c r="BI217" i="12"/>
  <c r="BH217" i="12"/>
  <c r="BG217" i="12"/>
  <c r="BF217" i="12"/>
  <c r="T217" i="12"/>
  <c r="R217" i="12"/>
  <c r="P217" i="12"/>
  <c r="BK217" i="12"/>
  <c r="J217" i="12"/>
  <c r="BE217" i="12" s="1"/>
  <c r="BI215" i="12"/>
  <c r="BH215" i="12"/>
  <c r="BG215" i="12"/>
  <c r="BF215" i="12"/>
  <c r="BE215" i="12"/>
  <c r="T215" i="12"/>
  <c r="R215" i="12"/>
  <c r="P215" i="12"/>
  <c r="BK215" i="12"/>
  <c r="J215" i="12"/>
  <c r="BI212" i="12"/>
  <c r="BH212" i="12"/>
  <c r="BG212" i="12"/>
  <c r="BF212" i="12"/>
  <c r="T212" i="12"/>
  <c r="T211" i="12" s="1"/>
  <c r="R212" i="12"/>
  <c r="R211" i="12" s="1"/>
  <c r="P212" i="12"/>
  <c r="P211" i="12" s="1"/>
  <c r="BK212" i="12"/>
  <c r="BK211" i="12" s="1"/>
  <c r="J211" i="12" s="1"/>
  <c r="J67" i="12" s="1"/>
  <c r="J212" i="12"/>
  <c r="BE212" i="12" s="1"/>
  <c r="BI209" i="12"/>
  <c r="BH209" i="12"/>
  <c r="BG209" i="12"/>
  <c r="BF209" i="12"/>
  <c r="T209" i="12"/>
  <c r="R209" i="12"/>
  <c r="P209" i="12"/>
  <c r="BK209" i="12"/>
  <c r="J209" i="12"/>
  <c r="BE209" i="12" s="1"/>
  <c r="BI207" i="12"/>
  <c r="BH207" i="12"/>
  <c r="BG207" i="12"/>
  <c r="BF207" i="12"/>
  <c r="BE207" i="12"/>
  <c r="T207" i="12"/>
  <c r="R207" i="12"/>
  <c r="P207" i="12"/>
  <c r="BK207" i="12"/>
  <c r="J207" i="12"/>
  <c r="BI205" i="12"/>
  <c r="BH205" i="12"/>
  <c r="BG205" i="12"/>
  <c r="BF205" i="12"/>
  <c r="T205" i="12"/>
  <c r="R205" i="12"/>
  <c r="P205" i="12"/>
  <c r="BK205" i="12"/>
  <c r="J205" i="12"/>
  <c r="BE205" i="12" s="1"/>
  <c r="BI204" i="12"/>
  <c r="BH204" i="12"/>
  <c r="BG204" i="12"/>
  <c r="BF204" i="12"/>
  <c r="BE204" i="12"/>
  <c r="T204" i="12"/>
  <c r="R204" i="12"/>
  <c r="P204" i="12"/>
  <c r="BK204" i="12"/>
  <c r="J204" i="12"/>
  <c r="BI202" i="12"/>
  <c r="BH202" i="12"/>
  <c r="BG202" i="12"/>
  <c r="BF202" i="12"/>
  <c r="T202" i="12"/>
  <c r="R202" i="12"/>
  <c r="P202" i="12"/>
  <c r="BK202" i="12"/>
  <c r="J202" i="12"/>
  <c r="BE202" i="12" s="1"/>
  <c r="BI200" i="12"/>
  <c r="BH200" i="12"/>
  <c r="BG200" i="12"/>
  <c r="BF200" i="12"/>
  <c r="BE200" i="12"/>
  <c r="T200" i="12"/>
  <c r="R200" i="12"/>
  <c r="P200" i="12"/>
  <c r="BK200" i="12"/>
  <c r="J200" i="12"/>
  <c r="BI198" i="12"/>
  <c r="BH198" i="12"/>
  <c r="BG198" i="12"/>
  <c r="BF198" i="12"/>
  <c r="T198" i="12"/>
  <c r="R198" i="12"/>
  <c r="P198" i="12"/>
  <c r="BK198" i="12"/>
  <c r="J198" i="12"/>
  <c r="BE198" i="12" s="1"/>
  <c r="BI197" i="12"/>
  <c r="BH197" i="12"/>
  <c r="BG197" i="12"/>
  <c r="BF197" i="12"/>
  <c r="BE197" i="12"/>
  <c r="T197" i="12"/>
  <c r="R197" i="12"/>
  <c r="P197" i="12"/>
  <c r="BK197" i="12"/>
  <c r="J197" i="12"/>
  <c r="BI194" i="12"/>
  <c r="BH194" i="12"/>
  <c r="BG194" i="12"/>
  <c r="BF194" i="12"/>
  <c r="BE194" i="12"/>
  <c r="T194" i="12"/>
  <c r="R194" i="12"/>
  <c r="P194" i="12"/>
  <c r="BK194" i="12"/>
  <c r="J194" i="12"/>
  <c r="BI192" i="12"/>
  <c r="BH192" i="12"/>
  <c r="BG192" i="12"/>
  <c r="BF192" i="12"/>
  <c r="BE192" i="12"/>
  <c r="T192" i="12"/>
  <c r="R192" i="12"/>
  <c r="P192" i="12"/>
  <c r="BK192" i="12"/>
  <c r="J192" i="12"/>
  <c r="BI191" i="12"/>
  <c r="BH191" i="12"/>
  <c r="BG191" i="12"/>
  <c r="BF191" i="12"/>
  <c r="BE191" i="12"/>
  <c r="T191" i="12"/>
  <c r="R191" i="12"/>
  <c r="P191" i="12"/>
  <c r="BK191" i="12"/>
  <c r="J191" i="12"/>
  <c r="BI189" i="12"/>
  <c r="BH189" i="12"/>
  <c r="BG189" i="12"/>
  <c r="BF189" i="12"/>
  <c r="BE189" i="12"/>
  <c r="T189" i="12"/>
  <c r="R189" i="12"/>
  <c r="P189" i="12"/>
  <c r="BK189" i="12"/>
  <c r="J189" i="12"/>
  <c r="BI187" i="12"/>
  <c r="BH187" i="12"/>
  <c r="BG187" i="12"/>
  <c r="BF187" i="12"/>
  <c r="BE187" i="12"/>
  <c r="T187" i="12"/>
  <c r="R187" i="12"/>
  <c r="P187" i="12"/>
  <c r="BK187" i="12"/>
  <c r="J187" i="12"/>
  <c r="BI181" i="12"/>
  <c r="BH181" i="12"/>
  <c r="BG181" i="12"/>
  <c r="BF181" i="12"/>
  <c r="BE181" i="12"/>
  <c r="T181" i="12"/>
  <c r="R181" i="12"/>
  <c r="P181" i="12"/>
  <c r="BK181" i="12"/>
  <c r="J181" i="12"/>
  <c r="BI180" i="12"/>
  <c r="BH180" i="12"/>
  <c r="BG180" i="12"/>
  <c r="BF180" i="12"/>
  <c r="BE180" i="12"/>
  <c r="T180" i="12"/>
  <c r="R180" i="12"/>
  <c r="P180" i="12"/>
  <c r="BK180" i="12"/>
  <c r="J180" i="12"/>
  <c r="BI177" i="12"/>
  <c r="BH177" i="12"/>
  <c r="BG177" i="12"/>
  <c r="BF177" i="12"/>
  <c r="BE177" i="12"/>
  <c r="T177" i="12"/>
  <c r="R177" i="12"/>
  <c r="P177" i="12"/>
  <c r="BK177" i="12"/>
  <c r="J177" i="12"/>
  <c r="BI175" i="12"/>
  <c r="BH175" i="12"/>
  <c r="BG175" i="12"/>
  <c r="BF175" i="12"/>
  <c r="BE175" i="12"/>
  <c r="T175" i="12"/>
  <c r="R175" i="12"/>
  <c r="P175" i="12"/>
  <c r="BK175" i="12"/>
  <c r="J175" i="12"/>
  <c r="BI164" i="12"/>
  <c r="BH164" i="12"/>
  <c r="BG164" i="12"/>
  <c r="BF164" i="12"/>
  <c r="BE164" i="12"/>
  <c r="T164" i="12"/>
  <c r="R164" i="12"/>
  <c r="P164" i="12"/>
  <c r="BK164" i="12"/>
  <c r="J164" i="12"/>
  <c r="BI162" i="12"/>
  <c r="BH162" i="12"/>
  <c r="BG162" i="12"/>
  <c r="BF162" i="12"/>
  <c r="BE162" i="12"/>
  <c r="T162" i="12"/>
  <c r="R162" i="12"/>
  <c r="P162" i="12"/>
  <c r="BK162" i="12"/>
  <c r="J162" i="12"/>
  <c r="BI160" i="12"/>
  <c r="BH160" i="12"/>
  <c r="BG160" i="12"/>
  <c r="BF160" i="12"/>
  <c r="BE160" i="12"/>
  <c r="T160" i="12"/>
  <c r="R160" i="12"/>
  <c r="P160" i="12"/>
  <c r="BK160" i="12"/>
  <c r="J160" i="12"/>
  <c r="BI152" i="12"/>
  <c r="BH152" i="12"/>
  <c r="BG152" i="12"/>
  <c r="BF152" i="12"/>
  <c r="BE152" i="12"/>
  <c r="T152" i="12"/>
  <c r="R152" i="12"/>
  <c r="P152" i="12"/>
  <c r="BK152" i="12"/>
  <c r="J152" i="12"/>
  <c r="BI149" i="12"/>
  <c r="BH149" i="12"/>
  <c r="BG149" i="12"/>
  <c r="BF149" i="12"/>
  <c r="BE149" i="12"/>
  <c r="T149" i="12"/>
  <c r="R149" i="12"/>
  <c r="P149" i="12"/>
  <c r="BK149" i="12"/>
  <c r="J149" i="12"/>
  <c r="BI146" i="12"/>
  <c r="BH146" i="12"/>
  <c r="BG146" i="12"/>
  <c r="BF146" i="12"/>
  <c r="BE146" i="12"/>
  <c r="T146" i="12"/>
  <c r="R146" i="12"/>
  <c r="P146" i="12"/>
  <c r="BK146" i="12"/>
  <c r="J146" i="12"/>
  <c r="BI144" i="12"/>
  <c r="BH144" i="12"/>
  <c r="BG144" i="12"/>
  <c r="BF144" i="12"/>
  <c r="BE144" i="12"/>
  <c r="T144" i="12"/>
  <c r="R144" i="12"/>
  <c r="P144" i="12"/>
  <c r="BK144" i="12"/>
  <c r="J144" i="12"/>
  <c r="BI143" i="12"/>
  <c r="BH143" i="12"/>
  <c r="BG143" i="12"/>
  <c r="BF143" i="12"/>
  <c r="BE143" i="12"/>
  <c r="T143" i="12"/>
  <c r="R143" i="12"/>
  <c r="P143" i="12"/>
  <c r="BK143" i="12"/>
  <c r="J143" i="12"/>
  <c r="BI141" i="12"/>
  <c r="BH141" i="12"/>
  <c r="BG141" i="12"/>
  <c r="BF141" i="12"/>
  <c r="BE141" i="12"/>
  <c r="T141" i="12"/>
  <c r="R141" i="12"/>
  <c r="P141" i="12"/>
  <c r="BK141" i="12"/>
  <c r="J141" i="12"/>
  <c r="BI138" i="12"/>
  <c r="BH138" i="12"/>
  <c r="BG138" i="12"/>
  <c r="BF138" i="12"/>
  <c r="BE138" i="12"/>
  <c r="T138" i="12"/>
  <c r="R138" i="12"/>
  <c r="P138" i="12"/>
  <c r="BK138" i="12"/>
  <c r="J138" i="12"/>
  <c r="BI135" i="12"/>
  <c r="BH135" i="12"/>
  <c r="BG135" i="12"/>
  <c r="BF135" i="12"/>
  <c r="BE135" i="12"/>
  <c r="T135" i="12"/>
  <c r="R135" i="12"/>
  <c r="P135" i="12"/>
  <c r="BK135" i="12"/>
  <c r="J135" i="12"/>
  <c r="BI132" i="12"/>
  <c r="BH132" i="12"/>
  <c r="BG132" i="12"/>
  <c r="BF132" i="12"/>
  <c r="BE132" i="12"/>
  <c r="T132" i="12"/>
  <c r="R132" i="12"/>
  <c r="P132" i="12"/>
  <c r="BK132" i="12"/>
  <c r="J132" i="12"/>
  <c r="BI124" i="12"/>
  <c r="BH124" i="12"/>
  <c r="BG124" i="12"/>
  <c r="BF124" i="12"/>
  <c r="BE124" i="12"/>
  <c r="T124" i="12"/>
  <c r="R124" i="12"/>
  <c r="P124" i="12"/>
  <c r="BK124" i="12"/>
  <c r="J124" i="12"/>
  <c r="BI122" i="12"/>
  <c r="BH122" i="12"/>
  <c r="BG122" i="12"/>
  <c r="BF122" i="12"/>
  <c r="BE122" i="12"/>
  <c r="T122" i="12"/>
  <c r="R122" i="12"/>
  <c r="P122" i="12"/>
  <c r="BK122" i="12"/>
  <c r="J122" i="12"/>
  <c r="BI120" i="12"/>
  <c r="BH120" i="12"/>
  <c r="BG120" i="12"/>
  <c r="BF120" i="12"/>
  <c r="BE120" i="12"/>
  <c r="T120" i="12"/>
  <c r="R120" i="12"/>
  <c r="P120" i="12"/>
  <c r="BK120" i="12"/>
  <c r="J120" i="12"/>
  <c r="BI118" i="12"/>
  <c r="BH118" i="12"/>
  <c r="BG118" i="12"/>
  <c r="BF118" i="12"/>
  <c r="BE118" i="12"/>
  <c r="T118" i="12"/>
  <c r="R118" i="12"/>
  <c r="P118" i="12"/>
  <c r="BK118" i="12"/>
  <c r="J118" i="12"/>
  <c r="BI109" i="12"/>
  <c r="BH109" i="12"/>
  <c r="BG109" i="12"/>
  <c r="BF109" i="12"/>
  <c r="BE109" i="12"/>
  <c r="T109" i="12"/>
  <c r="R109" i="12"/>
  <c r="P109" i="12"/>
  <c r="BK109" i="12"/>
  <c r="J109" i="12"/>
  <c r="BI106" i="12"/>
  <c r="BH106" i="12"/>
  <c r="BG106" i="12"/>
  <c r="BF106" i="12"/>
  <c r="BE106" i="12"/>
  <c r="T106" i="12"/>
  <c r="R106" i="12"/>
  <c r="P106" i="12"/>
  <c r="BK106" i="12"/>
  <c r="J106" i="12"/>
  <c r="BI103" i="12"/>
  <c r="BH103" i="12"/>
  <c r="BG103" i="12"/>
  <c r="BF103" i="12"/>
  <c r="BE103" i="12"/>
  <c r="T103" i="12"/>
  <c r="R103" i="12"/>
  <c r="P103" i="12"/>
  <c r="BK103" i="12"/>
  <c r="J103" i="12"/>
  <c r="BI99" i="12"/>
  <c r="F38" i="12" s="1"/>
  <c r="BD66" i="1" s="1"/>
  <c r="BH99" i="12"/>
  <c r="F37" i="12" s="1"/>
  <c r="BC66" i="1" s="1"/>
  <c r="BG99" i="12"/>
  <c r="F36" i="12" s="1"/>
  <c r="BB66" i="1" s="1"/>
  <c r="BF99" i="12"/>
  <c r="F35" i="12" s="1"/>
  <c r="BA66" i="1" s="1"/>
  <c r="BE99" i="12"/>
  <c r="T99" i="12"/>
  <c r="T98" i="12" s="1"/>
  <c r="T97" i="12" s="1"/>
  <c r="T96" i="12" s="1"/>
  <c r="R99" i="12"/>
  <c r="R98" i="12" s="1"/>
  <c r="R97" i="12" s="1"/>
  <c r="P99" i="12"/>
  <c r="P98" i="12" s="1"/>
  <c r="BK99" i="12"/>
  <c r="BK98" i="12" s="1"/>
  <c r="J99" i="12"/>
  <c r="J92" i="12"/>
  <c r="F92" i="12"/>
  <c r="F90" i="12"/>
  <c r="E88" i="12"/>
  <c r="E82" i="12"/>
  <c r="F60" i="12"/>
  <c r="J59" i="12"/>
  <c r="F59" i="12"/>
  <c r="F57" i="12"/>
  <c r="E55" i="12"/>
  <c r="J22" i="12"/>
  <c r="E22" i="12"/>
  <c r="F93" i="12" s="1"/>
  <c r="J21" i="12"/>
  <c r="J16" i="12"/>
  <c r="J57" i="12" s="1"/>
  <c r="E7" i="12"/>
  <c r="E49" i="12" s="1"/>
  <c r="P1090" i="11"/>
  <c r="P1089" i="11" s="1"/>
  <c r="T1087" i="11"/>
  <c r="T1086" i="11" s="1"/>
  <c r="P1084" i="11"/>
  <c r="AY65" i="1"/>
  <c r="AX65" i="1"/>
  <c r="BI1091" i="11"/>
  <c r="BH1091" i="11"/>
  <c r="BG1091" i="11"/>
  <c r="BF1091" i="11"/>
  <c r="BE1091" i="11"/>
  <c r="T1091" i="11"/>
  <c r="T1090" i="11" s="1"/>
  <c r="T1089" i="11" s="1"/>
  <c r="R1091" i="11"/>
  <c r="R1090" i="11" s="1"/>
  <c r="R1089" i="11" s="1"/>
  <c r="P1091" i="11"/>
  <c r="BK1091" i="11"/>
  <c r="BK1090" i="11" s="1"/>
  <c r="J1091" i="11"/>
  <c r="BI1088" i="11"/>
  <c r="BH1088" i="11"/>
  <c r="BG1088" i="11"/>
  <c r="BF1088" i="11"/>
  <c r="BE1088" i="11"/>
  <c r="T1088" i="11"/>
  <c r="R1088" i="11"/>
  <c r="R1087" i="11" s="1"/>
  <c r="R1086" i="11" s="1"/>
  <c r="P1088" i="11"/>
  <c r="P1087" i="11" s="1"/>
  <c r="P1086" i="11" s="1"/>
  <c r="BK1088" i="11"/>
  <c r="BK1087" i="11" s="1"/>
  <c r="J1088" i="11"/>
  <c r="BI1085" i="11"/>
  <c r="BH1085" i="11"/>
  <c r="BG1085" i="11"/>
  <c r="BF1085" i="11"/>
  <c r="BE1085" i="11"/>
  <c r="T1085" i="11"/>
  <c r="T1084" i="11" s="1"/>
  <c r="R1085" i="11"/>
  <c r="R1084" i="11" s="1"/>
  <c r="P1085" i="11"/>
  <c r="BK1085" i="11"/>
  <c r="BK1084" i="11" s="1"/>
  <c r="J1084" i="11" s="1"/>
  <c r="J77" i="11" s="1"/>
  <c r="J1085" i="11"/>
  <c r="BI1083" i="11"/>
  <c r="BH1083" i="11"/>
  <c r="BG1083" i="11"/>
  <c r="BF1083" i="11"/>
  <c r="T1083" i="11"/>
  <c r="R1083" i="11"/>
  <c r="P1083" i="11"/>
  <c r="BK1083" i="11"/>
  <c r="J1083" i="11"/>
  <c r="BE1083" i="11" s="1"/>
  <c r="BI1082" i="11"/>
  <c r="BH1082" i="11"/>
  <c r="BG1082" i="11"/>
  <c r="BF1082" i="11"/>
  <c r="BE1082" i="11"/>
  <c r="T1082" i="11"/>
  <c r="R1082" i="11"/>
  <c r="P1082" i="11"/>
  <c r="BK1082" i="11"/>
  <c r="J1082" i="11"/>
  <c r="BI1081" i="11"/>
  <c r="BH1081" i="11"/>
  <c r="BG1081" i="11"/>
  <c r="BF1081" i="11"/>
  <c r="T1081" i="11"/>
  <c r="R1081" i="11"/>
  <c r="P1081" i="11"/>
  <c r="BK1081" i="11"/>
  <c r="J1081" i="11"/>
  <c r="BE1081" i="11" s="1"/>
  <c r="BI1080" i="11"/>
  <c r="BH1080" i="11"/>
  <c r="BG1080" i="11"/>
  <c r="BF1080" i="11"/>
  <c r="BE1080" i="11"/>
  <c r="T1080" i="11"/>
  <c r="R1080" i="11"/>
  <c r="P1080" i="11"/>
  <c r="BK1080" i="11"/>
  <c r="J1080" i="11"/>
  <c r="BI1079" i="11"/>
  <c r="BH1079" i="11"/>
  <c r="BG1079" i="11"/>
  <c r="BF1079" i="11"/>
  <c r="T1079" i="11"/>
  <c r="R1079" i="11"/>
  <c r="P1079" i="11"/>
  <c r="BK1079" i="11"/>
  <c r="J1079" i="11"/>
  <c r="BE1079" i="11" s="1"/>
  <c r="BI1078" i="11"/>
  <c r="BH1078" i="11"/>
  <c r="BG1078" i="11"/>
  <c r="BF1078" i="11"/>
  <c r="BE1078" i="11"/>
  <c r="T1078" i="11"/>
  <c r="R1078" i="11"/>
  <c r="P1078" i="11"/>
  <c r="BK1078" i="11"/>
  <c r="J1078" i="11"/>
  <c r="BI1077" i="11"/>
  <c r="BH1077" i="11"/>
  <c r="BG1077" i="11"/>
  <c r="BF1077" i="11"/>
  <c r="T1077" i="11"/>
  <c r="R1077" i="11"/>
  <c r="P1077" i="11"/>
  <c r="BK1077" i="11"/>
  <c r="J1077" i="11"/>
  <c r="BE1077" i="11" s="1"/>
  <c r="BI1074" i="11"/>
  <c r="BH1074" i="11"/>
  <c r="BG1074" i="11"/>
  <c r="BF1074" i="11"/>
  <c r="BE1074" i="11"/>
  <c r="T1074" i="11"/>
  <c r="R1074" i="11"/>
  <c r="P1074" i="11"/>
  <c r="BK1074" i="11"/>
  <c r="J1074" i="11"/>
  <c r="BI1071" i="11"/>
  <c r="BH1071" i="11"/>
  <c r="BG1071" i="11"/>
  <c r="BF1071" i="11"/>
  <c r="T1071" i="11"/>
  <c r="R1071" i="11"/>
  <c r="P1071" i="11"/>
  <c r="BK1071" i="11"/>
  <c r="J1071" i="11"/>
  <c r="BE1071" i="11" s="1"/>
  <c r="BI1068" i="11"/>
  <c r="BH1068" i="11"/>
  <c r="BG1068" i="11"/>
  <c r="BF1068" i="11"/>
  <c r="BE1068" i="11"/>
  <c r="T1068" i="11"/>
  <c r="R1068" i="11"/>
  <c r="P1068" i="11"/>
  <c r="BK1068" i="11"/>
  <c r="J1068" i="11"/>
  <c r="BI1059" i="11"/>
  <c r="BH1059" i="11"/>
  <c r="BG1059" i="11"/>
  <c r="BF1059" i="11"/>
  <c r="T1059" i="11"/>
  <c r="T1058" i="11" s="1"/>
  <c r="R1059" i="11"/>
  <c r="R1058" i="11" s="1"/>
  <c r="P1059" i="11"/>
  <c r="P1058" i="11" s="1"/>
  <c r="BK1059" i="11"/>
  <c r="BK1058" i="11" s="1"/>
  <c r="J1058" i="11" s="1"/>
  <c r="J76" i="11" s="1"/>
  <c r="J1059" i="11"/>
  <c r="BE1059" i="11" s="1"/>
  <c r="BI1056" i="11"/>
  <c r="BH1056" i="11"/>
  <c r="BG1056" i="11"/>
  <c r="BF1056" i="11"/>
  <c r="T1056" i="11"/>
  <c r="R1056" i="11"/>
  <c r="P1056" i="11"/>
  <c r="BK1056" i="11"/>
  <c r="J1056" i="11"/>
  <c r="BE1056" i="11" s="1"/>
  <c r="BI1055" i="11"/>
  <c r="BH1055" i="11"/>
  <c r="BG1055" i="11"/>
  <c r="BF1055" i="11"/>
  <c r="BE1055" i="11"/>
  <c r="T1055" i="11"/>
  <c r="R1055" i="11"/>
  <c r="P1055" i="11"/>
  <c r="BK1055" i="11"/>
  <c r="J1055" i="11"/>
  <c r="BI1054" i="11"/>
  <c r="BH1054" i="11"/>
  <c r="BG1054" i="11"/>
  <c r="BF1054" i="11"/>
  <c r="T1054" i="11"/>
  <c r="R1054" i="11"/>
  <c r="P1054" i="11"/>
  <c r="BK1054" i="11"/>
  <c r="J1054" i="11"/>
  <c r="BE1054" i="11" s="1"/>
  <c r="BI1052" i="11"/>
  <c r="BH1052" i="11"/>
  <c r="BG1052" i="11"/>
  <c r="BF1052" i="11"/>
  <c r="BE1052" i="11"/>
  <c r="T1052" i="11"/>
  <c r="R1052" i="11"/>
  <c r="P1052" i="11"/>
  <c r="BK1052" i="11"/>
  <c r="J1052" i="11"/>
  <c r="BI1051" i="11"/>
  <c r="BH1051" i="11"/>
  <c r="BG1051" i="11"/>
  <c r="BF1051" i="11"/>
  <c r="BE1051" i="11"/>
  <c r="T1051" i="11"/>
  <c r="R1051" i="11"/>
  <c r="P1051" i="11"/>
  <c r="BK1051" i="11"/>
  <c r="J1051" i="11"/>
  <c r="BI1047" i="11"/>
  <c r="BH1047" i="11"/>
  <c r="BG1047" i="11"/>
  <c r="BF1047" i="11"/>
  <c r="BE1047" i="11"/>
  <c r="T1047" i="11"/>
  <c r="R1047" i="11"/>
  <c r="P1047" i="11"/>
  <c r="BK1047" i="11"/>
  <c r="J1047" i="11"/>
  <c r="BI1046" i="11"/>
  <c r="BH1046" i="11"/>
  <c r="BG1046" i="11"/>
  <c r="BF1046" i="11"/>
  <c r="BE1046" i="11"/>
  <c r="T1046" i="11"/>
  <c r="R1046" i="11"/>
  <c r="P1046" i="11"/>
  <c r="BK1046" i="11"/>
  <c r="J1046" i="11"/>
  <c r="BI1044" i="11"/>
  <c r="BH1044" i="11"/>
  <c r="BG1044" i="11"/>
  <c r="BF1044" i="11"/>
  <c r="BE1044" i="11"/>
  <c r="T1044" i="11"/>
  <c r="R1044" i="11"/>
  <c r="P1044" i="11"/>
  <c r="BK1044" i="11"/>
  <c r="J1044" i="11"/>
  <c r="BI1043" i="11"/>
  <c r="BH1043" i="11"/>
  <c r="BG1043" i="11"/>
  <c r="BF1043" i="11"/>
  <c r="BE1043" i="11"/>
  <c r="T1043" i="11"/>
  <c r="R1043" i="11"/>
  <c r="P1043" i="11"/>
  <c r="BK1043" i="11"/>
  <c r="J1043" i="11"/>
  <c r="BI1041" i="11"/>
  <c r="BH1041" i="11"/>
  <c r="BG1041" i="11"/>
  <c r="BF1041" i="11"/>
  <c r="BE1041" i="11"/>
  <c r="T1041" i="11"/>
  <c r="R1041" i="11"/>
  <c r="P1041" i="11"/>
  <c r="BK1041" i="11"/>
  <c r="J1041" i="11"/>
  <c r="BI1040" i="11"/>
  <c r="BH1040" i="11"/>
  <c r="BG1040" i="11"/>
  <c r="BF1040" i="11"/>
  <c r="BE1040" i="11"/>
  <c r="T1040" i="11"/>
  <c r="R1040" i="11"/>
  <c r="P1040" i="11"/>
  <c r="BK1040" i="11"/>
  <c r="J1040" i="11"/>
  <c r="BI1036" i="11"/>
  <c r="BH1036" i="11"/>
  <c r="BG1036" i="11"/>
  <c r="BF1036" i="11"/>
  <c r="BE1036" i="11"/>
  <c r="T1036" i="11"/>
  <c r="R1036" i="11"/>
  <c r="P1036" i="11"/>
  <c r="BK1036" i="11"/>
  <c r="J1036" i="11"/>
  <c r="BI1034" i="11"/>
  <c r="BH1034" i="11"/>
  <c r="BG1034" i="11"/>
  <c r="BF1034" i="11"/>
  <c r="BE1034" i="11"/>
  <c r="T1034" i="11"/>
  <c r="R1034" i="11"/>
  <c r="P1034" i="11"/>
  <c r="BK1034" i="11"/>
  <c r="J1034" i="11"/>
  <c r="BI1030" i="11"/>
  <c r="BH1030" i="11"/>
  <c r="BG1030" i="11"/>
  <c r="BF1030" i="11"/>
  <c r="BE1030" i="11"/>
  <c r="T1030" i="11"/>
  <c r="R1030" i="11"/>
  <c r="P1030" i="11"/>
  <c r="BK1030" i="11"/>
  <c r="J1030" i="11"/>
  <c r="BI1028" i="11"/>
  <c r="BH1028" i="11"/>
  <c r="BG1028" i="11"/>
  <c r="BF1028" i="11"/>
  <c r="BE1028" i="11"/>
  <c r="T1028" i="11"/>
  <c r="R1028" i="11"/>
  <c r="P1028" i="11"/>
  <c r="BK1028" i="11"/>
  <c r="J1028" i="11"/>
  <c r="BI1026" i="11"/>
  <c r="BH1026" i="11"/>
  <c r="BG1026" i="11"/>
  <c r="BF1026" i="11"/>
  <c r="BE1026" i="11"/>
  <c r="T1026" i="11"/>
  <c r="R1026" i="11"/>
  <c r="P1026" i="11"/>
  <c r="BK1026" i="11"/>
  <c r="J1026" i="11"/>
  <c r="BI1024" i="11"/>
  <c r="BH1024" i="11"/>
  <c r="BG1024" i="11"/>
  <c r="BF1024" i="11"/>
  <c r="BE1024" i="11"/>
  <c r="T1024" i="11"/>
  <c r="R1024" i="11"/>
  <c r="P1024" i="11"/>
  <c r="BK1024" i="11"/>
  <c r="J1024" i="11"/>
  <c r="BI1022" i="11"/>
  <c r="BH1022" i="11"/>
  <c r="BG1022" i="11"/>
  <c r="BF1022" i="11"/>
  <c r="BE1022" i="11"/>
  <c r="T1022" i="11"/>
  <c r="R1022" i="11"/>
  <c r="P1022" i="11"/>
  <c r="BK1022" i="11"/>
  <c r="J1022" i="11"/>
  <c r="BI1020" i="11"/>
  <c r="BH1020" i="11"/>
  <c r="BG1020" i="11"/>
  <c r="BF1020" i="11"/>
  <c r="BE1020" i="11"/>
  <c r="T1020" i="11"/>
  <c r="R1020" i="11"/>
  <c r="P1020" i="11"/>
  <c r="BK1020" i="11"/>
  <c r="J1020" i="11"/>
  <c r="BI1018" i="11"/>
  <c r="BH1018" i="11"/>
  <c r="BG1018" i="11"/>
  <c r="BF1018" i="11"/>
  <c r="BE1018" i="11"/>
  <c r="T1018" i="11"/>
  <c r="R1018" i="11"/>
  <c r="P1018" i="11"/>
  <c r="BK1018" i="11"/>
  <c r="J1018" i="11"/>
  <c r="BI1016" i="11"/>
  <c r="BH1016" i="11"/>
  <c r="BG1016" i="11"/>
  <c r="BF1016" i="11"/>
  <c r="BE1016" i="11"/>
  <c r="T1016" i="11"/>
  <c r="R1016" i="11"/>
  <c r="P1016" i="11"/>
  <c r="BK1016" i="11"/>
  <c r="J1016" i="11"/>
  <c r="BI1014" i="11"/>
  <c r="BH1014" i="11"/>
  <c r="BG1014" i="11"/>
  <c r="BF1014" i="11"/>
  <c r="BE1014" i="11"/>
  <c r="T1014" i="11"/>
  <c r="R1014" i="11"/>
  <c r="P1014" i="11"/>
  <c r="BK1014" i="11"/>
  <c r="J1014" i="11"/>
  <c r="BI1012" i="11"/>
  <c r="BH1012" i="11"/>
  <c r="BG1012" i="11"/>
  <c r="BF1012" i="11"/>
  <c r="BE1012" i="11"/>
  <c r="T1012" i="11"/>
  <c r="R1012" i="11"/>
  <c r="P1012" i="11"/>
  <c r="BK1012" i="11"/>
  <c r="J1012" i="11"/>
  <c r="BI1010" i="11"/>
  <c r="BH1010" i="11"/>
  <c r="BG1010" i="11"/>
  <c r="BF1010" i="11"/>
  <c r="BE1010" i="11"/>
  <c r="T1010" i="11"/>
  <c r="R1010" i="11"/>
  <c r="P1010" i="11"/>
  <c r="BK1010" i="11"/>
  <c r="J1010" i="11"/>
  <c r="BI1008" i="11"/>
  <c r="BH1008" i="11"/>
  <c r="BG1008" i="11"/>
  <c r="BF1008" i="11"/>
  <c r="BE1008" i="11"/>
  <c r="T1008" i="11"/>
  <c r="R1008" i="11"/>
  <c r="P1008" i="11"/>
  <c r="BK1008" i="11"/>
  <c r="J1008" i="11"/>
  <c r="BI1006" i="11"/>
  <c r="BH1006" i="11"/>
  <c r="BG1006" i="11"/>
  <c r="BF1006" i="11"/>
  <c r="BE1006" i="11"/>
  <c r="T1006" i="11"/>
  <c r="R1006" i="11"/>
  <c r="P1006" i="11"/>
  <c r="BK1006" i="11"/>
  <c r="J1006" i="11"/>
  <c r="BI1004" i="11"/>
  <c r="BH1004" i="11"/>
  <c r="BG1004" i="11"/>
  <c r="BF1004" i="11"/>
  <c r="BE1004" i="11"/>
  <c r="T1004" i="11"/>
  <c r="R1004" i="11"/>
  <c r="P1004" i="11"/>
  <c r="BK1004" i="11"/>
  <c r="J1004" i="11"/>
  <c r="BI1002" i="11"/>
  <c r="BH1002" i="11"/>
  <c r="BG1002" i="11"/>
  <c r="BF1002" i="11"/>
  <c r="BE1002" i="11"/>
  <c r="T1002" i="11"/>
  <c r="R1002" i="11"/>
  <c r="P1002" i="11"/>
  <c r="BK1002" i="11"/>
  <c r="J1002" i="11"/>
  <c r="BI1000" i="11"/>
  <c r="BH1000" i="11"/>
  <c r="BG1000" i="11"/>
  <c r="BF1000" i="11"/>
  <c r="BE1000" i="11"/>
  <c r="T1000" i="11"/>
  <c r="R1000" i="11"/>
  <c r="P1000" i="11"/>
  <c r="BK1000" i="11"/>
  <c r="J1000" i="11"/>
  <c r="BI998" i="11"/>
  <c r="BH998" i="11"/>
  <c r="BG998" i="11"/>
  <c r="BF998" i="11"/>
  <c r="BE998" i="11"/>
  <c r="T998" i="11"/>
  <c r="R998" i="11"/>
  <c r="P998" i="11"/>
  <c r="BK998" i="11"/>
  <c r="J998" i="11"/>
  <c r="BI996" i="11"/>
  <c r="BH996" i="11"/>
  <c r="BG996" i="11"/>
  <c r="BF996" i="11"/>
  <c r="BE996" i="11"/>
  <c r="T996" i="11"/>
  <c r="R996" i="11"/>
  <c r="P996" i="11"/>
  <c r="BK996" i="11"/>
  <c r="J996" i="11"/>
  <c r="BI994" i="11"/>
  <c r="BH994" i="11"/>
  <c r="BG994" i="11"/>
  <c r="BF994" i="11"/>
  <c r="BE994" i="11"/>
  <c r="T994" i="11"/>
  <c r="R994" i="11"/>
  <c r="P994" i="11"/>
  <c r="BK994" i="11"/>
  <c r="J994" i="11"/>
  <c r="BI993" i="11"/>
  <c r="BH993" i="11"/>
  <c r="BG993" i="11"/>
  <c r="BF993" i="11"/>
  <c r="BE993" i="11"/>
  <c r="T993" i="11"/>
  <c r="R993" i="11"/>
  <c r="P993" i="11"/>
  <c r="BK993" i="11"/>
  <c r="J993" i="11"/>
  <c r="BI992" i="11"/>
  <c r="BH992" i="11"/>
  <c r="BG992" i="11"/>
  <c r="BF992" i="11"/>
  <c r="BE992" i="11"/>
  <c r="T992" i="11"/>
  <c r="R992" i="11"/>
  <c r="P992" i="11"/>
  <c r="BK992" i="11"/>
  <c r="J992" i="11"/>
  <c r="BI991" i="11"/>
  <c r="BH991" i="11"/>
  <c r="BG991" i="11"/>
  <c r="BF991" i="11"/>
  <c r="BE991" i="11"/>
  <c r="T991" i="11"/>
  <c r="R991" i="11"/>
  <c r="P991" i="11"/>
  <c r="BK991" i="11"/>
  <c r="J991" i="11"/>
  <c r="BI990" i="11"/>
  <c r="BH990" i="11"/>
  <c r="BG990" i="11"/>
  <c r="BF990" i="11"/>
  <c r="BE990" i="11"/>
  <c r="T990" i="11"/>
  <c r="R990" i="11"/>
  <c r="P990" i="11"/>
  <c r="BK990" i="11"/>
  <c r="J990" i="11"/>
  <c r="BI989" i="11"/>
  <c r="BH989" i="11"/>
  <c r="BG989" i="11"/>
  <c r="BF989" i="11"/>
  <c r="BE989" i="11"/>
  <c r="T989" i="11"/>
  <c r="R989" i="11"/>
  <c r="P989" i="11"/>
  <c r="BK989" i="11"/>
  <c r="J989" i="11"/>
  <c r="BI983" i="11"/>
  <c r="BH983" i="11"/>
  <c r="BG983" i="11"/>
  <c r="BF983" i="11"/>
  <c r="BE983" i="11"/>
  <c r="T983" i="11"/>
  <c r="R983" i="11"/>
  <c r="P983" i="11"/>
  <c r="BK983" i="11"/>
  <c r="J983" i="11"/>
  <c r="BI973" i="11"/>
  <c r="BH973" i="11"/>
  <c r="BG973" i="11"/>
  <c r="BF973" i="11"/>
  <c r="BE973" i="11"/>
  <c r="T973" i="11"/>
  <c r="R973" i="11"/>
  <c r="P973" i="11"/>
  <c r="BK973" i="11"/>
  <c r="J973" i="11"/>
  <c r="BI968" i="11"/>
  <c r="BH968" i="11"/>
  <c r="BG968" i="11"/>
  <c r="BF968" i="11"/>
  <c r="BE968" i="11"/>
  <c r="T968" i="11"/>
  <c r="R968" i="11"/>
  <c r="P968" i="11"/>
  <c r="BK968" i="11"/>
  <c r="J968" i="11"/>
  <c r="BI957" i="11"/>
  <c r="BH957" i="11"/>
  <c r="BG957" i="11"/>
  <c r="BF957" i="11"/>
  <c r="BE957" i="11"/>
  <c r="T957" i="11"/>
  <c r="R957" i="11"/>
  <c r="P957" i="11"/>
  <c r="BK957" i="11"/>
  <c r="J957" i="11"/>
  <c r="BI951" i="11"/>
  <c r="BH951" i="11"/>
  <c r="BG951" i="11"/>
  <c r="BF951" i="11"/>
  <c r="BE951" i="11"/>
  <c r="T951" i="11"/>
  <c r="R951" i="11"/>
  <c r="P951" i="11"/>
  <c r="BK951" i="11"/>
  <c r="J951" i="11"/>
  <c r="BI939" i="11"/>
  <c r="BH939" i="11"/>
  <c r="BG939" i="11"/>
  <c r="BF939" i="11"/>
  <c r="BE939" i="11"/>
  <c r="T939" i="11"/>
  <c r="R939" i="11"/>
  <c r="P939" i="11"/>
  <c r="BK939" i="11"/>
  <c r="J939" i="11"/>
  <c r="BI933" i="11"/>
  <c r="BH933" i="11"/>
  <c r="BG933" i="11"/>
  <c r="BF933" i="11"/>
  <c r="BE933" i="11"/>
  <c r="T933" i="11"/>
  <c r="R933" i="11"/>
  <c r="P933" i="11"/>
  <c r="BK933" i="11"/>
  <c r="J933" i="11"/>
  <c r="BI931" i="11"/>
  <c r="BH931" i="11"/>
  <c r="BG931" i="11"/>
  <c r="BF931" i="11"/>
  <c r="BE931" i="11"/>
  <c r="T931" i="11"/>
  <c r="R931" i="11"/>
  <c r="P931" i="11"/>
  <c r="BK931" i="11"/>
  <c r="J931" i="11"/>
  <c r="BI929" i="11"/>
  <c r="BH929" i="11"/>
  <c r="BG929" i="11"/>
  <c r="BF929" i="11"/>
  <c r="BE929" i="11"/>
  <c r="T929" i="11"/>
  <c r="R929" i="11"/>
  <c r="P929" i="11"/>
  <c r="BK929" i="11"/>
  <c r="J929" i="11"/>
  <c r="BI916" i="11"/>
  <c r="BH916" i="11"/>
  <c r="BG916" i="11"/>
  <c r="BF916" i="11"/>
  <c r="BE916" i="11"/>
  <c r="T916" i="11"/>
  <c r="R916" i="11"/>
  <c r="P916" i="11"/>
  <c r="BK916" i="11"/>
  <c r="J916" i="11"/>
  <c r="BI910" i="11"/>
  <c r="BH910" i="11"/>
  <c r="BG910" i="11"/>
  <c r="BF910" i="11"/>
  <c r="BE910" i="11"/>
  <c r="T910" i="11"/>
  <c r="R910" i="11"/>
  <c r="P910" i="11"/>
  <c r="BK910" i="11"/>
  <c r="J910" i="11"/>
  <c r="BI903" i="11"/>
  <c r="BH903" i="11"/>
  <c r="BG903" i="11"/>
  <c r="BF903" i="11"/>
  <c r="BE903" i="11"/>
  <c r="T903" i="11"/>
  <c r="R903" i="11"/>
  <c r="P903" i="11"/>
  <c r="BK903" i="11"/>
  <c r="J903" i="11"/>
  <c r="BI896" i="11"/>
  <c r="BH896" i="11"/>
  <c r="BG896" i="11"/>
  <c r="BF896" i="11"/>
  <c r="BE896" i="11"/>
  <c r="T896" i="11"/>
  <c r="R896" i="11"/>
  <c r="P896" i="11"/>
  <c r="BK896" i="11"/>
  <c r="J896" i="11"/>
  <c r="BI888" i="11"/>
  <c r="BH888" i="11"/>
  <c r="BG888" i="11"/>
  <c r="BF888" i="11"/>
  <c r="BE888" i="11"/>
  <c r="T888" i="11"/>
  <c r="R888" i="11"/>
  <c r="P888" i="11"/>
  <c r="BK888" i="11"/>
  <c r="J888" i="11"/>
  <c r="BI882" i="11"/>
  <c r="BH882" i="11"/>
  <c r="BG882" i="11"/>
  <c r="BF882" i="11"/>
  <c r="BE882" i="11"/>
  <c r="T882" i="11"/>
  <c r="R882" i="11"/>
  <c r="P882" i="11"/>
  <c r="BK882" i="11"/>
  <c r="J882" i="11"/>
  <c r="BI878" i="11"/>
  <c r="BH878" i="11"/>
  <c r="BG878" i="11"/>
  <c r="BF878" i="11"/>
  <c r="BE878" i="11"/>
  <c r="T878" i="11"/>
  <c r="R878" i="11"/>
  <c r="P878" i="11"/>
  <c r="BK878" i="11"/>
  <c r="J878" i="11"/>
  <c r="BI877" i="11"/>
  <c r="BH877" i="11"/>
  <c r="BG877" i="11"/>
  <c r="BF877" i="11"/>
  <c r="BE877" i="11"/>
  <c r="T877" i="11"/>
  <c r="R877" i="11"/>
  <c r="P877" i="11"/>
  <c r="BK877" i="11"/>
  <c r="J877" i="11"/>
  <c r="BI876" i="11"/>
  <c r="BH876" i="11"/>
  <c r="BG876" i="11"/>
  <c r="BF876" i="11"/>
  <c r="BE876" i="11"/>
  <c r="T876" i="11"/>
  <c r="R876" i="11"/>
  <c r="P876" i="11"/>
  <c r="BK876" i="11"/>
  <c r="J876" i="11"/>
  <c r="BI874" i="11"/>
  <c r="BH874" i="11"/>
  <c r="BG874" i="11"/>
  <c r="BF874" i="11"/>
  <c r="BE874" i="11"/>
  <c r="T874" i="11"/>
  <c r="R874" i="11"/>
  <c r="P874" i="11"/>
  <c r="BK874" i="11"/>
  <c r="J874" i="11"/>
  <c r="BI872" i="11"/>
  <c r="BH872" i="11"/>
  <c r="BG872" i="11"/>
  <c r="BF872" i="11"/>
  <c r="BE872" i="11"/>
  <c r="T872" i="11"/>
  <c r="R872" i="11"/>
  <c r="P872" i="11"/>
  <c r="BK872" i="11"/>
  <c r="J872" i="11"/>
  <c r="BI870" i="11"/>
  <c r="BH870" i="11"/>
  <c r="BG870" i="11"/>
  <c r="BF870" i="11"/>
  <c r="BE870" i="11"/>
  <c r="T870" i="11"/>
  <c r="R870" i="11"/>
  <c r="P870" i="11"/>
  <c r="BK870" i="11"/>
  <c r="J870" i="11"/>
  <c r="BI861" i="11"/>
  <c r="BH861" i="11"/>
  <c r="BG861" i="11"/>
  <c r="BF861" i="11"/>
  <c r="BE861" i="11"/>
  <c r="T861" i="11"/>
  <c r="R861" i="11"/>
  <c r="P861" i="11"/>
  <c r="BK861" i="11"/>
  <c r="J861" i="11"/>
  <c r="BI859" i="11"/>
  <c r="BH859" i="11"/>
  <c r="BG859" i="11"/>
  <c r="BF859" i="11"/>
  <c r="BE859" i="11"/>
  <c r="T859" i="11"/>
  <c r="R859" i="11"/>
  <c r="P859" i="11"/>
  <c r="BK859" i="11"/>
  <c r="J859" i="11"/>
  <c r="BI854" i="11"/>
  <c r="BH854" i="11"/>
  <c r="BG854" i="11"/>
  <c r="BF854" i="11"/>
  <c r="BE854" i="11"/>
  <c r="T854" i="11"/>
  <c r="R854" i="11"/>
  <c r="P854" i="11"/>
  <c r="BK854" i="11"/>
  <c r="J854" i="11"/>
  <c r="BI852" i="11"/>
  <c r="BH852" i="11"/>
  <c r="BG852" i="11"/>
  <c r="BF852" i="11"/>
  <c r="BE852" i="11"/>
  <c r="T852" i="11"/>
  <c r="R852" i="11"/>
  <c r="P852" i="11"/>
  <c r="BK852" i="11"/>
  <c r="J852" i="11"/>
  <c r="BI847" i="11"/>
  <c r="BH847" i="11"/>
  <c r="BG847" i="11"/>
  <c r="BF847" i="11"/>
  <c r="BE847" i="11"/>
  <c r="T847" i="11"/>
  <c r="R847" i="11"/>
  <c r="P847" i="11"/>
  <c r="BK847" i="11"/>
  <c r="J847" i="11"/>
  <c r="BI845" i="11"/>
  <c r="BH845" i="11"/>
  <c r="BG845" i="11"/>
  <c r="BF845" i="11"/>
  <c r="BE845" i="11"/>
  <c r="T845" i="11"/>
  <c r="R845" i="11"/>
  <c r="P845" i="11"/>
  <c r="BK845" i="11"/>
  <c r="J845" i="11"/>
  <c r="BI843" i="11"/>
  <c r="BH843" i="11"/>
  <c r="BG843" i="11"/>
  <c r="BF843" i="11"/>
  <c r="BE843" i="11"/>
  <c r="T843" i="11"/>
  <c r="R843" i="11"/>
  <c r="P843" i="11"/>
  <c r="BK843" i="11"/>
  <c r="J843" i="11"/>
  <c r="BI838" i="11"/>
  <c r="BH838" i="11"/>
  <c r="BG838" i="11"/>
  <c r="BF838" i="11"/>
  <c r="BE838" i="11"/>
  <c r="T838" i="11"/>
  <c r="T837" i="11" s="1"/>
  <c r="R838" i="11"/>
  <c r="R837" i="11" s="1"/>
  <c r="P838" i="11"/>
  <c r="P837" i="11" s="1"/>
  <c r="BK838" i="11"/>
  <c r="BK837" i="11" s="1"/>
  <c r="J837" i="11" s="1"/>
  <c r="J75" i="11" s="1"/>
  <c r="J838" i="11"/>
  <c r="BI835" i="11"/>
  <c r="BH835" i="11"/>
  <c r="BG835" i="11"/>
  <c r="BF835" i="11"/>
  <c r="T835" i="11"/>
  <c r="R835" i="11"/>
  <c r="P835" i="11"/>
  <c r="BK835" i="11"/>
  <c r="J835" i="11"/>
  <c r="BE835" i="11" s="1"/>
  <c r="BI833" i="11"/>
  <c r="BH833" i="11"/>
  <c r="BG833" i="11"/>
  <c r="BF833" i="11"/>
  <c r="T833" i="11"/>
  <c r="T832" i="11" s="1"/>
  <c r="R833" i="11"/>
  <c r="R832" i="11" s="1"/>
  <c r="P833" i="11"/>
  <c r="P832" i="11" s="1"/>
  <c r="BK833" i="11"/>
  <c r="BK832" i="11" s="1"/>
  <c r="J832" i="11" s="1"/>
  <c r="J74" i="11" s="1"/>
  <c r="J833" i="11"/>
  <c r="BE833" i="11" s="1"/>
  <c r="BI830" i="11"/>
  <c r="BH830" i="11"/>
  <c r="BG830" i="11"/>
  <c r="BF830" i="11"/>
  <c r="BE830" i="11"/>
  <c r="T830" i="11"/>
  <c r="R830" i="11"/>
  <c r="P830" i="11"/>
  <c r="BK830" i="11"/>
  <c r="J830" i="11"/>
  <c r="BI827" i="11"/>
  <c r="BH827" i="11"/>
  <c r="BG827" i="11"/>
  <c r="BF827" i="11"/>
  <c r="BE827" i="11"/>
  <c r="T827" i="11"/>
  <c r="R827" i="11"/>
  <c r="P827" i="11"/>
  <c r="BK827" i="11"/>
  <c r="J827" i="11"/>
  <c r="BI826" i="11"/>
  <c r="BH826" i="11"/>
  <c r="BG826" i="11"/>
  <c r="BF826" i="11"/>
  <c r="BE826" i="11"/>
  <c r="T826" i="11"/>
  <c r="R826" i="11"/>
  <c r="P826" i="11"/>
  <c r="BK826" i="11"/>
  <c r="J826" i="11"/>
  <c r="BI824" i="11"/>
  <c r="BH824" i="11"/>
  <c r="BG824" i="11"/>
  <c r="BF824" i="11"/>
  <c r="BE824" i="11"/>
  <c r="T824" i="11"/>
  <c r="R824" i="11"/>
  <c r="P824" i="11"/>
  <c r="BK824" i="11"/>
  <c r="J824" i="11"/>
  <c r="BI821" i="11"/>
  <c r="BH821" i="11"/>
  <c r="BG821" i="11"/>
  <c r="BF821" i="11"/>
  <c r="BE821" i="11"/>
  <c r="T821" i="11"/>
  <c r="T820" i="11" s="1"/>
  <c r="R821" i="11"/>
  <c r="R820" i="11" s="1"/>
  <c r="P821" i="11"/>
  <c r="P820" i="11" s="1"/>
  <c r="BK821" i="11"/>
  <c r="BK820" i="11" s="1"/>
  <c r="J820" i="11" s="1"/>
  <c r="J73" i="11" s="1"/>
  <c r="J821" i="11"/>
  <c r="BI815" i="11"/>
  <c r="BH815" i="11"/>
  <c r="BG815" i="11"/>
  <c r="BF815" i="11"/>
  <c r="T815" i="11"/>
  <c r="R815" i="11"/>
  <c r="P815" i="11"/>
  <c r="BK815" i="11"/>
  <c r="J815" i="11"/>
  <c r="BE815" i="11" s="1"/>
  <c r="BI803" i="11"/>
  <c r="BH803" i="11"/>
  <c r="BG803" i="11"/>
  <c r="BF803" i="11"/>
  <c r="T803" i="11"/>
  <c r="R803" i="11"/>
  <c r="P803" i="11"/>
  <c r="BK803" i="11"/>
  <c r="J803" i="11"/>
  <c r="BE803" i="11" s="1"/>
  <c r="BI801" i="11"/>
  <c r="BH801" i="11"/>
  <c r="BG801" i="11"/>
  <c r="BF801" i="11"/>
  <c r="T801" i="11"/>
  <c r="R801" i="11"/>
  <c r="P801" i="11"/>
  <c r="BK801" i="11"/>
  <c r="J801" i="11"/>
  <c r="BE801" i="11" s="1"/>
  <c r="BI795" i="11"/>
  <c r="BH795" i="11"/>
  <c r="BG795" i="11"/>
  <c r="BF795" i="11"/>
  <c r="T795" i="11"/>
  <c r="R795" i="11"/>
  <c r="P795" i="11"/>
  <c r="BK795" i="11"/>
  <c r="J795" i="11"/>
  <c r="BE795" i="11" s="1"/>
  <c r="BI781" i="11"/>
  <c r="BH781" i="11"/>
  <c r="BG781" i="11"/>
  <c r="BF781" i="11"/>
  <c r="T781" i="11"/>
  <c r="R781" i="11"/>
  <c r="P781" i="11"/>
  <c r="BK781" i="11"/>
  <c r="J781" i="11"/>
  <c r="BE781" i="11" s="1"/>
  <c r="BI756" i="11"/>
  <c r="BH756" i="11"/>
  <c r="BG756" i="11"/>
  <c r="BF756" i="11"/>
  <c r="T756" i="11"/>
  <c r="R756" i="11"/>
  <c r="P756" i="11"/>
  <c r="BK756" i="11"/>
  <c r="J756" i="11"/>
  <c r="BE756" i="11" s="1"/>
  <c r="BI750" i="11"/>
  <c r="BH750" i="11"/>
  <c r="BG750" i="11"/>
  <c r="BF750" i="11"/>
  <c r="T750" i="11"/>
  <c r="R750" i="11"/>
  <c r="P750" i="11"/>
  <c r="BK750" i="11"/>
  <c r="J750" i="11"/>
  <c r="BE750" i="11" s="1"/>
  <c r="BI748" i="11"/>
  <c r="BH748" i="11"/>
  <c r="BG748" i="11"/>
  <c r="BF748" i="11"/>
  <c r="T748" i="11"/>
  <c r="R748" i="11"/>
  <c r="P748" i="11"/>
  <c r="BK748" i="11"/>
  <c r="J748" i="11"/>
  <c r="BE748" i="11" s="1"/>
  <c r="BI746" i="11"/>
  <c r="BH746" i="11"/>
  <c r="BG746" i="11"/>
  <c r="BF746" i="11"/>
  <c r="T746" i="11"/>
  <c r="R746" i="11"/>
  <c r="P746" i="11"/>
  <c r="BK746" i="11"/>
  <c r="J746" i="11"/>
  <c r="BE746" i="11" s="1"/>
  <c r="BI744" i="11"/>
  <c r="BH744" i="11"/>
  <c r="BG744" i="11"/>
  <c r="BF744" i="11"/>
  <c r="T744" i="11"/>
  <c r="R744" i="11"/>
  <c r="P744" i="11"/>
  <c r="BK744" i="11"/>
  <c r="J744" i="11"/>
  <c r="BE744" i="11" s="1"/>
  <c r="BI742" i="11"/>
  <c r="BH742" i="11"/>
  <c r="BG742" i="11"/>
  <c r="BF742" i="11"/>
  <c r="T742" i="11"/>
  <c r="R742" i="11"/>
  <c r="P742" i="11"/>
  <c r="BK742" i="11"/>
  <c r="J742" i="11"/>
  <c r="BE742" i="11" s="1"/>
  <c r="BI740" i="11"/>
  <c r="BH740" i="11"/>
  <c r="BG740" i="11"/>
  <c r="BF740" i="11"/>
  <c r="T740" i="11"/>
  <c r="R740" i="11"/>
  <c r="P740" i="11"/>
  <c r="BK740" i="11"/>
  <c r="J740" i="11"/>
  <c r="BE740" i="11" s="1"/>
  <c r="BI738" i="11"/>
  <c r="BH738" i="11"/>
  <c r="BG738" i="11"/>
  <c r="BF738" i="11"/>
  <c r="T738" i="11"/>
  <c r="R738" i="11"/>
  <c r="P738" i="11"/>
  <c r="BK738" i="11"/>
  <c r="J738" i="11"/>
  <c r="BE738" i="11" s="1"/>
  <c r="BI736" i="11"/>
  <c r="BH736" i="11"/>
  <c r="BG736" i="11"/>
  <c r="BF736" i="11"/>
  <c r="T736" i="11"/>
  <c r="R736" i="11"/>
  <c r="P736" i="11"/>
  <c r="BK736" i="11"/>
  <c r="J736" i="11"/>
  <c r="BE736" i="11" s="1"/>
  <c r="BI734" i="11"/>
  <c r="BH734" i="11"/>
  <c r="BG734" i="11"/>
  <c r="BF734" i="11"/>
  <c r="T734" i="11"/>
  <c r="R734" i="11"/>
  <c r="P734" i="11"/>
  <c r="BK734" i="11"/>
  <c r="J734" i="11"/>
  <c r="BE734" i="11" s="1"/>
  <c r="BI730" i="11"/>
  <c r="BH730" i="11"/>
  <c r="BG730" i="11"/>
  <c r="BF730" i="11"/>
  <c r="T730" i="11"/>
  <c r="R730" i="11"/>
  <c r="P730" i="11"/>
  <c r="BK730" i="11"/>
  <c r="J730" i="11"/>
  <c r="BE730" i="11" s="1"/>
  <c r="BI729" i="11"/>
  <c r="BH729" i="11"/>
  <c r="BG729" i="11"/>
  <c r="BF729" i="11"/>
  <c r="T729" i="11"/>
  <c r="R729" i="11"/>
  <c r="P729" i="11"/>
  <c r="BK729" i="11"/>
  <c r="J729" i="11"/>
  <c r="BE729" i="11" s="1"/>
  <c r="BI727" i="11"/>
  <c r="BH727" i="11"/>
  <c r="BG727" i="11"/>
  <c r="BF727" i="11"/>
  <c r="T727" i="11"/>
  <c r="R727" i="11"/>
  <c r="P727" i="11"/>
  <c r="BK727" i="11"/>
  <c r="J727" i="11"/>
  <c r="BE727" i="11" s="1"/>
  <c r="BI720" i="11"/>
  <c r="BH720" i="11"/>
  <c r="BG720" i="11"/>
  <c r="BF720" i="11"/>
  <c r="T720" i="11"/>
  <c r="R720" i="11"/>
  <c r="P720" i="11"/>
  <c r="BK720" i="11"/>
  <c r="J720" i="11"/>
  <c r="BE720" i="11" s="1"/>
  <c r="BI714" i="11"/>
  <c r="BH714" i="11"/>
  <c r="BG714" i="11"/>
  <c r="BF714" i="11"/>
  <c r="BE714" i="11"/>
  <c r="T714" i="11"/>
  <c r="T713" i="11" s="1"/>
  <c r="R714" i="11"/>
  <c r="R713" i="11" s="1"/>
  <c r="P714" i="11"/>
  <c r="P713" i="11" s="1"/>
  <c r="BK714" i="11"/>
  <c r="BK713" i="11" s="1"/>
  <c r="J713" i="11" s="1"/>
  <c r="J72" i="11" s="1"/>
  <c r="J714" i="11"/>
  <c r="BI712" i="11"/>
  <c r="BH712" i="11"/>
  <c r="BG712" i="11"/>
  <c r="BF712" i="11"/>
  <c r="BE712" i="11"/>
  <c r="T712" i="11"/>
  <c r="R712" i="11"/>
  <c r="P712" i="11"/>
  <c r="BK712" i="11"/>
  <c r="J712" i="11"/>
  <c r="BI710" i="11"/>
  <c r="BH710" i="11"/>
  <c r="BG710" i="11"/>
  <c r="BF710" i="11"/>
  <c r="T710" i="11"/>
  <c r="R710" i="11"/>
  <c r="P710" i="11"/>
  <c r="BK710" i="11"/>
  <c r="J710" i="11"/>
  <c r="BE710" i="11" s="1"/>
  <c r="BI709" i="11"/>
  <c r="BH709" i="11"/>
  <c r="BG709" i="11"/>
  <c r="BF709" i="11"/>
  <c r="BE709" i="11"/>
  <c r="T709" i="11"/>
  <c r="R709" i="11"/>
  <c r="P709" i="11"/>
  <c r="BK709" i="11"/>
  <c r="J709" i="11"/>
  <c r="BI708" i="11"/>
  <c r="BH708" i="11"/>
  <c r="BG708" i="11"/>
  <c r="BF708" i="11"/>
  <c r="BE708" i="11"/>
  <c r="T708" i="11"/>
  <c r="R708" i="11"/>
  <c r="P708" i="11"/>
  <c r="BK708" i="11"/>
  <c r="J708" i="11"/>
  <c r="BI705" i="11"/>
  <c r="BH705" i="11"/>
  <c r="BG705" i="11"/>
  <c r="BF705" i="11"/>
  <c r="BE705" i="11"/>
  <c r="T705" i="11"/>
  <c r="R705" i="11"/>
  <c r="P705" i="11"/>
  <c r="BK705" i="11"/>
  <c r="J705" i="11"/>
  <c r="BI691" i="11"/>
  <c r="BH691" i="11"/>
  <c r="BG691" i="11"/>
  <c r="BF691" i="11"/>
  <c r="BE691" i="11"/>
  <c r="T691" i="11"/>
  <c r="R691" i="11"/>
  <c r="P691" i="11"/>
  <c r="BK691" i="11"/>
  <c r="J691" i="11"/>
  <c r="BI689" i="11"/>
  <c r="BH689" i="11"/>
  <c r="BG689" i="11"/>
  <c r="BF689" i="11"/>
  <c r="BE689" i="11"/>
  <c r="T689" i="11"/>
  <c r="R689" i="11"/>
  <c r="P689" i="11"/>
  <c r="BK689" i="11"/>
  <c r="J689" i="11"/>
  <c r="BI688" i="11"/>
  <c r="BH688" i="11"/>
  <c r="BG688" i="11"/>
  <c r="BF688" i="11"/>
  <c r="BE688" i="11"/>
  <c r="T688" i="11"/>
  <c r="R688" i="11"/>
  <c r="P688" i="11"/>
  <c r="BK688" i="11"/>
  <c r="J688" i="11"/>
  <c r="BI685" i="11"/>
  <c r="BH685" i="11"/>
  <c r="BG685" i="11"/>
  <c r="BF685" i="11"/>
  <c r="BE685" i="11"/>
  <c r="T685" i="11"/>
  <c r="R685" i="11"/>
  <c r="P685" i="11"/>
  <c r="BK685" i="11"/>
  <c r="J685" i="11"/>
  <c r="BI683" i="11"/>
  <c r="BH683" i="11"/>
  <c r="BG683" i="11"/>
  <c r="BF683" i="11"/>
  <c r="BE683" i="11"/>
  <c r="T683" i="11"/>
  <c r="R683" i="11"/>
  <c r="P683" i="11"/>
  <c r="BK683" i="11"/>
  <c r="J683" i="11"/>
  <c r="BI680" i="11"/>
  <c r="BH680" i="11"/>
  <c r="BG680" i="11"/>
  <c r="BF680" i="11"/>
  <c r="BE680" i="11"/>
  <c r="T680" i="11"/>
  <c r="R680" i="11"/>
  <c r="P680" i="11"/>
  <c r="BK680" i="11"/>
  <c r="J680" i="11"/>
  <c r="BI679" i="11"/>
  <c r="BH679" i="11"/>
  <c r="BG679" i="11"/>
  <c r="BF679" i="11"/>
  <c r="BE679" i="11"/>
  <c r="T679" i="11"/>
  <c r="R679" i="11"/>
  <c r="P679" i="11"/>
  <c r="BK679" i="11"/>
  <c r="J679" i="11"/>
  <c r="BI650" i="11"/>
  <c r="BH650" i="11"/>
  <c r="BG650" i="11"/>
  <c r="BF650" i="11"/>
  <c r="BE650" i="11"/>
  <c r="T650" i="11"/>
  <c r="R650" i="11"/>
  <c r="P650" i="11"/>
  <c r="BK650" i="11"/>
  <c r="J650" i="11"/>
  <c r="BI649" i="11"/>
  <c r="BH649" i="11"/>
  <c r="BG649" i="11"/>
  <c r="BF649" i="11"/>
  <c r="BE649" i="11"/>
  <c r="T649" i="11"/>
  <c r="R649" i="11"/>
  <c r="P649" i="11"/>
  <c r="BK649" i="11"/>
  <c r="J649" i="11"/>
  <c r="BI639" i="11"/>
  <c r="BH639" i="11"/>
  <c r="BG639" i="11"/>
  <c r="BF639" i="11"/>
  <c r="BE639" i="11"/>
  <c r="T639" i="11"/>
  <c r="R639" i="11"/>
  <c r="P639" i="11"/>
  <c r="BK639" i="11"/>
  <c r="J639" i="11"/>
  <c r="BI636" i="11"/>
  <c r="BH636" i="11"/>
  <c r="BG636" i="11"/>
  <c r="BF636" i="11"/>
  <c r="BE636" i="11"/>
  <c r="T636" i="11"/>
  <c r="R636" i="11"/>
  <c r="P636" i="11"/>
  <c r="BK636" i="11"/>
  <c r="J636" i="11"/>
  <c r="BI616" i="11"/>
  <c r="BH616" i="11"/>
  <c r="BG616" i="11"/>
  <c r="BF616" i="11"/>
  <c r="BE616" i="11"/>
  <c r="T616" i="11"/>
  <c r="R616" i="11"/>
  <c r="P616" i="11"/>
  <c r="BK616" i="11"/>
  <c r="J616" i="11"/>
  <c r="BI606" i="11"/>
  <c r="BH606" i="11"/>
  <c r="BG606" i="11"/>
  <c r="BF606" i="11"/>
  <c r="BE606" i="11"/>
  <c r="T606" i="11"/>
  <c r="R606" i="11"/>
  <c r="P606" i="11"/>
  <c r="BK606" i="11"/>
  <c r="J606" i="11"/>
  <c r="BI600" i="11"/>
  <c r="BH600" i="11"/>
  <c r="BG600" i="11"/>
  <c r="BF600" i="11"/>
  <c r="BE600" i="11"/>
  <c r="T600" i="11"/>
  <c r="T599" i="11" s="1"/>
  <c r="R600" i="11"/>
  <c r="R599" i="11" s="1"/>
  <c r="P600" i="11"/>
  <c r="P599" i="11" s="1"/>
  <c r="BK600" i="11"/>
  <c r="BK599" i="11" s="1"/>
  <c r="J599" i="11" s="1"/>
  <c r="J71" i="11" s="1"/>
  <c r="J600" i="11"/>
  <c r="BI597" i="11"/>
  <c r="BH597" i="11"/>
  <c r="BG597" i="11"/>
  <c r="BF597" i="11"/>
  <c r="T597" i="11"/>
  <c r="R597" i="11"/>
  <c r="P597" i="11"/>
  <c r="BK597" i="11"/>
  <c r="J597" i="11"/>
  <c r="BE597" i="11" s="1"/>
  <c r="BI594" i="11"/>
  <c r="BH594" i="11"/>
  <c r="BG594" i="11"/>
  <c r="BF594" i="11"/>
  <c r="T594" i="11"/>
  <c r="R594" i="11"/>
  <c r="P594" i="11"/>
  <c r="BK594" i="11"/>
  <c r="J594" i="11"/>
  <c r="BE594" i="11" s="1"/>
  <c r="BI591" i="11"/>
  <c r="BH591" i="11"/>
  <c r="BG591" i="11"/>
  <c r="BF591" i="11"/>
  <c r="T591" i="11"/>
  <c r="R591" i="11"/>
  <c r="P591" i="11"/>
  <c r="BK591" i="11"/>
  <c r="J591" i="11"/>
  <c r="BE591" i="11" s="1"/>
  <c r="BI588" i="11"/>
  <c r="BH588" i="11"/>
  <c r="BG588" i="11"/>
  <c r="BF588" i="11"/>
  <c r="T588" i="11"/>
  <c r="R588" i="11"/>
  <c r="P588" i="11"/>
  <c r="BK588" i="11"/>
  <c r="J588" i="11"/>
  <c r="BE588" i="11" s="1"/>
  <c r="BI586" i="11"/>
  <c r="BH586" i="11"/>
  <c r="BG586" i="11"/>
  <c r="BF586" i="11"/>
  <c r="T586" i="11"/>
  <c r="R586" i="11"/>
  <c r="P586" i="11"/>
  <c r="BK586" i="11"/>
  <c r="J586" i="11"/>
  <c r="BE586" i="11" s="1"/>
  <c r="BI584" i="11"/>
  <c r="BH584" i="11"/>
  <c r="BG584" i="11"/>
  <c r="BF584" i="11"/>
  <c r="T584" i="11"/>
  <c r="R584" i="11"/>
  <c r="P584" i="11"/>
  <c r="BK584" i="11"/>
  <c r="J584" i="11"/>
  <c r="BE584" i="11" s="1"/>
  <c r="BI582" i="11"/>
  <c r="BH582" i="11"/>
  <c r="BG582" i="11"/>
  <c r="BF582" i="11"/>
  <c r="T582" i="11"/>
  <c r="R582" i="11"/>
  <c r="P582" i="11"/>
  <c r="BK582" i="11"/>
  <c r="J582" i="11"/>
  <c r="BE582" i="11" s="1"/>
  <c r="BI579" i="11"/>
  <c r="BH579" i="11"/>
  <c r="BG579" i="11"/>
  <c r="BF579" i="11"/>
  <c r="BE579" i="11"/>
  <c r="T579" i="11"/>
  <c r="R579" i="11"/>
  <c r="P579" i="11"/>
  <c r="BK579" i="11"/>
  <c r="J579" i="11"/>
  <c r="BI577" i="11"/>
  <c r="BH577" i="11"/>
  <c r="BG577" i="11"/>
  <c r="BF577" i="11"/>
  <c r="T577" i="11"/>
  <c r="R577" i="11"/>
  <c r="P577" i="11"/>
  <c r="BK577" i="11"/>
  <c r="J577" i="11"/>
  <c r="BE577" i="11" s="1"/>
  <c r="BI574" i="11"/>
  <c r="BH574" i="11"/>
  <c r="BG574" i="11"/>
  <c r="BF574" i="11"/>
  <c r="BE574" i="11"/>
  <c r="T574" i="11"/>
  <c r="R574" i="11"/>
  <c r="P574" i="11"/>
  <c r="BK574" i="11"/>
  <c r="J574" i="11"/>
  <c r="BI571" i="11"/>
  <c r="BH571" i="11"/>
  <c r="BG571" i="11"/>
  <c r="BF571" i="11"/>
  <c r="T571" i="11"/>
  <c r="R571" i="11"/>
  <c r="P571" i="11"/>
  <c r="BK571" i="11"/>
  <c r="J571" i="11"/>
  <c r="BE571" i="11" s="1"/>
  <c r="BI569" i="11"/>
  <c r="BH569" i="11"/>
  <c r="BG569" i="11"/>
  <c r="BF569" i="11"/>
  <c r="BE569" i="11"/>
  <c r="T569" i="11"/>
  <c r="R569" i="11"/>
  <c r="P569" i="11"/>
  <c r="BK569" i="11"/>
  <c r="J569" i="11"/>
  <c r="BI567" i="11"/>
  <c r="BH567" i="11"/>
  <c r="BG567" i="11"/>
  <c r="BF567" i="11"/>
  <c r="T567" i="11"/>
  <c r="R567" i="11"/>
  <c r="P567" i="11"/>
  <c r="BK567" i="11"/>
  <c r="J567" i="11"/>
  <c r="BE567" i="11" s="1"/>
  <c r="BI563" i="11"/>
  <c r="BH563" i="11"/>
  <c r="BG563" i="11"/>
  <c r="BF563" i="11"/>
  <c r="BE563" i="11"/>
  <c r="T563" i="11"/>
  <c r="R563" i="11"/>
  <c r="P563" i="11"/>
  <c r="BK563" i="11"/>
  <c r="J563" i="11"/>
  <c r="BI557" i="11"/>
  <c r="BH557" i="11"/>
  <c r="BG557" i="11"/>
  <c r="BF557" i="11"/>
  <c r="T557" i="11"/>
  <c r="R557" i="11"/>
  <c r="P557" i="11"/>
  <c r="BK557" i="11"/>
  <c r="J557" i="11"/>
  <c r="BE557" i="11" s="1"/>
  <c r="BI555" i="11"/>
  <c r="BH555" i="11"/>
  <c r="BG555" i="11"/>
  <c r="BF555" i="11"/>
  <c r="BE555" i="11"/>
  <c r="T555" i="11"/>
  <c r="R555" i="11"/>
  <c r="P555" i="11"/>
  <c r="BK555" i="11"/>
  <c r="J555" i="11"/>
  <c r="BI552" i="11"/>
  <c r="BH552" i="11"/>
  <c r="BG552" i="11"/>
  <c r="BF552" i="11"/>
  <c r="T552" i="11"/>
  <c r="R552" i="11"/>
  <c r="P552" i="11"/>
  <c r="BK552" i="11"/>
  <c r="J552" i="11"/>
  <c r="BE552" i="11" s="1"/>
  <c r="BI548" i="11"/>
  <c r="BH548" i="11"/>
  <c r="BG548" i="11"/>
  <c r="BF548" i="11"/>
  <c r="BE548" i="11"/>
  <c r="T548" i="11"/>
  <c r="R548" i="11"/>
  <c r="P548" i="11"/>
  <c r="BK548" i="11"/>
  <c r="J548" i="11"/>
  <c r="BI546" i="11"/>
  <c r="BH546" i="11"/>
  <c r="BG546" i="11"/>
  <c r="BF546" i="11"/>
  <c r="T546" i="11"/>
  <c r="R546" i="11"/>
  <c r="P546" i="11"/>
  <c r="BK546" i="11"/>
  <c r="J546" i="11"/>
  <c r="BE546" i="11" s="1"/>
  <c r="BI543" i="11"/>
  <c r="BH543" i="11"/>
  <c r="BG543" i="11"/>
  <c r="BF543" i="11"/>
  <c r="BE543" i="11"/>
  <c r="T543" i="11"/>
  <c r="T542" i="11" s="1"/>
  <c r="R543" i="11"/>
  <c r="R542" i="11" s="1"/>
  <c r="P543" i="11"/>
  <c r="P542" i="11" s="1"/>
  <c r="BK543" i="11"/>
  <c r="BK542" i="11" s="1"/>
  <c r="J542" i="11" s="1"/>
  <c r="J70" i="11" s="1"/>
  <c r="J543" i="11"/>
  <c r="BI540" i="11"/>
  <c r="BH540" i="11"/>
  <c r="BG540" i="11"/>
  <c r="BF540" i="11"/>
  <c r="BE540" i="11"/>
  <c r="T540" i="11"/>
  <c r="R540" i="11"/>
  <c r="P540" i="11"/>
  <c r="BK540" i="11"/>
  <c r="J540" i="11"/>
  <c r="BI538" i="11"/>
  <c r="BH538" i="11"/>
  <c r="BG538" i="11"/>
  <c r="BF538" i="11"/>
  <c r="T538" i="11"/>
  <c r="R538" i="11"/>
  <c r="P538" i="11"/>
  <c r="BK538" i="11"/>
  <c r="J538" i="11"/>
  <c r="BE538" i="11" s="1"/>
  <c r="BI536" i="11"/>
  <c r="BH536" i="11"/>
  <c r="BG536" i="11"/>
  <c r="BF536" i="11"/>
  <c r="BE536" i="11"/>
  <c r="T536" i="11"/>
  <c r="R536" i="11"/>
  <c r="P536" i="11"/>
  <c r="BK536" i="11"/>
  <c r="J536" i="11"/>
  <c r="BI534" i="11"/>
  <c r="BH534" i="11"/>
  <c r="BG534" i="11"/>
  <c r="BF534" i="11"/>
  <c r="T534" i="11"/>
  <c r="R534" i="11"/>
  <c r="P534" i="11"/>
  <c r="BK534" i="11"/>
  <c r="J534" i="11"/>
  <c r="BE534" i="11" s="1"/>
  <c r="BI530" i="11"/>
  <c r="BH530" i="11"/>
  <c r="BG530" i="11"/>
  <c r="BF530" i="11"/>
  <c r="BE530" i="11"/>
  <c r="T530" i="11"/>
  <c r="R530" i="11"/>
  <c r="P530" i="11"/>
  <c r="BK530" i="11"/>
  <c r="J530" i="11"/>
  <c r="BI529" i="11"/>
  <c r="BH529" i="11"/>
  <c r="BG529" i="11"/>
  <c r="BF529" i="11"/>
  <c r="T529" i="11"/>
  <c r="R529" i="11"/>
  <c r="P529" i="11"/>
  <c r="BK529" i="11"/>
  <c r="J529" i="11"/>
  <c r="BE529" i="11" s="1"/>
  <c r="BI527" i="11"/>
  <c r="BH527" i="11"/>
  <c r="BG527" i="11"/>
  <c r="BF527" i="11"/>
  <c r="BE527" i="11"/>
  <c r="T527" i="11"/>
  <c r="R527" i="11"/>
  <c r="P527" i="11"/>
  <c r="BK527" i="11"/>
  <c r="J527" i="11"/>
  <c r="BI521" i="11"/>
  <c r="BH521" i="11"/>
  <c r="BG521" i="11"/>
  <c r="BF521" i="11"/>
  <c r="T521" i="11"/>
  <c r="R521" i="11"/>
  <c r="P521" i="11"/>
  <c r="BK521" i="11"/>
  <c r="J521" i="11"/>
  <c r="BE521" i="11" s="1"/>
  <c r="BI520" i="11"/>
  <c r="BH520" i="11"/>
  <c r="BG520" i="11"/>
  <c r="BF520" i="11"/>
  <c r="BE520" i="11"/>
  <c r="T520" i="11"/>
  <c r="R520" i="11"/>
  <c r="P520" i="11"/>
  <c r="BK520" i="11"/>
  <c r="J520" i="11"/>
  <c r="BI518" i="11"/>
  <c r="BH518" i="11"/>
  <c r="BG518" i="11"/>
  <c r="BF518" i="11"/>
  <c r="T518" i="11"/>
  <c r="R518" i="11"/>
  <c r="P518" i="11"/>
  <c r="BK518" i="11"/>
  <c r="J518" i="11"/>
  <c r="BE518" i="11" s="1"/>
  <c r="BI516" i="11"/>
  <c r="BH516" i="11"/>
  <c r="BG516" i="11"/>
  <c r="BF516" i="11"/>
  <c r="BE516" i="11"/>
  <c r="T516" i="11"/>
  <c r="R516" i="11"/>
  <c r="P516" i="11"/>
  <c r="BK516" i="11"/>
  <c r="J516" i="11"/>
  <c r="BI498" i="11"/>
  <c r="BH498" i="11"/>
  <c r="BG498" i="11"/>
  <c r="BF498" i="11"/>
  <c r="BE498" i="11"/>
  <c r="T498" i="11"/>
  <c r="R498" i="11"/>
  <c r="P498" i="11"/>
  <c r="BK498" i="11"/>
  <c r="J498" i="11"/>
  <c r="BI497" i="11"/>
  <c r="BH497" i="11"/>
  <c r="BG497" i="11"/>
  <c r="BF497" i="11"/>
  <c r="BE497" i="11"/>
  <c r="T497" i="11"/>
  <c r="R497" i="11"/>
  <c r="P497" i="11"/>
  <c r="BK497" i="11"/>
  <c r="J497" i="11"/>
  <c r="BI495" i="11"/>
  <c r="BH495" i="11"/>
  <c r="BG495" i="11"/>
  <c r="BF495" i="11"/>
  <c r="BE495" i="11"/>
  <c r="T495" i="11"/>
  <c r="R495" i="11"/>
  <c r="P495" i="11"/>
  <c r="BK495" i="11"/>
  <c r="J495" i="11"/>
  <c r="BI493" i="11"/>
  <c r="BH493" i="11"/>
  <c r="BG493" i="11"/>
  <c r="BF493" i="11"/>
  <c r="BE493" i="11"/>
  <c r="T493" i="11"/>
  <c r="R493" i="11"/>
  <c r="P493" i="11"/>
  <c r="BK493" i="11"/>
  <c r="J493" i="11"/>
  <c r="BI489" i="11"/>
  <c r="BH489" i="11"/>
  <c r="BG489" i="11"/>
  <c r="BF489" i="11"/>
  <c r="BE489" i="11"/>
  <c r="T489" i="11"/>
  <c r="R489" i="11"/>
  <c r="P489" i="11"/>
  <c r="BK489" i="11"/>
  <c r="J489" i="11"/>
  <c r="BI487" i="11"/>
  <c r="BH487" i="11"/>
  <c r="BG487" i="11"/>
  <c r="BF487" i="11"/>
  <c r="BE487" i="11"/>
  <c r="T487" i="11"/>
  <c r="R487" i="11"/>
  <c r="P487" i="11"/>
  <c r="BK487" i="11"/>
  <c r="J487" i="11"/>
  <c r="BI485" i="11"/>
  <c r="BH485" i="11"/>
  <c r="BG485" i="11"/>
  <c r="BF485" i="11"/>
  <c r="BE485" i="11"/>
  <c r="T485" i="11"/>
  <c r="R485" i="11"/>
  <c r="P485" i="11"/>
  <c r="BK485" i="11"/>
  <c r="J485" i="11"/>
  <c r="BI483" i="11"/>
  <c r="BH483" i="11"/>
  <c r="BG483" i="11"/>
  <c r="BF483" i="11"/>
  <c r="BE483" i="11"/>
  <c r="T483" i="11"/>
  <c r="R483" i="11"/>
  <c r="P483" i="11"/>
  <c r="BK483" i="11"/>
  <c r="J483" i="11"/>
  <c r="BI481" i="11"/>
  <c r="BH481" i="11"/>
  <c r="BG481" i="11"/>
  <c r="BF481" i="11"/>
  <c r="BE481" i="11"/>
  <c r="T481" i="11"/>
  <c r="R481" i="11"/>
  <c r="P481" i="11"/>
  <c r="BK481" i="11"/>
  <c r="J481" i="11"/>
  <c r="BI476" i="11"/>
  <c r="BH476" i="11"/>
  <c r="BG476" i="11"/>
  <c r="BF476" i="11"/>
  <c r="BE476" i="11"/>
  <c r="T476" i="11"/>
  <c r="R476" i="11"/>
  <c r="P476" i="11"/>
  <c r="BK476" i="11"/>
  <c r="J476" i="11"/>
  <c r="BI474" i="11"/>
  <c r="BH474" i="11"/>
  <c r="BG474" i="11"/>
  <c r="BF474" i="11"/>
  <c r="BE474" i="11"/>
  <c r="T474" i="11"/>
  <c r="R474" i="11"/>
  <c r="P474" i="11"/>
  <c r="BK474" i="11"/>
  <c r="J474" i="11"/>
  <c r="BI473" i="11"/>
  <c r="BH473" i="11"/>
  <c r="BG473" i="11"/>
  <c r="BF473" i="11"/>
  <c r="BE473" i="11"/>
  <c r="T473" i="11"/>
  <c r="R473" i="11"/>
  <c r="P473" i="11"/>
  <c r="BK473" i="11"/>
  <c r="J473" i="11"/>
  <c r="BI471" i="11"/>
  <c r="BH471" i="11"/>
  <c r="BG471" i="11"/>
  <c r="BF471" i="11"/>
  <c r="BE471" i="11"/>
  <c r="T471" i="11"/>
  <c r="R471" i="11"/>
  <c r="P471" i="11"/>
  <c r="BK471" i="11"/>
  <c r="J471" i="11"/>
  <c r="BI469" i="11"/>
  <c r="BH469" i="11"/>
  <c r="BG469" i="11"/>
  <c r="BF469" i="11"/>
  <c r="BE469" i="11"/>
  <c r="T469" i="11"/>
  <c r="R469" i="11"/>
  <c r="P469" i="11"/>
  <c r="BK469" i="11"/>
  <c r="J469" i="11"/>
  <c r="BI468" i="11"/>
  <c r="BH468" i="11"/>
  <c r="BG468" i="11"/>
  <c r="BF468" i="11"/>
  <c r="BE468" i="11"/>
  <c r="T468" i="11"/>
  <c r="R468" i="11"/>
  <c r="P468" i="11"/>
  <c r="BK468" i="11"/>
  <c r="J468" i="11"/>
  <c r="BI466" i="11"/>
  <c r="BH466" i="11"/>
  <c r="BG466" i="11"/>
  <c r="BF466" i="11"/>
  <c r="BE466" i="11"/>
  <c r="T466" i="11"/>
  <c r="R466" i="11"/>
  <c r="P466" i="11"/>
  <c r="BK466" i="11"/>
  <c r="J466" i="11"/>
  <c r="BI462" i="11"/>
  <c r="BH462" i="11"/>
  <c r="BG462" i="11"/>
  <c r="BF462" i="11"/>
  <c r="BE462" i="11"/>
  <c r="T462" i="11"/>
  <c r="R462" i="11"/>
  <c r="P462" i="11"/>
  <c r="BK462" i="11"/>
  <c r="J462" i="11"/>
  <c r="BI460" i="11"/>
  <c r="BH460" i="11"/>
  <c r="BG460" i="11"/>
  <c r="BF460" i="11"/>
  <c r="BE460" i="11"/>
  <c r="T460" i="11"/>
  <c r="R460" i="11"/>
  <c r="P460" i="11"/>
  <c r="BK460" i="11"/>
  <c r="J460" i="11"/>
  <c r="BI457" i="11"/>
  <c r="BH457" i="11"/>
  <c r="BG457" i="11"/>
  <c r="BF457" i="11"/>
  <c r="BE457" i="11"/>
  <c r="T457" i="11"/>
  <c r="R457" i="11"/>
  <c r="P457" i="11"/>
  <c r="BK457" i="11"/>
  <c r="J457" i="11"/>
  <c r="BI456" i="11"/>
  <c r="BH456" i="11"/>
  <c r="BG456" i="11"/>
  <c r="BF456" i="11"/>
  <c r="BE456" i="11"/>
  <c r="T456" i="11"/>
  <c r="R456" i="11"/>
  <c r="P456" i="11"/>
  <c r="BK456" i="11"/>
  <c r="J456" i="11"/>
  <c r="BI454" i="11"/>
  <c r="BH454" i="11"/>
  <c r="BG454" i="11"/>
  <c r="BF454" i="11"/>
  <c r="BE454" i="11"/>
  <c r="T454" i="11"/>
  <c r="R454" i="11"/>
  <c r="P454" i="11"/>
  <c r="BK454" i="11"/>
  <c r="J454" i="11"/>
  <c r="BI452" i="11"/>
  <c r="BH452" i="11"/>
  <c r="BG452" i="11"/>
  <c r="BF452" i="11"/>
  <c r="BE452" i="11"/>
  <c r="T452" i="11"/>
  <c r="R452" i="11"/>
  <c r="P452" i="11"/>
  <c r="BK452" i="11"/>
  <c r="J452" i="11"/>
  <c r="BI449" i="11"/>
  <c r="BH449" i="11"/>
  <c r="BG449" i="11"/>
  <c r="BF449" i="11"/>
  <c r="BE449" i="11"/>
  <c r="T449" i="11"/>
  <c r="R449" i="11"/>
  <c r="P449" i="11"/>
  <c r="BK449" i="11"/>
  <c r="J449" i="11"/>
  <c r="BI447" i="11"/>
  <c r="BH447" i="11"/>
  <c r="BG447" i="11"/>
  <c r="BF447" i="11"/>
  <c r="BE447" i="11"/>
  <c r="T447" i="11"/>
  <c r="R447" i="11"/>
  <c r="P447" i="11"/>
  <c r="BK447" i="11"/>
  <c r="J447" i="11"/>
  <c r="BI438" i="11"/>
  <c r="BH438" i="11"/>
  <c r="BG438" i="11"/>
  <c r="BF438" i="11"/>
  <c r="BE438" i="11"/>
  <c r="T438" i="11"/>
  <c r="R438" i="11"/>
  <c r="P438" i="11"/>
  <c r="BK438" i="11"/>
  <c r="J438" i="11"/>
  <c r="BI436" i="11"/>
  <c r="BH436" i="11"/>
  <c r="BG436" i="11"/>
  <c r="BF436" i="11"/>
  <c r="BE436" i="11"/>
  <c r="T436" i="11"/>
  <c r="R436" i="11"/>
  <c r="P436" i="11"/>
  <c r="BK436" i="11"/>
  <c r="J436" i="11"/>
  <c r="BI433" i="11"/>
  <c r="BH433" i="11"/>
  <c r="BG433" i="11"/>
  <c r="BF433" i="11"/>
  <c r="BE433" i="11"/>
  <c r="T433" i="11"/>
  <c r="R433" i="11"/>
  <c r="P433" i="11"/>
  <c r="BK433" i="11"/>
  <c r="J433" i="11"/>
  <c r="BI431" i="11"/>
  <c r="BH431" i="11"/>
  <c r="BG431" i="11"/>
  <c r="BF431" i="11"/>
  <c r="BE431" i="11"/>
  <c r="T431" i="11"/>
  <c r="R431" i="11"/>
  <c r="P431" i="11"/>
  <c r="BK431" i="11"/>
  <c r="J431" i="11"/>
  <c r="BI428" i="11"/>
  <c r="BH428" i="11"/>
  <c r="BG428" i="11"/>
  <c r="BF428" i="11"/>
  <c r="BE428" i="11"/>
  <c r="T428" i="11"/>
  <c r="R428" i="11"/>
  <c r="P428" i="11"/>
  <c r="BK428" i="11"/>
  <c r="J428" i="11"/>
  <c r="BI424" i="11"/>
  <c r="BH424" i="11"/>
  <c r="BG424" i="11"/>
  <c r="BF424" i="11"/>
  <c r="BE424" i="11"/>
  <c r="T424" i="11"/>
  <c r="R424" i="11"/>
  <c r="P424" i="11"/>
  <c r="BK424" i="11"/>
  <c r="J424" i="11"/>
  <c r="BI423" i="11"/>
  <c r="BH423" i="11"/>
  <c r="BG423" i="11"/>
  <c r="BF423" i="11"/>
  <c r="BE423" i="11"/>
  <c r="T423" i="11"/>
  <c r="R423" i="11"/>
  <c r="P423" i="11"/>
  <c r="BK423" i="11"/>
  <c r="J423" i="11"/>
  <c r="BI421" i="11"/>
  <c r="BH421" i="11"/>
  <c r="BG421" i="11"/>
  <c r="BF421" i="11"/>
  <c r="BE421" i="11"/>
  <c r="T421" i="11"/>
  <c r="R421" i="11"/>
  <c r="P421" i="11"/>
  <c r="BK421" i="11"/>
  <c r="J421" i="11"/>
  <c r="BI419" i="11"/>
  <c r="BH419" i="11"/>
  <c r="BG419" i="11"/>
  <c r="BF419" i="11"/>
  <c r="BE419" i="11"/>
  <c r="T419" i="11"/>
  <c r="R419" i="11"/>
  <c r="P419" i="11"/>
  <c r="BK419" i="11"/>
  <c r="J419" i="11"/>
  <c r="BI417" i="11"/>
  <c r="BH417" i="11"/>
  <c r="BG417" i="11"/>
  <c r="BF417" i="11"/>
  <c r="BE417" i="11"/>
  <c r="T417" i="11"/>
  <c r="R417" i="11"/>
  <c r="P417" i="11"/>
  <c r="BK417" i="11"/>
  <c r="J417" i="11"/>
  <c r="BI415" i="11"/>
  <c r="BH415" i="11"/>
  <c r="BG415" i="11"/>
  <c r="BF415" i="11"/>
  <c r="BE415" i="11"/>
  <c r="T415" i="11"/>
  <c r="R415" i="11"/>
  <c r="P415" i="11"/>
  <c r="BK415" i="11"/>
  <c r="J415" i="11"/>
  <c r="BI413" i="11"/>
  <c r="BH413" i="11"/>
  <c r="BG413" i="11"/>
  <c r="BF413" i="11"/>
  <c r="BE413" i="11"/>
  <c r="T413" i="11"/>
  <c r="R413" i="11"/>
  <c r="P413" i="11"/>
  <c r="BK413" i="11"/>
  <c r="J413" i="11"/>
  <c r="BI403" i="11"/>
  <c r="BH403" i="11"/>
  <c r="BG403" i="11"/>
  <c r="BF403" i="11"/>
  <c r="BE403" i="11"/>
  <c r="T403" i="11"/>
  <c r="R403" i="11"/>
  <c r="P403" i="11"/>
  <c r="BK403" i="11"/>
  <c r="J403" i="11"/>
  <c r="BI400" i="11"/>
  <c r="BH400" i="11"/>
  <c r="BG400" i="11"/>
  <c r="BF400" i="11"/>
  <c r="BE400" i="11"/>
  <c r="T400" i="11"/>
  <c r="R400" i="11"/>
  <c r="P400" i="11"/>
  <c r="BK400" i="11"/>
  <c r="J400" i="11"/>
  <c r="BI393" i="11"/>
  <c r="BH393" i="11"/>
  <c r="BG393" i="11"/>
  <c r="BF393" i="11"/>
  <c r="BE393" i="11"/>
  <c r="T393" i="11"/>
  <c r="R393" i="11"/>
  <c r="P393" i="11"/>
  <c r="BK393" i="11"/>
  <c r="J393" i="11"/>
  <c r="BI391" i="11"/>
  <c r="BH391" i="11"/>
  <c r="BG391" i="11"/>
  <c r="BF391" i="11"/>
  <c r="BE391" i="11"/>
  <c r="T391" i="11"/>
  <c r="R391" i="11"/>
  <c r="P391" i="11"/>
  <c r="BK391" i="11"/>
  <c r="J391" i="11"/>
  <c r="BI389" i="11"/>
  <c r="BH389" i="11"/>
  <c r="BG389" i="11"/>
  <c r="BF389" i="11"/>
  <c r="BE389" i="11"/>
  <c r="T389" i="11"/>
  <c r="R389" i="11"/>
  <c r="P389" i="11"/>
  <c r="BK389" i="11"/>
  <c r="J389" i="11"/>
  <c r="BI388" i="11"/>
  <c r="BH388" i="11"/>
  <c r="BG388" i="11"/>
  <c r="BF388" i="11"/>
  <c r="BE388" i="11"/>
  <c r="T388" i="11"/>
  <c r="R388" i="11"/>
  <c r="P388" i="11"/>
  <c r="BK388" i="11"/>
  <c r="J388" i="11"/>
  <c r="BI386" i="11"/>
  <c r="BH386" i="11"/>
  <c r="BG386" i="11"/>
  <c r="BF386" i="11"/>
  <c r="BE386" i="11"/>
  <c r="T386" i="11"/>
  <c r="R386" i="11"/>
  <c r="P386" i="11"/>
  <c r="BK386" i="11"/>
  <c r="J386" i="11"/>
  <c r="BI384" i="11"/>
  <c r="BH384" i="11"/>
  <c r="BG384" i="11"/>
  <c r="BF384" i="11"/>
  <c r="BE384" i="11"/>
  <c r="T384" i="11"/>
  <c r="R384" i="11"/>
  <c r="P384" i="11"/>
  <c r="BK384" i="11"/>
  <c r="J384" i="11"/>
  <c r="BI382" i="11"/>
  <c r="BH382" i="11"/>
  <c r="BG382" i="11"/>
  <c r="BF382" i="11"/>
  <c r="BE382" i="11"/>
  <c r="T382" i="11"/>
  <c r="R382" i="11"/>
  <c r="P382" i="11"/>
  <c r="BK382" i="11"/>
  <c r="J382" i="11"/>
  <c r="BI378" i="11"/>
  <c r="BH378" i="11"/>
  <c r="BG378" i="11"/>
  <c r="BF378" i="11"/>
  <c r="BE378" i="11"/>
  <c r="T378" i="11"/>
  <c r="T377" i="11" s="1"/>
  <c r="R378" i="11"/>
  <c r="R377" i="11" s="1"/>
  <c r="P378" i="11"/>
  <c r="P377" i="11" s="1"/>
  <c r="BK378" i="11"/>
  <c r="BK377" i="11" s="1"/>
  <c r="J377" i="11" s="1"/>
  <c r="J69" i="11" s="1"/>
  <c r="J378" i="11"/>
  <c r="BI375" i="11"/>
  <c r="BH375" i="11"/>
  <c r="BG375" i="11"/>
  <c r="BF375" i="11"/>
  <c r="T375" i="11"/>
  <c r="R375" i="11"/>
  <c r="P375" i="11"/>
  <c r="BK375" i="11"/>
  <c r="J375" i="11"/>
  <c r="BE375" i="11" s="1"/>
  <c r="BI373" i="11"/>
  <c r="BH373" i="11"/>
  <c r="BG373" i="11"/>
  <c r="BF373" i="11"/>
  <c r="T373" i="11"/>
  <c r="R373" i="11"/>
  <c r="P373" i="11"/>
  <c r="BK373" i="11"/>
  <c r="J373" i="11"/>
  <c r="BE373" i="11" s="1"/>
  <c r="BI358" i="11"/>
  <c r="BH358" i="11"/>
  <c r="BG358" i="11"/>
  <c r="BF358" i="11"/>
  <c r="T358" i="11"/>
  <c r="R358" i="11"/>
  <c r="P358" i="11"/>
  <c r="BK358" i="11"/>
  <c r="J358" i="11"/>
  <c r="BE358" i="11" s="1"/>
  <c r="BI357" i="11"/>
  <c r="BH357" i="11"/>
  <c r="BG357" i="11"/>
  <c r="BF357" i="11"/>
  <c r="T357" i="11"/>
  <c r="R357" i="11"/>
  <c r="P357" i="11"/>
  <c r="BK357" i="11"/>
  <c r="J357" i="11"/>
  <c r="BE357" i="11" s="1"/>
  <c r="BI355" i="11"/>
  <c r="BH355" i="11"/>
  <c r="BG355" i="11"/>
  <c r="BF355" i="11"/>
  <c r="T355" i="11"/>
  <c r="R355" i="11"/>
  <c r="P355" i="11"/>
  <c r="BK355" i="11"/>
  <c r="J355" i="11"/>
  <c r="BE355" i="11" s="1"/>
  <c r="BI353" i="11"/>
  <c r="BH353" i="11"/>
  <c r="BG353" i="11"/>
  <c r="BF353" i="11"/>
  <c r="T353" i="11"/>
  <c r="R353" i="11"/>
  <c r="P353" i="11"/>
  <c r="BK353" i="11"/>
  <c r="J353" i="11"/>
  <c r="BE353" i="11" s="1"/>
  <c r="BI349" i="11"/>
  <c r="BH349" i="11"/>
  <c r="BG349" i="11"/>
  <c r="BF349" i="11"/>
  <c r="T349" i="11"/>
  <c r="R349" i="11"/>
  <c r="P349" i="11"/>
  <c r="BK349" i="11"/>
  <c r="J349" i="11"/>
  <c r="BE349" i="11" s="1"/>
  <c r="BI348" i="11"/>
  <c r="BH348" i="11"/>
  <c r="BG348" i="11"/>
  <c r="BF348" i="11"/>
  <c r="T348" i="11"/>
  <c r="R348" i="11"/>
  <c r="P348" i="11"/>
  <c r="BK348" i="11"/>
  <c r="J348" i="11"/>
  <c r="BE348" i="11" s="1"/>
  <c r="BI345" i="11"/>
  <c r="BH345" i="11"/>
  <c r="BG345" i="11"/>
  <c r="BF345" i="11"/>
  <c r="T345" i="11"/>
  <c r="R345" i="11"/>
  <c r="P345" i="11"/>
  <c r="BK345" i="11"/>
  <c r="J345" i="11"/>
  <c r="BE345" i="11" s="1"/>
  <c r="BI343" i="11"/>
  <c r="BH343" i="11"/>
  <c r="BG343" i="11"/>
  <c r="BF343" i="11"/>
  <c r="T343" i="11"/>
  <c r="R343" i="11"/>
  <c r="P343" i="11"/>
  <c r="BK343" i="11"/>
  <c r="J343" i="11"/>
  <c r="BE343" i="11" s="1"/>
  <c r="BI342" i="11"/>
  <c r="BH342" i="11"/>
  <c r="BG342" i="11"/>
  <c r="BF342" i="11"/>
  <c r="T342" i="11"/>
  <c r="R342" i="11"/>
  <c r="P342" i="11"/>
  <c r="BK342" i="11"/>
  <c r="J342" i="11"/>
  <c r="BE342" i="11" s="1"/>
  <c r="BI340" i="11"/>
  <c r="BH340" i="11"/>
  <c r="BG340" i="11"/>
  <c r="BF340" i="11"/>
  <c r="T340" i="11"/>
  <c r="R340" i="11"/>
  <c r="P340" i="11"/>
  <c r="BK340" i="11"/>
  <c r="J340" i="11"/>
  <c r="BE340" i="11" s="1"/>
  <c r="BI338" i="11"/>
  <c r="BH338" i="11"/>
  <c r="BG338" i="11"/>
  <c r="BF338" i="11"/>
  <c r="T338" i="11"/>
  <c r="R338" i="11"/>
  <c r="P338" i="11"/>
  <c r="BK338" i="11"/>
  <c r="J338" i="11"/>
  <c r="BE338" i="11" s="1"/>
  <c r="BI331" i="11"/>
  <c r="BH331" i="11"/>
  <c r="BG331" i="11"/>
  <c r="BF331" i="11"/>
  <c r="T331" i="11"/>
  <c r="R331" i="11"/>
  <c r="P331" i="11"/>
  <c r="BK331" i="11"/>
  <c r="J331" i="11"/>
  <c r="BE331" i="11" s="1"/>
  <c r="BI330" i="11"/>
  <c r="BH330" i="11"/>
  <c r="BG330" i="11"/>
  <c r="BF330" i="11"/>
  <c r="T330" i="11"/>
  <c r="R330" i="11"/>
  <c r="P330" i="11"/>
  <c r="BK330" i="11"/>
  <c r="J330" i="11"/>
  <c r="BE330" i="11" s="1"/>
  <c r="BI327" i="11"/>
  <c r="BH327" i="11"/>
  <c r="BG327" i="11"/>
  <c r="BF327" i="11"/>
  <c r="T327" i="11"/>
  <c r="R327" i="11"/>
  <c r="P327" i="11"/>
  <c r="BK327" i="11"/>
  <c r="J327" i="11"/>
  <c r="BE327" i="11" s="1"/>
  <c r="BI325" i="11"/>
  <c r="BH325" i="11"/>
  <c r="BG325" i="11"/>
  <c r="BF325" i="11"/>
  <c r="T325" i="11"/>
  <c r="R325" i="11"/>
  <c r="P325" i="11"/>
  <c r="BK325" i="11"/>
  <c r="J325" i="11"/>
  <c r="BE325" i="11" s="1"/>
  <c r="BI293" i="11"/>
  <c r="BH293" i="11"/>
  <c r="BG293" i="11"/>
  <c r="BF293" i="11"/>
  <c r="BE293" i="11"/>
  <c r="T293" i="11"/>
  <c r="R293" i="11"/>
  <c r="P293" i="11"/>
  <c r="BK293" i="11"/>
  <c r="J293" i="11"/>
  <c r="BI291" i="11"/>
  <c r="BH291" i="11"/>
  <c r="BG291" i="11"/>
  <c r="BF291" i="11"/>
  <c r="T291" i="11"/>
  <c r="R291" i="11"/>
  <c r="P291" i="11"/>
  <c r="BK291" i="11"/>
  <c r="J291" i="11"/>
  <c r="BE291" i="11" s="1"/>
  <c r="BI289" i="11"/>
  <c r="BH289" i="11"/>
  <c r="BG289" i="11"/>
  <c r="BF289" i="11"/>
  <c r="BE289" i="11"/>
  <c r="T289" i="11"/>
  <c r="R289" i="11"/>
  <c r="P289" i="11"/>
  <c r="BK289" i="11"/>
  <c r="J289" i="11"/>
  <c r="BI286" i="11"/>
  <c r="BH286" i="11"/>
  <c r="BG286" i="11"/>
  <c r="BF286" i="11"/>
  <c r="T286" i="11"/>
  <c r="R286" i="11"/>
  <c r="P286" i="11"/>
  <c r="BK286" i="11"/>
  <c r="J286" i="11"/>
  <c r="BE286" i="11" s="1"/>
  <c r="BI284" i="11"/>
  <c r="BH284" i="11"/>
  <c r="BG284" i="11"/>
  <c r="BF284" i="11"/>
  <c r="BE284" i="11"/>
  <c r="T284" i="11"/>
  <c r="R284" i="11"/>
  <c r="P284" i="11"/>
  <c r="BK284" i="11"/>
  <c r="J284" i="11"/>
  <c r="BI272" i="11"/>
  <c r="BH272" i="11"/>
  <c r="BG272" i="11"/>
  <c r="BF272" i="11"/>
  <c r="T272" i="11"/>
  <c r="R272" i="11"/>
  <c r="P272" i="11"/>
  <c r="BK272" i="11"/>
  <c r="J272" i="11"/>
  <c r="BE272" i="11" s="1"/>
  <c r="BI270" i="11"/>
  <c r="BH270" i="11"/>
  <c r="BG270" i="11"/>
  <c r="BF270" i="11"/>
  <c r="BE270" i="11"/>
  <c r="T270" i="11"/>
  <c r="R270" i="11"/>
  <c r="P270" i="11"/>
  <c r="BK270" i="11"/>
  <c r="J270" i="11"/>
  <c r="BI267" i="11"/>
  <c r="BH267" i="11"/>
  <c r="BG267" i="11"/>
  <c r="BF267" i="11"/>
  <c r="T267" i="11"/>
  <c r="R267" i="11"/>
  <c r="P267" i="11"/>
  <c r="BK267" i="11"/>
  <c r="J267" i="11"/>
  <c r="BE267" i="11" s="1"/>
  <c r="BI264" i="11"/>
  <c r="BH264" i="11"/>
  <c r="BG264" i="11"/>
  <c r="BF264" i="11"/>
  <c r="BE264" i="11"/>
  <c r="T264" i="11"/>
  <c r="R264" i="11"/>
  <c r="P264" i="11"/>
  <c r="BK264" i="11"/>
  <c r="J264" i="11"/>
  <c r="BI261" i="11"/>
  <c r="BH261" i="11"/>
  <c r="BG261" i="11"/>
  <c r="BF261" i="11"/>
  <c r="T261" i="11"/>
  <c r="R261" i="11"/>
  <c r="P261" i="11"/>
  <c r="BK261" i="11"/>
  <c r="J261" i="11"/>
  <c r="BE261" i="11" s="1"/>
  <c r="BI259" i="11"/>
  <c r="BH259" i="11"/>
  <c r="BG259" i="11"/>
  <c r="BF259" i="11"/>
  <c r="BE259" i="11"/>
  <c r="T259" i="11"/>
  <c r="R259" i="11"/>
  <c r="P259" i="11"/>
  <c r="BK259" i="11"/>
  <c r="J259" i="11"/>
  <c r="BI257" i="11"/>
  <c r="BH257" i="11"/>
  <c r="BG257" i="11"/>
  <c r="BF257" i="11"/>
  <c r="T257" i="11"/>
  <c r="R257" i="11"/>
  <c r="P257" i="11"/>
  <c r="BK257" i="11"/>
  <c r="J257" i="11"/>
  <c r="BE257" i="11" s="1"/>
  <c r="BI255" i="11"/>
  <c r="BH255" i="11"/>
  <c r="BG255" i="11"/>
  <c r="BF255" i="11"/>
  <c r="BE255" i="11"/>
  <c r="T255" i="11"/>
  <c r="R255" i="11"/>
  <c r="P255" i="11"/>
  <c r="BK255" i="11"/>
  <c r="J255" i="11"/>
  <c r="BI253" i="11"/>
  <c r="BH253" i="11"/>
  <c r="BG253" i="11"/>
  <c r="BF253" i="11"/>
  <c r="T253" i="11"/>
  <c r="R253" i="11"/>
  <c r="P253" i="11"/>
  <c r="BK253" i="11"/>
  <c r="J253" i="11"/>
  <c r="BE253" i="11" s="1"/>
  <c r="BI251" i="11"/>
  <c r="BH251" i="11"/>
  <c r="BG251" i="11"/>
  <c r="BF251" i="11"/>
  <c r="BE251" i="11"/>
  <c r="T251" i="11"/>
  <c r="R251" i="11"/>
  <c r="P251" i="11"/>
  <c r="BK251" i="11"/>
  <c r="J251" i="11"/>
  <c r="BI247" i="11"/>
  <c r="BH247" i="11"/>
  <c r="BG247" i="11"/>
  <c r="BF247" i="11"/>
  <c r="T247" i="11"/>
  <c r="R247" i="11"/>
  <c r="P247" i="11"/>
  <c r="BK247" i="11"/>
  <c r="J247" i="11"/>
  <c r="BE247" i="11" s="1"/>
  <c r="BI241" i="11"/>
  <c r="BH241" i="11"/>
  <c r="BG241" i="11"/>
  <c r="BF241" i="11"/>
  <c r="BE241" i="11"/>
  <c r="T241" i="11"/>
  <c r="R241" i="11"/>
  <c r="P241" i="11"/>
  <c r="BK241" i="11"/>
  <c r="J241" i="11"/>
  <c r="BI240" i="11"/>
  <c r="BH240" i="11"/>
  <c r="BG240" i="11"/>
  <c r="BF240" i="11"/>
  <c r="T240" i="11"/>
  <c r="R240" i="11"/>
  <c r="P240" i="11"/>
  <c r="BK240" i="11"/>
  <c r="J240" i="11"/>
  <c r="BE240" i="11" s="1"/>
  <c r="BI234" i="11"/>
  <c r="BH234" i="11"/>
  <c r="BG234" i="11"/>
  <c r="BF234" i="11"/>
  <c r="BE234" i="11"/>
  <c r="T234" i="11"/>
  <c r="R234" i="11"/>
  <c r="P234" i="11"/>
  <c r="BK234" i="11"/>
  <c r="J234" i="11"/>
  <c r="BI233" i="11"/>
  <c r="BH233" i="11"/>
  <c r="BG233" i="11"/>
  <c r="BF233" i="11"/>
  <c r="T233" i="11"/>
  <c r="R233" i="11"/>
  <c r="P233" i="11"/>
  <c r="BK233" i="11"/>
  <c r="J233" i="11"/>
  <c r="BE233" i="11" s="1"/>
  <c r="BI221" i="11"/>
  <c r="BH221" i="11"/>
  <c r="BG221" i="11"/>
  <c r="BF221" i="11"/>
  <c r="BE221" i="11"/>
  <c r="T221" i="11"/>
  <c r="R221" i="11"/>
  <c r="P221" i="11"/>
  <c r="BK221" i="11"/>
  <c r="J221" i="11"/>
  <c r="BI218" i="11"/>
  <c r="BH218" i="11"/>
  <c r="BG218" i="11"/>
  <c r="BF218" i="11"/>
  <c r="T218" i="11"/>
  <c r="R218" i="11"/>
  <c r="P218" i="11"/>
  <c r="BK218" i="11"/>
  <c r="J218" i="11"/>
  <c r="BE218" i="11" s="1"/>
  <c r="BI215" i="11"/>
  <c r="BH215" i="11"/>
  <c r="BG215" i="11"/>
  <c r="BF215" i="11"/>
  <c r="BE215" i="11"/>
  <c r="T215" i="11"/>
  <c r="R215" i="11"/>
  <c r="P215" i="11"/>
  <c r="BK215" i="11"/>
  <c r="J215" i="11"/>
  <c r="BI212" i="11"/>
  <c r="BH212" i="11"/>
  <c r="BG212" i="11"/>
  <c r="BF212" i="11"/>
  <c r="T212" i="11"/>
  <c r="R212" i="11"/>
  <c r="P212" i="11"/>
  <c r="BK212" i="11"/>
  <c r="J212" i="11"/>
  <c r="BE212" i="11" s="1"/>
  <c r="BI209" i="11"/>
  <c r="BH209" i="11"/>
  <c r="BG209" i="11"/>
  <c r="BF209" i="11"/>
  <c r="BE209" i="11"/>
  <c r="T209" i="11"/>
  <c r="R209" i="11"/>
  <c r="P209" i="11"/>
  <c r="BK209" i="11"/>
  <c r="J209" i="11"/>
  <c r="BI184" i="11"/>
  <c r="BH184" i="11"/>
  <c r="BG184" i="11"/>
  <c r="BF184" i="11"/>
  <c r="T184" i="11"/>
  <c r="R184" i="11"/>
  <c r="P184" i="11"/>
  <c r="BK184" i="11"/>
  <c r="J184" i="11"/>
  <c r="BE184" i="11" s="1"/>
  <c r="BI182" i="11"/>
  <c r="BH182" i="11"/>
  <c r="BG182" i="11"/>
  <c r="BF182" i="11"/>
  <c r="BE182" i="11"/>
  <c r="T182" i="11"/>
  <c r="R182" i="11"/>
  <c r="P182" i="11"/>
  <c r="BK182" i="11"/>
  <c r="J182" i="11"/>
  <c r="BI168" i="11"/>
  <c r="BH168" i="11"/>
  <c r="BG168" i="11"/>
  <c r="BF168" i="11"/>
  <c r="T168" i="11"/>
  <c r="R168" i="11"/>
  <c r="P168" i="11"/>
  <c r="BK168" i="11"/>
  <c r="J168" i="11"/>
  <c r="BE168" i="11" s="1"/>
  <c r="BI166" i="11"/>
  <c r="BH166" i="11"/>
  <c r="BG166" i="11"/>
  <c r="BF166" i="11"/>
  <c r="BE166" i="11"/>
  <c r="T166" i="11"/>
  <c r="R166" i="11"/>
  <c r="P166" i="11"/>
  <c r="BK166" i="11"/>
  <c r="J166" i="11"/>
  <c r="BI164" i="11"/>
  <c r="BH164" i="11"/>
  <c r="BG164" i="11"/>
  <c r="BF164" i="11"/>
  <c r="T164" i="11"/>
  <c r="R164" i="11"/>
  <c r="P164" i="11"/>
  <c r="BK164" i="11"/>
  <c r="J164" i="11"/>
  <c r="BE164" i="11" s="1"/>
  <c r="BI162" i="11"/>
  <c r="BH162" i="11"/>
  <c r="BG162" i="11"/>
  <c r="BF162" i="11"/>
  <c r="BE162" i="11"/>
  <c r="T162" i="11"/>
  <c r="R162" i="11"/>
  <c r="P162" i="11"/>
  <c r="BK162" i="11"/>
  <c r="J162" i="11"/>
  <c r="BI158" i="11"/>
  <c r="BH158" i="11"/>
  <c r="BG158" i="11"/>
  <c r="BF158" i="11"/>
  <c r="T158" i="11"/>
  <c r="T157" i="11" s="1"/>
  <c r="R158" i="11"/>
  <c r="R157" i="11" s="1"/>
  <c r="P158" i="11"/>
  <c r="P157" i="11" s="1"/>
  <c r="BK158" i="11"/>
  <c r="BK157" i="11" s="1"/>
  <c r="J157" i="11" s="1"/>
  <c r="J68" i="11" s="1"/>
  <c r="J158" i="11"/>
  <c r="BE158" i="11" s="1"/>
  <c r="BI155" i="11"/>
  <c r="BH155" i="11"/>
  <c r="BG155" i="11"/>
  <c r="BF155" i="11"/>
  <c r="T155" i="11"/>
  <c r="R155" i="11"/>
  <c r="P155" i="11"/>
  <c r="BK155" i="11"/>
  <c r="J155" i="11"/>
  <c r="BE155" i="11" s="1"/>
  <c r="BI153" i="11"/>
  <c r="BH153" i="11"/>
  <c r="BG153" i="11"/>
  <c r="BF153" i="11"/>
  <c r="BE153" i="11"/>
  <c r="T153" i="11"/>
  <c r="R153" i="11"/>
  <c r="P153" i="11"/>
  <c r="BK153" i="11"/>
  <c r="J153" i="11"/>
  <c r="BI149" i="11"/>
  <c r="BH149" i="11"/>
  <c r="BG149" i="11"/>
  <c r="BF149" i="11"/>
  <c r="T149" i="11"/>
  <c r="R149" i="11"/>
  <c r="P149" i="11"/>
  <c r="BK149" i="11"/>
  <c r="J149" i="11"/>
  <c r="BE149" i="11" s="1"/>
  <c r="BI147" i="11"/>
  <c r="BH147" i="11"/>
  <c r="BG147" i="11"/>
  <c r="BF147" i="11"/>
  <c r="BE147" i="11"/>
  <c r="T147" i="11"/>
  <c r="R147" i="11"/>
  <c r="P147" i="11"/>
  <c r="BK147" i="11"/>
  <c r="J147" i="11"/>
  <c r="BI146" i="11"/>
  <c r="BH146" i="11"/>
  <c r="BG146" i="11"/>
  <c r="BF146" i="11"/>
  <c r="T146" i="11"/>
  <c r="R146" i="11"/>
  <c r="P146" i="11"/>
  <c r="BK146" i="11"/>
  <c r="J146" i="11"/>
  <c r="BE146" i="11" s="1"/>
  <c r="BI144" i="11"/>
  <c r="BH144" i="11"/>
  <c r="BG144" i="11"/>
  <c r="BF144" i="11"/>
  <c r="BE144" i="11"/>
  <c r="T144" i="11"/>
  <c r="R144" i="11"/>
  <c r="P144" i="11"/>
  <c r="BK144" i="11"/>
  <c r="J144" i="11"/>
  <c r="BI143" i="11"/>
  <c r="BH143" i="11"/>
  <c r="BG143" i="11"/>
  <c r="BF143" i="11"/>
  <c r="T143" i="11"/>
  <c r="R143" i="11"/>
  <c r="P143" i="11"/>
  <c r="BK143" i="11"/>
  <c r="J143" i="11"/>
  <c r="BE143" i="11" s="1"/>
  <c r="BI141" i="11"/>
  <c r="BH141" i="11"/>
  <c r="BG141" i="11"/>
  <c r="BF141" i="11"/>
  <c r="BE141" i="11"/>
  <c r="T141" i="11"/>
  <c r="R141" i="11"/>
  <c r="P141" i="11"/>
  <c r="BK141" i="11"/>
  <c r="J141" i="11"/>
  <c r="BI139" i="11"/>
  <c r="BH139" i="11"/>
  <c r="BG139" i="11"/>
  <c r="BF139" i="11"/>
  <c r="T139" i="11"/>
  <c r="R139" i="11"/>
  <c r="P139" i="11"/>
  <c r="BK139" i="11"/>
  <c r="J139" i="11"/>
  <c r="BE139" i="11" s="1"/>
  <c r="BI137" i="11"/>
  <c r="BH137" i="11"/>
  <c r="BG137" i="11"/>
  <c r="BF137" i="11"/>
  <c r="BE137" i="11"/>
  <c r="T137" i="11"/>
  <c r="R137" i="11"/>
  <c r="P137" i="11"/>
  <c r="BK137" i="11"/>
  <c r="J137" i="11"/>
  <c r="BI134" i="11"/>
  <c r="BH134" i="11"/>
  <c r="BG134" i="11"/>
  <c r="BF134" i="11"/>
  <c r="T134" i="11"/>
  <c r="R134" i="11"/>
  <c r="P134" i="11"/>
  <c r="BK134" i="11"/>
  <c r="J134" i="11"/>
  <c r="BE134" i="11" s="1"/>
  <c r="BI133" i="11"/>
  <c r="BH133" i="11"/>
  <c r="BG133" i="11"/>
  <c r="BF133" i="11"/>
  <c r="BE133" i="11"/>
  <c r="T133" i="11"/>
  <c r="R133" i="11"/>
  <c r="P133" i="11"/>
  <c r="BK133" i="11"/>
  <c r="J133" i="11"/>
  <c r="BI131" i="11"/>
  <c r="BH131" i="11"/>
  <c r="BG131" i="11"/>
  <c r="BF131" i="11"/>
  <c r="T131" i="11"/>
  <c r="R131" i="11"/>
  <c r="P131" i="11"/>
  <c r="BK131" i="11"/>
  <c r="J131" i="11"/>
  <c r="BE131" i="11" s="1"/>
  <c r="BI128" i="11"/>
  <c r="BH128" i="11"/>
  <c r="BG128" i="11"/>
  <c r="BF128" i="11"/>
  <c r="BE128" i="11"/>
  <c r="T128" i="11"/>
  <c r="R128" i="11"/>
  <c r="P128" i="11"/>
  <c r="BK128" i="11"/>
  <c r="J128" i="11"/>
  <c r="BI125" i="11"/>
  <c r="BH125" i="11"/>
  <c r="BG125" i="11"/>
  <c r="BF125" i="11"/>
  <c r="T125" i="11"/>
  <c r="R125" i="11"/>
  <c r="P125" i="11"/>
  <c r="BK125" i="11"/>
  <c r="J125" i="11"/>
  <c r="BE125" i="11" s="1"/>
  <c r="BI122" i="11"/>
  <c r="BH122" i="11"/>
  <c r="BG122" i="11"/>
  <c r="BF122" i="11"/>
  <c r="BE122" i="11"/>
  <c r="T122" i="11"/>
  <c r="R122" i="11"/>
  <c r="P122" i="11"/>
  <c r="BK122" i="11"/>
  <c r="J122" i="11"/>
  <c r="BI119" i="11"/>
  <c r="BH119" i="11"/>
  <c r="BG119" i="11"/>
  <c r="BF119" i="11"/>
  <c r="T119" i="11"/>
  <c r="R119" i="11"/>
  <c r="P119" i="11"/>
  <c r="BK119" i="11"/>
  <c r="J119" i="11"/>
  <c r="BE119" i="11" s="1"/>
  <c r="BI109" i="11"/>
  <c r="F38" i="11" s="1"/>
  <c r="BD65" i="1" s="1"/>
  <c r="BH109" i="11"/>
  <c r="F37" i="11" s="1"/>
  <c r="BC65" i="1" s="1"/>
  <c r="BG109" i="11"/>
  <c r="F36" i="11" s="1"/>
  <c r="BB65" i="1" s="1"/>
  <c r="BF109" i="11"/>
  <c r="J35" i="11" s="1"/>
  <c r="AW65" i="1" s="1"/>
  <c r="BE109" i="11"/>
  <c r="T109" i="11"/>
  <c r="T108" i="11" s="1"/>
  <c r="T107" i="11" s="1"/>
  <c r="T106" i="11" s="1"/>
  <c r="T105" i="11" s="1"/>
  <c r="R109" i="11"/>
  <c r="R108" i="11" s="1"/>
  <c r="R107" i="11" s="1"/>
  <c r="R106" i="11" s="1"/>
  <c r="R105" i="11" s="1"/>
  <c r="P109" i="11"/>
  <c r="P108" i="11" s="1"/>
  <c r="P107" i="11" s="1"/>
  <c r="P106" i="11" s="1"/>
  <c r="P105" i="11" s="1"/>
  <c r="AU65" i="1" s="1"/>
  <c r="BK109" i="11"/>
  <c r="BK108" i="11" s="1"/>
  <c r="J109" i="11"/>
  <c r="J101" i="11"/>
  <c r="F101" i="11"/>
  <c r="J99" i="11"/>
  <c r="F99" i="11"/>
  <c r="E97" i="11"/>
  <c r="F60" i="11"/>
  <c r="J59" i="11"/>
  <c r="F59" i="11"/>
  <c r="F57" i="11"/>
  <c r="E55" i="11"/>
  <c r="J22" i="11"/>
  <c r="E22" i="11"/>
  <c r="F102" i="11" s="1"/>
  <c r="J21" i="11"/>
  <c r="J16" i="11"/>
  <c r="J57" i="11" s="1"/>
  <c r="E7" i="11"/>
  <c r="E91" i="11" s="1"/>
  <c r="AY63" i="1"/>
  <c r="AX63" i="1"/>
  <c r="BI106" i="10"/>
  <c r="BH106" i="10"/>
  <c r="BG106" i="10"/>
  <c r="BF106" i="10"/>
  <c r="T106" i="10"/>
  <c r="R106" i="10"/>
  <c r="P106" i="10"/>
  <c r="BK106" i="10"/>
  <c r="J106" i="10"/>
  <c r="BE106" i="10" s="1"/>
  <c r="BI105" i="10"/>
  <c r="BH105" i="10"/>
  <c r="BG105" i="10"/>
  <c r="BF105" i="10"/>
  <c r="BE105" i="10"/>
  <c r="T105" i="10"/>
  <c r="R105" i="10"/>
  <c r="P105" i="10"/>
  <c r="BK105" i="10"/>
  <c r="J105" i="10"/>
  <c r="BI104" i="10"/>
  <c r="BH104" i="10"/>
  <c r="BG104" i="10"/>
  <c r="BF104" i="10"/>
  <c r="BE104" i="10"/>
  <c r="T104" i="10"/>
  <c r="R104" i="10"/>
  <c r="P104" i="10"/>
  <c r="BK104" i="10"/>
  <c r="J104" i="10"/>
  <c r="BI103" i="10"/>
  <c r="BH103" i="10"/>
  <c r="BG103" i="10"/>
  <c r="BF103" i="10"/>
  <c r="BE103" i="10"/>
  <c r="T103" i="10"/>
  <c r="R103" i="10"/>
  <c r="P103" i="10"/>
  <c r="BK103" i="10"/>
  <c r="J103" i="10"/>
  <c r="BI102" i="10"/>
  <c r="BH102" i="10"/>
  <c r="BG102" i="10"/>
  <c r="BF102" i="10"/>
  <c r="BE102" i="10"/>
  <c r="T102" i="10"/>
  <c r="T101" i="10" s="1"/>
  <c r="R102" i="10"/>
  <c r="R101" i="10" s="1"/>
  <c r="P102" i="10"/>
  <c r="P101" i="10" s="1"/>
  <c r="BK102" i="10"/>
  <c r="J102" i="10"/>
  <c r="BI100" i="10"/>
  <c r="BH100" i="10"/>
  <c r="BG100" i="10"/>
  <c r="BF100" i="10"/>
  <c r="T100" i="10"/>
  <c r="R100" i="10"/>
  <c r="P100" i="10"/>
  <c r="P98" i="10" s="1"/>
  <c r="BK100" i="10"/>
  <c r="J100" i="10"/>
  <c r="BE100" i="10" s="1"/>
  <c r="BI99" i="10"/>
  <c r="BH99" i="10"/>
  <c r="F37" i="10" s="1"/>
  <c r="BC63" i="1" s="1"/>
  <c r="BG99" i="10"/>
  <c r="BF99" i="10"/>
  <c r="T99" i="10"/>
  <c r="T98" i="10" s="1"/>
  <c r="R99" i="10"/>
  <c r="R98" i="10" s="1"/>
  <c r="P99" i="10"/>
  <c r="BK99" i="10"/>
  <c r="BK98" i="10" s="1"/>
  <c r="J98" i="10" s="1"/>
  <c r="J67" i="10" s="1"/>
  <c r="J99" i="10"/>
  <c r="BE99" i="10" s="1"/>
  <c r="BI97" i="10"/>
  <c r="BH97" i="10"/>
  <c r="BG97" i="10"/>
  <c r="BF97" i="10"/>
  <c r="BE97" i="10"/>
  <c r="T97" i="10"/>
  <c r="R97" i="10"/>
  <c r="P97" i="10"/>
  <c r="BK97" i="10"/>
  <c r="J97" i="10"/>
  <c r="BI96" i="10"/>
  <c r="BH96" i="10"/>
  <c r="BG96" i="10"/>
  <c r="BF96" i="10"/>
  <c r="BE96" i="10"/>
  <c r="T96" i="10"/>
  <c r="R96" i="10"/>
  <c r="P96" i="10"/>
  <c r="BK96" i="10"/>
  <c r="J96" i="10"/>
  <c r="BI95" i="10"/>
  <c r="F38" i="10" s="1"/>
  <c r="BD63" i="1" s="1"/>
  <c r="BH95" i="10"/>
  <c r="BG95" i="10"/>
  <c r="F36" i="10" s="1"/>
  <c r="BB63" i="1" s="1"/>
  <c r="BF95" i="10"/>
  <c r="F35" i="10" s="1"/>
  <c r="BA63" i="1" s="1"/>
  <c r="BE95" i="10"/>
  <c r="F34" i="10" s="1"/>
  <c r="AZ63" i="1" s="1"/>
  <c r="T95" i="10"/>
  <c r="T94" i="10" s="1"/>
  <c r="R95" i="10"/>
  <c r="R94" i="10" s="1"/>
  <c r="P95" i="10"/>
  <c r="P94" i="10" s="1"/>
  <c r="BK95" i="10"/>
  <c r="BK94" i="10" s="1"/>
  <c r="J95" i="10"/>
  <c r="J88" i="10"/>
  <c r="F88" i="10"/>
  <c r="F86" i="10"/>
  <c r="E84" i="10"/>
  <c r="E78" i="10"/>
  <c r="J59" i="10"/>
  <c r="F59" i="10"/>
  <c r="J57" i="10"/>
  <c r="F57" i="10"/>
  <c r="E55" i="10"/>
  <c r="J22" i="10"/>
  <c r="E22" i="10"/>
  <c r="F60" i="10" s="1"/>
  <c r="J21" i="10"/>
  <c r="J16" i="10"/>
  <c r="J86" i="10" s="1"/>
  <c r="E7" i="10"/>
  <c r="E49" i="10" s="1"/>
  <c r="J179" i="9"/>
  <c r="J70" i="9" s="1"/>
  <c r="AY62" i="1"/>
  <c r="AX62" i="1"/>
  <c r="BI182" i="9"/>
  <c r="BH182" i="9"/>
  <c r="BG182" i="9"/>
  <c r="BF182" i="9"/>
  <c r="T182" i="9"/>
  <c r="R182" i="9"/>
  <c r="P182" i="9"/>
  <c r="BK182" i="9"/>
  <c r="J182" i="9"/>
  <c r="BE182" i="9" s="1"/>
  <c r="BI181" i="9"/>
  <c r="BH181" i="9"/>
  <c r="BG181" i="9"/>
  <c r="BF181" i="9"/>
  <c r="T181" i="9"/>
  <c r="R181" i="9"/>
  <c r="P181" i="9"/>
  <c r="BK181" i="9"/>
  <c r="J181" i="9"/>
  <c r="BE181" i="9" s="1"/>
  <c r="BI180" i="9"/>
  <c r="BH180" i="9"/>
  <c r="BG180" i="9"/>
  <c r="BF180" i="9"/>
  <c r="T180" i="9"/>
  <c r="T179" i="9" s="1"/>
  <c r="R180" i="9"/>
  <c r="R179" i="9" s="1"/>
  <c r="P180" i="9"/>
  <c r="P179" i="9" s="1"/>
  <c r="BK180" i="9"/>
  <c r="BK179" i="9" s="1"/>
  <c r="J180" i="9"/>
  <c r="BE180" i="9" s="1"/>
  <c r="BI178" i="9"/>
  <c r="BH178" i="9"/>
  <c r="BG178" i="9"/>
  <c r="BF178" i="9"/>
  <c r="T178" i="9"/>
  <c r="R178" i="9"/>
  <c r="P178" i="9"/>
  <c r="BK178" i="9"/>
  <c r="J178" i="9"/>
  <c r="BE178" i="9" s="1"/>
  <c r="BI177" i="9"/>
  <c r="BH177" i="9"/>
  <c r="BG177" i="9"/>
  <c r="BF177" i="9"/>
  <c r="BE177" i="9"/>
  <c r="T177" i="9"/>
  <c r="R177" i="9"/>
  <c r="P177" i="9"/>
  <c r="BK177" i="9"/>
  <c r="J177" i="9"/>
  <c r="BI176" i="9"/>
  <c r="BH176" i="9"/>
  <c r="BG176" i="9"/>
  <c r="BF176" i="9"/>
  <c r="BE176" i="9"/>
  <c r="T176" i="9"/>
  <c r="R176" i="9"/>
  <c r="P176" i="9"/>
  <c r="BK176" i="9"/>
  <c r="J176" i="9"/>
  <c r="BI175" i="9"/>
  <c r="BH175" i="9"/>
  <c r="BG175" i="9"/>
  <c r="BF175" i="9"/>
  <c r="BE175" i="9"/>
  <c r="T175" i="9"/>
  <c r="R175" i="9"/>
  <c r="P175" i="9"/>
  <c r="BK175" i="9"/>
  <c r="J175" i="9"/>
  <c r="BI174" i="9"/>
  <c r="BH174" i="9"/>
  <c r="BG174" i="9"/>
  <c r="BF174" i="9"/>
  <c r="BE174" i="9"/>
  <c r="T174" i="9"/>
  <c r="R174" i="9"/>
  <c r="P174" i="9"/>
  <c r="BK174" i="9"/>
  <c r="J174" i="9"/>
  <c r="BI173" i="9"/>
  <c r="BH173" i="9"/>
  <c r="BG173" i="9"/>
  <c r="BF173" i="9"/>
  <c r="BE173" i="9"/>
  <c r="T173" i="9"/>
  <c r="R173" i="9"/>
  <c r="P173" i="9"/>
  <c r="BK173" i="9"/>
  <c r="J173" i="9"/>
  <c r="BI172" i="9"/>
  <c r="BH172" i="9"/>
  <c r="BG172" i="9"/>
  <c r="BF172" i="9"/>
  <c r="BE172" i="9"/>
  <c r="T172" i="9"/>
  <c r="R172" i="9"/>
  <c r="P172" i="9"/>
  <c r="BK172" i="9"/>
  <c r="J172" i="9"/>
  <c r="BI171" i="9"/>
  <c r="BH171" i="9"/>
  <c r="BG171" i="9"/>
  <c r="BF171" i="9"/>
  <c r="BE171" i="9"/>
  <c r="T171" i="9"/>
  <c r="T170" i="9" s="1"/>
  <c r="R171" i="9"/>
  <c r="R170" i="9" s="1"/>
  <c r="P171" i="9"/>
  <c r="P170" i="9" s="1"/>
  <c r="BK171" i="9"/>
  <c r="BK170" i="9" s="1"/>
  <c r="J170" i="9" s="1"/>
  <c r="J69" i="9" s="1"/>
  <c r="J171" i="9"/>
  <c r="BI169" i="9"/>
  <c r="BH169" i="9"/>
  <c r="BG169" i="9"/>
  <c r="BF169" i="9"/>
  <c r="T169" i="9"/>
  <c r="R169" i="9"/>
  <c r="P169" i="9"/>
  <c r="BK169" i="9"/>
  <c r="J169" i="9"/>
  <c r="BE169" i="9" s="1"/>
  <c r="BI168" i="9"/>
  <c r="BH168" i="9"/>
  <c r="BG168" i="9"/>
  <c r="BF168" i="9"/>
  <c r="T168" i="9"/>
  <c r="R168" i="9"/>
  <c r="P168" i="9"/>
  <c r="BK168" i="9"/>
  <c r="J168" i="9"/>
  <c r="BE168" i="9" s="1"/>
  <c r="BI167" i="9"/>
  <c r="BH167" i="9"/>
  <c r="BG167" i="9"/>
  <c r="BF167" i="9"/>
  <c r="T167" i="9"/>
  <c r="R167" i="9"/>
  <c r="P167" i="9"/>
  <c r="BK167" i="9"/>
  <c r="J167" i="9"/>
  <c r="BE167" i="9" s="1"/>
  <c r="BI166" i="9"/>
  <c r="BH166" i="9"/>
  <c r="BG166" i="9"/>
  <c r="BF166" i="9"/>
  <c r="T166" i="9"/>
  <c r="R166" i="9"/>
  <c r="P166" i="9"/>
  <c r="BK166" i="9"/>
  <c r="J166" i="9"/>
  <c r="BE166" i="9" s="1"/>
  <c r="BI165" i="9"/>
  <c r="BH165" i="9"/>
  <c r="BG165" i="9"/>
  <c r="BF165" i="9"/>
  <c r="T165" i="9"/>
  <c r="R165" i="9"/>
  <c r="P165" i="9"/>
  <c r="BK165" i="9"/>
  <c r="J165" i="9"/>
  <c r="BE165" i="9" s="1"/>
  <c r="BI164" i="9"/>
  <c r="BH164" i="9"/>
  <c r="BG164" i="9"/>
  <c r="BF164" i="9"/>
  <c r="BE164" i="9"/>
  <c r="T164" i="9"/>
  <c r="R164" i="9"/>
  <c r="P164" i="9"/>
  <c r="BK164" i="9"/>
  <c r="J164" i="9"/>
  <c r="BI163" i="9"/>
  <c r="BH163" i="9"/>
  <c r="BG163" i="9"/>
  <c r="BF163" i="9"/>
  <c r="T163" i="9"/>
  <c r="R163" i="9"/>
  <c r="P163" i="9"/>
  <c r="BK163" i="9"/>
  <c r="J163" i="9"/>
  <c r="BE163" i="9" s="1"/>
  <c r="BI162" i="9"/>
  <c r="BH162" i="9"/>
  <c r="BG162" i="9"/>
  <c r="BF162" i="9"/>
  <c r="BE162" i="9"/>
  <c r="T162" i="9"/>
  <c r="R162" i="9"/>
  <c r="P162" i="9"/>
  <c r="BK162" i="9"/>
  <c r="J162" i="9"/>
  <c r="BI161" i="9"/>
  <c r="BH161" i="9"/>
  <c r="BG161" i="9"/>
  <c r="BF161" i="9"/>
  <c r="T161" i="9"/>
  <c r="R161" i="9"/>
  <c r="P161" i="9"/>
  <c r="BK161" i="9"/>
  <c r="J161" i="9"/>
  <c r="BE161" i="9" s="1"/>
  <c r="BI160" i="9"/>
  <c r="BH160" i="9"/>
  <c r="BG160" i="9"/>
  <c r="BF160" i="9"/>
  <c r="BE160" i="9"/>
  <c r="T160" i="9"/>
  <c r="R160" i="9"/>
  <c r="P160" i="9"/>
  <c r="BK160" i="9"/>
  <c r="J160" i="9"/>
  <c r="BI159" i="9"/>
  <c r="BH159" i="9"/>
  <c r="BG159" i="9"/>
  <c r="BF159" i="9"/>
  <c r="T159" i="9"/>
  <c r="R159" i="9"/>
  <c r="P159" i="9"/>
  <c r="BK159" i="9"/>
  <c r="J159" i="9"/>
  <c r="BE159" i="9" s="1"/>
  <c r="BI158" i="9"/>
  <c r="BH158" i="9"/>
  <c r="BG158" i="9"/>
  <c r="BF158" i="9"/>
  <c r="BE158" i="9"/>
  <c r="T158" i="9"/>
  <c r="R158" i="9"/>
  <c r="P158" i="9"/>
  <c r="BK158" i="9"/>
  <c r="J158" i="9"/>
  <c r="BI157" i="9"/>
  <c r="BH157" i="9"/>
  <c r="BG157" i="9"/>
  <c r="BF157" i="9"/>
  <c r="T157" i="9"/>
  <c r="R157" i="9"/>
  <c r="P157" i="9"/>
  <c r="BK157" i="9"/>
  <c r="J157" i="9"/>
  <c r="BE157" i="9" s="1"/>
  <c r="BI156" i="9"/>
  <c r="BH156" i="9"/>
  <c r="BG156" i="9"/>
  <c r="BF156" i="9"/>
  <c r="BE156" i="9"/>
  <c r="T156" i="9"/>
  <c r="T155" i="9" s="1"/>
  <c r="R156" i="9"/>
  <c r="R155" i="9" s="1"/>
  <c r="P156" i="9"/>
  <c r="P155" i="9" s="1"/>
  <c r="BK156" i="9"/>
  <c r="BK155" i="9" s="1"/>
  <c r="J155" i="9" s="1"/>
  <c r="J68" i="9" s="1"/>
  <c r="J156" i="9"/>
  <c r="BI154" i="9"/>
  <c r="BH154" i="9"/>
  <c r="BG154" i="9"/>
  <c r="BF154" i="9"/>
  <c r="BE154" i="9"/>
  <c r="T154" i="9"/>
  <c r="R154" i="9"/>
  <c r="P154" i="9"/>
  <c r="BK154" i="9"/>
  <c r="J154" i="9"/>
  <c r="BI153" i="9"/>
  <c r="BH153" i="9"/>
  <c r="BG153" i="9"/>
  <c r="BF153" i="9"/>
  <c r="T153" i="9"/>
  <c r="R153" i="9"/>
  <c r="P153" i="9"/>
  <c r="BK153" i="9"/>
  <c r="J153" i="9"/>
  <c r="BE153" i="9" s="1"/>
  <c r="BI152" i="9"/>
  <c r="BH152" i="9"/>
  <c r="BG152" i="9"/>
  <c r="BF152" i="9"/>
  <c r="BE152" i="9"/>
  <c r="T152" i="9"/>
  <c r="R152" i="9"/>
  <c r="P152" i="9"/>
  <c r="BK152" i="9"/>
  <c r="J152" i="9"/>
  <c r="BI151" i="9"/>
  <c r="BH151" i="9"/>
  <c r="BG151" i="9"/>
  <c r="BF151" i="9"/>
  <c r="T151" i="9"/>
  <c r="R151" i="9"/>
  <c r="P151" i="9"/>
  <c r="BK151" i="9"/>
  <c r="J151" i="9"/>
  <c r="BE151" i="9" s="1"/>
  <c r="BI150" i="9"/>
  <c r="BH150" i="9"/>
  <c r="BG150" i="9"/>
  <c r="BF150" i="9"/>
  <c r="BE150" i="9"/>
  <c r="T150" i="9"/>
  <c r="R150" i="9"/>
  <c r="P150" i="9"/>
  <c r="BK150" i="9"/>
  <c r="J150" i="9"/>
  <c r="BI149" i="9"/>
  <c r="BH149" i="9"/>
  <c r="BG149" i="9"/>
  <c r="BF149" i="9"/>
  <c r="T149" i="9"/>
  <c r="R149" i="9"/>
  <c r="P149" i="9"/>
  <c r="BK149" i="9"/>
  <c r="J149" i="9"/>
  <c r="BE149" i="9" s="1"/>
  <c r="BI148" i="9"/>
  <c r="BH148" i="9"/>
  <c r="BG148" i="9"/>
  <c r="BF148" i="9"/>
  <c r="BE148" i="9"/>
  <c r="T148" i="9"/>
  <c r="T147" i="9" s="1"/>
  <c r="R148" i="9"/>
  <c r="R147" i="9" s="1"/>
  <c r="P148" i="9"/>
  <c r="P147" i="9" s="1"/>
  <c r="BK148" i="9"/>
  <c r="BK147" i="9" s="1"/>
  <c r="J147" i="9" s="1"/>
  <c r="J67" i="9" s="1"/>
  <c r="J148" i="9"/>
  <c r="BI146" i="9"/>
  <c r="BH146" i="9"/>
  <c r="BG146" i="9"/>
  <c r="BF146" i="9"/>
  <c r="T146" i="9"/>
  <c r="R146" i="9"/>
  <c r="P146" i="9"/>
  <c r="BK146" i="9"/>
  <c r="J146" i="9"/>
  <c r="BE146" i="9" s="1"/>
  <c r="BI145" i="9"/>
  <c r="BH145" i="9"/>
  <c r="BG145" i="9"/>
  <c r="BF145" i="9"/>
  <c r="BE145" i="9"/>
  <c r="T145" i="9"/>
  <c r="R145" i="9"/>
  <c r="P145" i="9"/>
  <c r="BK145" i="9"/>
  <c r="J145" i="9"/>
  <c r="BI144" i="9"/>
  <c r="BH144" i="9"/>
  <c r="BG144" i="9"/>
  <c r="BF144" i="9"/>
  <c r="T144" i="9"/>
  <c r="R144" i="9"/>
  <c r="P144" i="9"/>
  <c r="BK144" i="9"/>
  <c r="J144" i="9"/>
  <c r="BE144" i="9" s="1"/>
  <c r="BI143" i="9"/>
  <c r="BH143" i="9"/>
  <c r="BG143" i="9"/>
  <c r="BF143" i="9"/>
  <c r="BE143" i="9"/>
  <c r="T143" i="9"/>
  <c r="R143" i="9"/>
  <c r="P143" i="9"/>
  <c r="BK143" i="9"/>
  <c r="J143" i="9"/>
  <c r="BI142" i="9"/>
  <c r="BH142" i="9"/>
  <c r="BG142" i="9"/>
  <c r="BF142" i="9"/>
  <c r="T142" i="9"/>
  <c r="R142" i="9"/>
  <c r="P142" i="9"/>
  <c r="BK142" i="9"/>
  <c r="J142" i="9"/>
  <c r="BE142" i="9" s="1"/>
  <c r="BI141" i="9"/>
  <c r="BH141" i="9"/>
  <c r="BG141" i="9"/>
  <c r="BF141" i="9"/>
  <c r="BE141" i="9"/>
  <c r="T141" i="9"/>
  <c r="R141" i="9"/>
  <c r="P141" i="9"/>
  <c r="BK141" i="9"/>
  <c r="J141" i="9"/>
  <c r="BI140" i="9"/>
  <c r="BH140" i="9"/>
  <c r="BG140" i="9"/>
  <c r="BF140" i="9"/>
  <c r="T140" i="9"/>
  <c r="R140" i="9"/>
  <c r="P140" i="9"/>
  <c r="BK140" i="9"/>
  <c r="J140" i="9"/>
  <c r="BE140" i="9" s="1"/>
  <c r="BI139" i="9"/>
  <c r="BH139" i="9"/>
  <c r="BG139" i="9"/>
  <c r="BF139" i="9"/>
  <c r="BE139" i="9"/>
  <c r="T139" i="9"/>
  <c r="R139" i="9"/>
  <c r="P139" i="9"/>
  <c r="BK139" i="9"/>
  <c r="J139" i="9"/>
  <c r="BI138" i="9"/>
  <c r="BH138" i="9"/>
  <c r="BG138" i="9"/>
  <c r="BF138" i="9"/>
  <c r="T138" i="9"/>
  <c r="R138" i="9"/>
  <c r="P138" i="9"/>
  <c r="BK138" i="9"/>
  <c r="J138" i="9"/>
  <c r="BE138" i="9" s="1"/>
  <c r="BI137" i="9"/>
  <c r="BH137" i="9"/>
  <c r="BG137" i="9"/>
  <c r="BF137" i="9"/>
  <c r="BE137" i="9"/>
  <c r="T137" i="9"/>
  <c r="R137" i="9"/>
  <c r="P137" i="9"/>
  <c r="BK137" i="9"/>
  <c r="J137" i="9"/>
  <c r="BI136" i="9"/>
  <c r="BH136" i="9"/>
  <c r="BG136" i="9"/>
  <c r="BF136" i="9"/>
  <c r="T136" i="9"/>
  <c r="R136" i="9"/>
  <c r="P136" i="9"/>
  <c r="BK136" i="9"/>
  <c r="J136" i="9"/>
  <c r="BE136" i="9" s="1"/>
  <c r="BI135" i="9"/>
  <c r="BH135" i="9"/>
  <c r="BG135" i="9"/>
  <c r="BF135" i="9"/>
  <c r="BE135" i="9"/>
  <c r="T135" i="9"/>
  <c r="R135" i="9"/>
  <c r="P135" i="9"/>
  <c r="BK135" i="9"/>
  <c r="J135" i="9"/>
  <c r="BI134" i="9"/>
  <c r="BH134" i="9"/>
  <c r="BG134" i="9"/>
  <c r="BF134" i="9"/>
  <c r="T134" i="9"/>
  <c r="R134" i="9"/>
  <c r="P134" i="9"/>
  <c r="BK134" i="9"/>
  <c r="J134" i="9"/>
  <c r="BE134" i="9" s="1"/>
  <c r="BI133" i="9"/>
  <c r="BH133" i="9"/>
  <c r="BG133" i="9"/>
  <c r="BF133" i="9"/>
  <c r="BE133" i="9"/>
  <c r="T133" i="9"/>
  <c r="R133" i="9"/>
  <c r="P133" i="9"/>
  <c r="BK133" i="9"/>
  <c r="J133" i="9"/>
  <c r="BI132" i="9"/>
  <c r="BH132" i="9"/>
  <c r="BG132" i="9"/>
  <c r="BF132" i="9"/>
  <c r="T132" i="9"/>
  <c r="R132" i="9"/>
  <c r="P132" i="9"/>
  <c r="BK132" i="9"/>
  <c r="J132" i="9"/>
  <c r="BE132" i="9" s="1"/>
  <c r="BI131" i="9"/>
  <c r="BH131" i="9"/>
  <c r="BG131" i="9"/>
  <c r="BF131" i="9"/>
  <c r="BE131" i="9"/>
  <c r="T131" i="9"/>
  <c r="R131" i="9"/>
  <c r="P131" i="9"/>
  <c r="BK131" i="9"/>
  <c r="J131" i="9"/>
  <c r="BI130" i="9"/>
  <c r="BH130" i="9"/>
  <c r="BG130" i="9"/>
  <c r="BF130" i="9"/>
  <c r="T130" i="9"/>
  <c r="R130" i="9"/>
  <c r="P130" i="9"/>
  <c r="BK130" i="9"/>
  <c r="J130" i="9"/>
  <c r="BE130" i="9" s="1"/>
  <c r="BI129" i="9"/>
  <c r="BH129" i="9"/>
  <c r="BG129" i="9"/>
  <c r="BF129" i="9"/>
  <c r="BE129" i="9"/>
  <c r="T129" i="9"/>
  <c r="R129" i="9"/>
  <c r="P129" i="9"/>
  <c r="BK129" i="9"/>
  <c r="J129" i="9"/>
  <c r="BI128" i="9"/>
  <c r="BH128" i="9"/>
  <c r="BG128" i="9"/>
  <c r="BF128" i="9"/>
  <c r="T128" i="9"/>
  <c r="R128" i="9"/>
  <c r="P128" i="9"/>
  <c r="BK128" i="9"/>
  <c r="J128" i="9"/>
  <c r="BE128" i="9" s="1"/>
  <c r="BI127" i="9"/>
  <c r="BH127" i="9"/>
  <c r="BG127" i="9"/>
  <c r="BF127" i="9"/>
  <c r="BE127" i="9"/>
  <c r="T127" i="9"/>
  <c r="R127" i="9"/>
  <c r="P127" i="9"/>
  <c r="BK127" i="9"/>
  <c r="J127" i="9"/>
  <c r="BI126" i="9"/>
  <c r="BH126" i="9"/>
  <c r="BG126" i="9"/>
  <c r="BF126" i="9"/>
  <c r="T126" i="9"/>
  <c r="R126" i="9"/>
  <c r="P126" i="9"/>
  <c r="BK126" i="9"/>
  <c r="J126" i="9"/>
  <c r="BE126" i="9" s="1"/>
  <c r="BI125" i="9"/>
  <c r="BH125" i="9"/>
  <c r="BG125" i="9"/>
  <c r="BF125" i="9"/>
  <c r="BE125" i="9"/>
  <c r="T125" i="9"/>
  <c r="R125" i="9"/>
  <c r="P125" i="9"/>
  <c r="BK125" i="9"/>
  <c r="J125" i="9"/>
  <c r="BI124" i="9"/>
  <c r="BH124" i="9"/>
  <c r="BG124" i="9"/>
  <c r="BF124" i="9"/>
  <c r="T124" i="9"/>
  <c r="R124" i="9"/>
  <c r="P124" i="9"/>
  <c r="BK124" i="9"/>
  <c r="J124" i="9"/>
  <c r="BE124" i="9" s="1"/>
  <c r="BI123" i="9"/>
  <c r="BH123" i="9"/>
  <c r="BG123" i="9"/>
  <c r="BF123" i="9"/>
  <c r="BE123" i="9"/>
  <c r="T123" i="9"/>
  <c r="R123" i="9"/>
  <c r="P123" i="9"/>
  <c r="BK123" i="9"/>
  <c r="J123" i="9"/>
  <c r="BI122" i="9"/>
  <c r="BH122" i="9"/>
  <c r="BG122" i="9"/>
  <c r="BF122" i="9"/>
  <c r="T122" i="9"/>
  <c r="R122" i="9"/>
  <c r="P122" i="9"/>
  <c r="BK122" i="9"/>
  <c r="J122" i="9"/>
  <c r="BE122" i="9" s="1"/>
  <c r="BI121" i="9"/>
  <c r="BH121" i="9"/>
  <c r="BG121" i="9"/>
  <c r="BF121" i="9"/>
  <c r="BE121" i="9"/>
  <c r="T121" i="9"/>
  <c r="R121" i="9"/>
  <c r="P121" i="9"/>
  <c r="BK121" i="9"/>
  <c r="J121" i="9"/>
  <c r="BI120" i="9"/>
  <c r="BH120" i="9"/>
  <c r="BG120" i="9"/>
  <c r="BF120" i="9"/>
  <c r="T120" i="9"/>
  <c r="R120" i="9"/>
  <c r="P120" i="9"/>
  <c r="BK120" i="9"/>
  <c r="J120" i="9"/>
  <c r="BE120" i="9" s="1"/>
  <c r="BI119" i="9"/>
  <c r="BH119" i="9"/>
  <c r="BG119" i="9"/>
  <c r="BF119" i="9"/>
  <c r="BE119" i="9"/>
  <c r="T119" i="9"/>
  <c r="R119" i="9"/>
  <c r="P119" i="9"/>
  <c r="BK119" i="9"/>
  <c r="J119" i="9"/>
  <c r="BI118" i="9"/>
  <c r="BH118" i="9"/>
  <c r="BG118" i="9"/>
  <c r="BF118" i="9"/>
  <c r="T118" i="9"/>
  <c r="R118" i="9"/>
  <c r="P118" i="9"/>
  <c r="BK118" i="9"/>
  <c r="J118" i="9"/>
  <c r="BE118" i="9" s="1"/>
  <c r="BI117" i="9"/>
  <c r="BH117" i="9"/>
  <c r="BG117" i="9"/>
  <c r="BF117" i="9"/>
  <c r="BE117" i="9"/>
  <c r="T117" i="9"/>
  <c r="R117" i="9"/>
  <c r="P117" i="9"/>
  <c r="BK117" i="9"/>
  <c r="J117" i="9"/>
  <c r="BI116" i="9"/>
  <c r="BH116" i="9"/>
  <c r="BG116" i="9"/>
  <c r="BF116" i="9"/>
  <c r="BE116" i="9"/>
  <c r="T116" i="9"/>
  <c r="R116" i="9"/>
  <c r="P116" i="9"/>
  <c r="BK116" i="9"/>
  <c r="J116" i="9"/>
  <c r="BI115" i="9"/>
  <c r="BH115" i="9"/>
  <c r="BG115" i="9"/>
  <c r="BF115" i="9"/>
  <c r="BE115" i="9"/>
  <c r="T115" i="9"/>
  <c r="R115" i="9"/>
  <c r="P115" i="9"/>
  <c r="BK115" i="9"/>
  <c r="J115" i="9"/>
  <c r="BI114" i="9"/>
  <c r="BH114" i="9"/>
  <c r="BG114" i="9"/>
  <c r="BF114" i="9"/>
  <c r="BE114" i="9"/>
  <c r="T114" i="9"/>
  <c r="R114" i="9"/>
  <c r="P114" i="9"/>
  <c r="BK114" i="9"/>
  <c r="J114" i="9"/>
  <c r="BI113" i="9"/>
  <c r="BH113" i="9"/>
  <c r="BG113" i="9"/>
  <c r="BF113" i="9"/>
  <c r="BE113" i="9"/>
  <c r="T113" i="9"/>
  <c r="R113" i="9"/>
  <c r="P113" i="9"/>
  <c r="BK113" i="9"/>
  <c r="J113" i="9"/>
  <c r="BI112" i="9"/>
  <c r="BH112" i="9"/>
  <c r="BG112" i="9"/>
  <c r="BF112" i="9"/>
  <c r="BE112" i="9"/>
  <c r="T112" i="9"/>
  <c r="R112" i="9"/>
  <c r="P112" i="9"/>
  <c r="BK112" i="9"/>
  <c r="J112" i="9"/>
  <c r="BI111" i="9"/>
  <c r="BH111" i="9"/>
  <c r="BG111" i="9"/>
  <c r="BF111" i="9"/>
  <c r="BE111" i="9"/>
  <c r="T111" i="9"/>
  <c r="R111" i="9"/>
  <c r="P111" i="9"/>
  <c r="BK111" i="9"/>
  <c r="J111" i="9"/>
  <c r="BI110" i="9"/>
  <c r="BH110" i="9"/>
  <c r="BG110" i="9"/>
  <c r="BF110" i="9"/>
  <c r="BE110" i="9"/>
  <c r="T110" i="9"/>
  <c r="R110" i="9"/>
  <c r="P110" i="9"/>
  <c r="BK110" i="9"/>
  <c r="J110" i="9"/>
  <c r="BI109" i="9"/>
  <c r="BH109" i="9"/>
  <c r="BG109" i="9"/>
  <c r="BF109" i="9"/>
  <c r="BE109" i="9"/>
  <c r="T109" i="9"/>
  <c r="R109" i="9"/>
  <c r="P109" i="9"/>
  <c r="BK109" i="9"/>
  <c r="J109" i="9"/>
  <c r="BI108" i="9"/>
  <c r="BH108" i="9"/>
  <c r="BG108" i="9"/>
  <c r="BF108" i="9"/>
  <c r="BE108" i="9"/>
  <c r="T108" i="9"/>
  <c r="R108" i="9"/>
  <c r="P108" i="9"/>
  <c r="BK108" i="9"/>
  <c r="J108" i="9"/>
  <c r="BI107" i="9"/>
  <c r="BH107" i="9"/>
  <c r="BG107" i="9"/>
  <c r="BF107" i="9"/>
  <c r="BE107" i="9"/>
  <c r="T107" i="9"/>
  <c r="R107" i="9"/>
  <c r="P107" i="9"/>
  <c r="BK107" i="9"/>
  <c r="J107" i="9"/>
  <c r="BI106" i="9"/>
  <c r="BH106" i="9"/>
  <c r="BG106" i="9"/>
  <c r="BF106" i="9"/>
  <c r="BE106" i="9"/>
  <c r="T106" i="9"/>
  <c r="R106" i="9"/>
  <c r="P106" i="9"/>
  <c r="BK106" i="9"/>
  <c r="J106" i="9"/>
  <c r="BI105" i="9"/>
  <c r="BH105" i="9"/>
  <c r="BG105" i="9"/>
  <c r="BF105" i="9"/>
  <c r="BE105" i="9"/>
  <c r="T105" i="9"/>
  <c r="R105" i="9"/>
  <c r="P105" i="9"/>
  <c r="BK105" i="9"/>
  <c r="J105" i="9"/>
  <c r="BI104" i="9"/>
  <c r="BH104" i="9"/>
  <c r="BG104" i="9"/>
  <c r="BF104" i="9"/>
  <c r="BE104" i="9"/>
  <c r="T104" i="9"/>
  <c r="R104" i="9"/>
  <c r="P104" i="9"/>
  <c r="BK104" i="9"/>
  <c r="J104" i="9"/>
  <c r="BI103" i="9"/>
  <c r="BH103" i="9"/>
  <c r="BG103" i="9"/>
  <c r="BF103" i="9"/>
  <c r="BE103" i="9"/>
  <c r="T103" i="9"/>
  <c r="R103" i="9"/>
  <c r="P103" i="9"/>
  <c r="BK103" i="9"/>
  <c r="J103" i="9"/>
  <c r="BI102" i="9"/>
  <c r="BH102" i="9"/>
  <c r="BG102" i="9"/>
  <c r="BF102" i="9"/>
  <c r="BE102" i="9"/>
  <c r="T102" i="9"/>
  <c r="R102" i="9"/>
  <c r="P102" i="9"/>
  <c r="BK102" i="9"/>
  <c r="J102" i="9"/>
  <c r="BI101" i="9"/>
  <c r="BH101" i="9"/>
  <c r="BG101" i="9"/>
  <c r="BF101" i="9"/>
  <c r="BE101" i="9"/>
  <c r="T101" i="9"/>
  <c r="R101" i="9"/>
  <c r="P101" i="9"/>
  <c r="BK101" i="9"/>
  <c r="J101" i="9"/>
  <c r="BI100" i="9"/>
  <c r="BH100" i="9"/>
  <c r="BG100" i="9"/>
  <c r="BF100" i="9"/>
  <c r="BE100" i="9"/>
  <c r="T100" i="9"/>
  <c r="R100" i="9"/>
  <c r="P100" i="9"/>
  <c r="BK100" i="9"/>
  <c r="J100" i="9"/>
  <c r="BI99" i="9"/>
  <c r="BH99" i="9"/>
  <c r="BG99" i="9"/>
  <c r="BF99" i="9"/>
  <c r="BE99" i="9"/>
  <c r="T99" i="9"/>
  <c r="R99" i="9"/>
  <c r="P99" i="9"/>
  <c r="BK99" i="9"/>
  <c r="J99" i="9"/>
  <c r="BI98" i="9"/>
  <c r="BH98" i="9"/>
  <c r="BG98" i="9"/>
  <c r="BF98" i="9"/>
  <c r="BE98" i="9"/>
  <c r="T98" i="9"/>
  <c r="R98" i="9"/>
  <c r="P98" i="9"/>
  <c r="BK98" i="9"/>
  <c r="J98" i="9"/>
  <c r="BI97" i="9"/>
  <c r="F38" i="9" s="1"/>
  <c r="BD62" i="1" s="1"/>
  <c r="BH97" i="9"/>
  <c r="F37" i="9" s="1"/>
  <c r="BC62" i="1" s="1"/>
  <c r="BG97" i="9"/>
  <c r="F36" i="9" s="1"/>
  <c r="BB62" i="1" s="1"/>
  <c r="BF97" i="9"/>
  <c r="F35" i="9" s="1"/>
  <c r="BA62" i="1" s="1"/>
  <c r="BE97" i="9"/>
  <c r="J34" i="9" s="1"/>
  <c r="AV62" i="1" s="1"/>
  <c r="T97" i="9"/>
  <c r="T96" i="9" s="1"/>
  <c r="R97" i="9"/>
  <c r="R96" i="9" s="1"/>
  <c r="R95" i="9" s="1"/>
  <c r="R94" i="9" s="1"/>
  <c r="P97" i="9"/>
  <c r="P96" i="9" s="1"/>
  <c r="BK97" i="9"/>
  <c r="BK96" i="9" s="1"/>
  <c r="J97" i="9"/>
  <c r="J90" i="9"/>
  <c r="F90" i="9"/>
  <c r="F88" i="9"/>
  <c r="E86" i="9"/>
  <c r="E80" i="9"/>
  <c r="J59" i="9"/>
  <c r="F59" i="9"/>
  <c r="F57" i="9"/>
  <c r="E55" i="9"/>
  <c r="J22" i="9"/>
  <c r="E22" i="9"/>
  <c r="F60" i="9" s="1"/>
  <c r="J21" i="9"/>
  <c r="J16" i="9"/>
  <c r="J88" i="9" s="1"/>
  <c r="E7" i="9"/>
  <c r="E49" i="9" s="1"/>
  <c r="AY61" i="1"/>
  <c r="AX61" i="1"/>
  <c r="BI106" i="8"/>
  <c r="BH106" i="8"/>
  <c r="BG106" i="8"/>
  <c r="BF106" i="8"/>
  <c r="T106" i="8"/>
  <c r="R106" i="8"/>
  <c r="P106" i="8"/>
  <c r="BK106" i="8"/>
  <c r="J106" i="8"/>
  <c r="BE106" i="8" s="1"/>
  <c r="BI105" i="8"/>
  <c r="BH105" i="8"/>
  <c r="BG105" i="8"/>
  <c r="BF105" i="8"/>
  <c r="T105" i="8"/>
  <c r="R105" i="8"/>
  <c r="P105" i="8"/>
  <c r="BK105" i="8"/>
  <c r="J105" i="8"/>
  <c r="BE105" i="8" s="1"/>
  <c r="BI104" i="8"/>
  <c r="BH104" i="8"/>
  <c r="BG104" i="8"/>
  <c r="BF104" i="8"/>
  <c r="T104" i="8"/>
  <c r="R104" i="8"/>
  <c r="P104" i="8"/>
  <c r="BK104" i="8"/>
  <c r="J104" i="8"/>
  <c r="BE104" i="8" s="1"/>
  <c r="BI103" i="8"/>
  <c r="BH103" i="8"/>
  <c r="BG103" i="8"/>
  <c r="BF103" i="8"/>
  <c r="T103" i="8"/>
  <c r="R103" i="8"/>
  <c r="P103" i="8"/>
  <c r="BK103" i="8"/>
  <c r="J103" i="8"/>
  <c r="BE103" i="8" s="1"/>
  <c r="BI102" i="8"/>
  <c r="BH102" i="8"/>
  <c r="BG102" i="8"/>
  <c r="BF102" i="8"/>
  <c r="T102" i="8"/>
  <c r="R102" i="8"/>
  <c r="P102" i="8"/>
  <c r="BK102" i="8"/>
  <c r="J102" i="8"/>
  <c r="BE102" i="8" s="1"/>
  <c r="BI101" i="8"/>
  <c r="BH101" i="8"/>
  <c r="BG101" i="8"/>
  <c r="BF101" i="8"/>
  <c r="T101" i="8"/>
  <c r="R101" i="8"/>
  <c r="P101" i="8"/>
  <c r="BK101" i="8"/>
  <c r="J101" i="8"/>
  <c r="BE101" i="8" s="1"/>
  <c r="BI100" i="8"/>
  <c r="BH100" i="8"/>
  <c r="BG100" i="8"/>
  <c r="BF100" i="8"/>
  <c r="T100" i="8"/>
  <c r="R100" i="8"/>
  <c r="P100" i="8"/>
  <c r="BK100" i="8"/>
  <c r="J100" i="8"/>
  <c r="BE100" i="8" s="1"/>
  <c r="BI99" i="8"/>
  <c r="BH99" i="8"/>
  <c r="BG99" i="8"/>
  <c r="BF99" i="8"/>
  <c r="T99" i="8"/>
  <c r="R99" i="8"/>
  <c r="P99" i="8"/>
  <c r="BK99" i="8"/>
  <c r="J99" i="8"/>
  <c r="BE99" i="8" s="1"/>
  <c r="BI98" i="8"/>
  <c r="BH98" i="8"/>
  <c r="BG98" i="8"/>
  <c r="BF98" i="8"/>
  <c r="T98" i="8"/>
  <c r="R98" i="8"/>
  <c r="P98" i="8"/>
  <c r="BK98" i="8"/>
  <c r="J98" i="8"/>
  <c r="BE98" i="8" s="1"/>
  <c r="BI97" i="8"/>
  <c r="BH97" i="8"/>
  <c r="BG97" i="8"/>
  <c r="BF97" i="8"/>
  <c r="T97" i="8"/>
  <c r="R97" i="8"/>
  <c r="P97" i="8"/>
  <c r="BK97" i="8"/>
  <c r="J97" i="8"/>
  <c r="BE97" i="8" s="1"/>
  <c r="BI96" i="8"/>
  <c r="BH96" i="8"/>
  <c r="BG96" i="8"/>
  <c r="BF96" i="8"/>
  <c r="T96" i="8"/>
  <c r="R96" i="8"/>
  <c r="P96" i="8"/>
  <c r="BK96" i="8"/>
  <c r="J96" i="8"/>
  <c r="BE96" i="8" s="1"/>
  <c r="BI95" i="8"/>
  <c r="BH95" i="8"/>
  <c r="BG95" i="8"/>
  <c r="BF95" i="8"/>
  <c r="T95" i="8"/>
  <c r="R95" i="8"/>
  <c r="P95" i="8"/>
  <c r="BK95" i="8"/>
  <c r="J95" i="8"/>
  <c r="BE95" i="8" s="1"/>
  <c r="BI94" i="8"/>
  <c r="BH94" i="8"/>
  <c r="BG94" i="8"/>
  <c r="BF94" i="8"/>
  <c r="T94" i="8"/>
  <c r="R94" i="8"/>
  <c r="P94" i="8"/>
  <c r="BK94" i="8"/>
  <c r="J94" i="8"/>
  <c r="BE94" i="8" s="1"/>
  <c r="BI93" i="8"/>
  <c r="F38" i="8" s="1"/>
  <c r="BD61" i="1" s="1"/>
  <c r="BH93" i="8"/>
  <c r="F37" i="8" s="1"/>
  <c r="BC61" i="1" s="1"/>
  <c r="BG93" i="8"/>
  <c r="F36" i="8" s="1"/>
  <c r="BB61" i="1" s="1"/>
  <c r="BF93" i="8"/>
  <c r="J35" i="8" s="1"/>
  <c r="AW61" i="1" s="1"/>
  <c r="T93" i="8"/>
  <c r="T92" i="8" s="1"/>
  <c r="T91" i="8" s="1"/>
  <c r="T90" i="8" s="1"/>
  <c r="R93" i="8"/>
  <c r="R92" i="8" s="1"/>
  <c r="R91" i="8" s="1"/>
  <c r="R90" i="8" s="1"/>
  <c r="P93" i="8"/>
  <c r="P92" i="8" s="1"/>
  <c r="P91" i="8" s="1"/>
  <c r="P90" i="8" s="1"/>
  <c r="AU61" i="1" s="1"/>
  <c r="BK93" i="8"/>
  <c r="BK92" i="8" s="1"/>
  <c r="J93" i="8"/>
  <c r="BE93" i="8" s="1"/>
  <c r="J86" i="8"/>
  <c r="F86" i="8"/>
  <c r="F84" i="8"/>
  <c r="E82" i="8"/>
  <c r="F60" i="8"/>
  <c r="J59" i="8"/>
  <c r="F59" i="8"/>
  <c r="F57" i="8"/>
  <c r="E55" i="8"/>
  <c r="J22" i="8"/>
  <c r="E22" i="8"/>
  <c r="F87" i="8" s="1"/>
  <c r="J21" i="8"/>
  <c r="J16" i="8"/>
  <c r="J57" i="8" s="1"/>
  <c r="E7" i="8"/>
  <c r="E76" i="8" s="1"/>
  <c r="AY59" i="1"/>
  <c r="AX59" i="1"/>
  <c r="BI171" i="7"/>
  <c r="BH171" i="7"/>
  <c r="BG171" i="7"/>
  <c r="BF171" i="7"/>
  <c r="T171" i="7"/>
  <c r="T170" i="7" s="1"/>
  <c r="R171" i="7"/>
  <c r="R170" i="7" s="1"/>
  <c r="P171" i="7"/>
  <c r="P170" i="7" s="1"/>
  <c r="BK171" i="7"/>
  <c r="BK170" i="7" s="1"/>
  <c r="J170" i="7" s="1"/>
  <c r="J69" i="7" s="1"/>
  <c r="J171" i="7"/>
  <c r="BE171" i="7" s="1"/>
  <c r="BI168" i="7"/>
  <c r="BH168" i="7"/>
  <c r="BG168" i="7"/>
  <c r="BF168" i="7"/>
  <c r="T168" i="7"/>
  <c r="R168" i="7"/>
  <c r="P168" i="7"/>
  <c r="BK168" i="7"/>
  <c r="J168" i="7"/>
  <c r="BE168" i="7" s="1"/>
  <c r="BI166" i="7"/>
  <c r="BH166" i="7"/>
  <c r="BG166" i="7"/>
  <c r="BF166" i="7"/>
  <c r="BE166" i="7"/>
  <c r="T166" i="7"/>
  <c r="R166" i="7"/>
  <c r="P166" i="7"/>
  <c r="BK166" i="7"/>
  <c r="J166" i="7"/>
  <c r="BI164" i="7"/>
  <c r="BH164" i="7"/>
  <c r="BG164" i="7"/>
  <c r="BF164" i="7"/>
  <c r="T164" i="7"/>
  <c r="R164" i="7"/>
  <c r="P164" i="7"/>
  <c r="BK164" i="7"/>
  <c r="J164" i="7"/>
  <c r="BE164" i="7" s="1"/>
  <c r="BI160" i="7"/>
  <c r="BH160" i="7"/>
  <c r="BG160" i="7"/>
  <c r="BF160" i="7"/>
  <c r="BE160" i="7"/>
  <c r="T160" i="7"/>
  <c r="R160" i="7"/>
  <c r="P160" i="7"/>
  <c r="BK160" i="7"/>
  <c r="J160" i="7"/>
  <c r="BI158" i="7"/>
  <c r="BH158" i="7"/>
  <c r="BG158" i="7"/>
  <c r="BF158" i="7"/>
  <c r="BE158" i="7"/>
  <c r="T158" i="7"/>
  <c r="R158" i="7"/>
  <c r="P158" i="7"/>
  <c r="BK158" i="7"/>
  <c r="J158" i="7"/>
  <c r="BI157" i="7"/>
  <c r="BH157" i="7"/>
  <c r="BG157" i="7"/>
  <c r="BF157" i="7"/>
  <c r="BE157" i="7"/>
  <c r="T157" i="7"/>
  <c r="R157" i="7"/>
  <c r="P157" i="7"/>
  <c r="BK157" i="7"/>
  <c r="J157" i="7"/>
  <c r="BI156" i="7"/>
  <c r="BH156" i="7"/>
  <c r="BG156" i="7"/>
  <c r="BF156" i="7"/>
  <c r="BE156" i="7"/>
  <c r="T156" i="7"/>
  <c r="R156" i="7"/>
  <c r="P156" i="7"/>
  <c r="BK156" i="7"/>
  <c r="J156" i="7"/>
  <c r="BI155" i="7"/>
  <c r="BH155" i="7"/>
  <c r="BG155" i="7"/>
  <c r="BF155" i="7"/>
  <c r="BE155" i="7"/>
  <c r="T155" i="7"/>
  <c r="T154" i="7" s="1"/>
  <c r="R155" i="7"/>
  <c r="R154" i="7" s="1"/>
  <c r="P155" i="7"/>
  <c r="P154" i="7" s="1"/>
  <c r="BK155" i="7"/>
  <c r="BK154" i="7" s="1"/>
  <c r="J154" i="7" s="1"/>
  <c r="J68" i="7" s="1"/>
  <c r="J155" i="7"/>
  <c r="BI152" i="7"/>
  <c r="BH152" i="7"/>
  <c r="BG152" i="7"/>
  <c r="BF152" i="7"/>
  <c r="T152" i="7"/>
  <c r="R152" i="7"/>
  <c r="P152" i="7"/>
  <c r="BK152" i="7"/>
  <c r="J152" i="7"/>
  <c r="BE152" i="7" s="1"/>
  <c r="BI150" i="7"/>
  <c r="BH150" i="7"/>
  <c r="BG150" i="7"/>
  <c r="BF150" i="7"/>
  <c r="T150" i="7"/>
  <c r="R150" i="7"/>
  <c r="P150" i="7"/>
  <c r="BK150" i="7"/>
  <c r="J150" i="7"/>
  <c r="BE150" i="7" s="1"/>
  <c r="BI148" i="7"/>
  <c r="BH148" i="7"/>
  <c r="BG148" i="7"/>
  <c r="BF148" i="7"/>
  <c r="T148" i="7"/>
  <c r="R148" i="7"/>
  <c r="P148" i="7"/>
  <c r="BK148" i="7"/>
  <c r="J148" i="7"/>
  <c r="BE148" i="7" s="1"/>
  <c r="BI146" i="7"/>
  <c r="BH146" i="7"/>
  <c r="BG146" i="7"/>
  <c r="BF146" i="7"/>
  <c r="T146" i="7"/>
  <c r="R146" i="7"/>
  <c r="P146" i="7"/>
  <c r="BK146" i="7"/>
  <c r="J146" i="7"/>
  <c r="BE146" i="7" s="1"/>
  <c r="BI144" i="7"/>
  <c r="BH144" i="7"/>
  <c r="BG144" i="7"/>
  <c r="BF144" i="7"/>
  <c r="T144" i="7"/>
  <c r="R144" i="7"/>
  <c r="P144" i="7"/>
  <c r="BK144" i="7"/>
  <c r="J144" i="7"/>
  <c r="BE144" i="7" s="1"/>
  <c r="BI142" i="7"/>
  <c r="BH142" i="7"/>
  <c r="BG142" i="7"/>
  <c r="BF142" i="7"/>
  <c r="BE142" i="7"/>
  <c r="T142" i="7"/>
  <c r="R142" i="7"/>
  <c r="P142" i="7"/>
  <c r="BK142" i="7"/>
  <c r="J142" i="7"/>
  <c r="BI140" i="7"/>
  <c r="BH140" i="7"/>
  <c r="BG140" i="7"/>
  <c r="BF140" i="7"/>
  <c r="BE140" i="7"/>
  <c r="T140" i="7"/>
  <c r="R140" i="7"/>
  <c r="P140" i="7"/>
  <c r="BK140" i="7"/>
  <c r="J140" i="7"/>
  <c r="BI138" i="7"/>
  <c r="BH138" i="7"/>
  <c r="BG138" i="7"/>
  <c r="BF138" i="7"/>
  <c r="BE138" i="7"/>
  <c r="T138" i="7"/>
  <c r="R138" i="7"/>
  <c r="P138" i="7"/>
  <c r="BK138" i="7"/>
  <c r="J138" i="7"/>
  <c r="BI136" i="7"/>
  <c r="BH136" i="7"/>
  <c r="BG136" i="7"/>
  <c r="BF136" i="7"/>
  <c r="BE136" i="7"/>
  <c r="T136" i="7"/>
  <c r="T135" i="7" s="1"/>
  <c r="R136" i="7"/>
  <c r="R135" i="7" s="1"/>
  <c r="P136" i="7"/>
  <c r="P135" i="7" s="1"/>
  <c r="BK136" i="7"/>
  <c r="BK135" i="7" s="1"/>
  <c r="J135" i="7" s="1"/>
  <c r="J67" i="7" s="1"/>
  <c r="J136" i="7"/>
  <c r="BI134" i="7"/>
  <c r="BH134" i="7"/>
  <c r="BG134" i="7"/>
  <c r="BF134" i="7"/>
  <c r="T134" i="7"/>
  <c r="R134" i="7"/>
  <c r="P134" i="7"/>
  <c r="BK134" i="7"/>
  <c r="J134" i="7"/>
  <c r="BE134" i="7" s="1"/>
  <c r="BI132" i="7"/>
  <c r="BH132" i="7"/>
  <c r="BG132" i="7"/>
  <c r="BF132" i="7"/>
  <c r="BE132" i="7"/>
  <c r="T132" i="7"/>
  <c r="R132" i="7"/>
  <c r="P132" i="7"/>
  <c r="BK132" i="7"/>
  <c r="J132" i="7"/>
  <c r="BI130" i="7"/>
  <c r="BH130" i="7"/>
  <c r="BG130" i="7"/>
  <c r="BF130" i="7"/>
  <c r="T130" i="7"/>
  <c r="R130" i="7"/>
  <c r="P130" i="7"/>
  <c r="BK130" i="7"/>
  <c r="J130" i="7"/>
  <c r="BE130" i="7" s="1"/>
  <c r="BI128" i="7"/>
  <c r="BH128" i="7"/>
  <c r="BG128" i="7"/>
  <c r="BF128" i="7"/>
  <c r="BE128" i="7"/>
  <c r="T128" i="7"/>
  <c r="R128" i="7"/>
  <c r="P128" i="7"/>
  <c r="BK128" i="7"/>
  <c r="J128" i="7"/>
  <c r="BI123" i="7"/>
  <c r="BH123" i="7"/>
  <c r="BG123" i="7"/>
  <c r="BF123" i="7"/>
  <c r="T123" i="7"/>
  <c r="R123" i="7"/>
  <c r="P123" i="7"/>
  <c r="BK123" i="7"/>
  <c r="J123" i="7"/>
  <c r="BE123" i="7" s="1"/>
  <c r="BI121" i="7"/>
  <c r="BH121" i="7"/>
  <c r="BG121" i="7"/>
  <c r="BF121" i="7"/>
  <c r="BE121" i="7"/>
  <c r="T121" i="7"/>
  <c r="R121" i="7"/>
  <c r="P121" i="7"/>
  <c r="BK121" i="7"/>
  <c r="J121" i="7"/>
  <c r="BI119" i="7"/>
  <c r="BH119" i="7"/>
  <c r="BG119" i="7"/>
  <c r="BF119" i="7"/>
  <c r="BE119" i="7"/>
  <c r="T119" i="7"/>
  <c r="R119" i="7"/>
  <c r="P119" i="7"/>
  <c r="BK119" i="7"/>
  <c r="J119" i="7"/>
  <c r="BI117" i="7"/>
  <c r="BH117" i="7"/>
  <c r="BG117" i="7"/>
  <c r="BF117" i="7"/>
  <c r="BE117" i="7"/>
  <c r="T117" i="7"/>
  <c r="R117" i="7"/>
  <c r="P117" i="7"/>
  <c r="BK117" i="7"/>
  <c r="J117" i="7"/>
  <c r="BI115" i="7"/>
  <c r="BH115" i="7"/>
  <c r="BG115" i="7"/>
  <c r="BF115" i="7"/>
  <c r="BE115" i="7"/>
  <c r="T115" i="7"/>
  <c r="R115" i="7"/>
  <c r="P115" i="7"/>
  <c r="BK115" i="7"/>
  <c r="J115" i="7"/>
  <c r="BI114" i="7"/>
  <c r="BH114" i="7"/>
  <c r="BG114" i="7"/>
  <c r="BF114" i="7"/>
  <c r="BE114" i="7"/>
  <c r="T114" i="7"/>
  <c r="R114" i="7"/>
  <c r="P114" i="7"/>
  <c r="BK114" i="7"/>
  <c r="J114" i="7"/>
  <c r="BI112" i="7"/>
  <c r="BH112" i="7"/>
  <c r="BG112" i="7"/>
  <c r="BF112" i="7"/>
  <c r="BE112" i="7"/>
  <c r="T112" i="7"/>
  <c r="R112" i="7"/>
  <c r="P112" i="7"/>
  <c r="BK112" i="7"/>
  <c r="J112" i="7"/>
  <c r="BI110" i="7"/>
  <c r="BH110" i="7"/>
  <c r="BG110" i="7"/>
  <c r="BF110" i="7"/>
  <c r="BE110" i="7"/>
  <c r="T110" i="7"/>
  <c r="R110" i="7"/>
  <c r="P110" i="7"/>
  <c r="BK110" i="7"/>
  <c r="J110" i="7"/>
  <c r="BI106" i="7"/>
  <c r="BH106" i="7"/>
  <c r="BG106" i="7"/>
  <c r="BF106" i="7"/>
  <c r="BE106" i="7"/>
  <c r="T106" i="7"/>
  <c r="R106" i="7"/>
  <c r="P106" i="7"/>
  <c r="BK106" i="7"/>
  <c r="J106" i="7"/>
  <c r="BI104" i="7"/>
  <c r="BH104" i="7"/>
  <c r="BG104" i="7"/>
  <c r="BF104" i="7"/>
  <c r="BE104" i="7"/>
  <c r="T104" i="7"/>
  <c r="R104" i="7"/>
  <c r="P104" i="7"/>
  <c r="BK104" i="7"/>
  <c r="J104" i="7"/>
  <c r="BI102" i="7"/>
  <c r="BH102" i="7"/>
  <c r="BG102" i="7"/>
  <c r="BF102" i="7"/>
  <c r="BE102" i="7"/>
  <c r="T102" i="7"/>
  <c r="R102" i="7"/>
  <c r="P102" i="7"/>
  <c r="BK102" i="7"/>
  <c r="J102" i="7"/>
  <c r="BI100" i="7"/>
  <c r="BH100" i="7"/>
  <c r="BG100" i="7"/>
  <c r="BF100" i="7"/>
  <c r="BE100" i="7"/>
  <c r="T100" i="7"/>
  <c r="R100" i="7"/>
  <c r="P100" i="7"/>
  <c r="BK100" i="7"/>
  <c r="J100" i="7"/>
  <c r="BI98" i="7"/>
  <c r="BH98" i="7"/>
  <c r="BG98" i="7"/>
  <c r="BF98" i="7"/>
  <c r="BE98" i="7"/>
  <c r="T98" i="7"/>
  <c r="R98" i="7"/>
  <c r="P98" i="7"/>
  <c r="BK98" i="7"/>
  <c r="J98" i="7"/>
  <c r="BI96" i="7"/>
  <c r="F38" i="7" s="1"/>
  <c r="BD59" i="1" s="1"/>
  <c r="BH96" i="7"/>
  <c r="F37" i="7" s="1"/>
  <c r="BC59" i="1" s="1"/>
  <c r="BG96" i="7"/>
  <c r="F36" i="7" s="1"/>
  <c r="BB59" i="1" s="1"/>
  <c r="BF96" i="7"/>
  <c r="J35" i="7" s="1"/>
  <c r="AW59" i="1" s="1"/>
  <c r="BE96" i="7"/>
  <c r="T96" i="7"/>
  <c r="T95" i="7" s="1"/>
  <c r="T94" i="7" s="1"/>
  <c r="T93" i="7" s="1"/>
  <c r="R96" i="7"/>
  <c r="R95" i="7" s="1"/>
  <c r="P96" i="7"/>
  <c r="P95" i="7" s="1"/>
  <c r="BK96" i="7"/>
  <c r="BK95" i="7" s="1"/>
  <c r="J96" i="7"/>
  <c r="J89" i="7"/>
  <c r="F89" i="7"/>
  <c r="F87" i="7"/>
  <c r="E85" i="7"/>
  <c r="E79" i="7"/>
  <c r="J59" i="7"/>
  <c r="F59" i="7"/>
  <c r="F57" i="7"/>
  <c r="E55" i="7"/>
  <c r="J22" i="7"/>
  <c r="E22" i="7"/>
  <c r="F60" i="7" s="1"/>
  <c r="J21" i="7"/>
  <c r="J16" i="7"/>
  <c r="J87" i="7" s="1"/>
  <c r="E7" i="7"/>
  <c r="E49" i="7" s="1"/>
  <c r="AY58" i="1"/>
  <c r="AX58" i="1"/>
  <c r="BI225" i="6"/>
  <c r="BH225" i="6"/>
  <c r="BG225" i="6"/>
  <c r="BF225" i="6"/>
  <c r="BE225" i="6"/>
  <c r="T225" i="6"/>
  <c r="T224" i="6" s="1"/>
  <c r="R225" i="6"/>
  <c r="R224" i="6" s="1"/>
  <c r="P225" i="6"/>
  <c r="P224" i="6" s="1"/>
  <c r="BK225" i="6"/>
  <c r="BK224" i="6" s="1"/>
  <c r="J224" i="6" s="1"/>
  <c r="J73" i="6" s="1"/>
  <c r="J225" i="6"/>
  <c r="BI223" i="6"/>
  <c r="BH223" i="6"/>
  <c r="BG223" i="6"/>
  <c r="BF223" i="6"/>
  <c r="T223" i="6"/>
  <c r="R223" i="6"/>
  <c r="P223" i="6"/>
  <c r="BK223" i="6"/>
  <c r="J223" i="6"/>
  <c r="BE223" i="6" s="1"/>
  <c r="BI221" i="6"/>
  <c r="BH221" i="6"/>
  <c r="BG221" i="6"/>
  <c r="BF221" i="6"/>
  <c r="T221" i="6"/>
  <c r="T220" i="6" s="1"/>
  <c r="T219" i="6" s="1"/>
  <c r="R221" i="6"/>
  <c r="R220" i="6" s="1"/>
  <c r="P221" i="6"/>
  <c r="P220" i="6" s="1"/>
  <c r="BK221" i="6"/>
  <c r="BK220" i="6" s="1"/>
  <c r="J221" i="6"/>
  <c r="BE221" i="6" s="1"/>
  <c r="BI218" i="6"/>
  <c r="BH218" i="6"/>
  <c r="BG218" i="6"/>
  <c r="BF218" i="6"/>
  <c r="T218" i="6"/>
  <c r="T217" i="6" s="1"/>
  <c r="R218" i="6"/>
  <c r="R217" i="6" s="1"/>
  <c r="P218" i="6"/>
  <c r="P217" i="6" s="1"/>
  <c r="BK218" i="6"/>
  <c r="BK217" i="6" s="1"/>
  <c r="J217" i="6" s="1"/>
  <c r="J70" i="6" s="1"/>
  <c r="J218" i="6"/>
  <c r="BE218" i="6" s="1"/>
  <c r="BI215" i="6"/>
  <c r="BH215" i="6"/>
  <c r="BG215" i="6"/>
  <c r="BF215" i="6"/>
  <c r="T215" i="6"/>
  <c r="R215" i="6"/>
  <c r="P215" i="6"/>
  <c r="BK215" i="6"/>
  <c r="J215" i="6"/>
  <c r="BE215" i="6" s="1"/>
  <c r="BI214" i="6"/>
  <c r="BH214" i="6"/>
  <c r="BG214" i="6"/>
  <c r="BF214" i="6"/>
  <c r="BE214" i="6"/>
  <c r="T214" i="6"/>
  <c r="R214" i="6"/>
  <c r="P214" i="6"/>
  <c r="BK214" i="6"/>
  <c r="J214" i="6"/>
  <c r="BI213" i="6"/>
  <c r="BH213" i="6"/>
  <c r="BG213" i="6"/>
  <c r="BF213" i="6"/>
  <c r="BE213" i="6"/>
  <c r="T213" i="6"/>
  <c r="R213" i="6"/>
  <c r="P213" i="6"/>
  <c r="BK213" i="6"/>
  <c r="J213" i="6"/>
  <c r="BI212" i="6"/>
  <c r="BH212" i="6"/>
  <c r="BG212" i="6"/>
  <c r="BF212" i="6"/>
  <c r="BE212" i="6"/>
  <c r="T212" i="6"/>
  <c r="R212" i="6"/>
  <c r="P212" i="6"/>
  <c r="BK212" i="6"/>
  <c r="J212" i="6"/>
  <c r="BI211" i="6"/>
  <c r="BH211" i="6"/>
  <c r="BG211" i="6"/>
  <c r="BF211" i="6"/>
  <c r="BE211" i="6"/>
  <c r="T211" i="6"/>
  <c r="R211" i="6"/>
  <c r="P211" i="6"/>
  <c r="BK211" i="6"/>
  <c r="J211" i="6"/>
  <c r="BI210" i="6"/>
  <c r="BH210" i="6"/>
  <c r="BG210" i="6"/>
  <c r="BF210" i="6"/>
  <c r="BE210" i="6"/>
  <c r="T210" i="6"/>
  <c r="R210" i="6"/>
  <c r="P210" i="6"/>
  <c r="BK210" i="6"/>
  <c r="J210" i="6"/>
  <c r="BI209" i="6"/>
  <c r="BH209" i="6"/>
  <c r="BG209" i="6"/>
  <c r="BF209" i="6"/>
  <c r="BE209" i="6"/>
  <c r="T209" i="6"/>
  <c r="R209" i="6"/>
  <c r="P209" i="6"/>
  <c r="BK209" i="6"/>
  <c r="J209" i="6"/>
  <c r="BI208" i="6"/>
  <c r="BH208" i="6"/>
  <c r="BG208" i="6"/>
  <c r="BF208" i="6"/>
  <c r="BE208" i="6"/>
  <c r="T208" i="6"/>
  <c r="R208" i="6"/>
  <c r="P208" i="6"/>
  <c r="BK208" i="6"/>
  <c r="J208" i="6"/>
  <c r="BI207" i="6"/>
  <c r="BH207" i="6"/>
  <c r="BG207" i="6"/>
  <c r="BF207" i="6"/>
  <c r="BE207" i="6"/>
  <c r="T207" i="6"/>
  <c r="R207" i="6"/>
  <c r="P207" i="6"/>
  <c r="BK207" i="6"/>
  <c r="J207" i="6"/>
  <c r="BI205" i="6"/>
  <c r="BH205" i="6"/>
  <c r="BG205" i="6"/>
  <c r="BF205" i="6"/>
  <c r="BE205" i="6"/>
  <c r="T205" i="6"/>
  <c r="R205" i="6"/>
  <c r="P205" i="6"/>
  <c r="BK205" i="6"/>
  <c r="J205" i="6"/>
  <c r="BI203" i="6"/>
  <c r="BH203" i="6"/>
  <c r="BG203" i="6"/>
  <c r="BF203" i="6"/>
  <c r="BE203" i="6"/>
  <c r="T203" i="6"/>
  <c r="R203" i="6"/>
  <c r="P203" i="6"/>
  <c r="BK203" i="6"/>
  <c r="J203" i="6"/>
  <c r="BI202" i="6"/>
  <c r="BH202" i="6"/>
  <c r="BG202" i="6"/>
  <c r="BF202" i="6"/>
  <c r="BE202" i="6"/>
  <c r="T202" i="6"/>
  <c r="R202" i="6"/>
  <c r="P202" i="6"/>
  <c r="BK202" i="6"/>
  <c r="J202" i="6"/>
  <c r="BI201" i="6"/>
  <c r="BH201" i="6"/>
  <c r="BG201" i="6"/>
  <c r="BF201" i="6"/>
  <c r="BE201" i="6"/>
  <c r="T201" i="6"/>
  <c r="R201" i="6"/>
  <c r="P201" i="6"/>
  <c r="BK201" i="6"/>
  <c r="J201" i="6"/>
  <c r="BI200" i="6"/>
  <c r="BH200" i="6"/>
  <c r="BG200" i="6"/>
  <c r="BF200" i="6"/>
  <c r="BE200" i="6"/>
  <c r="T200" i="6"/>
  <c r="R200" i="6"/>
  <c r="P200" i="6"/>
  <c r="BK200" i="6"/>
  <c r="J200" i="6"/>
  <c r="BI199" i="6"/>
  <c r="BH199" i="6"/>
  <c r="BG199" i="6"/>
  <c r="BF199" i="6"/>
  <c r="BE199" i="6"/>
  <c r="T199" i="6"/>
  <c r="R199" i="6"/>
  <c r="P199" i="6"/>
  <c r="BK199" i="6"/>
  <c r="J199" i="6"/>
  <c r="BI198" i="6"/>
  <c r="BH198" i="6"/>
  <c r="BG198" i="6"/>
  <c r="BF198" i="6"/>
  <c r="BE198" i="6"/>
  <c r="T198" i="6"/>
  <c r="R198" i="6"/>
  <c r="P198" i="6"/>
  <c r="BK198" i="6"/>
  <c r="J198" i="6"/>
  <c r="BI197" i="6"/>
  <c r="BH197" i="6"/>
  <c r="BG197" i="6"/>
  <c r="BF197" i="6"/>
  <c r="BE197" i="6"/>
  <c r="T197" i="6"/>
  <c r="R197" i="6"/>
  <c r="P197" i="6"/>
  <c r="BK197" i="6"/>
  <c r="J197" i="6"/>
  <c r="BI196" i="6"/>
  <c r="BH196" i="6"/>
  <c r="BG196" i="6"/>
  <c r="BF196" i="6"/>
  <c r="BE196" i="6"/>
  <c r="T196" i="6"/>
  <c r="R196" i="6"/>
  <c r="P196" i="6"/>
  <c r="BK196" i="6"/>
  <c r="J196" i="6"/>
  <c r="BI195" i="6"/>
  <c r="BH195" i="6"/>
  <c r="BG195" i="6"/>
  <c r="BF195" i="6"/>
  <c r="BE195" i="6"/>
  <c r="T195" i="6"/>
  <c r="R195" i="6"/>
  <c r="P195" i="6"/>
  <c r="BK195" i="6"/>
  <c r="J195" i="6"/>
  <c r="BI194" i="6"/>
  <c r="BH194" i="6"/>
  <c r="BG194" i="6"/>
  <c r="BF194" i="6"/>
  <c r="BE194" i="6"/>
  <c r="T194" i="6"/>
  <c r="R194" i="6"/>
  <c r="P194" i="6"/>
  <c r="BK194" i="6"/>
  <c r="J194" i="6"/>
  <c r="BI193" i="6"/>
  <c r="BH193" i="6"/>
  <c r="BG193" i="6"/>
  <c r="BF193" i="6"/>
  <c r="BE193" i="6"/>
  <c r="T193" i="6"/>
  <c r="R193" i="6"/>
  <c r="P193" i="6"/>
  <c r="BK193" i="6"/>
  <c r="J193" i="6"/>
  <c r="BI191" i="6"/>
  <c r="BH191" i="6"/>
  <c r="BG191" i="6"/>
  <c r="BF191" i="6"/>
  <c r="BE191" i="6"/>
  <c r="T191" i="6"/>
  <c r="R191" i="6"/>
  <c r="P191" i="6"/>
  <c r="BK191" i="6"/>
  <c r="J191" i="6"/>
  <c r="BI189" i="6"/>
  <c r="BH189" i="6"/>
  <c r="BG189" i="6"/>
  <c r="BF189" i="6"/>
  <c r="BE189" i="6"/>
  <c r="T189" i="6"/>
  <c r="R189" i="6"/>
  <c r="P189" i="6"/>
  <c r="BK189" i="6"/>
  <c r="J189" i="6"/>
  <c r="BI182" i="6"/>
  <c r="BH182" i="6"/>
  <c r="BG182" i="6"/>
  <c r="BF182" i="6"/>
  <c r="BE182" i="6"/>
  <c r="T182" i="6"/>
  <c r="R182" i="6"/>
  <c r="P182" i="6"/>
  <c r="BK182" i="6"/>
  <c r="J182" i="6"/>
  <c r="BI181" i="6"/>
  <c r="BH181" i="6"/>
  <c r="BG181" i="6"/>
  <c r="BF181" i="6"/>
  <c r="BE181" i="6"/>
  <c r="T181" i="6"/>
  <c r="R181" i="6"/>
  <c r="P181" i="6"/>
  <c r="BK181" i="6"/>
  <c r="J181" i="6"/>
  <c r="BI180" i="6"/>
  <c r="BH180" i="6"/>
  <c r="BG180" i="6"/>
  <c r="BF180" i="6"/>
  <c r="BE180" i="6"/>
  <c r="T180" i="6"/>
  <c r="R180" i="6"/>
  <c r="P180" i="6"/>
  <c r="BK180" i="6"/>
  <c r="J180" i="6"/>
  <c r="BI179" i="6"/>
  <c r="BH179" i="6"/>
  <c r="BG179" i="6"/>
  <c r="BF179" i="6"/>
  <c r="BE179" i="6"/>
  <c r="T179" i="6"/>
  <c r="T178" i="6" s="1"/>
  <c r="R179" i="6"/>
  <c r="R178" i="6" s="1"/>
  <c r="P179" i="6"/>
  <c r="P178" i="6" s="1"/>
  <c r="BK179" i="6"/>
  <c r="BK178" i="6" s="1"/>
  <c r="J178" i="6" s="1"/>
  <c r="J69" i="6" s="1"/>
  <c r="J179" i="6"/>
  <c r="BI172" i="6"/>
  <c r="BH172" i="6"/>
  <c r="BG172" i="6"/>
  <c r="BF172" i="6"/>
  <c r="T172" i="6"/>
  <c r="R172" i="6"/>
  <c r="P172" i="6"/>
  <c r="BK172" i="6"/>
  <c r="J172" i="6"/>
  <c r="BE172" i="6" s="1"/>
  <c r="BI171" i="6"/>
  <c r="BH171" i="6"/>
  <c r="BG171" i="6"/>
  <c r="BF171" i="6"/>
  <c r="T171" i="6"/>
  <c r="R171" i="6"/>
  <c r="P171" i="6"/>
  <c r="BK171" i="6"/>
  <c r="J171" i="6"/>
  <c r="BE171" i="6" s="1"/>
  <c r="BI170" i="6"/>
  <c r="BH170" i="6"/>
  <c r="BG170" i="6"/>
  <c r="BF170" i="6"/>
  <c r="T170" i="6"/>
  <c r="R170" i="6"/>
  <c r="P170" i="6"/>
  <c r="BK170" i="6"/>
  <c r="J170" i="6"/>
  <c r="BE170" i="6" s="1"/>
  <c r="BI168" i="6"/>
  <c r="BH168" i="6"/>
  <c r="BG168" i="6"/>
  <c r="BF168" i="6"/>
  <c r="T168" i="6"/>
  <c r="R168" i="6"/>
  <c r="P168" i="6"/>
  <c r="BK168" i="6"/>
  <c r="J168" i="6"/>
  <c r="BE168" i="6" s="1"/>
  <c r="BI164" i="6"/>
  <c r="BH164" i="6"/>
  <c r="BG164" i="6"/>
  <c r="BF164" i="6"/>
  <c r="T164" i="6"/>
  <c r="T163" i="6" s="1"/>
  <c r="R164" i="6"/>
  <c r="R163" i="6" s="1"/>
  <c r="P164" i="6"/>
  <c r="P163" i="6" s="1"/>
  <c r="BK164" i="6"/>
  <c r="BK163" i="6" s="1"/>
  <c r="J163" i="6" s="1"/>
  <c r="J68" i="6" s="1"/>
  <c r="J164" i="6"/>
  <c r="BE164" i="6" s="1"/>
  <c r="BI160" i="6"/>
  <c r="BH160" i="6"/>
  <c r="BG160" i="6"/>
  <c r="BF160" i="6"/>
  <c r="BE160" i="6"/>
  <c r="T160" i="6"/>
  <c r="T159" i="6" s="1"/>
  <c r="R160" i="6"/>
  <c r="R159" i="6" s="1"/>
  <c r="P160" i="6"/>
  <c r="P159" i="6" s="1"/>
  <c r="BK160" i="6"/>
  <c r="BK159" i="6" s="1"/>
  <c r="J159" i="6" s="1"/>
  <c r="J67" i="6" s="1"/>
  <c r="J160" i="6"/>
  <c r="BI158" i="6"/>
  <c r="BH158" i="6"/>
  <c r="BG158" i="6"/>
  <c r="BF158" i="6"/>
  <c r="T158" i="6"/>
  <c r="R158" i="6"/>
  <c r="P158" i="6"/>
  <c r="BK158" i="6"/>
  <c r="J158" i="6"/>
  <c r="BE158" i="6" s="1"/>
  <c r="BI156" i="6"/>
  <c r="BH156" i="6"/>
  <c r="BG156" i="6"/>
  <c r="BF156" i="6"/>
  <c r="T156" i="6"/>
  <c r="R156" i="6"/>
  <c r="P156" i="6"/>
  <c r="BK156" i="6"/>
  <c r="J156" i="6"/>
  <c r="BE156" i="6" s="1"/>
  <c r="BI154" i="6"/>
  <c r="BH154" i="6"/>
  <c r="BG154" i="6"/>
  <c r="BF154" i="6"/>
  <c r="T154" i="6"/>
  <c r="R154" i="6"/>
  <c r="P154" i="6"/>
  <c r="BK154" i="6"/>
  <c r="J154" i="6"/>
  <c r="BE154" i="6" s="1"/>
  <c r="BI147" i="6"/>
  <c r="BH147" i="6"/>
  <c r="BG147" i="6"/>
  <c r="BF147" i="6"/>
  <c r="T147" i="6"/>
  <c r="R147" i="6"/>
  <c r="P147" i="6"/>
  <c r="BK147" i="6"/>
  <c r="J147" i="6"/>
  <c r="BE147" i="6" s="1"/>
  <c r="BI145" i="6"/>
  <c r="BH145" i="6"/>
  <c r="BG145" i="6"/>
  <c r="BF145" i="6"/>
  <c r="T145" i="6"/>
  <c r="R145" i="6"/>
  <c r="P145" i="6"/>
  <c r="BK145" i="6"/>
  <c r="J145" i="6"/>
  <c r="BE145" i="6" s="1"/>
  <c r="BI136" i="6"/>
  <c r="BH136" i="6"/>
  <c r="BG136" i="6"/>
  <c r="BF136" i="6"/>
  <c r="BE136" i="6"/>
  <c r="T136" i="6"/>
  <c r="R136" i="6"/>
  <c r="P136" i="6"/>
  <c r="BK136" i="6"/>
  <c r="J136" i="6"/>
  <c r="BI134" i="6"/>
  <c r="BH134" i="6"/>
  <c r="BG134" i="6"/>
  <c r="BF134" i="6"/>
  <c r="T134" i="6"/>
  <c r="R134" i="6"/>
  <c r="P134" i="6"/>
  <c r="BK134" i="6"/>
  <c r="J134" i="6"/>
  <c r="BE134" i="6" s="1"/>
  <c r="BI132" i="6"/>
  <c r="BH132" i="6"/>
  <c r="BG132" i="6"/>
  <c r="BF132" i="6"/>
  <c r="BE132" i="6"/>
  <c r="T132" i="6"/>
  <c r="R132" i="6"/>
  <c r="P132" i="6"/>
  <c r="BK132" i="6"/>
  <c r="J132" i="6"/>
  <c r="BI129" i="6"/>
  <c r="BH129" i="6"/>
  <c r="BG129" i="6"/>
  <c r="BF129" i="6"/>
  <c r="T129" i="6"/>
  <c r="R129" i="6"/>
  <c r="P129" i="6"/>
  <c r="BK129" i="6"/>
  <c r="J129" i="6"/>
  <c r="BE129" i="6" s="1"/>
  <c r="BI127" i="6"/>
  <c r="BH127" i="6"/>
  <c r="BG127" i="6"/>
  <c r="BF127" i="6"/>
  <c r="BE127" i="6"/>
  <c r="T127" i="6"/>
  <c r="R127" i="6"/>
  <c r="P127" i="6"/>
  <c r="BK127" i="6"/>
  <c r="J127" i="6"/>
  <c r="BI126" i="6"/>
  <c r="BH126" i="6"/>
  <c r="BG126" i="6"/>
  <c r="BF126" i="6"/>
  <c r="BE126" i="6"/>
  <c r="T126" i="6"/>
  <c r="R126" i="6"/>
  <c r="P126" i="6"/>
  <c r="BK126" i="6"/>
  <c r="J126" i="6"/>
  <c r="BI120" i="6"/>
  <c r="BH120" i="6"/>
  <c r="BG120" i="6"/>
  <c r="BF120" i="6"/>
  <c r="BE120" i="6"/>
  <c r="T120" i="6"/>
  <c r="R120" i="6"/>
  <c r="P120" i="6"/>
  <c r="BK120" i="6"/>
  <c r="J120" i="6"/>
  <c r="BI117" i="6"/>
  <c r="BH117" i="6"/>
  <c r="BG117" i="6"/>
  <c r="BF117" i="6"/>
  <c r="BE117" i="6"/>
  <c r="T117" i="6"/>
  <c r="R117" i="6"/>
  <c r="P117" i="6"/>
  <c r="BK117" i="6"/>
  <c r="J117" i="6"/>
  <c r="BI114" i="6"/>
  <c r="BH114" i="6"/>
  <c r="BG114" i="6"/>
  <c r="BF114" i="6"/>
  <c r="BE114" i="6"/>
  <c r="T114" i="6"/>
  <c r="R114" i="6"/>
  <c r="P114" i="6"/>
  <c r="BK114" i="6"/>
  <c r="J114" i="6"/>
  <c r="BI111" i="6"/>
  <c r="BH111" i="6"/>
  <c r="BG111" i="6"/>
  <c r="BF111" i="6"/>
  <c r="BE111" i="6"/>
  <c r="T111" i="6"/>
  <c r="R111" i="6"/>
  <c r="P111" i="6"/>
  <c r="BK111" i="6"/>
  <c r="J111" i="6"/>
  <c r="BI100" i="6"/>
  <c r="F38" i="6" s="1"/>
  <c r="BD58" i="1" s="1"/>
  <c r="BH100" i="6"/>
  <c r="F37" i="6" s="1"/>
  <c r="BC58" i="1" s="1"/>
  <c r="BG100" i="6"/>
  <c r="F36" i="6" s="1"/>
  <c r="BB58" i="1" s="1"/>
  <c r="BF100" i="6"/>
  <c r="F35" i="6" s="1"/>
  <c r="BA58" i="1" s="1"/>
  <c r="BE100" i="6"/>
  <c r="T100" i="6"/>
  <c r="T99" i="6" s="1"/>
  <c r="T98" i="6" s="1"/>
  <c r="R100" i="6"/>
  <c r="R99" i="6" s="1"/>
  <c r="P100" i="6"/>
  <c r="P99" i="6" s="1"/>
  <c r="P98" i="6" s="1"/>
  <c r="BK100" i="6"/>
  <c r="BK99" i="6" s="1"/>
  <c r="J100" i="6"/>
  <c r="J93" i="6"/>
  <c r="F93" i="6"/>
  <c r="F91" i="6"/>
  <c r="E89" i="6"/>
  <c r="E83" i="6"/>
  <c r="J59" i="6"/>
  <c r="F59" i="6"/>
  <c r="F57" i="6"/>
  <c r="E55" i="6"/>
  <c r="J22" i="6"/>
  <c r="E22" i="6"/>
  <c r="F60" i="6" s="1"/>
  <c r="J21" i="6"/>
  <c r="J16" i="6"/>
  <c r="J57" i="6" s="1"/>
  <c r="E7" i="6"/>
  <c r="E49" i="6" s="1"/>
  <c r="AY57" i="1"/>
  <c r="AX57" i="1"/>
  <c r="BI478" i="5"/>
  <c r="BH478" i="5"/>
  <c r="BG478" i="5"/>
  <c r="BF478" i="5"/>
  <c r="BE478" i="5"/>
  <c r="T478" i="5"/>
  <c r="T477" i="5" s="1"/>
  <c r="T476" i="5" s="1"/>
  <c r="R478" i="5"/>
  <c r="R477" i="5" s="1"/>
  <c r="R476" i="5" s="1"/>
  <c r="P478" i="5"/>
  <c r="P477" i="5" s="1"/>
  <c r="P476" i="5" s="1"/>
  <c r="BK478" i="5"/>
  <c r="BK477" i="5" s="1"/>
  <c r="J478" i="5"/>
  <c r="BI475" i="5"/>
  <c r="BH475" i="5"/>
  <c r="BG475" i="5"/>
  <c r="BF475" i="5"/>
  <c r="BE475" i="5"/>
  <c r="T475" i="5"/>
  <c r="T474" i="5" s="1"/>
  <c r="R475" i="5"/>
  <c r="R474" i="5" s="1"/>
  <c r="P475" i="5"/>
  <c r="P474" i="5" s="1"/>
  <c r="BK475" i="5"/>
  <c r="BK474" i="5" s="1"/>
  <c r="J474" i="5" s="1"/>
  <c r="J73" i="5" s="1"/>
  <c r="J475" i="5"/>
  <c r="BI473" i="5"/>
  <c r="BH473" i="5"/>
  <c r="BG473" i="5"/>
  <c r="BF473" i="5"/>
  <c r="T473" i="5"/>
  <c r="R473" i="5"/>
  <c r="P473" i="5"/>
  <c r="BK473" i="5"/>
  <c r="J473" i="5"/>
  <c r="BE473" i="5" s="1"/>
  <c r="BI471" i="5"/>
  <c r="BH471" i="5"/>
  <c r="BG471" i="5"/>
  <c r="BF471" i="5"/>
  <c r="BE471" i="5"/>
  <c r="T471" i="5"/>
  <c r="R471" i="5"/>
  <c r="P471" i="5"/>
  <c r="BK471" i="5"/>
  <c r="J471" i="5"/>
  <c r="BI470" i="5"/>
  <c r="BH470" i="5"/>
  <c r="BG470" i="5"/>
  <c r="BF470" i="5"/>
  <c r="T470" i="5"/>
  <c r="R470" i="5"/>
  <c r="P470" i="5"/>
  <c r="BK470" i="5"/>
  <c r="J470" i="5"/>
  <c r="BE470" i="5" s="1"/>
  <c r="BI468" i="5"/>
  <c r="BH468" i="5"/>
  <c r="BG468" i="5"/>
  <c r="BF468" i="5"/>
  <c r="BE468" i="5"/>
  <c r="T468" i="5"/>
  <c r="R468" i="5"/>
  <c r="P468" i="5"/>
  <c r="BK468" i="5"/>
  <c r="J468" i="5"/>
  <c r="BI466" i="5"/>
  <c r="BH466" i="5"/>
  <c r="BG466" i="5"/>
  <c r="BF466" i="5"/>
  <c r="BE466" i="5"/>
  <c r="T466" i="5"/>
  <c r="R466" i="5"/>
  <c r="P466" i="5"/>
  <c r="BK466" i="5"/>
  <c r="J466" i="5"/>
  <c r="BI464" i="5"/>
  <c r="BH464" i="5"/>
  <c r="BG464" i="5"/>
  <c r="BF464" i="5"/>
  <c r="BE464" i="5"/>
  <c r="T464" i="5"/>
  <c r="R464" i="5"/>
  <c r="P464" i="5"/>
  <c r="BK464" i="5"/>
  <c r="J464" i="5"/>
  <c r="BI462" i="5"/>
  <c r="BH462" i="5"/>
  <c r="BG462" i="5"/>
  <c r="BF462" i="5"/>
  <c r="BE462" i="5"/>
  <c r="T462" i="5"/>
  <c r="R462" i="5"/>
  <c r="P462" i="5"/>
  <c r="BK462" i="5"/>
  <c r="J462" i="5"/>
  <c r="BI460" i="5"/>
  <c r="BH460" i="5"/>
  <c r="BG460" i="5"/>
  <c r="BF460" i="5"/>
  <c r="BE460" i="5"/>
  <c r="T460" i="5"/>
  <c r="R460" i="5"/>
  <c r="P460" i="5"/>
  <c r="BK460" i="5"/>
  <c r="J460" i="5"/>
  <c r="BI458" i="5"/>
  <c r="BH458" i="5"/>
  <c r="BG458" i="5"/>
  <c r="BF458" i="5"/>
  <c r="BE458" i="5"/>
  <c r="T458" i="5"/>
  <c r="R458" i="5"/>
  <c r="P458" i="5"/>
  <c r="BK458" i="5"/>
  <c r="J458" i="5"/>
  <c r="BI456" i="5"/>
  <c r="BH456" i="5"/>
  <c r="BG456" i="5"/>
  <c r="BF456" i="5"/>
  <c r="BE456" i="5"/>
  <c r="T456" i="5"/>
  <c r="R456" i="5"/>
  <c r="P456" i="5"/>
  <c r="BK456" i="5"/>
  <c r="J456" i="5"/>
  <c r="BI454" i="5"/>
  <c r="BH454" i="5"/>
  <c r="BG454" i="5"/>
  <c r="BF454" i="5"/>
  <c r="BE454" i="5"/>
  <c r="T454" i="5"/>
  <c r="R454" i="5"/>
  <c r="P454" i="5"/>
  <c r="BK454" i="5"/>
  <c r="J454" i="5"/>
  <c r="BI452" i="5"/>
  <c r="BH452" i="5"/>
  <c r="BG452" i="5"/>
  <c r="BF452" i="5"/>
  <c r="BE452" i="5"/>
  <c r="T452" i="5"/>
  <c r="R452" i="5"/>
  <c r="P452" i="5"/>
  <c r="BK452" i="5"/>
  <c r="J452" i="5"/>
  <c r="BI450" i="5"/>
  <c r="BH450" i="5"/>
  <c r="BG450" i="5"/>
  <c r="BF450" i="5"/>
  <c r="BE450" i="5"/>
  <c r="T450" i="5"/>
  <c r="R450" i="5"/>
  <c r="P450" i="5"/>
  <c r="BK450" i="5"/>
  <c r="J450" i="5"/>
  <c r="BI449" i="5"/>
  <c r="BH449" i="5"/>
  <c r="BG449" i="5"/>
  <c r="BF449" i="5"/>
  <c r="BE449" i="5"/>
  <c r="T449" i="5"/>
  <c r="R449" i="5"/>
  <c r="P449" i="5"/>
  <c r="BK449" i="5"/>
  <c r="J449" i="5"/>
  <c r="BI448" i="5"/>
  <c r="BH448" i="5"/>
  <c r="BG448" i="5"/>
  <c r="BF448" i="5"/>
  <c r="BE448" i="5"/>
  <c r="T448" i="5"/>
  <c r="R448" i="5"/>
  <c r="P448" i="5"/>
  <c r="BK448" i="5"/>
  <c r="J448" i="5"/>
  <c r="BI443" i="5"/>
  <c r="BH443" i="5"/>
  <c r="BG443" i="5"/>
  <c r="BF443" i="5"/>
  <c r="BE443" i="5"/>
  <c r="T443" i="5"/>
  <c r="R443" i="5"/>
  <c r="P443" i="5"/>
  <c r="BK443" i="5"/>
  <c r="J443" i="5"/>
  <c r="BI438" i="5"/>
  <c r="BH438" i="5"/>
  <c r="BG438" i="5"/>
  <c r="BF438" i="5"/>
  <c r="BE438" i="5"/>
  <c r="T438" i="5"/>
  <c r="R438" i="5"/>
  <c r="P438" i="5"/>
  <c r="BK438" i="5"/>
  <c r="J438" i="5"/>
  <c r="BI434" i="5"/>
  <c r="BH434" i="5"/>
  <c r="BG434" i="5"/>
  <c r="BF434" i="5"/>
  <c r="BE434" i="5"/>
  <c r="T434" i="5"/>
  <c r="R434" i="5"/>
  <c r="P434" i="5"/>
  <c r="BK434" i="5"/>
  <c r="J434" i="5"/>
  <c r="BI426" i="5"/>
  <c r="BH426" i="5"/>
  <c r="BG426" i="5"/>
  <c r="BF426" i="5"/>
  <c r="BE426" i="5"/>
  <c r="T426" i="5"/>
  <c r="R426" i="5"/>
  <c r="P426" i="5"/>
  <c r="BK426" i="5"/>
  <c r="J426" i="5"/>
  <c r="BI416" i="5"/>
  <c r="BH416" i="5"/>
  <c r="BG416" i="5"/>
  <c r="BF416" i="5"/>
  <c r="BE416" i="5"/>
  <c r="T416" i="5"/>
  <c r="R416" i="5"/>
  <c r="P416" i="5"/>
  <c r="BK416" i="5"/>
  <c r="J416" i="5"/>
  <c r="BI412" i="5"/>
  <c r="BH412" i="5"/>
  <c r="BG412" i="5"/>
  <c r="BF412" i="5"/>
  <c r="BE412" i="5"/>
  <c r="T412" i="5"/>
  <c r="R412" i="5"/>
  <c r="P412" i="5"/>
  <c r="BK412" i="5"/>
  <c r="J412" i="5"/>
  <c r="BI407" i="5"/>
  <c r="BH407" i="5"/>
  <c r="BG407" i="5"/>
  <c r="BF407" i="5"/>
  <c r="BE407" i="5"/>
  <c r="T407" i="5"/>
  <c r="R407" i="5"/>
  <c r="P407" i="5"/>
  <c r="BK407" i="5"/>
  <c r="J407" i="5"/>
  <c r="BI402" i="5"/>
  <c r="BH402" i="5"/>
  <c r="BG402" i="5"/>
  <c r="BF402" i="5"/>
  <c r="BE402" i="5"/>
  <c r="T402" i="5"/>
  <c r="R402" i="5"/>
  <c r="P402" i="5"/>
  <c r="BK402" i="5"/>
  <c r="J402" i="5"/>
  <c r="BI397" i="5"/>
  <c r="BH397" i="5"/>
  <c r="BG397" i="5"/>
  <c r="BF397" i="5"/>
  <c r="BE397" i="5"/>
  <c r="T397" i="5"/>
  <c r="R397" i="5"/>
  <c r="P397" i="5"/>
  <c r="BK397" i="5"/>
  <c r="J397" i="5"/>
  <c r="BI392" i="5"/>
  <c r="BH392" i="5"/>
  <c r="BG392" i="5"/>
  <c r="BF392" i="5"/>
  <c r="BE392" i="5"/>
  <c r="T392" i="5"/>
  <c r="R392" i="5"/>
  <c r="P392" i="5"/>
  <c r="BK392" i="5"/>
  <c r="J392" i="5"/>
  <c r="BI390" i="5"/>
  <c r="BH390" i="5"/>
  <c r="BG390" i="5"/>
  <c r="BF390" i="5"/>
  <c r="BE390" i="5"/>
  <c r="T390" i="5"/>
  <c r="R390" i="5"/>
  <c r="P390" i="5"/>
  <c r="BK390" i="5"/>
  <c r="J390" i="5"/>
  <c r="BI385" i="5"/>
  <c r="BH385" i="5"/>
  <c r="BG385" i="5"/>
  <c r="BF385" i="5"/>
  <c r="BE385" i="5"/>
  <c r="T385" i="5"/>
  <c r="T384" i="5" s="1"/>
  <c r="R385" i="5"/>
  <c r="R384" i="5" s="1"/>
  <c r="P385" i="5"/>
  <c r="P384" i="5" s="1"/>
  <c r="BK385" i="5"/>
  <c r="BK384" i="5" s="1"/>
  <c r="J384" i="5" s="1"/>
  <c r="J72" i="5" s="1"/>
  <c r="J385" i="5"/>
  <c r="BI381" i="5"/>
  <c r="BH381" i="5"/>
  <c r="BG381" i="5"/>
  <c r="BF381" i="5"/>
  <c r="T381" i="5"/>
  <c r="T380" i="5" s="1"/>
  <c r="R381" i="5"/>
  <c r="R380" i="5" s="1"/>
  <c r="P381" i="5"/>
  <c r="P380" i="5" s="1"/>
  <c r="BK381" i="5"/>
  <c r="BK380" i="5" s="1"/>
  <c r="J380" i="5" s="1"/>
  <c r="J71" i="5" s="1"/>
  <c r="J381" i="5"/>
  <c r="BE381" i="5" s="1"/>
  <c r="BI378" i="5"/>
  <c r="BH378" i="5"/>
  <c r="BG378" i="5"/>
  <c r="BF378" i="5"/>
  <c r="BE378" i="5"/>
  <c r="T378" i="5"/>
  <c r="R378" i="5"/>
  <c r="P378" i="5"/>
  <c r="BK378" i="5"/>
  <c r="J378" i="5"/>
  <c r="BI376" i="5"/>
  <c r="BH376" i="5"/>
  <c r="BG376" i="5"/>
  <c r="BF376" i="5"/>
  <c r="BE376" i="5"/>
  <c r="T376" i="5"/>
  <c r="R376" i="5"/>
  <c r="P376" i="5"/>
  <c r="BK376" i="5"/>
  <c r="J376" i="5"/>
  <c r="BI374" i="5"/>
  <c r="BH374" i="5"/>
  <c r="BG374" i="5"/>
  <c r="BF374" i="5"/>
  <c r="BE374" i="5"/>
  <c r="T374" i="5"/>
  <c r="R374" i="5"/>
  <c r="P374" i="5"/>
  <c r="BK374" i="5"/>
  <c r="J374" i="5"/>
  <c r="BI372" i="5"/>
  <c r="BH372" i="5"/>
  <c r="BG372" i="5"/>
  <c r="BF372" i="5"/>
  <c r="BE372" i="5"/>
  <c r="T372" i="5"/>
  <c r="R372" i="5"/>
  <c r="P372" i="5"/>
  <c r="BK372" i="5"/>
  <c r="J372" i="5"/>
  <c r="BI370" i="5"/>
  <c r="BH370" i="5"/>
  <c r="BG370" i="5"/>
  <c r="BF370" i="5"/>
  <c r="BE370" i="5"/>
  <c r="T370" i="5"/>
  <c r="R370" i="5"/>
  <c r="P370" i="5"/>
  <c r="BK370" i="5"/>
  <c r="J370" i="5"/>
  <c r="BI368" i="5"/>
  <c r="BH368" i="5"/>
  <c r="BG368" i="5"/>
  <c r="BF368" i="5"/>
  <c r="BE368" i="5"/>
  <c r="T368" i="5"/>
  <c r="R368" i="5"/>
  <c r="P368" i="5"/>
  <c r="BK368" i="5"/>
  <c r="J368" i="5"/>
  <c r="BI367" i="5"/>
  <c r="BH367" i="5"/>
  <c r="BG367" i="5"/>
  <c r="BF367" i="5"/>
  <c r="BE367" i="5"/>
  <c r="T367" i="5"/>
  <c r="R367" i="5"/>
  <c r="P367" i="5"/>
  <c r="BK367" i="5"/>
  <c r="J367" i="5"/>
  <c r="BI362" i="5"/>
  <c r="BH362" i="5"/>
  <c r="BG362" i="5"/>
  <c r="BF362" i="5"/>
  <c r="BE362" i="5"/>
  <c r="T362" i="5"/>
  <c r="R362" i="5"/>
  <c r="P362" i="5"/>
  <c r="BK362" i="5"/>
  <c r="J362" i="5"/>
  <c r="BI359" i="5"/>
  <c r="BH359" i="5"/>
  <c r="BG359" i="5"/>
  <c r="BF359" i="5"/>
  <c r="BE359" i="5"/>
  <c r="T359" i="5"/>
  <c r="R359" i="5"/>
  <c r="P359" i="5"/>
  <c r="BK359" i="5"/>
  <c r="J359" i="5"/>
  <c r="BI356" i="5"/>
  <c r="BH356" i="5"/>
  <c r="BG356" i="5"/>
  <c r="BF356" i="5"/>
  <c r="BE356" i="5"/>
  <c r="T356" i="5"/>
  <c r="T355" i="5" s="1"/>
  <c r="R356" i="5"/>
  <c r="R355" i="5" s="1"/>
  <c r="P356" i="5"/>
  <c r="P355" i="5" s="1"/>
  <c r="BK356" i="5"/>
  <c r="BK355" i="5" s="1"/>
  <c r="J355" i="5" s="1"/>
  <c r="J70" i="5" s="1"/>
  <c r="J356" i="5"/>
  <c r="BI348" i="5"/>
  <c r="BH348" i="5"/>
  <c r="BG348" i="5"/>
  <c r="BF348" i="5"/>
  <c r="T348" i="5"/>
  <c r="R348" i="5"/>
  <c r="P348" i="5"/>
  <c r="BK348" i="5"/>
  <c r="J348" i="5"/>
  <c r="BE348" i="5" s="1"/>
  <c r="BI346" i="5"/>
  <c r="BH346" i="5"/>
  <c r="BG346" i="5"/>
  <c r="BF346" i="5"/>
  <c r="T346" i="5"/>
  <c r="R346" i="5"/>
  <c r="P346" i="5"/>
  <c r="BK346" i="5"/>
  <c r="J346" i="5"/>
  <c r="BE346" i="5" s="1"/>
  <c r="BI344" i="5"/>
  <c r="BH344" i="5"/>
  <c r="BG344" i="5"/>
  <c r="BF344" i="5"/>
  <c r="T344" i="5"/>
  <c r="R344" i="5"/>
  <c r="P344" i="5"/>
  <c r="BK344" i="5"/>
  <c r="J344" i="5"/>
  <c r="BE344" i="5" s="1"/>
  <c r="BI342" i="5"/>
  <c r="BH342" i="5"/>
  <c r="BG342" i="5"/>
  <c r="BF342" i="5"/>
  <c r="T342" i="5"/>
  <c r="R342" i="5"/>
  <c r="P342" i="5"/>
  <c r="BK342" i="5"/>
  <c r="J342" i="5"/>
  <c r="BE342" i="5" s="1"/>
  <c r="BI340" i="5"/>
  <c r="BH340" i="5"/>
  <c r="BG340" i="5"/>
  <c r="BF340" i="5"/>
  <c r="T340" i="5"/>
  <c r="R340" i="5"/>
  <c r="P340" i="5"/>
  <c r="BK340" i="5"/>
  <c r="J340" i="5"/>
  <c r="BE340" i="5" s="1"/>
  <c r="BI339" i="5"/>
  <c r="BH339" i="5"/>
  <c r="BG339" i="5"/>
  <c r="BF339" i="5"/>
  <c r="T339" i="5"/>
  <c r="R339" i="5"/>
  <c r="P339" i="5"/>
  <c r="BK339" i="5"/>
  <c r="J339" i="5"/>
  <c r="BE339" i="5" s="1"/>
  <c r="BI337" i="5"/>
  <c r="BH337" i="5"/>
  <c r="BG337" i="5"/>
  <c r="BF337" i="5"/>
  <c r="T337" i="5"/>
  <c r="R337" i="5"/>
  <c r="P337" i="5"/>
  <c r="BK337" i="5"/>
  <c r="J337" i="5"/>
  <c r="BE337" i="5" s="1"/>
  <c r="BI335" i="5"/>
  <c r="BH335" i="5"/>
  <c r="BG335" i="5"/>
  <c r="BF335" i="5"/>
  <c r="T335" i="5"/>
  <c r="R335" i="5"/>
  <c r="P335" i="5"/>
  <c r="BK335" i="5"/>
  <c r="J335" i="5"/>
  <c r="BE335" i="5" s="1"/>
  <c r="BI334" i="5"/>
  <c r="BH334" i="5"/>
  <c r="BG334" i="5"/>
  <c r="BF334" i="5"/>
  <c r="T334" i="5"/>
  <c r="R334" i="5"/>
  <c r="P334" i="5"/>
  <c r="BK334" i="5"/>
  <c r="J334" i="5"/>
  <c r="BE334" i="5" s="1"/>
  <c r="BI332" i="5"/>
  <c r="BH332" i="5"/>
  <c r="BG332" i="5"/>
  <c r="BF332" i="5"/>
  <c r="T332" i="5"/>
  <c r="R332" i="5"/>
  <c r="P332" i="5"/>
  <c r="BK332" i="5"/>
  <c r="J332" i="5"/>
  <c r="BE332" i="5" s="1"/>
  <c r="BI326" i="5"/>
  <c r="BH326" i="5"/>
  <c r="BG326" i="5"/>
  <c r="BF326" i="5"/>
  <c r="T326" i="5"/>
  <c r="T325" i="5" s="1"/>
  <c r="R326" i="5"/>
  <c r="R325" i="5" s="1"/>
  <c r="P326" i="5"/>
  <c r="P325" i="5" s="1"/>
  <c r="BK326" i="5"/>
  <c r="BK325" i="5" s="1"/>
  <c r="J325" i="5" s="1"/>
  <c r="J69" i="5" s="1"/>
  <c r="J326" i="5"/>
  <c r="BE326" i="5" s="1"/>
  <c r="BI324" i="5"/>
  <c r="BH324" i="5"/>
  <c r="BG324" i="5"/>
  <c r="BF324" i="5"/>
  <c r="BE324" i="5"/>
  <c r="T324" i="5"/>
  <c r="R324" i="5"/>
  <c r="P324" i="5"/>
  <c r="BK324" i="5"/>
  <c r="J324" i="5"/>
  <c r="BI322" i="5"/>
  <c r="BH322" i="5"/>
  <c r="BG322" i="5"/>
  <c r="BF322" i="5"/>
  <c r="BE322" i="5"/>
  <c r="T322" i="5"/>
  <c r="R322" i="5"/>
  <c r="P322" i="5"/>
  <c r="BK322" i="5"/>
  <c r="J322" i="5"/>
  <c r="BI321" i="5"/>
  <c r="BH321" i="5"/>
  <c r="BG321" i="5"/>
  <c r="BF321" i="5"/>
  <c r="BE321" i="5"/>
  <c r="T321" i="5"/>
  <c r="R321" i="5"/>
  <c r="P321" i="5"/>
  <c r="BK321" i="5"/>
  <c r="J321" i="5"/>
  <c r="BI320" i="5"/>
  <c r="BH320" i="5"/>
  <c r="BG320" i="5"/>
  <c r="BF320" i="5"/>
  <c r="BE320" i="5"/>
  <c r="T320" i="5"/>
  <c r="R320" i="5"/>
  <c r="P320" i="5"/>
  <c r="BK320" i="5"/>
  <c r="J320" i="5"/>
  <c r="BI317" i="5"/>
  <c r="BH317" i="5"/>
  <c r="BG317" i="5"/>
  <c r="BF317" i="5"/>
  <c r="BE317" i="5"/>
  <c r="T317" i="5"/>
  <c r="R317" i="5"/>
  <c r="P317" i="5"/>
  <c r="BK317" i="5"/>
  <c r="J317" i="5"/>
  <c r="BI314" i="5"/>
  <c r="BH314" i="5"/>
  <c r="BG314" i="5"/>
  <c r="BF314" i="5"/>
  <c r="BE314" i="5"/>
  <c r="T314" i="5"/>
  <c r="R314" i="5"/>
  <c r="P314" i="5"/>
  <c r="BK314" i="5"/>
  <c r="J314" i="5"/>
  <c r="BI311" i="5"/>
  <c r="BH311" i="5"/>
  <c r="BG311" i="5"/>
  <c r="BF311" i="5"/>
  <c r="BE311" i="5"/>
  <c r="T311" i="5"/>
  <c r="T310" i="5" s="1"/>
  <c r="R311" i="5"/>
  <c r="R310" i="5" s="1"/>
  <c r="P311" i="5"/>
  <c r="P310" i="5" s="1"/>
  <c r="BK311" i="5"/>
  <c r="BK310" i="5" s="1"/>
  <c r="J310" i="5" s="1"/>
  <c r="J68" i="5" s="1"/>
  <c r="J311" i="5"/>
  <c r="BI307" i="5"/>
  <c r="BH307" i="5"/>
  <c r="BG307" i="5"/>
  <c r="BF307" i="5"/>
  <c r="T307" i="5"/>
  <c r="T306" i="5" s="1"/>
  <c r="R307" i="5"/>
  <c r="R306" i="5" s="1"/>
  <c r="P307" i="5"/>
  <c r="P306" i="5" s="1"/>
  <c r="BK307" i="5"/>
  <c r="BK306" i="5" s="1"/>
  <c r="J306" i="5" s="1"/>
  <c r="J67" i="5" s="1"/>
  <c r="J307" i="5"/>
  <c r="BE307" i="5" s="1"/>
  <c r="BI304" i="5"/>
  <c r="BH304" i="5"/>
  <c r="BG304" i="5"/>
  <c r="BF304" i="5"/>
  <c r="BE304" i="5"/>
  <c r="T304" i="5"/>
  <c r="R304" i="5"/>
  <c r="P304" i="5"/>
  <c r="BK304" i="5"/>
  <c r="J304" i="5"/>
  <c r="BI302" i="5"/>
  <c r="BH302" i="5"/>
  <c r="BG302" i="5"/>
  <c r="BF302" i="5"/>
  <c r="BE302" i="5"/>
  <c r="T302" i="5"/>
  <c r="R302" i="5"/>
  <c r="P302" i="5"/>
  <c r="BK302" i="5"/>
  <c r="J302" i="5"/>
  <c r="BI300" i="5"/>
  <c r="BH300" i="5"/>
  <c r="BG300" i="5"/>
  <c r="BF300" i="5"/>
  <c r="BE300" i="5"/>
  <c r="T300" i="5"/>
  <c r="R300" i="5"/>
  <c r="P300" i="5"/>
  <c r="BK300" i="5"/>
  <c r="J300" i="5"/>
  <c r="BI299" i="5"/>
  <c r="BH299" i="5"/>
  <c r="BG299" i="5"/>
  <c r="BF299" i="5"/>
  <c r="BE299" i="5"/>
  <c r="T299" i="5"/>
  <c r="R299" i="5"/>
  <c r="P299" i="5"/>
  <c r="BK299" i="5"/>
  <c r="J299" i="5"/>
  <c r="BI296" i="5"/>
  <c r="BH296" i="5"/>
  <c r="BG296" i="5"/>
  <c r="BF296" i="5"/>
  <c r="BE296" i="5"/>
  <c r="T296" i="5"/>
  <c r="R296" i="5"/>
  <c r="P296" i="5"/>
  <c r="BK296" i="5"/>
  <c r="J296" i="5"/>
  <c r="BI294" i="5"/>
  <c r="BH294" i="5"/>
  <c r="BG294" i="5"/>
  <c r="BF294" i="5"/>
  <c r="BE294" i="5"/>
  <c r="T294" i="5"/>
  <c r="R294" i="5"/>
  <c r="P294" i="5"/>
  <c r="BK294" i="5"/>
  <c r="J294" i="5"/>
  <c r="BI292" i="5"/>
  <c r="BH292" i="5"/>
  <c r="BG292" i="5"/>
  <c r="BF292" i="5"/>
  <c r="BE292" i="5"/>
  <c r="T292" i="5"/>
  <c r="R292" i="5"/>
  <c r="P292" i="5"/>
  <c r="BK292" i="5"/>
  <c r="J292" i="5"/>
  <c r="BI291" i="5"/>
  <c r="BH291" i="5"/>
  <c r="BG291" i="5"/>
  <c r="BF291" i="5"/>
  <c r="BE291" i="5"/>
  <c r="T291" i="5"/>
  <c r="R291" i="5"/>
  <c r="P291" i="5"/>
  <c r="BK291" i="5"/>
  <c r="J291" i="5"/>
  <c r="BI288" i="5"/>
  <c r="BH288" i="5"/>
  <c r="BG288" i="5"/>
  <c r="BF288" i="5"/>
  <c r="BE288" i="5"/>
  <c r="T288" i="5"/>
  <c r="R288" i="5"/>
  <c r="P288" i="5"/>
  <c r="BK288" i="5"/>
  <c r="J288" i="5"/>
  <c r="BI286" i="5"/>
  <c r="BH286" i="5"/>
  <c r="BG286" i="5"/>
  <c r="BF286" i="5"/>
  <c r="BE286" i="5"/>
  <c r="T286" i="5"/>
  <c r="R286" i="5"/>
  <c r="P286" i="5"/>
  <c r="BK286" i="5"/>
  <c r="J286" i="5"/>
  <c r="BI285" i="5"/>
  <c r="BH285" i="5"/>
  <c r="BG285" i="5"/>
  <c r="BF285" i="5"/>
  <c r="BE285" i="5"/>
  <c r="T285" i="5"/>
  <c r="R285" i="5"/>
  <c r="P285" i="5"/>
  <c r="BK285" i="5"/>
  <c r="J285" i="5"/>
  <c r="BI283" i="5"/>
  <c r="BH283" i="5"/>
  <c r="BG283" i="5"/>
  <c r="BF283" i="5"/>
  <c r="BE283" i="5"/>
  <c r="T283" i="5"/>
  <c r="R283" i="5"/>
  <c r="P283" i="5"/>
  <c r="BK283" i="5"/>
  <c r="J283" i="5"/>
  <c r="BI281" i="5"/>
  <c r="BH281" i="5"/>
  <c r="BG281" i="5"/>
  <c r="BF281" i="5"/>
  <c r="BE281" i="5"/>
  <c r="T281" i="5"/>
  <c r="R281" i="5"/>
  <c r="P281" i="5"/>
  <c r="BK281" i="5"/>
  <c r="J281" i="5"/>
  <c r="BI277" i="5"/>
  <c r="BH277" i="5"/>
  <c r="BG277" i="5"/>
  <c r="BF277" i="5"/>
  <c r="BE277" i="5"/>
  <c r="T277" i="5"/>
  <c r="R277" i="5"/>
  <c r="P277" i="5"/>
  <c r="BK277" i="5"/>
  <c r="J277" i="5"/>
  <c r="BI275" i="5"/>
  <c r="BH275" i="5"/>
  <c r="BG275" i="5"/>
  <c r="BF275" i="5"/>
  <c r="BE275" i="5"/>
  <c r="T275" i="5"/>
  <c r="R275" i="5"/>
  <c r="P275" i="5"/>
  <c r="BK275" i="5"/>
  <c r="J275" i="5"/>
  <c r="BI274" i="5"/>
  <c r="BH274" i="5"/>
  <c r="BG274" i="5"/>
  <c r="BF274" i="5"/>
  <c r="BE274" i="5"/>
  <c r="T274" i="5"/>
  <c r="R274" i="5"/>
  <c r="P274" i="5"/>
  <c r="BK274" i="5"/>
  <c r="J274" i="5"/>
  <c r="BI272" i="5"/>
  <c r="BH272" i="5"/>
  <c r="BG272" i="5"/>
  <c r="BF272" i="5"/>
  <c r="BE272" i="5"/>
  <c r="T272" i="5"/>
  <c r="R272" i="5"/>
  <c r="P272" i="5"/>
  <c r="BK272" i="5"/>
  <c r="J272" i="5"/>
  <c r="BI265" i="5"/>
  <c r="BH265" i="5"/>
  <c r="BG265" i="5"/>
  <c r="BF265" i="5"/>
  <c r="BE265" i="5"/>
  <c r="T265" i="5"/>
  <c r="R265" i="5"/>
  <c r="P265" i="5"/>
  <c r="BK265" i="5"/>
  <c r="J265" i="5"/>
  <c r="BI264" i="5"/>
  <c r="BH264" i="5"/>
  <c r="BG264" i="5"/>
  <c r="BF264" i="5"/>
  <c r="BE264" i="5"/>
  <c r="T264" i="5"/>
  <c r="R264" i="5"/>
  <c r="P264" i="5"/>
  <c r="BK264" i="5"/>
  <c r="J264" i="5"/>
  <c r="BI261" i="5"/>
  <c r="BH261" i="5"/>
  <c r="BG261" i="5"/>
  <c r="BF261" i="5"/>
  <c r="BE261" i="5"/>
  <c r="T261" i="5"/>
  <c r="R261" i="5"/>
  <c r="P261" i="5"/>
  <c r="BK261" i="5"/>
  <c r="J261" i="5"/>
  <c r="BI242" i="5"/>
  <c r="BH242" i="5"/>
  <c r="BG242" i="5"/>
  <c r="BF242" i="5"/>
  <c r="BE242" i="5"/>
  <c r="T242" i="5"/>
  <c r="R242" i="5"/>
  <c r="P242" i="5"/>
  <c r="BK242" i="5"/>
  <c r="J242" i="5"/>
  <c r="BI240" i="5"/>
  <c r="BH240" i="5"/>
  <c r="BG240" i="5"/>
  <c r="BF240" i="5"/>
  <c r="BE240" i="5"/>
  <c r="T240" i="5"/>
  <c r="R240" i="5"/>
  <c r="P240" i="5"/>
  <c r="BK240" i="5"/>
  <c r="J240" i="5"/>
  <c r="BI238" i="5"/>
  <c r="BH238" i="5"/>
  <c r="BG238" i="5"/>
  <c r="BF238" i="5"/>
  <c r="BE238" i="5"/>
  <c r="T238" i="5"/>
  <c r="R238" i="5"/>
  <c r="P238" i="5"/>
  <c r="BK238" i="5"/>
  <c r="J238" i="5"/>
  <c r="BI235" i="5"/>
  <c r="BH235" i="5"/>
  <c r="BG235" i="5"/>
  <c r="BF235" i="5"/>
  <c r="BE235" i="5"/>
  <c r="T235" i="5"/>
  <c r="R235" i="5"/>
  <c r="P235" i="5"/>
  <c r="BK235" i="5"/>
  <c r="J235" i="5"/>
  <c r="BI233" i="5"/>
  <c r="BH233" i="5"/>
  <c r="BG233" i="5"/>
  <c r="BF233" i="5"/>
  <c r="BE233" i="5"/>
  <c r="T233" i="5"/>
  <c r="R233" i="5"/>
  <c r="P233" i="5"/>
  <c r="BK233" i="5"/>
  <c r="J233" i="5"/>
  <c r="BI227" i="5"/>
  <c r="BH227" i="5"/>
  <c r="BG227" i="5"/>
  <c r="BF227" i="5"/>
  <c r="BE227" i="5"/>
  <c r="T227" i="5"/>
  <c r="R227" i="5"/>
  <c r="P227" i="5"/>
  <c r="BK227" i="5"/>
  <c r="J227" i="5"/>
  <c r="BI226" i="5"/>
  <c r="BH226" i="5"/>
  <c r="BG226" i="5"/>
  <c r="BF226" i="5"/>
  <c r="BE226" i="5"/>
  <c r="T226" i="5"/>
  <c r="R226" i="5"/>
  <c r="P226" i="5"/>
  <c r="BK226" i="5"/>
  <c r="J226" i="5"/>
  <c r="BI223" i="5"/>
  <c r="BH223" i="5"/>
  <c r="BG223" i="5"/>
  <c r="BF223" i="5"/>
  <c r="BE223" i="5"/>
  <c r="T223" i="5"/>
  <c r="R223" i="5"/>
  <c r="P223" i="5"/>
  <c r="BK223" i="5"/>
  <c r="J223" i="5"/>
  <c r="BI221" i="5"/>
  <c r="BH221" i="5"/>
  <c r="BG221" i="5"/>
  <c r="BF221" i="5"/>
  <c r="BE221" i="5"/>
  <c r="T221" i="5"/>
  <c r="R221" i="5"/>
  <c r="P221" i="5"/>
  <c r="BK221" i="5"/>
  <c r="J221" i="5"/>
  <c r="BI219" i="5"/>
  <c r="BH219" i="5"/>
  <c r="BG219" i="5"/>
  <c r="BF219" i="5"/>
  <c r="BE219" i="5"/>
  <c r="T219" i="5"/>
  <c r="R219" i="5"/>
  <c r="P219" i="5"/>
  <c r="BK219" i="5"/>
  <c r="J219" i="5"/>
  <c r="BI217" i="5"/>
  <c r="BH217" i="5"/>
  <c r="BG217" i="5"/>
  <c r="BF217" i="5"/>
  <c r="BE217" i="5"/>
  <c r="T217" i="5"/>
  <c r="R217" i="5"/>
  <c r="P217" i="5"/>
  <c r="BK217" i="5"/>
  <c r="J217" i="5"/>
  <c r="BI215" i="5"/>
  <c r="BH215" i="5"/>
  <c r="BG215" i="5"/>
  <c r="BF215" i="5"/>
  <c r="BE215" i="5"/>
  <c r="T215" i="5"/>
  <c r="R215" i="5"/>
  <c r="P215" i="5"/>
  <c r="BK215" i="5"/>
  <c r="J215" i="5"/>
  <c r="BI213" i="5"/>
  <c r="BH213" i="5"/>
  <c r="BG213" i="5"/>
  <c r="BF213" i="5"/>
  <c r="BE213" i="5"/>
  <c r="T213" i="5"/>
  <c r="R213" i="5"/>
  <c r="P213" i="5"/>
  <c r="BK213" i="5"/>
  <c r="J213" i="5"/>
  <c r="BI211" i="5"/>
  <c r="BH211" i="5"/>
  <c r="BG211" i="5"/>
  <c r="BF211" i="5"/>
  <c r="BE211" i="5"/>
  <c r="T211" i="5"/>
  <c r="R211" i="5"/>
  <c r="P211" i="5"/>
  <c r="BK211" i="5"/>
  <c r="J211" i="5"/>
  <c r="BI209" i="5"/>
  <c r="BH209" i="5"/>
  <c r="BG209" i="5"/>
  <c r="BF209" i="5"/>
  <c r="BE209" i="5"/>
  <c r="T209" i="5"/>
  <c r="R209" i="5"/>
  <c r="P209" i="5"/>
  <c r="BK209" i="5"/>
  <c r="J209" i="5"/>
  <c r="BI207" i="5"/>
  <c r="BH207" i="5"/>
  <c r="BG207" i="5"/>
  <c r="BF207" i="5"/>
  <c r="BE207" i="5"/>
  <c r="T207" i="5"/>
  <c r="R207" i="5"/>
  <c r="P207" i="5"/>
  <c r="BK207" i="5"/>
  <c r="J207" i="5"/>
  <c r="BI205" i="5"/>
  <c r="BH205" i="5"/>
  <c r="BG205" i="5"/>
  <c r="BF205" i="5"/>
  <c r="BE205" i="5"/>
  <c r="T205" i="5"/>
  <c r="R205" i="5"/>
  <c r="P205" i="5"/>
  <c r="BK205" i="5"/>
  <c r="J205" i="5"/>
  <c r="BI199" i="5"/>
  <c r="BH199" i="5"/>
  <c r="BG199" i="5"/>
  <c r="BF199" i="5"/>
  <c r="BE199" i="5"/>
  <c r="T199" i="5"/>
  <c r="R199" i="5"/>
  <c r="P199" i="5"/>
  <c r="BK199" i="5"/>
  <c r="J199" i="5"/>
  <c r="BI194" i="5"/>
  <c r="BH194" i="5"/>
  <c r="BG194" i="5"/>
  <c r="BF194" i="5"/>
  <c r="BE194" i="5"/>
  <c r="T194" i="5"/>
  <c r="R194" i="5"/>
  <c r="P194" i="5"/>
  <c r="BK194" i="5"/>
  <c r="J194" i="5"/>
  <c r="BI193" i="5"/>
  <c r="BH193" i="5"/>
  <c r="BG193" i="5"/>
  <c r="BF193" i="5"/>
  <c r="BE193" i="5"/>
  <c r="T193" i="5"/>
  <c r="R193" i="5"/>
  <c r="P193" i="5"/>
  <c r="BK193" i="5"/>
  <c r="J193" i="5"/>
  <c r="BI188" i="5"/>
  <c r="BH188" i="5"/>
  <c r="BG188" i="5"/>
  <c r="BF188" i="5"/>
  <c r="BE188" i="5"/>
  <c r="T188" i="5"/>
  <c r="R188" i="5"/>
  <c r="P188" i="5"/>
  <c r="BK188" i="5"/>
  <c r="J188" i="5"/>
  <c r="BI187" i="5"/>
  <c r="BH187" i="5"/>
  <c r="BG187" i="5"/>
  <c r="BF187" i="5"/>
  <c r="BE187" i="5"/>
  <c r="T187" i="5"/>
  <c r="R187" i="5"/>
  <c r="P187" i="5"/>
  <c r="BK187" i="5"/>
  <c r="J187" i="5"/>
  <c r="BI181" i="5"/>
  <c r="BH181" i="5"/>
  <c r="BG181" i="5"/>
  <c r="BF181" i="5"/>
  <c r="BE181" i="5"/>
  <c r="T181" i="5"/>
  <c r="R181" i="5"/>
  <c r="P181" i="5"/>
  <c r="BK181" i="5"/>
  <c r="J181" i="5"/>
  <c r="BI178" i="5"/>
  <c r="BH178" i="5"/>
  <c r="BG178" i="5"/>
  <c r="BF178" i="5"/>
  <c r="BE178" i="5"/>
  <c r="T178" i="5"/>
  <c r="R178" i="5"/>
  <c r="P178" i="5"/>
  <c r="BK178" i="5"/>
  <c r="J178" i="5"/>
  <c r="BI175" i="5"/>
  <c r="BH175" i="5"/>
  <c r="BG175" i="5"/>
  <c r="BF175" i="5"/>
  <c r="BE175" i="5"/>
  <c r="T175" i="5"/>
  <c r="R175" i="5"/>
  <c r="P175" i="5"/>
  <c r="BK175" i="5"/>
  <c r="J175" i="5"/>
  <c r="BI172" i="5"/>
  <c r="BH172" i="5"/>
  <c r="BG172" i="5"/>
  <c r="BF172" i="5"/>
  <c r="BE172" i="5"/>
  <c r="T172" i="5"/>
  <c r="R172" i="5"/>
  <c r="P172" i="5"/>
  <c r="BK172" i="5"/>
  <c r="J172" i="5"/>
  <c r="BI169" i="5"/>
  <c r="BH169" i="5"/>
  <c r="BG169" i="5"/>
  <c r="BF169" i="5"/>
  <c r="BE169" i="5"/>
  <c r="T169" i="5"/>
  <c r="R169" i="5"/>
  <c r="P169" i="5"/>
  <c r="BK169" i="5"/>
  <c r="J169" i="5"/>
  <c r="BI150" i="5"/>
  <c r="BH150" i="5"/>
  <c r="BG150" i="5"/>
  <c r="BF150" i="5"/>
  <c r="BE150" i="5"/>
  <c r="T150" i="5"/>
  <c r="R150" i="5"/>
  <c r="P150" i="5"/>
  <c r="BK150" i="5"/>
  <c r="J150" i="5"/>
  <c r="BI145" i="5"/>
  <c r="BH145" i="5"/>
  <c r="BG145" i="5"/>
  <c r="BF145" i="5"/>
  <c r="BE145" i="5"/>
  <c r="T145" i="5"/>
  <c r="R145" i="5"/>
  <c r="P145" i="5"/>
  <c r="BK145" i="5"/>
  <c r="J145" i="5"/>
  <c r="BI142" i="5"/>
  <c r="BH142" i="5"/>
  <c r="BG142" i="5"/>
  <c r="BF142" i="5"/>
  <c r="BE142" i="5"/>
  <c r="T142" i="5"/>
  <c r="R142" i="5"/>
  <c r="P142" i="5"/>
  <c r="BK142" i="5"/>
  <c r="J142" i="5"/>
  <c r="BI138" i="5"/>
  <c r="BH138" i="5"/>
  <c r="BG138" i="5"/>
  <c r="BF138" i="5"/>
  <c r="BE138" i="5"/>
  <c r="T138" i="5"/>
  <c r="R138" i="5"/>
  <c r="P138" i="5"/>
  <c r="BK138" i="5"/>
  <c r="J138" i="5"/>
  <c r="BI135" i="5"/>
  <c r="BH135" i="5"/>
  <c r="BG135" i="5"/>
  <c r="BF135" i="5"/>
  <c r="BE135" i="5"/>
  <c r="T135" i="5"/>
  <c r="R135" i="5"/>
  <c r="P135" i="5"/>
  <c r="BK135" i="5"/>
  <c r="J135" i="5"/>
  <c r="BI134" i="5"/>
  <c r="BH134" i="5"/>
  <c r="BG134" i="5"/>
  <c r="BF134" i="5"/>
  <c r="BE134" i="5"/>
  <c r="T134" i="5"/>
  <c r="R134" i="5"/>
  <c r="P134" i="5"/>
  <c r="BK134" i="5"/>
  <c r="J134" i="5"/>
  <c r="BI133" i="5"/>
  <c r="BH133" i="5"/>
  <c r="BG133" i="5"/>
  <c r="BF133" i="5"/>
  <c r="BE133" i="5"/>
  <c r="T133" i="5"/>
  <c r="R133" i="5"/>
  <c r="P133" i="5"/>
  <c r="BK133" i="5"/>
  <c r="J133" i="5"/>
  <c r="BI131" i="5"/>
  <c r="BH131" i="5"/>
  <c r="BG131" i="5"/>
  <c r="BF131" i="5"/>
  <c r="BE131" i="5"/>
  <c r="T131" i="5"/>
  <c r="R131" i="5"/>
  <c r="P131" i="5"/>
  <c r="BK131" i="5"/>
  <c r="J131" i="5"/>
  <c r="BI130" i="5"/>
  <c r="BH130" i="5"/>
  <c r="BG130" i="5"/>
  <c r="BF130" i="5"/>
  <c r="BE130" i="5"/>
  <c r="T130" i="5"/>
  <c r="R130" i="5"/>
  <c r="P130" i="5"/>
  <c r="BK130" i="5"/>
  <c r="J130" i="5"/>
  <c r="BI124" i="5"/>
  <c r="BH124" i="5"/>
  <c r="BG124" i="5"/>
  <c r="BF124" i="5"/>
  <c r="BE124" i="5"/>
  <c r="T124" i="5"/>
  <c r="R124" i="5"/>
  <c r="P124" i="5"/>
  <c r="BK124" i="5"/>
  <c r="J124" i="5"/>
  <c r="BI118" i="5"/>
  <c r="BH118" i="5"/>
  <c r="BG118" i="5"/>
  <c r="BF118" i="5"/>
  <c r="BE118" i="5"/>
  <c r="T118" i="5"/>
  <c r="R118" i="5"/>
  <c r="P118" i="5"/>
  <c r="BK118" i="5"/>
  <c r="J118" i="5"/>
  <c r="BI117" i="5"/>
  <c r="BH117" i="5"/>
  <c r="BG117" i="5"/>
  <c r="BF117" i="5"/>
  <c r="BE117" i="5"/>
  <c r="T117" i="5"/>
  <c r="R117" i="5"/>
  <c r="P117" i="5"/>
  <c r="BK117" i="5"/>
  <c r="J117" i="5"/>
  <c r="BI115" i="5"/>
  <c r="BH115" i="5"/>
  <c r="BG115" i="5"/>
  <c r="BF115" i="5"/>
  <c r="BE115" i="5"/>
  <c r="T115" i="5"/>
  <c r="R115" i="5"/>
  <c r="P115" i="5"/>
  <c r="BK115" i="5"/>
  <c r="J115" i="5"/>
  <c r="BI114" i="5"/>
  <c r="BH114" i="5"/>
  <c r="BG114" i="5"/>
  <c r="BF114" i="5"/>
  <c r="BE114" i="5"/>
  <c r="T114" i="5"/>
  <c r="R114" i="5"/>
  <c r="P114" i="5"/>
  <c r="BK114" i="5"/>
  <c r="J114" i="5"/>
  <c r="BI112" i="5"/>
  <c r="BH112" i="5"/>
  <c r="BG112" i="5"/>
  <c r="BF112" i="5"/>
  <c r="BE112" i="5"/>
  <c r="T112" i="5"/>
  <c r="R112" i="5"/>
  <c r="P112" i="5"/>
  <c r="BK112" i="5"/>
  <c r="J112" i="5"/>
  <c r="BI110" i="5"/>
  <c r="BH110" i="5"/>
  <c r="BG110" i="5"/>
  <c r="BF110" i="5"/>
  <c r="BE110" i="5"/>
  <c r="T110" i="5"/>
  <c r="R110" i="5"/>
  <c r="P110" i="5"/>
  <c r="BK110" i="5"/>
  <c r="J110" i="5"/>
  <c r="BI108" i="5"/>
  <c r="BH108" i="5"/>
  <c r="BG108" i="5"/>
  <c r="BF108" i="5"/>
  <c r="BE108" i="5"/>
  <c r="T108" i="5"/>
  <c r="R108" i="5"/>
  <c r="P108" i="5"/>
  <c r="BK108" i="5"/>
  <c r="J108" i="5"/>
  <c r="BI105" i="5"/>
  <c r="BH105" i="5"/>
  <c r="BG105" i="5"/>
  <c r="BF105" i="5"/>
  <c r="BE105" i="5"/>
  <c r="T105" i="5"/>
  <c r="R105" i="5"/>
  <c r="P105" i="5"/>
  <c r="BK105" i="5"/>
  <c r="J105" i="5"/>
  <c r="BI102" i="5"/>
  <c r="F38" i="5" s="1"/>
  <c r="BD57" i="1" s="1"/>
  <c r="BH102" i="5"/>
  <c r="F37" i="5" s="1"/>
  <c r="BC57" i="1" s="1"/>
  <c r="BG102" i="5"/>
  <c r="F36" i="5" s="1"/>
  <c r="BB57" i="1" s="1"/>
  <c r="BF102" i="5"/>
  <c r="J35" i="5" s="1"/>
  <c r="AW57" i="1" s="1"/>
  <c r="BE102" i="5"/>
  <c r="J34" i="5" s="1"/>
  <c r="AV57" i="1" s="1"/>
  <c r="T102" i="5"/>
  <c r="T101" i="5" s="1"/>
  <c r="R102" i="5"/>
  <c r="R101" i="5" s="1"/>
  <c r="P102" i="5"/>
  <c r="P101" i="5" s="1"/>
  <c r="BK102" i="5"/>
  <c r="BK101" i="5" s="1"/>
  <c r="J102" i="5"/>
  <c r="J95" i="5"/>
  <c r="F95" i="5"/>
  <c r="F93" i="5"/>
  <c r="E91" i="5"/>
  <c r="E85" i="5"/>
  <c r="J59" i="5"/>
  <c r="F59" i="5"/>
  <c r="F57" i="5"/>
  <c r="E55" i="5"/>
  <c r="J22" i="5"/>
  <c r="E22" i="5"/>
  <c r="F60" i="5" s="1"/>
  <c r="J21" i="5"/>
  <c r="J16" i="5"/>
  <c r="J57" i="5" s="1"/>
  <c r="E7" i="5"/>
  <c r="E49" i="5" s="1"/>
  <c r="T114" i="4"/>
  <c r="P114" i="4"/>
  <c r="R108" i="4"/>
  <c r="AY56" i="1"/>
  <c r="AX56" i="1"/>
  <c r="BI117" i="4"/>
  <c r="BH117" i="4"/>
  <c r="BG117" i="4"/>
  <c r="BF117" i="4"/>
  <c r="BE117" i="4"/>
  <c r="T117" i="4"/>
  <c r="R117" i="4"/>
  <c r="P117" i="4"/>
  <c r="BK117" i="4"/>
  <c r="J117" i="4"/>
  <c r="BI116" i="4"/>
  <c r="BH116" i="4"/>
  <c r="BG116" i="4"/>
  <c r="BF116" i="4"/>
  <c r="BE116" i="4"/>
  <c r="T116" i="4"/>
  <c r="R116" i="4"/>
  <c r="P116" i="4"/>
  <c r="BK116" i="4"/>
  <c r="J116" i="4"/>
  <c r="BI115" i="4"/>
  <c r="BH115" i="4"/>
  <c r="BG115" i="4"/>
  <c r="BF115" i="4"/>
  <c r="BE115" i="4"/>
  <c r="T115" i="4"/>
  <c r="R115" i="4"/>
  <c r="R114" i="4" s="1"/>
  <c r="P115" i="4"/>
  <c r="BK115" i="4"/>
  <c r="BK114" i="4" s="1"/>
  <c r="J114" i="4" s="1"/>
  <c r="J69" i="4" s="1"/>
  <c r="J115" i="4"/>
  <c r="BI113" i="4"/>
  <c r="BH113" i="4"/>
  <c r="BG113" i="4"/>
  <c r="BF113" i="4"/>
  <c r="T113" i="4"/>
  <c r="R113" i="4"/>
  <c r="P113" i="4"/>
  <c r="BK113" i="4"/>
  <c r="J113" i="4"/>
  <c r="BE113" i="4" s="1"/>
  <c r="BI112" i="4"/>
  <c r="BH112" i="4"/>
  <c r="BG112" i="4"/>
  <c r="BF112" i="4"/>
  <c r="T112" i="4"/>
  <c r="R112" i="4"/>
  <c r="P112" i="4"/>
  <c r="BK112" i="4"/>
  <c r="J112" i="4"/>
  <c r="BE112" i="4" s="1"/>
  <c r="BI111" i="4"/>
  <c r="BH111" i="4"/>
  <c r="BG111" i="4"/>
  <c r="BF111" i="4"/>
  <c r="T111" i="4"/>
  <c r="R111" i="4"/>
  <c r="P111" i="4"/>
  <c r="BK111" i="4"/>
  <c r="J111" i="4"/>
  <c r="BE111" i="4" s="1"/>
  <c r="BI110" i="4"/>
  <c r="BH110" i="4"/>
  <c r="BG110" i="4"/>
  <c r="BF110" i="4"/>
  <c r="T110" i="4"/>
  <c r="R110" i="4"/>
  <c r="P110" i="4"/>
  <c r="BK110" i="4"/>
  <c r="J110" i="4"/>
  <c r="BE110" i="4" s="1"/>
  <c r="BI109" i="4"/>
  <c r="BH109" i="4"/>
  <c r="BG109" i="4"/>
  <c r="BF109" i="4"/>
  <c r="T109" i="4"/>
  <c r="T108" i="4" s="1"/>
  <c r="R109" i="4"/>
  <c r="P109" i="4"/>
  <c r="P108" i="4" s="1"/>
  <c r="BK109" i="4"/>
  <c r="BK108" i="4" s="1"/>
  <c r="J108" i="4" s="1"/>
  <c r="J68" i="4" s="1"/>
  <c r="J109" i="4"/>
  <c r="BE109" i="4" s="1"/>
  <c r="BI107" i="4"/>
  <c r="BH107" i="4"/>
  <c r="BG107" i="4"/>
  <c r="BF107" i="4"/>
  <c r="BE107" i="4"/>
  <c r="T107" i="4"/>
  <c r="R107" i="4"/>
  <c r="P107" i="4"/>
  <c r="BK107" i="4"/>
  <c r="J107" i="4"/>
  <c r="BI106" i="4"/>
  <c r="BH106" i="4"/>
  <c r="BG106" i="4"/>
  <c r="BF106" i="4"/>
  <c r="BE106" i="4"/>
  <c r="T106" i="4"/>
  <c r="R106" i="4"/>
  <c r="P106" i="4"/>
  <c r="BK106" i="4"/>
  <c r="J106" i="4"/>
  <c r="BI105" i="4"/>
  <c r="BH105" i="4"/>
  <c r="BG105" i="4"/>
  <c r="BF105" i="4"/>
  <c r="BE105" i="4"/>
  <c r="T105" i="4"/>
  <c r="R105" i="4"/>
  <c r="P105" i="4"/>
  <c r="BK105" i="4"/>
  <c r="J105" i="4"/>
  <c r="BI104" i="4"/>
  <c r="BH104" i="4"/>
  <c r="BG104" i="4"/>
  <c r="BF104" i="4"/>
  <c r="BE104" i="4"/>
  <c r="T104" i="4"/>
  <c r="R104" i="4"/>
  <c r="P104" i="4"/>
  <c r="BK104" i="4"/>
  <c r="J104" i="4"/>
  <c r="BI103" i="4"/>
  <c r="BH103" i="4"/>
  <c r="BG103" i="4"/>
  <c r="BF103" i="4"/>
  <c r="BE103" i="4"/>
  <c r="T103" i="4"/>
  <c r="R103" i="4"/>
  <c r="P103" i="4"/>
  <c r="BK103" i="4"/>
  <c r="J103" i="4"/>
  <c r="BI102" i="4"/>
  <c r="BH102" i="4"/>
  <c r="BG102" i="4"/>
  <c r="BF102" i="4"/>
  <c r="BE102" i="4"/>
  <c r="T102" i="4"/>
  <c r="R102" i="4"/>
  <c r="P102" i="4"/>
  <c r="BK102" i="4"/>
  <c r="J102" i="4"/>
  <c r="BI101" i="4"/>
  <c r="BH101" i="4"/>
  <c r="BG101" i="4"/>
  <c r="BF101" i="4"/>
  <c r="BE101" i="4"/>
  <c r="T101" i="4"/>
  <c r="R101" i="4"/>
  <c r="P101" i="4"/>
  <c r="BK101" i="4"/>
  <c r="J101" i="4"/>
  <c r="BI100" i="4"/>
  <c r="BH100" i="4"/>
  <c r="BG100" i="4"/>
  <c r="BF100" i="4"/>
  <c r="BE100" i="4"/>
  <c r="T100" i="4"/>
  <c r="T99" i="4" s="1"/>
  <c r="R100" i="4"/>
  <c r="R99" i="4" s="1"/>
  <c r="P100" i="4"/>
  <c r="P99" i="4" s="1"/>
  <c r="BK100" i="4"/>
  <c r="BK99" i="4" s="1"/>
  <c r="J99" i="4" s="1"/>
  <c r="J67" i="4" s="1"/>
  <c r="J100" i="4"/>
  <c r="BI98" i="4"/>
  <c r="BH98" i="4"/>
  <c r="BG98" i="4"/>
  <c r="BF98" i="4"/>
  <c r="T98" i="4"/>
  <c r="R98" i="4"/>
  <c r="P98" i="4"/>
  <c r="BK98" i="4"/>
  <c r="J98" i="4"/>
  <c r="BE98" i="4" s="1"/>
  <c r="BI97" i="4"/>
  <c r="BH97" i="4"/>
  <c r="BG97" i="4"/>
  <c r="BF97" i="4"/>
  <c r="T97" i="4"/>
  <c r="R97" i="4"/>
  <c r="P97" i="4"/>
  <c r="BK97" i="4"/>
  <c r="J97" i="4"/>
  <c r="BE97" i="4" s="1"/>
  <c r="BI96" i="4"/>
  <c r="F38" i="4" s="1"/>
  <c r="BD56" i="1" s="1"/>
  <c r="BH96" i="4"/>
  <c r="F37" i="4" s="1"/>
  <c r="BC56" i="1" s="1"/>
  <c r="BG96" i="4"/>
  <c r="F36" i="4" s="1"/>
  <c r="BB56" i="1" s="1"/>
  <c r="BF96" i="4"/>
  <c r="J35" i="4" s="1"/>
  <c r="AW56" i="1" s="1"/>
  <c r="T96" i="4"/>
  <c r="T95" i="4" s="1"/>
  <c r="T94" i="4" s="1"/>
  <c r="T93" i="4" s="1"/>
  <c r="R96" i="4"/>
  <c r="R95" i="4" s="1"/>
  <c r="P96" i="4"/>
  <c r="P95" i="4" s="1"/>
  <c r="P94" i="4" s="1"/>
  <c r="P93" i="4" s="1"/>
  <c r="AU56" i="1" s="1"/>
  <c r="BK96" i="4"/>
  <c r="BK95" i="4" s="1"/>
  <c r="J96" i="4"/>
  <c r="BE96" i="4" s="1"/>
  <c r="J89" i="4"/>
  <c r="F89" i="4"/>
  <c r="J87" i="4"/>
  <c r="F87" i="4"/>
  <c r="E85" i="4"/>
  <c r="F60" i="4"/>
  <c r="J59" i="4"/>
  <c r="F59" i="4"/>
  <c r="F57" i="4"/>
  <c r="E55" i="4"/>
  <c r="E49" i="4"/>
  <c r="J22" i="4"/>
  <c r="E22" i="4"/>
  <c r="F90" i="4" s="1"/>
  <c r="J21" i="4"/>
  <c r="J16" i="4"/>
  <c r="J57" i="4" s="1"/>
  <c r="E7" i="4"/>
  <c r="E79" i="4" s="1"/>
  <c r="R206" i="3"/>
  <c r="R205" i="3" s="1"/>
  <c r="R202" i="3"/>
  <c r="R201" i="3" s="1"/>
  <c r="R199" i="3"/>
  <c r="AY55" i="1"/>
  <c r="AX55" i="1"/>
  <c r="BI207" i="3"/>
  <c r="BH207" i="3"/>
  <c r="BG207" i="3"/>
  <c r="BF207" i="3"/>
  <c r="T207" i="3"/>
  <c r="T206" i="3" s="1"/>
  <c r="T205" i="3" s="1"/>
  <c r="R207" i="3"/>
  <c r="P207" i="3"/>
  <c r="P206" i="3" s="1"/>
  <c r="P205" i="3" s="1"/>
  <c r="BK207" i="3"/>
  <c r="BK206" i="3" s="1"/>
  <c r="J207" i="3"/>
  <c r="BE207" i="3" s="1"/>
  <c r="BI204" i="3"/>
  <c r="BH204" i="3"/>
  <c r="BG204" i="3"/>
  <c r="BF204" i="3"/>
  <c r="T204" i="3"/>
  <c r="R204" i="3"/>
  <c r="P204" i="3"/>
  <c r="BK204" i="3"/>
  <c r="J204" i="3"/>
  <c r="BE204" i="3" s="1"/>
  <c r="BI203" i="3"/>
  <c r="BH203" i="3"/>
  <c r="BG203" i="3"/>
  <c r="BF203" i="3"/>
  <c r="T203" i="3"/>
  <c r="T202" i="3" s="1"/>
  <c r="T201" i="3" s="1"/>
  <c r="R203" i="3"/>
  <c r="P203" i="3"/>
  <c r="P202" i="3" s="1"/>
  <c r="P201" i="3" s="1"/>
  <c r="BK203" i="3"/>
  <c r="BK202" i="3" s="1"/>
  <c r="J203" i="3"/>
  <c r="BE203" i="3" s="1"/>
  <c r="BI200" i="3"/>
  <c r="BH200" i="3"/>
  <c r="BG200" i="3"/>
  <c r="BF200" i="3"/>
  <c r="T200" i="3"/>
  <c r="T199" i="3" s="1"/>
  <c r="R200" i="3"/>
  <c r="P200" i="3"/>
  <c r="P199" i="3" s="1"/>
  <c r="BK200" i="3"/>
  <c r="BK199" i="3" s="1"/>
  <c r="J199" i="3" s="1"/>
  <c r="J69" i="3" s="1"/>
  <c r="J200" i="3"/>
  <c r="BE200" i="3" s="1"/>
  <c r="BI198" i="3"/>
  <c r="BH198" i="3"/>
  <c r="BG198" i="3"/>
  <c r="BF198" i="3"/>
  <c r="BE198" i="3"/>
  <c r="T198" i="3"/>
  <c r="R198" i="3"/>
  <c r="P198" i="3"/>
  <c r="BK198" i="3"/>
  <c r="J198" i="3"/>
  <c r="BI196" i="3"/>
  <c r="BH196" i="3"/>
  <c r="BG196" i="3"/>
  <c r="BF196" i="3"/>
  <c r="BE196" i="3"/>
  <c r="T196" i="3"/>
  <c r="R196" i="3"/>
  <c r="P196" i="3"/>
  <c r="BK196" i="3"/>
  <c r="J196" i="3"/>
  <c r="BI194" i="3"/>
  <c r="BH194" i="3"/>
  <c r="BG194" i="3"/>
  <c r="BF194" i="3"/>
  <c r="BE194" i="3"/>
  <c r="T194" i="3"/>
  <c r="R194" i="3"/>
  <c r="P194" i="3"/>
  <c r="BK194" i="3"/>
  <c r="J194" i="3"/>
  <c r="BI193" i="3"/>
  <c r="BH193" i="3"/>
  <c r="BG193" i="3"/>
  <c r="BF193" i="3"/>
  <c r="BE193" i="3"/>
  <c r="T193" i="3"/>
  <c r="R193" i="3"/>
  <c r="P193" i="3"/>
  <c r="BK193" i="3"/>
  <c r="J193" i="3"/>
  <c r="BI192" i="3"/>
  <c r="BH192" i="3"/>
  <c r="BG192" i="3"/>
  <c r="BF192" i="3"/>
  <c r="BE192" i="3"/>
  <c r="T192" i="3"/>
  <c r="R192" i="3"/>
  <c r="P192" i="3"/>
  <c r="BK192" i="3"/>
  <c r="J192" i="3"/>
  <c r="BI190" i="3"/>
  <c r="BH190" i="3"/>
  <c r="BG190" i="3"/>
  <c r="BF190" i="3"/>
  <c r="BE190" i="3"/>
  <c r="T190" i="3"/>
  <c r="R190" i="3"/>
  <c r="P190" i="3"/>
  <c r="BK190" i="3"/>
  <c r="J190" i="3"/>
  <c r="BI188" i="3"/>
  <c r="BH188" i="3"/>
  <c r="BG188" i="3"/>
  <c r="BF188" i="3"/>
  <c r="BE188" i="3"/>
  <c r="T188" i="3"/>
  <c r="R188" i="3"/>
  <c r="P188" i="3"/>
  <c r="BK188" i="3"/>
  <c r="J188" i="3"/>
  <c r="BI187" i="3"/>
  <c r="BH187" i="3"/>
  <c r="BG187" i="3"/>
  <c r="BF187" i="3"/>
  <c r="BE187" i="3"/>
  <c r="T187" i="3"/>
  <c r="R187" i="3"/>
  <c r="P187" i="3"/>
  <c r="BK187" i="3"/>
  <c r="J187" i="3"/>
  <c r="BI185" i="3"/>
  <c r="BH185" i="3"/>
  <c r="BG185" i="3"/>
  <c r="BF185" i="3"/>
  <c r="BE185" i="3"/>
  <c r="T185" i="3"/>
  <c r="R185" i="3"/>
  <c r="P185" i="3"/>
  <c r="BK185" i="3"/>
  <c r="J185" i="3"/>
  <c r="BI184" i="3"/>
  <c r="BH184" i="3"/>
  <c r="BG184" i="3"/>
  <c r="BF184" i="3"/>
  <c r="BE184" i="3"/>
  <c r="T184" i="3"/>
  <c r="R184" i="3"/>
  <c r="P184" i="3"/>
  <c r="BK184" i="3"/>
  <c r="J184" i="3"/>
  <c r="BI182" i="3"/>
  <c r="BH182" i="3"/>
  <c r="BG182" i="3"/>
  <c r="BF182" i="3"/>
  <c r="BE182" i="3"/>
  <c r="T182" i="3"/>
  <c r="R182" i="3"/>
  <c r="P182" i="3"/>
  <c r="BK182" i="3"/>
  <c r="J182" i="3"/>
  <c r="BI181" i="3"/>
  <c r="BH181" i="3"/>
  <c r="BG181" i="3"/>
  <c r="BF181" i="3"/>
  <c r="BE181" i="3"/>
  <c r="T181" i="3"/>
  <c r="R181" i="3"/>
  <c r="P181" i="3"/>
  <c r="BK181" i="3"/>
  <c r="J181" i="3"/>
  <c r="BI180" i="3"/>
  <c r="BH180" i="3"/>
  <c r="BG180" i="3"/>
  <c r="BF180" i="3"/>
  <c r="BE180" i="3"/>
  <c r="T180" i="3"/>
  <c r="R180" i="3"/>
  <c r="P180" i="3"/>
  <c r="BK180" i="3"/>
  <c r="J180" i="3"/>
  <c r="BI178" i="3"/>
  <c r="BH178" i="3"/>
  <c r="BG178" i="3"/>
  <c r="BF178" i="3"/>
  <c r="BE178" i="3"/>
  <c r="T178" i="3"/>
  <c r="R178" i="3"/>
  <c r="P178" i="3"/>
  <c r="BK178" i="3"/>
  <c r="J178" i="3"/>
  <c r="BI176" i="3"/>
  <c r="BH176" i="3"/>
  <c r="BG176" i="3"/>
  <c r="BF176" i="3"/>
  <c r="BE176" i="3"/>
  <c r="T176" i="3"/>
  <c r="R176" i="3"/>
  <c r="P176" i="3"/>
  <c r="BK176" i="3"/>
  <c r="J176" i="3"/>
  <c r="BI174" i="3"/>
  <c r="BH174" i="3"/>
  <c r="BG174" i="3"/>
  <c r="BF174" i="3"/>
  <c r="BE174" i="3"/>
  <c r="T174" i="3"/>
  <c r="R174" i="3"/>
  <c r="P174" i="3"/>
  <c r="BK174" i="3"/>
  <c r="J174" i="3"/>
  <c r="BI166" i="3"/>
  <c r="BH166" i="3"/>
  <c r="BG166" i="3"/>
  <c r="BF166" i="3"/>
  <c r="BE166" i="3"/>
  <c r="T166" i="3"/>
  <c r="R166" i="3"/>
  <c r="P166" i="3"/>
  <c r="BK166" i="3"/>
  <c r="J166" i="3"/>
  <c r="BI165" i="3"/>
  <c r="BH165" i="3"/>
  <c r="BG165" i="3"/>
  <c r="BF165" i="3"/>
  <c r="BE165" i="3"/>
  <c r="T165" i="3"/>
  <c r="R165" i="3"/>
  <c r="P165" i="3"/>
  <c r="BK165" i="3"/>
  <c r="J165" i="3"/>
  <c r="BI164" i="3"/>
  <c r="BH164" i="3"/>
  <c r="BG164" i="3"/>
  <c r="BF164" i="3"/>
  <c r="BE164" i="3"/>
  <c r="T164" i="3"/>
  <c r="R164" i="3"/>
  <c r="P164" i="3"/>
  <c r="BK164" i="3"/>
  <c r="J164" i="3"/>
  <c r="BI163" i="3"/>
  <c r="BH163" i="3"/>
  <c r="BG163" i="3"/>
  <c r="BF163" i="3"/>
  <c r="BE163" i="3"/>
  <c r="T163" i="3"/>
  <c r="T162" i="3" s="1"/>
  <c r="R163" i="3"/>
  <c r="R162" i="3" s="1"/>
  <c r="P163" i="3"/>
  <c r="P162" i="3" s="1"/>
  <c r="BK163" i="3"/>
  <c r="BK162" i="3" s="1"/>
  <c r="J162" i="3" s="1"/>
  <c r="J68" i="3" s="1"/>
  <c r="J163" i="3"/>
  <c r="BI161" i="3"/>
  <c r="BH161" i="3"/>
  <c r="BG161" i="3"/>
  <c r="BF161" i="3"/>
  <c r="T161" i="3"/>
  <c r="R161" i="3"/>
  <c r="P161" i="3"/>
  <c r="BK161" i="3"/>
  <c r="J161" i="3"/>
  <c r="BE161" i="3" s="1"/>
  <c r="BI159" i="3"/>
  <c r="BH159" i="3"/>
  <c r="BG159" i="3"/>
  <c r="BF159" i="3"/>
  <c r="T159" i="3"/>
  <c r="R159" i="3"/>
  <c r="P159" i="3"/>
  <c r="BK159" i="3"/>
  <c r="J159" i="3"/>
  <c r="BE159" i="3" s="1"/>
  <c r="BI155" i="3"/>
  <c r="BH155" i="3"/>
  <c r="BG155" i="3"/>
  <c r="BF155" i="3"/>
  <c r="T155" i="3"/>
  <c r="T154" i="3" s="1"/>
  <c r="R155" i="3"/>
  <c r="R154" i="3" s="1"/>
  <c r="P155" i="3"/>
  <c r="P154" i="3" s="1"/>
  <c r="BK155" i="3"/>
  <c r="BK154" i="3" s="1"/>
  <c r="J154" i="3" s="1"/>
  <c r="J67" i="3" s="1"/>
  <c r="J155" i="3"/>
  <c r="BE155" i="3" s="1"/>
  <c r="BI153" i="3"/>
  <c r="BH153" i="3"/>
  <c r="BG153" i="3"/>
  <c r="BF153" i="3"/>
  <c r="BE153" i="3"/>
  <c r="T153" i="3"/>
  <c r="R153" i="3"/>
  <c r="P153" i="3"/>
  <c r="BK153" i="3"/>
  <c r="J153" i="3"/>
  <c r="BI151" i="3"/>
  <c r="BH151" i="3"/>
  <c r="BG151" i="3"/>
  <c r="BF151" i="3"/>
  <c r="BE151" i="3"/>
  <c r="T151" i="3"/>
  <c r="R151" i="3"/>
  <c r="P151" i="3"/>
  <c r="BK151" i="3"/>
  <c r="J151" i="3"/>
  <c r="BI149" i="3"/>
  <c r="BH149" i="3"/>
  <c r="BG149" i="3"/>
  <c r="BF149" i="3"/>
  <c r="BE149" i="3"/>
  <c r="T149" i="3"/>
  <c r="R149" i="3"/>
  <c r="P149" i="3"/>
  <c r="BK149" i="3"/>
  <c r="J149" i="3"/>
  <c r="BI142" i="3"/>
  <c r="BH142" i="3"/>
  <c r="BG142" i="3"/>
  <c r="BF142" i="3"/>
  <c r="BE142" i="3"/>
  <c r="T142" i="3"/>
  <c r="R142" i="3"/>
  <c r="P142" i="3"/>
  <c r="BK142" i="3"/>
  <c r="J142" i="3"/>
  <c r="BI140" i="3"/>
  <c r="BH140" i="3"/>
  <c r="BG140" i="3"/>
  <c r="BF140" i="3"/>
  <c r="BE140" i="3"/>
  <c r="T140" i="3"/>
  <c r="R140" i="3"/>
  <c r="P140" i="3"/>
  <c r="BK140" i="3"/>
  <c r="J140" i="3"/>
  <c r="BI131" i="3"/>
  <c r="BH131" i="3"/>
  <c r="BG131" i="3"/>
  <c r="BF131" i="3"/>
  <c r="BE131" i="3"/>
  <c r="T131" i="3"/>
  <c r="R131" i="3"/>
  <c r="P131" i="3"/>
  <c r="BK131" i="3"/>
  <c r="J131" i="3"/>
  <c r="BI129" i="3"/>
  <c r="BH129" i="3"/>
  <c r="BG129" i="3"/>
  <c r="BF129" i="3"/>
  <c r="BE129" i="3"/>
  <c r="T129" i="3"/>
  <c r="R129" i="3"/>
  <c r="P129" i="3"/>
  <c r="BK129" i="3"/>
  <c r="J129" i="3"/>
  <c r="BI127" i="3"/>
  <c r="BH127" i="3"/>
  <c r="BG127" i="3"/>
  <c r="BF127" i="3"/>
  <c r="BE127" i="3"/>
  <c r="T127" i="3"/>
  <c r="R127" i="3"/>
  <c r="P127" i="3"/>
  <c r="BK127" i="3"/>
  <c r="J127" i="3"/>
  <c r="BI122" i="3"/>
  <c r="BH122" i="3"/>
  <c r="BG122" i="3"/>
  <c r="BF122" i="3"/>
  <c r="BE122" i="3"/>
  <c r="T122" i="3"/>
  <c r="R122" i="3"/>
  <c r="P122" i="3"/>
  <c r="BK122" i="3"/>
  <c r="J122" i="3"/>
  <c r="BI120" i="3"/>
  <c r="BH120" i="3"/>
  <c r="BG120" i="3"/>
  <c r="BF120" i="3"/>
  <c r="BE120" i="3"/>
  <c r="T120" i="3"/>
  <c r="R120" i="3"/>
  <c r="P120" i="3"/>
  <c r="BK120" i="3"/>
  <c r="J120" i="3"/>
  <c r="BI119" i="3"/>
  <c r="BH119" i="3"/>
  <c r="BG119" i="3"/>
  <c r="BF119" i="3"/>
  <c r="BE119" i="3"/>
  <c r="T119" i="3"/>
  <c r="R119" i="3"/>
  <c r="P119" i="3"/>
  <c r="BK119" i="3"/>
  <c r="J119" i="3"/>
  <c r="BI117" i="3"/>
  <c r="BH117" i="3"/>
  <c r="BG117" i="3"/>
  <c r="BF117" i="3"/>
  <c r="BE117" i="3"/>
  <c r="T117" i="3"/>
  <c r="R117" i="3"/>
  <c r="P117" i="3"/>
  <c r="BK117" i="3"/>
  <c r="J117" i="3"/>
  <c r="BI114" i="3"/>
  <c r="BH114" i="3"/>
  <c r="BG114" i="3"/>
  <c r="BF114" i="3"/>
  <c r="BE114" i="3"/>
  <c r="T114" i="3"/>
  <c r="R114" i="3"/>
  <c r="P114" i="3"/>
  <c r="BK114" i="3"/>
  <c r="J114" i="3"/>
  <c r="BI111" i="3"/>
  <c r="BH111" i="3"/>
  <c r="BG111" i="3"/>
  <c r="BF111" i="3"/>
  <c r="BE111" i="3"/>
  <c r="T111" i="3"/>
  <c r="R111" i="3"/>
  <c r="P111" i="3"/>
  <c r="BK111" i="3"/>
  <c r="J111" i="3"/>
  <c r="BI108" i="3"/>
  <c r="BH108" i="3"/>
  <c r="BG108" i="3"/>
  <c r="BF108" i="3"/>
  <c r="BE108" i="3"/>
  <c r="T108" i="3"/>
  <c r="R108" i="3"/>
  <c r="P108" i="3"/>
  <c r="BK108" i="3"/>
  <c r="J108" i="3"/>
  <c r="BI100" i="3"/>
  <c r="F38" i="3" s="1"/>
  <c r="BD55" i="1" s="1"/>
  <c r="BH100" i="3"/>
  <c r="F37" i="3" s="1"/>
  <c r="BC55" i="1" s="1"/>
  <c r="BG100" i="3"/>
  <c r="BF100" i="3"/>
  <c r="J35" i="3" s="1"/>
  <c r="AW55" i="1" s="1"/>
  <c r="BE100" i="3"/>
  <c r="T100" i="3"/>
  <c r="T99" i="3" s="1"/>
  <c r="T98" i="3" s="1"/>
  <c r="R100" i="3"/>
  <c r="P100" i="3"/>
  <c r="P99" i="3" s="1"/>
  <c r="P98" i="3" s="1"/>
  <c r="P97" i="3" s="1"/>
  <c r="AU55" i="1" s="1"/>
  <c r="BK100" i="3"/>
  <c r="BK99" i="3" s="1"/>
  <c r="J100" i="3"/>
  <c r="F94" i="3"/>
  <c r="J93" i="3"/>
  <c r="F93" i="3"/>
  <c r="F91" i="3"/>
  <c r="E89" i="3"/>
  <c r="E83" i="3"/>
  <c r="J59" i="3"/>
  <c r="F59" i="3"/>
  <c r="J57" i="3"/>
  <c r="F57" i="3"/>
  <c r="E55" i="3"/>
  <c r="J22" i="3"/>
  <c r="E22" i="3"/>
  <c r="F60" i="3" s="1"/>
  <c r="J21" i="3"/>
  <c r="J16" i="3"/>
  <c r="J91" i="3" s="1"/>
  <c r="E7" i="3"/>
  <c r="E49" i="3" s="1"/>
  <c r="T1910" i="2"/>
  <c r="AY54" i="1"/>
  <c r="AX54" i="1"/>
  <c r="BI1947" i="2"/>
  <c r="BH1947" i="2"/>
  <c r="BG1947" i="2"/>
  <c r="BF1947" i="2"/>
  <c r="BE1947" i="2"/>
  <c r="T1947" i="2"/>
  <c r="R1947" i="2"/>
  <c r="P1947" i="2"/>
  <c r="BK1947" i="2"/>
  <c r="J1947" i="2"/>
  <c r="BI1944" i="2"/>
  <c r="BH1944" i="2"/>
  <c r="BG1944" i="2"/>
  <c r="BF1944" i="2"/>
  <c r="T1944" i="2"/>
  <c r="T1943" i="2" s="1"/>
  <c r="R1944" i="2"/>
  <c r="R1943" i="2" s="1"/>
  <c r="P1944" i="2"/>
  <c r="P1943" i="2" s="1"/>
  <c r="BK1944" i="2"/>
  <c r="BK1943" i="2" s="1"/>
  <c r="J1944" i="2"/>
  <c r="BE1944" i="2" s="1"/>
  <c r="BI1941" i="2"/>
  <c r="BH1941" i="2"/>
  <c r="BG1941" i="2"/>
  <c r="BF1941" i="2"/>
  <c r="BE1941" i="2"/>
  <c r="T1941" i="2"/>
  <c r="T1940" i="2" s="1"/>
  <c r="R1941" i="2"/>
  <c r="R1940" i="2" s="1"/>
  <c r="R1939" i="2" s="1"/>
  <c r="P1941" i="2"/>
  <c r="P1940" i="2" s="1"/>
  <c r="P1939" i="2" s="1"/>
  <c r="BK1941" i="2"/>
  <c r="BK1940" i="2" s="1"/>
  <c r="J1940" i="2" s="1"/>
  <c r="J82" i="2" s="1"/>
  <c r="J1941" i="2"/>
  <c r="BI1938" i="2"/>
  <c r="BH1938" i="2"/>
  <c r="BG1938" i="2"/>
  <c r="BF1938" i="2"/>
  <c r="BE1938" i="2"/>
  <c r="T1938" i="2"/>
  <c r="T1937" i="2" s="1"/>
  <c r="R1938" i="2"/>
  <c r="R1937" i="2" s="1"/>
  <c r="P1938" i="2"/>
  <c r="P1937" i="2" s="1"/>
  <c r="BK1938" i="2"/>
  <c r="BK1937" i="2" s="1"/>
  <c r="J1937" i="2" s="1"/>
  <c r="J80" i="2" s="1"/>
  <c r="J1938" i="2"/>
  <c r="BI1936" i="2"/>
  <c r="BH1936" i="2"/>
  <c r="BG1936" i="2"/>
  <c r="BF1936" i="2"/>
  <c r="BE1936" i="2"/>
  <c r="T1936" i="2"/>
  <c r="R1936" i="2"/>
  <c r="P1936" i="2"/>
  <c r="BK1936" i="2"/>
  <c r="J1936" i="2"/>
  <c r="BI1935" i="2"/>
  <c r="BH1935" i="2"/>
  <c r="BG1935" i="2"/>
  <c r="BF1935" i="2"/>
  <c r="T1935" i="2"/>
  <c r="R1935" i="2"/>
  <c r="P1935" i="2"/>
  <c r="BK1935" i="2"/>
  <c r="J1935" i="2"/>
  <c r="BE1935" i="2" s="1"/>
  <c r="BI1934" i="2"/>
  <c r="BH1934" i="2"/>
  <c r="BG1934" i="2"/>
  <c r="BF1934" i="2"/>
  <c r="BE1934" i="2"/>
  <c r="T1934" i="2"/>
  <c r="R1934" i="2"/>
  <c r="P1934" i="2"/>
  <c r="BK1934" i="2"/>
  <c r="J1934" i="2"/>
  <c r="BI1933" i="2"/>
  <c r="BH1933" i="2"/>
  <c r="BG1933" i="2"/>
  <c r="BF1933" i="2"/>
  <c r="T1933" i="2"/>
  <c r="R1933" i="2"/>
  <c r="P1933" i="2"/>
  <c r="BK1933" i="2"/>
  <c r="J1933" i="2"/>
  <c r="BE1933" i="2" s="1"/>
  <c r="BI1932" i="2"/>
  <c r="BH1932" i="2"/>
  <c r="BG1932" i="2"/>
  <c r="BF1932" i="2"/>
  <c r="BE1932" i="2"/>
  <c r="T1932" i="2"/>
  <c r="R1932" i="2"/>
  <c r="P1932" i="2"/>
  <c r="BK1932" i="2"/>
  <c r="J1932" i="2"/>
  <c r="BI1931" i="2"/>
  <c r="BH1931" i="2"/>
  <c r="BG1931" i="2"/>
  <c r="BF1931" i="2"/>
  <c r="T1931" i="2"/>
  <c r="R1931" i="2"/>
  <c r="P1931" i="2"/>
  <c r="BK1931" i="2"/>
  <c r="J1931" i="2"/>
  <c r="BE1931" i="2" s="1"/>
  <c r="BI1930" i="2"/>
  <c r="BH1930" i="2"/>
  <c r="BG1930" i="2"/>
  <c r="BF1930" i="2"/>
  <c r="BE1930" i="2"/>
  <c r="T1930" i="2"/>
  <c r="R1930" i="2"/>
  <c r="P1930" i="2"/>
  <c r="BK1930" i="2"/>
  <c r="J1930" i="2"/>
  <c r="BI1928" i="2"/>
  <c r="BH1928" i="2"/>
  <c r="BG1928" i="2"/>
  <c r="BF1928" i="2"/>
  <c r="T1928" i="2"/>
  <c r="R1928" i="2"/>
  <c r="P1928" i="2"/>
  <c r="BK1928" i="2"/>
  <c r="J1928" i="2"/>
  <c r="BE1928" i="2" s="1"/>
  <c r="BI1926" i="2"/>
  <c r="BH1926" i="2"/>
  <c r="BG1926" i="2"/>
  <c r="BF1926" i="2"/>
  <c r="BE1926" i="2"/>
  <c r="T1926" i="2"/>
  <c r="R1926" i="2"/>
  <c r="P1926" i="2"/>
  <c r="BK1926" i="2"/>
  <c r="J1926" i="2"/>
  <c r="BI1924" i="2"/>
  <c r="BH1924" i="2"/>
  <c r="BG1924" i="2"/>
  <c r="BF1924" i="2"/>
  <c r="T1924" i="2"/>
  <c r="R1924" i="2"/>
  <c r="P1924" i="2"/>
  <c r="BK1924" i="2"/>
  <c r="J1924" i="2"/>
  <c r="BE1924" i="2" s="1"/>
  <c r="BI1922" i="2"/>
  <c r="BH1922" i="2"/>
  <c r="BG1922" i="2"/>
  <c r="BF1922" i="2"/>
  <c r="BE1922" i="2"/>
  <c r="T1922" i="2"/>
  <c r="R1922" i="2"/>
  <c r="P1922" i="2"/>
  <c r="BK1922" i="2"/>
  <c r="J1922" i="2"/>
  <c r="BI1920" i="2"/>
  <c r="BH1920" i="2"/>
  <c r="BG1920" i="2"/>
  <c r="BF1920" i="2"/>
  <c r="T1920" i="2"/>
  <c r="R1920" i="2"/>
  <c r="P1920" i="2"/>
  <c r="BK1920" i="2"/>
  <c r="J1920" i="2"/>
  <c r="BE1920" i="2" s="1"/>
  <c r="BI1918" i="2"/>
  <c r="BH1918" i="2"/>
  <c r="BG1918" i="2"/>
  <c r="BF1918" i="2"/>
  <c r="BE1918" i="2"/>
  <c r="T1918" i="2"/>
  <c r="R1918" i="2"/>
  <c r="P1918" i="2"/>
  <c r="BK1918" i="2"/>
  <c r="J1918" i="2"/>
  <c r="BI1916" i="2"/>
  <c r="BH1916" i="2"/>
  <c r="BG1916" i="2"/>
  <c r="BF1916" i="2"/>
  <c r="T1916" i="2"/>
  <c r="R1916" i="2"/>
  <c r="P1916" i="2"/>
  <c r="BK1916" i="2"/>
  <c r="J1916" i="2"/>
  <c r="BE1916" i="2" s="1"/>
  <c r="BI1914" i="2"/>
  <c r="BH1914" i="2"/>
  <c r="BG1914" i="2"/>
  <c r="BF1914" i="2"/>
  <c r="BE1914" i="2"/>
  <c r="T1914" i="2"/>
  <c r="T1913" i="2" s="1"/>
  <c r="T1912" i="2" s="1"/>
  <c r="R1914" i="2"/>
  <c r="P1914" i="2"/>
  <c r="P1913" i="2" s="1"/>
  <c r="P1912" i="2" s="1"/>
  <c r="BK1914" i="2"/>
  <c r="BK1913" i="2" s="1"/>
  <c r="J1914" i="2"/>
  <c r="BI1911" i="2"/>
  <c r="BH1911" i="2"/>
  <c r="BG1911" i="2"/>
  <c r="BF1911" i="2"/>
  <c r="BE1911" i="2"/>
  <c r="T1911" i="2"/>
  <c r="R1911" i="2"/>
  <c r="R1910" i="2" s="1"/>
  <c r="P1911" i="2"/>
  <c r="P1910" i="2" s="1"/>
  <c r="BK1911" i="2"/>
  <c r="BK1910" i="2" s="1"/>
  <c r="J1910" i="2" s="1"/>
  <c r="J77" i="2" s="1"/>
  <c r="J1911" i="2"/>
  <c r="BI1909" i="2"/>
  <c r="BH1909" i="2"/>
  <c r="BG1909" i="2"/>
  <c r="BF1909" i="2"/>
  <c r="BE1909" i="2"/>
  <c r="T1909" i="2"/>
  <c r="R1909" i="2"/>
  <c r="P1909" i="2"/>
  <c r="BK1909" i="2"/>
  <c r="J1909" i="2"/>
  <c r="BI1908" i="2"/>
  <c r="BH1908" i="2"/>
  <c r="BG1908" i="2"/>
  <c r="BF1908" i="2"/>
  <c r="T1908" i="2"/>
  <c r="R1908" i="2"/>
  <c r="P1908" i="2"/>
  <c r="BK1908" i="2"/>
  <c r="J1908" i="2"/>
  <c r="BE1908" i="2" s="1"/>
  <c r="BI1907" i="2"/>
  <c r="BH1907" i="2"/>
  <c r="BG1907" i="2"/>
  <c r="BF1907" i="2"/>
  <c r="BE1907" i="2"/>
  <c r="T1907" i="2"/>
  <c r="R1907" i="2"/>
  <c r="P1907" i="2"/>
  <c r="BK1907" i="2"/>
  <c r="J1907" i="2"/>
  <c r="BI1906" i="2"/>
  <c r="BH1906" i="2"/>
  <c r="BG1906" i="2"/>
  <c r="BF1906" i="2"/>
  <c r="T1906" i="2"/>
  <c r="R1906" i="2"/>
  <c r="P1906" i="2"/>
  <c r="BK1906" i="2"/>
  <c r="J1906" i="2"/>
  <c r="BE1906" i="2" s="1"/>
  <c r="BI1905" i="2"/>
  <c r="BH1905" i="2"/>
  <c r="BG1905" i="2"/>
  <c r="BF1905" i="2"/>
  <c r="BE1905" i="2"/>
  <c r="T1905" i="2"/>
  <c r="R1905" i="2"/>
  <c r="P1905" i="2"/>
  <c r="BK1905" i="2"/>
  <c r="J1905" i="2"/>
  <c r="BI1904" i="2"/>
  <c r="BH1904" i="2"/>
  <c r="BG1904" i="2"/>
  <c r="BF1904" i="2"/>
  <c r="T1904" i="2"/>
  <c r="R1904" i="2"/>
  <c r="P1904" i="2"/>
  <c r="BK1904" i="2"/>
  <c r="J1904" i="2"/>
  <c r="BE1904" i="2" s="1"/>
  <c r="BI1903" i="2"/>
  <c r="BH1903" i="2"/>
  <c r="BG1903" i="2"/>
  <c r="BF1903" i="2"/>
  <c r="BE1903" i="2"/>
  <c r="T1903" i="2"/>
  <c r="R1903" i="2"/>
  <c r="P1903" i="2"/>
  <c r="BK1903" i="2"/>
  <c r="J1903" i="2"/>
  <c r="BI1902" i="2"/>
  <c r="BH1902" i="2"/>
  <c r="BG1902" i="2"/>
  <c r="BF1902" i="2"/>
  <c r="BE1902" i="2"/>
  <c r="T1902" i="2"/>
  <c r="R1902" i="2"/>
  <c r="P1902" i="2"/>
  <c r="BK1902" i="2"/>
  <c r="J1902" i="2"/>
  <c r="BI1901" i="2"/>
  <c r="BH1901" i="2"/>
  <c r="BG1901" i="2"/>
  <c r="BF1901" i="2"/>
  <c r="BE1901" i="2"/>
  <c r="T1901" i="2"/>
  <c r="R1901" i="2"/>
  <c r="P1901" i="2"/>
  <c r="BK1901" i="2"/>
  <c r="J1901" i="2"/>
  <c r="BI1900" i="2"/>
  <c r="BH1900" i="2"/>
  <c r="BG1900" i="2"/>
  <c r="BF1900" i="2"/>
  <c r="BE1900" i="2"/>
  <c r="T1900" i="2"/>
  <c r="R1900" i="2"/>
  <c r="P1900" i="2"/>
  <c r="BK1900" i="2"/>
  <c r="J1900" i="2"/>
  <c r="BI1898" i="2"/>
  <c r="BH1898" i="2"/>
  <c r="BG1898" i="2"/>
  <c r="BF1898" i="2"/>
  <c r="BE1898" i="2"/>
  <c r="T1898" i="2"/>
  <c r="R1898" i="2"/>
  <c r="P1898" i="2"/>
  <c r="BK1898" i="2"/>
  <c r="J1898" i="2"/>
  <c r="BI1895" i="2"/>
  <c r="BH1895" i="2"/>
  <c r="BG1895" i="2"/>
  <c r="BF1895" i="2"/>
  <c r="BE1895" i="2"/>
  <c r="T1895" i="2"/>
  <c r="R1895" i="2"/>
  <c r="P1895" i="2"/>
  <c r="BK1895" i="2"/>
  <c r="J1895" i="2"/>
  <c r="BI1871" i="2"/>
  <c r="BH1871" i="2"/>
  <c r="BG1871" i="2"/>
  <c r="BF1871" i="2"/>
  <c r="BE1871" i="2"/>
  <c r="T1871" i="2"/>
  <c r="T1870" i="2" s="1"/>
  <c r="R1871" i="2"/>
  <c r="R1870" i="2" s="1"/>
  <c r="P1871" i="2"/>
  <c r="P1870" i="2" s="1"/>
  <c r="BK1871" i="2"/>
  <c r="BK1870" i="2" s="1"/>
  <c r="J1870" i="2" s="1"/>
  <c r="J76" i="2" s="1"/>
  <c r="J1871" i="2"/>
  <c r="BI1869" i="2"/>
  <c r="BH1869" i="2"/>
  <c r="BG1869" i="2"/>
  <c r="BF1869" i="2"/>
  <c r="T1869" i="2"/>
  <c r="R1869" i="2"/>
  <c r="P1869" i="2"/>
  <c r="BK1869" i="2"/>
  <c r="J1869" i="2"/>
  <c r="BE1869" i="2" s="1"/>
  <c r="BI1867" i="2"/>
  <c r="BH1867" i="2"/>
  <c r="BG1867" i="2"/>
  <c r="BF1867" i="2"/>
  <c r="T1867" i="2"/>
  <c r="R1867" i="2"/>
  <c r="P1867" i="2"/>
  <c r="BK1867" i="2"/>
  <c r="J1867" i="2"/>
  <c r="BE1867" i="2" s="1"/>
  <c r="BI1865" i="2"/>
  <c r="BH1865" i="2"/>
  <c r="BG1865" i="2"/>
  <c r="BF1865" i="2"/>
  <c r="T1865" i="2"/>
  <c r="R1865" i="2"/>
  <c r="P1865" i="2"/>
  <c r="BK1865" i="2"/>
  <c r="J1865" i="2"/>
  <c r="BE1865" i="2" s="1"/>
  <c r="BI1863" i="2"/>
  <c r="BH1863" i="2"/>
  <c r="BG1863" i="2"/>
  <c r="BF1863" i="2"/>
  <c r="BE1863" i="2"/>
  <c r="T1863" i="2"/>
  <c r="R1863" i="2"/>
  <c r="P1863" i="2"/>
  <c r="BK1863" i="2"/>
  <c r="J1863" i="2"/>
  <c r="BI1861" i="2"/>
  <c r="BH1861" i="2"/>
  <c r="BG1861" i="2"/>
  <c r="BF1861" i="2"/>
  <c r="T1861" i="2"/>
  <c r="R1861" i="2"/>
  <c r="P1861" i="2"/>
  <c r="BK1861" i="2"/>
  <c r="J1861" i="2"/>
  <c r="BE1861" i="2" s="1"/>
  <c r="BI1859" i="2"/>
  <c r="BH1859" i="2"/>
  <c r="BG1859" i="2"/>
  <c r="BF1859" i="2"/>
  <c r="BE1859" i="2"/>
  <c r="T1859" i="2"/>
  <c r="R1859" i="2"/>
  <c r="P1859" i="2"/>
  <c r="BK1859" i="2"/>
  <c r="J1859" i="2"/>
  <c r="BI1857" i="2"/>
  <c r="BH1857" i="2"/>
  <c r="BG1857" i="2"/>
  <c r="BF1857" i="2"/>
  <c r="T1857" i="2"/>
  <c r="R1857" i="2"/>
  <c r="P1857" i="2"/>
  <c r="BK1857" i="2"/>
  <c r="J1857" i="2"/>
  <c r="BE1857" i="2" s="1"/>
  <c r="BI1855" i="2"/>
  <c r="BH1855" i="2"/>
  <c r="BG1855" i="2"/>
  <c r="BF1855" i="2"/>
  <c r="BE1855" i="2"/>
  <c r="T1855" i="2"/>
  <c r="R1855" i="2"/>
  <c r="P1855" i="2"/>
  <c r="BK1855" i="2"/>
  <c r="J1855" i="2"/>
  <c r="BI1853" i="2"/>
  <c r="BH1853" i="2"/>
  <c r="BG1853" i="2"/>
  <c r="BF1853" i="2"/>
  <c r="T1853" i="2"/>
  <c r="R1853" i="2"/>
  <c r="P1853" i="2"/>
  <c r="BK1853" i="2"/>
  <c r="J1853" i="2"/>
  <c r="BE1853" i="2" s="1"/>
  <c r="BI1851" i="2"/>
  <c r="BH1851" i="2"/>
  <c r="BG1851" i="2"/>
  <c r="BF1851" i="2"/>
  <c r="BE1851" i="2"/>
  <c r="T1851" i="2"/>
  <c r="R1851" i="2"/>
  <c r="P1851" i="2"/>
  <c r="BK1851" i="2"/>
  <c r="J1851" i="2"/>
  <c r="BI1850" i="2"/>
  <c r="BH1850" i="2"/>
  <c r="BG1850" i="2"/>
  <c r="BF1850" i="2"/>
  <c r="T1850" i="2"/>
  <c r="R1850" i="2"/>
  <c r="P1850" i="2"/>
  <c r="BK1850" i="2"/>
  <c r="J1850" i="2"/>
  <c r="BE1850" i="2" s="1"/>
  <c r="BI1849" i="2"/>
  <c r="BH1849" i="2"/>
  <c r="BG1849" i="2"/>
  <c r="BF1849" i="2"/>
  <c r="BE1849" i="2"/>
  <c r="T1849" i="2"/>
  <c r="R1849" i="2"/>
  <c r="P1849" i="2"/>
  <c r="BK1849" i="2"/>
  <c r="J1849" i="2"/>
  <c r="BI1846" i="2"/>
  <c r="BH1846" i="2"/>
  <c r="BG1846" i="2"/>
  <c r="BF1846" i="2"/>
  <c r="T1846" i="2"/>
  <c r="R1846" i="2"/>
  <c r="P1846" i="2"/>
  <c r="BK1846" i="2"/>
  <c r="J1846" i="2"/>
  <c r="BE1846" i="2" s="1"/>
  <c r="BI1840" i="2"/>
  <c r="BH1840" i="2"/>
  <c r="BG1840" i="2"/>
  <c r="BF1840" i="2"/>
  <c r="BE1840" i="2"/>
  <c r="T1840" i="2"/>
  <c r="R1840" i="2"/>
  <c r="P1840" i="2"/>
  <c r="BK1840" i="2"/>
  <c r="J1840" i="2"/>
  <c r="BI1839" i="2"/>
  <c r="BH1839" i="2"/>
  <c r="BG1839" i="2"/>
  <c r="BF1839" i="2"/>
  <c r="T1839" i="2"/>
  <c r="R1839" i="2"/>
  <c r="P1839" i="2"/>
  <c r="BK1839" i="2"/>
  <c r="J1839" i="2"/>
  <c r="BE1839" i="2" s="1"/>
  <c r="BI1837" i="2"/>
  <c r="BH1837" i="2"/>
  <c r="BG1837" i="2"/>
  <c r="BF1837" i="2"/>
  <c r="BE1837" i="2"/>
  <c r="T1837" i="2"/>
  <c r="R1837" i="2"/>
  <c r="P1837" i="2"/>
  <c r="BK1837" i="2"/>
  <c r="J1837" i="2"/>
  <c r="BI1836" i="2"/>
  <c r="BH1836" i="2"/>
  <c r="BG1836" i="2"/>
  <c r="BF1836" i="2"/>
  <c r="T1836" i="2"/>
  <c r="R1836" i="2"/>
  <c r="P1836" i="2"/>
  <c r="BK1836" i="2"/>
  <c r="J1836" i="2"/>
  <c r="BE1836" i="2" s="1"/>
  <c r="BI1834" i="2"/>
  <c r="BH1834" i="2"/>
  <c r="BG1834" i="2"/>
  <c r="BF1834" i="2"/>
  <c r="BE1834" i="2"/>
  <c r="T1834" i="2"/>
  <c r="R1834" i="2"/>
  <c r="P1834" i="2"/>
  <c r="BK1834" i="2"/>
  <c r="J1834" i="2"/>
  <c r="BI1833" i="2"/>
  <c r="BH1833" i="2"/>
  <c r="BG1833" i="2"/>
  <c r="BF1833" i="2"/>
  <c r="T1833" i="2"/>
  <c r="R1833" i="2"/>
  <c r="P1833" i="2"/>
  <c r="BK1833" i="2"/>
  <c r="J1833" i="2"/>
  <c r="BE1833" i="2" s="1"/>
  <c r="BI1831" i="2"/>
  <c r="BH1831" i="2"/>
  <c r="BG1831" i="2"/>
  <c r="BF1831" i="2"/>
  <c r="BE1831" i="2"/>
  <c r="T1831" i="2"/>
  <c r="R1831" i="2"/>
  <c r="P1831" i="2"/>
  <c r="BK1831" i="2"/>
  <c r="J1831" i="2"/>
  <c r="BI1829" i="2"/>
  <c r="BH1829" i="2"/>
  <c r="BG1829" i="2"/>
  <c r="BF1829" i="2"/>
  <c r="T1829" i="2"/>
  <c r="R1829" i="2"/>
  <c r="P1829" i="2"/>
  <c r="BK1829" i="2"/>
  <c r="J1829" i="2"/>
  <c r="BE1829" i="2" s="1"/>
  <c r="BI1827" i="2"/>
  <c r="BH1827" i="2"/>
  <c r="BG1827" i="2"/>
  <c r="BF1827" i="2"/>
  <c r="BE1827" i="2"/>
  <c r="T1827" i="2"/>
  <c r="R1827" i="2"/>
  <c r="P1827" i="2"/>
  <c r="BK1827" i="2"/>
  <c r="J1827" i="2"/>
  <c r="BI1825" i="2"/>
  <c r="BH1825" i="2"/>
  <c r="BG1825" i="2"/>
  <c r="BF1825" i="2"/>
  <c r="T1825" i="2"/>
  <c r="R1825" i="2"/>
  <c r="P1825" i="2"/>
  <c r="BK1825" i="2"/>
  <c r="J1825" i="2"/>
  <c r="BE1825" i="2" s="1"/>
  <c r="BI1823" i="2"/>
  <c r="BH1823" i="2"/>
  <c r="BG1823" i="2"/>
  <c r="BF1823" i="2"/>
  <c r="BE1823" i="2"/>
  <c r="T1823" i="2"/>
  <c r="R1823" i="2"/>
  <c r="P1823" i="2"/>
  <c r="BK1823" i="2"/>
  <c r="J1823" i="2"/>
  <c r="BI1821" i="2"/>
  <c r="BH1821" i="2"/>
  <c r="BG1821" i="2"/>
  <c r="BF1821" i="2"/>
  <c r="T1821" i="2"/>
  <c r="R1821" i="2"/>
  <c r="P1821" i="2"/>
  <c r="BK1821" i="2"/>
  <c r="J1821" i="2"/>
  <c r="BE1821" i="2" s="1"/>
  <c r="BI1819" i="2"/>
  <c r="BH1819" i="2"/>
  <c r="BG1819" i="2"/>
  <c r="BF1819" i="2"/>
  <c r="BE1819" i="2"/>
  <c r="T1819" i="2"/>
  <c r="R1819" i="2"/>
  <c r="P1819" i="2"/>
  <c r="BK1819" i="2"/>
  <c r="J1819" i="2"/>
  <c r="BI1817" i="2"/>
  <c r="BH1817" i="2"/>
  <c r="BG1817" i="2"/>
  <c r="BF1817" i="2"/>
  <c r="T1817" i="2"/>
  <c r="R1817" i="2"/>
  <c r="P1817" i="2"/>
  <c r="BK1817" i="2"/>
  <c r="J1817" i="2"/>
  <c r="BE1817" i="2" s="1"/>
  <c r="BI1815" i="2"/>
  <c r="BH1815" i="2"/>
  <c r="BG1815" i="2"/>
  <c r="BF1815" i="2"/>
  <c r="BE1815" i="2"/>
  <c r="T1815" i="2"/>
  <c r="R1815" i="2"/>
  <c r="P1815" i="2"/>
  <c r="BK1815" i="2"/>
  <c r="J1815" i="2"/>
  <c r="BI1813" i="2"/>
  <c r="BH1813" i="2"/>
  <c r="BG1813" i="2"/>
  <c r="BF1813" i="2"/>
  <c r="T1813" i="2"/>
  <c r="R1813" i="2"/>
  <c r="P1813" i="2"/>
  <c r="BK1813" i="2"/>
  <c r="J1813" i="2"/>
  <c r="BE1813" i="2" s="1"/>
  <c r="BI1811" i="2"/>
  <c r="BH1811" i="2"/>
  <c r="BG1811" i="2"/>
  <c r="BF1811" i="2"/>
  <c r="BE1811" i="2"/>
  <c r="T1811" i="2"/>
  <c r="R1811" i="2"/>
  <c r="P1811" i="2"/>
  <c r="BK1811" i="2"/>
  <c r="J1811" i="2"/>
  <c r="BI1810" i="2"/>
  <c r="BH1810" i="2"/>
  <c r="BG1810" i="2"/>
  <c r="BF1810" i="2"/>
  <c r="T1810" i="2"/>
  <c r="R1810" i="2"/>
  <c r="P1810" i="2"/>
  <c r="BK1810" i="2"/>
  <c r="J1810" i="2"/>
  <c r="BE1810" i="2" s="1"/>
  <c r="BI1809" i="2"/>
  <c r="BH1809" i="2"/>
  <c r="BG1809" i="2"/>
  <c r="BF1809" i="2"/>
  <c r="BE1809" i="2"/>
  <c r="T1809" i="2"/>
  <c r="R1809" i="2"/>
  <c r="P1809" i="2"/>
  <c r="BK1809" i="2"/>
  <c r="J1809" i="2"/>
  <c r="BI1803" i="2"/>
  <c r="BH1803" i="2"/>
  <c r="BG1803" i="2"/>
  <c r="BF1803" i="2"/>
  <c r="T1803" i="2"/>
  <c r="R1803" i="2"/>
  <c r="P1803" i="2"/>
  <c r="BK1803" i="2"/>
  <c r="J1803" i="2"/>
  <c r="BE1803" i="2" s="1"/>
  <c r="BI1790" i="2"/>
  <c r="BH1790" i="2"/>
  <c r="BG1790" i="2"/>
  <c r="BF1790" i="2"/>
  <c r="BE1790" i="2"/>
  <c r="T1790" i="2"/>
  <c r="R1790" i="2"/>
  <c r="P1790" i="2"/>
  <c r="BK1790" i="2"/>
  <c r="J1790" i="2"/>
  <c r="BI1776" i="2"/>
  <c r="BH1776" i="2"/>
  <c r="BG1776" i="2"/>
  <c r="BF1776" i="2"/>
  <c r="T1776" i="2"/>
  <c r="R1776" i="2"/>
  <c r="P1776" i="2"/>
  <c r="BK1776" i="2"/>
  <c r="J1776" i="2"/>
  <c r="BE1776" i="2" s="1"/>
  <c r="BI1755" i="2"/>
  <c r="BH1755" i="2"/>
  <c r="BG1755" i="2"/>
  <c r="BF1755" i="2"/>
  <c r="BE1755" i="2"/>
  <c r="T1755" i="2"/>
  <c r="R1755" i="2"/>
  <c r="P1755" i="2"/>
  <c r="BK1755" i="2"/>
  <c r="J1755" i="2"/>
  <c r="BI1749" i="2"/>
  <c r="BH1749" i="2"/>
  <c r="BG1749" i="2"/>
  <c r="BF1749" i="2"/>
  <c r="T1749" i="2"/>
  <c r="R1749" i="2"/>
  <c r="P1749" i="2"/>
  <c r="BK1749" i="2"/>
  <c r="J1749" i="2"/>
  <c r="BE1749" i="2" s="1"/>
  <c r="BI1746" i="2"/>
  <c r="BH1746" i="2"/>
  <c r="BG1746" i="2"/>
  <c r="BF1746" i="2"/>
  <c r="BE1746" i="2"/>
  <c r="T1746" i="2"/>
  <c r="R1746" i="2"/>
  <c r="P1746" i="2"/>
  <c r="BK1746" i="2"/>
  <c r="J1746" i="2"/>
  <c r="BI1744" i="2"/>
  <c r="BH1744" i="2"/>
  <c r="BG1744" i="2"/>
  <c r="BF1744" i="2"/>
  <c r="T1744" i="2"/>
  <c r="R1744" i="2"/>
  <c r="P1744" i="2"/>
  <c r="BK1744" i="2"/>
  <c r="J1744" i="2"/>
  <c r="BE1744" i="2" s="1"/>
  <c r="BI1743" i="2"/>
  <c r="BH1743" i="2"/>
  <c r="BG1743" i="2"/>
  <c r="BF1743" i="2"/>
  <c r="BE1743" i="2"/>
  <c r="T1743" i="2"/>
  <c r="R1743" i="2"/>
  <c r="P1743" i="2"/>
  <c r="BK1743" i="2"/>
  <c r="J1743" i="2"/>
  <c r="BI1741" i="2"/>
  <c r="BH1741" i="2"/>
  <c r="BG1741" i="2"/>
  <c r="BF1741" i="2"/>
  <c r="T1741" i="2"/>
  <c r="R1741" i="2"/>
  <c r="P1741" i="2"/>
  <c r="BK1741" i="2"/>
  <c r="J1741" i="2"/>
  <c r="BE1741" i="2" s="1"/>
  <c r="BI1740" i="2"/>
  <c r="BH1740" i="2"/>
  <c r="BG1740" i="2"/>
  <c r="BF1740" i="2"/>
  <c r="BE1740" i="2"/>
  <c r="T1740" i="2"/>
  <c r="R1740" i="2"/>
  <c r="P1740" i="2"/>
  <c r="BK1740" i="2"/>
  <c r="J1740" i="2"/>
  <c r="BI1738" i="2"/>
  <c r="BH1738" i="2"/>
  <c r="BG1738" i="2"/>
  <c r="BF1738" i="2"/>
  <c r="T1738" i="2"/>
  <c r="R1738" i="2"/>
  <c r="P1738" i="2"/>
  <c r="BK1738" i="2"/>
  <c r="J1738" i="2"/>
  <c r="BE1738" i="2" s="1"/>
  <c r="BI1736" i="2"/>
  <c r="BH1736" i="2"/>
  <c r="BG1736" i="2"/>
  <c r="BF1736" i="2"/>
  <c r="BE1736" i="2"/>
  <c r="T1736" i="2"/>
  <c r="R1736" i="2"/>
  <c r="P1736" i="2"/>
  <c r="BK1736" i="2"/>
  <c r="J1736" i="2"/>
  <c r="BI1734" i="2"/>
  <c r="BH1734" i="2"/>
  <c r="BG1734" i="2"/>
  <c r="BF1734" i="2"/>
  <c r="T1734" i="2"/>
  <c r="R1734" i="2"/>
  <c r="P1734" i="2"/>
  <c r="BK1734" i="2"/>
  <c r="J1734" i="2"/>
  <c r="BE1734" i="2" s="1"/>
  <c r="BI1730" i="2"/>
  <c r="BH1730" i="2"/>
  <c r="BG1730" i="2"/>
  <c r="BF1730" i="2"/>
  <c r="BE1730" i="2"/>
  <c r="T1730" i="2"/>
  <c r="R1730" i="2"/>
  <c r="P1730" i="2"/>
  <c r="BK1730" i="2"/>
  <c r="J1730" i="2"/>
  <c r="BI1728" i="2"/>
  <c r="BH1728" i="2"/>
  <c r="BG1728" i="2"/>
  <c r="BF1728" i="2"/>
  <c r="T1728" i="2"/>
  <c r="R1728" i="2"/>
  <c r="P1728" i="2"/>
  <c r="BK1728" i="2"/>
  <c r="J1728" i="2"/>
  <c r="BE1728" i="2" s="1"/>
  <c r="BI1726" i="2"/>
  <c r="BH1726" i="2"/>
  <c r="BG1726" i="2"/>
  <c r="BF1726" i="2"/>
  <c r="BE1726" i="2"/>
  <c r="T1726" i="2"/>
  <c r="R1726" i="2"/>
  <c r="P1726" i="2"/>
  <c r="BK1726" i="2"/>
  <c r="J1726" i="2"/>
  <c r="BI1724" i="2"/>
  <c r="BH1724" i="2"/>
  <c r="BG1724" i="2"/>
  <c r="BF1724" i="2"/>
  <c r="T1724" i="2"/>
  <c r="R1724" i="2"/>
  <c r="P1724" i="2"/>
  <c r="BK1724" i="2"/>
  <c r="J1724" i="2"/>
  <c r="BE1724" i="2" s="1"/>
  <c r="BI1722" i="2"/>
  <c r="BH1722" i="2"/>
  <c r="BG1722" i="2"/>
  <c r="BF1722" i="2"/>
  <c r="BE1722" i="2"/>
  <c r="T1722" i="2"/>
  <c r="R1722" i="2"/>
  <c r="P1722" i="2"/>
  <c r="BK1722" i="2"/>
  <c r="J1722" i="2"/>
  <c r="BI1720" i="2"/>
  <c r="BH1720" i="2"/>
  <c r="BG1720" i="2"/>
  <c r="BF1720" i="2"/>
  <c r="T1720" i="2"/>
  <c r="R1720" i="2"/>
  <c r="P1720" i="2"/>
  <c r="BK1720" i="2"/>
  <c r="J1720" i="2"/>
  <c r="BE1720" i="2" s="1"/>
  <c r="BI1718" i="2"/>
  <c r="BH1718" i="2"/>
  <c r="BG1718" i="2"/>
  <c r="BF1718" i="2"/>
  <c r="BE1718" i="2"/>
  <c r="T1718" i="2"/>
  <c r="R1718" i="2"/>
  <c r="P1718" i="2"/>
  <c r="BK1718" i="2"/>
  <c r="J1718" i="2"/>
  <c r="BI1716" i="2"/>
  <c r="BH1716" i="2"/>
  <c r="BG1716" i="2"/>
  <c r="BF1716" i="2"/>
  <c r="T1716" i="2"/>
  <c r="R1716" i="2"/>
  <c r="P1716" i="2"/>
  <c r="BK1716" i="2"/>
  <c r="J1716" i="2"/>
  <c r="BE1716" i="2" s="1"/>
  <c r="BI1714" i="2"/>
  <c r="BH1714" i="2"/>
  <c r="BG1714" i="2"/>
  <c r="BF1714" i="2"/>
  <c r="BE1714" i="2"/>
  <c r="T1714" i="2"/>
  <c r="R1714" i="2"/>
  <c r="P1714" i="2"/>
  <c r="BK1714" i="2"/>
  <c r="J1714" i="2"/>
  <c r="BI1712" i="2"/>
  <c r="BH1712" i="2"/>
  <c r="BG1712" i="2"/>
  <c r="BF1712" i="2"/>
  <c r="T1712" i="2"/>
  <c r="R1712" i="2"/>
  <c r="P1712" i="2"/>
  <c r="BK1712" i="2"/>
  <c r="J1712" i="2"/>
  <c r="BE1712" i="2" s="1"/>
  <c r="BI1710" i="2"/>
  <c r="BH1710" i="2"/>
  <c r="BG1710" i="2"/>
  <c r="BF1710" i="2"/>
  <c r="BE1710" i="2"/>
  <c r="T1710" i="2"/>
  <c r="R1710" i="2"/>
  <c r="P1710" i="2"/>
  <c r="BK1710" i="2"/>
  <c r="J1710" i="2"/>
  <c r="BI1709" i="2"/>
  <c r="BH1709" i="2"/>
  <c r="BG1709" i="2"/>
  <c r="BF1709" i="2"/>
  <c r="T1709" i="2"/>
  <c r="R1709" i="2"/>
  <c r="P1709" i="2"/>
  <c r="BK1709" i="2"/>
  <c r="J1709" i="2"/>
  <c r="BE1709" i="2" s="1"/>
  <c r="BI1708" i="2"/>
  <c r="BH1708" i="2"/>
  <c r="BG1708" i="2"/>
  <c r="BF1708" i="2"/>
  <c r="BE1708" i="2"/>
  <c r="T1708" i="2"/>
  <c r="R1708" i="2"/>
  <c r="P1708" i="2"/>
  <c r="BK1708" i="2"/>
  <c r="J1708" i="2"/>
  <c r="BI1707" i="2"/>
  <c r="BH1707" i="2"/>
  <c r="BG1707" i="2"/>
  <c r="BF1707" i="2"/>
  <c r="T1707" i="2"/>
  <c r="R1707" i="2"/>
  <c r="P1707" i="2"/>
  <c r="BK1707" i="2"/>
  <c r="J1707" i="2"/>
  <c r="BE1707" i="2" s="1"/>
  <c r="BI1706" i="2"/>
  <c r="BH1706" i="2"/>
  <c r="BG1706" i="2"/>
  <c r="BF1706" i="2"/>
  <c r="BE1706" i="2"/>
  <c r="T1706" i="2"/>
  <c r="R1706" i="2"/>
  <c r="P1706" i="2"/>
  <c r="BK1706" i="2"/>
  <c r="J1706" i="2"/>
  <c r="BI1705" i="2"/>
  <c r="BH1705" i="2"/>
  <c r="BG1705" i="2"/>
  <c r="BF1705" i="2"/>
  <c r="T1705" i="2"/>
  <c r="R1705" i="2"/>
  <c r="P1705" i="2"/>
  <c r="BK1705" i="2"/>
  <c r="J1705" i="2"/>
  <c r="BE1705" i="2" s="1"/>
  <c r="BI1697" i="2"/>
  <c r="BH1697" i="2"/>
  <c r="BG1697" i="2"/>
  <c r="BF1697" i="2"/>
  <c r="BE1697" i="2"/>
  <c r="T1697" i="2"/>
  <c r="R1697" i="2"/>
  <c r="P1697" i="2"/>
  <c r="BK1697" i="2"/>
  <c r="J1697" i="2"/>
  <c r="BI1671" i="2"/>
  <c r="BH1671" i="2"/>
  <c r="BG1671" i="2"/>
  <c r="BF1671" i="2"/>
  <c r="T1671" i="2"/>
  <c r="R1671" i="2"/>
  <c r="P1671" i="2"/>
  <c r="BK1671" i="2"/>
  <c r="J1671" i="2"/>
  <c r="BE1671" i="2" s="1"/>
  <c r="BI1653" i="2"/>
  <c r="BH1653" i="2"/>
  <c r="BG1653" i="2"/>
  <c r="BF1653" i="2"/>
  <c r="BE1653" i="2"/>
  <c r="T1653" i="2"/>
  <c r="R1653" i="2"/>
  <c r="P1653" i="2"/>
  <c r="BK1653" i="2"/>
  <c r="J1653" i="2"/>
  <c r="BI1632" i="2"/>
  <c r="BH1632" i="2"/>
  <c r="BG1632" i="2"/>
  <c r="BF1632" i="2"/>
  <c r="T1632" i="2"/>
  <c r="R1632" i="2"/>
  <c r="P1632" i="2"/>
  <c r="BK1632" i="2"/>
  <c r="J1632" i="2"/>
  <c r="BE1632" i="2" s="1"/>
  <c r="BI1629" i="2"/>
  <c r="BH1629" i="2"/>
  <c r="BG1629" i="2"/>
  <c r="BF1629" i="2"/>
  <c r="BE1629" i="2"/>
  <c r="T1629" i="2"/>
  <c r="R1629" i="2"/>
  <c r="P1629" i="2"/>
  <c r="BK1629" i="2"/>
  <c r="J1629" i="2"/>
  <c r="BI1622" i="2"/>
  <c r="BH1622" i="2"/>
  <c r="BG1622" i="2"/>
  <c r="BF1622" i="2"/>
  <c r="T1622" i="2"/>
  <c r="R1622" i="2"/>
  <c r="P1622" i="2"/>
  <c r="BK1622" i="2"/>
  <c r="J1622" i="2"/>
  <c r="BE1622" i="2" s="1"/>
  <c r="BI1604" i="2"/>
  <c r="BH1604" i="2"/>
  <c r="BG1604" i="2"/>
  <c r="BF1604" i="2"/>
  <c r="BE1604" i="2"/>
  <c r="T1604" i="2"/>
  <c r="R1604" i="2"/>
  <c r="P1604" i="2"/>
  <c r="BK1604" i="2"/>
  <c r="J1604" i="2"/>
  <c r="BI1596" i="2"/>
  <c r="BH1596" i="2"/>
  <c r="BG1596" i="2"/>
  <c r="BF1596" i="2"/>
  <c r="T1596" i="2"/>
  <c r="R1596" i="2"/>
  <c r="P1596" i="2"/>
  <c r="BK1596" i="2"/>
  <c r="J1596" i="2"/>
  <c r="BE1596" i="2" s="1"/>
  <c r="BI1569" i="2"/>
  <c r="BH1569" i="2"/>
  <c r="BG1569" i="2"/>
  <c r="BF1569" i="2"/>
  <c r="BE1569" i="2"/>
  <c r="T1569" i="2"/>
  <c r="R1569" i="2"/>
  <c r="P1569" i="2"/>
  <c r="BK1569" i="2"/>
  <c r="J1569" i="2"/>
  <c r="BI1561" i="2"/>
  <c r="BH1561" i="2"/>
  <c r="BG1561" i="2"/>
  <c r="BF1561" i="2"/>
  <c r="T1561" i="2"/>
  <c r="R1561" i="2"/>
  <c r="P1561" i="2"/>
  <c r="BK1561" i="2"/>
  <c r="J1561" i="2"/>
  <c r="BE1561" i="2" s="1"/>
  <c r="BI1560" i="2"/>
  <c r="BH1560" i="2"/>
  <c r="BG1560" i="2"/>
  <c r="BF1560" i="2"/>
  <c r="BE1560" i="2"/>
  <c r="T1560" i="2"/>
  <c r="R1560" i="2"/>
  <c r="P1560" i="2"/>
  <c r="BK1560" i="2"/>
  <c r="J1560" i="2"/>
  <c r="BI1558" i="2"/>
  <c r="BH1558" i="2"/>
  <c r="BG1558" i="2"/>
  <c r="BF1558" i="2"/>
  <c r="T1558" i="2"/>
  <c r="R1558" i="2"/>
  <c r="P1558" i="2"/>
  <c r="BK1558" i="2"/>
  <c r="J1558" i="2"/>
  <c r="BE1558" i="2" s="1"/>
  <c r="BI1552" i="2"/>
  <c r="BH1552" i="2"/>
  <c r="BG1552" i="2"/>
  <c r="BF1552" i="2"/>
  <c r="BE1552" i="2"/>
  <c r="T1552" i="2"/>
  <c r="R1552" i="2"/>
  <c r="P1552" i="2"/>
  <c r="BK1552" i="2"/>
  <c r="J1552" i="2"/>
  <c r="BI1550" i="2"/>
  <c r="BH1550" i="2"/>
  <c r="BG1550" i="2"/>
  <c r="BF1550" i="2"/>
  <c r="T1550" i="2"/>
  <c r="R1550" i="2"/>
  <c r="P1550" i="2"/>
  <c r="BK1550" i="2"/>
  <c r="J1550" i="2"/>
  <c r="BE1550" i="2" s="1"/>
  <c r="BI1548" i="2"/>
  <c r="BH1548" i="2"/>
  <c r="BG1548" i="2"/>
  <c r="BF1548" i="2"/>
  <c r="BE1548" i="2"/>
  <c r="T1548" i="2"/>
  <c r="R1548" i="2"/>
  <c r="P1548" i="2"/>
  <c r="BK1548" i="2"/>
  <c r="J1548" i="2"/>
  <c r="BI1539" i="2"/>
  <c r="BH1539" i="2"/>
  <c r="BG1539" i="2"/>
  <c r="BF1539" i="2"/>
  <c r="BE1539" i="2"/>
  <c r="T1539" i="2"/>
  <c r="R1539" i="2"/>
  <c r="P1539" i="2"/>
  <c r="BK1539" i="2"/>
  <c r="J1539" i="2"/>
  <c r="BI1537" i="2"/>
  <c r="BH1537" i="2"/>
  <c r="BG1537" i="2"/>
  <c r="BF1537" i="2"/>
  <c r="BE1537" i="2"/>
  <c r="T1537" i="2"/>
  <c r="R1537" i="2"/>
  <c r="P1537" i="2"/>
  <c r="BK1537" i="2"/>
  <c r="J1537" i="2"/>
  <c r="BI1531" i="2"/>
  <c r="BH1531" i="2"/>
  <c r="BG1531" i="2"/>
  <c r="BF1531" i="2"/>
  <c r="BE1531" i="2"/>
  <c r="T1531" i="2"/>
  <c r="R1531" i="2"/>
  <c r="P1531" i="2"/>
  <c r="BK1531" i="2"/>
  <c r="J1531" i="2"/>
  <c r="BI1530" i="2"/>
  <c r="BH1530" i="2"/>
  <c r="BG1530" i="2"/>
  <c r="BF1530" i="2"/>
  <c r="BE1530" i="2"/>
  <c r="T1530" i="2"/>
  <c r="R1530" i="2"/>
  <c r="P1530" i="2"/>
  <c r="BK1530" i="2"/>
  <c r="J1530" i="2"/>
  <c r="BI1529" i="2"/>
  <c r="BH1529" i="2"/>
  <c r="BG1529" i="2"/>
  <c r="BF1529" i="2"/>
  <c r="BE1529" i="2"/>
  <c r="T1529" i="2"/>
  <c r="T1528" i="2" s="1"/>
  <c r="R1529" i="2"/>
  <c r="R1528" i="2" s="1"/>
  <c r="P1529" i="2"/>
  <c r="P1528" i="2" s="1"/>
  <c r="BK1529" i="2"/>
  <c r="BK1528" i="2" s="1"/>
  <c r="J1528" i="2" s="1"/>
  <c r="J75" i="2" s="1"/>
  <c r="J1529" i="2"/>
  <c r="BI1526" i="2"/>
  <c r="BH1526" i="2"/>
  <c r="BG1526" i="2"/>
  <c r="BF1526" i="2"/>
  <c r="T1526" i="2"/>
  <c r="R1526" i="2"/>
  <c r="P1526" i="2"/>
  <c r="BK1526" i="2"/>
  <c r="J1526" i="2"/>
  <c r="BE1526" i="2" s="1"/>
  <c r="BI1524" i="2"/>
  <c r="BH1524" i="2"/>
  <c r="BG1524" i="2"/>
  <c r="BF1524" i="2"/>
  <c r="BE1524" i="2"/>
  <c r="T1524" i="2"/>
  <c r="R1524" i="2"/>
  <c r="P1524" i="2"/>
  <c r="BK1524" i="2"/>
  <c r="J1524" i="2"/>
  <c r="BI1521" i="2"/>
  <c r="BH1521" i="2"/>
  <c r="BG1521" i="2"/>
  <c r="BF1521" i="2"/>
  <c r="T1521" i="2"/>
  <c r="T1520" i="2" s="1"/>
  <c r="R1521" i="2"/>
  <c r="R1520" i="2" s="1"/>
  <c r="P1521" i="2"/>
  <c r="P1520" i="2" s="1"/>
  <c r="BK1521" i="2"/>
  <c r="BK1520" i="2" s="1"/>
  <c r="J1520" i="2" s="1"/>
  <c r="J74" i="2" s="1"/>
  <c r="J1521" i="2"/>
  <c r="BE1521" i="2" s="1"/>
  <c r="BI1517" i="2"/>
  <c r="BH1517" i="2"/>
  <c r="BG1517" i="2"/>
  <c r="BF1517" i="2"/>
  <c r="BE1517" i="2"/>
  <c r="T1517" i="2"/>
  <c r="R1517" i="2"/>
  <c r="P1517" i="2"/>
  <c r="BK1517" i="2"/>
  <c r="J1517" i="2"/>
  <c r="BI1514" i="2"/>
  <c r="BH1514" i="2"/>
  <c r="BG1514" i="2"/>
  <c r="BF1514" i="2"/>
  <c r="BE1514" i="2"/>
  <c r="T1514" i="2"/>
  <c r="R1514" i="2"/>
  <c r="P1514" i="2"/>
  <c r="BK1514" i="2"/>
  <c r="J1514" i="2"/>
  <c r="BI1512" i="2"/>
  <c r="BH1512" i="2"/>
  <c r="BG1512" i="2"/>
  <c r="BF1512" i="2"/>
  <c r="BE1512" i="2"/>
  <c r="T1512" i="2"/>
  <c r="R1512" i="2"/>
  <c r="P1512" i="2"/>
  <c r="BK1512" i="2"/>
  <c r="J1512" i="2"/>
  <c r="BI1510" i="2"/>
  <c r="BH1510" i="2"/>
  <c r="BG1510" i="2"/>
  <c r="BF1510" i="2"/>
  <c r="BE1510" i="2"/>
  <c r="T1510" i="2"/>
  <c r="R1510" i="2"/>
  <c r="P1510" i="2"/>
  <c r="BK1510" i="2"/>
  <c r="J1510" i="2"/>
  <c r="BI1508" i="2"/>
  <c r="BH1508" i="2"/>
  <c r="BG1508" i="2"/>
  <c r="BF1508" i="2"/>
  <c r="BE1508" i="2"/>
  <c r="T1508" i="2"/>
  <c r="R1508" i="2"/>
  <c r="P1508" i="2"/>
  <c r="BK1508" i="2"/>
  <c r="J1508" i="2"/>
  <c r="BI1506" i="2"/>
  <c r="BH1506" i="2"/>
  <c r="BG1506" i="2"/>
  <c r="BF1506" i="2"/>
  <c r="BE1506" i="2"/>
  <c r="T1506" i="2"/>
  <c r="R1506" i="2"/>
  <c r="P1506" i="2"/>
  <c r="BK1506" i="2"/>
  <c r="J1506" i="2"/>
  <c r="BI1504" i="2"/>
  <c r="BH1504" i="2"/>
  <c r="BG1504" i="2"/>
  <c r="BF1504" i="2"/>
  <c r="BE1504" i="2"/>
  <c r="T1504" i="2"/>
  <c r="R1504" i="2"/>
  <c r="P1504" i="2"/>
  <c r="BK1504" i="2"/>
  <c r="J1504" i="2"/>
  <c r="BI1502" i="2"/>
  <c r="BH1502" i="2"/>
  <c r="BG1502" i="2"/>
  <c r="BF1502" i="2"/>
  <c r="BE1502" i="2"/>
  <c r="T1502" i="2"/>
  <c r="R1502" i="2"/>
  <c r="P1502" i="2"/>
  <c r="BK1502" i="2"/>
  <c r="J1502" i="2"/>
  <c r="BI1500" i="2"/>
  <c r="BH1500" i="2"/>
  <c r="BG1500" i="2"/>
  <c r="BF1500" i="2"/>
  <c r="BE1500" i="2"/>
  <c r="T1500" i="2"/>
  <c r="R1500" i="2"/>
  <c r="P1500" i="2"/>
  <c r="BK1500" i="2"/>
  <c r="J1500" i="2"/>
  <c r="BI1498" i="2"/>
  <c r="BH1498" i="2"/>
  <c r="BG1498" i="2"/>
  <c r="BF1498" i="2"/>
  <c r="BE1498" i="2"/>
  <c r="T1498" i="2"/>
  <c r="R1498" i="2"/>
  <c r="P1498" i="2"/>
  <c r="BK1498" i="2"/>
  <c r="J1498" i="2"/>
  <c r="BI1496" i="2"/>
  <c r="BH1496" i="2"/>
  <c r="BG1496" i="2"/>
  <c r="BF1496" i="2"/>
  <c r="BE1496" i="2"/>
  <c r="T1496" i="2"/>
  <c r="R1496" i="2"/>
  <c r="P1496" i="2"/>
  <c r="BK1496" i="2"/>
  <c r="J1496" i="2"/>
  <c r="BI1494" i="2"/>
  <c r="BH1494" i="2"/>
  <c r="BG1494" i="2"/>
  <c r="BF1494" i="2"/>
  <c r="BE1494" i="2"/>
  <c r="T1494" i="2"/>
  <c r="R1494" i="2"/>
  <c r="P1494" i="2"/>
  <c r="BK1494" i="2"/>
  <c r="J1494" i="2"/>
  <c r="BI1493" i="2"/>
  <c r="BH1493" i="2"/>
  <c r="BG1493" i="2"/>
  <c r="BF1493" i="2"/>
  <c r="BE1493" i="2"/>
  <c r="T1493" i="2"/>
  <c r="R1493" i="2"/>
  <c r="P1493" i="2"/>
  <c r="BK1493" i="2"/>
  <c r="J1493" i="2"/>
  <c r="BI1487" i="2"/>
  <c r="BH1487" i="2"/>
  <c r="BG1487" i="2"/>
  <c r="BF1487" i="2"/>
  <c r="BE1487" i="2"/>
  <c r="T1487" i="2"/>
  <c r="R1487" i="2"/>
  <c r="P1487" i="2"/>
  <c r="BK1487" i="2"/>
  <c r="J1487" i="2"/>
  <c r="BI1483" i="2"/>
  <c r="BH1483" i="2"/>
  <c r="BG1483" i="2"/>
  <c r="BF1483" i="2"/>
  <c r="BE1483" i="2"/>
  <c r="T1483" i="2"/>
  <c r="R1483" i="2"/>
  <c r="P1483" i="2"/>
  <c r="BK1483" i="2"/>
  <c r="J1483" i="2"/>
  <c r="BI1479" i="2"/>
  <c r="BH1479" i="2"/>
  <c r="BG1479" i="2"/>
  <c r="BF1479" i="2"/>
  <c r="BE1479" i="2"/>
  <c r="T1479" i="2"/>
  <c r="R1479" i="2"/>
  <c r="P1479" i="2"/>
  <c r="BK1479" i="2"/>
  <c r="J1479" i="2"/>
  <c r="BI1474" i="2"/>
  <c r="BH1474" i="2"/>
  <c r="BG1474" i="2"/>
  <c r="BF1474" i="2"/>
  <c r="BE1474" i="2"/>
  <c r="T1474" i="2"/>
  <c r="R1474" i="2"/>
  <c r="P1474" i="2"/>
  <c r="BK1474" i="2"/>
  <c r="J1474" i="2"/>
  <c r="BI1472" i="2"/>
  <c r="BH1472" i="2"/>
  <c r="BG1472" i="2"/>
  <c r="BF1472" i="2"/>
  <c r="BE1472" i="2"/>
  <c r="T1472" i="2"/>
  <c r="R1472" i="2"/>
  <c r="P1472" i="2"/>
  <c r="BK1472" i="2"/>
  <c r="J1472" i="2"/>
  <c r="BI1469" i="2"/>
  <c r="BH1469" i="2"/>
  <c r="BG1469" i="2"/>
  <c r="BF1469" i="2"/>
  <c r="BE1469" i="2"/>
  <c r="T1469" i="2"/>
  <c r="R1469" i="2"/>
  <c r="P1469" i="2"/>
  <c r="BK1469" i="2"/>
  <c r="J1469" i="2"/>
  <c r="BI1468" i="2"/>
  <c r="BH1468" i="2"/>
  <c r="BG1468" i="2"/>
  <c r="BF1468" i="2"/>
  <c r="BE1468" i="2"/>
  <c r="T1468" i="2"/>
  <c r="R1468" i="2"/>
  <c r="P1468" i="2"/>
  <c r="BK1468" i="2"/>
  <c r="J1468" i="2"/>
  <c r="BI1466" i="2"/>
  <c r="BH1466" i="2"/>
  <c r="BG1466" i="2"/>
  <c r="BF1466" i="2"/>
  <c r="BE1466" i="2"/>
  <c r="T1466" i="2"/>
  <c r="R1466" i="2"/>
  <c r="P1466" i="2"/>
  <c r="BK1466" i="2"/>
  <c r="J1466" i="2"/>
  <c r="BI1463" i="2"/>
  <c r="BH1463" i="2"/>
  <c r="BG1463" i="2"/>
  <c r="BF1463" i="2"/>
  <c r="BE1463" i="2"/>
  <c r="T1463" i="2"/>
  <c r="T1462" i="2" s="1"/>
  <c r="R1463" i="2"/>
  <c r="R1462" i="2" s="1"/>
  <c r="P1463" i="2"/>
  <c r="P1462" i="2" s="1"/>
  <c r="BK1463" i="2"/>
  <c r="BK1462" i="2" s="1"/>
  <c r="J1462" i="2" s="1"/>
  <c r="J73" i="2" s="1"/>
  <c r="J1463" i="2"/>
  <c r="BI1448" i="2"/>
  <c r="BH1448" i="2"/>
  <c r="BG1448" i="2"/>
  <c r="BF1448" i="2"/>
  <c r="T1448" i="2"/>
  <c r="R1448" i="2"/>
  <c r="P1448" i="2"/>
  <c r="BK1448" i="2"/>
  <c r="J1448" i="2"/>
  <c r="BE1448" i="2" s="1"/>
  <c r="BI1434" i="2"/>
  <c r="BH1434" i="2"/>
  <c r="BG1434" i="2"/>
  <c r="BF1434" i="2"/>
  <c r="T1434" i="2"/>
  <c r="R1434" i="2"/>
  <c r="P1434" i="2"/>
  <c r="BK1434" i="2"/>
  <c r="J1434" i="2"/>
  <c r="BE1434" i="2" s="1"/>
  <c r="BI1427" i="2"/>
  <c r="BH1427" i="2"/>
  <c r="BG1427" i="2"/>
  <c r="BF1427" i="2"/>
  <c r="T1427" i="2"/>
  <c r="R1427" i="2"/>
  <c r="P1427" i="2"/>
  <c r="BK1427" i="2"/>
  <c r="J1427" i="2"/>
  <c r="BE1427" i="2" s="1"/>
  <c r="BI1416" i="2"/>
  <c r="BH1416" i="2"/>
  <c r="BG1416" i="2"/>
  <c r="BF1416" i="2"/>
  <c r="T1416" i="2"/>
  <c r="R1416" i="2"/>
  <c r="P1416" i="2"/>
  <c r="BK1416" i="2"/>
  <c r="J1416" i="2"/>
  <c r="BE1416" i="2" s="1"/>
  <c r="BI1404" i="2"/>
  <c r="BH1404" i="2"/>
  <c r="BG1404" i="2"/>
  <c r="BF1404" i="2"/>
  <c r="T1404" i="2"/>
  <c r="R1404" i="2"/>
  <c r="P1404" i="2"/>
  <c r="BK1404" i="2"/>
  <c r="J1404" i="2"/>
  <c r="BE1404" i="2" s="1"/>
  <c r="BI1397" i="2"/>
  <c r="BH1397" i="2"/>
  <c r="BG1397" i="2"/>
  <c r="BF1397" i="2"/>
  <c r="T1397" i="2"/>
  <c r="R1397" i="2"/>
  <c r="P1397" i="2"/>
  <c r="BK1397" i="2"/>
  <c r="J1397" i="2"/>
  <c r="BE1397" i="2" s="1"/>
  <c r="BI1390" i="2"/>
  <c r="BH1390" i="2"/>
  <c r="BG1390" i="2"/>
  <c r="BF1390" i="2"/>
  <c r="T1390" i="2"/>
  <c r="R1390" i="2"/>
  <c r="P1390" i="2"/>
  <c r="BK1390" i="2"/>
  <c r="J1390" i="2"/>
  <c r="BE1390" i="2" s="1"/>
  <c r="BI1388" i="2"/>
  <c r="BH1388" i="2"/>
  <c r="BG1388" i="2"/>
  <c r="BF1388" i="2"/>
  <c r="T1388" i="2"/>
  <c r="R1388" i="2"/>
  <c r="P1388" i="2"/>
  <c r="BK1388" i="2"/>
  <c r="J1388" i="2"/>
  <c r="BE1388" i="2" s="1"/>
  <c r="BI1386" i="2"/>
  <c r="BH1386" i="2"/>
  <c r="BG1386" i="2"/>
  <c r="BF1386" i="2"/>
  <c r="T1386" i="2"/>
  <c r="R1386" i="2"/>
  <c r="P1386" i="2"/>
  <c r="BK1386" i="2"/>
  <c r="J1386" i="2"/>
  <c r="BE1386" i="2" s="1"/>
  <c r="BI1381" i="2"/>
  <c r="BH1381" i="2"/>
  <c r="BG1381" i="2"/>
  <c r="BF1381" i="2"/>
  <c r="BE1381" i="2"/>
  <c r="T1381" i="2"/>
  <c r="R1381" i="2"/>
  <c r="P1381" i="2"/>
  <c r="BK1381" i="2"/>
  <c r="J1381" i="2"/>
  <c r="BI1378" i="2"/>
  <c r="BH1378" i="2"/>
  <c r="BG1378" i="2"/>
  <c r="BF1378" i="2"/>
  <c r="T1378" i="2"/>
  <c r="R1378" i="2"/>
  <c r="P1378" i="2"/>
  <c r="BK1378" i="2"/>
  <c r="J1378" i="2"/>
  <c r="BE1378" i="2" s="1"/>
  <c r="BI1372" i="2"/>
  <c r="BH1372" i="2"/>
  <c r="BG1372" i="2"/>
  <c r="BF1372" i="2"/>
  <c r="BE1372" i="2"/>
  <c r="T1372" i="2"/>
  <c r="R1372" i="2"/>
  <c r="P1372" i="2"/>
  <c r="BK1372" i="2"/>
  <c r="J1372" i="2"/>
  <c r="BI1368" i="2"/>
  <c r="BH1368" i="2"/>
  <c r="BG1368" i="2"/>
  <c r="BF1368" i="2"/>
  <c r="T1368" i="2"/>
  <c r="R1368" i="2"/>
  <c r="P1368" i="2"/>
  <c r="BK1368" i="2"/>
  <c r="J1368" i="2"/>
  <c r="BE1368" i="2" s="1"/>
  <c r="BI1364" i="2"/>
  <c r="BH1364" i="2"/>
  <c r="BG1364" i="2"/>
  <c r="BF1364" i="2"/>
  <c r="BE1364" i="2"/>
  <c r="T1364" i="2"/>
  <c r="R1364" i="2"/>
  <c r="P1364" i="2"/>
  <c r="BK1364" i="2"/>
  <c r="J1364" i="2"/>
  <c r="BI1349" i="2"/>
  <c r="BH1349" i="2"/>
  <c r="BG1349" i="2"/>
  <c r="BF1349" i="2"/>
  <c r="T1349" i="2"/>
  <c r="R1349" i="2"/>
  <c r="P1349" i="2"/>
  <c r="BK1349" i="2"/>
  <c r="J1349" i="2"/>
  <c r="BE1349" i="2" s="1"/>
  <c r="BI1318" i="2"/>
  <c r="BH1318" i="2"/>
  <c r="BG1318" i="2"/>
  <c r="BF1318" i="2"/>
  <c r="BE1318" i="2"/>
  <c r="T1318" i="2"/>
  <c r="R1318" i="2"/>
  <c r="P1318" i="2"/>
  <c r="BK1318" i="2"/>
  <c r="J1318" i="2"/>
  <c r="BI1316" i="2"/>
  <c r="BH1316" i="2"/>
  <c r="BG1316" i="2"/>
  <c r="BF1316" i="2"/>
  <c r="T1316" i="2"/>
  <c r="R1316" i="2"/>
  <c r="P1316" i="2"/>
  <c r="BK1316" i="2"/>
  <c r="J1316" i="2"/>
  <c r="BE1316" i="2" s="1"/>
  <c r="BI1314" i="2"/>
  <c r="BH1314" i="2"/>
  <c r="BG1314" i="2"/>
  <c r="BF1314" i="2"/>
  <c r="BE1314" i="2"/>
  <c r="T1314" i="2"/>
  <c r="R1314" i="2"/>
  <c r="P1314" i="2"/>
  <c r="BK1314" i="2"/>
  <c r="J1314" i="2"/>
  <c r="BI1312" i="2"/>
  <c r="BH1312" i="2"/>
  <c r="BG1312" i="2"/>
  <c r="BF1312" i="2"/>
  <c r="T1312" i="2"/>
  <c r="R1312" i="2"/>
  <c r="P1312" i="2"/>
  <c r="BK1312" i="2"/>
  <c r="J1312" i="2"/>
  <c r="BE1312" i="2" s="1"/>
  <c r="BI1310" i="2"/>
  <c r="BH1310" i="2"/>
  <c r="BG1310" i="2"/>
  <c r="BF1310" i="2"/>
  <c r="BE1310" i="2"/>
  <c r="T1310" i="2"/>
  <c r="R1310" i="2"/>
  <c r="P1310" i="2"/>
  <c r="BK1310" i="2"/>
  <c r="J1310" i="2"/>
  <c r="BI1308" i="2"/>
  <c r="BH1308" i="2"/>
  <c r="BG1308" i="2"/>
  <c r="BF1308" i="2"/>
  <c r="T1308" i="2"/>
  <c r="R1308" i="2"/>
  <c r="P1308" i="2"/>
  <c r="BK1308" i="2"/>
  <c r="J1308" i="2"/>
  <c r="BE1308" i="2" s="1"/>
  <c r="BI1306" i="2"/>
  <c r="BH1306" i="2"/>
  <c r="BG1306" i="2"/>
  <c r="BF1306" i="2"/>
  <c r="BE1306" i="2"/>
  <c r="T1306" i="2"/>
  <c r="R1306" i="2"/>
  <c r="P1306" i="2"/>
  <c r="BK1306" i="2"/>
  <c r="J1306" i="2"/>
  <c r="BI1304" i="2"/>
  <c r="BH1304" i="2"/>
  <c r="BG1304" i="2"/>
  <c r="BF1304" i="2"/>
  <c r="T1304" i="2"/>
  <c r="R1304" i="2"/>
  <c r="P1304" i="2"/>
  <c r="BK1304" i="2"/>
  <c r="J1304" i="2"/>
  <c r="BE1304" i="2" s="1"/>
  <c r="BI1302" i="2"/>
  <c r="BH1302" i="2"/>
  <c r="BG1302" i="2"/>
  <c r="BF1302" i="2"/>
  <c r="BE1302" i="2"/>
  <c r="T1302" i="2"/>
  <c r="R1302" i="2"/>
  <c r="P1302" i="2"/>
  <c r="BK1302" i="2"/>
  <c r="J1302" i="2"/>
  <c r="BI1298" i="2"/>
  <c r="BH1298" i="2"/>
  <c r="BG1298" i="2"/>
  <c r="BF1298" i="2"/>
  <c r="T1298" i="2"/>
  <c r="R1298" i="2"/>
  <c r="P1298" i="2"/>
  <c r="BK1298" i="2"/>
  <c r="J1298" i="2"/>
  <c r="BE1298" i="2" s="1"/>
  <c r="BI1291" i="2"/>
  <c r="BH1291" i="2"/>
  <c r="BG1291" i="2"/>
  <c r="BF1291" i="2"/>
  <c r="BE1291" i="2"/>
  <c r="T1291" i="2"/>
  <c r="R1291" i="2"/>
  <c r="P1291" i="2"/>
  <c r="BK1291" i="2"/>
  <c r="J1291" i="2"/>
  <c r="BI1276" i="2"/>
  <c r="BH1276" i="2"/>
  <c r="BG1276" i="2"/>
  <c r="BF1276" i="2"/>
  <c r="T1276" i="2"/>
  <c r="R1276" i="2"/>
  <c r="P1276" i="2"/>
  <c r="BK1276" i="2"/>
  <c r="J1276" i="2"/>
  <c r="BE1276" i="2" s="1"/>
  <c r="BI1274" i="2"/>
  <c r="BH1274" i="2"/>
  <c r="BG1274" i="2"/>
  <c r="BF1274" i="2"/>
  <c r="BE1274" i="2"/>
  <c r="T1274" i="2"/>
  <c r="R1274" i="2"/>
  <c r="P1274" i="2"/>
  <c r="BK1274" i="2"/>
  <c r="J1274" i="2"/>
  <c r="BI1269" i="2"/>
  <c r="BH1269" i="2"/>
  <c r="BG1269" i="2"/>
  <c r="BF1269" i="2"/>
  <c r="T1269" i="2"/>
  <c r="R1269" i="2"/>
  <c r="P1269" i="2"/>
  <c r="BK1269" i="2"/>
  <c r="J1269" i="2"/>
  <c r="BE1269" i="2" s="1"/>
  <c r="BI1267" i="2"/>
  <c r="BH1267" i="2"/>
  <c r="BG1267" i="2"/>
  <c r="BF1267" i="2"/>
  <c r="BE1267" i="2"/>
  <c r="T1267" i="2"/>
  <c r="R1267" i="2"/>
  <c r="P1267" i="2"/>
  <c r="BK1267" i="2"/>
  <c r="J1267" i="2"/>
  <c r="BI1264" i="2"/>
  <c r="BH1264" i="2"/>
  <c r="BG1264" i="2"/>
  <c r="BF1264" i="2"/>
  <c r="T1264" i="2"/>
  <c r="R1264" i="2"/>
  <c r="P1264" i="2"/>
  <c r="BK1264" i="2"/>
  <c r="J1264" i="2"/>
  <c r="BE1264" i="2" s="1"/>
  <c r="BI1262" i="2"/>
  <c r="BH1262" i="2"/>
  <c r="BG1262" i="2"/>
  <c r="BF1262" i="2"/>
  <c r="BE1262" i="2"/>
  <c r="T1262" i="2"/>
  <c r="R1262" i="2"/>
  <c r="P1262" i="2"/>
  <c r="BK1262" i="2"/>
  <c r="J1262" i="2"/>
  <c r="BI1260" i="2"/>
  <c r="BH1260" i="2"/>
  <c r="BG1260" i="2"/>
  <c r="BF1260" i="2"/>
  <c r="T1260" i="2"/>
  <c r="R1260" i="2"/>
  <c r="P1260" i="2"/>
  <c r="BK1260" i="2"/>
  <c r="J1260" i="2"/>
  <c r="BE1260" i="2" s="1"/>
  <c r="BI1256" i="2"/>
  <c r="BH1256" i="2"/>
  <c r="BG1256" i="2"/>
  <c r="BF1256" i="2"/>
  <c r="BE1256" i="2"/>
  <c r="T1256" i="2"/>
  <c r="R1256" i="2"/>
  <c r="P1256" i="2"/>
  <c r="BK1256" i="2"/>
  <c r="J1256" i="2"/>
  <c r="BI1254" i="2"/>
  <c r="BH1254" i="2"/>
  <c r="BG1254" i="2"/>
  <c r="BF1254" i="2"/>
  <c r="T1254" i="2"/>
  <c r="R1254" i="2"/>
  <c r="P1254" i="2"/>
  <c r="BK1254" i="2"/>
  <c r="J1254" i="2"/>
  <c r="BE1254" i="2" s="1"/>
  <c r="BI1252" i="2"/>
  <c r="BH1252" i="2"/>
  <c r="BG1252" i="2"/>
  <c r="BF1252" i="2"/>
  <c r="BE1252" i="2"/>
  <c r="T1252" i="2"/>
  <c r="R1252" i="2"/>
  <c r="P1252" i="2"/>
  <c r="BK1252" i="2"/>
  <c r="J1252" i="2"/>
  <c r="BI1237" i="2"/>
  <c r="BH1237" i="2"/>
  <c r="BG1237" i="2"/>
  <c r="BF1237" i="2"/>
  <c r="T1237" i="2"/>
  <c r="T1236" i="2" s="1"/>
  <c r="R1237" i="2"/>
  <c r="R1236" i="2" s="1"/>
  <c r="P1237" i="2"/>
  <c r="P1236" i="2" s="1"/>
  <c r="BK1237" i="2"/>
  <c r="BK1236" i="2" s="1"/>
  <c r="J1236" i="2" s="1"/>
  <c r="J72" i="2" s="1"/>
  <c r="J1237" i="2"/>
  <c r="BE1237" i="2" s="1"/>
  <c r="BI1235" i="2"/>
  <c r="BH1235" i="2"/>
  <c r="BG1235" i="2"/>
  <c r="BF1235" i="2"/>
  <c r="T1235" i="2"/>
  <c r="R1235" i="2"/>
  <c r="P1235" i="2"/>
  <c r="BK1235" i="2"/>
  <c r="J1235" i="2"/>
  <c r="BE1235" i="2" s="1"/>
  <c r="BI1233" i="2"/>
  <c r="BH1233" i="2"/>
  <c r="BG1233" i="2"/>
  <c r="BF1233" i="2"/>
  <c r="T1233" i="2"/>
  <c r="R1233" i="2"/>
  <c r="P1233" i="2"/>
  <c r="BK1233" i="2"/>
  <c r="J1233" i="2"/>
  <c r="BE1233" i="2" s="1"/>
  <c r="BI1232" i="2"/>
  <c r="BH1232" i="2"/>
  <c r="BG1232" i="2"/>
  <c r="BF1232" i="2"/>
  <c r="T1232" i="2"/>
  <c r="R1232" i="2"/>
  <c r="P1232" i="2"/>
  <c r="BK1232" i="2"/>
  <c r="J1232" i="2"/>
  <c r="BE1232" i="2" s="1"/>
  <c r="BI1231" i="2"/>
  <c r="BH1231" i="2"/>
  <c r="BG1231" i="2"/>
  <c r="BF1231" i="2"/>
  <c r="T1231" i="2"/>
  <c r="R1231" i="2"/>
  <c r="P1231" i="2"/>
  <c r="BK1231" i="2"/>
  <c r="J1231" i="2"/>
  <c r="BE1231" i="2" s="1"/>
  <c r="BI1204" i="2"/>
  <c r="BH1204" i="2"/>
  <c r="BG1204" i="2"/>
  <c r="BF1204" i="2"/>
  <c r="BE1204" i="2"/>
  <c r="T1204" i="2"/>
  <c r="R1204" i="2"/>
  <c r="P1204" i="2"/>
  <c r="BK1204" i="2"/>
  <c r="J1204" i="2"/>
  <c r="BI1203" i="2"/>
  <c r="BH1203" i="2"/>
  <c r="BG1203" i="2"/>
  <c r="BF1203" i="2"/>
  <c r="T1203" i="2"/>
  <c r="R1203" i="2"/>
  <c r="P1203" i="2"/>
  <c r="BK1203" i="2"/>
  <c r="J1203" i="2"/>
  <c r="BE1203" i="2" s="1"/>
  <c r="BI1200" i="2"/>
  <c r="BH1200" i="2"/>
  <c r="BG1200" i="2"/>
  <c r="BF1200" i="2"/>
  <c r="BE1200" i="2"/>
  <c r="T1200" i="2"/>
  <c r="R1200" i="2"/>
  <c r="P1200" i="2"/>
  <c r="BK1200" i="2"/>
  <c r="J1200" i="2"/>
  <c r="BI1196" i="2"/>
  <c r="BH1196" i="2"/>
  <c r="BG1196" i="2"/>
  <c r="BF1196" i="2"/>
  <c r="T1196" i="2"/>
  <c r="R1196" i="2"/>
  <c r="P1196" i="2"/>
  <c r="BK1196" i="2"/>
  <c r="J1196" i="2"/>
  <c r="BE1196" i="2" s="1"/>
  <c r="BI1194" i="2"/>
  <c r="BH1194" i="2"/>
  <c r="BG1194" i="2"/>
  <c r="BF1194" i="2"/>
  <c r="BE1194" i="2"/>
  <c r="T1194" i="2"/>
  <c r="R1194" i="2"/>
  <c r="P1194" i="2"/>
  <c r="BK1194" i="2"/>
  <c r="J1194" i="2"/>
  <c r="BI1185" i="2"/>
  <c r="BH1185" i="2"/>
  <c r="BG1185" i="2"/>
  <c r="BF1185" i="2"/>
  <c r="T1185" i="2"/>
  <c r="R1185" i="2"/>
  <c r="P1185" i="2"/>
  <c r="BK1185" i="2"/>
  <c r="J1185" i="2"/>
  <c r="BE1185" i="2" s="1"/>
  <c r="BI1176" i="2"/>
  <c r="BH1176" i="2"/>
  <c r="BG1176" i="2"/>
  <c r="BF1176" i="2"/>
  <c r="BE1176" i="2"/>
  <c r="T1176" i="2"/>
  <c r="R1176" i="2"/>
  <c r="P1176" i="2"/>
  <c r="BK1176" i="2"/>
  <c r="J1176" i="2"/>
  <c r="BI1174" i="2"/>
  <c r="BH1174" i="2"/>
  <c r="BG1174" i="2"/>
  <c r="BF1174" i="2"/>
  <c r="T1174" i="2"/>
  <c r="R1174" i="2"/>
  <c r="P1174" i="2"/>
  <c r="BK1174" i="2"/>
  <c r="J1174" i="2"/>
  <c r="BE1174" i="2" s="1"/>
  <c r="BI1171" i="2"/>
  <c r="BH1171" i="2"/>
  <c r="BG1171" i="2"/>
  <c r="BF1171" i="2"/>
  <c r="BE1171" i="2"/>
  <c r="T1171" i="2"/>
  <c r="R1171" i="2"/>
  <c r="P1171" i="2"/>
  <c r="BK1171" i="2"/>
  <c r="J1171" i="2"/>
  <c r="BI1169" i="2"/>
  <c r="BH1169" i="2"/>
  <c r="BG1169" i="2"/>
  <c r="BF1169" i="2"/>
  <c r="BE1169" i="2"/>
  <c r="T1169" i="2"/>
  <c r="R1169" i="2"/>
  <c r="P1169" i="2"/>
  <c r="BK1169" i="2"/>
  <c r="J1169" i="2"/>
  <c r="BI1159" i="2"/>
  <c r="BH1159" i="2"/>
  <c r="BG1159" i="2"/>
  <c r="BF1159" i="2"/>
  <c r="BE1159" i="2"/>
  <c r="T1159" i="2"/>
  <c r="R1159" i="2"/>
  <c r="P1159" i="2"/>
  <c r="BK1159" i="2"/>
  <c r="J1159" i="2"/>
  <c r="BI1158" i="2"/>
  <c r="BH1158" i="2"/>
  <c r="BG1158" i="2"/>
  <c r="BF1158" i="2"/>
  <c r="BE1158" i="2"/>
  <c r="T1158" i="2"/>
  <c r="R1158" i="2"/>
  <c r="P1158" i="2"/>
  <c r="BK1158" i="2"/>
  <c r="J1158" i="2"/>
  <c r="BI1149" i="2"/>
  <c r="BH1149" i="2"/>
  <c r="BG1149" i="2"/>
  <c r="BF1149" i="2"/>
  <c r="BE1149" i="2"/>
  <c r="T1149" i="2"/>
  <c r="R1149" i="2"/>
  <c r="P1149" i="2"/>
  <c r="BK1149" i="2"/>
  <c r="J1149" i="2"/>
  <c r="BI1146" i="2"/>
  <c r="BH1146" i="2"/>
  <c r="BG1146" i="2"/>
  <c r="BF1146" i="2"/>
  <c r="BE1146" i="2"/>
  <c r="T1146" i="2"/>
  <c r="R1146" i="2"/>
  <c r="P1146" i="2"/>
  <c r="BK1146" i="2"/>
  <c r="J1146" i="2"/>
  <c r="BI1136" i="2"/>
  <c r="BH1136" i="2"/>
  <c r="BG1136" i="2"/>
  <c r="BF1136" i="2"/>
  <c r="BE1136" i="2"/>
  <c r="T1136" i="2"/>
  <c r="R1136" i="2"/>
  <c r="P1136" i="2"/>
  <c r="BK1136" i="2"/>
  <c r="J1136" i="2"/>
  <c r="BI1134" i="2"/>
  <c r="BH1134" i="2"/>
  <c r="BG1134" i="2"/>
  <c r="BF1134" i="2"/>
  <c r="BE1134" i="2"/>
  <c r="T1134" i="2"/>
  <c r="R1134" i="2"/>
  <c r="P1134" i="2"/>
  <c r="BK1134" i="2"/>
  <c r="J1134" i="2"/>
  <c r="BI1133" i="2"/>
  <c r="BH1133" i="2"/>
  <c r="BG1133" i="2"/>
  <c r="BF1133" i="2"/>
  <c r="BE1133" i="2"/>
  <c r="T1133" i="2"/>
  <c r="R1133" i="2"/>
  <c r="P1133" i="2"/>
  <c r="BK1133" i="2"/>
  <c r="J1133" i="2"/>
  <c r="BI1131" i="2"/>
  <c r="BH1131" i="2"/>
  <c r="BG1131" i="2"/>
  <c r="BF1131" i="2"/>
  <c r="BE1131" i="2"/>
  <c r="T1131" i="2"/>
  <c r="R1131" i="2"/>
  <c r="P1131" i="2"/>
  <c r="BK1131" i="2"/>
  <c r="J1131" i="2"/>
  <c r="BI1129" i="2"/>
  <c r="BH1129" i="2"/>
  <c r="BG1129" i="2"/>
  <c r="BF1129" i="2"/>
  <c r="BE1129" i="2"/>
  <c r="T1129" i="2"/>
  <c r="R1129" i="2"/>
  <c r="P1129" i="2"/>
  <c r="BK1129" i="2"/>
  <c r="J1129" i="2"/>
  <c r="BI1121" i="2"/>
  <c r="BH1121" i="2"/>
  <c r="BG1121" i="2"/>
  <c r="BF1121" i="2"/>
  <c r="BE1121" i="2"/>
  <c r="T1121" i="2"/>
  <c r="R1121" i="2"/>
  <c r="P1121" i="2"/>
  <c r="BK1121" i="2"/>
  <c r="J1121" i="2"/>
  <c r="BI1120" i="2"/>
  <c r="BH1120" i="2"/>
  <c r="BG1120" i="2"/>
  <c r="BF1120" i="2"/>
  <c r="BE1120" i="2"/>
  <c r="T1120" i="2"/>
  <c r="R1120" i="2"/>
  <c r="P1120" i="2"/>
  <c r="BK1120" i="2"/>
  <c r="J1120" i="2"/>
  <c r="BI1067" i="2"/>
  <c r="BH1067" i="2"/>
  <c r="BG1067" i="2"/>
  <c r="BF1067" i="2"/>
  <c r="BE1067" i="2"/>
  <c r="T1067" i="2"/>
  <c r="R1067" i="2"/>
  <c r="P1067" i="2"/>
  <c r="BK1067" i="2"/>
  <c r="J1067" i="2"/>
  <c r="BI1066" i="2"/>
  <c r="BH1066" i="2"/>
  <c r="BG1066" i="2"/>
  <c r="BF1066" i="2"/>
  <c r="BE1066" i="2"/>
  <c r="T1066" i="2"/>
  <c r="R1066" i="2"/>
  <c r="P1066" i="2"/>
  <c r="BK1066" i="2"/>
  <c r="J1066" i="2"/>
  <c r="BI1033" i="2"/>
  <c r="BH1033" i="2"/>
  <c r="BG1033" i="2"/>
  <c r="BF1033" i="2"/>
  <c r="BE1033" i="2"/>
  <c r="T1033" i="2"/>
  <c r="R1033" i="2"/>
  <c r="P1033" i="2"/>
  <c r="BK1033" i="2"/>
  <c r="J1033" i="2"/>
  <c r="BI1025" i="2"/>
  <c r="BH1025" i="2"/>
  <c r="BG1025" i="2"/>
  <c r="BF1025" i="2"/>
  <c r="BE1025" i="2"/>
  <c r="T1025" i="2"/>
  <c r="R1025" i="2"/>
  <c r="P1025" i="2"/>
  <c r="BK1025" i="2"/>
  <c r="J1025" i="2"/>
  <c r="BI986" i="2"/>
  <c r="BH986" i="2"/>
  <c r="BG986" i="2"/>
  <c r="BF986" i="2"/>
  <c r="BE986" i="2"/>
  <c r="T986" i="2"/>
  <c r="T985" i="2" s="1"/>
  <c r="R986" i="2"/>
  <c r="R985" i="2" s="1"/>
  <c r="P986" i="2"/>
  <c r="P985" i="2" s="1"/>
  <c r="BK986" i="2"/>
  <c r="BK985" i="2" s="1"/>
  <c r="J985" i="2" s="1"/>
  <c r="J71" i="2" s="1"/>
  <c r="J986" i="2"/>
  <c r="BI980" i="2"/>
  <c r="BH980" i="2"/>
  <c r="BG980" i="2"/>
  <c r="BF980" i="2"/>
  <c r="T980" i="2"/>
  <c r="R980" i="2"/>
  <c r="P980" i="2"/>
  <c r="BK980" i="2"/>
  <c r="J980" i="2"/>
  <c r="BE980" i="2" s="1"/>
  <c r="BI979" i="2"/>
  <c r="BH979" i="2"/>
  <c r="BG979" i="2"/>
  <c r="BF979" i="2"/>
  <c r="T979" i="2"/>
  <c r="R979" i="2"/>
  <c r="P979" i="2"/>
  <c r="BK979" i="2"/>
  <c r="J979" i="2"/>
  <c r="BE979" i="2" s="1"/>
  <c r="BI977" i="2"/>
  <c r="BH977" i="2"/>
  <c r="BG977" i="2"/>
  <c r="BF977" i="2"/>
  <c r="T977" i="2"/>
  <c r="R977" i="2"/>
  <c r="P977" i="2"/>
  <c r="BK977" i="2"/>
  <c r="J977" i="2"/>
  <c r="BE977" i="2" s="1"/>
  <c r="BI975" i="2"/>
  <c r="BH975" i="2"/>
  <c r="BG975" i="2"/>
  <c r="BF975" i="2"/>
  <c r="BE975" i="2"/>
  <c r="T975" i="2"/>
  <c r="R975" i="2"/>
  <c r="P975" i="2"/>
  <c r="BK975" i="2"/>
  <c r="J975" i="2"/>
  <c r="BI970" i="2"/>
  <c r="BH970" i="2"/>
  <c r="BG970" i="2"/>
  <c r="BF970" i="2"/>
  <c r="T970" i="2"/>
  <c r="R970" i="2"/>
  <c r="P970" i="2"/>
  <c r="BK970" i="2"/>
  <c r="J970" i="2"/>
  <c r="BE970" i="2" s="1"/>
  <c r="BI969" i="2"/>
  <c r="BH969" i="2"/>
  <c r="BG969" i="2"/>
  <c r="BF969" i="2"/>
  <c r="BE969" i="2"/>
  <c r="T969" i="2"/>
  <c r="R969" i="2"/>
  <c r="P969" i="2"/>
  <c r="BK969" i="2"/>
  <c r="J969" i="2"/>
  <c r="BI968" i="2"/>
  <c r="BH968" i="2"/>
  <c r="BG968" i="2"/>
  <c r="BF968" i="2"/>
  <c r="T968" i="2"/>
  <c r="R968" i="2"/>
  <c r="P968" i="2"/>
  <c r="BK968" i="2"/>
  <c r="J968" i="2"/>
  <c r="BE968" i="2" s="1"/>
  <c r="BI967" i="2"/>
  <c r="BH967" i="2"/>
  <c r="BG967" i="2"/>
  <c r="BF967" i="2"/>
  <c r="BE967" i="2"/>
  <c r="T967" i="2"/>
  <c r="R967" i="2"/>
  <c r="P967" i="2"/>
  <c r="BK967" i="2"/>
  <c r="J967" i="2"/>
  <c r="BI965" i="2"/>
  <c r="BH965" i="2"/>
  <c r="BG965" i="2"/>
  <c r="BF965" i="2"/>
  <c r="T965" i="2"/>
  <c r="R965" i="2"/>
  <c r="P965" i="2"/>
  <c r="BK965" i="2"/>
  <c r="J965" i="2"/>
  <c r="BE965" i="2" s="1"/>
  <c r="BI962" i="2"/>
  <c r="BH962" i="2"/>
  <c r="BG962" i="2"/>
  <c r="BF962" i="2"/>
  <c r="BE962" i="2"/>
  <c r="T962" i="2"/>
  <c r="R962" i="2"/>
  <c r="P962" i="2"/>
  <c r="BK962" i="2"/>
  <c r="J962" i="2"/>
  <c r="BI959" i="2"/>
  <c r="BH959" i="2"/>
  <c r="BG959" i="2"/>
  <c r="BF959" i="2"/>
  <c r="T959" i="2"/>
  <c r="R959" i="2"/>
  <c r="P959" i="2"/>
  <c r="BK959" i="2"/>
  <c r="J959" i="2"/>
  <c r="BE959" i="2" s="1"/>
  <c r="BI957" i="2"/>
  <c r="BH957" i="2"/>
  <c r="BG957" i="2"/>
  <c r="BF957" i="2"/>
  <c r="BE957" i="2"/>
  <c r="T957" i="2"/>
  <c r="R957" i="2"/>
  <c r="P957" i="2"/>
  <c r="BK957" i="2"/>
  <c r="J957" i="2"/>
  <c r="BI955" i="2"/>
  <c r="BH955" i="2"/>
  <c r="BG955" i="2"/>
  <c r="BF955" i="2"/>
  <c r="T955" i="2"/>
  <c r="R955" i="2"/>
  <c r="P955" i="2"/>
  <c r="BK955" i="2"/>
  <c r="J955" i="2"/>
  <c r="BE955" i="2" s="1"/>
  <c r="BI953" i="2"/>
  <c r="BH953" i="2"/>
  <c r="BG953" i="2"/>
  <c r="BF953" i="2"/>
  <c r="BE953" i="2"/>
  <c r="T953" i="2"/>
  <c r="R953" i="2"/>
  <c r="P953" i="2"/>
  <c r="BK953" i="2"/>
  <c r="J953" i="2"/>
  <c r="BI950" i="2"/>
  <c r="BH950" i="2"/>
  <c r="BG950" i="2"/>
  <c r="BF950" i="2"/>
  <c r="T950" i="2"/>
  <c r="R950" i="2"/>
  <c r="P950" i="2"/>
  <c r="BK950" i="2"/>
  <c r="J950" i="2"/>
  <c r="BE950" i="2" s="1"/>
  <c r="BI947" i="2"/>
  <c r="BH947" i="2"/>
  <c r="BG947" i="2"/>
  <c r="BF947" i="2"/>
  <c r="BE947" i="2"/>
  <c r="T947" i="2"/>
  <c r="R947" i="2"/>
  <c r="P947" i="2"/>
  <c r="BK947" i="2"/>
  <c r="J947" i="2"/>
  <c r="BI945" i="2"/>
  <c r="BH945" i="2"/>
  <c r="BG945" i="2"/>
  <c r="BF945" i="2"/>
  <c r="T945" i="2"/>
  <c r="R945" i="2"/>
  <c r="P945" i="2"/>
  <c r="BK945" i="2"/>
  <c r="J945" i="2"/>
  <c r="BE945" i="2" s="1"/>
  <c r="BI943" i="2"/>
  <c r="BH943" i="2"/>
  <c r="BG943" i="2"/>
  <c r="BF943" i="2"/>
  <c r="BE943" i="2"/>
  <c r="T943" i="2"/>
  <c r="R943" i="2"/>
  <c r="P943" i="2"/>
  <c r="BK943" i="2"/>
  <c r="J943" i="2"/>
  <c r="BI941" i="2"/>
  <c r="BH941" i="2"/>
  <c r="BG941" i="2"/>
  <c r="BF941" i="2"/>
  <c r="T941" i="2"/>
  <c r="R941" i="2"/>
  <c r="P941" i="2"/>
  <c r="BK941" i="2"/>
  <c r="J941" i="2"/>
  <c r="BE941" i="2" s="1"/>
  <c r="BI937" i="2"/>
  <c r="BH937" i="2"/>
  <c r="BG937" i="2"/>
  <c r="BF937" i="2"/>
  <c r="BE937" i="2"/>
  <c r="T937" i="2"/>
  <c r="R937" i="2"/>
  <c r="P937" i="2"/>
  <c r="BK937" i="2"/>
  <c r="J937" i="2"/>
  <c r="BI935" i="2"/>
  <c r="BH935" i="2"/>
  <c r="BG935" i="2"/>
  <c r="BF935" i="2"/>
  <c r="T935" i="2"/>
  <c r="R935" i="2"/>
  <c r="P935" i="2"/>
  <c r="BK935" i="2"/>
  <c r="J935" i="2"/>
  <c r="BE935" i="2" s="1"/>
  <c r="BI932" i="2"/>
  <c r="BH932" i="2"/>
  <c r="BG932" i="2"/>
  <c r="BF932" i="2"/>
  <c r="BE932" i="2"/>
  <c r="T932" i="2"/>
  <c r="R932" i="2"/>
  <c r="P932" i="2"/>
  <c r="BK932" i="2"/>
  <c r="J932" i="2"/>
  <c r="BI925" i="2"/>
  <c r="BH925" i="2"/>
  <c r="BG925" i="2"/>
  <c r="BF925" i="2"/>
  <c r="T925" i="2"/>
  <c r="R925" i="2"/>
  <c r="P925" i="2"/>
  <c r="BK925" i="2"/>
  <c r="J925" i="2"/>
  <c r="BE925" i="2" s="1"/>
  <c r="BI920" i="2"/>
  <c r="BH920" i="2"/>
  <c r="BG920" i="2"/>
  <c r="BF920" i="2"/>
  <c r="BE920" i="2"/>
  <c r="T920" i="2"/>
  <c r="R920" i="2"/>
  <c r="P920" i="2"/>
  <c r="BK920" i="2"/>
  <c r="J920" i="2"/>
  <c r="BI918" i="2"/>
  <c r="BH918" i="2"/>
  <c r="BG918" i="2"/>
  <c r="BF918" i="2"/>
  <c r="T918" i="2"/>
  <c r="R918" i="2"/>
  <c r="P918" i="2"/>
  <c r="BK918" i="2"/>
  <c r="J918" i="2"/>
  <c r="BE918" i="2" s="1"/>
  <c r="BI915" i="2"/>
  <c r="BH915" i="2"/>
  <c r="BG915" i="2"/>
  <c r="BF915" i="2"/>
  <c r="BE915" i="2"/>
  <c r="T915" i="2"/>
  <c r="T914" i="2" s="1"/>
  <c r="R915" i="2"/>
  <c r="R914" i="2" s="1"/>
  <c r="P915" i="2"/>
  <c r="P914" i="2" s="1"/>
  <c r="BK915" i="2"/>
  <c r="BK914" i="2" s="1"/>
  <c r="J914" i="2" s="1"/>
  <c r="J70" i="2" s="1"/>
  <c r="J915" i="2"/>
  <c r="BI912" i="2"/>
  <c r="BH912" i="2"/>
  <c r="BG912" i="2"/>
  <c r="BF912" i="2"/>
  <c r="T912" i="2"/>
  <c r="R912" i="2"/>
  <c r="P912" i="2"/>
  <c r="BK912" i="2"/>
  <c r="J912" i="2"/>
  <c r="BE912" i="2" s="1"/>
  <c r="BI910" i="2"/>
  <c r="BH910" i="2"/>
  <c r="BG910" i="2"/>
  <c r="BF910" i="2"/>
  <c r="T910" i="2"/>
  <c r="R910" i="2"/>
  <c r="P910" i="2"/>
  <c r="BK910" i="2"/>
  <c r="J910" i="2"/>
  <c r="BE910" i="2" s="1"/>
  <c r="BI909" i="2"/>
  <c r="BH909" i="2"/>
  <c r="BG909" i="2"/>
  <c r="BF909" i="2"/>
  <c r="T909" i="2"/>
  <c r="R909" i="2"/>
  <c r="P909" i="2"/>
  <c r="BK909" i="2"/>
  <c r="J909" i="2"/>
  <c r="BE909" i="2" s="1"/>
  <c r="BI907" i="2"/>
  <c r="BH907" i="2"/>
  <c r="BG907" i="2"/>
  <c r="BF907" i="2"/>
  <c r="T907" i="2"/>
  <c r="R907" i="2"/>
  <c r="P907" i="2"/>
  <c r="BK907" i="2"/>
  <c r="J907" i="2"/>
  <c r="BE907" i="2" s="1"/>
  <c r="BI905" i="2"/>
  <c r="BH905" i="2"/>
  <c r="BG905" i="2"/>
  <c r="BF905" i="2"/>
  <c r="T905" i="2"/>
  <c r="R905" i="2"/>
  <c r="P905" i="2"/>
  <c r="BK905" i="2"/>
  <c r="J905" i="2"/>
  <c r="BE905" i="2" s="1"/>
  <c r="BI901" i="2"/>
  <c r="BH901" i="2"/>
  <c r="BG901" i="2"/>
  <c r="BF901" i="2"/>
  <c r="T901" i="2"/>
  <c r="R901" i="2"/>
  <c r="P901" i="2"/>
  <c r="BK901" i="2"/>
  <c r="J901" i="2"/>
  <c r="BE901" i="2" s="1"/>
  <c r="BI899" i="2"/>
  <c r="BH899" i="2"/>
  <c r="BG899" i="2"/>
  <c r="BF899" i="2"/>
  <c r="T899" i="2"/>
  <c r="R899" i="2"/>
  <c r="P899" i="2"/>
  <c r="BK899" i="2"/>
  <c r="J899" i="2"/>
  <c r="BE899" i="2" s="1"/>
  <c r="BI897" i="2"/>
  <c r="BH897" i="2"/>
  <c r="BG897" i="2"/>
  <c r="BF897" i="2"/>
  <c r="T897" i="2"/>
  <c r="R897" i="2"/>
  <c r="P897" i="2"/>
  <c r="BK897" i="2"/>
  <c r="J897" i="2"/>
  <c r="BE897" i="2" s="1"/>
  <c r="BI896" i="2"/>
  <c r="BH896" i="2"/>
  <c r="BG896" i="2"/>
  <c r="BF896" i="2"/>
  <c r="T896" i="2"/>
  <c r="R896" i="2"/>
  <c r="P896" i="2"/>
  <c r="BK896" i="2"/>
  <c r="J896" i="2"/>
  <c r="BE896" i="2" s="1"/>
  <c r="BI894" i="2"/>
  <c r="BH894" i="2"/>
  <c r="BG894" i="2"/>
  <c r="BF894" i="2"/>
  <c r="T894" i="2"/>
  <c r="R894" i="2"/>
  <c r="P894" i="2"/>
  <c r="BK894" i="2"/>
  <c r="J894" i="2"/>
  <c r="BE894" i="2" s="1"/>
  <c r="BI892" i="2"/>
  <c r="BH892" i="2"/>
  <c r="BG892" i="2"/>
  <c r="BF892" i="2"/>
  <c r="BE892" i="2"/>
  <c r="T892" i="2"/>
  <c r="R892" i="2"/>
  <c r="P892" i="2"/>
  <c r="BK892" i="2"/>
  <c r="J892" i="2"/>
  <c r="BI890" i="2"/>
  <c r="BH890" i="2"/>
  <c r="BG890" i="2"/>
  <c r="BF890" i="2"/>
  <c r="T890" i="2"/>
  <c r="R890" i="2"/>
  <c r="P890" i="2"/>
  <c r="BK890" i="2"/>
  <c r="J890" i="2"/>
  <c r="BE890" i="2" s="1"/>
  <c r="BI886" i="2"/>
  <c r="BH886" i="2"/>
  <c r="BG886" i="2"/>
  <c r="BF886" i="2"/>
  <c r="BE886" i="2"/>
  <c r="T886" i="2"/>
  <c r="R886" i="2"/>
  <c r="P886" i="2"/>
  <c r="BK886" i="2"/>
  <c r="J886" i="2"/>
  <c r="BI885" i="2"/>
  <c r="BH885" i="2"/>
  <c r="BG885" i="2"/>
  <c r="BF885" i="2"/>
  <c r="BE885" i="2"/>
  <c r="T885" i="2"/>
  <c r="R885" i="2"/>
  <c r="P885" i="2"/>
  <c r="BK885" i="2"/>
  <c r="J885" i="2"/>
  <c r="BI882" i="2"/>
  <c r="BH882" i="2"/>
  <c r="BG882" i="2"/>
  <c r="BF882" i="2"/>
  <c r="BE882" i="2"/>
  <c r="T882" i="2"/>
  <c r="R882" i="2"/>
  <c r="P882" i="2"/>
  <c r="BK882" i="2"/>
  <c r="J882" i="2"/>
  <c r="BI880" i="2"/>
  <c r="BH880" i="2"/>
  <c r="BG880" i="2"/>
  <c r="BF880" i="2"/>
  <c r="BE880" i="2"/>
  <c r="T880" i="2"/>
  <c r="R880" i="2"/>
  <c r="P880" i="2"/>
  <c r="BK880" i="2"/>
  <c r="J880" i="2"/>
  <c r="BI878" i="2"/>
  <c r="BH878" i="2"/>
  <c r="BG878" i="2"/>
  <c r="BF878" i="2"/>
  <c r="BE878" i="2"/>
  <c r="T878" i="2"/>
  <c r="R878" i="2"/>
  <c r="P878" i="2"/>
  <c r="BK878" i="2"/>
  <c r="J878" i="2"/>
  <c r="BI876" i="2"/>
  <c r="BH876" i="2"/>
  <c r="BG876" i="2"/>
  <c r="BF876" i="2"/>
  <c r="BE876" i="2"/>
  <c r="T876" i="2"/>
  <c r="R876" i="2"/>
  <c r="P876" i="2"/>
  <c r="BK876" i="2"/>
  <c r="J876" i="2"/>
  <c r="BI872" i="2"/>
  <c r="BH872" i="2"/>
  <c r="BG872" i="2"/>
  <c r="BF872" i="2"/>
  <c r="BE872" i="2"/>
  <c r="T872" i="2"/>
  <c r="R872" i="2"/>
  <c r="P872" i="2"/>
  <c r="BK872" i="2"/>
  <c r="J872" i="2"/>
  <c r="BI870" i="2"/>
  <c r="BH870" i="2"/>
  <c r="BG870" i="2"/>
  <c r="BF870" i="2"/>
  <c r="BE870" i="2"/>
  <c r="T870" i="2"/>
  <c r="R870" i="2"/>
  <c r="P870" i="2"/>
  <c r="BK870" i="2"/>
  <c r="J870" i="2"/>
  <c r="BI869" i="2"/>
  <c r="BH869" i="2"/>
  <c r="BG869" i="2"/>
  <c r="BF869" i="2"/>
  <c r="BE869" i="2"/>
  <c r="T869" i="2"/>
  <c r="R869" i="2"/>
  <c r="P869" i="2"/>
  <c r="BK869" i="2"/>
  <c r="J869" i="2"/>
  <c r="BI867" i="2"/>
  <c r="BH867" i="2"/>
  <c r="BG867" i="2"/>
  <c r="BF867" i="2"/>
  <c r="BE867" i="2"/>
  <c r="T867" i="2"/>
  <c r="R867" i="2"/>
  <c r="P867" i="2"/>
  <c r="BK867" i="2"/>
  <c r="J867" i="2"/>
  <c r="BI865" i="2"/>
  <c r="BH865" i="2"/>
  <c r="BG865" i="2"/>
  <c r="BF865" i="2"/>
  <c r="BE865" i="2"/>
  <c r="T865" i="2"/>
  <c r="R865" i="2"/>
  <c r="P865" i="2"/>
  <c r="BK865" i="2"/>
  <c r="J865" i="2"/>
  <c r="BI857" i="2"/>
  <c r="BH857" i="2"/>
  <c r="BG857" i="2"/>
  <c r="BF857" i="2"/>
  <c r="BE857" i="2"/>
  <c r="T857" i="2"/>
  <c r="R857" i="2"/>
  <c r="P857" i="2"/>
  <c r="BK857" i="2"/>
  <c r="J857" i="2"/>
  <c r="BI856" i="2"/>
  <c r="BH856" i="2"/>
  <c r="BG856" i="2"/>
  <c r="BF856" i="2"/>
  <c r="BE856" i="2"/>
  <c r="T856" i="2"/>
  <c r="R856" i="2"/>
  <c r="P856" i="2"/>
  <c r="BK856" i="2"/>
  <c r="J856" i="2"/>
  <c r="BI854" i="2"/>
  <c r="BH854" i="2"/>
  <c r="BG854" i="2"/>
  <c r="BF854" i="2"/>
  <c r="BE854" i="2"/>
  <c r="T854" i="2"/>
  <c r="R854" i="2"/>
  <c r="P854" i="2"/>
  <c r="BK854" i="2"/>
  <c r="J854" i="2"/>
  <c r="BI851" i="2"/>
  <c r="BH851" i="2"/>
  <c r="BG851" i="2"/>
  <c r="BF851" i="2"/>
  <c r="BE851" i="2"/>
  <c r="T851" i="2"/>
  <c r="R851" i="2"/>
  <c r="P851" i="2"/>
  <c r="BK851" i="2"/>
  <c r="J851" i="2"/>
  <c r="BI848" i="2"/>
  <c r="BH848" i="2"/>
  <c r="BG848" i="2"/>
  <c r="BF848" i="2"/>
  <c r="BE848" i="2"/>
  <c r="T848" i="2"/>
  <c r="R848" i="2"/>
  <c r="P848" i="2"/>
  <c r="BK848" i="2"/>
  <c r="J848" i="2"/>
  <c r="BI843" i="2"/>
  <c r="BH843" i="2"/>
  <c r="BG843" i="2"/>
  <c r="BF843" i="2"/>
  <c r="BE843" i="2"/>
  <c r="T843" i="2"/>
  <c r="R843" i="2"/>
  <c r="P843" i="2"/>
  <c r="BK843" i="2"/>
  <c r="J843" i="2"/>
  <c r="BI841" i="2"/>
  <c r="BH841" i="2"/>
  <c r="BG841" i="2"/>
  <c r="BF841" i="2"/>
  <c r="BE841" i="2"/>
  <c r="T841" i="2"/>
  <c r="R841" i="2"/>
  <c r="P841" i="2"/>
  <c r="BK841" i="2"/>
  <c r="J841" i="2"/>
  <c r="BI838" i="2"/>
  <c r="BH838" i="2"/>
  <c r="BG838" i="2"/>
  <c r="BF838" i="2"/>
  <c r="BE838" i="2"/>
  <c r="T838" i="2"/>
  <c r="R838" i="2"/>
  <c r="P838" i="2"/>
  <c r="BK838" i="2"/>
  <c r="J838" i="2"/>
  <c r="BI837" i="2"/>
  <c r="BH837" i="2"/>
  <c r="BG837" i="2"/>
  <c r="BF837" i="2"/>
  <c r="BE837" i="2"/>
  <c r="T837" i="2"/>
  <c r="R837" i="2"/>
  <c r="P837" i="2"/>
  <c r="BK837" i="2"/>
  <c r="J837" i="2"/>
  <c r="BI836" i="2"/>
  <c r="BH836" i="2"/>
  <c r="BG836" i="2"/>
  <c r="BF836" i="2"/>
  <c r="BE836" i="2"/>
  <c r="T836" i="2"/>
  <c r="R836" i="2"/>
  <c r="P836" i="2"/>
  <c r="BK836" i="2"/>
  <c r="J836" i="2"/>
  <c r="BI833" i="2"/>
  <c r="BH833" i="2"/>
  <c r="BG833" i="2"/>
  <c r="BF833" i="2"/>
  <c r="BE833" i="2"/>
  <c r="T833" i="2"/>
  <c r="R833" i="2"/>
  <c r="P833" i="2"/>
  <c r="BK833" i="2"/>
  <c r="J833" i="2"/>
  <c r="BI831" i="2"/>
  <c r="BH831" i="2"/>
  <c r="BG831" i="2"/>
  <c r="BF831" i="2"/>
  <c r="BE831" i="2"/>
  <c r="T831" i="2"/>
  <c r="R831" i="2"/>
  <c r="P831" i="2"/>
  <c r="BK831" i="2"/>
  <c r="J831" i="2"/>
  <c r="BI805" i="2"/>
  <c r="BH805" i="2"/>
  <c r="BG805" i="2"/>
  <c r="BF805" i="2"/>
  <c r="BE805" i="2"/>
  <c r="T805" i="2"/>
  <c r="R805" i="2"/>
  <c r="P805" i="2"/>
  <c r="BK805" i="2"/>
  <c r="J805" i="2"/>
  <c r="BI803" i="2"/>
  <c r="BH803" i="2"/>
  <c r="BG803" i="2"/>
  <c r="BF803" i="2"/>
  <c r="BE803" i="2"/>
  <c r="T803" i="2"/>
  <c r="R803" i="2"/>
  <c r="P803" i="2"/>
  <c r="BK803" i="2"/>
  <c r="J803" i="2"/>
  <c r="BI801" i="2"/>
  <c r="BH801" i="2"/>
  <c r="BG801" i="2"/>
  <c r="BF801" i="2"/>
  <c r="BE801" i="2"/>
  <c r="T801" i="2"/>
  <c r="R801" i="2"/>
  <c r="P801" i="2"/>
  <c r="BK801" i="2"/>
  <c r="J801" i="2"/>
  <c r="BI799" i="2"/>
  <c r="BH799" i="2"/>
  <c r="BG799" i="2"/>
  <c r="BF799" i="2"/>
  <c r="BE799" i="2"/>
  <c r="T799" i="2"/>
  <c r="R799" i="2"/>
  <c r="P799" i="2"/>
  <c r="BK799" i="2"/>
  <c r="J799" i="2"/>
  <c r="BI797" i="2"/>
  <c r="BH797" i="2"/>
  <c r="BG797" i="2"/>
  <c r="BF797" i="2"/>
  <c r="BE797" i="2"/>
  <c r="T797" i="2"/>
  <c r="R797" i="2"/>
  <c r="P797" i="2"/>
  <c r="BK797" i="2"/>
  <c r="J797" i="2"/>
  <c r="BI783" i="2"/>
  <c r="BH783" i="2"/>
  <c r="BG783" i="2"/>
  <c r="BF783" i="2"/>
  <c r="BE783" i="2"/>
  <c r="T783" i="2"/>
  <c r="R783" i="2"/>
  <c r="P783" i="2"/>
  <c r="BK783" i="2"/>
  <c r="J783" i="2"/>
  <c r="BI781" i="2"/>
  <c r="BH781" i="2"/>
  <c r="BG781" i="2"/>
  <c r="BF781" i="2"/>
  <c r="BE781" i="2"/>
  <c r="T781" i="2"/>
  <c r="R781" i="2"/>
  <c r="P781" i="2"/>
  <c r="BK781" i="2"/>
  <c r="J781" i="2"/>
  <c r="BI780" i="2"/>
  <c r="BH780" i="2"/>
  <c r="BG780" i="2"/>
  <c r="BF780" i="2"/>
  <c r="BE780" i="2"/>
  <c r="T780" i="2"/>
  <c r="R780" i="2"/>
  <c r="P780" i="2"/>
  <c r="BK780" i="2"/>
  <c r="J780" i="2"/>
  <c r="BI778" i="2"/>
  <c r="BH778" i="2"/>
  <c r="BG778" i="2"/>
  <c r="BF778" i="2"/>
  <c r="BE778" i="2"/>
  <c r="T778" i="2"/>
  <c r="R778" i="2"/>
  <c r="P778" i="2"/>
  <c r="BK778" i="2"/>
  <c r="J778" i="2"/>
  <c r="BI774" i="2"/>
  <c r="BH774" i="2"/>
  <c r="BG774" i="2"/>
  <c r="BF774" i="2"/>
  <c r="BE774" i="2"/>
  <c r="T774" i="2"/>
  <c r="R774" i="2"/>
  <c r="P774" i="2"/>
  <c r="BK774" i="2"/>
  <c r="J774" i="2"/>
  <c r="BI772" i="2"/>
  <c r="BH772" i="2"/>
  <c r="BG772" i="2"/>
  <c r="BF772" i="2"/>
  <c r="BE772" i="2"/>
  <c r="T772" i="2"/>
  <c r="R772" i="2"/>
  <c r="P772" i="2"/>
  <c r="BK772" i="2"/>
  <c r="J772" i="2"/>
  <c r="BI768" i="2"/>
  <c r="BH768" i="2"/>
  <c r="BG768" i="2"/>
  <c r="BF768" i="2"/>
  <c r="BE768" i="2"/>
  <c r="T768" i="2"/>
  <c r="R768" i="2"/>
  <c r="P768" i="2"/>
  <c r="BK768" i="2"/>
  <c r="J768" i="2"/>
  <c r="BI766" i="2"/>
  <c r="BH766" i="2"/>
  <c r="BG766" i="2"/>
  <c r="BF766" i="2"/>
  <c r="BE766" i="2"/>
  <c r="T766" i="2"/>
  <c r="R766" i="2"/>
  <c r="P766" i="2"/>
  <c r="BK766" i="2"/>
  <c r="J766" i="2"/>
  <c r="BI761" i="2"/>
  <c r="BH761" i="2"/>
  <c r="BG761" i="2"/>
  <c r="BF761" i="2"/>
  <c r="BE761" i="2"/>
  <c r="T761" i="2"/>
  <c r="R761" i="2"/>
  <c r="P761" i="2"/>
  <c r="BK761" i="2"/>
  <c r="J761" i="2"/>
  <c r="BI757" i="2"/>
  <c r="BH757" i="2"/>
  <c r="BG757" i="2"/>
  <c r="BF757" i="2"/>
  <c r="BE757" i="2"/>
  <c r="T757" i="2"/>
  <c r="R757" i="2"/>
  <c r="P757" i="2"/>
  <c r="BK757" i="2"/>
  <c r="J757" i="2"/>
  <c r="BI755" i="2"/>
  <c r="BH755" i="2"/>
  <c r="BG755" i="2"/>
  <c r="BF755" i="2"/>
  <c r="BE755" i="2"/>
  <c r="T755" i="2"/>
  <c r="R755" i="2"/>
  <c r="P755" i="2"/>
  <c r="BK755" i="2"/>
  <c r="J755" i="2"/>
  <c r="BI753" i="2"/>
  <c r="BH753" i="2"/>
  <c r="BG753" i="2"/>
  <c r="BF753" i="2"/>
  <c r="BE753" i="2"/>
  <c r="T753" i="2"/>
  <c r="R753" i="2"/>
  <c r="P753" i="2"/>
  <c r="BK753" i="2"/>
  <c r="J753" i="2"/>
  <c r="BI751" i="2"/>
  <c r="BH751" i="2"/>
  <c r="BG751" i="2"/>
  <c r="BF751" i="2"/>
  <c r="BE751" i="2"/>
  <c r="T751" i="2"/>
  <c r="R751" i="2"/>
  <c r="P751" i="2"/>
  <c r="BK751" i="2"/>
  <c r="J751" i="2"/>
  <c r="BI749" i="2"/>
  <c r="BH749" i="2"/>
  <c r="BG749" i="2"/>
  <c r="BF749" i="2"/>
  <c r="BE749" i="2"/>
  <c r="T749" i="2"/>
  <c r="R749" i="2"/>
  <c r="P749" i="2"/>
  <c r="BK749" i="2"/>
  <c r="J749" i="2"/>
  <c r="BI730" i="2"/>
  <c r="BH730" i="2"/>
  <c r="BG730" i="2"/>
  <c r="BF730" i="2"/>
  <c r="BE730" i="2"/>
  <c r="T730" i="2"/>
  <c r="R730" i="2"/>
  <c r="P730" i="2"/>
  <c r="BK730" i="2"/>
  <c r="J730" i="2"/>
  <c r="BI727" i="2"/>
  <c r="BH727" i="2"/>
  <c r="BG727" i="2"/>
  <c r="BF727" i="2"/>
  <c r="BE727" i="2"/>
  <c r="T727" i="2"/>
  <c r="R727" i="2"/>
  <c r="P727" i="2"/>
  <c r="BK727" i="2"/>
  <c r="J727" i="2"/>
  <c r="BI724" i="2"/>
  <c r="BH724" i="2"/>
  <c r="BG724" i="2"/>
  <c r="BF724" i="2"/>
  <c r="BE724" i="2"/>
  <c r="T724" i="2"/>
  <c r="R724" i="2"/>
  <c r="P724" i="2"/>
  <c r="BK724" i="2"/>
  <c r="J724" i="2"/>
  <c r="BI721" i="2"/>
  <c r="BH721" i="2"/>
  <c r="BG721" i="2"/>
  <c r="BF721" i="2"/>
  <c r="BE721" i="2"/>
  <c r="T721" i="2"/>
  <c r="R721" i="2"/>
  <c r="P721" i="2"/>
  <c r="BK721" i="2"/>
  <c r="J721" i="2"/>
  <c r="BI718" i="2"/>
  <c r="BH718" i="2"/>
  <c r="BG718" i="2"/>
  <c r="BF718" i="2"/>
  <c r="BE718" i="2"/>
  <c r="T718" i="2"/>
  <c r="R718" i="2"/>
  <c r="P718" i="2"/>
  <c r="BK718" i="2"/>
  <c r="J718" i="2"/>
  <c r="BI707" i="2"/>
  <c r="BH707" i="2"/>
  <c r="BG707" i="2"/>
  <c r="BF707" i="2"/>
  <c r="BE707" i="2"/>
  <c r="T707" i="2"/>
  <c r="R707" i="2"/>
  <c r="P707" i="2"/>
  <c r="BK707" i="2"/>
  <c r="J707" i="2"/>
  <c r="BI705" i="2"/>
  <c r="BH705" i="2"/>
  <c r="BG705" i="2"/>
  <c r="BF705" i="2"/>
  <c r="BE705" i="2"/>
  <c r="T705" i="2"/>
  <c r="R705" i="2"/>
  <c r="P705" i="2"/>
  <c r="BK705" i="2"/>
  <c r="J705" i="2"/>
  <c r="BI704" i="2"/>
  <c r="BH704" i="2"/>
  <c r="BG704" i="2"/>
  <c r="BF704" i="2"/>
  <c r="BE704" i="2"/>
  <c r="T704" i="2"/>
  <c r="R704" i="2"/>
  <c r="P704" i="2"/>
  <c r="BK704" i="2"/>
  <c r="J704" i="2"/>
  <c r="BI702" i="2"/>
  <c r="BH702" i="2"/>
  <c r="BG702" i="2"/>
  <c r="BF702" i="2"/>
  <c r="BE702" i="2"/>
  <c r="T702" i="2"/>
  <c r="R702" i="2"/>
  <c r="P702" i="2"/>
  <c r="BK702" i="2"/>
  <c r="J702" i="2"/>
  <c r="BI700" i="2"/>
  <c r="BH700" i="2"/>
  <c r="BG700" i="2"/>
  <c r="BF700" i="2"/>
  <c r="BE700" i="2"/>
  <c r="T700" i="2"/>
  <c r="R700" i="2"/>
  <c r="P700" i="2"/>
  <c r="BK700" i="2"/>
  <c r="J700" i="2"/>
  <c r="BI698" i="2"/>
  <c r="BH698" i="2"/>
  <c r="BG698" i="2"/>
  <c r="BF698" i="2"/>
  <c r="BE698" i="2"/>
  <c r="T698" i="2"/>
  <c r="R698" i="2"/>
  <c r="P698" i="2"/>
  <c r="BK698" i="2"/>
  <c r="J698" i="2"/>
  <c r="BI696" i="2"/>
  <c r="BH696" i="2"/>
  <c r="BG696" i="2"/>
  <c r="BF696" i="2"/>
  <c r="BE696" i="2"/>
  <c r="T696" i="2"/>
  <c r="T695" i="2" s="1"/>
  <c r="R696" i="2"/>
  <c r="R695" i="2" s="1"/>
  <c r="P696" i="2"/>
  <c r="P695" i="2" s="1"/>
  <c r="BK696" i="2"/>
  <c r="BK695" i="2" s="1"/>
  <c r="J695" i="2" s="1"/>
  <c r="J69" i="2" s="1"/>
  <c r="J696" i="2"/>
  <c r="BI692" i="2"/>
  <c r="BH692" i="2"/>
  <c r="BG692" i="2"/>
  <c r="BF692" i="2"/>
  <c r="T692" i="2"/>
  <c r="R692" i="2"/>
  <c r="P692" i="2"/>
  <c r="BK692" i="2"/>
  <c r="J692" i="2"/>
  <c r="BE692" i="2" s="1"/>
  <c r="BI690" i="2"/>
  <c r="BH690" i="2"/>
  <c r="BG690" i="2"/>
  <c r="BF690" i="2"/>
  <c r="T690" i="2"/>
  <c r="R690" i="2"/>
  <c r="P690" i="2"/>
  <c r="BK690" i="2"/>
  <c r="J690" i="2"/>
  <c r="BE690" i="2" s="1"/>
  <c r="BI685" i="2"/>
  <c r="BH685" i="2"/>
  <c r="BG685" i="2"/>
  <c r="BF685" i="2"/>
  <c r="T685" i="2"/>
  <c r="R685" i="2"/>
  <c r="P685" i="2"/>
  <c r="BK685" i="2"/>
  <c r="J685" i="2"/>
  <c r="BE685" i="2" s="1"/>
  <c r="BI684" i="2"/>
  <c r="BH684" i="2"/>
  <c r="BG684" i="2"/>
  <c r="BF684" i="2"/>
  <c r="T684" i="2"/>
  <c r="R684" i="2"/>
  <c r="P684" i="2"/>
  <c r="BK684" i="2"/>
  <c r="J684" i="2"/>
  <c r="BE684" i="2" s="1"/>
  <c r="BI682" i="2"/>
  <c r="BH682" i="2"/>
  <c r="BG682" i="2"/>
  <c r="BF682" i="2"/>
  <c r="T682" i="2"/>
  <c r="R682" i="2"/>
  <c r="P682" i="2"/>
  <c r="BK682" i="2"/>
  <c r="J682" i="2"/>
  <c r="BE682" i="2" s="1"/>
  <c r="BI680" i="2"/>
  <c r="BH680" i="2"/>
  <c r="BG680" i="2"/>
  <c r="BF680" i="2"/>
  <c r="T680" i="2"/>
  <c r="R680" i="2"/>
  <c r="P680" i="2"/>
  <c r="BK680" i="2"/>
  <c r="J680" i="2"/>
  <c r="BE680" i="2" s="1"/>
  <c r="BI678" i="2"/>
  <c r="BH678" i="2"/>
  <c r="BG678" i="2"/>
  <c r="BF678" i="2"/>
  <c r="T678" i="2"/>
  <c r="R678" i="2"/>
  <c r="P678" i="2"/>
  <c r="BK678" i="2"/>
  <c r="J678" i="2"/>
  <c r="BE678" i="2" s="1"/>
  <c r="BI677" i="2"/>
  <c r="BH677" i="2"/>
  <c r="BG677" i="2"/>
  <c r="BF677" i="2"/>
  <c r="T677" i="2"/>
  <c r="R677" i="2"/>
  <c r="P677" i="2"/>
  <c r="BK677" i="2"/>
  <c r="J677" i="2"/>
  <c r="BE677" i="2" s="1"/>
  <c r="BI674" i="2"/>
  <c r="BH674" i="2"/>
  <c r="BG674" i="2"/>
  <c r="BF674" i="2"/>
  <c r="T674" i="2"/>
  <c r="R674" i="2"/>
  <c r="P674" i="2"/>
  <c r="BK674" i="2"/>
  <c r="J674" i="2"/>
  <c r="BE674" i="2" s="1"/>
  <c r="BI670" i="2"/>
  <c r="BH670" i="2"/>
  <c r="BG670" i="2"/>
  <c r="BF670" i="2"/>
  <c r="T670" i="2"/>
  <c r="R670" i="2"/>
  <c r="P670" i="2"/>
  <c r="BK670" i="2"/>
  <c r="J670" i="2"/>
  <c r="BE670" i="2" s="1"/>
  <c r="BI669" i="2"/>
  <c r="BH669" i="2"/>
  <c r="BG669" i="2"/>
  <c r="BF669" i="2"/>
  <c r="T669" i="2"/>
  <c r="R669" i="2"/>
  <c r="P669" i="2"/>
  <c r="BK669" i="2"/>
  <c r="J669" i="2"/>
  <c r="BE669" i="2" s="1"/>
  <c r="BI667" i="2"/>
  <c r="BH667" i="2"/>
  <c r="BG667" i="2"/>
  <c r="BF667" i="2"/>
  <c r="T667" i="2"/>
  <c r="R667" i="2"/>
  <c r="P667" i="2"/>
  <c r="BK667" i="2"/>
  <c r="J667" i="2"/>
  <c r="BE667" i="2" s="1"/>
  <c r="BI665" i="2"/>
  <c r="BH665" i="2"/>
  <c r="BG665" i="2"/>
  <c r="BF665" i="2"/>
  <c r="T665" i="2"/>
  <c r="R665" i="2"/>
  <c r="P665" i="2"/>
  <c r="BK665" i="2"/>
  <c r="J665" i="2"/>
  <c r="BE665" i="2" s="1"/>
  <c r="BI658" i="2"/>
  <c r="BH658" i="2"/>
  <c r="BG658" i="2"/>
  <c r="BF658" i="2"/>
  <c r="T658" i="2"/>
  <c r="R658" i="2"/>
  <c r="P658" i="2"/>
  <c r="BK658" i="2"/>
  <c r="J658" i="2"/>
  <c r="BE658" i="2" s="1"/>
  <c r="BI657" i="2"/>
  <c r="BH657" i="2"/>
  <c r="BG657" i="2"/>
  <c r="BF657" i="2"/>
  <c r="T657" i="2"/>
  <c r="R657" i="2"/>
  <c r="P657" i="2"/>
  <c r="BK657" i="2"/>
  <c r="J657" i="2"/>
  <c r="BE657" i="2" s="1"/>
  <c r="BI654" i="2"/>
  <c r="BH654" i="2"/>
  <c r="BG654" i="2"/>
  <c r="BF654" i="2"/>
  <c r="T654" i="2"/>
  <c r="R654" i="2"/>
  <c r="P654" i="2"/>
  <c r="BK654" i="2"/>
  <c r="J654" i="2"/>
  <c r="BE654" i="2" s="1"/>
  <c r="BI651" i="2"/>
  <c r="BH651" i="2"/>
  <c r="BG651" i="2"/>
  <c r="BF651" i="2"/>
  <c r="T651" i="2"/>
  <c r="R651" i="2"/>
  <c r="P651" i="2"/>
  <c r="BK651" i="2"/>
  <c r="J651" i="2"/>
  <c r="BE651" i="2" s="1"/>
  <c r="BI642" i="2"/>
  <c r="BH642" i="2"/>
  <c r="BG642" i="2"/>
  <c r="BF642" i="2"/>
  <c r="T642" i="2"/>
  <c r="R642" i="2"/>
  <c r="P642" i="2"/>
  <c r="BK642" i="2"/>
  <c r="J642" i="2"/>
  <c r="BE642" i="2" s="1"/>
  <c r="BI590" i="2"/>
  <c r="BH590" i="2"/>
  <c r="BG590" i="2"/>
  <c r="BF590" i="2"/>
  <c r="T590" i="2"/>
  <c r="R590" i="2"/>
  <c r="P590" i="2"/>
  <c r="BK590" i="2"/>
  <c r="J590" i="2"/>
  <c r="BE590" i="2" s="1"/>
  <c r="BI588" i="2"/>
  <c r="BH588" i="2"/>
  <c r="BG588" i="2"/>
  <c r="BF588" i="2"/>
  <c r="T588" i="2"/>
  <c r="R588" i="2"/>
  <c r="P588" i="2"/>
  <c r="BK588" i="2"/>
  <c r="J588" i="2"/>
  <c r="BE588" i="2" s="1"/>
  <c r="BI586" i="2"/>
  <c r="BH586" i="2"/>
  <c r="BG586" i="2"/>
  <c r="BF586" i="2"/>
  <c r="T586" i="2"/>
  <c r="R586" i="2"/>
  <c r="P586" i="2"/>
  <c r="BK586" i="2"/>
  <c r="J586" i="2"/>
  <c r="BE586" i="2" s="1"/>
  <c r="BI584" i="2"/>
  <c r="BH584" i="2"/>
  <c r="BG584" i="2"/>
  <c r="BF584" i="2"/>
  <c r="T584" i="2"/>
  <c r="R584" i="2"/>
  <c r="P584" i="2"/>
  <c r="BK584" i="2"/>
  <c r="J584" i="2"/>
  <c r="BE584" i="2" s="1"/>
  <c r="BI582" i="2"/>
  <c r="BH582" i="2"/>
  <c r="BG582" i="2"/>
  <c r="BF582" i="2"/>
  <c r="BE582" i="2"/>
  <c r="T582" i="2"/>
  <c r="R582" i="2"/>
  <c r="P582" i="2"/>
  <c r="BK582" i="2"/>
  <c r="J582" i="2"/>
  <c r="BI572" i="2"/>
  <c r="BH572" i="2"/>
  <c r="BG572" i="2"/>
  <c r="BF572" i="2"/>
  <c r="T572" i="2"/>
  <c r="R572" i="2"/>
  <c r="P572" i="2"/>
  <c r="BK572" i="2"/>
  <c r="J572" i="2"/>
  <c r="BE572" i="2" s="1"/>
  <c r="BI569" i="2"/>
  <c r="BH569" i="2"/>
  <c r="BG569" i="2"/>
  <c r="BF569" i="2"/>
  <c r="BE569" i="2"/>
  <c r="T569" i="2"/>
  <c r="R569" i="2"/>
  <c r="P569" i="2"/>
  <c r="BK569" i="2"/>
  <c r="J569" i="2"/>
  <c r="BI566" i="2"/>
  <c r="BH566" i="2"/>
  <c r="BG566" i="2"/>
  <c r="BF566" i="2"/>
  <c r="T566" i="2"/>
  <c r="R566" i="2"/>
  <c r="P566" i="2"/>
  <c r="BK566" i="2"/>
  <c r="J566" i="2"/>
  <c r="BE566" i="2" s="1"/>
  <c r="BI563" i="2"/>
  <c r="BH563" i="2"/>
  <c r="BG563" i="2"/>
  <c r="BF563" i="2"/>
  <c r="BE563" i="2"/>
  <c r="T563" i="2"/>
  <c r="R563" i="2"/>
  <c r="P563" i="2"/>
  <c r="BK563" i="2"/>
  <c r="J563" i="2"/>
  <c r="BI560" i="2"/>
  <c r="BH560" i="2"/>
  <c r="BG560" i="2"/>
  <c r="BF560" i="2"/>
  <c r="T560" i="2"/>
  <c r="R560" i="2"/>
  <c r="P560" i="2"/>
  <c r="BK560" i="2"/>
  <c r="J560" i="2"/>
  <c r="BE560" i="2" s="1"/>
  <c r="BI554" i="2"/>
  <c r="BH554" i="2"/>
  <c r="BG554" i="2"/>
  <c r="BF554" i="2"/>
  <c r="BE554" i="2"/>
  <c r="T554" i="2"/>
  <c r="R554" i="2"/>
  <c r="P554" i="2"/>
  <c r="BK554" i="2"/>
  <c r="J554" i="2"/>
  <c r="BI546" i="2"/>
  <c r="BH546" i="2"/>
  <c r="BG546" i="2"/>
  <c r="BF546" i="2"/>
  <c r="T546" i="2"/>
  <c r="R546" i="2"/>
  <c r="P546" i="2"/>
  <c r="BK546" i="2"/>
  <c r="J546" i="2"/>
  <c r="BE546" i="2" s="1"/>
  <c r="BI538" i="2"/>
  <c r="BH538" i="2"/>
  <c r="BG538" i="2"/>
  <c r="BF538" i="2"/>
  <c r="BE538" i="2"/>
  <c r="T538" i="2"/>
  <c r="R538" i="2"/>
  <c r="P538" i="2"/>
  <c r="BK538" i="2"/>
  <c r="J538" i="2"/>
  <c r="BI532" i="2"/>
  <c r="BH532" i="2"/>
  <c r="BG532" i="2"/>
  <c r="BF532" i="2"/>
  <c r="T532" i="2"/>
  <c r="R532" i="2"/>
  <c r="P532" i="2"/>
  <c r="BK532" i="2"/>
  <c r="J532" i="2"/>
  <c r="BE532" i="2" s="1"/>
  <c r="BI526" i="2"/>
  <c r="BH526" i="2"/>
  <c r="BG526" i="2"/>
  <c r="BF526" i="2"/>
  <c r="BE526" i="2"/>
  <c r="T526" i="2"/>
  <c r="R526" i="2"/>
  <c r="P526" i="2"/>
  <c r="BK526" i="2"/>
  <c r="J526" i="2"/>
  <c r="BI522" i="2"/>
  <c r="BH522" i="2"/>
  <c r="BG522" i="2"/>
  <c r="BF522" i="2"/>
  <c r="BE522" i="2"/>
  <c r="T522" i="2"/>
  <c r="R522" i="2"/>
  <c r="P522" i="2"/>
  <c r="BK522" i="2"/>
  <c r="J522" i="2"/>
  <c r="BI519" i="2"/>
  <c r="BH519" i="2"/>
  <c r="BG519" i="2"/>
  <c r="BF519" i="2"/>
  <c r="BE519" i="2"/>
  <c r="T519" i="2"/>
  <c r="R519" i="2"/>
  <c r="P519" i="2"/>
  <c r="BK519" i="2"/>
  <c r="J519" i="2"/>
  <c r="BI512" i="2"/>
  <c r="BH512" i="2"/>
  <c r="BG512" i="2"/>
  <c r="BF512" i="2"/>
  <c r="BE512" i="2"/>
  <c r="T512" i="2"/>
  <c r="R512" i="2"/>
  <c r="P512" i="2"/>
  <c r="BK512" i="2"/>
  <c r="J512" i="2"/>
  <c r="BI505" i="2"/>
  <c r="BH505" i="2"/>
  <c r="BG505" i="2"/>
  <c r="BF505" i="2"/>
  <c r="BE505" i="2"/>
  <c r="T505" i="2"/>
  <c r="R505" i="2"/>
  <c r="P505" i="2"/>
  <c r="BK505" i="2"/>
  <c r="J505" i="2"/>
  <c r="BI504" i="2"/>
  <c r="BH504" i="2"/>
  <c r="BG504" i="2"/>
  <c r="BF504" i="2"/>
  <c r="BE504" i="2"/>
  <c r="T504" i="2"/>
  <c r="R504" i="2"/>
  <c r="P504" i="2"/>
  <c r="BK504" i="2"/>
  <c r="J504" i="2"/>
  <c r="BI497" i="2"/>
  <c r="BH497" i="2"/>
  <c r="BG497" i="2"/>
  <c r="BF497" i="2"/>
  <c r="BE497" i="2"/>
  <c r="T497" i="2"/>
  <c r="R497" i="2"/>
  <c r="P497" i="2"/>
  <c r="BK497" i="2"/>
  <c r="J497" i="2"/>
  <c r="BI496" i="2"/>
  <c r="BH496" i="2"/>
  <c r="BG496" i="2"/>
  <c r="BF496" i="2"/>
  <c r="BE496" i="2"/>
  <c r="T496" i="2"/>
  <c r="R496" i="2"/>
  <c r="P496" i="2"/>
  <c r="BK496" i="2"/>
  <c r="J496" i="2"/>
  <c r="BI469" i="2"/>
  <c r="BH469" i="2"/>
  <c r="BG469" i="2"/>
  <c r="BF469" i="2"/>
  <c r="BE469" i="2"/>
  <c r="T469" i="2"/>
  <c r="R469" i="2"/>
  <c r="P469" i="2"/>
  <c r="BK469" i="2"/>
  <c r="J469" i="2"/>
  <c r="BI468" i="2"/>
  <c r="BH468" i="2"/>
  <c r="BG468" i="2"/>
  <c r="BF468" i="2"/>
  <c r="BE468" i="2"/>
  <c r="T468" i="2"/>
  <c r="R468" i="2"/>
  <c r="P468" i="2"/>
  <c r="BK468" i="2"/>
  <c r="J468" i="2"/>
  <c r="BI441" i="2"/>
  <c r="BH441" i="2"/>
  <c r="BG441" i="2"/>
  <c r="BF441" i="2"/>
  <c r="BE441" i="2"/>
  <c r="T441" i="2"/>
  <c r="R441" i="2"/>
  <c r="P441" i="2"/>
  <c r="BK441" i="2"/>
  <c r="J441" i="2"/>
  <c r="BI440" i="2"/>
  <c r="BH440" i="2"/>
  <c r="BG440" i="2"/>
  <c r="BF440" i="2"/>
  <c r="BE440" i="2"/>
  <c r="T440" i="2"/>
  <c r="R440" i="2"/>
  <c r="P440" i="2"/>
  <c r="BK440" i="2"/>
  <c r="J440" i="2"/>
  <c r="BI438" i="2"/>
  <c r="BH438" i="2"/>
  <c r="BG438" i="2"/>
  <c r="BF438" i="2"/>
  <c r="BE438" i="2"/>
  <c r="T438" i="2"/>
  <c r="R438" i="2"/>
  <c r="P438" i="2"/>
  <c r="BK438" i="2"/>
  <c r="J438" i="2"/>
  <c r="BI437" i="2"/>
  <c r="BH437" i="2"/>
  <c r="BG437" i="2"/>
  <c r="BF437" i="2"/>
  <c r="BE437" i="2"/>
  <c r="T437" i="2"/>
  <c r="R437" i="2"/>
  <c r="P437" i="2"/>
  <c r="BK437" i="2"/>
  <c r="J437" i="2"/>
  <c r="BI436" i="2"/>
  <c r="BH436" i="2"/>
  <c r="BG436" i="2"/>
  <c r="BF436" i="2"/>
  <c r="BE436" i="2"/>
  <c r="T436" i="2"/>
  <c r="R436" i="2"/>
  <c r="P436" i="2"/>
  <c r="BK436" i="2"/>
  <c r="J436" i="2"/>
  <c r="BI433" i="2"/>
  <c r="BH433" i="2"/>
  <c r="BG433" i="2"/>
  <c r="BF433" i="2"/>
  <c r="BE433" i="2"/>
  <c r="T433" i="2"/>
  <c r="R433" i="2"/>
  <c r="P433" i="2"/>
  <c r="BK433" i="2"/>
  <c r="J433" i="2"/>
  <c r="BI431" i="2"/>
  <c r="BH431" i="2"/>
  <c r="BG431" i="2"/>
  <c r="BF431" i="2"/>
  <c r="BE431" i="2"/>
  <c r="T431" i="2"/>
  <c r="R431" i="2"/>
  <c r="P431" i="2"/>
  <c r="BK431" i="2"/>
  <c r="J431" i="2"/>
  <c r="BI429" i="2"/>
  <c r="BH429" i="2"/>
  <c r="BG429" i="2"/>
  <c r="BF429" i="2"/>
  <c r="BE429" i="2"/>
  <c r="T429" i="2"/>
  <c r="R429" i="2"/>
  <c r="P429" i="2"/>
  <c r="BK429" i="2"/>
  <c r="J429" i="2"/>
  <c r="BI427" i="2"/>
  <c r="BH427" i="2"/>
  <c r="BG427" i="2"/>
  <c r="BF427" i="2"/>
  <c r="BE427" i="2"/>
  <c r="T427" i="2"/>
  <c r="R427" i="2"/>
  <c r="P427" i="2"/>
  <c r="BK427" i="2"/>
  <c r="J427" i="2"/>
  <c r="BI425" i="2"/>
  <c r="BH425" i="2"/>
  <c r="BG425" i="2"/>
  <c r="BF425" i="2"/>
  <c r="BE425" i="2"/>
  <c r="T425" i="2"/>
  <c r="R425" i="2"/>
  <c r="P425" i="2"/>
  <c r="BK425" i="2"/>
  <c r="J425" i="2"/>
  <c r="BI369" i="2"/>
  <c r="BH369" i="2"/>
  <c r="BG369" i="2"/>
  <c r="BF369" i="2"/>
  <c r="BE369" i="2"/>
  <c r="T369" i="2"/>
  <c r="R369" i="2"/>
  <c r="P369" i="2"/>
  <c r="BK369" i="2"/>
  <c r="J369" i="2"/>
  <c r="BI367" i="2"/>
  <c r="BH367" i="2"/>
  <c r="BG367" i="2"/>
  <c r="BF367" i="2"/>
  <c r="BE367" i="2"/>
  <c r="T367" i="2"/>
  <c r="R367" i="2"/>
  <c r="P367" i="2"/>
  <c r="BK367" i="2"/>
  <c r="J367" i="2"/>
  <c r="BI365" i="2"/>
  <c r="BH365" i="2"/>
  <c r="BG365" i="2"/>
  <c r="BF365" i="2"/>
  <c r="BE365" i="2"/>
  <c r="T365" i="2"/>
  <c r="R365" i="2"/>
  <c r="P365" i="2"/>
  <c r="BK365" i="2"/>
  <c r="J365" i="2"/>
  <c r="BI364" i="2"/>
  <c r="BH364" i="2"/>
  <c r="BG364" i="2"/>
  <c r="BF364" i="2"/>
  <c r="BE364" i="2"/>
  <c r="T364" i="2"/>
  <c r="R364" i="2"/>
  <c r="P364" i="2"/>
  <c r="BK364" i="2"/>
  <c r="J364" i="2"/>
  <c r="BI354" i="2"/>
  <c r="BH354" i="2"/>
  <c r="BG354" i="2"/>
  <c r="BF354" i="2"/>
  <c r="BE354" i="2"/>
  <c r="T354" i="2"/>
  <c r="R354" i="2"/>
  <c r="P354" i="2"/>
  <c r="BK354" i="2"/>
  <c r="J354" i="2"/>
  <c r="BI351" i="2"/>
  <c r="BH351" i="2"/>
  <c r="BG351" i="2"/>
  <c r="BF351" i="2"/>
  <c r="BE351" i="2"/>
  <c r="T351" i="2"/>
  <c r="R351" i="2"/>
  <c r="P351" i="2"/>
  <c r="BK351" i="2"/>
  <c r="J351" i="2"/>
  <c r="BI348" i="2"/>
  <c r="BH348" i="2"/>
  <c r="BG348" i="2"/>
  <c r="BF348" i="2"/>
  <c r="BE348" i="2"/>
  <c r="T348" i="2"/>
  <c r="R348" i="2"/>
  <c r="P348" i="2"/>
  <c r="BK348" i="2"/>
  <c r="J348" i="2"/>
  <c r="BI345" i="2"/>
  <c r="BH345" i="2"/>
  <c r="BG345" i="2"/>
  <c r="BF345" i="2"/>
  <c r="BE345" i="2"/>
  <c r="T345" i="2"/>
  <c r="R345" i="2"/>
  <c r="P345" i="2"/>
  <c r="BK345" i="2"/>
  <c r="J345" i="2"/>
  <c r="BI342" i="2"/>
  <c r="BH342" i="2"/>
  <c r="BG342" i="2"/>
  <c r="BF342" i="2"/>
  <c r="BE342" i="2"/>
  <c r="T342" i="2"/>
  <c r="R342" i="2"/>
  <c r="P342" i="2"/>
  <c r="BK342" i="2"/>
  <c r="J342" i="2"/>
  <c r="BI320" i="2"/>
  <c r="BH320" i="2"/>
  <c r="BG320" i="2"/>
  <c r="BF320" i="2"/>
  <c r="BE320" i="2"/>
  <c r="T320" i="2"/>
  <c r="R320" i="2"/>
  <c r="P320" i="2"/>
  <c r="BK320" i="2"/>
  <c r="J320" i="2"/>
  <c r="BI315" i="2"/>
  <c r="BH315" i="2"/>
  <c r="BG315" i="2"/>
  <c r="BF315" i="2"/>
  <c r="BE315" i="2"/>
  <c r="T315" i="2"/>
  <c r="R315" i="2"/>
  <c r="P315" i="2"/>
  <c r="BK315" i="2"/>
  <c r="J315" i="2"/>
  <c r="BI312" i="2"/>
  <c r="BH312" i="2"/>
  <c r="BG312" i="2"/>
  <c r="BF312" i="2"/>
  <c r="BE312" i="2"/>
  <c r="T312" i="2"/>
  <c r="R312" i="2"/>
  <c r="P312" i="2"/>
  <c r="BK312" i="2"/>
  <c r="J312" i="2"/>
  <c r="BI309" i="2"/>
  <c r="BH309" i="2"/>
  <c r="BG309" i="2"/>
  <c r="BF309" i="2"/>
  <c r="BE309" i="2"/>
  <c r="T309" i="2"/>
  <c r="R309" i="2"/>
  <c r="P309" i="2"/>
  <c r="BK309" i="2"/>
  <c r="J309" i="2"/>
  <c r="BI306" i="2"/>
  <c r="BH306" i="2"/>
  <c r="BG306" i="2"/>
  <c r="BF306" i="2"/>
  <c r="BE306" i="2"/>
  <c r="T306" i="2"/>
  <c r="R306" i="2"/>
  <c r="P306" i="2"/>
  <c r="BK306" i="2"/>
  <c r="J306" i="2"/>
  <c r="BI303" i="2"/>
  <c r="BH303" i="2"/>
  <c r="BG303" i="2"/>
  <c r="BF303" i="2"/>
  <c r="BE303" i="2"/>
  <c r="T303" i="2"/>
  <c r="R303" i="2"/>
  <c r="P303" i="2"/>
  <c r="BK303" i="2"/>
  <c r="J303" i="2"/>
  <c r="BI293" i="2"/>
  <c r="BH293" i="2"/>
  <c r="BG293" i="2"/>
  <c r="BF293" i="2"/>
  <c r="BE293" i="2"/>
  <c r="T293" i="2"/>
  <c r="R293" i="2"/>
  <c r="P293" i="2"/>
  <c r="BK293" i="2"/>
  <c r="J293" i="2"/>
  <c r="BI291" i="2"/>
  <c r="BH291" i="2"/>
  <c r="BG291" i="2"/>
  <c r="BF291" i="2"/>
  <c r="BE291" i="2"/>
  <c r="T291" i="2"/>
  <c r="R291" i="2"/>
  <c r="P291" i="2"/>
  <c r="BK291" i="2"/>
  <c r="J291" i="2"/>
  <c r="BI289" i="2"/>
  <c r="BH289" i="2"/>
  <c r="BG289" i="2"/>
  <c r="BF289" i="2"/>
  <c r="BE289" i="2"/>
  <c r="T289" i="2"/>
  <c r="R289" i="2"/>
  <c r="P289" i="2"/>
  <c r="BK289" i="2"/>
  <c r="J289" i="2"/>
  <c r="BI287" i="2"/>
  <c r="BH287" i="2"/>
  <c r="BG287" i="2"/>
  <c r="BF287" i="2"/>
  <c r="BE287" i="2"/>
  <c r="T287" i="2"/>
  <c r="R287" i="2"/>
  <c r="P287" i="2"/>
  <c r="BK287" i="2"/>
  <c r="J287" i="2"/>
  <c r="BI285" i="2"/>
  <c r="BH285" i="2"/>
  <c r="BG285" i="2"/>
  <c r="BF285" i="2"/>
  <c r="BE285" i="2"/>
  <c r="T285" i="2"/>
  <c r="R285" i="2"/>
  <c r="P285" i="2"/>
  <c r="BK285" i="2"/>
  <c r="J285" i="2"/>
  <c r="BI284" i="2"/>
  <c r="BH284" i="2"/>
  <c r="BG284" i="2"/>
  <c r="BF284" i="2"/>
  <c r="BE284" i="2"/>
  <c r="T284" i="2"/>
  <c r="R284" i="2"/>
  <c r="P284" i="2"/>
  <c r="BK284" i="2"/>
  <c r="J284" i="2"/>
  <c r="BI282" i="2"/>
  <c r="BH282" i="2"/>
  <c r="BG282" i="2"/>
  <c r="BF282" i="2"/>
  <c r="BE282" i="2"/>
  <c r="T282" i="2"/>
  <c r="R282" i="2"/>
  <c r="P282" i="2"/>
  <c r="BK282" i="2"/>
  <c r="J282" i="2"/>
  <c r="BI281" i="2"/>
  <c r="BH281" i="2"/>
  <c r="BG281" i="2"/>
  <c r="BF281" i="2"/>
  <c r="BE281" i="2"/>
  <c r="T281" i="2"/>
  <c r="R281" i="2"/>
  <c r="P281" i="2"/>
  <c r="BK281" i="2"/>
  <c r="J281" i="2"/>
  <c r="BI278" i="2"/>
  <c r="BH278" i="2"/>
  <c r="BG278" i="2"/>
  <c r="BF278" i="2"/>
  <c r="BE278" i="2"/>
  <c r="T278" i="2"/>
  <c r="R278" i="2"/>
  <c r="P278" i="2"/>
  <c r="BK278" i="2"/>
  <c r="J278" i="2"/>
  <c r="BI276" i="2"/>
  <c r="BH276" i="2"/>
  <c r="BG276" i="2"/>
  <c r="BF276" i="2"/>
  <c r="BE276" i="2"/>
  <c r="T276" i="2"/>
  <c r="R276" i="2"/>
  <c r="P276" i="2"/>
  <c r="BK276" i="2"/>
  <c r="J276" i="2"/>
  <c r="BI265" i="2"/>
  <c r="BH265" i="2"/>
  <c r="BG265" i="2"/>
  <c r="BF265" i="2"/>
  <c r="BE265" i="2"/>
  <c r="T265" i="2"/>
  <c r="R265" i="2"/>
  <c r="P265" i="2"/>
  <c r="BK265" i="2"/>
  <c r="J265" i="2"/>
  <c r="BI252" i="2"/>
  <c r="BH252" i="2"/>
  <c r="BG252" i="2"/>
  <c r="BF252" i="2"/>
  <c r="BE252" i="2"/>
  <c r="T252" i="2"/>
  <c r="R252" i="2"/>
  <c r="P252" i="2"/>
  <c r="BK252" i="2"/>
  <c r="J252" i="2"/>
  <c r="BI251" i="2"/>
  <c r="BH251" i="2"/>
  <c r="BG251" i="2"/>
  <c r="BF251" i="2"/>
  <c r="BE251" i="2"/>
  <c r="T251" i="2"/>
  <c r="R251" i="2"/>
  <c r="P251" i="2"/>
  <c r="BK251" i="2"/>
  <c r="J251" i="2"/>
  <c r="BI249" i="2"/>
  <c r="BH249" i="2"/>
  <c r="BG249" i="2"/>
  <c r="BF249" i="2"/>
  <c r="BE249" i="2"/>
  <c r="T249" i="2"/>
  <c r="R249" i="2"/>
  <c r="P249" i="2"/>
  <c r="BK249" i="2"/>
  <c r="J249" i="2"/>
  <c r="BI248" i="2"/>
  <c r="BH248" i="2"/>
  <c r="BG248" i="2"/>
  <c r="BF248" i="2"/>
  <c r="BE248" i="2"/>
  <c r="T248" i="2"/>
  <c r="R248" i="2"/>
  <c r="P248" i="2"/>
  <c r="BK248" i="2"/>
  <c r="J248" i="2"/>
  <c r="BI245" i="2"/>
  <c r="BH245" i="2"/>
  <c r="BG245" i="2"/>
  <c r="BF245" i="2"/>
  <c r="BE245" i="2"/>
  <c r="T245" i="2"/>
  <c r="R245" i="2"/>
  <c r="P245" i="2"/>
  <c r="BK245" i="2"/>
  <c r="J245" i="2"/>
  <c r="BI241" i="2"/>
  <c r="BH241" i="2"/>
  <c r="BG241" i="2"/>
  <c r="BF241" i="2"/>
  <c r="BE241" i="2"/>
  <c r="T241" i="2"/>
  <c r="R241" i="2"/>
  <c r="P241" i="2"/>
  <c r="BK241" i="2"/>
  <c r="J241" i="2"/>
  <c r="BI239" i="2"/>
  <c r="BH239" i="2"/>
  <c r="BG239" i="2"/>
  <c r="BF239" i="2"/>
  <c r="BE239" i="2"/>
  <c r="T239" i="2"/>
  <c r="R239" i="2"/>
  <c r="P239" i="2"/>
  <c r="BK239" i="2"/>
  <c r="J239" i="2"/>
  <c r="BI237" i="2"/>
  <c r="BH237" i="2"/>
  <c r="BG237" i="2"/>
  <c r="BF237" i="2"/>
  <c r="BE237" i="2"/>
  <c r="T237" i="2"/>
  <c r="R237" i="2"/>
  <c r="P237" i="2"/>
  <c r="BK237" i="2"/>
  <c r="J237" i="2"/>
  <c r="BI235" i="2"/>
  <c r="BH235" i="2"/>
  <c r="BG235" i="2"/>
  <c r="BF235" i="2"/>
  <c r="BE235" i="2"/>
  <c r="T235" i="2"/>
  <c r="R235" i="2"/>
  <c r="P235" i="2"/>
  <c r="BK235" i="2"/>
  <c r="J235" i="2"/>
  <c r="BI231" i="2"/>
  <c r="BH231" i="2"/>
  <c r="BG231" i="2"/>
  <c r="BF231" i="2"/>
  <c r="BE231" i="2"/>
  <c r="T231" i="2"/>
  <c r="R231" i="2"/>
  <c r="P231" i="2"/>
  <c r="BK231" i="2"/>
  <c r="J231" i="2"/>
  <c r="BI230" i="2"/>
  <c r="BH230" i="2"/>
  <c r="BG230" i="2"/>
  <c r="BF230" i="2"/>
  <c r="BE230" i="2"/>
  <c r="T230" i="2"/>
  <c r="R230" i="2"/>
  <c r="P230" i="2"/>
  <c r="BK230" i="2"/>
  <c r="J230" i="2"/>
  <c r="BI228" i="2"/>
  <c r="BH228" i="2"/>
  <c r="BG228" i="2"/>
  <c r="BF228" i="2"/>
  <c r="BE228" i="2"/>
  <c r="T228" i="2"/>
  <c r="R228" i="2"/>
  <c r="P228" i="2"/>
  <c r="BK228" i="2"/>
  <c r="J228" i="2"/>
  <c r="BI227" i="2"/>
  <c r="BH227" i="2"/>
  <c r="BG227" i="2"/>
  <c r="BF227" i="2"/>
  <c r="BE227" i="2"/>
  <c r="T227" i="2"/>
  <c r="R227" i="2"/>
  <c r="P227" i="2"/>
  <c r="BK227" i="2"/>
  <c r="J227" i="2"/>
  <c r="BI218" i="2"/>
  <c r="BH218" i="2"/>
  <c r="BG218" i="2"/>
  <c r="BF218" i="2"/>
  <c r="BE218" i="2"/>
  <c r="T218" i="2"/>
  <c r="R218" i="2"/>
  <c r="P218" i="2"/>
  <c r="BK218" i="2"/>
  <c r="J218" i="2"/>
  <c r="BI212" i="2"/>
  <c r="BH212" i="2"/>
  <c r="BG212" i="2"/>
  <c r="BF212" i="2"/>
  <c r="BE212" i="2"/>
  <c r="T212" i="2"/>
  <c r="R212" i="2"/>
  <c r="P212" i="2"/>
  <c r="BK212" i="2"/>
  <c r="J212" i="2"/>
  <c r="BI209" i="2"/>
  <c r="BH209" i="2"/>
  <c r="BG209" i="2"/>
  <c r="BF209" i="2"/>
  <c r="BE209" i="2"/>
  <c r="T209" i="2"/>
  <c r="R209" i="2"/>
  <c r="P209" i="2"/>
  <c r="BK209" i="2"/>
  <c r="J209" i="2"/>
  <c r="BI206" i="2"/>
  <c r="BH206" i="2"/>
  <c r="BG206" i="2"/>
  <c r="BF206" i="2"/>
  <c r="BE206" i="2"/>
  <c r="T206" i="2"/>
  <c r="R206" i="2"/>
  <c r="P206" i="2"/>
  <c r="BK206" i="2"/>
  <c r="J206" i="2"/>
  <c r="BI204" i="2"/>
  <c r="BH204" i="2"/>
  <c r="BG204" i="2"/>
  <c r="BF204" i="2"/>
  <c r="BE204" i="2"/>
  <c r="T204" i="2"/>
  <c r="R204" i="2"/>
  <c r="P204" i="2"/>
  <c r="BK204" i="2"/>
  <c r="J204" i="2"/>
  <c r="BI202" i="2"/>
  <c r="BH202" i="2"/>
  <c r="BG202" i="2"/>
  <c r="BF202" i="2"/>
  <c r="BE202" i="2"/>
  <c r="T202" i="2"/>
  <c r="R202" i="2"/>
  <c r="P202" i="2"/>
  <c r="BK202" i="2"/>
  <c r="J202" i="2"/>
  <c r="BI200" i="2"/>
  <c r="BH200" i="2"/>
  <c r="BG200" i="2"/>
  <c r="BF200" i="2"/>
  <c r="BE200" i="2"/>
  <c r="T200" i="2"/>
  <c r="R200" i="2"/>
  <c r="P200" i="2"/>
  <c r="BK200" i="2"/>
  <c r="J200" i="2"/>
  <c r="BI198" i="2"/>
  <c r="BH198" i="2"/>
  <c r="BG198" i="2"/>
  <c r="BF198" i="2"/>
  <c r="BE198" i="2"/>
  <c r="T198" i="2"/>
  <c r="R198" i="2"/>
  <c r="P198" i="2"/>
  <c r="BK198" i="2"/>
  <c r="J198" i="2"/>
  <c r="BI192" i="2"/>
  <c r="BH192" i="2"/>
  <c r="BG192" i="2"/>
  <c r="BF192" i="2"/>
  <c r="BE192" i="2"/>
  <c r="T192" i="2"/>
  <c r="R192" i="2"/>
  <c r="P192" i="2"/>
  <c r="BK192" i="2"/>
  <c r="J192" i="2"/>
  <c r="BI190" i="2"/>
  <c r="BH190" i="2"/>
  <c r="BG190" i="2"/>
  <c r="BF190" i="2"/>
  <c r="BE190" i="2"/>
  <c r="T190" i="2"/>
  <c r="T189" i="2" s="1"/>
  <c r="R190" i="2"/>
  <c r="R189" i="2" s="1"/>
  <c r="P190" i="2"/>
  <c r="P189" i="2" s="1"/>
  <c r="BK190" i="2"/>
  <c r="BK189" i="2" s="1"/>
  <c r="J189" i="2" s="1"/>
  <c r="J68" i="2" s="1"/>
  <c r="J190" i="2"/>
  <c r="BI187" i="2"/>
  <c r="BH187" i="2"/>
  <c r="BG187" i="2"/>
  <c r="BF187" i="2"/>
  <c r="T187" i="2"/>
  <c r="R187" i="2"/>
  <c r="P187" i="2"/>
  <c r="BK187" i="2"/>
  <c r="J187" i="2"/>
  <c r="BE187" i="2" s="1"/>
  <c r="BI185" i="2"/>
  <c r="BH185" i="2"/>
  <c r="BG185" i="2"/>
  <c r="BF185" i="2"/>
  <c r="T185" i="2"/>
  <c r="R185" i="2"/>
  <c r="P185" i="2"/>
  <c r="BK185" i="2"/>
  <c r="J185" i="2"/>
  <c r="BE185" i="2" s="1"/>
  <c r="BI183" i="2"/>
  <c r="BH183" i="2"/>
  <c r="BG183" i="2"/>
  <c r="BF183" i="2"/>
  <c r="T183" i="2"/>
  <c r="R183" i="2"/>
  <c r="P183" i="2"/>
  <c r="BK183" i="2"/>
  <c r="J183" i="2"/>
  <c r="BE183" i="2" s="1"/>
  <c r="BI179" i="2"/>
  <c r="BH179" i="2"/>
  <c r="BG179" i="2"/>
  <c r="BF179" i="2"/>
  <c r="T179" i="2"/>
  <c r="R179" i="2"/>
  <c r="P179" i="2"/>
  <c r="BK179" i="2"/>
  <c r="J179" i="2"/>
  <c r="BE179" i="2" s="1"/>
  <c r="BI177" i="2"/>
  <c r="BH177" i="2"/>
  <c r="BG177" i="2"/>
  <c r="BF177" i="2"/>
  <c r="T177" i="2"/>
  <c r="R177" i="2"/>
  <c r="P177" i="2"/>
  <c r="BK177" i="2"/>
  <c r="J177" i="2"/>
  <c r="BE177" i="2" s="1"/>
  <c r="BI175" i="2"/>
  <c r="BH175" i="2"/>
  <c r="BG175" i="2"/>
  <c r="BF175" i="2"/>
  <c r="T175" i="2"/>
  <c r="R175" i="2"/>
  <c r="P175" i="2"/>
  <c r="BK175" i="2"/>
  <c r="J175" i="2"/>
  <c r="BE175" i="2" s="1"/>
  <c r="BI172" i="2"/>
  <c r="BH172" i="2"/>
  <c r="BG172" i="2"/>
  <c r="BF172" i="2"/>
  <c r="T172" i="2"/>
  <c r="R172" i="2"/>
  <c r="P172" i="2"/>
  <c r="BK172" i="2"/>
  <c r="J172" i="2"/>
  <c r="BE172" i="2" s="1"/>
  <c r="BI171" i="2"/>
  <c r="BH171" i="2"/>
  <c r="BG171" i="2"/>
  <c r="BF171" i="2"/>
  <c r="T171" i="2"/>
  <c r="R171" i="2"/>
  <c r="P171" i="2"/>
  <c r="BK171" i="2"/>
  <c r="J171" i="2"/>
  <c r="BE171" i="2" s="1"/>
  <c r="BI169" i="2"/>
  <c r="BH169" i="2"/>
  <c r="BG169" i="2"/>
  <c r="BF169" i="2"/>
  <c r="T169" i="2"/>
  <c r="R169" i="2"/>
  <c r="P169" i="2"/>
  <c r="BK169" i="2"/>
  <c r="J169" i="2"/>
  <c r="BE169" i="2" s="1"/>
  <c r="BI166" i="2"/>
  <c r="BH166" i="2"/>
  <c r="BG166" i="2"/>
  <c r="BF166" i="2"/>
  <c r="T166" i="2"/>
  <c r="R166" i="2"/>
  <c r="P166" i="2"/>
  <c r="BK166" i="2"/>
  <c r="J166" i="2"/>
  <c r="BE166" i="2" s="1"/>
  <c r="BI164" i="2"/>
  <c r="BH164" i="2"/>
  <c r="BG164" i="2"/>
  <c r="BF164" i="2"/>
  <c r="T164" i="2"/>
  <c r="R164" i="2"/>
  <c r="P164" i="2"/>
  <c r="BK164" i="2"/>
  <c r="J164" i="2"/>
  <c r="BE164" i="2" s="1"/>
  <c r="BI163" i="2"/>
  <c r="BH163" i="2"/>
  <c r="BG163" i="2"/>
  <c r="BF163" i="2"/>
  <c r="T163" i="2"/>
  <c r="R163" i="2"/>
  <c r="P163" i="2"/>
  <c r="BK163" i="2"/>
  <c r="J163" i="2"/>
  <c r="BE163" i="2" s="1"/>
  <c r="BI161" i="2"/>
  <c r="BH161" i="2"/>
  <c r="BG161" i="2"/>
  <c r="BF161" i="2"/>
  <c r="T161" i="2"/>
  <c r="R161" i="2"/>
  <c r="P161" i="2"/>
  <c r="BK161" i="2"/>
  <c r="J161" i="2"/>
  <c r="BE161" i="2" s="1"/>
  <c r="BI160" i="2"/>
  <c r="BH160" i="2"/>
  <c r="BG160" i="2"/>
  <c r="BF160" i="2"/>
  <c r="T160" i="2"/>
  <c r="R160" i="2"/>
  <c r="P160" i="2"/>
  <c r="BK160" i="2"/>
  <c r="J160" i="2"/>
  <c r="BE160" i="2" s="1"/>
  <c r="BI158" i="2"/>
  <c r="BH158" i="2"/>
  <c r="BG158" i="2"/>
  <c r="BF158" i="2"/>
  <c r="T158" i="2"/>
  <c r="R158" i="2"/>
  <c r="P158" i="2"/>
  <c r="BK158" i="2"/>
  <c r="J158" i="2"/>
  <c r="BE158" i="2" s="1"/>
  <c r="BI156" i="2"/>
  <c r="BH156" i="2"/>
  <c r="BG156" i="2"/>
  <c r="BF156" i="2"/>
  <c r="T156" i="2"/>
  <c r="R156" i="2"/>
  <c r="P156" i="2"/>
  <c r="BK156" i="2"/>
  <c r="J156" i="2"/>
  <c r="BE156" i="2" s="1"/>
  <c r="BI154" i="2"/>
  <c r="BH154" i="2"/>
  <c r="BG154" i="2"/>
  <c r="BF154" i="2"/>
  <c r="T154" i="2"/>
  <c r="R154" i="2"/>
  <c r="P154" i="2"/>
  <c r="BK154" i="2"/>
  <c r="J154" i="2"/>
  <c r="BE154" i="2" s="1"/>
  <c r="BI152" i="2"/>
  <c r="BH152" i="2"/>
  <c r="BG152" i="2"/>
  <c r="BF152" i="2"/>
  <c r="T152" i="2"/>
  <c r="R152" i="2"/>
  <c r="P152" i="2"/>
  <c r="BK152" i="2"/>
  <c r="J152" i="2"/>
  <c r="BE152" i="2" s="1"/>
  <c r="BI150" i="2"/>
  <c r="BH150" i="2"/>
  <c r="BG150" i="2"/>
  <c r="BF150" i="2"/>
  <c r="T150" i="2"/>
  <c r="R150" i="2"/>
  <c r="P150" i="2"/>
  <c r="BK150" i="2"/>
  <c r="J150" i="2"/>
  <c r="BE150" i="2" s="1"/>
  <c r="BI148" i="2"/>
  <c r="BH148" i="2"/>
  <c r="BG148" i="2"/>
  <c r="BF148" i="2"/>
  <c r="T148" i="2"/>
  <c r="R148" i="2"/>
  <c r="P148" i="2"/>
  <c r="BK148" i="2"/>
  <c r="J148" i="2"/>
  <c r="BE148" i="2" s="1"/>
  <c r="BI147" i="2"/>
  <c r="BH147" i="2"/>
  <c r="BG147" i="2"/>
  <c r="BF147" i="2"/>
  <c r="T147" i="2"/>
  <c r="R147" i="2"/>
  <c r="P147" i="2"/>
  <c r="BK147" i="2"/>
  <c r="J147" i="2"/>
  <c r="BE147" i="2" s="1"/>
  <c r="BI144" i="2"/>
  <c r="BH144" i="2"/>
  <c r="BG144" i="2"/>
  <c r="BF144" i="2"/>
  <c r="T144" i="2"/>
  <c r="R144" i="2"/>
  <c r="P144" i="2"/>
  <c r="BK144" i="2"/>
  <c r="J144" i="2"/>
  <c r="BE144" i="2" s="1"/>
  <c r="BI141" i="2"/>
  <c r="BH141" i="2"/>
  <c r="BG141" i="2"/>
  <c r="BF141" i="2"/>
  <c r="T141" i="2"/>
  <c r="R141" i="2"/>
  <c r="P141" i="2"/>
  <c r="BK141" i="2"/>
  <c r="J141" i="2"/>
  <c r="BE141" i="2" s="1"/>
  <c r="BI138" i="2"/>
  <c r="BH138" i="2"/>
  <c r="BG138" i="2"/>
  <c r="BF138" i="2"/>
  <c r="T138" i="2"/>
  <c r="R138" i="2"/>
  <c r="P138" i="2"/>
  <c r="BK138" i="2"/>
  <c r="J138" i="2"/>
  <c r="BE138" i="2" s="1"/>
  <c r="BI135" i="2"/>
  <c r="BH135" i="2"/>
  <c r="BG135" i="2"/>
  <c r="BF135" i="2"/>
  <c r="T135" i="2"/>
  <c r="R135" i="2"/>
  <c r="P135" i="2"/>
  <c r="BK135" i="2"/>
  <c r="J135" i="2"/>
  <c r="BE135" i="2" s="1"/>
  <c r="BI132" i="2"/>
  <c r="BH132" i="2"/>
  <c r="BG132" i="2"/>
  <c r="BF132" i="2"/>
  <c r="T132" i="2"/>
  <c r="R132" i="2"/>
  <c r="P132" i="2"/>
  <c r="BK132" i="2"/>
  <c r="J132" i="2"/>
  <c r="BE132" i="2" s="1"/>
  <c r="BI123" i="2"/>
  <c r="BH123" i="2"/>
  <c r="BG123" i="2"/>
  <c r="BF123" i="2"/>
  <c r="T123" i="2"/>
  <c r="R123" i="2"/>
  <c r="P123" i="2"/>
  <c r="BK123" i="2"/>
  <c r="J123" i="2"/>
  <c r="BE123" i="2" s="1"/>
  <c r="BI121" i="2"/>
  <c r="BH121" i="2"/>
  <c r="BG121" i="2"/>
  <c r="BF121" i="2"/>
  <c r="T121" i="2"/>
  <c r="R121" i="2"/>
  <c r="P121" i="2"/>
  <c r="BK121" i="2"/>
  <c r="J121" i="2"/>
  <c r="BE121" i="2" s="1"/>
  <c r="BI119" i="2"/>
  <c r="BH119" i="2"/>
  <c r="BG119" i="2"/>
  <c r="BF119" i="2"/>
  <c r="T119" i="2"/>
  <c r="R119" i="2"/>
  <c r="P119" i="2"/>
  <c r="BK119" i="2"/>
  <c r="J119" i="2"/>
  <c r="BE119" i="2" s="1"/>
  <c r="BI111" i="2"/>
  <c r="F38" i="2" s="1"/>
  <c r="BD54" i="1" s="1"/>
  <c r="BD53" i="1" s="1"/>
  <c r="BH111" i="2"/>
  <c r="F37" i="2" s="1"/>
  <c r="BC54" i="1" s="1"/>
  <c r="BC53" i="1" s="1"/>
  <c r="BG111" i="2"/>
  <c r="F36" i="2" s="1"/>
  <c r="BB54" i="1" s="1"/>
  <c r="BF111" i="2"/>
  <c r="F35" i="2" s="1"/>
  <c r="BA54" i="1" s="1"/>
  <c r="T111" i="2"/>
  <c r="T110" i="2" s="1"/>
  <c r="R111" i="2"/>
  <c r="R110" i="2" s="1"/>
  <c r="R109" i="2" s="1"/>
  <c r="P111" i="2"/>
  <c r="P110" i="2" s="1"/>
  <c r="P109" i="2" s="1"/>
  <c r="P108" i="2" s="1"/>
  <c r="P107" i="2" s="1"/>
  <c r="AU54" i="1" s="1"/>
  <c r="BK111" i="2"/>
  <c r="BK110" i="2" s="1"/>
  <c r="J111" i="2"/>
  <c r="BE111" i="2" s="1"/>
  <c r="J103" i="2"/>
  <c r="F103" i="2"/>
  <c r="F101" i="2"/>
  <c r="E99" i="2"/>
  <c r="E93" i="2"/>
  <c r="J59" i="2"/>
  <c r="F59" i="2"/>
  <c r="F57" i="2"/>
  <c r="E55" i="2"/>
  <c r="E49" i="2"/>
  <c r="J22" i="2"/>
  <c r="E22" i="2"/>
  <c r="F104" i="2" s="1"/>
  <c r="J21" i="2"/>
  <c r="J16" i="2"/>
  <c r="J57" i="2" s="1"/>
  <c r="E7" i="2"/>
  <c r="BD94" i="1"/>
  <c r="BC94" i="1"/>
  <c r="AY94" i="1"/>
  <c r="AS94" i="1"/>
  <c r="AS92" i="1"/>
  <c r="BD87" i="1"/>
  <c r="BB87" i="1"/>
  <c r="BB85" i="1" s="1"/>
  <c r="AX85" i="1" s="1"/>
  <c r="AX87" i="1"/>
  <c r="AS87" i="1"/>
  <c r="AS85" i="1"/>
  <c r="BD80" i="1"/>
  <c r="BC80" i="1"/>
  <c r="BB80" i="1"/>
  <c r="AX80" i="1" s="1"/>
  <c r="AY80" i="1"/>
  <c r="AS80" i="1"/>
  <c r="BC72" i="1"/>
  <c r="AY72" i="1" s="1"/>
  <c r="AS72" i="1"/>
  <c r="BC68" i="1"/>
  <c r="BB68" i="1"/>
  <c r="AY68" i="1"/>
  <c r="AX68" i="1"/>
  <c r="AS68" i="1"/>
  <c r="BD64" i="1"/>
  <c r="BC64" i="1"/>
  <c r="BB64" i="1"/>
  <c r="AY64" i="1"/>
  <c r="AX64" i="1"/>
  <c r="AS64" i="1"/>
  <c r="BD60" i="1"/>
  <c r="BC60" i="1"/>
  <c r="BB60" i="1"/>
  <c r="AY60" i="1"/>
  <c r="AX60" i="1"/>
  <c r="AS60" i="1"/>
  <c r="AS53" i="1"/>
  <c r="AS52" i="1" s="1"/>
  <c r="AS51" i="1" s="1"/>
  <c r="AT93" i="1"/>
  <c r="AT91" i="1"/>
  <c r="AT79" i="1"/>
  <c r="AT57" i="1"/>
  <c r="L47" i="1"/>
  <c r="AM46" i="1"/>
  <c r="L46" i="1"/>
  <c r="AM44" i="1"/>
  <c r="L44" i="1"/>
  <c r="L42" i="1"/>
  <c r="L41" i="1"/>
  <c r="AY53" i="1" l="1"/>
  <c r="BC52" i="1"/>
  <c r="J34" i="2"/>
  <c r="AV54" i="1" s="1"/>
  <c r="F34" i="2"/>
  <c r="AZ54" i="1" s="1"/>
  <c r="T109" i="2"/>
  <c r="T108" i="2" s="1"/>
  <c r="BK109" i="2"/>
  <c r="J110" i="2"/>
  <c r="J67" i="2" s="1"/>
  <c r="R108" i="2"/>
  <c r="R107" i="2" s="1"/>
  <c r="J1943" i="2"/>
  <c r="J83" i="2" s="1"/>
  <c r="BK1939" i="2"/>
  <c r="J1939" i="2" s="1"/>
  <c r="J81" i="2" s="1"/>
  <c r="J1913" i="2"/>
  <c r="J79" i="2" s="1"/>
  <c r="BK1912" i="2"/>
  <c r="J1912" i="2" s="1"/>
  <c r="J78" i="2" s="1"/>
  <c r="T1939" i="2"/>
  <c r="F60" i="2"/>
  <c r="J101" i="2"/>
  <c r="J35" i="2"/>
  <c r="AW54" i="1" s="1"/>
  <c r="BK98" i="3"/>
  <c r="J99" i="3"/>
  <c r="J66" i="3" s="1"/>
  <c r="J34" i="3"/>
  <c r="AV55" i="1" s="1"/>
  <c r="AT55" i="1" s="1"/>
  <c r="F34" i="3"/>
  <c r="AZ55" i="1" s="1"/>
  <c r="J202" i="3"/>
  <c r="J71" i="3" s="1"/>
  <c r="BK201" i="3"/>
  <c r="J201" i="3" s="1"/>
  <c r="J70" i="3" s="1"/>
  <c r="J95" i="4"/>
  <c r="J66" i="4" s="1"/>
  <c r="BK94" i="4"/>
  <c r="T100" i="5"/>
  <c r="T99" i="5" s="1"/>
  <c r="BK98" i="6"/>
  <c r="J99" i="6"/>
  <c r="J66" i="6" s="1"/>
  <c r="J34" i="6"/>
  <c r="AV58" i="1" s="1"/>
  <c r="R219" i="6"/>
  <c r="R94" i="7"/>
  <c r="R93" i="7" s="1"/>
  <c r="T95" i="9"/>
  <c r="T94" i="9" s="1"/>
  <c r="BK100" i="5"/>
  <c r="J101" i="5"/>
  <c r="J66" i="5" s="1"/>
  <c r="BK95" i="9"/>
  <c r="J96" i="9"/>
  <c r="J66" i="9" s="1"/>
  <c r="R1913" i="2"/>
  <c r="R1912" i="2" s="1"/>
  <c r="R99" i="3"/>
  <c r="R98" i="3" s="1"/>
  <c r="R97" i="3" s="1"/>
  <c r="F36" i="3"/>
  <c r="BB55" i="1" s="1"/>
  <c r="BB53" i="1" s="1"/>
  <c r="BK205" i="3"/>
  <c r="J205" i="3" s="1"/>
  <c r="J72" i="3" s="1"/>
  <c r="J206" i="3"/>
  <c r="J73" i="3" s="1"/>
  <c r="R94" i="4"/>
  <c r="R93" i="4" s="1"/>
  <c r="P100" i="5"/>
  <c r="P99" i="5" s="1"/>
  <c r="AU57" i="1" s="1"/>
  <c r="J477" i="5"/>
  <c r="J75" i="5" s="1"/>
  <c r="BK476" i="5"/>
  <c r="J476" i="5" s="1"/>
  <c r="J74" i="5" s="1"/>
  <c r="R98" i="6"/>
  <c r="J220" i="6"/>
  <c r="J72" i="6" s="1"/>
  <c r="BK219" i="6"/>
  <c r="J219" i="6" s="1"/>
  <c r="J71" i="6" s="1"/>
  <c r="J95" i="7"/>
  <c r="J66" i="7" s="1"/>
  <c r="BK94" i="7"/>
  <c r="J34" i="7"/>
  <c r="AV59" i="1" s="1"/>
  <c r="AT59" i="1" s="1"/>
  <c r="J34" i="8"/>
  <c r="AV61" i="1" s="1"/>
  <c r="AT61" i="1" s="1"/>
  <c r="F34" i="8"/>
  <c r="AZ61" i="1" s="1"/>
  <c r="P95" i="9"/>
  <c r="P94" i="9" s="1"/>
  <c r="AU62" i="1" s="1"/>
  <c r="T97" i="3"/>
  <c r="F34" i="4"/>
  <c r="AZ56" i="1" s="1"/>
  <c r="J34" i="4"/>
  <c r="AV56" i="1" s="1"/>
  <c r="AT56" i="1" s="1"/>
  <c r="R100" i="5"/>
  <c r="R99" i="5" s="1"/>
  <c r="T97" i="6"/>
  <c r="P219" i="6"/>
  <c r="P97" i="6" s="1"/>
  <c r="AU58" i="1" s="1"/>
  <c r="P94" i="7"/>
  <c r="P93" i="7" s="1"/>
  <c r="AU59" i="1" s="1"/>
  <c r="J92" i="8"/>
  <c r="J66" i="8" s="1"/>
  <c r="BK91" i="8"/>
  <c r="F35" i="3"/>
  <c r="BA55" i="1" s="1"/>
  <c r="BA53" i="1" s="1"/>
  <c r="F96" i="5"/>
  <c r="F35" i="5"/>
  <c r="BA57" i="1" s="1"/>
  <c r="J35" i="6"/>
  <c r="AW58" i="1" s="1"/>
  <c r="J57" i="7"/>
  <c r="F34" i="7"/>
  <c r="AZ59" i="1" s="1"/>
  <c r="E49" i="8"/>
  <c r="J57" i="9"/>
  <c r="J35" i="9"/>
  <c r="AW62" i="1" s="1"/>
  <c r="AT62" i="1" s="1"/>
  <c r="P93" i="10"/>
  <c r="P92" i="10" s="1"/>
  <c r="AU63" i="1" s="1"/>
  <c r="BK101" i="10"/>
  <c r="J101" i="10" s="1"/>
  <c r="J68" i="10" s="1"/>
  <c r="J1087" i="11"/>
  <c r="J79" i="11" s="1"/>
  <c r="BK1086" i="11"/>
  <c r="J1086" i="11" s="1"/>
  <c r="J78" i="11" s="1"/>
  <c r="BK97" i="12"/>
  <c r="J98" i="12"/>
  <c r="J66" i="12" s="1"/>
  <c r="J34" i="12"/>
  <c r="AV66" i="1" s="1"/>
  <c r="AT66" i="1" s="1"/>
  <c r="BK94" i="13"/>
  <c r="J95" i="13"/>
  <c r="J66" i="13" s="1"/>
  <c r="R94" i="13"/>
  <c r="R93" i="13" s="1"/>
  <c r="F35" i="4"/>
  <c r="BA56" i="1" s="1"/>
  <c r="J93" i="5"/>
  <c r="F94" i="6"/>
  <c r="F34" i="6"/>
  <c r="AZ58" i="1" s="1"/>
  <c r="F34" i="9"/>
  <c r="AZ62" i="1" s="1"/>
  <c r="R93" i="10"/>
  <c r="R92" i="10" s="1"/>
  <c r="J34" i="10"/>
  <c r="AV63" i="1" s="1"/>
  <c r="AT63" i="1" s="1"/>
  <c r="P97" i="12"/>
  <c r="P96" i="12" s="1"/>
  <c r="AU66" i="1" s="1"/>
  <c r="J286" i="12"/>
  <c r="J72" i="12" s="1"/>
  <c r="BK285" i="12"/>
  <c r="J285" i="12" s="1"/>
  <c r="J71" i="12" s="1"/>
  <c r="P94" i="13"/>
  <c r="P93" i="13" s="1"/>
  <c r="AU67" i="1" s="1"/>
  <c r="BK91" i="14"/>
  <c r="J92" i="14"/>
  <c r="J66" i="14" s="1"/>
  <c r="F34" i="14"/>
  <c r="AZ69" i="1" s="1"/>
  <c r="F34" i="5"/>
  <c r="AZ57" i="1" s="1"/>
  <c r="J91" i="6"/>
  <c r="F90" i="7"/>
  <c r="F35" i="7"/>
  <c r="BA59" i="1" s="1"/>
  <c r="J84" i="8"/>
  <c r="F35" i="8"/>
  <c r="BA61" i="1" s="1"/>
  <c r="BA60" i="1" s="1"/>
  <c r="AW60" i="1" s="1"/>
  <c r="F91" i="9"/>
  <c r="T93" i="10"/>
  <c r="T92" i="10" s="1"/>
  <c r="J108" i="11"/>
  <c r="J67" i="11" s="1"/>
  <c r="BK107" i="11"/>
  <c r="F34" i="11"/>
  <c r="AZ65" i="1" s="1"/>
  <c r="AZ64" i="1" s="1"/>
  <c r="AV64" i="1" s="1"/>
  <c r="AT64" i="1" s="1"/>
  <c r="BK1089" i="11"/>
  <c r="J1089" i="11" s="1"/>
  <c r="J80" i="11" s="1"/>
  <c r="J1090" i="11"/>
  <c r="J81" i="11" s="1"/>
  <c r="R96" i="12"/>
  <c r="BK93" i="10"/>
  <c r="J94" i="10"/>
  <c r="J66" i="10" s="1"/>
  <c r="F89" i="10"/>
  <c r="J35" i="10"/>
  <c r="AW63" i="1" s="1"/>
  <c r="E49" i="11"/>
  <c r="J34" i="11"/>
  <c r="AV65" i="1" s="1"/>
  <c r="AT65" i="1" s="1"/>
  <c r="J35" i="12"/>
  <c r="AW66" i="1" s="1"/>
  <c r="E49" i="13"/>
  <c r="J35" i="13"/>
  <c r="AW67" i="1" s="1"/>
  <c r="AT67" i="1" s="1"/>
  <c r="J57" i="14"/>
  <c r="R92" i="14"/>
  <c r="R91" i="14" s="1"/>
  <c r="R90" i="14" s="1"/>
  <c r="J34" i="14"/>
  <c r="AV69" i="1" s="1"/>
  <c r="AT69" i="1" s="1"/>
  <c r="J57" i="15"/>
  <c r="F91" i="15"/>
  <c r="P95" i="15"/>
  <c r="P94" i="15" s="1"/>
  <c r="AU70" i="1" s="1"/>
  <c r="AU68" i="1" s="1"/>
  <c r="J94" i="16"/>
  <c r="J66" i="16" s="1"/>
  <c r="BK93" i="16"/>
  <c r="F34" i="16"/>
  <c r="AZ71" i="1" s="1"/>
  <c r="BK1448" i="17"/>
  <c r="J1448" i="17" s="1"/>
  <c r="J78" i="17" s="1"/>
  <c r="J1449" i="17"/>
  <c r="J79" i="17" s="1"/>
  <c r="BK1477" i="17"/>
  <c r="J1477" i="17" s="1"/>
  <c r="J81" i="17" s="1"/>
  <c r="J1478" i="17"/>
  <c r="J82" i="17" s="1"/>
  <c r="J34" i="18"/>
  <c r="AV74" i="1" s="1"/>
  <c r="AT74" i="1" s="1"/>
  <c r="F34" i="18"/>
  <c r="AZ74" i="1" s="1"/>
  <c r="T97" i="19"/>
  <c r="F35" i="11"/>
  <c r="BA65" i="1" s="1"/>
  <c r="BA64" i="1" s="1"/>
  <c r="AW64" i="1" s="1"/>
  <c r="J90" i="12"/>
  <c r="F34" i="12"/>
  <c r="AZ66" i="1" s="1"/>
  <c r="F34" i="13"/>
  <c r="AZ67" i="1" s="1"/>
  <c r="F35" i="14"/>
  <c r="BA69" i="1" s="1"/>
  <c r="J93" i="18"/>
  <c r="J66" i="18" s="1"/>
  <c r="BK92" i="18"/>
  <c r="BK98" i="19"/>
  <c r="J99" i="19"/>
  <c r="J66" i="19" s="1"/>
  <c r="J34" i="19"/>
  <c r="AV75" i="1" s="1"/>
  <c r="F87" i="14"/>
  <c r="T107" i="17"/>
  <c r="BK216" i="19"/>
  <c r="J216" i="19" s="1"/>
  <c r="J70" i="19" s="1"/>
  <c r="J217" i="19"/>
  <c r="J71" i="19" s="1"/>
  <c r="J34" i="20"/>
  <c r="AV76" i="1" s="1"/>
  <c r="AT76" i="1" s="1"/>
  <c r="F34" i="20"/>
  <c r="AZ76" i="1" s="1"/>
  <c r="BK96" i="15"/>
  <c r="J34" i="15"/>
  <c r="AV70" i="1" s="1"/>
  <c r="AT70" i="1" s="1"/>
  <c r="F34" i="15"/>
  <c r="AZ70" i="1" s="1"/>
  <c r="F38" i="15"/>
  <c r="BD70" i="1" s="1"/>
  <c r="BD68" i="1" s="1"/>
  <c r="T93" i="16"/>
  <c r="T92" i="16" s="1"/>
  <c r="BK109" i="17"/>
  <c r="J110" i="17"/>
  <c r="J67" i="17" s="1"/>
  <c r="J34" i="17"/>
  <c r="AV73" i="1" s="1"/>
  <c r="AT73" i="1" s="1"/>
  <c r="T1448" i="17"/>
  <c r="T1477" i="17"/>
  <c r="R92" i="18"/>
  <c r="R91" i="18" s="1"/>
  <c r="R98" i="19"/>
  <c r="R97" i="19" s="1"/>
  <c r="J226" i="19"/>
  <c r="J73" i="19" s="1"/>
  <c r="BK225" i="19"/>
  <c r="J225" i="19" s="1"/>
  <c r="J72" i="19" s="1"/>
  <c r="J57" i="16"/>
  <c r="J34" i="16"/>
  <c r="AV71" i="1" s="1"/>
  <c r="AT71" i="1" s="1"/>
  <c r="J35" i="17"/>
  <c r="AW73" i="1" s="1"/>
  <c r="F60" i="19"/>
  <c r="J91" i="19"/>
  <c r="J35" i="19"/>
  <c r="AW75" i="1" s="1"/>
  <c r="J57" i="20"/>
  <c r="F36" i="20"/>
  <c r="BB76" i="1" s="1"/>
  <c r="BB72" i="1" s="1"/>
  <c r="AX72" i="1" s="1"/>
  <c r="T474" i="21"/>
  <c r="T98" i="21" s="1"/>
  <c r="P94" i="22"/>
  <c r="AU78" i="1" s="1"/>
  <c r="BK89" i="23"/>
  <c r="J89" i="23" s="1"/>
  <c r="J90" i="23"/>
  <c r="J65" i="23" s="1"/>
  <c r="P95" i="25"/>
  <c r="P94" i="25" s="1"/>
  <c r="AU82" i="1" s="1"/>
  <c r="AU80" i="1" s="1"/>
  <c r="P93" i="26"/>
  <c r="P92" i="26" s="1"/>
  <c r="AU83" i="1" s="1"/>
  <c r="F35" i="16"/>
  <c r="BA71" i="1" s="1"/>
  <c r="E93" i="17"/>
  <c r="F34" i="17"/>
  <c r="AZ73" i="1" s="1"/>
  <c r="AZ72" i="1" s="1"/>
  <c r="AV72" i="1" s="1"/>
  <c r="F34" i="19"/>
  <c r="AZ75" i="1" s="1"/>
  <c r="BK474" i="21"/>
  <c r="J474" i="21" s="1"/>
  <c r="J72" i="21" s="1"/>
  <c r="J475" i="21"/>
  <c r="J73" i="21" s="1"/>
  <c r="J34" i="24"/>
  <c r="AV81" i="1" s="1"/>
  <c r="F34" i="24"/>
  <c r="AZ81" i="1" s="1"/>
  <c r="J84" i="27"/>
  <c r="J61" i="27" s="1"/>
  <c r="BK83" i="27"/>
  <c r="J83" i="27" s="1"/>
  <c r="F35" i="15"/>
  <c r="BA70" i="1" s="1"/>
  <c r="F89" i="16"/>
  <c r="E77" i="18"/>
  <c r="F35" i="18"/>
  <c r="BA74" i="1" s="1"/>
  <c r="BK95" i="20"/>
  <c r="F38" i="20"/>
  <c r="BD76" i="1" s="1"/>
  <c r="BK100" i="21"/>
  <c r="J34" i="21"/>
  <c r="AV77" i="1" s="1"/>
  <c r="AT77" i="1" s="1"/>
  <c r="F34" i="21"/>
  <c r="AZ77" i="1" s="1"/>
  <c r="F38" i="21"/>
  <c r="BD77" i="1" s="1"/>
  <c r="P474" i="21"/>
  <c r="J34" i="22"/>
  <c r="AV78" i="1" s="1"/>
  <c r="AT78" i="1" s="1"/>
  <c r="F34" i="22"/>
  <c r="AZ78" i="1" s="1"/>
  <c r="T94" i="22"/>
  <c r="T95" i="25"/>
  <c r="T94" i="25" s="1"/>
  <c r="T93" i="26"/>
  <c r="T92" i="26" s="1"/>
  <c r="J85" i="28"/>
  <c r="J61" i="28" s="1"/>
  <c r="P95" i="20"/>
  <c r="P94" i="20" s="1"/>
  <c r="P93" i="20" s="1"/>
  <c r="AU76" i="1" s="1"/>
  <c r="F35" i="20"/>
  <c r="BA76" i="1" s="1"/>
  <c r="T105" i="20"/>
  <c r="T94" i="20" s="1"/>
  <c r="T93" i="20" s="1"/>
  <c r="J57" i="21"/>
  <c r="P98" i="21"/>
  <c r="AU77" i="1" s="1"/>
  <c r="J95" i="22"/>
  <c r="J65" i="22" s="1"/>
  <c r="BK94" i="22"/>
  <c r="J94" i="22" s="1"/>
  <c r="BK91" i="24"/>
  <c r="J92" i="24"/>
  <c r="J66" i="24" s="1"/>
  <c r="J96" i="25"/>
  <c r="J66" i="25" s="1"/>
  <c r="BK95" i="25"/>
  <c r="J34" i="25"/>
  <c r="AV82" i="1" s="1"/>
  <c r="AT82" i="1" s="1"/>
  <c r="J94" i="26"/>
  <c r="J66" i="26" s="1"/>
  <c r="BK93" i="26"/>
  <c r="F34" i="26"/>
  <c r="AZ83" i="1" s="1"/>
  <c r="F35" i="21"/>
  <c r="BA77" i="1" s="1"/>
  <c r="J35" i="22"/>
  <c r="AW78" i="1" s="1"/>
  <c r="F60" i="23"/>
  <c r="J83" i="23"/>
  <c r="J35" i="24"/>
  <c r="AW81" i="1" s="1"/>
  <c r="F60" i="25"/>
  <c r="J88" i="25"/>
  <c r="F34" i="25"/>
  <c r="AZ82" i="1" s="1"/>
  <c r="E78" i="26"/>
  <c r="J34" i="26"/>
  <c r="AV83" i="1" s="1"/>
  <c r="AT83" i="1" s="1"/>
  <c r="F56" i="27"/>
  <c r="J77" i="27"/>
  <c r="J33" i="27"/>
  <c r="AW84" i="1" s="1"/>
  <c r="AT84" i="1" s="1"/>
  <c r="J53" i="28"/>
  <c r="F32" i="28"/>
  <c r="AZ86" i="1" s="1"/>
  <c r="F36" i="28"/>
  <c r="BD86" i="1" s="1"/>
  <c r="BD85" i="1" s="1"/>
  <c r="J32" i="28"/>
  <c r="AV86" i="1" s="1"/>
  <c r="AT86" i="1" s="1"/>
  <c r="R99" i="29"/>
  <c r="R98" i="29" s="1"/>
  <c r="F37" i="29"/>
  <c r="BC88" i="1" s="1"/>
  <c r="BC87" i="1" s="1"/>
  <c r="P98" i="30"/>
  <c r="P97" i="30" s="1"/>
  <c r="AU89" i="1" s="1"/>
  <c r="AU87" i="1" s="1"/>
  <c r="J88" i="22"/>
  <c r="F35" i="23"/>
  <c r="BA79" i="1" s="1"/>
  <c r="J84" i="24"/>
  <c r="F32" i="27"/>
  <c r="AZ84" i="1" s="1"/>
  <c r="E47" i="28"/>
  <c r="F33" i="28"/>
  <c r="BA86" i="1" s="1"/>
  <c r="BA85" i="1" s="1"/>
  <c r="AW85" i="1" s="1"/>
  <c r="BK132" i="28"/>
  <c r="J132" i="28" s="1"/>
  <c r="J62" i="28" s="1"/>
  <c r="J34" i="29"/>
  <c r="AV88" i="1" s="1"/>
  <c r="AT88" i="1" s="1"/>
  <c r="F34" i="29"/>
  <c r="AZ88" i="1" s="1"/>
  <c r="J34" i="30"/>
  <c r="AV89" i="1" s="1"/>
  <c r="AT89" i="1" s="1"/>
  <c r="F35" i="25"/>
  <c r="BA82" i="1" s="1"/>
  <c r="BA80" i="1" s="1"/>
  <c r="AW80" i="1" s="1"/>
  <c r="F89" i="26"/>
  <c r="J100" i="29"/>
  <c r="J66" i="29" s="1"/>
  <c r="BK99" i="29"/>
  <c r="R84" i="28"/>
  <c r="F81" i="28"/>
  <c r="J33" i="28"/>
  <c r="AW86" i="1" s="1"/>
  <c r="F60" i="29"/>
  <c r="J92" i="29"/>
  <c r="J57" i="30"/>
  <c r="P161" i="30"/>
  <c r="BK168" i="30"/>
  <c r="J168" i="30" s="1"/>
  <c r="J70" i="30" s="1"/>
  <c r="F34" i="30"/>
  <c r="AZ89" i="1" s="1"/>
  <c r="J93" i="31"/>
  <c r="J62" i="31" s="1"/>
  <c r="BK92" i="31"/>
  <c r="J32" i="31"/>
  <c r="AV90" i="1" s="1"/>
  <c r="AT90" i="1" s="1"/>
  <c r="F32" i="31"/>
  <c r="AZ90" i="1" s="1"/>
  <c r="J273" i="31"/>
  <c r="J69" i="31" s="1"/>
  <c r="BK272" i="31"/>
  <c r="J272" i="31" s="1"/>
  <c r="J68" i="31" s="1"/>
  <c r="R95" i="32"/>
  <c r="R94" i="32" s="1"/>
  <c r="BK203" i="32"/>
  <c r="J203" i="32" s="1"/>
  <c r="J70" i="32" s="1"/>
  <c r="J204" i="32"/>
  <c r="J71" i="32" s="1"/>
  <c r="BK737" i="29"/>
  <c r="J737" i="29" s="1"/>
  <c r="J73" i="29" s="1"/>
  <c r="BK98" i="30"/>
  <c r="P93" i="31"/>
  <c r="P92" i="31" s="1"/>
  <c r="P91" i="31" s="1"/>
  <c r="AU90" i="1" s="1"/>
  <c r="T95" i="32"/>
  <c r="F35" i="29"/>
  <c r="BA88" i="1" s="1"/>
  <c r="BA87" i="1" s="1"/>
  <c r="AW87" i="1" s="1"/>
  <c r="F94" i="30"/>
  <c r="F88" i="31"/>
  <c r="J96" i="32"/>
  <c r="J62" i="32" s="1"/>
  <c r="BK95" i="32"/>
  <c r="J85" i="33"/>
  <c r="J61" i="33" s="1"/>
  <c r="BK84" i="33"/>
  <c r="J84" i="33" s="1"/>
  <c r="T168" i="30"/>
  <c r="T98" i="30" s="1"/>
  <c r="T97" i="30" s="1"/>
  <c r="T92" i="31"/>
  <c r="T91" i="31" s="1"/>
  <c r="F35" i="31"/>
  <c r="BC90" i="1" s="1"/>
  <c r="P95" i="32"/>
  <c r="P94" i="32" s="1"/>
  <c r="AU91" i="1" s="1"/>
  <c r="T203" i="32"/>
  <c r="J53" i="31"/>
  <c r="F32" i="32"/>
  <c r="AZ91" i="1" s="1"/>
  <c r="P99" i="34"/>
  <c r="P98" i="34" s="1"/>
  <c r="P97" i="34" s="1"/>
  <c r="AU95" i="1" s="1"/>
  <c r="F91" i="32"/>
  <c r="F32" i="33"/>
  <c r="AZ93" i="1" s="1"/>
  <c r="R97" i="35"/>
  <c r="R96" i="35" s="1"/>
  <c r="F33" i="31"/>
  <c r="BA90" i="1" s="1"/>
  <c r="J88" i="32"/>
  <c r="F33" i="32"/>
  <c r="BA91" i="1" s="1"/>
  <c r="J53" i="33"/>
  <c r="E72" i="33"/>
  <c r="F33" i="33"/>
  <c r="BA93" i="1" s="1"/>
  <c r="J34" i="34"/>
  <c r="AV95" i="1" s="1"/>
  <c r="AT95" i="1" s="1"/>
  <c r="F34" i="34"/>
  <c r="AZ95" i="1" s="1"/>
  <c r="T97" i="35"/>
  <c r="T96" i="35" s="1"/>
  <c r="R85" i="33"/>
  <c r="R84" i="33" s="1"/>
  <c r="F34" i="33"/>
  <c r="BB93" i="1" s="1"/>
  <c r="E49" i="34"/>
  <c r="J99" i="34"/>
  <c r="J66" i="34" s="1"/>
  <c r="BK98" i="34"/>
  <c r="J98" i="35"/>
  <c r="J66" i="35" s="1"/>
  <c r="BK97" i="35"/>
  <c r="R217" i="35"/>
  <c r="F35" i="35"/>
  <c r="BA96" i="1" s="1"/>
  <c r="BK104" i="36"/>
  <c r="F32" i="36"/>
  <c r="AZ97" i="1" s="1"/>
  <c r="F36" i="36"/>
  <c r="BD97" i="1" s="1"/>
  <c r="BD92" i="1" s="1"/>
  <c r="R463" i="36"/>
  <c r="F93" i="35"/>
  <c r="F34" i="35"/>
  <c r="AZ96" i="1" s="1"/>
  <c r="J33" i="36"/>
  <c r="AW97" i="1" s="1"/>
  <c r="F33" i="36"/>
  <c r="BA97" i="1" s="1"/>
  <c r="F35" i="34"/>
  <c r="BA95" i="1" s="1"/>
  <c r="J90" i="35"/>
  <c r="R103" i="36"/>
  <c r="R102" i="36" s="1"/>
  <c r="T443" i="36"/>
  <c r="J464" i="36"/>
  <c r="J78" i="36" s="1"/>
  <c r="BK463" i="36"/>
  <c r="J463" i="36" s="1"/>
  <c r="J77" i="36" s="1"/>
  <c r="F36" i="35"/>
  <c r="BB96" i="1" s="1"/>
  <c r="BB94" i="1" s="1"/>
  <c r="AX94" i="1" s="1"/>
  <c r="BK206" i="35"/>
  <c r="J206" i="35" s="1"/>
  <c r="J68" i="35" s="1"/>
  <c r="P217" i="35"/>
  <c r="P97" i="35" s="1"/>
  <c r="P96" i="35" s="1"/>
  <c r="AU96" i="1" s="1"/>
  <c r="J34" i="35"/>
  <c r="AV96" i="1" s="1"/>
  <c r="AT96" i="1" s="1"/>
  <c r="E90" i="36"/>
  <c r="T104" i="36"/>
  <c r="T103" i="36" s="1"/>
  <c r="T102" i="36" s="1"/>
  <c r="F35" i="36"/>
  <c r="BC97" i="1" s="1"/>
  <c r="BC92" i="1" s="1"/>
  <c r="AY92" i="1" s="1"/>
  <c r="J444" i="36"/>
  <c r="J75" i="36" s="1"/>
  <c r="BK443" i="36"/>
  <c r="J443" i="36" s="1"/>
  <c r="J74" i="36" s="1"/>
  <c r="J32" i="36"/>
  <c r="AV97" i="1" s="1"/>
  <c r="AW53" i="1" l="1"/>
  <c r="AU53" i="1"/>
  <c r="AU52" i="1" s="1"/>
  <c r="AU51" i="1" s="1"/>
  <c r="BB52" i="1"/>
  <c r="AX53" i="1"/>
  <c r="BK96" i="35"/>
  <c r="J96" i="35" s="1"/>
  <c r="J97" i="35"/>
  <c r="J65" i="35" s="1"/>
  <c r="J99" i="29"/>
  <c r="J65" i="29" s="1"/>
  <c r="BK98" i="29"/>
  <c r="J98" i="29" s="1"/>
  <c r="J91" i="8"/>
  <c r="J65" i="8" s="1"/>
  <c r="BK90" i="8"/>
  <c r="J90" i="8" s="1"/>
  <c r="J95" i="9"/>
  <c r="J65" i="9" s="1"/>
  <c r="BK94" i="9"/>
  <c r="J94" i="9" s="1"/>
  <c r="BK108" i="2"/>
  <c r="J109" i="2"/>
  <c r="J66" i="2" s="1"/>
  <c r="AT97" i="1"/>
  <c r="BA94" i="1"/>
  <c r="AW94" i="1" s="1"/>
  <c r="J104" i="36"/>
  <c r="J62" i="36" s="1"/>
  <c r="BK103" i="36"/>
  <c r="BB92" i="1"/>
  <c r="AX92" i="1" s="1"/>
  <c r="J95" i="32"/>
  <c r="J61" i="32" s="1"/>
  <c r="BK94" i="32"/>
  <c r="J94" i="32" s="1"/>
  <c r="J92" i="31"/>
  <c r="J61" i="31" s="1"/>
  <c r="BK91" i="31"/>
  <c r="J91" i="31" s="1"/>
  <c r="AZ87" i="1"/>
  <c r="AV87" i="1" s="1"/>
  <c r="AT87" i="1" s="1"/>
  <c r="AU72" i="1"/>
  <c r="BK99" i="21"/>
  <c r="J100" i="21"/>
  <c r="J66" i="21" s="1"/>
  <c r="BK108" i="17"/>
  <c r="J109" i="17"/>
  <c r="J66" i="17" s="1"/>
  <c r="J92" i="18"/>
  <c r="J65" i="18" s="1"/>
  <c r="BK91" i="18"/>
  <c r="J91" i="18" s="1"/>
  <c r="J107" i="11"/>
  <c r="J66" i="11" s="1"/>
  <c r="BK106" i="11"/>
  <c r="J91" i="14"/>
  <c r="J65" i="14" s="1"/>
  <c r="BK90" i="14"/>
  <c r="J90" i="14" s="1"/>
  <c r="AU64" i="1"/>
  <c r="AU60" i="1"/>
  <c r="J94" i="7"/>
  <c r="J65" i="7" s="1"/>
  <c r="BK93" i="7"/>
  <c r="J93" i="7" s="1"/>
  <c r="R97" i="6"/>
  <c r="J98" i="6"/>
  <c r="J65" i="6" s="1"/>
  <c r="BK97" i="6"/>
  <c r="J97" i="6" s="1"/>
  <c r="T107" i="2"/>
  <c r="BC51" i="1"/>
  <c r="AY52" i="1"/>
  <c r="BK92" i="26"/>
  <c r="J92" i="26" s="1"/>
  <c r="J93" i="26"/>
  <c r="J65" i="26" s="1"/>
  <c r="BA72" i="1"/>
  <c r="AW72" i="1" s="1"/>
  <c r="AT72" i="1" s="1"/>
  <c r="J60" i="27"/>
  <c r="J29" i="27"/>
  <c r="J98" i="19"/>
  <c r="J65" i="19" s="1"/>
  <c r="BK97" i="19"/>
  <c r="J97" i="19" s="1"/>
  <c r="BK92" i="16"/>
  <c r="J92" i="16" s="1"/>
  <c r="J93" i="16"/>
  <c r="J65" i="16" s="1"/>
  <c r="J93" i="10"/>
  <c r="J65" i="10" s="1"/>
  <c r="BK92" i="10"/>
  <c r="J92" i="10" s="1"/>
  <c r="J98" i="34"/>
  <c r="J65" i="34" s="1"/>
  <c r="BK97" i="34"/>
  <c r="J97" i="34" s="1"/>
  <c r="BA92" i="1"/>
  <c r="AW92" i="1" s="1"/>
  <c r="T94" i="32"/>
  <c r="AU85" i="1"/>
  <c r="J91" i="24"/>
  <c r="J65" i="24" s="1"/>
  <c r="BK90" i="24"/>
  <c r="J90" i="24" s="1"/>
  <c r="BK84" i="28"/>
  <c r="J84" i="28" s="1"/>
  <c r="BD72" i="1"/>
  <c r="BD52" i="1" s="1"/>
  <c r="BD51" i="1" s="1"/>
  <c r="W30" i="1" s="1"/>
  <c r="AZ80" i="1"/>
  <c r="AV80" i="1" s="1"/>
  <c r="AT80" i="1" s="1"/>
  <c r="J64" i="23"/>
  <c r="J31" i="23"/>
  <c r="J96" i="15"/>
  <c r="J66" i="15" s="1"/>
  <c r="BK95" i="15"/>
  <c r="AT75" i="1"/>
  <c r="J97" i="12"/>
  <c r="J65" i="12" s="1"/>
  <c r="BK96" i="12"/>
  <c r="J96" i="12" s="1"/>
  <c r="AZ60" i="1"/>
  <c r="AV60" i="1" s="1"/>
  <c r="AT60" i="1" s="1"/>
  <c r="BK97" i="3"/>
  <c r="J97" i="3" s="1"/>
  <c r="J98" i="3"/>
  <c r="J65" i="3" s="1"/>
  <c r="AZ53" i="1"/>
  <c r="AZ94" i="1"/>
  <c r="AV94" i="1" s="1"/>
  <c r="AT94" i="1" s="1"/>
  <c r="J98" i="30"/>
  <c r="J65" i="30" s="1"/>
  <c r="BK97" i="30"/>
  <c r="J97" i="30" s="1"/>
  <c r="BC85" i="1"/>
  <c r="AY85" i="1" s="1"/>
  <c r="AY87" i="1"/>
  <c r="AU94" i="1"/>
  <c r="AU92" i="1" s="1"/>
  <c r="J60" i="33"/>
  <c r="J29" i="33"/>
  <c r="J95" i="25"/>
  <c r="J65" i="25" s="1"/>
  <c r="BK94" i="25"/>
  <c r="J94" i="25" s="1"/>
  <c r="J64" i="22"/>
  <c r="J31" i="22"/>
  <c r="BK94" i="20"/>
  <c r="J95" i="20"/>
  <c r="J66" i="20" s="1"/>
  <c r="AT81" i="1"/>
  <c r="BA68" i="1"/>
  <c r="AW68" i="1" s="1"/>
  <c r="AZ68" i="1"/>
  <c r="AV68" i="1" s="1"/>
  <c r="J94" i="13"/>
  <c r="J65" i="13" s="1"/>
  <c r="BK93" i="13"/>
  <c r="J93" i="13" s="1"/>
  <c r="BK99" i="5"/>
  <c r="J99" i="5" s="1"/>
  <c r="J100" i="5"/>
  <c r="J65" i="5" s="1"/>
  <c r="AT58" i="1"/>
  <c r="BK93" i="4"/>
  <c r="J93" i="4" s="1"/>
  <c r="J94" i="4"/>
  <c r="J65" i="4" s="1"/>
  <c r="AT54" i="1"/>
  <c r="AT68" i="1" l="1"/>
  <c r="J94" i="20"/>
  <c r="J65" i="20" s="1"/>
  <c r="BK93" i="20"/>
  <c r="J93" i="20" s="1"/>
  <c r="J95" i="15"/>
  <c r="J65" i="15" s="1"/>
  <c r="BK94" i="15"/>
  <c r="J94" i="15" s="1"/>
  <c r="J31" i="34"/>
  <c r="J64" i="34"/>
  <c r="AG84" i="1"/>
  <c r="AN84" i="1" s="1"/>
  <c r="J38" i="27"/>
  <c r="J64" i="26"/>
  <c r="J31" i="26"/>
  <c r="J31" i="7"/>
  <c r="J64" i="7"/>
  <c r="J64" i="14"/>
  <c r="J31" i="14"/>
  <c r="J31" i="18"/>
  <c r="J64" i="18"/>
  <c r="J29" i="31"/>
  <c r="J60" i="31"/>
  <c r="AZ92" i="1"/>
  <c r="AV92" i="1" s="1"/>
  <c r="AT92" i="1" s="1"/>
  <c r="J64" i="9"/>
  <c r="J31" i="9"/>
  <c r="J64" i="35"/>
  <c r="J31" i="35"/>
  <c r="J31" i="25"/>
  <c r="J64" i="25"/>
  <c r="J64" i="3"/>
  <c r="J31" i="3"/>
  <c r="J64" i="24"/>
  <c r="J31" i="24"/>
  <c r="J108" i="17"/>
  <c r="J65" i="17" s="1"/>
  <c r="BK107" i="17"/>
  <c r="J107" i="17" s="1"/>
  <c r="J64" i="5"/>
  <c r="J31" i="5"/>
  <c r="AG78" i="1"/>
  <c r="AN78" i="1" s="1"/>
  <c r="J40" i="22"/>
  <c r="J38" i="33"/>
  <c r="AG93" i="1"/>
  <c r="AZ52" i="1"/>
  <c r="AV53" i="1"/>
  <c r="AT53" i="1" s="1"/>
  <c r="AY51" i="1"/>
  <c r="W29" i="1"/>
  <c r="J108" i="2"/>
  <c r="J65" i="2" s="1"/>
  <c r="BK107" i="2"/>
  <c r="J107" i="2" s="1"/>
  <c r="J64" i="12"/>
  <c r="J31" i="12"/>
  <c r="J64" i="16"/>
  <c r="J31" i="16"/>
  <c r="AZ85" i="1"/>
  <c r="AV85" i="1" s="1"/>
  <c r="AT85" i="1" s="1"/>
  <c r="J64" i="6"/>
  <c r="J31" i="6"/>
  <c r="BK98" i="21"/>
  <c r="J98" i="21" s="1"/>
  <c r="J99" i="21"/>
  <c r="J65" i="21" s="1"/>
  <c r="J31" i="29"/>
  <c r="J64" i="29"/>
  <c r="BA52" i="1"/>
  <c r="J64" i="4"/>
  <c r="J31" i="4"/>
  <c r="J64" i="13"/>
  <c r="J31" i="13"/>
  <c r="J64" i="30"/>
  <c r="J31" i="30"/>
  <c r="J40" i="23"/>
  <c r="AG79" i="1"/>
  <c r="AN79" i="1" s="1"/>
  <c r="J60" i="28"/>
  <c r="J29" i="28"/>
  <c r="J64" i="10"/>
  <c r="J31" i="10"/>
  <c r="J64" i="19"/>
  <c r="J31" i="19"/>
  <c r="BK105" i="11"/>
  <c r="J105" i="11" s="1"/>
  <c r="J106" i="11"/>
  <c r="J65" i="11" s="1"/>
  <c r="J29" i="32"/>
  <c r="J60" i="32"/>
  <c r="BK102" i="36"/>
  <c r="J102" i="36" s="1"/>
  <c r="J103" i="36"/>
  <c r="J61" i="36" s="1"/>
  <c r="J31" i="8"/>
  <c r="J64" i="8"/>
  <c r="AX52" i="1"/>
  <c r="BB51" i="1"/>
  <c r="J38" i="32" l="1"/>
  <c r="AG91" i="1"/>
  <c r="AN91" i="1" s="1"/>
  <c r="AX51" i="1"/>
  <c r="W28" i="1"/>
  <c r="AG63" i="1"/>
  <c r="AN63" i="1" s="1"/>
  <c r="J40" i="10"/>
  <c r="J40" i="13"/>
  <c r="AG67" i="1"/>
  <c r="AN67" i="1" s="1"/>
  <c r="BA51" i="1"/>
  <c r="AW52" i="1"/>
  <c r="J64" i="21"/>
  <c r="J31" i="21"/>
  <c r="AG71" i="1"/>
  <c r="AN71" i="1" s="1"/>
  <c r="J40" i="16"/>
  <c r="J64" i="2"/>
  <c r="J31" i="2"/>
  <c r="J64" i="17"/>
  <c r="J31" i="17"/>
  <c r="AG55" i="1"/>
  <c r="AN55" i="1" s="1"/>
  <c r="J40" i="3"/>
  <c r="AG96" i="1"/>
  <c r="AN96" i="1" s="1"/>
  <c r="J40" i="35"/>
  <c r="J40" i="18"/>
  <c r="AG74" i="1"/>
  <c r="AN74" i="1" s="1"/>
  <c r="AG59" i="1"/>
  <c r="AN59" i="1" s="1"/>
  <c r="J40" i="7"/>
  <c r="J40" i="8"/>
  <c r="AG61" i="1"/>
  <c r="J60" i="36"/>
  <c r="J29" i="36"/>
  <c r="J64" i="11"/>
  <c r="J31" i="11"/>
  <c r="J40" i="6"/>
  <c r="AG58" i="1"/>
  <c r="AN58" i="1" s="1"/>
  <c r="AV52" i="1"/>
  <c r="AT52" i="1" s="1"/>
  <c r="AZ51" i="1"/>
  <c r="AG69" i="1"/>
  <c r="J40" i="14"/>
  <c r="AG83" i="1"/>
  <c r="AN83" i="1" s="1"/>
  <c r="J40" i="26"/>
  <c r="J64" i="20"/>
  <c r="J31" i="20"/>
  <c r="AG75" i="1"/>
  <c r="AN75" i="1" s="1"/>
  <c r="J40" i="19"/>
  <c r="AG86" i="1"/>
  <c r="J38" i="28"/>
  <c r="AG89" i="1"/>
  <c r="AN89" i="1" s="1"/>
  <c r="J40" i="30"/>
  <c r="J40" i="4"/>
  <c r="AG56" i="1"/>
  <c r="AN56" i="1" s="1"/>
  <c r="AG88" i="1"/>
  <c r="J40" i="29"/>
  <c r="AG66" i="1"/>
  <c r="AN66" i="1" s="1"/>
  <c r="J40" i="12"/>
  <c r="AN93" i="1"/>
  <c r="AG57" i="1"/>
  <c r="AN57" i="1" s="1"/>
  <c r="J40" i="5"/>
  <c r="AG81" i="1"/>
  <c r="J40" i="24"/>
  <c r="AG62" i="1"/>
  <c r="AN62" i="1" s="1"/>
  <c r="J40" i="9"/>
  <c r="AG90" i="1"/>
  <c r="AN90" i="1" s="1"/>
  <c r="J38" i="31"/>
  <c r="AG95" i="1"/>
  <c r="J40" i="34"/>
  <c r="AG82" i="1"/>
  <c r="AN82" i="1" s="1"/>
  <c r="J40" i="25"/>
  <c r="J31" i="15"/>
  <c r="J64" i="15"/>
  <c r="AG70" i="1" l="1"/>
  <c r="AN70" i="1" s="1"/>
  <c r="J40" i="15"/>
  <c r="AN86" i="1"/>
  <c r="AN69" i="1"/>
  <c r="W27" i="1"/>
  <c r="AW51" i="1"/>
  <c r="AK27" i="1" s="1"/>
  <c r="W26" i="1"/>
  <c r="AV51" i="1"/>
  <c r="J40" i="11"/>
  <c r="AG65" i="1"/>
  <c r="AG60" i="1"/>
  <c r="AN60" i="1" s="1"/>
  <c r="AN61" i="1"/>
  <c r="AG54" i="1"/>
  <c r="J40" i="2"/>
  <c r="AG77" i="1"/>
  <c r="AN77" i="1" s="1"/>
  <c r="J40" i="21"/>
  <c r="AG94" i="1"/>
  <c r="AN95" i="1"/>
  <c r="AG80" i="1"/>
  <c r="AN80" i="1" s="1"/>
  <c r="AN81" i="1"/>
  <c r="AN88" i="1"/>
  <c r="AG87" i="1"/>
  <c r="AN87" i="1" s="1"/>
  <c r="AG76" i="1"/>
  <c r="AN76" i="1" s="1"/>
  <c r="J40" i="20"/>
  <c r="AG97" i="1"/>
  <c r="AN97" i="1" s="1"/>
  <c r="J38" i="36"/>
  <c r="AG73" i="1"/>
  <c r="J40" i="17"/>
  <c r="AN65" i="1" l="1"/>
  <c r="AG64" i="1"/>
  <c r="AN64" i="1" s="1"/>
  <c r="AG85" i="1"/>
  <c r="AN85" i="1" s="1"/>
  <c r="AN73" i="1"/>
  <c r="AG72" i="1"/>
  <c r="AN72" i="1" s="1"/>
  <c r="AG68" i="1"/>
  <c r="AN68" i="1" s="1"/>
  <c r="AN94" i="1"/>
  <c r="AG92" i="1"/>
  <c r="AN92" i="1" s="1"/>
  <c r="AN54" i="1"/>
  <c r="AG53" i="1"/>
  <c r="AK26" i="1"/>
  <c r="AT51" i="1"/>
  <c r="AG52" i="1" l="1"/>
  <c r="AN53" i="1"/>
  <c r="AN52" i="1" l="1"/>
  <c r="AG51" i="1"/>
  <c r="AN51" i="1" l="1"/>
  <c r="AK23" i="1"/>
  <c r="AK32" i="1" s="1"/>
</calcChain>
</file>

<file path=xl/sharedStrings.xml><?xml version="1.0" encoding="utf-8"?>
<sst xmlns="http://schemas.openxmlformats.org/spreadsheetml/2006/main" count="97591" uniqueCount="8757">
  <si>
    <t>Export VZ</t>
  </si>
  <si>
    <t>List obsahuje:</t>
  </si>
  <si>
    <t>3.0</t>
  </si>
  <si>
    <t>ZAMOK</t>
  </si>
  <si>
    <t>False</t>
  </si>
  <si>
    <t>{23ac296d-c4ec-41e8-b6f7-60febb79670f}</t>
  </si>
  <si>
    <t>0,01</t>
  </si>
  <si>
    <t>21</t>
  </si>
  <si>
    <t>15</t>
  </si>
  <si>
    <t>REKAPITULACE STAVBY</t>
  </si>
  <si>
    <t>v ---  níže se nacházejí doplnkové a pomocné údaje k sestavám  --- v</t>
  </si>
  <si>
    <t>Návod na vyplnění</t>
  </si>
  <si>
    <t>0,001</t>
  </si>
  <si>
    <t>Kód:</t>
  </si>
  <si>
    <t>16033a</t>
  </si>
  <si>
    <t>Měnit lze pouze buňky se žlutým podbarvením!_x000D_
_x000D_
1) v Rekapitulaci stavby vyplňte údaje o Uchazeči (přenesou se do ostatních sestav i v jiných listech)_x000D_
_x000D_
2) na vybraných listech vyplňte v sestavě Soupis prací ceny u položek_x000D_
_x000D_
Podrobnosti k vyplnění naleznete na poslední záložce s Pokyny pro vyplnění</t>
  </si>
  <si>
    <t>Stavba:</t>
  </si>
  <si>
    <t>ZLEPŠENÍ EKOLOGICKÉHO STAVU ŘEKY BEČVY V HRANICÍCH</t>
  </si>
  <si>
    <t>0,1</t>
  </si>
  <si>
    <t>KSO:</t>
  </si>
  <si>
    <t>827 22</t>
  </si>
  <si>
    <t>CC-CZ:</t>
  </si>
  <si>
    <t>22231</t>
  </si>
  <si>
    <t>1</t>
  </si>
  <si>
    <t>Místo:</t>
  </si>
  <si>
    <t>HRANICE - DRAHOTUŠE</t>
  </si>
  <si>
    <t>Datum:</t>
  </si>
  <si>
    <t>6.4.2016</t>
  </si>
  <si>
    <t>10</t>
  </si>
  <si>
    <t>CZ-CPV:</t>
  </si>
  <si>
    <t>45232400-6</t>
  </si>
  <si>
    <t>CZ-CPA:</t>
  </si>
  <si>
    <t>42.21.22</t>
  </si>
  <si>
    <t>100</t>
  </si>
  <si>
    <t>Zadavatel:</t>
  </si>
  <si>
    <t>IČ:</t>
  </si>
  <si>
    <t/>
  </si>
  <si>
    <t>VODOVODY A KANALIZACE PŘEROV a.s.</t>
  </si>
  <si>
    <t>DIČ:</t>
  </si>
  <si>
    <t>Uchazeč:</t>
  </si>
  <si>
    <t>Vyplň údaj</t>
  </si>
  <si>
    <t>Projektant:</t>
  </si>
  <si>
    <t>JV PROJEKT VH s.r.o., BRNO</t>
  </si>
  <si>
    <t>True</t>
  </si>
  <si>
    <t>Poznámka: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</si>
  <si>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</si>
  <si>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</si>
  <si>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</si>
  <si>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</si>
  <si>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</si>
  <si>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</si>
  <si>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</si>
  <si>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</si>
  <si>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</si>
  <si>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</si>
  <si>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</si>
  <si>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</si>
  <si>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</si>
  <si>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</si>
  <si>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</si>
  <si>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</si>
  <si>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Objekt, Soupis prací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</si>
  <si>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</si>
  <si>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</si>
  <si>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</si>
  <si>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</si>
  <si>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</si>
  <si>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</si>
  <si>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</si>
  <si>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</si>
  <si>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</si>
  <si>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</si>
  <si>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</si>
  <si>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</si>
  <si>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</si>
  <si>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</si>
  <si>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</si>
  <si>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</si>
  <si>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</si>
  <si>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</si>
  <si>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</si>
  <si>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</si>
  <si>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</si>
  <si>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UČ 1</t>
  </si>
  <si>
    <t>RETENČNÍ NÁDRŽE RN1A, RN1B, RN1D</t>
  </si>
  <si>
    <t>ING</t>
  </si>
  <si>
    <t>{b7bc427b-eeee-47e3-9a09-826d1fcffc76}</t>
  </si>
  <si>
    <t>2</t>
  </si>
  <si>
    <t>SO 10</t>
  </si>
  <si>
    <t>RETENČNÍ NÁDRŽ RN1A</t>
  </si>
  <si>
    <t>Soupis</t>
  </si>
  <si>
    <t>{345cd4d8-5d5a-4811-8293-c5af2c848e4d}</t>
  </si>
  <si>
    <t>SO 10.1</t>
  </si>
  <si>
    <t>Retenční nádrž RN1A</t>
  </si>
  <si>
    <t>3</t>
  </si>
  <si>
    <t>{1b7d798b-ea08-4184-a286-5f8eebbd25e7}</t>
  </si>
  <si>
    <t>SO 10.2</t>
  </si>
  <si>
    <t>Vodovodní přípojka</t>
  </si>
  <si>
    <t>{48315784-1b03-426f-8cf6-9ec44ab1563a}</t>
  </si>
  <si>
    <t>827 19</t>
  </si>
  <si>
    <t>SO 10.3</t>
  </si>
  <si>
    <t>Přípojka NN</t>
  </si>
  <si>
    <t>{5a795f70-4b06-4c57-bdb2-3a0d61078559}</t>
  </si>
  <si>
    <t>828 79</t>
  </si>
  <si>
    <t>SO 10.4</t>
  </si>
  <si>
    <t>Přeložka trubní části odvodňovacího příkopu</t>
  </si>
  <si>
    <t>{91d86988-a0ac-4814-8abc-c534641713af}</t>
  </si>
  <si>
    <t>831 12</t>
  </si>
  <si>
    <t>SO 10.5</t>
  </si>
  <si>
    <t>Přeložka vodovodu DN 80</t>
  </si>
  <si>
    <t>{91ef82d9-3533-49de-b040-15409a7c0cfd}</t>
  </si>
  <si>
    <t>SO 10.6</t>
  </si>
  <si>
    <t>Obslužná vozovka</t>
  </si>
  <si>
    <t>{01b6d9aa-72bf-418b-bb21-2e385cecf60b}</t>
  </si>
  <si>
    <t>822 29</t>
  </si>
  <si>
    <t>PS 10</t>
  </si>
  <si>
    <t>{7a572d4c-f3b1-4690-a7af-6e04b41d2129}</t>
  </si>
  <si>
    <t>PS 10.1</t>
  </si>
  <si>
    <t>Strojně technologická část</t>
  </si>
  <si>
    <t>{f49e8bd5-75d2-4964-87d8-b83f0fd0906e}</t>
  </si>
  <si>
    <t>PS 10.2</t>
  </si>
  <si>
    <t>Elektro část a ASŘ</t>
  </si>
  <si>
    <t>{b0c7b1f0-71e0-4051-9482-8796d03d1934}</t>
  </si>
  <si>
    <t>PS 10.3</t>
  </si>
  <si>
    <t>Přenos dat</t>
  </si>
  <si>
    <t>{3f32561e-3fa1-4580-a7c7-b9520bf6cc67}</t>
  </si>
  <si>
    <t>SO 20</t>
  </si>
  <si>
    <t>RETENČNÍ NÁDRŽ RN1B</t>
  </si>
  <si>
    <t>{0e497eda-9ad6-4563-b990-0ec7db7a2fc6}</t>
  </si>
  <si>
    <t>SO 20.1</t>
  </si>
  <si>
    <t>Retenční nádrž RN1B</t>
  </si>
  <si>
    <t>{4f771aa7-86b2-4332-9590-a2bd9825548e}</t>
  </si>
  <si>
    <t>SO 20.2</t>
  </si>
  <si>
    <t>Vrtaná studna VS1</t>
  </si>
  <si>
    <t>{6c0988d6-3072-4037-aa3f-485ec02ca874}</t>
  </si>
  <si>
    <t>825 79</t>
  </si>
  <si>
    <t>SO 20.3</t>
  </si>
  <si>
    <t>{f5c5b6e8-52ca-493b-92d8-68b6cbeb6193}</t>
  </si>
  <si>
    <t>PS 20</t>
  </si>
  <si>
    <t>{2c327485-9bae-4c05-89c4-126d60191828}</t>
  </si>
  <si>
    <t>PS 20.1</t>
  </si>
  <si>
    <t>{7c57da67-a830-4dd0-b636-33f82e8ac29b}</t>
  </si>
  <si>
    <t>PS 20.2</t>
  </si>
  <si>
    <t>{c1adfad5-c097-42f4-b62e-710edabed779}</t>
  </si>
  <si>
    <t>PS 20.3</t>
  </si>
  <si>
    <t>{350161f5-8f8c-472d-a866-c8d235dbc7ee}</t>
  </si>
  <si>
    <t>SO 40</t>
  </si>
  <si>
    <t>RETENČNÍ NÁDRŽ RN1D</t>
  </si>
  <si>
    <t>{57eba2f9-831d-495a-974a-1f99b5e313bc}</t>
  </si>
  <si>
    <t>SO 40.11</t>
  </si>
  <si>
    <t>Retenční nádrž RN1D - stavební část</t>
  </si>
  <si>
    <t>{50ea311f-8c28-4dbb-8f79-11e1b6153fa8}</t>
  </si>
  <si>
    <t>SO 40.12</t>
  </si>
  <si>
    <t>Retenční nádrž RN1D - náhradní výsadba zeleně</t>
  </si>
  <si>
    <t>{721693df-2af7-4133-92c7-44612d6deab9}</t>
  </si>
  <si>
    <t>SO 40.2</t>
  </si>
  <si>
    <t>{0fda26da-87ca-4ab8-a784-cf9f262a372c}</t>
  </si>
  <si>
    <t>SO 40.3</t>
  </si>
  <si>
    <t>{bd2e006b-8e6f-4d83-ad88-bbb6d6c25954}</t>
  </si>
  <si>
    <t>SO 40.4</t>
  </si>
  <si>
    <t>Přeložka vodovodu DN250, DN300</t>
  </si>
  <si>
    <t>{9215b404-c6b9-4ac7-8dcc-286a6bc275c0}</t>
  </si>
  <si>
    <t>SO 40.5</t>
  </si>
  <si>
    <t>Přeložka kabelů ZEAL s.r.o.</t>
  </si>
  <si>
    <t>{0ce37eb8-ecdb-452d-82ff-a2c24e6184bc}</t>
  </si>
  <si>
    <t>828 89</t>
  </si>
  <si>
    <t>SO 40.6</t>
  </si>
  <si>
    <t>Přeložka kabelů CETIN</t>
  </si>
  <si>
    <t>{2f59fda1-b395-41f1-a043-1b509736e463}</t>
  </si>
  <si>
    <t>PS 40</t>
  </si>
  <si>
    <t>{7a7366c8-5d9c-4fb4-b5f9-9911bf8b1025}</t>
  </si>
  <si>
    <t>PS 40.1</t>
  </si>
  <si>
    <t>{d7e466dc-9b8c-46ce-82c7-78c417711915}</t>
  </si>
  <si>
    <t>PS 40.2</t>
  </si>
  <si>
    <t>{b6fcbd36-4d20-47df-b0c3-dce9021e60c9}</t>
  </si>
  <si>
    <t>PS 40.3</t>
  </si>
  <si>
    <t>{518288ed-2ecd-41f7-9d14-64494ccc88d3}</t>
  </si>
  <si>
    <t>991</t>
  </si>
  <si>
    <t>OSTATNÍ NÁKLADY</t>
  </si>
  <si>
    <t>{349e839c-4bcc-474a-89a8-ca2fb8b1ebda}</t>
  </si>
  <si>
    <t>UČ 2</t>
  </si>
  <si>
    <t>POD KŘIVÝM A HAVLÍČKOVA ULICE - SPLAŠKOVÁ KANALIZACE</t>
  </si>
  <si>
    <t>{5fa66381-85d9-45fe-824e-3c962f66f0f9}</t>
  </si>
  <si>
    <t>00</t>
  </si>
  <si>
    <t>OSTATNÍ</t>
  </si>
  <si>
    <t>{69fb128a-1a1d-4346-8b0a-70a38511ed12}</t>
  </si>
  <si>
    <t>SO 01</t>
  </si>
  <si>
    <t>SPLAŠKOVÁ KANALIZACE</t>
  </si>
  <si>
    <t>{1bdb352b-e617-4775-a3e9-c8cf9978c8e8}</t>
  </si>
  <si>
    <t>SO 01.1</t>
  </si>
  <si>
    <t>splašková kanalizace - gravitační stoky</t>
  </si>
  <si>
    <t>{4807dbc7-cd68-40e9-9c83-9fd315448bf2}</t>
  </si>
  <si>
    <t>827 21</t>
  </si>
  <si>
    <t>SO 01.2</t>
  </si>
  <si>
    <t>přeložka vodovodu</t>
  </si>
  <si>
    <t>{a6494fd2-f7bd-40b6-bc7f-6c4aff39a40a}</t>
  </si>
  <si>
    <t>SO 02</t>
  </si>
  <si>
    <t>TLAKOVÁ KANALIZACE</t>
  </si>
  <si>
    <t>{ca410ad2-9584-49d2-8e8d-ff7f8ae7038f}</t>
  </si>
  <si>
    <t>SO 03, 04</t>
  </si>
  <si>
    <t>ČERPACÍ STANICE, EL. PŘÍPOJKA PRO ČS STŘELICE</t>
  </si>
  <si>
    <t>{e5d1153c-bb54-4b57-b011-b42427db7af3}</t>
  </si>
  <si>
    <t>UČ 3</t>
  </si>
  <si>
    <t>KROPÁČKOVA A TESAŘÍKOVA ULICE - SPLAŠKOVÁ KANALIZACE</t>
  </si>
  <si>
    <t>{1daafb39-c200-49e3-b7cc-201bab07fa7f}</t>
  </si>
  <si>
    <t>{8bf57604-4804-4bac-bbbe-79d5821a3345}</t>
  </si>
  <si>
    <t>{8117a7ba-5c44-4137-94b7-455818582a3f}</t>
  </si>
  <si>
    <t>{79ce646d-af09-4514-a07f-f4bcfe21c1f2}</t>
  </si>
  <si>
    <t>kanalizační odbočky</t>
  </si>
  <si>
    <t>{4cbb2475-e2ee-4af1-abaa-c88ce9a4e5a8}</t>
  </si>
  <si>
    <t>SO 03,04,05</t>
  </si>
  <si>
    <t>SPLAŠKOVÁ KANALIZACE - VÝTLAK, ČS, PŘÍPOJKA NN</t>
  </si>
  <si>
    <t>{6f250173-adec-4271-84d6-5ec3259c309f}</t>
  </si>
  <si>
    <t>Zpět na list:</t>
  </si>
  <si>
    <t>ASFALTF</t>
  </si>
  <si>
    <t>726</t>
  </si>
  <si>
    <t>BASFALT</t>
  </si>
  <si>
    <t>24,005</t>
  </si>
  <si>
    <t>KRYCÍ LIST SOUPISU</t>
  </si>
  <si>
    <t>BASFALTr</t>
  </si>
  <si>
    <t>4,914</t>
  </si>
  <si>
    <t>BBETONr</t>
  </si>
  <si>
    <t>5,203</t>
  </si>
  <si>
    <t>BEDvne</t>
  </si>
  <si>
    <t>2618,573</t>
  </si>
  <si>
    <t>BOBRUBNIK</t>
  </si>
  <si>
    <t>Objekt:</t>
  </si>
  <si>
    <t>BROVNANINA</t>
  </si>
  <si>
    <t>20,552</t>
  </si>
  <si>
    <t>UČ 1 - RETENČNÍ NÁDRŽE RN1A, RN1B, RN1D</t>
  </si>
  <si>
    <t>DN1200</t>
  </si>
  <si>
    <t>7,47</t>
  </si>
  <si>
    <t>Soupis:</t>
  </si>
  <si>
    <t>DN1200p</t>
  </si>
  <si>
    <t>9,67</t>
  </si>
  <si>
    <t>SO 10 - RETENČNÍ NÁDRŽ RN1A</t>
  </si>
  <si>
    <t>DN1400</t>
  </si>
  <si>
    <t>81,36</t>
  </si>
  <si>
    <t>Úroveň 3:</t>
  </si>
  <si>
    <t>DN1400če</t>
  </si>
  <si>
    <t>21,15</t>
  </si>
  <si>
    <t>SO 10.1 - Retenční nádrž RN1A</t>
  </si>
  <si>
    <t>DN1400p</t>
  </si>
  <si>
    <t>86,07</t>
  </si>
  <si>
    <t>DN400</t>
  </si>
  <si>
    <t>19,46</t>
  </si>
  <si>
    <t>DN400p</t>
  </si>
  <si>
    <t>20,05</t>
  </si>
  <si>
    <t>FREZA1</t>
  </si>
  <si>
    <t>H1414</t>
  </si>
  <si>
    <t>0,459</t>
  </si>
  <si>
    <t>HV</t>
  </si>
  <si>
    <t>54</t>
  </si>
  <si>
    <t>KABEL</t>
  </si>
  <si>
    <t>2,38</t>
  </si>
  <si>
    <t>LOZE1</t>
  </si>
  <si>
    <t>31,267</t>
  </si>
  <si>
    <t>LOZE2</t>
  </si>
  <si>
    <t>10,412</t>
  </si>
  <si>
    <t>OBSYP1</t>
  </si>
  <si>
    <t>242,491</t>
  </si>
  <si>
    <t>OBSYPP</t>
  </si>
  <si>
    <t>21,059</t>
  </si>
  <si>
    <t>OCEL1</t>
  </si>
  <si>
    <t>0,545</t>
  </si>
  <si>
    <t>OCELdem1</t>
  </si>
  <si>
    <t>2,128</t>
  </si>
  <si>
    <t>OCELdem2</t>
  </si>
  <si>
    <t>2,841</t>
  </si>
  <si>
    <t>OCELdem3</t>
  </si>
  <si>
    <t>0,189</t>
  </si>
  <si>
    <t>ODVOZ12</t>
  </si>
  <si>
    <t>841,521</t>
  </si>
  <si>
    <t>ODVOZmd</t>
  </si>
  <si>
    <t>103,584</t>
  </si>
  <si>
    <t>ODVOZRN</t>
  </si>
  <si>
    <t>5284,437</t>
  </si>
  <si>
    <t>OR12</t>
  </si>
  <si>
    <t>45,988</t>
  </si>
  <si>
    <t>ORNICE11m2</t>
  </si>
  <si>
    <t>4366</t>
  </si>
  <si>
    <t>ORNICE11m3</t>
  </si>
  <si>
    <t>1746,4</t>
  </si>
  <si>
    <t>ORNICEm2kanal</t>
  </si>
  <si>
    <t>ORNICEm3kanal</t>
  </si>
  <si>
    <t>9,197</t>
  </si>
  <si>
    <t>PANEL1</t>
  </si>
  <si>
    <t>621</t>
  </si>
  <si>
    <t>PANEL2</t>
  </si>
  <si>
    <t>1047,42</t>
  </si>
  <si>
    <t>PANEL3</t>
  </si>
  <si>
    <t>1177,28</t>
  </si>
  <si>
    <t>PLOCHAOR</t>
  </si>
  <si>
    <t>2473</t>
  </si>
  <si>
    <t>POTRUBI1</t>
  </si>
  <si>
    <t>2,62</t>
  </si>
  <si>
    <t>POTRUBI2</t>
  </si>
  <si>
    <t>3,92</t>
  </si>
  <si>
    <t>PVCPER</t>
  </si>
  <si>
    <t>30</t>
  </si>
  <si>
    <t>PVCPLNA</t>
  </si>
  <si>
    <t>R600</t>
  </si>
  <si>
    <t>4,335</t>
  </si>
  <si>
    <t>R700</t>
  </si>
  <si>
    <t>10,21</t>
  </si>
  <si>
    <t>REKAPITULACE ČLENĚNÍ SOUPISU PRACÍ</t>
  </si>
  <si>
    <t>R700RN</t>
  </si>
  <si>
    <t>72,75</t>
  </si>
  <si>
    <t>ROVNANINA</t>
  </si>
  <si>
    <t>SD15</t>
  </si>
  <si>
    <t>SD20</t>
  </si>
  <si>
    <t>SP15</t>
  </si>
  <si>
    <t>29,208</t>
  </si>
  <si>
    <t>SPARAZ</t>
  </si>
  <si>
    <t>13</t>
  </si>
  <si>
    <t>STET11</t>
  </si>
  <si>
    <t>1920,037</t>
  </si>
  <si>
    <t>STET13</t>
  </si>
  <si>
    <t>228,8</t>
  </si>
  <si>
    <t>STETp</t>
  </si>
  <si>
    <t>4,087</t>
  </si>
  <si>
    <t>TRAVA1</t>
  </si>
  <si>
    <t>TRAVA12</t>
  </si>
  <si>
    <t>95,738</t>
  </si>
  <si>
    <t>U200</t>
  </si>
  <si>
    <t>U241</t>
  </si>
  <si>
    <t>3182,7</t>
  </si>
  <si>
    <t>U242</t>
  </si>
  <si>
    <t>3233,38</t>
  </si>
  <si>
    <t>U243</t>
  </si>
  <si>
    <t>U28</t>
  </si>
  <si>
    <t>6197,76</t>
  </si>
  <si>
    <t>Kód dílu - Popis</t>
  </si>
  <si>
    <t>Cena celkem [CZK]</t>
  </si>
  <si>
    <t>U280</t>
  </si>
  <si>
    <t>3,924</t>
  </si>
  <si>
    <t>VYDREVA</t>
  </si>
  <si>
    <t>13,98</t>
  </si>
  <si>
    <t>Náklady soupisu celkem</t>
  </si>
  <si>
    <t>-1</t>
  </si>
  <si>
    <t>VYKOP10m</t>
  </si>
  <si>
    <t>1430,259</t>
  </si>
  <si>
    <t>HSV - Práce a dodávky HSV</t>
  </si>
  <si>
    <t>VYKOP11</t>
  </si>
  <si>
    <t>25,138</t>
  </si>
  <si>
    <t xml:space="preserve">    1 - Zemní práce</t>
  </si>
  <si>
    <t>VYKOP111</t>
  </si>
  <si>
    <t>31,02</t>
  </si>
  <si>
    <t xml:space="preserve">      11 - Příprava území a dokončení</t>
  </si>
  <si>
    <t>VYKOPj</t>
  </si>
  <si>
    <t>1333,81</t>
  </si>
  <si>
    <t xml:space="preserve">      12 - Zemní práce kanalizace</t>
  </si>
  <si>
    <t>VYKOPj1</t>
  </si>
  <si>
    <t>1576,786</t>
  </si>
  <si>
    <t xml:space="preserve">      13 - Zemní práce RN</t>
  </si>
  <si>
    <t>VYKOPjimka</t>
  </si>
  <si>
    <t>18,103</t>
  </si>
  <si>
    <t xml:space="preserve">    2 - Zakládání</t>
  </si>
  <si>
    <t>VYKOPr</t>
  </si>
  <si>
    <t>59,046</t>
  </si>
  <si>
    <t xml:space="preserve">    3 - Svislé a kompletní konstrukce</t>
  </si>
  <si>
    <t>VYKOPr1</t>
  </si>
  <si>
    <t>73,496</t>
  </si>
  <si>
    <t xml:space="preserve">    4 - Vodorovné konstrukce</t>
  </si>
  <si>
    <t>VYKOPRN</t>
  </si>
  <si>
    <t>10082,308</t>
  </si>
  <si>
    <t xml:space="preserve">    5 - Komunikace</t>
  </si>
  <si>
    <t>VYKOPRN1z</t>
  </si>
  <si>
    <t>851,436</t>
  </si>
  <si>
    <t xml:space="preserve">    6 - Úpravy povrchů, podlahy a osazování výplní</t>
  </si>
  <si>
    <t>VYKOPRNn</t>
  </si>
  <si>
    <t>9230,872</t>
  </si>
  <si>
    <t xml:space="preserve">    8 - Trubní vedení</t>
  </si>
  <si>
    <t>VYKOPRNz</t>
  </si>
  <si>
    <t xml:space="preserve">    9 - Ostatní konstrukce a práce-bourání</t>
  </si>
  <si>
    <t>ZASYP12</t>
  </si>
  <si>
    <t>603,723999999999</t>
  </si>
  <si>
    <t xml:space="preserve">    99 - Přesun hmot</t>
  </si>
  <si>
    <t>ZASYPfr</t>
  </si>
  <si>
    <t>46,886</t>
  </si>
  <si>
    <t>PSV - Práce a dodávky PSV</t>
  </si>
  <si>
    <t>ZASYPRN</t>
  </si>
  <si>
    <t>3292,76</t>
  </si>
  <si>
    <t xml:space="preserve">    722 - Zdravotechnika - vnitřní vodovod</t>
  </si>
  <si>
    <t>ZEMINAHV</t>
  </si>
  <si>
    <t>6,786</t>
  </si>
  <si>
    <t xml:space="preserve">    743 - Elektromontáže - hrubá montáž</t>
  </si>
  <si>
    <t>M - Práce a dodávky M</t>
  </si>
  <si>
    <t xml:space="preserve">    35-M - Montáž čerpadel, kompr.a vodoh.zař.</t>
  </si>
  <si>
    <t xml:space="preserve">    46-M - Zemní práce při extr.mont.pracích</t>
  </si>
  <si>
    <t>SOUPIS PRACÍ</t>
  </si>
  <si>
    <t>PČ</t>
  </si>
  <si>
    <t>Popis</t>
  </si>
  <si>
    <t>MJ</t>
  </si>
  <si>
    <t>Množství</t>
  </si>
  <si>
    <t>J.cena [CZK]</t>
  </si>
  <si>
    <t>Cenová soustava</t>
  </si>
  <si>
    <t>Poznámka</t>
  </si>
  <si>
    <t>J. Nh [h]</t>
  </si>
  <si>
    <t>Nh celkem [h]</t>
  </si>
  <si>
    <t>J. hmotnost_x000D_
[t]</t>
  </si>
  <si>
    <t>Hmotnost_x000D_
celkem [t]</t>
  </si>
  <si>
    <t>J. suť [t]</t>
  </si>
  <si>
    <t>Suť Celkem [t]</t>
  </si>
  <si>
    <t>HSV</t>
  </si>
  <si>
    <t>Práce a dodávky HSV</t>
  </si>
  <si>
    <t>ROZPOCET</t>
  </si>
  <si>
    <t>Zemní práce</t>
  </si>
  <si>
    <t>11</t>
  </si>
  <si>
    <t>Příprava území a dokončení</t>
  </si>
  <si>
    <t>K</t>
  </si>
  <si>
    <t>121101101</t>
  </si>
  <si>
    <t>Sejmutí ornice s přemístěním na vzdálenost do 50 m</t>
  </si>
  <si>
    <t>m3</t>
  </si>
  <si>
    <t>CS ÚRS 2016 01</t>
  </si>
  <si>
    <t>4</t>
  </si>
  <si>
    <t>2086686078</t>
  </si>
  <si>
    <t>VV</t>
  </si>
  <si>
    <t>" příprava území "</t>
  </si>
  <si>
    <t>" plocha ornice "</t>
  </si>
  <si>
    <t>" plocha dle TZ okolo RN "     4366,0</t>
  </si>
  <si>
    <t>Součet</t>
  </si>
  <si>
    <t>" objem ornice "</t>
  </si>
  <si>
    <t>ORNICE11m2*0,4</t>
  </si>
  <si>
    <t>162501102</t>
  </si>
  <si>
    <t>Vodorovné přemístění do 3000 m výkopku/sypaniny z horniny tř. 1 až 4</t>
  </si>
  <si>
    <t>2096431985</t>
  </si>
  <si>
    <t>1751111096</t>
  </si>
  <si>
    <t>Příplatek za prohození sypaniny</t>
  </si>
  <si>
    <t>-549498706</t>
  </si>
  <si>
    <t>" vyčištění ornice "     ORNICE11m3</t>
  </si>
  <si>
    <t>132201201</t>
  </si>
  <si>
    <t>Hloubení rýh š do 2000 mm v hornině tř. 3 objemu do 100 m3</t>
  </si>
  <si>
    <t>-1966644633</t>
  </si>
  <si>
    <t>2,2*4,7*3,0</t>
  </si>
  <si>
    <t>Mezisoučet</t>
  </si>
  <si>
    <t>" odpočet vytěžených konstrukcí "</t>
  </si>
  <si>
    <t>" stoka DN1200 "     -PI*(1,58/2)^2*3,0</t>
  </si>
  <si>
    <t>" 62% "</t>
  </si>
  <si>
    <t>VYKOP11*0,62</t>
  </si>
  <si>
    <t>5</t>
  </si>
  <si>
    <t>132201209</t>
  </si>
  <si>
    <t>Příplatek za lepivost k hloubení rýh š do 2000 mm v hornině tř. 3</t>
  </si>
  <si>
    <t>-1066385005</t>
  </si>
  <si>
    <t>" 50% "</t>
  </si>
  <si>
    <t>VYKOP11*0,62*0,5</t>
  </si>
  <si>
    <t>6</t>
  </si>
  <si>
    <t>132301202</t>
  </si>
  <si>
    <t>Hloubení rýh š do 2000 mm v hornině tř. 4 objemu do 1000 m3</t>
  </si>
  <si>
    <t>-421193877</t>
  </si>
  <si>
    <t>" 30% "</t>
  </si>
  <si>
    <t>VYKOP11*0,30</t>
  </si>
  <si>
    <t>7</t>
  </si>
  <si>
    <t>132301209</t>
  </si>
  <si>
    <t>Příplatek za lepivost k hloubení rýh š do 2000 mm v hornině tř. 4</t>
  </si>
  <si>
    <t>-657131862</t>
  </si>
  <si>
    <t>VYKOP11*0,3*0,5</t>
  </si>
  <si>
    <t>8</t>
  </si>
  <si>
    <t>132401201</t>
  </si>
  <si>
    <t>Hloubení rýh š do 2000 mm v hornině tř. 5</t>
  </si>
  <si>
    <t>1915694877</t>
  </si>
  <si>
    <t>"  8% "</t>
  </si>
  <si>
    <t>VYKOP11*0,08</t>
  </si>
  <si>
    <t>9</t>
  </si>
  <si>
    <t>151201103</t>
  </si>
  <si>
    <t>Zřízení zátažného pažení a rozepření stěn rýh hl do 8 m</t>
  </si>
  <si>
    <t>m2</t>
  </si>
  <si>
    <t>-1045098935</t>
  </si>
  <si>
    <t>4,7*(2,2+3,0)*2</t>
  </si>
  <si>
    <t>151201113</t>
  </si>
  <si>
    <t>Odstranění zátažného pažení a rozepření stěn rýh hl do 8 m</t>
  </si>
  <si>
    <t>-1615197712</t>
  </si>
  <si>
    <t>161101103</t>
  </si>
  <si>
    <t>Svislé přemístění výkopku z horniny tř. 1 až 4 hl výkopu do 6 m</t>
  </si>
  <si>
    <t>2072360557</t>
  </si>
  <si>
    <t>VYKOP11*(0,62+0,3)</t>
  </si>
  <si>
    <t>12</t>
  </si>
  <si>
    <t>161101153</t>
  </si>
  <si>
    <t>Svislé přemístění výkopku z horniny tř. 5 až 7 hl výkopu do 6 m</t>
  </si>
  <si>
    <t>-474970768</t>
  </si>
  <si>
    <t>174101101</t>
  </si>
  <si>
    <t>Zásyp jam, šachet rýh nebo kolem objektů sypaninou se zhutněním</t>
  </si>
  <si>
    <t>-162668268</t>
  </si>
  <si>
    <t>" příprava území "     VYKOP111</t>
  </si>
  <si>
    <t>14</t>
  </si>
  <si>
    <t>1131072136</t>
  </si>
  <si>
    <t>Odstranění podkladu pl přes 200 m2 z kameniva těženého tl 300 mm s případným použitím kameniva k zásypu nebo odvoz na skládku a poplatek za skládku</t>
  </si>
  <si>
    <t>1242665996</t>
  </si>
  <si>
    <t>" provizorní panelová cesta "     PANEL2</t>
  </si>
  <si>
    <t>11310624191</t>
  </si>
  <si>
    <t>Rozebrání - provizorních - vozovek ze silničních dílců, s očištěním,  naložením na dopravní prostředek, odvoz do skladu dodavatele</t>
  </si>
  <si>
    <t>-1376131934</t>
  </si>
  <si>
    <t>" provizorní panelová cesta "     PANEL1</t>
  </si>
  <si>
    <t>16</t>
  </si>
  <si>
    <t>11315311901</t>
  </si>
  <si>
    <t>Odstranění podkladů provizorních zpevněných ploch - demontáž separační geotextilie s naložením na dopravní prostředek</t>
  </si>
  <si>
    <t>-85662735</t>
  </si>
  <si>
    <t>" provizorní panelová cesta "     PANEL3</t>
  </si>
  <si>
    <t>17</t>
  </si>
  <si>
    <t>997221561</t>
  </si>
  <si>
    <t>Vodorovná doprava suti z kusových materiálů do 1 km</t>
  </si>
  <si>
    <t>t</t>
  </si>
  <si>
    <t>158841809</t>
  </si>
  <si>
    <t>18</t>
  </si>
  <si>
    <t>997221569</t>
  </si>
  <si>
    <t>Příplatek ZKD 1 km u vodorovné dopravy suti z kusových materiálů</t>
  </si>
  <si>
    <t>2133970034</t>
  </si>
  <si>
    <t>0,353*22 'Přepočtené koeficientem množství</t>
  </si>
  <si>
    <t>19</t>
  </si>
  <si>
    <t>97909811</t>
  </si>
  <si>
    <t>Poplatek za skládku suti</t>
  </si>
  <si>
    <t>-242038150</t>
  </si>
  <si>
    <t>20</t>
  </si>
  <si>
    <t>183402121</t>
  </si>
  <si>
    <t>Rozrušení půdy souvislé plochy do 500 m2 hloubky do 150 mm v rovině a svahu do 1:5</t>
  </si>
  <si>
    <t>2083707637</t>
  </si>
  <si>
    <t>181301116</t>
  </si>
  <si>
    <t>Rozprostření ornice tl vrstvy do 400 mm pl přes 500 m2 v rovině nebo ve svahu do 1:5</t>
  </si>
  <si>
    <t>614782238</t>
  </si>
  <si>
    <t>" rozprostření ornice okolo RN - dle TZ "     2473</t>
  </si>
  <si>
    <t>22</t>
  </si>
  <si>
    <t>167101102</t>
  </si>
  <si>
    <t>Nakládání výkopku z hornin tř. 1 až 4 přes 100 m3</t>
  </si>
  <si>
    <t>1373107450</t>
  </si>
  <si>
    <t>" dovoz z mezideponie "     PLOCHAOR*0,4</t>
  </si>
  <si>
    <t>23</t>
  </si>
  <si>
    <t>1773415619</t>
  </si>
  <si>
    <t>24</t>
  </si>
  <si>
    <t>180402111</t>
  </si>
  <si>
    <t>Založení parkového trávníku výsevem v rovině a ve svahu do 1:5  =vč.zálivky a ošetřování do 1.seče (vč. seče) a odvozu odpadu, nejdéle však do 2měsíců</t>
  </si>
  <si>
    <t>-1096420753</t>
  </si>
  <si>
    <t>" zelená plocha okolo RN "     PLOCHAOR</t>
  </si>
  <si>
    <t>25</t>
  </si>
  <si>
    <t>M</t>
  </si>
  <si>
    <t>0057242001</t>
  </si>
  <si>
    <t xml:space="preserve">osivo směs travní parková okrasná </t>
  </si>
  <si>
    <t>kg</t>
  </si>
  <si>
    <t>-694156202</t>
  </si>
  <si>
    <t>TRAVA1*0,035*1,03</t>
  </si>
  <si>
    <t>26</t>
  </si>
  <si>
    <t>1834031591</t>
  </si>
  <si>
    <t>Obdělání půdy - plošná úprava nerovností, vyčištění zeminy, chem. odplevelení hrabání válení zalití vodou vč. dovozu vody</t>
  </si>
  <si>
    <t>-375381155</t>
  </si>
  <si>
    <t>27</t>
  </si>
  <si>
    <t>-518542527</t>
  </si>
  <si>
    <t>" odvoz přebytečné zeminy z mezideponie na skládku "</t>
  </si>
  <si>
    <t>28</t>
  </si>
  <si>
    <t>162701105</t>
  </si>
  <si>
    <t>Vodorovné přemístění do 10000 m výkopku/sypaniny z horniny tř. 1 až 4</t>
  </si>
  <si>
    <t>-1732156721</t>
  </si>
  <si>
    <t>29</t>
  </si>
  <si>
    <t>162701109</t>
  </si>
  <si>
    <t>Příplatek k vodorovnému přemístění výkopku/sypaniny z horniny tř. 1 až 4 ZKD 1000 m přes 10000 m</t>
  </si>
  <si>
    <t>647549424</t>
  </si>
  <si>
    <t>103,584*13 'Přepočtené koeficientem množství</t>
  </si>
  <si>
    <t>1712012112</t>
  </si>
  <si>
    <t>Poplatek za skládku výkopu</t>
  </si>
  <si>
    <t>724493891</t>
  </si>
  <si>
    <t>Zemní práce kanalizace</t>
  </si>
  <si>
    <t>31</t>
  </si>
  <si>
    <t>1711031016</t>
  </si>
  <si>
    <t>Zřízení zemní hrázky ve vodoteči pro stavební práve vč. její odstraněnní po ukončení, vč. čerpání prosakující vody</t>
  </si>
  <si>
    <t>1977092740</t>
  </si>
  <si>
    <t>" pro VO1A "     80,0</t>
  </si>
  <si>
    <t>32</t>
  </si>
  <si>
    <t>114203103</t>
  </si>
  <si>
    <t>Rozebrání dlažeb z lomového kamene nebo betonových tvárnic do cementové malty</t>
  </si>
  <si>
    <t>-1728821184</t>
  </si>
  <si>
    <t>" VO1A "</t>
  </si>
  <si>
    <t>" rovnanina "</t>
  </si>
  <si>
    <t>0,45*4,0*8,4</t>
  </si>
  <si>
    <t>0,45*7,1*1,7</t>
  </si>
  <si>
    <t>33</t>
  </si>
  <si>
    <t>161101151</t>
  </si>
  <si>
    <t>Svislé přemístění výkopku z horniny tř. 5 až 7 hl výkopu do 2,5 m</t>
  </si>
  <si>
    <t>-269728675</t>
  </si>
  <si>
    <t>34</t>
  </si>
  <si>
    <t>162701155</t>
  </si>
  <si>
    <t>Vodorovné přemístění do 10000 m výkopku/sypaniny z horniny tř. 5 až 7</t>
  </si>
  <si>
    <t>-1575691095</t>
  </si>
  <si>
    <t>35</t>
  </si>
  <si>
    <t>162701159</t>
  </si>
  <si>
    <t>Příplatek k vodorovnému přemístění výkopku/sypaniny z horniny tř. 5 až 7 ZKD 1000 m přes 10000 m</t>
  </si>
  <si>
    <t>743660029</t>
  </si>
  <si>
    <t>20,552*13 'Přepočtené koeficientem množství</t>
  </si>
  <si>
    <t>36</t>
  </si>
  <si>
    <t>1210905677</t>
  </si>
  <si>
    <t>37</t>
  </si>
  <si>
    <t>960111221</t>
  </si>
  <si>
    <t>Bourání vodních staveb z dílců prefabrikovaných betonových a železobetonových, z vodní hladiny</t>
  </si>
  <si>
    <t>-1981799064</t>
  </si>
  <si>
    <t>" opevnění břehu betonovými prefa deskami - do sutě "</t>
  </si>
  <si>
    <t>0,25*2,3*(9,8+6,9)/2</t>
  </si>
  <si>
    <t>38</t>
  </si>
  <si>
    <t>977211112</t>
  </si>
  <si>
    <t>Řezání ŽB kcí hl do 350 mm stěnovou pilou do průměru výztuže 16 mm</t>
  </si>
  <si>
    <t>m</t>
  </si>
  <si>
    <t>966368927</t>
  </si>
  <si>
    <t>" řezání stávajících prefa desek VO1A "</t>
  </si>
  <si>
    <t>9,8+6,9+2,3</t>
  </si>
  <si>
    <t>39</t>
  </si>
  <si>
    <t>9601112211</t>
  </si>
  <si>
    <t>Bourání konstrukcí z dílců prefabrikovaných betonových a železobetonových pro zpětné použití vč. očištění</t>
  </si>
  <si>
    <t>1774387702</t>
  </si>
  <si>
    <t>0,25*1,5*1,5*6*4</t>
  </si>
  <si>
    <t>0,25*1,5*0,4*6*1</t>
  </si>
  <si>
    <t>-0,25*2,3*(9,8+6,9)/2</t>
  </si>
  <si>
    <t>40</t>
  </si>
  <si>
    <t>961044111</t>
  </si>
  <si>
    <t>Bourání základů z betonu prostého</t>
  </si>
  <si>
    <t>-2103162181</t>
  </si>
  <si>
    <t>" podkladní deska rovnaniny "</t>
  </si>
  <si>
    <t>" podkladní deska betonových prefa desek "</t>
  </si>
  <si>
    <t>0,25*0,45*1,5*6</t>
  </si>
  <si>
    <t>PODKLAD1</t>
  </si>
  <si>
    <t>41</t>
  </si>
  <si>
    <t>997221551</t>
  </si>
  <si>
    <t>Vodorovná doprava suti ze sypkých materiálů do 1 km</t>
  </si>
  <si>
    <t>-229909848</t>
  </si>
  <si>
    <t>42</t>
  </si>
  <si>
    <t>997221559</t>
  </si>
  <si>
    <t>Příplatek ZKD 1 km u vodorovné dopravy suti ze sypkých materiálů</t>
  </si>
  <si>
    <t>-71931612</t>
  </si>
  <si>
    <t>81,878*22 'Přepočtené koeficientem množství</t>
  </si>
  <si>
    <t>43</t>
  </si>
  <si>
    <t>-1190512535</t>
  </si>
  <si>
    <t>44</t>
  </si>
  <si>
    <t>1132021111</t>
  </si>
  <si>
    <t>Vytrhání obrub krajníků obrubníků stojatých ponechaných k zpětnému použití</t>
  </si>
  <si>
    <t>-1418709346</t>
  </si>
  <si>
    <t>" stoka B "                    2*2,0</t>
  </si>
  <si>
    <t>" stoka OS1A "             2*3,0</t>
  </si>
  <si>
    <t>45</t>
  </si>
  <si>
    <t>113107112</t>
  </si>
  <si>
    <t>Odstranění podkladu pl do 50 m2 z kameniva těženého tl 200 mm</t>
  </si>
  <si>
    <t>-105840359</t>
  </si>
  <si>
    <t>" betonová komunikace "    BBETONr</t>
  </si>
  <si>
    <t>46</t>
  </si>
  <si>
    <t>113107122</t>
  </si>
  <si>
    <t>Odstranění podkladu pl do 50 m2 z kameniva drceného tl 200 mm</t>
  </si>
  <si>
    <t>-133241129</t>
  </si>
  <si>
    <t>47</t>
  </si>
  <si>
    <t>113107123</t>
  </si>
  <si>
    <t>Odstranění podkladu pl do 50 m2 z kameniva drceného tl 300 mm</t>
  </si>
  <si>
    <t>1479513043</t>
  </si>
  <si>
    <t>" adfaltová vozovka "     BASFALT</t>
  </si>
  <si>
    <t>48</t>
  </si>
  <si>
    <t>113107132</t>
  </si>
  <si>
    <t>Odstranění podkladu pl do 50 m2 z betonu prostého tl 300 mm</t>
  </si>
  <si>
    <t>1741892274</t>
  </si>
  <si>
    <t>" stoka B mezi Š1004.1 - Š2002 "</t>
  </si>
  <si>
    <t>1,3*(2,41-1,8/2)+1,8*1,8</t>
  </si>
  <si>
    <t>49</t>
  </si>
  <si>
    <t>919735124</t>
  </si>
  <si>
    <t>Řezání stávajícího betonového krytu hl do 200 mm</t>
  </si>
  <si>
    <t>1277172315</t>
  </si>
  <si>
    <t>2*(2,41-1,8/2)+1,8*4</t>
  </si>
  <si>
    <t>50</t>
  </si>
  <si>
    <t>-1517625323</t>
  </si>
  <si>
    <t>51</t>
  </si>
  <si>
    <t>-592715520</t>
  </si>
  <si>
    <t>15,298*22 'Přepočtené koeficientem množství</t>
  </si>
  <si>
    <t>52</t>
  </si>
  <si>
    <t>-523010047</t>
  </si>
  <si>
    <t>53</t>
  </si>
  <si>
    <t>113107143</t>
  </si>
  <si>
    <t>Odstranění podkladu pl do 50 m2 živičných tl 150 mm</t>
  </si>
  <si>
    <t>1591472305</t>
  </si>
  <si>
    <t>" stoky a šachty "</t>
  </si>
  <si>
    <t>" stoka B "</t>
  </si>
  <si>
    <t>" kamenina DN400 "</t>
  </si>
  <si>
    <t>" Š1004.1-Š2002 "</t>
  </si>
  <si>
    <t>1,3*3,78</t>
  </si>
  <si>
    <t>" stoka OS1A "</t>
  </si>
  <si>
    <t>" ŽB trouba DN1400 "</t>
  </si>
  <si>
    <t>" VO1A-Š1806 "</t>
  </si>
  <si>
    <t>2,82*6,77</t>
  </si>
  <si>
    <t>BASFALTj</t>
  </si>
  <si>
    <t>919735113</t>
  </si>
  <si>
    <t>Řezání stávajícího živičného krytu hl do 150 mm</t>
  </si>
  <si>
    <t>-224428157</t>
  </si>
  <si>
    <t>2*3,78</t>
  </si>
  <si>
    <t>2*6,77</t>
  </si>
  <si>
    <t>55</t>
  </si>
  <si>
    <t>113154263</t>
  </si>
  <si>
    <t>Frézování živičného krytu tl 50 mm pruh š 2 m pl do 1000 m2 s překážkami v trase</t>
  </si>
  <si>
    <t>-1497835958</t>
  </si>
  <si>
    <t>" dle TZ "               726,0</t>
  </si>
  <si>
    <t>56</t>
  </si>
  <si>
    <t>919735111</t>
  </si>
  <si>
    <t>Řezání stávajícího živičného krytu hl do 50 mm</t>
  </si>
  <si>
    <t>-1348564844</t>
  </si>
  <si>
    <t>" pro odfrézování plochy "</t>
  </si>
  <si>
    <t>4,0*2+5,0</t>
  </si>
  <si>
    <t>57</t>
  </si>
  <si>
    <t>1965872372</t>
  </si>
  <si>
    <t>58</t>
  </si>
  <si>
    <t>612157758</t>
  </si>
  <si>
    <t>100,514*5 'Přepočtené koeficientem množství</t>
  </si>
  <si>
    <t>59</t>
  </si>
  <si>
    <t>97909812</t>
  </si>
  <si>
    <t>Poplatek za recyklaci (skládku) suti - živice</t>
  </si>
  <si>
    <t>-1422359302</t>
  </si>
  <si>
    <t>60</t>
  </si>
  <si>
    <t>11510120172</t>
  </si>
  <si>
    <t>Čerpání vody na dopravní výšku do 10 m průměrný přítok do 500 l/min vč. pohotovosti záložního čerpadla, vodorovná vzdálenost převedení vody do 20 m</t>
  </si>
  <si>
    <t>hod</t>
  </si>
  <si>
    <t>958585195</t>
  </si>
  <si>
    <t>" čerpání z hydrovrtů "     6*4176</t>
  </si>
  <si>
    <t>61</t>
  </si>
  <si>
    <t>1151012012</t>
  </si>
  <si>
    <t>Čerpání vody na dopravní výšku do 10 m průměrný přítok do 150 l/min vč. pohotovosti záložního čerpadla, vodorovná vzdálenost převedení vody do 20 m</t>
  </si>
  <si>
    <t>2082504346</t>
  </si>
  <si>
    <t>" kanalizace - čerpání z rýhy "     4172</t>
  </si>
  <si>
    <t>62</t>
  </si>
  <si>
    <t>1151019261</t>
  </si>
  <si>
    <t>Čerpání splaškových vod pod dobu výstavby  (Qhm - 100 l/s)</t>
  </si>
  <si>
    <t>-77498501</t>
  </si>
  <si>
    <t>" dle TZ "     1400</t>
  </si>
  <si>
    <t>63</t>
  </si>
  <si>
    <t>111301116</t>
  </si>
  <si>
    <t>Sejmutí drnu tl do 100 mm s přemístěním do 50 m nebo naložením na dopravní prostředek</t>
  </si>
  <si>
    <t>926830299</t>
  </si>
  <si>
    <t>64</t>
  </si>
  <si>
    <t>-188605715</t>
  </si>
  <si>
    <t>" kanalizace (mimo přípravu území) "</t>
  </si>
  <si>
    <t>" u Š2002 "     1,3*1,34</t>
  </si>
  <si>
    <t>" u VO1A "      2,82*15,69</t>
  </si>
  <si>
    <t>" u Š2002 "     1,3*1,34*0,2</t>
  </si>
  <si>
    <t>" u VO1A "      2,82*15,69*0,2</t>
  </si>
  <si>
    <t>65</t>
  </si>
  <si>
    <t>703216408</t>
  </si>
  <si>
    <t>" odvoz na mezideponii "</t>
  </si>
  <si>
    <t>66</t>
  </si>
  <si>
    <t>119001401</t>
  </si>
  <si>
    <t>Dočasné zajištění potrubí ocelového nebo litinového DN do 200</t>
  </si>
  <si>
    <t>-1979929551</t>
  </si>
  <si>
    <t>" křížení voda "                      2,62*1</t>
  </si>
  <si>
    <t>67</t>
  </si>
  <si>
    <t>119001402</t>
  </si>
  <si>
    <t>Dočasné zajištění potrubí ocelového nebo litinového DN do 500</t>
  </si>
  <si>
    <t>1329673745</t>
  </si>
  <si>
    <t xml:space="preserve">" křížení plyn "              2,62+1,3              </t>
  </si>
  <si>
    <t>68</t>
  </si>
  <si>
    <t>119001421</t>
  </si>
  <si>
    <t>Dočasné zajištění kabelů a kabelových tratí ze 3 volně ložených kabelů</t>
  </si>
  <si>
    <t>-160907902</t>
  </si>
  <si>
    <t>" křížení kabelů "                   2,38</t>
  </si>
  <si>
    <t>69</t>
  </si>
  <si>
    <t>130001101</t>
  </si>
  <si>
    <t>Příplatek za ztížení vykopávky v blízkosti podzemního vedení</t>
  </si>
  <si>
    <t>681575326</t>
  </si>
  <si>
    <t>POTRUBI1*1,1*1,6</t>
  </si>
  <si>
    <t>POTRUBI2*1,32*1,82</t>
  </si>
  <si>
    <t>KABEL*1,5*1,0</t>
  </si>
  <si>
    <t>70</t>
  </si>
  <si>
    <t>132201202</t>
  </si>
  <si>
    <t>Hloubení rýh š do 2000 mm v hornině tř. 3 objemu do 1000 m3</t>
  </si>
  <si>
    <t>-1526276986</t>
  </si>
  <si>
    <t>" kamenina DN400 - Š1004.1-  Š2002 "</t>
  </si>
  <si>
    <t>1,3*(3,33+2,75)/2*(17,8-3,68)</t>
  </si>
  <si>
    <t>1,3*(2,75+1,91)/2*(22,0-17,8-1,8/2)</t>
  </si>
  <si>
    <t>" drenáž "     0,1*0,2*22,0</t>
  </si>
  <si>
    <t>" šachty "</t>
  </si>
  <si>
    <t>" Š2002 "       2,24*1,8*1,8</t>
  </si>
  <si>
    <t>" odpočet povrchů "</t>
  </si>
  <si>
    <t>-BASFALTr*0,45</t>
  </si>
  <si>
    <t>-BBETONr*0,55</t>
  </si>
  <si>
    <t>" ornice mimo přípravu území "</t>
  </si>
  <si>
    <t>-0,3*1,3*1,34</t>
  </si>
  <si>
    <t>" ornice v rámci přípravy území "</t>
  </si>
  <si>
    <t>-0,4*1,3*(14,47-3,28/2)</t>
  </si>
  <si>
    <t>" stoka DN400 "     -PI*(0,486/2)^2*2,0</t>
  </si>
  <si>
    <t>" šachta "     -PI*(1,24/2)^2*1,5</t>
  </si>
  <si>
    <t>VYKOPr*0,62</t>
  </si>
  <si>
    <t>71</t>
  </si>
  <si>
    <t>245175129</t>
  </si>
  <si>
    <t>VYKOPr*0,62*0,5</t>
  </si>
  <si>
    <t>72</t>
  </si>
  <si>
    <t>1754659749</t>
  </si>
  <si>
    <t>VYKOPr*0,30</t>
  </si>
  <si>
    <t>73</t>
  </si>
  <si>
    <t>307015360</t>
  </si>
  <si>
    <t>VYKOPr*0,3*0,5</t>
  </si>
  <si>
    <t>74</t>
  </si>
  <si>
    <t>1454744089</t>
  </si>
  <si>
    <t>VYKOPr*0,08</t>
  </si>
  <si>
    <t>75</t>
  </si>
  <si>
    <t>151201102</t>
  </si>
  <si>
    <t>Zřízení zátažného pažení a rozepření stěn rýh hl do 4 m</t>
  </si>
  <si>
    <t>476644534</t>
  </si>
  <si>
    <t>2*(3,33+2,75)/2*(17,8-3,68)</t>
  </si>
  <si>
    <t>2*(2,75+1,91)/2*(22,0-17,8-1,8/2)</t>
  </si>
  <si>
    <t>" Š2002 "       2,24*1,8*4</t>
  </si>
  <si>
    <t>-2*0,4*(14,47-3,28/2)</t>
  </si>
  <si>
    <t>76</t>
  </si>
  <si>
    <t>151201112</t>
  </si>
  <si>
    <t>Odstranění zátažného pažení a rozepření stěn rýh hl do 4 m</t>
  </si>
  <si>
    <t>-267677729</t>
  </si>
  <si>
    <t>77</t>
  </si>
  <si>
    <t>161101102</t>
  </si>
  <si>
    <t>Svislé přemístění výkopku z horniny tř. 1 až 4 hl výkopu do 4 m</t>
  </si>
  <si>
    <t>-346821829</t>
  </si>
  <si>
    <t>VYKOPr*(0,62+0,3)*0,55</t>
  </si>
  <si>
    <t>78</t>
  </si>
  <si>
    <t>161101152</t>
  </si>
  <si>
    <t>Svislé přemístění výkopku z horniny tř. 5 až 7 hl výkopu do 4 m</t>
  </si>
  <si>
    <t>1105132050</t>
  </si>
  <si>
    <t>VYKOPr*0,08*0,55</t>
  </si>
  <si>
    <t>79</t>
  </si>
  <si>
    <t>131201203</t>
  </si>
  <si>
    <t>Hloubení jam zapažených v hornině tř. 3 objemu do 5000 m3</t>
  </si>
  <si>
    <t>-343794137</t>
  </si>
  <si>
    <t>" stoky kanalizace širší jak 2,0m "</t>
  </si>
  <si>
    <t>" stoka A "</t>
  </si>
  <si>
    <t>" trouba ŽB DN1400 - OK1A-Š1004 "</t>
  </si>
  <si>
    <t>2,82*(4,50+4,56)/2*(13,65-1,725)</t>
  </si>
  <si>
    <t>2,82*(4,56+4,48)/2*(23,0-13,65-6,46/2)</t>
  </si>
  <si>
    <t>" trouba ŽB DN1200 - Š1004-Š1004.1 "</t>
  </si>
  <si>
    <t>2,58*(4,48+4,38)/2*(35,0-23,0--6,46/2-3,68/2)</t>
  </si>
  <si>
    <t xml:space="preserve">" Š1004 "       </t>
  </si>
  <si>
    <t>4,89*6,46*5,06</t>
  </si>
  <si>
    <t xml:space="preserve">" Š1004.1 "       </t>
  </si>
  <si>
    <t>5,11*3,68*3,28</t>
  </si>
  <si>
    <t>" drenáž "     0,1*0,2*35,0</t>
  </si>
  <si>
    <t>" trouba ŽB DN1400 - VO1A-OS1A "</t>
  </si>
  <si>
    <t>2,82*(2,32+3,27)/2*3,48</t>
  </si>
  <si>
    <t>2,82*(3,27+3,27)/2*(5,07-3,48)</t>
  </si>
  <si>
    <t>2,82*(3,27+4,94)/2*(11,21-5,07)</t>
  </si>
  <si>
    <t>2,82*(4,94+4,94)/2*(31,0-11,21-3,68/2)</t>
  </si>
  <si>
    <t>2,82*(4,94+4,91)/2*(61,0-31,0-3,68/2*2)</t>
  </si>
  <si>
    <t>2,62*(4,91+4,89)/2*(67,675-61,0-3,68/2)</t>
  </si>
  <si>
    <t xml:space="preserve">" VO1A "       </t>
  </si>
  <si>
    <t>(2,53+0,6)/2*(2,3+0,6*2)*(10,399+7,402)/2</t>
  </si>
  <si>
    <t xml:space="preserve">" Š1806 "       </t>
  </si>
  <si>
    <t>5,25*3,68*3,38</t>
  </si>
  <si>
    <t xml:space="preserve">" Š1805 "       </t>
  </si>
  <si>
    <t>5,22*3,68*3,38</t>
  </si>
  <si>
    <t>" drenáž "     0,1*0,2*67,675</t>
  </si>
  <si>
    <t>" asfalt. vozovka "     -0,45*2,82*6,77</t>
  </si>
  <si>
    <t>" odpočet vybouraný stávající beton u VO1A "</t>
  </si>
  <si>
    <t>-0,7*2,62*3,16</t>
  </si>
  <si>
    <t>" odpočet ornice sejmuté mimo přípravu území "</t>
  </si>
  <si>
    <t>-0,3*2,82*15,69</t>
  </si>
  <si>
    <t>" odpočet ornice sejmuté v přípravě území "</t>
  </si>
  <si>
    <t>-0,4*2,82*(23,0-1,725-6,46/2)</t>
  </si>
  <si>
    <t>-0,4*2,58*(35,0-23,0-6,46/2-3,68/2)</t>
  </si>
  <si>
    <t>-0,4*6,46*5,06</t>
  </si>
  <si>
    <t>-0,4*3,68*3,28</t>
  </si>
  <si>
    <t>-0,4*2,82*(43,78-3,68*2-1,725)</t>
  </si>
  <si>
    <t>-0,4*3,68*3,38*2</t>
  </si>
  <si>
    <t>" stoka DN800  "     -PI*(0,96/2)^2*26,0</t>
  </si>
  <si>
    <t>" stoka DN1200  "    -PI*(1,586/2)^2*41,0</t>
  </si>
  <si>
    <t>-1,6*1,6*2,1</t>
  </si>
  <si>
    <t>-2,1*1,9*2,1</t>
  </si>
  <si>
    <t>-PI*(1,24/2)^2*(3,0+1,5+1,5)</t>
  </si>
  <si>
    <t>VYKOPj*0,62</t>
  </si>
  <si>
    <t>80</t>
  </si>
  <si>
    <t>131201209</t>
  </si>
  <si>
    <t>Příplatek za lepivost u hloubení jam zapažených v hornině tř. 3</t>
  </si>
  <si>
    <t>173247990</t>
  </si>
  <si>
    <t>" 50% "     VYKOPj*0,62*0,5</t>
  </si>
  <si>
    <t>81</t>
  </si>
  <si>
    <t>131301203</t>
  </si>
  <si>
    <t>Hloubení jam zapažených v hornině tř. 4 objemu do 5000 m3</t>
  </si>
  <si>
    <t>701123645</t>
  </si>
  <si>
    <t>" 30% "     VYKOPj*0,30</t>
  </si>
  <si>
    <t>82</t>
  </si>
  <si>
    <t>131301209</t>
  </si>
  <si>
    <t>Příplatek za lepivost u hloubení jam zapažených v hornině tř. 4</t>
  </si>
  <si>
    <t>1760588549</t>
  </si>
  <si>
    <t>" 50% "     VYKOPj*0,3*0,5</t>
  </si>
  <si>
    <t>83</t>
  </si>
  <si>
    <t>131401203</t>
  </si>
  <si>
    <t>Hloubení jam zapažených v hornině tř. 5 objemu do 5000 m3</t>
  </si>
  <si>
    <t>710220145</t>
  </si>
  <si>
    <t>" 8% "     VYKOPj*0,08</t>
  </si>
  <si>
    <t>84</t>
  </si>
  <si>
    <t>1322012091</t>
  </si>
  <si>
    <t xml:space="preserve">Příplatek za vytěžení potrubí litinového DN80-100 </t>
  </si>
  <si>
    <t>482118774</t>
  </si>
  <si>
    <t xml:space="preserve">" stávající vodovod "              </t>
  </si>
  <si>
    <t>" DN80 "          64,0</t>
  </si>
  <si>
    <t>85</t>
  </si>
  <si>
    <t>997013111</t>
  </si>
  <si>
    <t>Vnitrostaveništní doprava suti a vybouraných hmot pro budovy v do 6 m s použitím mechanizace</t>
  </si>
  <si>
    <t>-1783660334</t>
  </si>
  <si>
    <t>86</t>
  </si>
  <si>
    <t>997013501</t>
  </si>
  <si>
    <t>Odvoz suti a vybouraných hmot na skládku nebo meziskládku do 1 km se složením</t>
  </si>
  <si>
    <t>-685606027</t>
  </si>
  <si>
    <t>87</t>
  </si>
  <si>
    <t>997013509</t>
  </si>
  <si>
    <t>Příplatek k odvozu suti a vybouraných hmot na skládku ZKD 1 km přes 1 km</t>
  </si>
  <si>
    <t>-982785802</t>
  </si>
  <si>
    <t>1,28*22 'Přepočtené koeficientem množství</t>
  </si>
  <si>
    <t>88</t>
  </si>
  <si>
    <t>97909811.1</t>
  </si>
  <si>
    <t>1403640217</t>
  </si>
  <si>
    <t>89</t>
  </si>
  <si>
    <t>151201202</t>
  </si>
  <si>
    <t>Zřízení zátažného pažení stěn výkopu hl do 8 m</t>
  </si>
  <si>
    <t>-691697503</t>
  </si>
  <si>
    <t>" stoky kanalizace širší jak 2,0m - mimo šachty "</t>
  </si>
  <si>
    <t>2*(4,50+4,56)/2*(13,65-1,725)</t>
  </si>
  <si>
    <t>2*(4,56+4,48)/2*(23,0-13,65-6,46/2)</t>
  </si>
  <si>
    <t>2*(4,48+4,38)/2*(35,0-23,0--6,46/2-3,68/2)</t>
  </si>
  <si>
    <t>2*(2,32+3,27)/2*3,48</t>
  </si>
  <si>
    <t>2*(3,27+3,27)/2*(5,07-3,48)</t>
  </si>
  <si>
    <t>2*(3,27+4,94)/2*(11,21-5,07)</t>
  </si>
  <si>
    <t>2*(4,94+4,94)/2*(31,0-11,21-3,68/2)</t>
  </si>
  <si>
    <t>2*(4,94+4,91)/2*(61,0-31,0-3,68/2*2)</t>
  </si>
  <si>
    <t>2*(4,91+4,89)/2*(67,675-61,0-3,68/2)</t>
  </si>
  <si>
    <t>" odpočet pažení v místě ornice sejmuté v přípravě území "</t>
  </si>
  <si>
    <t>-2*0,4*(23,0-1,725-6,46/2)</t>
  </si>
  <si>
    <t>-2*0,4*(35,0-23,0-6,46/2-3,68/2)</t>
  </si>
  <si>
    <t>-0,4*(6,46+5,06)*2</t>
  </si>
  <si>
    <t>-0,4*(3,68+3,28)*2</t>
  </si>
  <si>
    <t>-2*0,4*(43,78-3,68*2-1,725)</t>
  </si>
  <si>
    <t>-0,4*(3,68+3,38)*2*2</t>
  </si>
  <si>
    <t>90</t>
  </si>
  <si>
    <t>151201212</t>
  </si>
  <si>
    <t>Odstranění pažení stěn zátažného hl do 8 m</t>
  </si>
  <si>
    <t>-265063163</t>
  </si>
  <si>
    <t>91</t>
  </si>
  <si>
    <t>151201302</t>
  </si>
  <si>
    <t>Zřízení rozepření stěn při pažení zátažném hl do 8 m</t>
  </si>
  <si>
    <t>1301124228</t>
  </si>
  <si>
    <t>92</t>
  </si>
  <si>
    <t>151101312</t>
  </si>
  <si>
    <t>Odstranění rozepření stěn při pažení příložném hl do 8 m</t>
  </si>
  <si>
    <t>151131111</t>
  </si>
  <si>
    <t>93</t>
  </si>
  <si>
    <t>154065421</t>
  </si>
  <si>
    <t>Pažení výrubu šachty ocelové pažnice do 1 roku suchá</t>
  </si>
  <si>
    <t>359714317</t>
  </si>
  <si>
    <t>" Š1004 "          (4,89-3,8)*(6,46+5,06)*2</t>
  </si>
  <si>
    <t>" Š1004.1 "      (5,11-3,4)*(3,68+3,28)*2</t>
  </si>
  <si>
    <t>" Š1805 "         (5,22-3,4)*(3,68+3,38)*2</t>
  </si>
  <si>
    <t>" Š1806 "         (5,25-3,4)*(3,68+3,38)*2</t>
  </si>
  <si>
    <t>94</t>
  </si>
  <si>
    <t>154065521</t>
  </si>
  <si>
    <t>Odpažení výrubu šachty ocelové pažnice suchá</t>
  </si>
  <si>
    <t>-639694180</t>
  </si>
  <si>
    <t>95</t>
  </si>
  <si>
    <t>154065423</t>
  </si>
  <si>
    <t>Pažení výrubu šachty ocelové pažnice ponechané suchá</t>
  </si>
  <si>
    <t>-1865301115</t>
  </si>
  <si>
    <t>" Š1004 "          3,8*(6,46+5,06)*2</t>
  </si>
  <si>
    <t>" Š1004.1 "      3,4*(3,68+3,28)*2</t>
  </si>
  <si>
    <t>" Š1805 "         3,4*(3,68+3,38)*2</t>
  </si>
  <si>
    <t>" Š1806 "         3,4*(3,68+3,38)*2</t>
  </si>
  <si>
    <t>96</t>
  </si>
  <si>
    <t>154067341</t>
  </si>
  <si>
    <t>Konstrukce výstroje šachet netypová dočasně suchá montáž</t>
  </si>
  <si>
    <t>1202663029</t>
  </si>
  <si>
    <t>" Š1004 - rám typ U280 "      6197,76</t>
  </si>
  <si>
    <t>"Š1004.1 - rám typ U240 "   3182,70</t>
  </si>
  <si>
    <t>" Š1805 - rám typ U240 "     3233,38</t>
  </si>
  <si>
    <t>" Š1806 - rám typ U240 "     3233,38</t>
  </si>
  <si>
    <t>P806</t>
  </si>
  <si>
    <t>" závěsy pás.80/6 "             120,64+150,8*3</t>
  </si>
  <si>
    <t>OCEL2</t>
  </si>
  <si>
    <t>97</t>
  </si>
  <si>
    <t>130108340</t>
  </si>
  <si>
    <t>ocel profilová UPN, v jakosti 11 375, h=280 mm</t>
  </si>
  <si>
    <t>47765100</t>
  </si>
  <si>
    <t>" Š1004 "</t>
  </si>
  <si>
    <t>" ponecháno ve výkopu "     U28/6*4*1,03/1000</t>
  </si>
  <si>
    <t>98</t>
  </si>
  <si>
    <t>1301083401</t>
  </si>
  <si>
    <t>ocel profilová UPN, v jakosti 11 375, h=280 mm   (obratovost)</t>
  </si>
  <si>
    <t>1187108690</t>
  </si>
  <si>
    <t>" ponecháno ve výkopu "     U28/6*2*1,03/1000</t>
  </si>
  <si>
    <t>99</t>
  </si>
  <si>
    <t>130108300</t>
  </si>
  <si>
    <t>ocel profilová UPN, v jakosti 11 375, h=240 mm</t>
  </si>
  <si>
    <t>-318163015</t>
  </si>
  <si>
    <t>" ponecháno ve výkopu "</t>
  </si>
  <si>
    <t>" Š1004.1 "     U241/7*5*1,03/1000</t>
  </si>
  <si>
    <t>" Š1805 "     U242/7*5*1,03/1000</t>
  </si>
  <si>
    <t>" Š1806 "     U243/7*5*1,03/1000</t>
  </si>
  <si>
    <t>1301108301</t>
  </si>
  <si>
    <t>ocel profilová UPN, v jakosti 11 375, h=240 mm   (obratovost)</t>
  </si>
  <si>
    <t>1670099775</t>
  </si>
  <si>
    <t>" Š1004.1 "     U241/7*2*1,03/1000</t>
  </si>
  <si>
    <t>" Š1805 "     U242/7*2*1,03/1000</t>
  </si>
  <si>
    <t>" Š1806 "     U243/7*2*1,03/1000</t>
  </si>
  <si>
    <t>101</t>
  </si>
  <si>
    <t>130102680</t>
  </si>
  <si>
    <t>tyč ocelová plochá, v jakosti 11 375, 80 x 6  mm</t>
  </si>
  <si>
    <t>100665633</t>
  </si>
  <si>
    <t xml:space="preserve">" ponecháno ve výkopu "   </t>
  </si>
  <si>
    <t xml:space="preserve">" závěsy pás.80/6 "      </t>
  </si>
  <si>
    <t>" Š1004 "      120,64/4,89*3,8*1,03/1000</t>
  </si>
  <si>
    <t>"Š1004.1 "   150,80/5,11*3,4*1,03/1000</t>
  </si>
  <si>
    <t>" Š1805 "     150,80/5,22*3,4*1,03/1000</t>
  </si>
  <si>
    <t>" Š1806 "     150,80/5,25*3,4*1,03/1000</t>
  </si>
  <si>
    <t>102</t>
  </si>
  <si>
    <t>1301026801</t>
  </si>
  <si>
    <t>tyč ocelová plochá, v jakosti 11 375, 80 x 6  mm   (obratovost)</t>
  </si>
  <si>
    <t>-1283335340</t>
  </si>
  <si>
    <t xml:space="preserve">" demontováno "     </t>
  </si>
  <si>
    <t>" Š1004 "      120,64/4,89*(4,89-3,8)*1,03/1000</t>
  </si>
  <si>
    <t>"Š1004.1 "   150,80/5,11*(5,11-3,4)*1,03/1000</t>
  </si>
  <si>
    <t>" Š1805 "     150,80/5,22*(5,22-3,4)*1,03/1000</t>
  </si>
  <si>
    <t>" Š1806 "     150,80/5,25*(5,25-3,4)*1,03/1000</t>
  </si>
  <si>
    <t>103</t>
  </si>
  <si>
    <t>154067342</t>
  </si>
  <si>
    <t>Konstrukce výstroje šachet netypová dočasně suchá demontáž</t>
  </si>
  <si>
    <t>-1800009636</t>
  </si>
  <si>
    <t>" demontováno "</t>
  </si>
  <si>
    <t>OCELdem1/1,03*1000</t>
  </si>
  <si>
    <t>OCELdem2/1,03*1000</t>
  </si>
  <si>
    <t>OCELdem3/1,03*1000</t>
  </si>
  <si>
    <t>104</t>
  </si>
  <si>
    <t>-1875070352</t>
  </si>
  <si>
    <t>" 12% "</t>
  </si>
  <si>
    <t>VYKOPj*(0,62+0,3)*0,12</t>
  </si>
  <si>
    <t>105</t>
  </si>
  <si>
    <t>-1818480046</t>
  </si>
  <si>
    <t>VYKOPj*0,08*0,12</t>
  </si>
  <si>
    <t>106</t>
  </si>
  <si>
    <t>1714582092</t>
  </si>
  <si>
    <t>" část odvezena na mezideponii "</t>
  </si>
  <si>
    <t>ZASYP12-ZASYPfr</t>
  </si>
  <si>
    <t>107</t>
  </si>
  <si>
    <t>158420301</t>
  </si>
  <si>
    <t>" zemina z hydrovrtů "    HV*PI*(0,4/2)^2</t>
  </si>
  <si>
    <t>108</t>
  </si>
  <si>
    <t>89657924</t>
  </si>
  <si>
    <t>" zbytek na skládku "</t>
  </si>
  <si>
    <t>VYKOPr+VYKOPj+ZEMINAHV</t>
  </si>
  <si>
    <t>" drn "     ORNICEm2kanal*0,1</t>
  </si>
  <si>
    <t>" odpočet zeminy použité zpět k zásypům "</t>
  </si>
  <si>
    <t>-(ZASYP12-ZASYPfr)</t>
  </si>
  <si>
    <t>" odpočet zeminy použité v přípravě území "</t>
  </si>
  <si>
    <t>VYKOP11-VYKOP111</t>
  </si>
  <si>
    <t>" 62% + 30% "     ODVOZ12*(0,62+0,3)</t>
  </si>
  <si>
    <t>109</t>
  </si>
  <si>
    <t>-1580788670</t>
  </si>
  <si>
    <t>774,199*13 'Přepočtené koeficientem množství</t>
  </si>
  <si>
    <t>110</t>
  </si>
  <si>
    <t>482075438</t>
  </si>
  <si>
    <t>ODVOZ12*0,08</t>
  </si>
  <si>
    <t>111</t>
  </si>
  <si>
    <t>-1243734412</t>
  </si>
  <si>
    <t>67,322*13 'Přepočtené koeficientem množství</t>
  </si>
  <si>
    <t>112</t>
  </si>
  <si>
    <t>1584338814</t>
  </si>
  <si>
    <t>113</t>
  </si>
  <si>
    <t>1389523254</t>
  </si>
  <si>
    <t>" stoky, šachty "</t>
  </si>
  <si>
    <t>" prostor k zásypu "</t>
  </si>
  <si>
    <t>VYKOPr1+VYKOPj1</t>
  </si>
  <si>
    <t>" odpočet vestavěných konstrukcí "</t>
  </si>
  <si>
    <t xml:space="preserve">" kamenina DN400 "     </t>
  </si>
  <si>
    <t>-1,3*(0,08*2+0,12+0,4+0,043*2+0,3)*DN400</t>
  </si>
  <si>
    <t xml:space="preserve">" ŽB trouba DN1200 "     </t>
  </si>
  <si>
    <t>-2,58*(0,08+0,1+0,1+1,2+0,19*2+0,3)*DN1200</t>
  </si>
  <si>
    <t>-2,82*(0,08+0,1+0,1+1,4+0,21*2+0,3)*DN1400</t>
  </si>
  <si>
    <t>-2,3*((2,8+1,85)/2+0,6)/2*((10,399+7,402)/2-0,4)</t>
  </si>
  <si>
    <t>-(2,8+0,4*2+0,2)*6,46*5,06</t>
  </si>
  <si>
    <t>-0,3*2,04*2,04</t>
  </si>
  <si>
    <t>-(0,79-0,4)*1,6*1,6</t>
  </si>
  <si>
    <t>" Š1004.1 "</t>
  </si>
  <si>
    <t>-(2,6+0,3*2+0,2)*3,68*3,28</t>
  </si>
  <si>
    <t>-PI*(1,24/2)^2*0,91</t>
  </si>
  <si>
    <t>-(0,5-0,4)*1,6*1,6</t>
  </si>
  <si>
    <t>" Š2002 "</t>
  </si>
  <si>
    <t>-(1,55+0,2)*1,8*1,8</t>
  </si>
  <si>
    <t>" Š1805 "</t>
  </si>
  <si>
    <t>-(2,6+0,3*2+0,2)*3,68*3,38</t>
  </si>
  <si>
    <t>-PI*(1,24/2)^2*1,02</t>
  </si>
  <si>
    <t>" Š1806 "</t>
  </si>
  <si>
    <t>-PI*(1,24/2)^2*1,05</t>
  </si>
  <si>
    <t>-0,45*(1,3*3,78+2,82*6,77)</t>
  </si>
  <si>
    <t>-0,55*((2,41-1,8/2)+1,8*1,8)</t>
  </si>
  <si>
    <t>" ornice mimo celkovou plochu ornice "</t>
  </si>
  <si>
    <t>-0,3*1,3*(14,47-3,28/2)</t>
  </si>
  <si>
    <t>" ornice v rámci celkové plochy ornice "</t>
  </si>
  <si>
    <t>" stoka B "     -0,4*1,3*(14,47-3,28/2)</t>
  </si>
  <si>
    <t>-0,4*2,82*(43,78-1,725-3,68*2)</t>
  </si>
  <si>
    <t>114</t>
  </si>
  <si>
    <t>5833120302</t>
  </si>
  <si>
    <t xml:space="preserve">zhutněný zásyp náhradním zásypovým materiálem  (plná frakce)   </t>
  </si>
  <si>
    <t>-1025983931</t>
  </si>
  <si>
    <t>" zásyp v místě komunikace "</t>
  </si>
  <si>
    <t xml:space="preserve">" asfalt. vozovka "   </t>
  </si>
  <si>
    <t>1,3*(2,82-0,08*2-0,12-0,4-0,043*2-0,3-0,45)*3,78</t>
  </si>
  <si>
    <t>2,82*(4,94-0,08-0,1-0,1-1,4-0,21*2-0,3-0,45)*6,77</t>
  </si>
  <si>
    <t xml:space="preserve">" beton " </t>
  </si>
  <si>
    <t>1,3*(1,91-0,08*2-0,12-0,4-0,043*2-0,3-0,55)*(2,41-1,8/2)</t>
  </si>
  <si>
    <t>ZASYPfr*1,05</t>
  </si>
  <si>
    <t>115</t>
  </si>
  <si>
    <t>1751111091</t>
  </si>
  <si>
    <t>Příplatek k zásypům za prohození sypaniny</t>
  </si>
  <si>
    <t>30092297</t>
  </si>
  <si>
    <t>116</t>
  </si>
  <si>
    <t>-1331414482</t>
  </si>
  <si>
    <t>" naložení na mezideponii "</t>
  </si>
  <si>
    <t>117</t>
  </si>
  <si>
    <t>280871195</t>
  </si>
  <si>
    <t>118</t>
  </si>
  <si>
    <t>175151101</t>
  </si>
  <si>
    <t>Obsypání potrubí strojně sypaninou bez prohození, uloženou do 3 m</t>
  </si>
  <si>
    <t>-275006482</t>
  </si>
  <si>
    <t xml:space="preserve">" ŽB trouba "                      </t>
  </si>
  <si>
    <t>DN1200*(1,666+2*0,2*(0,3+1,2+0,19*2+0,1-0,495))</t>
  </si>
  <si>
    <t>DN1400*(1,936+2*0,2*(0,3+1,4+0,21*2+0,1-0,555))</t>
  </si>
  <si>
    <t xml:space="preserve">" kameninová trouba "                      </t>
  </si>
  <si>
    <t>DN400*(0,582+0,1*2*(0,3+0,4+2*0,043+0,12-0,242))</t>
  </si>
  <si>
    <t>119</t>
  </si>
  <si>
    <t>5833134501</t>
  </si>
  <si>
    <t>kamenivo těžené drobné</t>
  </si>
  <si>
    <t>1348537311</t>
  </si>
  <si>
    <t>OBSYP1*1,8907</t>
  </si>
  <si>
    <t>120</t>
  </si>
  <si>
    <t>1661691510</t>
  </si>
  <si>
    <t>" přesun hmot "     OBSYP1</t>
  </si>
  <si>
    <t>121</t>
  </si>
  <si>
    <t>162201102</t>
  </si>
  <si>
    <t>Vodorovné přemístění do 50 m výkopku/sypaniny z horniny tř. 1 až 4</t>
  </si>
  <si>
    <t>1964919589</t>
  </si>
  <si>
    <t>122</t>
  </si>
  <si>
    <t>181301103</t>
  </si>
  <si>
    <t>Rozprostření ornice tl vrstvy do 200 mm pl do 500 m2 v rovině nebo ve svahu do 1:5</t>
  </si>
  <si>
    <t>-2117552214</t>
  </si>
  <si>
    <t>" ornice mimo PÚ - kanalizace "</t>
  </si>
  <si>
    <t>2,82*15,69+1,3*1,34</t>
  </si>
  <si>
    <t>123</t>
  </si>
  <si>
    <t>167101101</t>
  </si>
  <si>
    <t>Nakládání výkopku z hornin tř. 1 až 4 do 100 m3</t>
  </si>
  <si>
    <t>-298666138</t>
  </si>
  <si>
    <t>OR12*0,2</t>
  </si>
  <si>
    <t>124</t>
  </si>
  <si>
    <t>-87924345</t>
  </si>
  <si>
    <t>125</t>
  </si>
  <si>
    <t>181301101</t>
  </si>
  <si>
    <t>Rozprostření ornice tl vrstvy do 100 mm pl do 500 m2 v rovině nebo ve svahu do 1:5</t>
  </si>
  <si>
    <t>-93605664</t>
  </si>
  <si>
    <t>" ornice mimo PÚ - kanalizace "     OR12</t>
  </si>
  <si>
    <t>126</t>
  </si>
  <si>
    <t>1037150001r11</t>
  </si>
  <si>
    <t>katrovaná zemina humózní směs</t>
  </si>
  <si>
    <t>934955516</t>
  </si>
  <si>
    <t>" ornice mimo PÚ - kanalizace "     ORNICEm2kanal*0,1*1,05</t>
  </si>
  <si>
    <t>127</t>
  </si>
  <si>
    <t>-606296454</t>
  </si>
  <si>
    <t>" přesun hmot "     OR12*0,1</t>
  </si>
  <si>
    <t>128</t>
  </si>
  <si>
    <t>1664659267</t>
  </si>
  <si>
    <t>129</t>
  </si>
  <si>
    <t>181411131</t>
  </si>
  <si>
    <t>Založení parkového trávníku výsevem plochy do 1000 m2 v rovině a ve svahu do 1:5</t>
  </si>
  <si>
    <t>348200436</t>
  </si>
  <si>
    <t>" mimo RN - kanalizace "</t>
  </si>
  <si>
    <t>" u Š2002 "     3,3*1,34</t>
  </si>
  <si>
    <t>" u VO1A "      5,82*15,69</t>
  </si>
  <si>
    <t>130</t>
  </si>
  <si>
    <t>-679920666</t>
  </si>
  <si>
    <t>TRAVA12*0,02*1,05</t>
  </si>
  <si>
    <t>131</t>
  </si>
  <si>
    <t>1834031601</t>
  </si>
  <si>
    <t>Obdělání půdy - plošná úprava nerovností, vyčištění zeminy hrabání válení</t>
  </si>
  <si>
    <t>587983811</t>
  </si>
  <si>
    <t>" kanalizace mimo RN "</t>
  </si>
  <si>
    <t>Zemní práce RN</t>
  </si>
  <si>
    <t>132</t>
  </si>
  <si>
    <t>-1532992814</t>
  </si>
  <si>
    <t>" RN - čerpání z jámy "               8640</t>
  </si>
  <si>
    <t>133</t>
  </si>
  <si>
    <t>1151019280</t>
  </si>
  <si>
    <t>Čerpání splaškových vod pod dobu výstavby  (Qhm - 80 l/s) vč. pohotovosti záložního čerpadla</t>
  </si>
  <si>
    <t>-2113778356</t>
  </si>
  <si>
    <t>" jáma RN "              8640</t>
  </si>
  <si>
    <t>134</t>
  </si>
  <si>
    <t>115101204</t>
  </si>
  <si>
    <t>Čerpání vody na dopravní výšku do 10 m průměrný přítok do 4000 l/min</t>
  </si>
  <si>
    <t>434585238</t>
  </si>
  <si>
    <t>" srážky - 200 l/s = 12.000 l/min "     1*90</t>
  </si>
  <si>
    <t>135</t>
  </si>
  <si>
    <t>115101209</t>
  </si>
  <si>
    <t>Příplatek ZKD 2000 l/min při čerpání vody na dopravní výšku do 10 m</t>
  </si>
  <si>
    <t>1214971761</t>
  </si>
  <si>
    <t>" srážky - 200 l/s = 12.000 l/min - 4.000 l/min = 8.000 l/min "     90*4</t>
  </si>
  <si>
    <t>136</t>
  </si>
  <si>
    <t>115101304</t>
  </si>
  <si>
    <t>Pohotovost čerpací soupravy pro dopravní výšku do 10 m přítok do 4000 l/min</t>
  </si>
  <si>
    <t>den</t>
  </si>
  <si>
    <t>910228714</t>
  </si>
  <si>
    <t>137</t>
  </si>
  <si>
    <t>115101309</t>
  </si>
  <si>
    <t>Příplatek ZKD 2000 l/min při pohotovosti čerpací soupravy pro dopravní výšku do 10 m</t>
  </si>
  <si>
    <t>-1934305214</t>
  </si>
  <si>
    <t>360*4 'Přepočtené koeficientem množství</t>
  </si>
  <si>
    <t>138</t>
  </si>
  <si>
    <t>131201204</t>
  </si>
  <si>
    <t>Hloubení jam zapažených v hornině tř. 3 objemu přes 5000 m3</t>
  </si>
  <si>
    <t>-651507690</t>
  </si>
  <si>
    <t>" RN1A "</t>
  </si>
  <si>
    <t>" výpočet objemu zapažené části dle vzorce "</t>
  </si>
  <si>
    <t>" předmluvy ceníku Zemních prací "</t>
  </si>
  <si>
    <t>" V = 0,75 * d * v   -  d = délka po obvodu, v = hloubka výkopu "</t>
  </si>
  <si>
    <t>0,75*(64,083+0,29+24,5+0,29)*2*(243,05-236,80)</t>
  </si>
  <si>
    <t>0,75*(3,5+7,4)/2*2*(236,8-234,9)</t>
  </si>
  <si>
    <t>VYKOPRNz*0,5</t>
  </si>
  <si>
    <t>139</t>
  </si>
  <si>
    <t>-562819701</t>
  </si>
  <si>
    <t>" 25% "</t>
  </si>
  <si>
    <t>VYKOPRNz*0,5*0,25</t>
  </si>
  <si>
    <t>140</t>
  </si>
  <si>
    <t>131301204</t>
  </si>
  <si>
    <t>Hloubení jam zapažených v hornině tř. 4 objemu přes 5000 m3</t>
  </si>
  <si>
    <t>960609506</t>
  </si>
  <si>
    <t>" 45% "</t>
  </si>
  <si>
    <t>VYKOPRNz*0,45</t>
  </si>
  <si>
    <t>141</t>
  </si>
  <si>
    <t>-1006063386</t>
  </si>
  <si>
    <t>VYKOPRNz*0,45*0,25</t>
  </si>
  <si>
    <t>142</t>
  </si>
  <si>
    <t>131401204</t>
  </si>
  <si>
    <t>Hloubení jam zapažených v hornině tř. 5 objemu přes 5000 m3</t>
  </si>
  <si>
    <t>-1402991494</t>
  </si>
  <si>
    <t>" 5% "</t>
  </si>
  <si>
    <t>VYKOPRNz*0,05</t>
  </si>
  <si>
    <t>143</t>
  </si>
  <si>
    <t>131201104</t>
  </si>
  <si>
    <t>Hloubení jam nezapažených v hornině tř. 3 objemu přes 5000 m3</t>
  </si>
  <si>
    <t>1005998776</t>
  </si>
  <si>
    <t>(243,05-236,8)*(64,083+0,29)*(24,5+0,29)</t>
  </si>
  <si>
    <t>VYKOPRNp</t>
  </si>
  <si>
    <t>(236,8-234,9)*(3,5+7,4)/2*(24,5+0,29)</t>
  </si>
  <si>
    <t>" odpočet výkopu zapažené části "</t>
  </si>
  <si>
    <t>-VYKOPRN1z</t>
  </si>
  <si>
    <t>VYKOPRN1n</t>
  </si>
  <si>
    <t>" odpočet "</t>
  </si>
  <si>
    <t>" stoka DN800  "     -PI*(0,96/2)^2*65,0</t>
  </si>
  <si>
    <t>" stoka DN1200  "    -PI*(1,586/2)^2*34,0</t>
  </si>
  <si>
    <t>" vodovod DN80  "    -PI*(0,084/2)^2*64,0</t>
  </si>
  <si>
    <t>-3,8*2,6*2,1</t>
  </si>
  <si>
    <t>-PI*(1,24/2)^2*(3,0+3,2)</t>
  </si>
  <si>
    <t>VYKOPRNn*0,5</t>
  </si>
  <si>
    <t>144</t>
  </si>
  <si>
    <t>131201109</t>
  </si>
  <si>
    <t>Příplatek za lepivost u hloubení jam nezapažených v hornině tř. 3</t>
  </si>
  <si>
    <t>65011049</t>
  </si>
  <si>
    <t>" 25% "     VYKOPRNn*0,5*0,25</t>
  </si>
  <si>
    <t>145</t>
  </si>
  <si>
    <t>131301104</t>
  </si>
  <si>
    <t>Hloubení jam nezapažených v hornině tř. 4 objemu přes 5000 m3</t>
  </si>
  <si>
    <t>-886681031</t>
  </si>
  <si>
    <t>" 45% "     VYKOPRNn*0,45</t>
  </si>
  <si>
    <t>146</t>
  </si>
  <si>
    <t>131301109</t>
  </si>
  <si>
    <t>Příplatek za lepivost u hloubení jam nezapažených v hornině tř. 4</t>
  </si>
  <si>
    <t>-684940162</t>
  </si>
  <si>
    <t>" 25% "     VYKOPRNn*0,45*0,25</t>
  </si>
  <si>
    <t>147</t>
  </si>
  <si>
    <t>131401104</t>
  </si>
  <si>
    <t>Hloubení jam nezapažených v hornině tř. 5 objemu přes 5000 m3</t>
  </si>
  <si>
    <t>-932013656</t>
  </si>
  <si>
    <t>" 5% "     VYKOPRNn*0,05</t>
  </si>
  <si>
    <t>148</t>
  </si>
  <si>
    <t>134702401</t>
  </si>
  <si>
    <t>Vykopávky do 4 m2 pro studny spouštěné v hornině tř. 1 - 4 mimo kašovité a tekoucí hl do 10 m</t>
  </si>
  <si>
    <t>-217015353</t>
  </si>
  <si>
    <t>" čerpací jímky "</t>
  </si>
  <si>
    <t>2,0*PI*(0,98/2)^2*12</t>
  </si>
  <si>
    <t>149</t>
  </si>
  <si>
    <t>161101104</t>
  </si>
  <si>
    <t>Svislé přemístění výkopku z horniny tř. 1 až 4 hl výkopu do 8 m</t>
  </si>
  <si>
    <t>-895325617</t>
  </si>
  <si>
    <t>" retenční nádrž "</t>
  </si>
  <si>
    <t>" výkop celkem "</t>
  </si>
  <si>
    <t>VYKOPRNn+VYKOPRNz</t>
  </si>
  <si>
    <t>" 7% "     (VYKOPRN-VYKOP10m)*0,95*0,07</t>
  </si>
  <si>
    <t>150</t>
  </si>
  <si>
    <t>161101154</t>
  </si>
  <si>
    <t>Svislé přemístění výkopku z horniny tř. 5 až 7 hl výkopu do 8 m</t>
  </si>
  <si>
    <t>1088449157</t>
  </si>
  <si>
    <t>" 7% "     (VYKOPRN-VYKOP10m)*0,05*0,07</t>
  </si>
  <si>
    <t>151</t>
  </si>
  <si>
    <t>161101105</t>
  </si>
  <si>
    <t>Svislé přemístění výkopku z horniny tř. 1 až 4 hl výkopu do 10 m</t>
  </si>
  <si>
    <t>-1104732687</t>
  </si>
  <si>
    <t>6,25*7,4*(24,5+0,29)+2,1*(3,5+7,4)/2*(24,5+0,29)</t>
  </si>
  <si>
    <t>" 10% "     VYKOP10m*(0,5+0,45)*0,1</t>
  </si>
  <si>
    <t>152</t>
  </si>
  <si>
    <t>161101155</t>
  </si>
  <si>
    <t>Svislé přemístění výkopku z horniny tř. 5 až 7 hl výkopu do 10 m</t>
  </si>
  <si>
    <t>-966793977</t>
  </si>
  <si>
    <t>"  10% "     VYKOP10m*0,05*0,1</t>
  </si>
  <si>
    <t>153</t>
  </si>
  <si>
    <t>2047790126</t>
  </si>
  <si>
    <t>" odvoz na mezideponii pro zpětný zásyp RN "     ZASYPRN</t>
  </si>
  <si>
    <t>" odvoz vytěženého štěrku při výkopech na mezideponii pro zpětný zásyp U.Č.2 "     920+810-300</t>
  </si>
  <si>
    <t>154</t>
  </si>
  <si>
    <t>162701101</t>
  </si>
  <si>
    <t>Vodorovné přemístění do 6000 m výkopku/sypaniny z horniny tř. 1 až 4</t>
  </si>
  <si>
    <t>-1678149375</t>
  </si>
  <si>
    <t>" bližší skládka "     100</t>
  </si>
  <si>
    <t>155</t>
  </si>
  <si>
    <t>1712012131</t>
  </si>
  <si>
    <t>Poplatek za skládku výkopu do 6km</t>
  </si>
  <si>
    <t>-274754133</t>
  </si>
  <si>
    <t>156</t>
  </si>
  <si>
    <t>-1928868356</t>
  </si>
  <si>
    <t>" z hydrovrtů "    HV*PI*(0,4/2)^2</t>
  </si>
  <si>
    <t>157</t>
  </si>
  <si>
    <t>973614486</t>
  </si>
  <si>
    <t>" odvoz zeminy na skládku "</t>
  </si>
  <si>
    <t>" z výkopů "</t>
  </si>
  <si>
    <t>" RN1A "     VYKOPRN</t>
  </si>
  <si>
    <t>" studny "     VYKOPjimka</t>
  </si>
  <si>
    <t>-ZASYPRN</t>
  </si>
  <si>
    <t>" odpočet zeminy odvezené na jinou skládku "     -100,0</t>
  </si>
  <si>
    <t>" odpočet zeminy (štěrku) odvezené na mezideponii pro U.Č.2 "     -(920+810-300)</t>
  </si>
  <si>
    <t>" 95% "     ODVOZRN*(0,5+0,45)</t>
  </si>
  <si>
    <t>158</t>
  </si>
  <si>
    <t>228896002</t>
  </si>
  <si>
    <t>5020,215*13 'Přepočtené koeficientem množství</t>
  </si>
  <si>
    <t>159</t>
  </si>
  <si>
    <t>-173227430</t>
  </si>
  <si>
    <t>" 5% "     ODVOZRN*0,05</t>
  </si>
  <si>
    <t>160</t>
  </si>
  <si>
    <t>-2024564023</t>
  </si>
  <si>
    <t>264,222*13 'Přepočtené koeficientem množství</t>
  </si>
  <si>
    <t>161</t>
  </si>
  <si>
    <t>550727354</t>
  </si>
  <si>
    <t>162</t>
  </si>
  <si>
    <t>552725107</t>
  </si>
  <si>
    <t>" zásyp 40cm v místě sejmuté ornice "</t>
  </si>
  <si>
    <t>0,4*(4366,0-2473,0)</t>
  </si>
  <si>
    <t>" podkladní mazanina "</t>
  </si>
  <si>
    <t>-0,1*64,08*24,5</t>
  </si>
  <si>
    <t>" základová deska "</t>
  </si>
  <si>
    <t>-0,5*64,08*24,5</t>
  </si>
  <si>
    <t>" obestavěný prostor stěny a strop "</t>
  </si>
  <si>
    <t>-(0,5+4,0)*62,0*22,5</t>
  </si>
  <si>
    <t>" výlezy "</t>
  </si>
  <si>
    <t>" u řezu E-E "</t>
  </si>
  <si>
    <t>-(243,45-241,9)*2,6*(6,6+13,1)</t>
  </si>
  <si>
    <t>" u řezu G-G "</t>
  </si>
  <si>
    <t>-(243,45-241,9)*2,6*6,6*3</t>
  </si>
  <si>
    <t>" u řezu F-F "</t>
  </si>
  <si>
    <t>-(243,45-241,9)*2,75*1,55*3</t>
  </si>
  <si>
    <t>" výplň mezi ŽB stěnou a skružemi "</t>
  </si>
  <si>
    <t>-(243,45-241,9)*(0,2*6+0,3*2+0,15*6)</t>
  </si>
  <si>
    <t>" skruže "</t>
  </si>
  <si>
    <t>-(243,45-241,9)*PI*(1,24/2)^2*19</t>
  </si>
  <si>
    <t>163</t>
  </si>
  <si>
    <t>1741111092</t>
  </si>
  <si>
    <t>Příplatek k zásypům za třídění zeminy vhodné k zásypům</t>
  </si>
  <si>
    <t>-7405699</t>
  </si>
  <si>
    <t>164</t>
  </si>
  <si>
    <t>2108824529</t>
  </si>
  <si>
    <t>" naložení a dovoz z mezideponie "</t>
  </si>
  <si>
    <t>165</t>
  </si>
  <si>
    <t>-1084087060</t>
  </si>
  <si>
    <t>166</t>
  </si>
  <si>
    <t>153112901</t>
  </si>
  <si>
    <t>Beranící zkoušky před přípravou beranění štětové stěny</t>
  </si>
  <si>
    <t>kus</t>
  </si>
  <si>
    <t>988668113</t>
  </si>
  <si>
    <t>167</t>
  </si>
  <si>
    <t>2261122901</t>
  </si>
  <si>
    <t>Vrty velkoprofilové svislé nezapažené D600 mm hl přes 5 m s ponecháním zeminy ve vrtu pro beranění štětovnic</t>
  </si>
  <si>
    <t>-1075611451</t>
  </si>
  <si>
    <t>" cca 25% štětovnic "</t>
  </si>
  <si>
    <t>(STET11+STET13)/0,6*0,25</t>
  </si>
  <si>
    <t>168</t>
  </si>
  <si>
    <t>153112112</t>
  </si>
  <si>
    <t>Nastražení ocelových štětovnic dl přes 10 m ve standardních podmínkách z terénu</t>
  </si>
  <si>
    <t>-317088615</t>
  </si>
  <si>
    <t>STET11+STET13</t>
  </si>
  <si>
    <t>169</t>
  </si>
  <si>
    <t>153112123</t>
  </si>
  <si>
    <t>Zaberanění ocelových štětovnic na dl do 12 m ve standardních podmínkách z terénu</t>
  </si>
  <si>
    <t>1125414556</t>
  </si>
  <si>
    <t>11,0*(64,083+0,29+24,5+0,29*2-8,8)*2</t>
  </si>
  <si>
    <t>-11,0*(1,217+1,939+1,661-4,441-4,045)</t>
  </si>
  <si>
    <t>STET12</t>
  </si>
  <si>
    <t>12,0*(4,441+4,045+0,29)</t>
  </si>
  <si>
    <t>170</t>
  </si>
  <si>
    <t>153112124</t>
  </si>
  <si>
    <t>Zaberanění ocelových štětovnic na dl do 16 m ve standardních podmínkách z terénu</t>
  </si>
  <si>
    <t>555877678</t>
  </si>
  <si>
    <t>13,0*8,8*2</t>
  </si>
  <si>
    <t>171</t>
  </si>
  <si>
    <t>159202200</t>
  </si>
  <si>
    <t>štětovnice ZTV IIIn, EN 10248-2 zn. S240GP (1.0021) dle EN 10248-1</t>
  </si>
  <si>
    <t>-907076975</t>
  </si>
  <si>
    <t>" štětovnice ponechány u TI "</t>
  </si>
  <si>
    <t>(11,0*5+12,0)*61,0/1000</t>
  </si>
  <si>
    <t>172</t>
  </si>
  <si>
    <t>1592022001</t>
  </si>
  <si>
    <t>štětovnice ZTV IIIn, EN 10248-2 zn. S240GP (1.0021) dle EN 10248-1  (obratovost)</t>
  </si>
  <si>
    <t>14982196</t>
  </si>
  <si>
    <t>(STET11+STET13)*122/1000-STETp</t>
  </si>
  <si>
    <t>173</t>
  </si>
  <si>
    <t>234952919</t>
  </si>
  <si>
    <t>Příplatek za dopravné materiálu ve specifikaci zřízení tabulových stěn</t>
  </si>
  <si>
    <t>-1662030438</t>
  </si>
  <si>
    <t>174</t>
  </si>
  <si>
    <t>153113113</t>
  </si>
  <si>
    <t>Vytažení ocelových štětovnic dl do 12 m zaberaněných do hl 12 m z terénu ve standardnich podmínkách</t>
  </si>
  <si>
    <t>617283993</t>
  </si>
  <si>
    <t>-11,0*6*0,5</t>
  </si>
  <si>
    <t>(244,0-239,15+0,5)*0,5*2</t>
  </si>
  <si>
    <t>(244,0-239,2+0,5)*0,5*2</t>
  </si>
  <si>
    <t>(244,0-239,0+0,5)*0,5*2</t>
  </si>
  <si>
    <t>175</t>
  </si>
  <si>
    <t>1531131412</t>
  </si>
  <si>
    <t>Vytažení ocelových štětovnic dl nad 12m zaberaněných do hl  nad 12 m z terénu ve standardních podmínkách</t>
  </si>
  <si>
    <t>-515231543</t>
  </si>
  <si>
    <t>176</t>
  </si>
  <si>
    <t>153111111</t>
  </si>
  <si>
    <t>Příčné řezání ocelových štětovnic na skládce</t>
  </si>
  <si>
    <t>-1197602502</t>
  </si>
  <si>
    <t>368+44</t>
  </si>
  <si>
    <t>177</t>
  </si>
  <si>
    <t>153111113</t>
  </si>
  <si>
    <t>Řezání otvorů v ocelových štětovnicích na skládce</t>
  </si>
  <si>
    <t>155355397</t>
  </si>
  <si>
    <t>178</t>
  </si>
  <si>
    <t>153111112</t>
  </si>
  <si>
    <t>Podélné řezání ocelových štětovnic na skládce</t>
  </si>
  <si>
    <t>-727723786</t>
  </si>
  <si>
    <t>11,0*4</t>
  </si>
  <si>
    <t>179</t>
  </si>
  <si>
    <t>153116112</t>
  </si>
  <si>
    <t>Montáž ocelových kleštin nebo převázek hradicích stěn z terénu</t>
  </si>
  <si>
    <t>42207724</t>
  </si>
  <si>
    <t>" převázky a rozpěry "</t>
  </si>
  <si>
    <t>" r1-r3 2xU200 "     545,468/1000</t>
  </si>
  <si>
    <t>180</t>
  </si>
  <si>
    <t>1301082606</t>
  </si>
  <si>
    <t>ocel profilová UPN, v jakosti 11 375, h=200 mm     (obratovost)</t>
  </si>
  <si>
    <t>1910966950</t>
  </si>
  <si>
    <t>181</t>
  </si>
  <si>
    <t>153116111</t>
  </si>
  <si>
    <t>Opracování ocelových kleštin nebo převázek hradicích stěn z terénu</t>
  </si>
  <si>
    <t>-1956990545</t>
  </si>
  <si>
    <t>182</t>
  </si>
  <si>
    <t>153116113</t>
  </si>
  <si>
    <t>Demontáž ocelových kleštin nebo převázek hradicích stěn z terénu</t>
  </si>
  <si>
    <t>-194452323</t>
  </si>
  <si>
    <t>183</t>
  </si>
  <si>
    <t>151712111</t>
  </si>
  <si>
    <t>Převázka ocelová zdvojená pro kotvení záporového pažení</t>
  </si>
  <si>
    <t>1819810590</t>
  </si>
  <si>
    <t xml:space="preserve">" p01-p35 "     </t>
  </si>
  <si>
    <t>PREVAZKA</t>
  </si>
  <si>
    <t>5,0*26+1,8+3,9+4,2+2,6*2+2,1*2+2,8*2+4,1+4,0</t>
  </si>
  <si>
    <t>184</t>
  </si>
  <si>
    <t>151712121</t>
  </si>
  <si>
    <t>Odstranění ocelové převázky zdvojené pro kotvení záporového pažení</t>
  </si>
  <si>
    <t>-1464275030</t>
  </si>
  <si>
    <t>185</t>
  </si>
  <si>
    <t>153126121</t>
  </si>
  <si>
    <t>Montáž kleštiny nebo převázky pro stěny ze dřeva z terénu</t>
  </si>
  <si>
    <t>-1908646774</t>
  </si>
  <si>
    <t>" vzepření štětovnic do ŽB konstrukce z důvodu kolize ocelové kotevní "</t>
  </si>
  <si>
    <t>"  převázky a nové ŽB konstrukce ve snížené části viz. řez F-F "</t>
  </si>
  <si>
    <t>18*1,3*0,14*0,14</t>
  </si>
  <si>
    <t>186</t>
  </si>
  <si>
    <t>6051200101</t>
  </si>
  <si>
    <t xml:space="preserve">řezivo jehličnaté hranol </t>
  </si>
  <si>
    <t>-840871504</t>
  </si>
  <si>
    <t>H1414*1,08</t>
  </si>
  <si>
    <t>187</t>
  </si>
  <si>
    <t>153126112</t>
  </si>
  <si>
    <t>Opracování hranolů kleštiny nebo převázky pro stěny ze dřeva z terénu</t>
  </si>
  <si>
    <t>-1733399906</t>
  </si>
  <si>
    <t>188</t>
  </si>
  <si>
    <t>153126131</t>
  </si>
  <si>
    <t>Demontáž kleštiny nebo převázky pro stěny ze dřeva z terénu</t>
  </si>
  <si>
    <t>-1570911518</t>
  </si>
  <si>
    <t>189</t>
  </si>
  <si>
    <t>151713201</t>
  </si>
  <si>
    <t>Dočasně předpjaté pramencové kotvy z pramenců 4xLp15,5mm/1800MPa dl. 13m vč. vrtů injekční manžetová PVCtrubka a injektování, kořen kotvy - 7m délky, deaktivace kotev</t>
  </si>
  <si>
    <t>303345360</t>
  </si>
  <si>
    <t>190</t>
  </si>
  <si>
    <t>151713202</t>
  </si>
  <si>
    <t>Dočasně předpjaté pramencové kotvy z pramenců 4xLp15,5mm/1800MPa dl. 14m vč. vrtů injekční manžetová PVCtrubka a injektování, kořen kotvy - 7m délky, deaktivace kotev</t>
  </si>
  <si>
    <t>-1405826061</t>
  </si>
  <si>
    <t>" k10, k11a, k12a, k13, k35, k36a, k37a, k38 "     8</t>
  </si>
  <si>
    <t>191</t>
  </si>
  <si>
    <t>151713211</t>
  </si>
  <si>
    <t>Dočasně předpjaté pramencové kotvy z pramenců 6xLp15,5mm/1800MPa dl. 14m vč. vrtů injekční manžetová PVCtrubka a injektování, kořen kotvy - 7m délky, deaktivace kotev</t>
  </si>
  <si>
    <t>-719931207</t>
  </si>
  <si>
    <t>" k11b, k12b, k36b, k37b "    4</t>
  </si>
  <si>
    <t>192</t>
  </si>
  <si>
    <t>175101201</t>
  </si>
  <si>
    <t>Obsypání objektu nad přilehlým původním terénem sypaninou bez prohození, uloženou do 3 m</t>
  </si>
  <si>
    <t>-1585156634</t>
  </si>
  <si>
    <t>" zásyp rýh po vytažení štětovnic "</t>
  </si>
  <si>
    <t>(STET11+STET13)*0,0098</t>
  </si>
  <si>
    <t>193</t>
  </si>
  <si>
    <t>1757886611</t>
  </si>
  <si>
    <t>OBSYPP*1,8907</t>
  </si>
  <si>
    <t>194</t>
  </si>
  <si>
    <t>-1408844368</t>
  </si>
  <si>
    <t>" přesun hmot "     OBSYPP</t>
  </si>
  <si>
    <t>195</t>
  </si>
  <si>
    <t>792156005</t>
  </si>
  <si>
    <t>196</t>
  </si>
  <si>
    <t>181951102</t>
  </si>
  <si>
    <t>Úprava pláně v hornině tř. 1 až 4 se zhutněním</t>
  </si>
  <si>
    <t>-546732777</t>
  </si>
  <si>
    <t>" 95% "     24,5*(64,083-2,0*2)*0,95</t>
  </si>
  <si>
    <t>197</t>
  </si>
  <si>
    <t>181951104</t>
  </si>
  <si>
    <t>Úprava pláně v hornině tř. 5 až 7 se zhutněním</t>
  </si>
  <si>
    <t>-1243101351</t>
  </si>
  <si>
    <t>" 5% "     24,5*(64,083-2,0*2)*0,05</t>
  </si>
  <si>
    <t>Zakládání</t>
  </si>
  <si>
    <t>198</t>
  </si>
  <si>
    <t>213141112</t>
  </si>
  <si>
    <t>Zřízení vrstvy z geotextilie v rovině nebo ve sklonu do 1:5 š do 6 m</t>
  </si>
  <si>
    <t>729340183</t>
  </si>
  <si>
    <t>" provizorní panelová cesta "     (3,0+1,03*2+0,3*2)*(207,0+0,5*2)</t>
  </si>
  <si>
    <t>199</t>
  </si>
  <si>
    <t>6931120101</t>
  </si>
  <si>
    <t>geotextilie 400g/m2</t>
  </si>
  <si>
    <t>317845880</t>
  </si>
  <si>
    <t>1177,28*1,15 'Přepočtené koeficientem množství</t>
  </si>
  <si>
    <t>200</t>
  </si>
  <si>
    <t>212755214</t>
  </si>
  <si>
    <t>Trativody z drenážních trubek plastových flexibilních D 100 mm bez lože</t>
  </si>
  <si>
    <t>-1334262686</t>
  </si>
  <si>
    <t>" stoka A "             35,0</t>
  </si>
  <si>
    <t>" stoka B "             22,0</t>
  </si>
  <si>
    <t>" stoka OS1A "    69,4</t>
  </si>
  <si>
    <t>DRENAZ1</t>
  </si>
  <si>
    <t>201</t>
  </si>
  <si>
    <t>2133111131</t>
  </si>
  <si>
    <t>Polštáře zhutněné pod základy z kameniva drceného frakce 16 až 32 mm</t>
  </si>
  <si>
    <t>-798775455</t>
  </si>
  <si>
    <t xml:space="preserve">" snížená část RN "     </t>
  </si>
  <si>
    <t>1,14*(24,5+0,29)</t>
  </si>
  <si>
    <t>" doplnění snížené části "</t>
  </si>
  <si>
    <t>1,4*(1,9+0,5)/2*(24,5+0,29)</t>
  </si>
  <si>
    <t>1,4*3,5*(1,0+0,29/2)*2</t>
  </si>
  <si>
    <t>202</t>
  </si>
  <si>
    <t>242111111</t>
  </si>
  <si>
    <t>Osazení pláště kopané studny z betonových skruží celokruhových DN 0,8 m</t>
  </si>
  <si>
    <t>707295414</t>
  </si>
  <si>
    <t>" 12 ks sběrných jímek pro čerpání vody "</t>
  </si>
  <si>
    <t>12*2,0</t>
  </si>
  <si>
    <t>203</t>
  </si>
  <si>
    <t>592253310</t>
  </si>
  <si>
    <t>skruž betonová studňová kruhová TBS-Q.1 80/100/9 80x100x9 cm</t>
  </si>
  <si>
    <t>-364615157</t>
  </si>
  <si>
    <t>24*1,02 'Přepočtené koeficientem množství</t>
  </si>
  <si>
    <t>204</t>
  </si>
  <si>
    <t>2262113111</t>
  </si>
  <si>
    <t>Vrty svislé zapažené D 400 mm hl do 20 m hor. I</t>
  </si>
  <si>
    <t>-2073561403</t>
  </si>
  <si>
    <t>" hydrovrty "          9,0*6</t>
  </si>
  <si>
    <t>HV*0,5</t>
  </si>
  <si>
    <t>205</t>
  </si>
  <si>
    <t>2262113121</t>
  </si>
  <si>
    <t>Vrty svislé zapažené D 400 mm hl do 20 m hor. II</t>
  </si>
  <si>
    <t>1164106063</t>
  </si>
  <si>
    <t>206</t>
  </si>
  <si>
    <t>1433328001</t>
  </si>
  <si>
    <t>trubka ocelová  D820 výpažnice vrtu, započítat obratovost za vytažení pažnice</t>
  </si>
  <si>
    <t>1118129453</t>
  </si>
  <si>
    <t>9,55*1,01 'Přepočtené koeficientem množství</t>
  </si>
  <si>
    <t>207</t>
  </si>
  <si>
    <t>242791111</t>
  </si>
  <si>
    <t>Zapuštění zárubnice z plastických hmot hl do 50 m DN do 200</t>
  </si>
  <si>
    <t>540038780</t>
  </si>
  <si>
    <t>" hydrovrty "                 HV</t>
  </si>
  <si>
    <t>208</t>
  </si>
  <si>
    <t>2861022151</t>
  </si>
  <si>
    <t>výpažnice A 200 mm plast plná vč. kalníku</t>
  </si>
  <si>
    <t>-1794769480</t>
  </si>
  <si>
    <t>5,0*6</t>
  </si>
  <si>
    <t>PVCPLNA*1,03</t>
  </si>
  <si>
    <t>209</t>
  </si>
  <si>
    <t>2861022161</t>
  </si>
  <si>
    <t>výpažnice A 200 mm plast perforovaná</t>
  </si>
  <si>
    <t>1244821022</t>
  </si>
  <si>
    <t>PVCPER*1,03</t>
  </si>
  <si>
    <t>210</t>
  </si>
  <si>
    <t>242791121</t>
  </si>
  <si>
    <t>Vytažení zárubnice z plastických hmot hl do 50 m DN do 200 a likvidace</t>
  </si>
  <si>
    <t>1607100878</t>
  </si>
  <si>
    <t>211</t>
  </si>
  <si>
    <t>242941111</t>
  </si>
  <si>
    <t>Vytvoření filtru obalením zárubnice síťovinou</t>
  </si>
  <si>
    <t>-671952948</t>
  </si>
  <si>
    <t>" hydrovrty "                 PVCPER*PI*0,24</t>
  </si>
  <si>
    <t>212</t>
  </si>
  <si>
    <t>69365999</t>
  </si>
  <si>
    <t>geotextilie</t>
  </si>
  <si>
    <t>-1095912579</t>
  </si>
  <si>
    <t>PVCPER*PI*0,24*1,1</t>
  </si>
  <si>
    <t>213</t>
  </si>
  <si>
    <t>247531111</t>
  </si>
  <si>
    <t>Obsyp studny z kameniva hrubého</t>
  </si>
  <si>
    <t>-938449762</t>
  </si>
  <si>
    <t xml:space="preserve">" zásyp hydrovrtu po ukončení stavby  "       </t>
  </si>
  <si>
    <t>HV*PI*(0,2/2)^2</t>
  </si>
  <si>
    <t>214</t>
  </si>
  <si>
    <t>2475711131</t>
  </si>
  <si>
    <t>Obsyp studny ze písku tříděného  4-8 mm</t>
  </si>
  <si>
    <t>-363649647</t>
  </si>
  <si>
    <t>" hydrovrty "              0,846*6</t>
  </si>
  <si>
    <t>OBSYPHV</t>
  </si>
  <si>
    <t>215</t>
  </si>
  <si>
    <t>2272111111</t>
  </si>
  <si>
    <t>Odpažení vrtů průměru 400 mm</t>
  </si>
  <si>
    <t>1999209824</t>
  </si>
  <si>
    <t>216</t>
  </si>
  <si>
    <t>2243111121</t>
  </si>
  <si>
    <t>Vrty maloprofilové D do 156 mm pro tryskovou injektáž vč. všech potřebných úkonů,  prací, přesunů a dopravy</t>
  </si>
  <si>
    <t>-524809129</t>
  </si>
  <si>
    <t>217</t>
  </si>
  <si>
    <t>2826060111</t>
  </si>
  <si>
    <t>Trysková injektáž sloupy D do 1000 mm standardní podmínky vč. všech potřebných úkonů,  prací, přesunů a dopravy</t>
  </si>
  <si>
    <t>-1516679348</t>
  </si>
  <si>
    <t>218</t>
  </si>
  <si>
    <t>2826060121</t>
  </si>
  <si>
    <t>Trysková injektáž sloupy D do 1600 mm standardní podmínky vč. všech potřebných úkonů,  prací, přesunů a dopravy</t>
  </si>
  <si>
    <t>1831069488</t>
  </si>
  <si>
    <t>219</t>
  </si>
  <si>
    <t>153124111</t>
  </si>
  <si>
    <t>Zřízení stěn nasazených nebo tabulových ze dřeva mezi vodicí piloty z terénu</t>
  </si>
  <si>
    <t>-1334098257</t>
  </si>
  <si>
    <t>" mezi ti1 + ti2 (řez C-C) "     1,5*2,7</t>
  </si>
  <si>
    <t>" mezi ti3 + ti4 (řez D-D) "     2,0*2,4</t>
  </si>
  <si>
    <t>" mezi ti6 + ti7 (řez D-D) "     1,8*2,85</t>
  </si>
  <si>
    <t>220</t>
  </si>
  <si>
    <t>-867227319</t>
  </si>
  <si>
    <t>VYDREVA*0,12*1,08</t>
  </si>
  <si>
    <t>221</t>
  </si>
  <si>
    <t>153125111</t>
  </si>
  <si>
    <t>Odstranění stěn dřevěných nasazených nebo tabulových mezi pilotami z terénu</t>
  </si>
  <si>
    <t>1123000141</t>
  </si>
  <si>
    <t>222</t>
  </si>
  <si>
    <t>-1944319379</t>
  </si>
  <si>
    <t>223</t>
  </si>
  <si>
    <t>2612111111</t>
  </si>
  <si>
    <t>Obetonování potrubí - betonová stěna tl.do 300mm vč. dodávky betonu bednění a potřebných zemních prací</t>
  </si>
  <si>
    <t>673438248</t>
  </si>
  <si>
    <t>" mezi ti1 + ti2 (řez C-C) "     1,5*1,2</t>
  </si>
  <si>
    <t>" mezi ti3 + ti4 (řez D-D) "     2,0*1,9</t>
  </si>
  <si>
    <t>" mezi ti6 + ti7 (řez D-D) "     1,8*1,55</t>
  </si>
  <si>
    <t>Svislé a kompletní konstrukce</t>
  </si>
  <si>
    <t>224</t>
  </si>
  <si>
    <t>3803216631</t>
  </si>
  <si>
    <t>Kompletní konstrukce ze ŽB tř. C 30/37-XC4-XA1 tl nad 300 mm pohledového tř.PB2</t>
  </si>
  <si>
    <t>-1743156084</t>
  </si>
  <si>
    <t>" dno "</t>
  </si>
  <si>
    <t>0,5*64,08*24,5</t>
  </si>
  <si>
    <t>" snížená část - stěny "</t>
  </si>
  <si>
    <t>0,5*1,5*(2,5+22,5)*2</t>
  </si>
  <si>
    <t>0,5*(1,0+0,5)*(1,0+0,5*2)*3</t>
  </si>
  <si>
    <t>" strop "</t>
  </si>
  <si>
    <t>0,5*62,0*22,5</t>
  </si>
  <si>
    <t>" otvory "</t>
  </si>
  <si>
    <t>-0,5*2,0*6,0*6</t>
  </si>
  <si>
    <t>-0,5*0,6*0,9*6</t>
  </si>
  <si>
    <t>-0,5*PI*(1,0/2)^2*19</t>
  </si>
  <si>
    <t>" obvodové stěny "</t>
  </si>
  <si>
    <t>0,5*4,0*(62,0+22,5-0,5*2)*2</t>
  </si>
  <si>
    <t>" vnitřní stěny "</t>
  </si>
  <si>
    <t>0,5*4,0*((62,0-0,5*2)*3-2,0)</t>
  </si>
  <si>
    <t>0,5*1,5*2,5*3</t>
  </si>
  <si>
    <t>0,5*5,0*(6,0*5+2,0)</t>
  </si>
  <si>
    <t>" přelivné stěny 2,4,6 "</t>
  </si>
  <si>
    <t>0,5*(240,1-235,9)*6,0</t>
  </si>
  <si>
    <t>0,5*(240,3-235,9)*6,0*2</t>
  </si>
  <si>
    <t>" otvory stěny "</t>
  </si>
  <si>
    <t>" přelivná hrana č.1 "    -0,5*0,7*(2,75*2+2,6*5)</t>
  </si>
  <si>
    <t>" přelivná hrana č.3 "    -0,5*0,5*(2,75*2+2,6*5)</t>
  </si>
  <si>
    <t>" přelivná hrana č.5 "    -0,5*0,6*6,0*2</t>
  </si>
  <si>
    <t>" bezpečnostní přeliv "    -0,5*(0,6+0,4)/2*6,0</t>
  </si>
  <si>
    <t>" prostupy "</t>
  </si>
  <si>
    <t>" DN1400 "   -0,5*PI*(1,82/2)^2*2</t>
  </si>
  <si>
    <t>" DN800 "     -0,5*PI*(0,94/2)^2</t>
  </si>
  <si>
    <t>" DN800 "     -0,5*PI*(1,06/2)^2</t>
  </si>
  <si>
    <t>" klapka 180/90 "     -0,5*1,8*0,9</t>
  </si>
  <si>
    <t>" otvory pod přelivnou hranou č.5 "     -0,5*0,3*2,75*2</t>
  </si>
  <si>
    <t>" žlábek "     -0,1*0,5*6,0*6</t>
  </si>
  <si>
    <t>225</t>
  </si>
  <si>
    <t>3803262421</t>
  </si>
  <si>
    <t>Kompletní konstrukce ze ŽB tř. C 30/37-XC4-XF3-XA1 tl do 300 mm pohledového tř.PB2</t>
  </si>
  <si>
    <t>-2126815907</t>
  </si>
  <si>
    <t>" nádstavba nad stropem - vlezy "</t>
  </si>
  <si>
    <t>0,3*2,65*(6,6+2,0)*2</t>
  </si>
  <si>
    <t>0,3*2,65*(13,1+2,0)*2+0,5*2,65*2,0</t>
  </si>
  <si>
    <t>0,3*2,65*(6,6+2,0)*2*3</t>
  </si>
  <si>
    <t>226</t>
  </si>
  <si>
    <t>380356211</t>
  </si>
  <si>
    <t>Bednění kompletních konstrukcí ČOV, nádrží nebo vodojemů omítaných ploch rovinných zřízení</t>
  </si>
  <si>
    <t>1778847731</t>
  </si>
  <si>
    <t>" část stěny obsypávána - obvodové konstrukce "</t>
  </si>
  <si>
    <t>0,5*(64,08+24,5)*2</t>
  </si>
  <si>
    <t>1,5*(3,5+22,5)*2</t>
  </si>
  <si>
    <t>0,5*(62,0+22,5)*2</t>
  </si>
  <si>
    <t>" řez A-A "  6,0*(62,0-0,5*3)</t>
  </si>
  <si>
    <t>" řez B-B "  2,0*(62,0-0,5*3)</t>
  </si>
  <si>
    <t>" řez C-C "  6,0*(62,0-0,5*3)</t>
  </si>
  <si>
    <t>" řez D-D "  6,0*(62,0-0,5*5)</t>
  </si>
  <si>
    <t>0,5*(2,0+6,0)*2*6</t>
  </si>
  <si>
    <t>2,0*6,0*6</t>
  </si>
  <si>
    <t>0,5*(0,6+0,9)*2*6</t>
  </si>
  <si>
    <t>0,5*PI*1,0*19</t>
  </si>
  <si>
    <t>4,5*(62,0+22,5)*2</t>
  </si>
  <si>
    <t>" DN1400 "   -PI*(1,82/2)^2</t>
  </si>
  <si>
    <t>(2,65-0,3)*(6,6+2,6)*2</t>
  </si>
  <si>
    <t>(2,65-0,3)*(13,1+2,6)*2</t>
  </si>
  <si>
    <t>(2,65-0,3)*(6,6+2,6)*2*3</t>
  </si>
  <si>
    <t>227</t>
  </si>
  <si>
    <t>380356212</t>
  </si>
  <si>
    <t>Bednění kompletních konstrukcí ČOV, nádrží nebo vodojemů omítaných ploch rovinných odstranění</t>
  </si>
  <si>
    <t>1539223488</t>
  </si>
  <si>
    <t>228</t>
  </si>
  <si>
    <t>3803562311</t>
  </si>
  <si>
    <t>Bednění pohledového betonu kompletních konstrukcí ČOV, nádrží nebo vodojemů neomítaných ploch rovinných zřízení</t>
  </si>
  <si>
    <t>438582216</t>
  </si>
  <si>
    <t>2*1,5*(2,5+22,5)*2</t>
  </si>
  <si>
    <t>2*(1,0+0,5)*(1,0+0,5*2)*3</t>
  </si>
  <si>
    <t>2*4,0*(62,0+22,5-0,5*2)*2</t>
  </si>
  <si>
    <t>2*4,0*((62,0-0,5*2)*3-2,0)</t>
  </si>
  <si>
    <t>2*1,5*2,5*3</t>
  </si>
  <si>
    <t>2*5,0*(6,0*5+2,0)</t>
  </si>
  <si>
    <t>2*(240,1-235,9)*6,0</t>
  </si>
  <si>
    <t>2*(240,3-235,9)*6,0*2</t>
  </si>
  <si>
    <t>" přelivná hrana č.1 "    0,5*(0,7*7+2,75*2+2,6*5)*2</t>
  </si>
  <si>
    <t>" přelivná hrana č.3 "    0,5*(0,5*7+2,75*2+2,6*5)*2</t>
  </si>
  <si>
    <t>" přelivná hrana č.5 "    0,5*(0,6+6,0)*2*2</t>
  </si>
  <si>
    <t>" přelivná hrana č.5 "    -2*0,6*6,0*2</t>
  </si>
  <si>
    <t>" bezpečnostní přeliv "    0,5*((0,6+0,4)/2+6,0)*2</t>
  </si>
  <si>
    <t>" bezpečnostní přeliv "    -0,6*6,0</t>
  </si>
  <si>
    <t>" DN1400 "   -2*PI*(1,82/2)^2*2</t>
  </si>
  <si>
    <t>" klapka 180/90 "     0,5*(1,8+0,9)*2</t>
  </si>
  <si>
    <t>" otvory pod přelivnou hranou č.5 "     0,5*(0,3+2,75)*2*2</t>
  </si>
  <si>
    <t>" žlábek "     (0,1+0,5)*2*6,0*6</t>
  </si>
  <si>
    <t>2*2,65*(6,6+2,0)*2</t>
  </si>
  <si>
    <t>2*2,65*(13,1+2,0)*2+0,5*2,65*2,0</t>
  </si>
  <si>
    <t>2*2,65*(6,6+2,0)*2*3</t>
  </si>
  <si>
    <t>" odpočet bednění obsypávaného "</t>
  </si>
  <si>
    <t>-BEDvne</t>
  </si>
  <si>
    <t>229</t>
  </si>
  <si>
    <t>3803562321</t>
  </si>
  <si>
    <t>Bednění pohledového betonu kompletních konstrukcí ČOV, nádrží nebo vodojemů neomítaných ploch rovinných odstranění</t>
  </si>
  <si>
    <t>1476430486</t>
  </si>
  <si>
    <t>230</t>
  </si>
  <si>
    <t>3803572001</t>
  </si>
  <si>
    <t>Příplatek za podpěrné konstrukce stropů</t>
  </si>
  <si>
    <t>-1720051648</t>
  </si>
  <si>
    <t>231</t>
  </si>
  <si>
    <t>380361006</t>
  </si>
  <si>
    <t>Výztuž kompletních konstrukcí ČOV, nádrží nebo vodojemů z betonářské oceli 10 505</t>
  </si>
  <si>
    <t>473187554</t>
  </si>
  <si>
    <t>" statika "     268,642</t>
  </si>
  <si>
    <t>232</t>
  </si>
  <si>
    <t>3813620211</t>
  </si>
  <si>
    <t>Výztuž kompletních konstrukcí svařovanými sítěmi Kari</t>
  </si>
  <si>
    <t>-1503477478</t>
  </si>
  <si>
    <t>" výlezy 950/650 "     24*3*0,00444</t>
  </si>
  <si>
    <t>233</t>
  </si>
  <si>
    <t>3813620301</t>
  </si>
  <si>
    <t>Výztuž kompletních konstrukcí - příplatek za distanční prvky - systém prvků z vláknobetonu</t>
  </si>
  <si>
    <t>-358084913</t>
  </si>
  <si>
    <t>234</t>
  </si>
  <si>
    <t>3889952111</t>
  </si>
  <si>
    <t>Chránička kabelů z trub HDPE DN 80</t>
  </si>
  <si>
    <t>89354973</t>
  </si>
  <si>
    <t>" RN1A "          70,0</t>
  </si>
  <si>
    <t>235</t>
  </si>
  <si>
    <t>3213211161</t>
  </si>
  <si>
    <t>Konstrukce vodních staveb ze ŽB mrazuvzdorného tř. C 30/37-XC4-XA1</t>
  </si>
  <si>
    <t>-548999020</t>
  </si>
  <si>
    <t>" VO1A - betonový blok "</t>
  </si>
  <si>
    <t>" deska "</t>
  </si>
  <si>
    <t>0,4*2,3*(10,399+7,402)/2</t>
  </si>
  <si>
    <t>" stěny "</t>
  </si>
  <si>
    <t>0,4*2,3*((2,8+2,05)/2-0,4)</t>
  </si>
  <si>
    <t>0,4*(2,8-0,4)/2*10,399</t>
  </si>
  <si>
    <t>0,4*(1,85-0,4)/2*7,402</t>
  </si>
  <si>
    <t>-0,4*PI*(1,82/2)^2</t>
  </si>
  <si>
    <t>236</t>
  </si>
  <si>
    <t>977211113</t>
  </si>
  <si>
    <t>Řezání ŽB kcí hl do 420 mm stěnovou pilou do průměru výztuže 16 mm</t>
  </si>
  <si>
    <t>-248612980</t>
  </si>
  <si>
    <t>" řezání výústního monoliticého bloku VO1A "</t>
  </si>
  <si>
    <t>9,2*2+2,6</t>
  </si>
  <si>
    <t>237</t>
  </si>
  <si>
    <t>321351010</t>
  </si>
  <si>
    <t>Bednění konstrukcí vodních staveb rovinné - zřízení</t>
  </si>
  <si>
    <t>1990291251</t>
  </si>
  <si>
    <t>0,4*(2,3+10,399+7,402+3,778)</t>
  </si>
  <si>
    <t>2*2,3*((2,8+1,85)/2-0,4)</t>
  </si>
  <si>
    <t>2*(2,8-0,4)/2*10,399</t>
  </si>
  <si>
    <t>2*(1,85-0,4)/2*7,402</t>
  </si>
  <si>
    <t>238</t>
  </si>
  <si>
    <t>321352010</t>
  </si>
  <si>
    <t>Bednění konstrukcí vodních staveb rovinné - odstranění</t>
  </si>
  <si>
    <t>-812747983</t>
  </si>
  <si>
    <t>239</t>
  </si>
  <si>
    <t>321361101</t>
  </si>
  <si>
    <t>Výztuž železobetonových konstrukcí vodních staveb z oceli 10 216 D do 12 mm</t>
  </si>
  <si>
    <t>1440431754</t>
  </si>
  <si>
    <t>2,3*(10,399+7,402)/2*0,75*6*0,000222</t>
  </si>
  <si>
    <t>2,3*((2,8+2,05)/2-0,4)*0,75*6*0,000222</t>
  </si>
  <si>
    <t>(2,8-0,4)/2*10,399*0,75*6*0,000222</t>
  </si>
  <si>
    <t>(1,85-0,4)/2*7,402*0,75*6*0,000222</t>
  </si>
  <si>
    <t>-PI*(1,82/2)^2*0,75*6*0,000222</t>
  </si>
  <si>
    <t>240</t>
  </si>
  <si>
    <t>3213661111</t>
  </si>
  <si>
    <t xml:space="preserve">Výztuž železobetonových konstrukcí vodních staveb z oceli 10 505 </t>
  </si>
  <si>
    <t>750793023</t>
  </si>
  <si>
    <t>" VO1A "     1,799</t>
  </si>
  <si>
    <t>241</t>
  </si>
  <si>
    <t>894301101</t>
  </si>
  <si>
    <t>Bobtnavý pásek</t>
  </si>
  <si>
    <t>1085457218</t>
  </si>
  <si>
    <t>" DN1400 "  6,3</t>
  </si>
  <si>
    <t>242</t>
  </si>
  <si>
    <t>894301102</t>
  </si>
  <si>
    <t>Těsnící spárový pás</t>
  </si>
  <si>
    <t>1298124436</t>
  </si>
  <si>
    <t>" VO1A "     10,399+7,402+1,5+0,4</t>
  </si>
  <si>
    <t>243</t>
  </si>
  <si>
    <t>3513112011</t>
  </si>
  <si>
    <t>Zalití zálivkovou popílkocementovou suspenzí vč. všech potřebných pomocných prací a utěsnění</t>
  </si>
  <si>
    <t>2058418174</t>
  </si>
  <si>
    <t>" stávající stoky "</t>
  </si>
  <si>
    <t>" DN400 "       PI*(0,40/2)^2*33,0</t>
  </si>
  <si>
    <t>" DN1200 "       PI*(1,2/2)^2*37,0</t>
  </si>
  <si>
    <t>" stávající šachty "</t>
  </si>
  <si>
    <t>PI*(1,0/2)^2*(1,0+3,5-1,5)</t>
  </si>
  <si>
    <t>1,3*1,4*3,1</t>
  </si>
  <si>
    <t>" SŠ1801 "     4,14*1,55</t>
  </si>
  <si>
    <t>244</t>
  </si>
  <si>
    <t>3559311313</t>
  </si>
  <si>
    <t>Obložení dna stok zaoblených čedičovými radiálními tvarovkami  do tmelu 10 mm vč. zaspárování</t>
  </si>
  <si>
    <t>1639114224</t>
  </si>
  <si>
    <t>" Š1004 - R700 "</t>
  </si>
  <si>
    <t>PI*((1,2+1,4)/2)/2*5,0</t>
  </si>
  <si>
    <t>" Š1004.1 - R600 "</t>
  </si>
  <si>
    <t>PI*1,2/2*2,3</t>
  </si>
  <si>
    <t>1,5*48,5</t>
  </si>
  <si>
    <t>245</t>
  </si>
  <si>
    <t>6323160252</t>
  </si>
  <si>
    <t>radiální tvarovka R 600/250/30 - 24 st.</t>
  </si>
  <si>
    <t>-1433245253</t>
  </si>
  <si>
    <t>R600*30*1,03</t>
  </si>
  <si>
    <t>246</t>
  </si>
  <si>
    <t>6323160253</t>
  </si>
  <si>
    <t>radiální tvarovka R 700/250/23 - 24 st.</t>
  </si>
  <si>
    <t>2061788535</t>
  </si>
  <si>
    <t>R700*36*1,03</t>
  </si>
  <si>
    <t>R700RN*36*1,03</t>
  </si>
  <si>
    <t>247</t>
  </si>
  <si>
    <t>3512311011</t>
  </si>
  <si>
    <t>Zdivo spodní části stok z cihel kanalizačních otevřený výkop</t>
  </si>
  <si>
    <t>534917402</t>
  </si>
  <si>
    <t xml:space="preserve">" SŠ1801 "     </t>
  </si>
  <si>
    <t>0,6*1,92*(1,962+1,924+0,32)/2</t>
  </si>
  <si>
    <t>248</t>
  </si>
  <si>
    <t>3512311921</t>
  </si>
  <si>
    <t>Příplatek za práci ve štole nebo stávající šachtě při zřizování spodní části stok z cihel</t>
  </si>
  <si>
    <t>978988414</t>
  </si>
  <si>
    <t>249</t>
  </si>
  <si>
    <t>358315114</t>
  </si>
  <si>
    <t>Bourání stoky kompletní nebo otvorů z prostého betonu plochy do 4 m2</t>
  </si>
  <si>
    <t>-345331217</t>
  </si>
  <si>
    <t>" SŠ1801 "     5,8</t>
  </si>
  <si>
    <t>" stoka DN1200 "     0,892*3,0</t>
  </si>
  <si>
    <t>" RN "</t>
  </si>
  <si>
    <t>" stoka DN800 "     0,612*65,0</t>
  </si>
  <si>
    <t>" stoka DN1200 "     0,892*34,0</t>
  </si>
  <si>
    <t>" odtěžit komín šachty "</t>
  </si>
  <si>
    <t>0,12*PI*1,2*(3,0+3,2)</t>
  </si>
  <si>
    <t>" vybourat konstrukci šachty "</t>
  </si>
  <si>
    <t>1,6*1,6*2,1-1,0*1,0*1,5</t>
  </si>
  <si>
    <t>3,8*2,6*2,1-3,2*2,0*1,5</t>
  </si>
  <si>
    <t>" kanalizace "</t>
  </si>
  <si>
    <t>" stoka DN400 "     0,241*1,0</t>
  </si>
  <si>
    <t>" stoka DN800 "     0,612*25,0</t>
  </si>
  <si>
    <t>" stoka DN1200 "     0,892*41,0</t>
  </si>
  <si>
    <t>0,12*PI*1,2*(3,0+1,5+1,5)</t>
  </si>
  <si>
    <t>1,9*2,1*2,1-1,3*1,5*1,5</t>
  </si>
  <si>
    <t>250</t>
  </si>
  <si>
    <t>-610671230</t>
  </si>
  <si>
    <t>251</t>
  </si>
  <si>
    <t>1079547863</t>
  </si>
  <si>
    <t>252</t>
  </si>
  <si>
    <t>-662147356</t>
  </si>
  <si>
    <t>353,254*22 'Přepočtené koeficientem množství</t>
  </si>
  <si>
    <t>253</t>
  </si>
  <si>
    <t>1885645452</t>
  </si>
  <si>
    <t>Vodorovné konstrukce</t>
  </si>
  <si>
    <t>254</t>
  </si>
  <si>
    <t>4515731111</t>
  </si>
  <si>
    <t>Lože pod potrubí otevřený výkop ze štěrkopísku 0-16</t>
  </si>
  <si>
    <t>-1705087948</t>
  </si>
  <si>
    <t>" stoky "</t>
  </si>
  <si>
    <t>(0,08*1,3+(0,25+0,13)/2*0,1)*DN400</t>
  </si>
  <si>
    <t>" ŽB trouba DN1200 "</t>
  </si>
  <si>
    <t>(0,08*2,58+(0,25+0,13)/2*0,1)*DN1200</t>
  </si>
  <si>
    <t>(0,08*2,82+(0,25+0,13)/2*0,1)*DN1400</t>
  </si>
  <si>
    <t>" šachty  "</t>
  </si>
  <si>
    <t>" Š1004 "            0,1*6,46*5,06</t>
  </si>
  <si>
    <t>" Š1004.1 "         0,1*3,68*3,28</t>
  </si>
  <si>
    <t>" Š2002 "            0,1*1,8*1,8</t>
  </si>
  <si>
    <t>" Š1805 "            0,1*3,68*3,38</t>
  </si>
  <si>
    <t>" Š1806 "            0,1*3,68*3,38</t>
  </si>
  <si>
    <t>255</t>
  </si>
  <si>
    <t>1909096242</t>
  </si>
  <si>
    <t>" přesun hmot "     LOZE1</t>
  </si>
  <si>
    <t>256</t>
  </si>
  <si>
    <t>-1815203528</t>
  </si>
  <si>
    <t>257</t>
  </si>
  <si>
    <t>-221794312</t>
  </si>
  <si>
    <t>" RN1A - snížená část "</t>
  </si>
  <si>
    <t>0,1*4,2*(24,5+0,29)</t>
  </si>
  <si>
    <t>258</t>
  </si>
  <si>
    <t>951406885</t>
  </si>
  <si>
    <t>" přesun hmot "     LOZE2</t>
  </si>
  <si>
    <t>259</t>
  </si>
  <si>
    <t>631664905</t>
  </si>
  <si>
    <t>260</t>
  </si>
  <si>
    <t>452111111</t>
  </si>
  <si>
    <t>Osazení betonových pražců otevřený výkop pl do 25000 mm2</t>
  </si>
  <si>
    <t>754802849</t>
  </si>
  <si>
    <t>" DN400 "   9*2</t>
  </si>
  <si>
    <t>261</t>
  </si>
  <si>
    <t>5922373403</t>
  </si>
  <si>
    <t xml:space="preserve">podkladek betonový pod hrdlové trouby  kameninové do DN 600 </t>
  </si>
  <si>
    <t>-1436356043</t>
  </si>
  <si>
    <t>18*1,01 'Přepočtené koeficientem množství</t>
  </si>
  <si>
    <t>262</t>
  </si>
  <si>
    <t>452111121</t>
  </si>
  <si>
    <t>Osazení betonových pražců otevřený výkop pl do 50000 mm2</t>
  </si>
  <si>
    <t>-2067371311</t>
  </si>
  <si>
    <t>" DN1200 "    4*2</t>
  </si>
  <si>
    <t>" DN1400 "    (27+9)*2</t>
  </si>
  <si>
    <t>263</t>
  </si>
  <si>
    <t>592237320</t>
  </si>
  <si>
    <t>podkladek betonový pod hrdlové trouby TBX-Q 120-100/15/17 100 x 17 x 15 cm</t>
  </si>
  <si>
    <t>-1050916754</t>
  </si>
  <si>
    <t>80*1,01 'Přepočtené koeficientem množství</t>
  </si>
  <si>
    <t>264</t>
  </si>
  <si>
    <t>452311121</t>
  </si>
  <si>
    <t>Podkladní desky z betonu prostého tř. C 8/10 otevřený výkop</t>
  </si>
  <si>
    <t>699764608</t>
  </si>
  <si>
    <t>0,08*1,3*DN400</t>
  </si>
  <si>
    <t>0,1*DN1200</t>
  </si>
  <si>
    <t>0,1*DN1400</t>
  </si>
  <si>
    <t>265</t>
  </si>
  <si>
    <t>452312131</t>
  </si>
  <si>
    <t>Sedlové lože z betonu prostého tř. C 12/15 otevřený výkop</t>
  </si>
  <si>
    <t>1615695257</t>
  </si>
  <si>
    <t>DN1200*(0,696+0,2*2*0,495)</t>
  </si>
  <si>
    <t>DN1400*(0,834+0,2*2*0,555)</t>
  </si>
  <si>
    <t>DN400*(0,229+0,1*2*0,242)</t>
  </si>
  <si>
    <t>266</t>
  </si>
  <si>
    <t>452112111</t>
  </si>
  <si>
    <t>Osazení betonových prstenců nebo rámů v do 100 mm</t>
  </si>
  <si>
    <t>895389988</t>
  </si>
  <si>
    <t>" RN1A "        25</t>
  </si>
  <si>
    <t>" šachty "     1+0+1+0</t>
  </si>
  <si>
    <t>267</t>
  </si>
  <si>
    <t>59224174</t>
  </si>
  <si>
    <t>prstenec betonový vyrovnávací TBW-Q.1 625/40/120 62,5x4x12 cm</t>
  </si>
  <si>
    <t>1211072830</t>
  </si>
  <si>
    <t>1*1,01 'Přepočtené koeficientem množství</t>
  </si>
  <si>
    <t>268</t>
  </si>
  <si>
    <t>59224176</t>
  </si>
  <si>
    <t>prstenec betonový vyrovnávací TBW-Q.1 625/80/120 62,5x8x12 cm</t>
  </si>
  <si>
    <t>1049784198</t>
  </si>
  <si>
    <t>269</t>
  </si>
  <si>
    <t>59224177</t>
  </si>
  <si>
    <t>prstenec betonový vyrovnávací TBW-Q.1 625/100/120 62,5x10x12 cm</t>
  </si>
  <si>
    <t>1374453686</t>
  </si>
  <si>
    <t>13*1,01 'Přepočtené koeficientem množství</t>
  </si>
  <si>
    <t>270</t>
  </si>
  <si>
    <t>5922414061</t>
  </si>
  <si>
    <t>prstenec betonový vyrovnávací TBW-Q 60/800150</t>
  </si>
  <si>
    <t>1623230178</t>
  </si>
  <si>
    <t>6*1,01 'Přepočtené koeficientem množství</t>
  </si>
  <si>
    <t>271</t>
  </si>
  <si>
    <t>5922414101</t>
  </si>
  <si>
    <t>prstenec betonový vyrovnávací TBW-Q 100/800150</t>
  </si>
  <si>
    <t>-79740906</t>
  </si>
  <si>
    <t>272</t>
  </si>
  <si>
    <t>452112121</t>
  </si>
  <si>
    <t>Osazení betonových prstenců nebo rámů v do 200 mm</t>
  </si>
  <si>
    <t>-285490611</t>
  </si>
  <si>
    <t>" šachty "     5</t>
  </si>
  <si>
    <t>273</t>
  </si>
  <si>
    <t>59224178</t>
  </si>
  <si>
    <t>prstenec betonový vyrovnávací TBW-Q.1 625/120/120 62,5x12x12 cm</t>
  </si>
  <si>
    <t>1048244836</t>
  </si>
  <si>
    <t>5*1,01 'Přepočtené koeficientem množství</t>
  </si>
  <si>
    <t>274</t>
  </si>
  <si>
    <t>452386111</t>
  </si>
  <si>
    <t>Vyrovnávací prstence z betonu prostého tř. C 25/30 v do 100 mm</t>
  </si>
  <si>
    <t>-787464736</t>
  </si>
  <si>
    <t>" Š2002 "     1</t>
  </si>
  <si>
    <t>275</t>
  </si>
  <si>
    <t>4523131711</t>
  </si>
  <si>
    <t>Podkladní bloky z betonu prostého tř. C 30/37-XC4-XF3-XA1 otevřený výkop</t>
  </si>
  <si>
    <t>-1814190792</t>
  </si>
  <si>
    <t>" obetonování horní části šachtových komínů "</t>
  </si>
  <si>
    <t>0,33*2,04*2,04</t>
  </si>
  <si>
    <t>1,272*1,6*1,6</t>
  </si>
  <si>
    <t>-PI*(1,24/2)^2*(0,5+0,25)</t>
  </si>
  <si>
    <t>-PI*(1,04/2)^2*0,65</t>
  </si>
  <si>
    <t>-PI*(0,84/2)^2*(0,33+1,272-0,5-0,25-0,65-0,12)</t>
  </si>
  <si>
    <t>-PI*(0,84/2)^2*0,12</t>
  </si>
  <si>
    <t>1,03*1,6*1,6</t>
  </si>
  <si>
    <t>-PI*(1,24/2)^2*0,59</t>
  </si>
  <si>
    <t>-PI*(0,84/2)^2*(0,33+1,03-0,59-0,65-0,12)</t>
  </si>
  <si>
    <t>0,96*1,6*1,6</t>
  </si>
  <si>
    <t>-PI*(1,24/2)^2*0,48</t>
  </si>
  <si>
    <t>-PI*(0,84/2)^2*(0,33+0,96-0,48-0,65-0,12)</t>
  </si>
  <si>
    <t>0,97*1,6*1,6</t>
  </si>
  <si>
    <t>-PI*(1,24/2)^2*0,45</t>
  </si>
  <si>
    <t>-PI*(0,84/2)^2*(0,33+0,97-0,45-0,65-0,12)</t>
  </si>
  <si>
    <t>276</t>
  </si>
  <si>
    <t>452353101</t>
  </si>
  <si>
    <t>Bednění podkladních bloků otevřený výkop</t>
  </si>
  <si>
    <t>-1221929189</t>
  </si>
  <si>
    <t>0,33*2,04*4</t>
  </si>
  <si>
    <t>1,272*1,6*4</t>
  </si>
  <si>
    <t>1,03*1,6*4</t>
  </si>
  <si>
    <t>0,96*1,6*4</t>
  </si>
  <si>
    <t>0,97*1,6*4</t>
  </si>
  <si>
    <t>277</t>
  </si>
  <si>
    <t>451571311</t>
  </si>
  <si>
    <t>Lože pod dlažby z kameniva těženého drobného vrstva tl do 100 mm</t>
  </si>
  <si>
    <t>-204688438</t>
  </si>
  <si>
    <t>" pod desku "</t>
  </si>
  <si>
    <t>2,3*(10,399+7,402)/2</t>
  </si>
  <si>
    <t>278</t>
  </si>
  <si>
    <t>4513115113</t>
  </si>
  <si>
    <t>Podklad pro dlažbu z betonu prostého  tř. C8/10 vrstva tl do 100 mm</t>
  </si>
  <si>
    <t>1648866107</t>
  </si>
  <si>
    <t>279</t>
  </si>
  <si>
    <t>4523111611</t>
  </si>
  <si>
    <t>Podkladní desky z betonu prostého tř. C 25/30-XA1 otevřený výkop</t>
  </si>
  <si>
    <t>186026454</t>
  </si>
  <si>
    <t>0,1*(64,08*24,5-3,5*22,5)</t>
  </si>
  <si>
    <t xml:space="preserve">" snížená část "   </t>
  </si>
  <si>
    <t>0,1*4,4*24,5</t>
  </si>
  <si>
    <t>280</t>
  </si>
  <si>
    <t>452351101</t>
  </si>
  <si>
    <t>Bednění podkladních desek nebo bloků nebo sedlového lože otevřený výkop</t>
  </si>
  <si>
    <t>-951103693</t>
  </si>
  <si>
    <t>0,1*(64,08+24,5)*2</t>
  </si>
  <si>
    <t>281</t>
  </si>
  <si>
    <t>463212121</t>
  </si>
  <si>
    <t>Rovnanina z lomového kamene s vyklínováním spár těženým kamenivem</t>
  </si>
  <si>
    <t>843866726</t>
  </si>
  <si>
    <t>282</t>
  </si>
  <si>
    <t>463212191</t>
  </si>
  <si>
    <t>Příplatek za vypracováni líce rovnaniny</t>
  </si>
  <si>
    <t>374829986</t>
  </si>
  <si>
    <t>" VO1A "     7,1*1,7+4,0*8,4</t>
  </si>
  <si>
    <t>283</t>
  </si>
  <si>
    <t>4513115311</t>
  </si>
  <si>
    <t>Podklad pro dlažbu z betonu prostého C30/37 vrstva tl nad 150 do 200 mm</t>
  </si>
  <si>
    <t>1087681751</t>
  </si>
  <si>
    <t>284</t>
  </si>
  <si>
    <t>465921225</t>
  </si>
  <si>
    <t>Kladení dlažby z desek a tvárnic hmotnosti do 60 kg na sucho se zalitím spár maltou tl 20 cm</t>
  </si>
  <si>
    <t>1607329217</t>
  </si>
  <si>
    <t>"  VO1A "</t>
  </si>
  <si>
    <t>" položení stáv. betonových desek "</t>
  </si>
  <si>
    <t>" nařezané tvary dle potřeby "</t>
  </si>
  <si>
    <t>0,2*0,3/2</t>
  </si>
  <si>
    <t>0,47*0,3/2</t>
  </si>
  <si>
    <t>PL1</t>
  </si>
  <si>
    <t>285</t>
  </si>
  <si>
    <t>465921511</t>
  </si>
  <si>
    <t>Kladení dlažby z desek a tvárnic hmotnosti nad 60 do 200 kg na sucho se zalitím spár maltou</t>
  </si>
  <si>
    <t>2024173870</t>
  </si>
  <si>
    <t>0,54*0,73/2</t>
  </si>
  <si>
    <t>0,87*0,62/2</t>
  </si>
  <si>
    <t>PL2</t>
  </si>
  <si>
    <t>286</t>
  </si>
  <si>
    <t>465923114</t>
  </si>
  <si>
    <t>Kladení dlažby z desek a tvárnic hmotnosti nad 200 do 1000 kg na sucho se zalitím spár maltou</t>
  </si>
  <si>
    <t>-1666810582</t>
  </si>
  <si>
    <t>1,34*1,5/2</t>
  </si>
  <si>
    <t>1,5*1,5-1,2*0,96/2</t>
  </si>
  <si>
    <t>1,5*1,5-1,86*0,9/2+0,55*0,3/2</t>
  </si>
  <si>
    <t>1,5*1,5-0,6*(1,5+1,05)/2+1,05*0,5/2</t>
  </si>
  <si>
    <t>1,5*1,5-1,5*1,1/2</t>
  </si>
  <si>
    <t>" úzké díly dlažb 150/45 "</t>
  </si>
  <si>
    <t>0,45*1,5*6</t>
  </si>
  <si>
    <t>287</t>
  </si>
  <si>
    <t>465925114</t>
  </si>
  <si>
    <t>Kladení dlažby z desek a tvárnic hmotnosti nad 1000 kg na sucho se zalitím spár maltou</t>
  </si>
  <si>
    <t>423795538</t>
  </si>
  <si>
    <t>1,5*1,5-0,77*0,63/2</t>
  </si>
  <si>
    <t>1,5*1,5-0,35*0,33/2</t>
  </si>
  <si>
    <t>1,5*1,5-0,80*0,62/2</t>
  </si>
  <si>
    <t>1,5*1,5-1,08*0,88/2</t>
  </si>
  <si>
    <t>" celé díly "</t>
  </si>
  <si>
    <t>1,5*1,5*9</t>
  </si>
  <si>
    <t>288</t>
  </si>
  <si>
    <t>4513115411</t>
  </si>
  <si>
    <t>Podklad pro dlažbu z betonu prostého C 30/37 vrstva tl nad 200 do 250 mm</t>
  </si>
  <si>
    <t>-193768926</t>
  </si>
  <si>
    <t>1,5*1,5*6*4</t>
  </si>
  <si>
    <t>-2,3*((10,399+7,402)/2-1,15)</t>
  </si>
  <si>
    <t>289</t>
  </si>
  <si>
    <t>826919875</t>
  </si>
  <si>
    <t>2,6*2,75*1,55*3</t>
  </si>
  <si>
    <t>-2,6*0,95*0,65*6</t>
  </si>
  <si>
    <t>0,2*2,35*4</t>
  </si>
  <si>
    <t>0,3*2,35</t>
  </si>
  <si>
    <t>0,15*2,1*6</t>
  </si>
  <si>
    <t>0,2*2,35*2</t>
  </si>
  <si>
    <t>290</t>
  </si>
  <si>
    <t>1377882264</t>
  </si>
  <si>
    <t>2,6*(2,75+1,55)*2*3</t>
  </si>
  <si>
    <t>2*0,5*2,35*4</t>
  </si>
  <si>
    <t>2*0,7*2,35</t>
  </si>
  <si>
    <t>2*0,5*2,1*6</t>
  </si>
  <si>
    <t>2*0,5*2,35*2</t>
  </si>
  <si>
    <t>Komunikace</t>
  </si>
  <si>
    <t>291</t>
  </si>
  <si>
    <t>564281111</t>
  </si>
  <si>
    <t>Podklad nebo podsyp ze štěrkopísku ŠP tl 300 mm</t>
  </si>
  <si>
    <t>-1269017070</t>
  </si>
  <si>
    <t>" provizorní panelová cesta "     (3,0+1,03*2)*207,0</t>
  </si>
  <si>
    <t>292</t>
  </si>
  <si>
    <t>-1709980443</t>
  </si>
  <si>
    <t>" přesun hmot "     PANEL2*0,3</t>
  </si>
  <si>
    <t>293</t>
  </si>
  <si>
    <t>2125867438</t>
  </si>
  <si>
    <t>294</t>
  </si>
  <si>
    <t>584121111</t>
  </si>
  <si>
    <t>Osazení silničních dílců z ŽB do lože z kameniva těženého tl 40 mm</t>
  </si>
  <si>
    <t>173192921</t>
  </si>
  <si>
    <t>" provizorní panelová cesta "     621</t>
  </si>
  <si>
    <t>295</t>
  </si>
  <si>
    <t>5938118701</t>
  </si>
  <si>
    <t>panel silniční IZD    300x150x215 cm   20 tun - započítat obratovost za vícenásobné použití</t>
  </si>
  <si>
    <t>1499096253</t>
  </si>
  <si>
    <t>PANEL1/(3,0*1,5)*1,01</t>
  </si>
  <si>
    <t>296</t>
  </si>
  <si>
    <t>564251111</t>
  </si>
  <si>
    <t>Podklad nebo podsyp ze štěrkopísku ŠP tl 150 mm</t>
  </si>
  <si>
    <t>1407229677</t>
  </si>
  <si>
    <t>" zapravení vybouraných komunikací "</t>
  </si>
  <si>
    <t>" asfaltová "      BASFALT</t>
  </si>
  <si>
    <t>" betonová "     BBETONr</t>
  </si>
  <si>
    <t>297</t>
  </si>
  <si>
    <t>564851111</t>
  </si>
  <si>
    <t>Podklad ze štěrkodrtě ŠD tl 150 mm</t>
  </si>
  <si>
    <t>793143668</t>
  </si>
  <si>
    <t>" asfaltová "     BASFALT</t>
  </si>
  <si>
    <t>298</t>
  </si>
  <si>
    <t>564861111</t>
  </si>
  <si>
    <t>Podklad ze štěrkodrtě ŠD tl 200 mm</t>
  </si>
  <si>
    <t>888556575</t>
  </si>
  <si>
    <t>299</t>
  </si>
  <si>
    <t>404446432</t>
  </si>
  <si>
    <t xml:space="preserve">" přesun hmot "     </t>
  </si>
  <si>
    <t>SP15*0,15</t>
  </si>
  <si>
    <t>SD15*0,15</t>
  </si>
  <si>
    <t>SD20*0,20</t>
  </si>
  <si>
    <t>300</t>
  </si>
  <si>
    <t>2043308464</t>
  </si>
  <si>
    <t>301</t>
  </si>
  <si>
    <t>577144111</t>
  </si>
  <si>
    <t>Asfaltový beton vrstva obrusná ACO 11 (ABS) tř. I tl 50 mm š do 3 m z nemodifikovaného asfaltu</t>
  </si>
  <si>
    <t>713454393</t>
  </si>
  <si>
    <t>" asfaltová komunikace "     BASFALT</t>
  </si>
  <si>
    <t>302</t>
  </si>
  <si>
    <t>577145112050</t>
  </si>
  <si>
    <t>Asfaltový beton vrstva vyrovnávací ložní ACL 16+ tř.1(ABH) spád průměrné tl 50 mm š do 3 m z nemodifikovaného asfaltu (ACL16+)</t>
  </si>
  <si>
    <t>-1351376179</t>
  </si>
  <si>
    <t>303</t>
  </si>
  <si>
    <t>56513511116</t>
  </si>
  <si>
    <t>Asfaltový beton vrstva podkladní ACP 22+ (obalované kamenivo OKS) tl 50 mm š do 3 m</t>
  </si>
  <si>
    <t>1870868453</t>
  </si>
  <si>
    <t>304</t>
  </si>
  <si>
    <t>573211111102</t>
  </si>
  <si>
    <t>Postřik živičný spojovací z asfaltu v množství 0,20 kg/m2</t>
  </si>
  <si>
    <t>92500695</t>
  </si>
  <si>
    <t>" asfaltová komunikace "     BASFALT*2</t>
  </si>
  <si>
    <t>305</t>
  </si>
  <si>
    <t>573211111107</t>
  </si>
  <si>
    <t>Postřik živičný spojovací z asfaltu v množství 0,70 kg/m2</t>
  </si>
  <si>
    <t>-1135860231</t>
  </si>
  <si>
    <t>306</t>
  </si>
  <si>
    <t>581131115</t>
  </si>
  <si>
    <t>Kryt cementobetonový vozovek skupiny CB I tl 200 mm</t>
  </si>
  <si>
    <t>-1926787200</t>
  </si>
  <si>
    <t>" betonová komunikace "     BBETONr</t>
  </si>
  <si>
    <t>307</t>
  </si>
  <si>
    <t>916131213</t>
  </si>
  <si>
    <t>Osazení silničního obrubníku betonového stojatého s boční opěrou do lože z betonu prostého</t>
  </si>
  <si>
    <t>69691683</t>
  </si>
  <si>
    <t>308</t>
  </si>
  <si>
    <t>979024443</t>
  </si>
  <si>
    <t>Očištění vybouraných obrubníků a krajníků silničních</t>
  </si>
  <si>
    <t>584750045</t>
  </si>
  <si>
    <t>309</t>
  </si>
  <si>
    <t>93890841102</t>
  </si>
  <si>
    <t>Očištění vozovky tlakovou vodou s kartáčováním  pojížděného živičného povrchu pod spojovací postřik obrusné vrstvy</t>
  </si>
  <si>
    <t>-1811432340</t>
  </si>
  <si>
    <t>" celoplošně zapravované "                 ASFALTF</t>
  </si>
  <si>
    <t>310</t>
  </si>
  <si>
    <t>-1688041435</t>
  </si>
  <si>
    <t>311</t>
  </si>
  <si>
    <t>577134221</t>
  </si>
  <si>
    <t>Asfaltový beton vrstva obrusná ACO 11 (ABS) tř. II tl 40 mm š přes 3 m z nemodifikovaného asfaltu</t>
  </si>
  <si>
    <t>1960380415</t>
  </si>
  <si>
    <t>" celoplošně zapravované nad kanalizací "     FREZA1</t>
  </si>
  <si>
    <t>312</t>
  </si>
  <si>
    <t>59914111101</t>
  </si>
  <si>
    <t xml:space="preserve">Vyplnění spáry zarovnávacího řezu v obrusné vrstvě živičnou modifikovanou zálivkou vč. očištění </t>
  </si>
  <si>
    <t>1309848487</t>
  </si>
  <si>
    <t>" zapravení spáry mezi dvěma asfaltovámi díly - frézovaná plocha "</t>
  </si>
  <si>
    <t>Úpravy povrchů, podlahy a osazování výplní</t>
  </si>
  <si>
    <t>313</t>
  </si>
  <si>
    <t>6166331111</t>
  </si>
  <si>
    <t>Stěrka z těsnící malty vnitřních stok světlé výšky do 1500 mm</t>
  </si>
  <si>
    <t>-29407415</t>
  </si>
  <si>
    <t>1,92*(0,6+1,962+1,924)</t>
  </si>
  <si>
    <t>314</t>
  </si>
  <si>
    <t>6346622112</t>
  </si>
  <si>
    <t>Výplň dilatačních spár š do 10 mm v beton. površích tmelem vhodným do RN</t>
  </si>
  <si>
    <t>-833806547</t>
  </si>
  <si>
    <t>" komora č.1-6 "          6,0*29</t>
  </si>
  <si>
    <t>315</t>
  </si>
  <si>
    <t>6349111241</t>
  </si>
  <si>
    <t>Řezání dilatačních spár š do 10 mm hl do 80 mm v čerstvé betonové mazanině</t>
  </si>
  <si>
    <t>-997460270</t>
  </si>
  <si>
    <t>Trubní vedení</t>
  </si>
  <si>
    <t>316</t>
  </si>
  <si>
    <t>8001</t>
  </si>
  <si>
    <t>Pozn. -  Litinové trouby a tvarovky jsou s vnitřní cementovou vystélkou min. PN10</t>
  </si>
  <si>
    <t>-44309897</t>
  </si>
  <si>
    <t>317</t>
  </si>
  <si>
    <t>8002</t>
  </si>
  <si>
    <t>Pozn. -  Litinové trouby a tvarovky DN80 a DN 100 mají minimální tl. stěny 4,7mm</t>
  </si>
  <si>
    <t>1215370045</t>
  </si>
  <si>
    <t>318</t>
  </si>
  <si>
    <t>822522111</t>
  </si>
  <si>
    <t>Montáž potrubí z trub TZH s integrovaným těsněním otevřený výkop sklon do 20 % DN 1200</t>
  </si>
  <si>
    <t>624521387</t>
  </si>
  <si>
    <t>" mezi Š1004-Š1004.1 "</t>
  </si>
  <si>
    <t>" délka stoky "     35,0-23,0-6,46/2-1,3</t>
  </si>
  <si>
    <t>" délka potrubí "     35,0-23,0-6,46/2+1,8-0,9</t>
  </si>
  <si>
    <t>319</t>
  </si>
  <si>
    <t>5922245401</t>
  </si>
  <si>
    <t>trouba železobetonová hrdlová přímá s čedičovou vystýl. OC180° TZH-Q 1200/2500</t>
  </si>
  <si>
    <t>766738381</t>
  </si>
  <si>
    <t>DN1200p/2,5*1,01</t>
  </si>
  <si>
    <t>320</t>
  </si>
  <si>
    <t>8245611116</t>
  </si>
  <si>
    <t>Montáž potrubí z trub TZH s integrovaným těsněním otevřený výkop sklon do 20 % DN 1400</t>
  </si>
  <si>
    <t>640939484</t>
  </si>
  <si>
    <t>" délka stoky "</t>
  </si>
  <si>
    <t>" stoka A - mezi OK1A-Š1004 "     23,0-0,5-2,58</t>
  </si>
  <si>
    <t>" stoka OS1A - mezi VO1A-OS1A "     69,4-0,4-3,68-3,38-0,5</t>
  </si>
  <si>
    <t>" délka potrubí "</t>
  </si>
  <si>
    <t>" stoka A - mezi OK1A-Š1004 "     23,0-1,85</t>
  </si>
  <si>
    <t>" stoka OS1A - mezi VO1A-OS1A "     69,4-0,4-0,76-1,2-1,15-0,97</t>
  </si>
  <si>
    <t>321</t>
  </si>
  <si>
    <t>59222416014</t>
  </si>
  <si>
    <t>trouba velkorozměrová železobet. válcová s perem a polodrážkou TZP- Q 1400/2500</t>
  </si>
  <si>
    <t>220588033</t>
  </si>
  <si>
    <t>(DN1400p-DN1400če)/2,5*1,01</t>
  </si>
  <si>
    <t>322</t>
  </si>
  <si>
    <t>59222419914</t>
  </si>
  <si>
    <t>trouba velkorozměrová železobet. s čedičovou vystýlkou válcová s perem a polodrážkou TZP- Q 1400/2500</t>
  </si>
  <si>
    <t>1000648417</t>
  </si>
  <si>
    <t>DN1400če/2,5*1,01</t>
  </si>
  <si>
    <t>323</t>
  </si>
  <si>
    <t>831392121</t>
  </si>
  <si>
    <t>Montáž potrubí z trub kameninových hrdlových s integrovaným těsněním výkop sklon do 20 % DN 400</t>
  </si>
  <si>
    <t>570330130</t>
  </si>
  <si>
    <t>" mezi Š1004.1 - Š2002 "</t>
  </si>
  <si>
    <t>" délka stoky "     22,0-3,28/2-1,8/2</t>
  </si>
  <si>
    <t>" délka potrubí "     22,0-2,1/2-1,8/2</t>
  </si>
  <si>
    <t>324</t>
  </si>
  <si>
    <t>597107010</t>
  </si>
  <si>
    <t>trouba kameninová glazovaná DN400mm L2,50m spojovací systém C Třída 160</t>
  </si>
  <si>
    <t>-906978831</t>
  </si>
  <si>
    <t>DN400p*1,015</t>
  </si>
  <si>
    <t>325</t>
  </si>
  <si>
    <t>8925511101</t>
  </si>
  <si>
    <t>Zkouška těsnosti kanalizace - úsek mezi šachtami</t>
  </si>
  <si>
    <t>-1044468112</t>
  </si>
  <si>
    <t>326</t>
  </si>
  <si>
    <t>8943021141</t>
  </si>
  <si>
    <t>Dno šachet tl nad 200 mm ze ŽB tř. C 30/37-XC4-XA1</t>
  </si>
  <si>
    <t>-969899080</t>
  </si>
  <si>
    <t>" Š1004 "            0,4*6,46*5,06*1,035</t>
  </si>
  <si>
    <t>" Š1004.1 "         0,3*3,68*3,28*1,035</t>
  </si>
  <si>
    <t>" Š2002 "            0,3*1,8*1,8*1,035</t>
  </si>
  <si>
    <t>" Š1805 "            0,3*3,68*3,38*1,035</t>
  </si>
  <si>
    <t>" Š1806 "            0,3*3,68*3,38*1,035</t>
  </si>
  <si>
    <t>327</t>
  </si>
  <si>
    <t>8943021241</t>
  </si>
  <si>
    <t>Stěny šachet tl nad 200 mm ze ŽB tř. C 30/37-XC4-XA1</t>
  </si>
  <si>
    <t>1435111716</t>
  </si>
  <si>
    <t xml:space="preserve">" Š1004 "            </t>
  </si>
  <si>
    <t>2,8*(6,46*5,06-16,94)*1,035</t>
  </si>
  <si>
    <t>" DN800 "    -0,77*PI*(1,06/2)^2*1,035</t>
  </si>
  <si>
    <t>" DN1200 "  -1,34*PI*(1,58/2)^2*1,035</t>
  </si>
  <si>
    <t>" DN1400 "  -0,77*PI*(1,82/2)^2*1,035</t>
  </si>
  <si>
    <t>" výplň u stropu "     0,4*(6,46*5,06-5,8*4,4)*1,035</t>
  </si>
  <si>
    <t>2,6*(3,68*3,28-4,55)*1,035</t>
  </si>
  <si>
    <t>" DN1200 "  -(0,59+1,11)*PI*(1,58/2)^2*1,035</t>
  </si>
  <si>
    <t>" DN400 "   -0,59*PI*(0,486/2)^2*1,035</t>
  </si>
  <si>
    <t>" výplň u stropu "     0,3*(3,68*3,28-3,1*2,7)*1,035</t>
  </si>
  <si>
    <t xml:space="preserve">" Š2002 "           </t>
  </si>
  <si>
    <t>0,95*(1,8*1,8-1,0*1,0)*1,035</t>
  </si>
  <si>
    <t>" DN400 "   -0,4*PI*(0,486/2)^2*2*1,035</t>
  </si>
  <si>
    <t>" výplň u stropu "     0,3*(1,8*1,8-1,6*1,6)*1,035</t>
  </si>
  <si>
    <t xml:space="preserve">" Š1805 "          </t>
  </si>
  <si>
    <t>2,6*(3,68*3,38-5,04)*1,035</t>
  </si>
  <si>
    <t>" DN800 "    -0,59*PI*(1,06/2)^2*1,035</t>
  </si>
  <si>
    <t>" DN1400 "  -(0,59+0,93)*PI*(1,82/2)^2*1,035</t>
  </si>
  <si>
    <t>" výplň u stropu "     0,3*(3,6*3,38-3,1*2,8)*1,035</t>
  </si>
  <si>
    <t xml:space="preserve">" Š1806 "           </t>
  </si>
  <si>
    <t>2,6*(3,68*3,38-4,56)*1,035</t>
  </si>
  <si>
    <t>" DN1400 "  -(0,59+1,2)*PI*(1,82/2)^2*1,035</t>
  </si>
  <si>
    <t>328</t>
  </si>
  <si>
    <t>894502101</t>
  </si>
  <si>
    <t>Bednění stěn šachet pravoúhlých nebo vícehranných jednostranné</t>
  </si>
  <si>
    <t>-202468257</t>
  </si>
  <si>
    <t>" Š1004 "     2,8*16,39</t>
  </si>
  <si>
    <t>" Š1004.1 "  2,6*8,54</t>
  </si>
  <si>
    <t>" Š2002 "     0,95*1,0*4</t>
  </si>
  <si>
    <t>" Š1805 "     2,6*8,94</t>
  </si>
  <si>
    <t>" Š1806 "     2,6*8,60</t>
  </si>
  <si>
    <t>329</t>
  </si>
  <si>
    <t>894601111</t>
  </si>
  <si>
    <t>Výztuž šachet z betonářské oceli 10 216</t>
  </si>
  <si>
    <t>-1300467067</t>
  </si>
  <si>
    <t>" šachty - dno "</t>
  </si>
  <si>
    <t>" Š1004 "            5,8*4,4*0,75*6*0,000222</t>
  </si>
  <si>
    <t>" Š1004.1 "         3,1*2,7*0,65*6*0,000222</t>
  </si>
  <si>
    <t>" Š1805 "            3,1*2,8*0,65*6*0,000222</t>
  </si>
  <si>
    <t>" Š1806 "            3,1*2,8*0,65*6*0,000222</t>
  </si>
  <si>
    <t>" šachty - stěny "</t>
  </si>
  <si>
    <t>2,8*(5,4+4,2)*2*0,75*6*0,000222</t>
  </si>
  <si>
    <t>2,6*(2,8+2,4)*2*0,65*6*0,000222</t>
  </si>
  <si>
    <t>2,6*(2,8+2,5)*2*0,65*6*0,000222</t>
  </si>
  <si>
    <t>330</t>
  </si>
  <si>
    <t>894608112</t>
  </si>
  <si>
    <t>Výztuž šachet z betonářské oceli 10 505</t>
  </si>
  <si>
    <t>1152692862</t>
  </si>
  <si>
    <t>" Š1004 "       3,215</t>
  </si>
  <si>
    <t>" Š1004.1 "   1,644</t>
  </si>
  <si>
    <t>" Š1805 "       1,694</t>
  </si>
  <si>
    <t>" Š1806 "       1,650</t>
  </si>
  <si>
    <t>331</t>
  </si>
  <si>
    <t>8946081911</t>
  </si>
  <si>
    <t>Výztuž šachet z Kari sítí</t>
  </si>
  <si>
    <t>-1381215404</t>
  </si>
  <si>
    <t>0,6*(1,5+1,05)*4*0,00444</t>
  </si>
  <si>
    <t>332</t>
  </si>
  <si>
    <t>8942042613</t>
  </si>
  <si>
    <t>Žlaby šachet průřezu o poloměru nad 500 mm z betonu prostého tř. C 30/37 XC4 XA1</t>
  </si>
  <si>
    <t>-185505942</t>
  </si>
  <si>
    <t>1,22*16,94</t>
  </si>
  <si>
    <t>-(1,2*0,2+PI*(1,2/2)^2/2)*4,9</t>
  </si>
  <si>
    <t>-(0,4*0,8+PI*(0,8/2)^2/2)*2,1</t>
  </si>
  <si>
    <t>2,6*1,04+1,02*(4,55-1,04)</t>
  </si>
  <si>
    <t>-2,1*(0,2*1,2+PI*(1,2/2)^2/2)</t>
  </si>
  <si>
    <t>0,57*1,0*1,0</t>
  </si>
  <si>
    <t>-1,0*(0,2*0,4+PI*(0,4/2)^2/2)</t>
  </si>
  <si>
    <t>1,22*5,04</t>
  </si>
  <si>
    <t>-(1,4*0,2+PI*(1,4/2)^2/2)*2,1</t>
  </si>
  <si>
    <t>-(0,1*0,8+PI*(0,8/2)^2/2)*0,54</t>
  </si>
  <si>
    <t>1,22*4,56</t>
  </si>
  <si>
    <t>-(1,4*0,2+PI*(1,4/2)^2/2)*1,9</t>
  </si>
  <si>
    <t>" SŠ1801 "     8,2</t>
  </si>
  <si>
    <t>333</t>
  </si>
  <si>
    <t>351351111</t>
  </si>
  <si>
    <t>Vnitřní bednění spodní části stok světlé v do 1200 mm otevřený výkop</t>
  </si>
  <si>
    <t>454425836</t>
  </si>
  <si>
    <t>(2*0,2+PI*1,3/2)*4,9</t>
  </si>
  <si>
    <t>2*0,5*2,1</t>
  </si>
  <si>
    <t>(2,6-1,05)*2,55</t>
  </si>
  <si>
    <t>2,1*0,2*2</t>
  </si>
  <si>
    <t>1,0*0,2*2</t>
  </si>
  <si>
    <t>(2*0,2+PI*1,4/2)*2,1</t>
  </si>
  <si>
    <t>(0,1*2+PI*0,8/2)*0,54</t>
  </si>
  <si>
    <t>(PI*1,4/2+0,2*2)*1,9</t>
  </si>
  <si>
    <t>" SŠ1801 "</t>
  </si>
  <si>
    <t>PI*1,2/2*(3,576+1,354+0,332)</t>
  </si>
  <si>
    <t>334</t>
  </si>
  <si>
    <t>1263985017</t>
  </si>
  <si>
    <t>" strop/stěny "</t>
  </si>
  <si>
    <t>" Š1004 "     (5,4+4,0)*2</t>
  </si>
  <si>
    <t>" Š1004.1 "  (2,8+2,4)*2</t>
  </si>
  <si>
    <t>" Š2002 "     1,3*4</t>
  </si>
  <si>
    <t>" Š1805 "     (2,8+2,5)*2</t>
  </si>
  <si>
    <t>" Š1806 "     (2,8+2,5)*2</t>
  </si>
  <si>
    <t>" potrubí/stěna "</t>
  </si>
  <si>
    <t>" DN800 "    3,2</t>
  </si>
  <si>
    <t>" DN1200 "  5,5</t>
  </si>
  <si>
    <t>" DN1200 "  5,5*2</t>
  </si>
  <si>
    <t>" DN400 "    1,6</t>
  </si>
  <si>
    <t>" DN400 "    1,6*2</t>
  </si>
  <si>
    <t>" DN1400 "  6,3*2</t>
  </si>
  <si>
    <t>" šachtové skruže "</t>
  </si>
  <si>
    <t>3,7*4+2,4</t>
  </si>
  <si>
    <t>335</t>
  </si>
  <si>
    <t>360841170</t>
  </si>
  <si>
    <t>336</t>
  </si>
  <si>
    <t>8943030401</t>
  </si>
  <si>
    <t>Strop šachty Š1004 - 5800/4400/400 prefa ze ŽB vodostavební C30/37-XA1-XC4 s otvorem d=1,0m</t>
  </si>
  <si>
    <t>534632472</t>
  </si>
  <si>
    <t>337</t>
  </si>
  <si>
    <t>8943030402</t>
  </si>
  <si>
    <t>Strop šachty Š1004.1 - 3100/2700/300 prefa ze ŽB vodostavební C30/37-XA1-XC4 s otvorem d=1,0m</t>
  </si>
  <si>
    <t>-1291751973</t>
  </si>
  <si>
    <t>338</t>
  </si>
  <si>
    <t>8943030403</t>
  </si>
  <si>
    <t>Strop šachty Š2002 - 1600/1600/300 prefa ze ŽB vodostavební C30/37-XA1-XC4 s otvorem d=0,6m</t>
  </si>
  <si>
    <t>2142370636</t>
  </si>
  <si>
    <t>339</t>
  </si>
  <si>
    <t>8943030404</t>
  </si>
  <si>
    <t>Strop šachty Š1805 - 3100/2800/300 prefa ze ŽB vodostavební C30/37-XA1-XC4 s otvorem d=1,0m</t>
  </si>
  <si>
    <t>-288781576</t>
  </si>
  <si>
    <t>340</t>
  </si>
  <si>
    <t>8943030405</t>
  </si>
  <si>
    <t>Strop šachty Š1806 - 3100/2800/300 prefa ze ŽB vodostavební C30/37-XA1-XC4 s otvorem d=1,0m</t>
  </si>
  <si>
    <t>1948413912</t>
  </si>
  <si>
    <t>341</t>
  </si>
  <si>
    <t>894411311</t>
  </si>
  <si>
    <t>Osazení železobetonových dílců pro šachty skruží rovných</t>
  </si>
  <si>
    <t>1230446730</t>
  </si>
  <si>
    <t>" šachty "     1+4+3</t>
  </si>
  <si>
    <t>342</t>
  </si>
  <si>
    <t>592243050</t>
  </si>
  <si>
    <t>skruž betonová šachetní TBS-Q.1 100/25 D100x25x12 cm</t>
  </si>
  <si>
    <t>1745657598</t>
  </si>
  <si>
    <t>343</t>
  </si>
  <si>
    <t>592243060</t>
  </si>
  <si>
    <t>skruž betonová šachetní TBS-Q.1 100/50 D100x50x12 cm</t>
  </si>
  <si>
    <t>1122504291</t>
  </si>
  <si>
    <t>4*1,01 'Přepočtené koeficientem množství</t>
  </si>
  <si>
    <t>344</t>
  </si>
  <si>
    <t>592243070</t>
  </si>
  <si>
    <t>skruž betonová šachetní TBS-Q.1 100/100 D100x100x12 cm</t>
  </si>
  <si>
    <t>-725594335</t>
  </si>
  <si>
    <t>3*1,01 'Přepočtené koeficientem množství</t>
  </si>
  <si>
    <t>345</t>
  </si>
  <si>
    <t>592243480</t>
  </si>
  <si>
    <t>těsnění elastomerové pro spojení šachetních dílů EMT DN 1000</t>
  </si>
  <si>
    <t>1357997195</t>
  </si>
  <si>
    <t>8*1,02 'Přepočtené koeficientem množství</t>
  </si>
  <si>
    <t>346</t>
  </si>
  <si>
    <t>894412411</t>
  </si>
  <si>
    <t>Osazení železobetonových dílců pro šachty skruží přechodových</t>
  </si>
  <si>
    <t>-1845498848</t>
  </si>
  <si>
    <t>" šachty "     4</t>
  </si>
  <si>
    <t>347</t>
  </si>
  <si>
    <t>592243120</t>
  </si>
  <si>
    <t>konus šachetní betonový TBR-Q.1 100-63/58/12 KPS 100x62,5x58 cm</t>
  </si>
  <si>
    <t>2110068429</t>
  </si>
  <si>
    <t>348</t>
  </si>
  <si>
    <t>1767845333</t>
  </si>
  <si>
    <t>4*1,02 'Přepočtené koeficientem množství</t>
  </si>
  <si>
    <t>349</t>
  </si>
  <si>
    <t>8944131101</t>
  </si>
  <si>
    <t>Příplatek pro osazení první skruže - vnější přibetonování skruže beton C30/37 a výplň zámku skruží tmelem průměr 60/70 mm</t>
  </si>
  <si>
    <t>-130394862</t>
  </si>
  <si>
    <t>" šachty "         4+1</t>
  </si>
  <si>
    <t>350</t>
  </si>
  <si>
    <t>8947014011</t>
  </si>
  <si>
    <t>Žlaby kameninové z půlené kameniny DN400</t>
  </si>
  <si>
    <t>270159406</t>
  </si>
  <si>
    <t>" Š2002 "     1,0</t>
  </si>
  <si>
    <t>351</t>
  </si>
  <si>
    <t>8947018012</t>
  </si>
  <si>
    <t>Žlaby kameninové z půlené kameniny DN800</t>
  </si>
  <si>
    <t>-3147190</t>
  </si>
  <si>
    <t>" RN1A "     2,0</t>
  </si>
  <si>
    <t>" Š1014 "     2,8</t>
  </si>
  <si>
    <t>352</t>
  </si>
  <si>
    <t>87147211611</t>
  </si>
  <si>
    <t>Kameninová trouba DN 800 - dl.0,5m osazena do bednění před betonáží - M+D</t>
  </si>
  <si>
    <t>-1351833942</t>
  </si>
  <si>
    <t>" RN1B - vnitřní stěna "     1</t>
  </si>
  <si>
    <t>353</t>
  </si>
  <si>
    <t>8713903301</t>
  </si>
  <si>
    <t>Provizorní obtok - převedení průtoku odpadních vod přes stavební jámu trouba ocel.PVC DN600 - zřízení, zajištění vč. všech potřebných stavebních prací, demontáž likvidace odvoz</t>
  </si>
  <si>
    <t>1278938305</t>
  </si>
  <si>
    <t>15+15+84</t>
  </si>
  <si>
    <t>354</t>
  </si>
  <si>
    <t>899102111</t>
  </si>
  <si>
    <t>Osazení poklopů litinových nebo ocelových včetně rámů hmotnosti nad 50 do 100 kg</t>
  </si>
  <si>
    <t>536466317</t>
  </si>
  <si>
    <t>355</t>
  </si>
  <si>
    <t>5524344401</t>
  </si>
  <si>
    <t>poklop kruhový litinový 600 B 125</t>
  </si>
  <si>
    <t>-19877249</t>
  </si>
  <si>
    <t>356</t>
  </si>
  <si>
    <t>899104111</t>
  </si>
  <si>
    <t>Osazení poklopů litinových nebo ocelových včetně rámů hmotnosti nad 150 kg</t>
  </si>
  <si>
    <t>2135332099</t>
  </si>
  <si>
    <t>" šachty "     1</t>
  </si>
  <si>
    <t>357</t>
  </si>
  <si>
    <t>5524344201</t>
  </si>
  <si>
    <t>poklop na vstupní šachtu litinový 600 D400, vzor DIN</t>
  </si>
  <si>
    <t>1994793331</t>
  </si>
  <si>
    <t>358</t>
  </si>
  <si>
    <t>89950119</t>
  </si>
  <si>
    <t>Stupadla do šachet litinová vidlicová s PE povlakem</t>
  </si>
  <si>
    <t>-1318255739</t>
  </si>
  <si>
    <t>" šachty "                  8+7+2+6+6</t>
  </si>
  <si>
    <t>359</t>
  </si>
  <si>
    <t>8941041111</t>
  </si>
  <si>
    <t>Žlaby šachet z cihel kanalizačních průměru do 500 mm</t>
  </si>
  <si>
    <t>-568522391</t>
  </si>
  <si>
    <t>" RN1A - žlab v řezu B "</t>
  </si>
  <si>
    <t>0,115*(PI*((1,4+0,8)/2+0,115)/2+0,2*2)*10,0</t>
  </si>
  <si>
    <t>360</t>
  </si>
  <si>
    <t>8942012261</t>
  </si>
  <si>
    <t>Výplňový beton šachet z prostého betonu bez zvýšených nároků na prostředí tř. C 25/30-XA1</t>
  </si>
  <si>
    <t>1265605206</t>
  </si>
  <si>
    <t>" výplňový beton - žlaby RN "</t>
  </si>
  <si>
    <t>" řez B "     1,8*2,0*(62,0-0,5*3)+1,5*2,0*2,5</t>
  </si>
  <si>
    <t>" řez E "     1,8*2,0*12,5+0,9*2,0*6,0</t>
  </si>
  <si>
    <t>" řez G/D "     1,5*2,5*6,0+1,7*1,5*6,0</t>
  </si>
  <si>
    <t>361</t>
  </si>
  <si>
    <t>8942041621</t>
  </si>
  <si>
    <t>Žlaby z houževnatého betonu prostého tř. C35/45-XA1-XM2</t>
  </si>
  <si>
    <t>159448405</t>
  </si>
  <si>
    <t>" komora č. 1-5 "     10,9*6,0*5</t>
  </si>
  <si>
    <t>" komora č. 6 "         9,0*6,0</t>
  </si>
  <si>
    <t>" snížená část - řez F-F "</t>
  </si>
  <si>
    <t>(0,8+0,7)/2*1,0*4,5*6</t>
  </si>
  <si>
    <t xml:space="preserve">" řez B "     </t>
  </si>
  <si>
    <t>0,7*2,0*(62,0-0,5*3-2,0)</t>
  </si>
  <si>
    <t>-0,362*48,5</t>
  </si>
  <si>
    <t>-(PI*(0,8/2)^2/2+0,8*0,2+0,362)/2*(62,0-0,5*3-2,0-48,5)</t>
  </si>
  <si>
    <t xml:space="preserve">" řez B/E "     </t>
  </si>
  <si>
    <t>1,0*2,0*2,0</t>
  </si>
  <si>
    <t>-(PI*(0,8/2)^2/2+0,8*0,4)*2,0</t>
  </si>
  <si>
    <t xml:space="preserve">" řez A/E "     </t>
  </si>
  <si>
    <t>0,5*2,0*6,0</t>
  </si>
  <si>
    <t xml:space="preserve">" řez C+D/E "     </t>
  </si>
  <si>
    <t>0,3*2,0*12,5</t>
  </si>
  <si>
    <t xml:space="preserve">" řez D/G "     </t>
  </si>
  <si>
    <t>0,7*2,5*1,8+0,34*2,5*(6,0-1,8)</t>
  </si>
  <si>
    <t>0,33*1,5*6,0</t>
  </si>
  <si>
    <t>362</t>
  </si>
  <si>
    <t>-1702505243</t>
  </si>
  <si>
    <t>" komora č. 1-6 "     (1,7+0,2)*6,0*6</t>
  </si>
  <si>
    <t>0,7*1,0*6</t>
  </si>
  <si>
    <t>1,6*48,5</t>
  </si>
  <si>
    <t>(PI*0,8/2+2*0,2+1,6)/2*(62,0-0,5*3-2,0-48,5)</t>
  </si>
  <si>
    <t>" řez A/E "     0,2*0,4*4</t>
  </si>
  <si>
    <t>(PI*0,8/2+2*0,4)*2,0</t>
  </si>
  <si>
    <t>0,4*2,5</t>
  </si>
  <si>
    <t>363</t>
  </si>
  <si>
    <t>8946082166</t>
  </si>
  <si>
    <t>Výztuž žlabů šachet ze svařovaných sítí typu Kari</t>
  </si>
  <si>
    <t>-24211553</t>
  </si>
  <si>
    <t>" komora č. 1-6 "     6,0*(28,0*5+25,0)*0,00444</t>
  </si>
  <si>
    <t>1,0*4,5*6*0,00444</t>
  </si>
  <si>
    <t>2,0*6,0*0,00444</t>
  </si>
  <si>
    <t>2,0*12,5*0,00444</t>
  </si>
  <si>
    <t>2,5*6,0*0,00444</t>
  </si>
  <si>
    <t>1,5*6,0*0,00444</t>
  </si>
  <si>
    <t>364</t>
  </si>
  <si>
    <t>-1721542294</t>
  </si>
  <si>
    <t>" prostupujícíc potrubí "     47,0</t>
  </si>
  <si>
    <t>" skruže výlezových komínů "</t>
  </si>
  <si>
    <t>3,7*19</t>
  </si>
  <si>
    <t>365</t>
  </si>
  <si>
    <t>8993222021</t>
  </si>
  <si>
    <t>Poklopy litinový otvor 900/600    (s klíčem + 5100)</t>
  </si>
  <si>
    <t>936079479</t>
  </si>
  <si>
    <t>366</t>
  </si>
  <si>
    <t>899323201</t>
  </si>
  <si>
    <t>Sestava kompozitních poklopů pro otvor 6000x2000 s rámem</t>
  </si>
  <si>
    <t>-1218302319</t>
  </si>
  <si>
    <t>367</t>
  </si>
  <si>
    <t>1236475389</t>
  </si>
  <si>
    <t>" RN1A "     19+19+19</t>
  </si>
  <si>
    <t>368</t>
  </si>
  <si>
    <t>-1881632555</t>
  </si>
  <si>
    <t>19*1,01 'Přepočtené koeficientem množství</t>
  </si>
  <si>
    <t>369</t>
  </si>
  <si>
    <t>-2031639237</t>
  </si>
  <si>
    <t>370</t>
  </si>
  <si>
    <t>-1006263074</t>
  </si>
  <si>
    <t>371</t>
  </si>
  <si>
    <t>-277972275</t>
  </si>
  <si>
    <t>57*1,02 'Přepočtené koeficientem množství</t>
  </si>
  <si>
    <t>372</t>
  </si>
  <si>
    <t>-1707825207</t>
  </si>
  <si>
    <t>" RN1A "     19</t>
  </si>
  <si>
    <t>373</t>
  </si>
  <si>
    <t>-1385232359</t>
  </si>
  <si>
    <t>374</t>
  </si>
  <si>
    <t>5922431301</t>
  </si>
  <si>
    <t>konus šachetní betonový TBR-Q 500/1000x800/120 SP</t>
  </si>
  <si>
    <t>-820697378</t>
  </si>
  <si>
    <t>375</t>
  </si>
  <si>
    <t>769358212</t>
  </si>
  <si>
    <t>19*1,02 'Přepočtené koeficientem množství</t>
  </si>
  <si>
    <t>376</t>
  </si>
  <si>
    <t>636527384</t>
  </si>
  <si>
    <t>" RN1A "         19</t>
  </si>
  <si>
    <t>377</t>
  </si>
  <si>
    <t>-711447532</t>
  </si>
  <si>
    <t>" RN1A "     7</t>
  </si>
  <si>
    <t>378</t>
  </si>
  <si>
    <t>-435635719</t>
  </si>
  <si>
    <t>379</t>
  </si>
  <si>
    <t>899103111</t>
  </si>
  <si>
    <t>Osazení poklopů litinových nebo ocelových včetně rámů hmotnosti nad 100 do 150 kg</t>
  </si>
  <si>
    <t>-1680937532</t>
  </si>
  <si>
    <t>" RN1A "     6</t>
  </si>
  <si>
    <t>380</t>
  </si>
  <si>
    <t>5524345101</t>
  </si>
  <si>
    <t>poklop kruhový litinový d- 800mm D400 uzamykatelný</t>
  </si>
  <si>
    <t>-603852149</t>
  </si>
  <si>
    <t>381</t>
  </si>
  <si>
    <t>1162946699</t>
  </si>
  <si>
    <t>" RN1A "      6</t>
  </si>
  <si>
    <t>382</t>
  </si>
  <si>
    <t>-202376852</t>
  </si>
  <si>
    <t>383</t>
  </si>
  <si>
    <t>-1486602033</t>
  </si>
  <si>
    <t xml:space="preserve">" RN1A "     </t>
  </si>
  <si>
    <t>12+6+9+7</t>
  </si>
  <si>
    <t>17*6+7</t>
  </si>
  <si>
    <t>7+9+8</t>
  </si>
  <si>
    <t>384</t>
  </si>
  <si>
    <t>899401112</t>
  </si>
  <si>
    <t>Osazení poklopů litinových šoupátkových</t>
  </si>
  <si>
    <t>-1185484005</t>
  </si>
  <si>
    <t>" RN1A - poklop pro škrtící šoupě DN800 "</t>
  </si>
  <si>
    <t>385</t>
  </si>
  <si>
    <t>4229135201</t>
  </si>
  <si>
    <t>poklop litinový šoupátkový</t>
  </si>
  <si>
    <t>-319940397</t>
  </si>
  <si>
    <t>386</t>
  </si>
  <si>
    <t>89971218</t>
  </si>
  <si>
    <t>Orientační tabulky pro šoupátka, hydranty, ventily</t>
  </si>
  <si>
    <t>-1229789076</t>
  </si>
  <si>
    <t>387</t>
  </si>
  <si>
    <t>857242121</t>
  </si>
  <si>
    <t>Montáž litinových tvarovek jednoosých přírubových otevřený výkop DN 80</t>
  </si>
  <si>
    <t>-231162953</t>
  </si>
  <si>
    <t>" AŠ "     6</t>
  </si>
  <si>
    <t>388</t>
  </si>
  <si>
    <t>0400080090161</t>
  </si>
  <si>
    <t>SPECIÁLNÍ PŘÍRUBA PROTI POSUNU DN 80/90</t>
  </si>
  <si>
    <t>1239238790</t>
  </si>
  <si>
    <t>389</t>
  </si>
  <si>
    <t>5525360801</t>
  </si>
  <si>
    <t>přechod přírubový FFR-kus litinový DN 80/50 mm</t>
  </si>
  <si>
    <t>-926446810</t>
  </si>
  <si>
    <t>390</t>
  </si>
  <si>
    <t>5525321901</t>
  </si>
  <si>
    <t>trouba přírubová litinová FF DN 50 mm délka 400 mm</t>
  </si>
  <si>
    <t>236251756</t>
  </si>
  <si>
    <t>391</t>
  </si>
  <si>
    <t>981005000016</t>
  </si>
  <si>
    <t>MEZIKUS MONTÁŽNÍ DN 50</t>
  </si>
  <si>
    <t>1504611830</t>
  </si>
  <si>
    <t>392</t>
  </si>
  <si>
    <t>810005000116</t>
  </si>
  <si>
    <t>PŘÍRUBA VNITŘNÍ ZÁVIT DN 50-1''</t>
  </si>
  <si>
    <t>-1437279933</t>
  </si>
  <si>
    <t>2*1,01 'Přepočtené koeficientem množství</t>
  </si>
  <si>
    <t>393</t>
  </si>
  <si>
    <t>857243131</t>
  </si>
  <si>
    <t>Montáž litinových tvarovek odbočných hrdlových otevřený výkop s integrovaným těsněním DN 80</t>
  </si>
  <si>
    <t>1891499039</t>
  </si>
  <si>
    <t>" AŠ "     2</t>
  </si>
  <si>
    <t>394</t>
  </si>
  <si>
    <t>5525350801</t>
  </si>
  <si>
    <t>tvarovka přírubová litinová s přírubovou odbočkou T-kus DN 80/50 mm</t>
  </si>
  <si>
    <t>-1176914962</t>
  </si>
  <si>
    <t>395</t>
  </si>
  <si>
    <t>891241111</t>
  </si>
  <si>
    <t>Montáž vodovodních šoupátek otevřený výkop DN 80</t>
  </si>
  <si>
    <t>-1659587935</t>
  </si>
  <si>
    <t>" RN "     1</t>
  </si>
  <si>
    <t>396</t>
  </si>
  <si>
    <t>42224397661</t>
  </si>
  <si>
    <t>šoupátko litinové DN80 s ručním kolem</t>
  </si>
  <si>
    <t>1014689246</t>
  </si>
  <si>
    <t>Ostatní konstrukce a práce-bourání</t>
  </si>
  <si>
    <t>397</t>
  </si>
  <si>
    <t>953312111</t>
  </si>
  <si>
    <t>Vložky do svislých dilatačních spár z fasádních polystyrénových desek tl 10 mm</t>
  </si>
  <si>
    <t>804759830</t>
  </si>
  <si>
    <t>" komora č. 1-5 "     10,9*2*5+1,65*6,0*5</t>
  </si>
  <si>
    <t>" komora č. 6 "         9,0*2+1,65*6,0</t>
  </si>
  <si>
    <t>(0,8*1,0+(0,8+0,7)/2*4,5*2)*6</t>
  </si>
  <si>
    <t>0,7*(2,0+62,0-0,5*3-2,0)*2</t>
  </si>
  <si>
    <t>1,0*2,0*4</t>
  </si>
  <si>
    <t>0,5*(2,0+6,0)*2</t>
  </si>
  <si>
    <t>0,3*(2,0+12,5)*2</t>
  </si>
  <si>
    <t>0,7*(2,5+1,8*2)+0,34*(2,5+(6,0-1,8)*2)</t>
  </si>
  <si>
    <t>0,33*(1,5+6,0)*2</t>
  </si>
  <si>
    <t>" řez B "     1,8*(2,0+62,0-0,5*3)*2+1,5*(2,0+2,5)*2</t>
  </si>
  <si>
    <t>" řez E "     1,8*(2,0+12,5)*2+0,9*(2,0+6,0)*2</t>
  </si>
  <si>
    <t>" řez G/D "     1,5*(2,5+6,0)*2+1,7*(1,5+6,0)*2</t>
  </si>
  <si>
    <t>398</t>
  </si>
  <si>
    <t>9537311141</t>
  </si>
  <si>
    <t>Plastová chránička DN100 dlo. 2,4m osazena v bednění před betonáží</t>
  </si>
  <si>
    <t>-1399676953</t>
  </si>
  <si>
    <t>" RN - pro táhlo zemní soupravy pro šoupátko "</t>
  </si>
  <si>
    <t>399</t>
  </si>
  <si>
    <t>9537316031</t>
  </si>
  <si>
    <t>Usměrňovací plech tl. 3,5mm - (1,2/0,2m)  vč. kotvení - nerez</t>
  </si>
  <si>
    <t>-190056101</t>
  </si>
  <si>
    <t>" RN - ochrana čerpadla "     6</t>
  </si>
  <si>
    <t>400</t>
  </si>
  <si>
    <t>959811251</t>
  </si>
  <si>
    <t>P1 - Vláknocementová prostupka d-125 dl. 500  s těsnícím profilem nerez zdvojený pro potrubí d-63</t>
  </si>
  <si>
    <t>-14408937</t>
  </si>
  <si>
    <t>401</t>
  </si>
  <si>
    <t>959811801</t>
  </si>
  <si>
    <t>P2 - Vláknocementová prostupka d-200 dl.400  s těsnícím profilem nerez zdvojený pro potrubí d-129</t>
  </si>
  <si>
    <t>-1220933582</t>
  </si>
  <si>
    <t>402</t>
  </si>
  <si>
    <t>959813711</t>
  </si>
  <si>
    <t>Z1 - Těsnící plech min.š.120mm s oboustranným butylkaučukem</t>
  </si>
  <si>
    <t>-1356149097</t>
  </si>
  <si>
    <t>403</t>
  </si>
  <si>
    <t>959813721</t>
  </si>
  <si>
    <t>Z2 - Těsnící plech křížový s oboustranným butylkaučukem v pracovní spáře</t>
  </si>
  <si>
    <t>10925449</t>
  </si>
  <si>
    <t>404</t>
  </si>
  <si>
    <t>959813731</t>
  </si>
  <si>
    <t>Z3 - Těsnící plech min.š.120mm s oboustranným butylkaučukem</t>
  </si>
  <si>
    <t>20725964</t>
  </si>
  <si>
    <t>405</t>
  </si>
  <si>
    <t>959821801</t>
  </si>
  <si>
    <t>Vláknocementová prostupka dl.500  s těsnícím profilem nerez zdvojený pro potrubí DN80</t>
  </si>
  <si>
    <t>250463794</t>
  </si>
  <si>
    <t>406</t>
  </si>
  <si>
    <t>961801902</t>
  </si>
  <si>
    <t>Rošt nad jímkou 400/400 v armaturní šachtě</t>
  </si>
  <si>
    <t>1695703608</t>
  </si>
  <si>
    <t>407</t>
  </si>
  <si>
    <t>961802101</t>
  </si>
  <si>
    <t>Bezpečnostní žebřík 5,89m vč. kotvení</t>
  </si>
  <si>
    <t>-2110785994</t>
  </si>
  <si>
    <t>408</t>
  </si>
  <si>
    <t>961802111</t>
  </si>
  <si>
    <t>Výbava k bezpečnostnímu žebříku - nasazovací madlo na kolejnici (příloha) L 1260, bezpečnostní jistící jezdec s karabinou, bezp. pás pro osoby na připojení k jističi</t>
  </si>
  <si>
    <t>1490708122</t>
  </si>
  <si>
    <t>409</t>
  </si>
  <si>
    <t>961802201</t>
  </si>
  <si>
    <t>Pochůzí lávka 1020/6000 vč. zábradlí</t>
  </si>
  <si>
    <t>-1822439298</t>
  </si>
  <si>
    <t>Přesun hmot</t>
  </si>
  <si>
    <t>410</t>
  </si>
  <si>
    <t>998142251</t>
  </si>
  <si>
    <t>Přesun hmot pro nádrže, jímky, zásobníky a jámy betonové monolitické v do 25 m</t>
  </si>
  <si>
    <t>268173254</t>
  </si>
  <si>
    <t>PSV</t>
  </si>
  <si>
    <t>Práce a dodávky PSV</t>
  </si>
  <si>
    <t>722</t>
  </si>
  <si>
    <t>Zdravotechnika - vnitřní vodovod</t>
  </si>
  <si>
    <t>411</t>
  </si>
  <si>
    <t>7221106363</t>
  </si>
  <si>
    <t>Spojka T110 63x2"</t>
  </si>
  <si>
    <t>1402145193</t>
  </si>
  <si>
    <t>" AŠ "     12</t>
  </si>
  <si>
    <t>412</t>
  </si>
  <si>
    <t>7222131141</t>
  </si>
  <si>
    <t>Zpětná klapka DN 80</t>
  </si>
  <si>
    <t>409407169</t>
  </si>
  <si>
    <t>" AŠ "     1</t>
  </si>
  <si>
    <t>413</t>
  </si>
  <si>
    <t>7222241551</t>
  </si>
  <si>
    <t>Zahradní ventil 32/1"</t>
  </si>
  <si>
    <t>611884839</t>
  </si>
  <si>
    <t>414</t>
  </si>
  <si>
    <t>7222301031</t>
  </si>
  <si>
    <t>Kulový uzávěr DN 25</t>
  </si>
  <si>
    <t>1511080390</t>
  </si>
  <si>
    <t>415</t>
  </si>
  <si>
    <t>7222301061</t>
  </si>
  <si>
    <t>Kulový uzávěr DN 50</t>
  </si>
  <si>
    <t>-1453292241</t>
  </si>
  <si>
    <t>416</t>
  </si>
  <si>
    <t>7222312861</t>
  </si>
  <si>
    <t>Membránový elektromagnetický ventil DN50</t>
  </si>
  <si>
    <t>1820704136</t>
  </si>
  <si>
    <t>417</t>
  </si>
  <si>
    <t>72217702463</t>
  </si>
  <si>
    <t>Rozvody z trubek PE-100 SDR11 DA/DN  -  63/50</t>
  </si>
  <si>
    <t>309729663</t>
  </si>
  <si>
    <t>" AŠ "     200</t>
  </si>
  <si>
    <t>418</t>
  </si>
  <si>
    <t>72217702490</t>
  </si>
  <si>
    <t>Rozvody z trubek PE-100 SDR11 DA/DN  -  90/80</t>
  </si>
  <si>
    <t>618331241</t>
  </si>
  <si>
    <t>419</t>
  </si>
  <si>
    <t>7222902261</t>
  </si>
  <si>
    <t>Zkouška těsnosti vodovodního potrubí do DN 50</t>
  </si>
  <si>
    <t>-1449032227</t>
  </si>
  <si>
    <t>420</t>
  </si>
  <si>
    <t>7222902291</t>
  </si>
  <si>
    <t>Zkouška těsnosti vodovodního potrubí do DN 100</t>
  </si>
  <si>
    <t>-1663263463</t>
  </si>
  <si>
    <t>421</t>
  </si>
  <si>
    <t>722290234</t>
  </si>
  <si>
    <t>Proplach a dezinfekce vodovodního potrubí do DN 80</t>
  </si>
  <si>
    <t>60211423</t>
  </si>
  <si>
    <t>422</t>
  </si>
  <si>
    <t>72217702432</t>
  </si>
  <si>
    <t>Rozvody z trubek PE-100 SDR11 DA/DN  -  32/25</t>
  </si>
  <si>
    <t>-698800081</t>
  </si>
  <si>
    <t>423</t>
  </si>
  <si>
    <t>7222241541</t>
  </si>
  <si>
    <t>Zahradní ventil DN20</t>
  </si>
  <si>
    <t>-378720306</t>
  </si>
  <si>
    <t>424</t>
  </si>
  <si>
    <t>7221163220</t>
  </si>
  <si>
    <t>Spojka T116 32x3/4"</t>
  </si>
  <si>
    <t>-753243499</t>
  </si>
  <si>
    <t>425</t>
  </si>
  <si>
    <t>998722101</t>
  </si>
  <si>
    <t>Přesun hmot tonážní pro vnitřní vodovod v objektech v do 6 m</t>
  </si>
  <si>
    <t>799173830</t>
  </si>
  <si>
    <t>743</t>
  </si>
  <si>
    <t>Elektromontáže - hrubá montáž</t>
  </si>
  <si>
    <t>426</t>
  </si>
  <si>
    <t>7436111161</t>
  </si>
  <si>
    <t>Vodič - pás zemnící 30 x 4 mm FeZn vč. spopjovacího materiálu a příslušenství montáž a dodávka</t>
  </si>
  <si>
    <t>1987352372</t>
  </si>
  <si>
    <t>Práce a dodávky M</t>
  </si>
  <si>
    <t>35-M</t>
  </si>
  <si>
    <t>Montáž čerpadel, kompr.a vodoh.zař.</t>
  </si>
  <si>
    <t>427</t>
  </si>
  <si>
    <t>3503406121</t>
  </si>
  <si>
    <t>Norná stěna  1100/6000 - komplet</t>
  </si>
  <si>
    <t>-352358606</t>
  </si>
  <si>
    <t>" RN1A "     1</t>
  </si>
  <si>
    <t>46-M</t>
  </si>
  <si>
    <t>Zemní práce při extr.mont.pracích</t>
  </si>
  <si>
    <t>428</t>
  </si>
  <si>
    <t>4604900111</t>
  </si>
  <si>
    <t>Krytí inženýrských sítí výstražnou fólií z PVC</t>
  </si>
  <si>
    <t>1933602019</t>
  </si>
  <si>
    <t>" křížení inž. sítí "</t>
  </si>
  <si>
    <t>KABEL+POTRUBI1+POTRUBI2</t>
  </si>
  <si>
    <t>429</t>
  </si>
  <si>
    <t>4605102101</t>
  </si>
  <si>
    <t>Žlab kabel prefa bet díl: dílce ADZ 13-50 +deska ADZ 200-500</t>
  </si>
  <si>
    <t>1912612732</t>
  </si>
  <si>
    <t>DN80</t>
  </si>
  <si>
    <t>4,5</t>
  </si>
  <si>
    <t>DN80p</t>
  </si>
  <si>
    <t>3,5</t>
  </si>
  <si>
    <t>LOZE</t>
  </si>
  <si>
    <t>0,495</t>
  </si>
  <si>
    <t>1,936</t>
  </si>
  <si>
    <t>OBSYPP1</t>
  </si>
  <si>
    <t>1,97</t>
  </si>
  <si>
    <t>ODVOZ1</t>
  </si>
  <si>
    <t>2,465</t>
  </si>
  <si>
    <t>VYKOP1</t>
  </si>
  <si>
    <t>11,781</t>
  </si>
  <si>
    <t>13,761</t>
  </si>
  <si>
    <t>ZASYP</t>
  </si>
  <si>
    <t>9,316</t>
  </si>
  <si>
    <t>SO 10.2 - Vodovodní přípojka</t>
  </si>
  <si>
    <t>-1549738845</t>
  </si>
  <si>
    <t>" v.p.  "     1,1*(1,73+3,83)/2*4,5</t>
  </si>
  <si>
    <t>" sejmutá ornice v SO 10.1 "  -0,4*1,1*DN80</t>
  </si>
  <si>
    <t>VYKOP1*0,3</t>
  </si>
  <si>
    <t>-2079958300</t>
  </si>
  <si>
    <t>VYKOP1*0,3*0,3</t>
  </si>
  <si>
    <t>2144303674</t>
  </si>
  <si>
    <t>" 70% "</t>
  </si>
  <si>
    <t>VYKOP1*0,7</t>
  </si>
  <si>
    <t>-1122559182</t>
  </si>
  <si>
    <t>"  30%"</t>
  </si>
  <si>
    <t>VYKOP1*0,7*0,3</t>
  </si>
  <si>
    <t>151101102</t>
  </si>
  <si>
    <t>Zřízení příložného pažení a rozepření stěn rýh hl do 4 m</t>
  </si>
  <si>
    <t>623998135</t>
  </si>
  <si>
    <t>" v.p.  "     2*((1,73+3,83)/2-0,4)*4,5</t>
  </si>
  <si>
    <t>151101112</t>
  </si>
  <si>
    <t>Odstranění příložného pažení a rozepření stěn rýh hl do 4 m</t>
  </si>
  <si>
    <t>366867406</t>
  </si>
  <si>
    <t>-253413109</t>
  </si>
  <si>
    <t>889329350</t>
  </si>
  <si>
    <t>" odvoz na skládku "</t>
  </si>
  <si>
    <t>-ZASYP</t>
  </si>
  <si>
    <t>331828161</t>
  </si>
  <si>
    <t>2,465*13 'Přepočtené koeficientem množství</t>
  </si>
  <si>
    <t>423755537</t>
  </si>
  <si>
    <t>1338920097</t>
  </si>
  <si>
    <t>-0,4*1,1*DN80</t>
  </si>
  <si>
    <t>" odpočet lože obsyp vč. potrubí "</t>
  </si>
  <si>
    <t>-LOZE</t>
  </si>
  <si>
    <t>-OBSYPP1</t>
  </si>
  <si>
    <t>1741111091</t>
  </si>
  <si>
    <t>540343440</t>
  </si>
  <si>
    <t>1582115860</t>
  </si>
  <si>
    <t>" litinové potrubí DN 80 "</t>
  </si>
  <si>
    <t>1,1*(0,098+0,3)*DN80</t>
  </si>
  <si>
    <t>" odpočet potrubí "</t>
  </si>
  <si>
    <t>-PI*(0,098/2)^2*DN80</t>
  </si>
  <si>
    <t>5833736801</t>
  </si>
  <si>
    <t>štěrkopísek frakce netříděná zásyp</t>
  </si>
  <si>
    <t>-1126665626</t>
  </si>
  <si>
    <t>OBSYPP*1,89027</t>
  </si>
  <si>
    <t>700670230</t>
  </si>
  <si>
    <t>-1426115731</t>
  </si>
  <si>
    <t>451572111</t>
  </si>
  <si>
    <t>Lože pod potrubí otevřený výkop z kameniva drobného těženého</t>
  </si>
  <si>
    <t>1845860636</t>
  </si>
  <si>
    <t>" lože "</t>
  </si>
  <si>
    <t>0,1*1,1*DN80</t>
  </si>
  <si>
    <t>137470437</t>
  </si>
  <si>
    <t>" přesun hmot "     LOZE</t>
  </si>
  <si>
    <t>-1840352278</t>
  </si>
  <si>
    <t>-2006407480</t>
  </si>
  <si>
    <t>-1850110810</t>
  </si>
  <si>
    <t>8003</t>
  </si>
  <si>
    <t>Pozn. - Všechny hrdlové spoje jsou vč. těsnících kroužků, všechny přírubové spoje jsou vč. všech komponentů přírubového spoje (těsnění, kroužky, podložky, matice aj.)</t>
  </si>
  <si>
    <t>-704381175</t>
  </si>
  <si>
    <t>851241131</t>
  </si>
  <si>
    <t>Montáž potrubí z trub litinových hrdlových s integrovaným těsněním otevřený výkop DN 80</t>
  </si>
  <si>
    <t>-1597938040</t>
  </si>
  <si>
    <t>" přípojka "</t>
  </si>
  <si>
    <t>" dle výpisu materiálu "</t>
  </si>
  <si>
    <t>" délka potrubí "      3,2</t>
  </si>
  <si>
    <t>" SEK "                     0,3</t>
  </si>
  <si>
    <t>5525408006</t>
  </si>
  <si>
    <t>trouba vodovodní litinová DN 80</t>
  </si>
  <si>
    <t>137214295</t>
  </si>
  <si>
    <t>DN80p*1,01</t>
  </si>
  <si>
    <t>5529102901</t>
  </si>
  <si>
    <t>kroužek těsnící gumový DN 80 pro vodovodní potrubí - zámkový spoj</t>
  </si>
  <si>
    <t>-17094786</t>
  </si>
  <si>
    <t>3,02970297029703*1,01 'Přepočtené koeficientem množství</t>
  </si>
  <si>
    <t>721140925</t>
  </si>
  <si>
    <t>Potrubí litinové odpadní krácení trub DN 100</t>
  </si>
  <si>
    <t>-79776656</t>
  </si>
  <si>
    <t>" SEK DN80 "     1</t>
  </si>
  <si>
    <t>8522421211</t>
  </si>
  <si>
    <t>Montáž potrubí z trub litinových tlakových přírubových délky do 1 m otevřený výkop DN 80 (matice mosazné, šrouby nerez)</t>
  </si>
  <si>
    <t>-844222013</t>
  </si>
  <si>
    <t>5525323901</t>
  </si>
  <si>
    <t>uklidňovací kus přírubová trouba litinová DN 80 mm délka 400 mm</t>
  </si>
  <si>
    <t>1580431871</t>
  </si>
  <si>
    <t>5525324601</t>
  </si>
  <si>
    <t>trouba přírubová litinová TP DN 80 mm délka 900 mm s kotvící přírubou</t>
  </si>
  <si>
    <t>746487502</t>
  </si>
  <si>
    <t>8572421211</t>
  </si>
  <si>
    <t>Montáž litinových tvarovek jednoosých přírubových otevřený výkop DN 80   (spojovací materiál nerez)</t>
  </si>
  <si>
    <t>-1874865156</t>
  </si>
  <si>
    <t>5525973001</t>
  </si>
  <si>
    <t>tvarovka vodovodní hrdlová s přírubou EU - DN80</t>
  </si>
  <si>
    <t>250008018</t>
  </si>
  <si>
    <t>4226577661</t>
  </si>
  <si>
    <t xml:space="preserve">filtr DN80   </t>
  </si>
  <si>
    <t>-1460152603</t>
  </si>
  <si>
    <t>-1973740453</t>
  </si>
  <si>
    <t>5525399601</t>
  </si>
  <si>
    <t>koleno přírubové z tvárné litiny FFK-kus DN 80- 30°</t>
  </si>
  <si>
    <t>-723731913</t>
  </si>
  <si>
    <t>8912411111</t>
  </si>
  <si>
    <t>Montáž vodovodních šoupátek otevřený výkop DN 80   (spojovací materiál nerez)</t>
  </si>
  <si>
    <t>-21388396</t>
  </si>
  <si>
    <t>4222439766</t>
  </si>
  <si>
    <t>šoupátko litinové DN80 PN16,  15 EN 558.1 s ručním kolem</t>
  </si>
  <si>
    <t>-454470198</t>
  </si>
  <si>
    <t>892241111</t>
  </si>
  <si>
    <t>Tlaková zkouška vodou potrubí do 80</t>
  </si>
  <si>
    <t>-457229921</t>
  </si>
  <si>
    <t>892273122</t>
  </si>
  <si>
    <t>Proplach a dezinfekce vodovodního potrubí DN od 80 do 125</t>
  </si>
  <si>
    <t>-430224071</t>
  </si>
  <si>
    <t>953415510</t>
  </si>
  <si>
    <t>998273102</t>
  </si>
  <si>
    <t>Přesun hmot pro trubní vedení z trub litinových otevřený výkop</t>
  </si>
  <si>
    <t>1415034758</t>
  </si>
  <si>
    <t>7222621511</t>
  </si>
  <si>
    <t>Vodoměr přírubový DN 50</t>
  </si>
  <si>
    <t>1885566948</t>
  </si>
  <si>
    <t>-1828238200</t>
  </si>
  <si>
    <t>-1523012613</t>
  </si>
  <si>
    <t>" vodovod "</t>
  </si>
  <si>
    <t>SO 10.3 - Přípojka NN</t>
  </si>
  <si>
    <t>D1 - RETENČNÍ NÁDRŽ RN1A</t>
  </si>
  <si>
    <t xml:space="preserve">    D2 - Dodávky</t>
  </si>
  <si>
    <t xml:space="preserve">    D3 - Montážní materiál</t>
  </si>
  <si>
    <t xml:space="preserve">    D4 - Přidružené práce</t>
  </si>
  <si>
    <t xml:space="preserve">    D5 - Zemní práce</t>
  </si>
  <si>
    <t>D1</t>
  </si>
  <si>
    <t>D2</t>
  </si>
  <si>
    <t>Dodávky</t>
  </si>
  <si>
    <t>Doplnění rozvaděče RH1, pojistkový vývod 3x80A Gg</t>
  </si>
  <si>
    <t>461092452</t>
  </si>
  <si>
    <t>Pol1</t>
  </si>
  <si>
    <t>Rozváděč RE 1 Elektroměr typ. plast. rozvodnice do výklenku 400/600/240mm, krytí IP54/20,_x000D_
pro jednosazbový elektroměr s přímým měřením,_x000D_
hl. jistič 50A, řadová svorkovnice, můstek PEN,_x000D_
plomb.kryt, energ.uzávěr, jm.proud 63A, zkr.odolnost 20kA</t>
  </si>
  <si>
    <t>685241707</t>
  </si>
  <si>
    <t>1.1</t>
  </si>
  <si>
    <t>Přípojková skříň SS300, vč. pojistek 3x63A, 3x40A, 3x32A Gg</t>
  </si>
  <si>
    <t>1948905623</t>
  </si>
  <si>
    <t>D3</t>
  </si>
  <si>
    <t>Montážní materiál</t>
  </si>
  <si>
    <t>Kabel CYKY-J 4x50 mm2</t>
  </si>
  <si>
    <t>104989302</t>
  </si>
  <si>
    <t>Kabel CYKY-J 4x25 mm2</t>
  </si>
  <si>
    <t>870576234</t>
  </si>
  <si>
    <t>Kabel CYKY-J 4x10 mm2</t>
  </si>
  <si>
    <t>324552879</t>
  </si>
  <si>
    <t>Výstražná folie PVC 330x50 mm, 50 m</t>
  </si>
  <si>
    <t>-1561432911</t>
  </si>
  <si>
    <t>Pozinkovaný drát FeZn 10mm vč. spojek</t>
  </si>
  <si>
    <t>-1327566450</t>
  </si>
  <si>
    <t>Kabelový žlab PVC</t>
  </si>
  <si>
    <t>1132636555</t>
  </si>
  <si>
    <t>Ostatní drobný materiál</t>
  </si>
  <si>
    <t>kpl</t>
  </si>
  <si>
    <t>-1124057488</t>
  </si>
  <si>
    <t>Podružný materiál 3%</t>
  </si>
  <si>
    <t>sada</t>
  </si>
  <si>
    <t>-322486799</t>
  </si>
  <si>
    <t>D4</t>
  </si>
  <si>
    <t>Přidružené práce</t>
  </si>
  <si>
    <t>Montáž, zapojení, oživení výše uvedených zařízení</t>
  </si>
  <si>
    <t>522811503</t>
  </si>
  <si>
    <t>Výchozí revize elektrozařízení</t>
  </si>
  <si>
    <t>608054793</t>
  </si>
  <si>
    <t>Komplexní zkoušky</t>
  </si>
  <si>
    <t>-153593800</t>
  </si>
  <si>
    <t>Projekt skutečného provedení</t>
  </si>
  <si>
    <t>-596232905</t>
  </si>
  <si>
    <t>PPV 6%, (montážní materiál, montáž)</t>
  </si>
  <si>
    <t>-1735287337</t>
  </si>
  <si>
    <t>D5</t>
  </si>
  <si>
    <t>Vytyč.trati kab.vedení ve volném terénu</t>
  </si>
  <si>
    <t>-1940219335</t>
  </si>
  <si>
    <t>Výkop a zához kabel.rýhy šířka 35 cm,hloubka 80cm, tř.zeminy 3, kabel.lože z kop.písku rýha 35cm tl.10cm, fólie výstražná z PVC šířky 33cm, provizorní úprava terénu zem.tř.3, obnova asfaltového povrchu</t>
  </si>
  <si>
    <t>-850479648</t>
  </si>
  <si>
    <t>Geodetické zaměření skutečné trasy kabelu</t>
  </si>
  <si>
    <t>147863879</t>
  </si>
  <si>
    <t>ASFALT</t>
  </si>
  <si>
    <t>113,597</t>
  </si>
  <si>
    <t>DN800</t>
  </si>
  <si>
    <t>77,25</t>
  </si>
  <si>
    <t>DN800p</t>
  </si>
  <si>
    <t>78,75</t>
  </si>
  <si>
    <t>DRENAZ</t>
  </si>
  <si>
    <t>81,75</t>
  </si>
  <si>
    <t>1,86</t>
  </si>
  <si>
    <t>14,215</t>
  </si>
  <si>
    <t>OBSYP</t>
  </si>
  <si>
    <t>102,511</t>
  </si>
  <si>
    <t>2481,49</t>
  </si>
  <si>
    <t>493,398</t>
  </si>
  <si>
    <t>ORNICE</t>
  </si>
  <si>
    <t>8,281</t>
  </si>
  <si>
    <t>241,28</t>
  </si>
  <si>
    <t>SO 10.4 - Přeložka trubní části odvodňovacího příkopu</t>
  </si>
  <si>
    <t>3,72</t>
  </si>
  <si>
    <t>Š150</t>
  </si>
  <si>
    <t>ŠD150</t>
  </si>
  <si>
    <t>TRAVA</t>
  </si>
  <si>
    <t>41,404</t>
  </si>
  <si>
    <t>U160</t>
  </si>
  <si>
    <t>788,45</t>
  </si>
  <si>
    <t>1451,76</t>
  </si>
  <si>
    <t>587,799</t>
  </si>
  <si>
    <t>651,91</t>
  </si>
  <si>
    <t>ZASYP1</t>
  </si>
  <si>
    <t>321,018</t>
  </si>
  <si>
    <t>222,477</t>
  </si>
  <si>
    <t>2007386591</t>
  </si>
  <si>
    <t>" DN800 "     1,86*22,26</t>
  </si>
  <si>
    <t>-903744762</t>
  </si>
  <si>
    <t>0,2*TRAVA</t>
  </si>
  <si>
    <t>-1124307639</t>
  </si>
  <si>
    <t>" odvoz na mezideponii "     TRAVA*0,2</t>
  </si>
  <si>
    <t>113107152</t>
  </si>
  <si>
    <t>Odstranění podkladu pl přes 50 do 200 m2 z kameniva těženého tl 200 mm</t>
  </si>
  <si>
    <t>292232284</t>
  </si>
  <si>
    <t>113107162</t>
  </si>
  <si>
    <t>Odstranění podkladu pl přes 50 do 200 m2 z kameniva drceného tl 200 mm</t>
  </si>
  <si>
    <t>403353860</t>
  </si>
  <si>
    <t>193934464</t>
  </si>
  <si>
    <t>-780751179</t>
  </si>
  <si>
    <t>53,157*22 'Přepočtené koeficientem množství</t>
  </si>
  <si>
    <t>97909811001</t>
  </si>
  <si>
    <t>Poplatek za skládku suti      (bez živice)</t>
  </si>
  <si>
    <t>1951849711</t>
  </si>
  <si>
    <t>113107183</t>
  </si>
  <si>
    <t>Odstranění podkladu pl přes 50 do 200 m2 živičných tl 150 mm</t>
  </si>
  <si>
    <t>1405105669</t>
  </si>
  <si>
    <t>" stávající asfaltová vozovka "</t>
  </si>
  <si>
    <t>" stoka "     1,86*(58,24-2,02-2,6/2)</t>
  </si>
  <si>
    <t>" šachta Š1804 "     2,02*2,32</t>
  </si>
  <si>
    <t>" šachta Š1803 "     2,6*2,6</t>
  </si>
  <si>
    <t>1722305272</t>
  </si>
  <si>
    <t>" stoka "     2*(58,24-2,02-2,6/2)</t>
  </si>
  <si>
    <t>" šachta Š1804 "     2*(2,02+2,32)</t>
  </si>
  <si>
    <t>" šachta Š1803 "     4*2,6</t>
  </si>
  <si>
    <t>-932392263</t>
  </si>
  <si>
    <t>724841656</t>
  </si>
  <si>
    <t>35,363*5 'Přepočtené koeficientem množství</t>
  </si>
  <si>
    <t>997221845302C</t>
  </si>
  <si>
    <t>Poplatek za skládku suti - živice</t>
  </si>
  <si>
    <t>1789625148</t>
  </si>
  <si>
    <t>1586704587</t>
  </si>
  <si>
    <t>2098173103</t>
  </si>
  <si>
    <t>" křížení ing.sítí  "     1,86*1</t>
  </si>
  <si>
    <t>518608074</t>
  </si>
  <si>
    <t>" křížení ing.sítí  "</t>
  </si>
  <si>
    <t>" DN400 "     1,86*2</t>
  </si>
  <si>
    <t>2083078203</t>
  </si>
  <si>
    <t>" křížení ing.sítí  "    1,86*1</t>
  </si>
  <si>
    <t>-597083650</t>
  </si>
  <si>
    <t>POTRUBI1*1,0*1,5</t>
  </si>
  <si>
    <t>POTRUBI2*1,45*1,95</t>
  </si>
  <si>
    <t>KABEL*1,0*1,5</t>
  </si>
  <si>
    <t>-1861848273</t>
  </si>
  <si>
    <t>" stoka "</t>
  </si>
  <si>
    <t>1,86*(4,43+4,14)/2*37,85</t>
  </si>
  <si>
    <t>1,86*(4,14+4,14)/2*(48,5-37,85-2,02/2)</t>
  </si>
  <si>
    <t>1,86*(4,14+4,06)/2*(80,5-48,5-2,02/2-2,6/2)</t>
  </si>
  <si>
    <t>" Š1804 "     2,02*2,32*4,38</t>
  </si>
  <si>
    <t>" Š1803 "     2,6*2,6*4,3</t>
  </si>
  <si>
    <t>" výkop pro drenáž "</t>
  </si>
  <si>
    <t>DRENAZ*0,1*0,2</t>
  </si>
  <si>
    <t>-0,45*ASFALT</t>
  </si>
  <si>
    <t>-0,3*TRAVA</t>
  </si>
  <si>
    <t>" odpočet vybourané kanalizace "</t>
  </si>
  <si>
    <t>-PI*((0,8+0,13*2)/2)^2*2,5</t>
  </si>
  <si>
    <t>VYKOP1*0,62</t>
  </si>
  <si>
    <t>-47017017</t>
  </si>
  <si>
    <t>VYKOP1*0,62*0,5</t>
  </si>
  <si>
    <t>2012984541</t>
  </si>
  <si>
    <t>-1854381486</t>
  </si>
  <si>
    <t>"  50%"</t>
  </si>
  <si>
    <t>VYKOP1*0,3*0,5</t>
  </si>
  <si>
    <t>-405725426</t>
  </si>
  <si>
    <t>" 8% "</t>
  </si>
  <si>
    <t>VYKOP1*0,08</t>
  </si>
  <si>
    <t>838883938</t>
  </si>
  <si>
    <t>2*(4,43+4,14)/2*37,85</t>
  </si>
  <si>
    <t>2*(4,14+4,14)/2*(48,5-37,85-2,02/2)</t>
  </si>
  <si>
    <t>2*(4,14+4,06)/2*(80,5-48,5-2,02/2-2,6/2)</t>
  </si>
  <si>
    <t>1649586301</t>
  </si>
  <si>
    <t>1385280017</t>
  </si>
  <si>
    <t>" Š1804 "     2*(2,02+2,32)*(4,38+0,3-2,25)</t>
  </si>
  <si>
    <t>" Š1803 "     4*2,6*(4,3+0,3-2,35)</t>
  </si>
  <si>
    <t>1748932367</t>
  </si>
  <si>
    <t>-831202516</t>
  </si>
  <si>
    <t>" Š1804 "     2*(2,02+2,32)*2,25</t>
  </si>
  <si>
    <t>" Š1803 "     4*2,6*2,35</t>
  </si>
  <si>
    <t>-523743026</t>
  </si>
  <si>
    <t>" Š 1803 "</t>
  </si>
  <si>
    <t>" Š 1804 - rám typ U160 "     788,45</t>
  </si>
  <si>
    <t>" Š 1803 - rám typ U200 "   1451,76</t>
  </si>
  <si>
    <t>" Š1803,1804 - závěsy pás.80/6 "     120,64*2</t>
  </si>
  <si>
    <t>130108220</t>
  </si>
  <si>
    <t>ocel profilová UPN, v jakosti 11 375, h=160 mm</t>
  </si>
  <si>
    <t>1624737795</t>
  </si>
  <si>
    <t>" ponecháno ve výkopu "     U160/2*1,03/1000</t>
  </si>
  <si>
    <t>1301082201</t>
  </si>
  <si>
    <t>ocel profilová UPN, v jakosti 11 375, h=160 mm  (obratovost)</t>
  </si>
  <si>
    <t>-830805830</t>
  </si>
  <si>
    <t>" demontováno "     U160/2*1,03/1000</t>
  </si>
  <si>
    <t>130108260</t>
  </si>
  <si>
    <t>ocel profilová UPN, v jakosti 11 375, h=200 mm</t>
  </si>
  <si>
    <t>-1205924</t>
  </si>
  <si>
    <t>" ponecháno ve výkopu "     U200/2*1,03/1000</t>
  </si>
  <si>
    <t>1301082601</t>
  </si>
  <si>
    <t>ocel profilová UPN, v jakosti 11 375, h=200 mm   (obratovost)</t>
  </si>
  <si>
    <t>1789144117</t>
  </si>
  <si>
    <t>" demontováno "     U200/2*1,03/1000</t>
  </si>
  <si>
    <t>-1365424198</t>
  </si>
  <si>
    <t>" ponecháno ve výkopu "     P806/2*1,03/1000</t>
  </si>
  <si>
    <t>248735369</t>
  </si>
  <si>
    <t>" demontováno "     P806/2*1,03/1000</t>
  </si>
  <si>
    <t>-179313583</t>
  </si>
  <si>
    <t>" demontáž 3 rámů, 3 rámy ponechány "     OCEL1/2</t>
  </si>
  <si>
    <t>174240640</t>
  </si>
  <si>
    <t>VYKOP1*0,6*0,92</t>
  </si>
  <si>
    <t>-714795039</t>
  </si>
  <si>
    <t>VYKOP1*0,6*0,08</t>
  </si>
  <si>
    <t>1979455483</t>
  </si>
  <si>
    <t>" odvoz vytěžené zeminy z mezideponie k zpětným zásypům "</t>
  </si>
  <si>
    <t>ZASYP1-ZASYPfr</t>
  </si>
  <si>
    <t>-976364368</t>
  </si>
  <si>
    <t>623896354</t>
  </si>
  <si>
    <t>VYKOP1+TRAVA*0,1</t>
  </si>
  <si>
    <t>-(ZASYP1-ZASYPfr)</t>
  </si>
  <si>
    <t>" 92% "</t>
  </si>
  <si>
    <t>ODVOZ1*0,92</t>
  </si>
  <si>
    <t>1555743570</t>
  </si>
  <si>
    <t>453,926*13 'Přepočtené koeficientem množství</t>
  </si>
  <si>
    <t>-309780412</t>
  </si>
  <si>
    <t>ODVOZ1*0,08</t>
  </si>
  <si>
    <t>558601228</t>
  </si>
  <si>
    <t>39,472*13 'Přepočtené koeficientem množství</t>
  </si>
  <si>
    <t>-1061696492</t>
  </si>
  <si>
    <t>-575167392</t>
  </si>
  <si>
    <t>" odpočet konstrikcí "</t>
  </si>
  <si>
    <t>-1,86*(0,08+0,1+0,1+0,8+0,13*2+0,3)*DN800</t>
  </si>
  <si>
    <t>" Š1804 "</t>
  </si>
  <si>
    <t>-(0,3+1,65+0,3+0,1*2)*2,02*2,32</t>
  </si>
  <si>
    <t>-PI*(1,24/2)^2*1,0</t>
  </si>
  <si>
    <t>-PI*(1,04/2)^2*(1,81+0,12-1,0-0,45)</t>
  </si>
  <si>
    <t>" Š1803 "</t>
  </si>
  <si>
    <t>-(2,35+0,2)*2,6*2,6</t>
  </si>
  <si>
    <t>-PI*(1,04/2)^2*(1,75-0,5-0,25-0,45)</t>
  </si>
  <si>
    <t>198624888</t>
  </si>
  <si>
    <t>" dovoz vytěžené zeminy z mezideponie k zpětným zásypům "</t>
  </si>
  <si>
    <t>-277140782</t>
  </si>
  <si>
    <t>-35034815</t>
  </si>
  <si>
    <t>" odpočet zásypu mimo komunikaci "</t>
  </si>
  <si>
    <t>-1,86*(4,43+4,21)/2*22,26</t>
  </si>
  <si>
    <t>1,86*(0,08+0,1+0,1+0,8+0,13*2+0,3)*22,26</t>
  </si>
  <si>
    <t>0,3*TRAVA</t>
  </si>
  <si>
    <t>-1017685333</t>
  </si>
  <si>
    <t>" přesun hmot "     ZASYPfr</t>
  </si>
  <si>
    <t>-2035243966</t>
  </si>
  <si>
    <t>-704389275</t>
  </si>
  <si>
    <t>326188241</t>
  </si>
  <si>
    <t>" potrubí DN800 "</t>
  </si>
  <si>
    <t>(1,108+2*0,1*(0,3+0,8+0,13*2+0,1-0,365))*DN800</t>
  </si>
  <si>
    <t>1549696329</t>
  </si>
  <si>
    <t>OBSYP*1,89027</t>
  </si>
  <si>
    <t>1779157313</t>
  </si>
  <si>
    <t>" přesun hmot "     OBSYP</t>
  </si>
  <si>
    <t>-299069210</t>
  </si>
  <si>
    <t>-1274250103</t>
  </si>
  <si>
    <t>2010467553</t>
  </si>
  <si>
    <t>" dovoz ornice z mezideponie k zpětným zásypům "</t>
  </si>
  <si>
    <t>TRAVA*0,2</t>
  </si>
  <si>
    <t>-1389645827</t>
  </si>
  <si>
    <t>-1146787549</t>
  </si>
  <si>
    <t>-2128547796</t>
  </si>
  <si>
    <t>TRAVA*0,1*1,05</t>
  </si>
  <si>
    <t>-766883350</t>
  </si>
  <si>
    <t>-1735362459</t>
  </si>
  <si>
    <t>1623193415</t>
  </si>
  <si>
    <t>1647224834</t>
  </si>
  <si>
    <t>TRAVA*0,02*1,05</t>
  </si>
  <si>
    <t>-371862798</t>
  </si>
  <si>
    <t>-14289007</t>
  </si>
  <si>
    <t>" drenáž "       DN800+2,0+2,5</t>
  </si>
  <si>
    <t>3512711041</t>
  </si>
  <si>
    <t xml:space="preserve">Zazdívka cihlami tl. 300 na maltu </t>
  </si>
  <si>
    <t>-73483390</t>
  </si>
  <si>
    <t>" úprava stáv. šachty ŠS1803 "</t>
  </si>
  <si>
    <t>0,3*PI*(0,8/2)^2*1,2</t>
  </si>
  <si>
    <t>3513112021</t>
  </si>
  <si>
    <t>D+M zaplnění stávajícího potrubí popílkocemontovou suspenzí vč. všech souvisejících prací</t>
  </si>
  <si>
    <t>322698022</t>
  </si>
  <si>
    <t>" zaplněná stávajícího potrubí  "</t>
  </si>
  <si>
    <t>" DN800 "    PI*(0,8/2)^2*10,0</t>
  </si>
  <si>
    <t>358325114</t>
  </si>
  <si>
    <t>Bourání stoky kompletní nebo otvorů z železobetonu plochy do 4 m2</t>
  </si>
  <si>
    <t>1385352445</t>
  </si>
  <si>
    <t>" vybourání stáv. potrubí DN800 "</t>
  </si>
  <si>
    <t>0,13*PI*(0,8+0,13)*2,5</t>
  </si>
  <si>
    <t>997013211</t>
  </si>
  <si>
    <t>Vnitrostaveništní doprava suti a vybouraných hmot pro budovy v do 6 m ručně</t>
  </si>
  <si>
    <t>379686901</t>
  </si>
  <si>
    <t>1538671101</t>
  </si>
  <si>
    <t>1809671733</t>
  </si>
  <si>
    <t>2,28*22 'Přepočtené koeficientem množství</t>
  </si>
  <si>
    <t>-400273349</t>
  </si>
  <si>
    <t>-1893718309</t>
  </si>
  <si>
    <t>" stoka "     0,08*1,86*DN800</t>
  </si>
  <si>
    <t>" Š 1804 "     0,1*2,0*2,3</t>
  </si>
  <si>
    <t>" Š 1803 "     0,1*2,5*2,5</t>
  </si>
  <si>
    <t>" drenáž "     DRENAZ*0,1*0,2</t>
  </si>
  <si>
    <t>990425701</t>
  </si>
  <si>
    <t>127561260</t>
  </si>
  <si>
    <t>866212894</t>
  </si>
  <si>
    <t>DN800/2,5*2+0,2</t>
  </si>
  <si>
    <t>5922374104</t>
  </si>
  <si>
    <t>podkladek betonový pod hrdlové trouby IZX 12/80 pro trouby DN600,800</t>
  </si>
  <si>
    <t>607336837</t>
  </si>
  <si>
    <t>62*1,01 'Přepočtené koeficientem množství</t>
  </si>
  <si>
    <t>-1400061324</t>
  </si>
  <si>
    <t>592243200</t>
  </si>
  <si>
    <t>prstenec šachetní betonový vyrovnávací TBW-Q.1 63/6 62,5 x 12 x 6 cm</t>
  </si>
  <si>
    <t>-1511119741</t>
  </si>
  <si>
    <t>592243230</t>
  </si>
  <si>
    <t>prstenec šachetní betonový vyrovnávací TBW-Q.1 63/10 62,5 x 12 x 10 cm</t>
  </si>
  <si>
    <t>-170160782</t>
  </si>
  <si>
    <t>-360260316</t>
  </si>
  <si>
    <t>" šachty "     2</t>
  </si>
  <si>
    <t>1086778853</t>
  </si>
  <si>
    <t>(0,433+2*0,1*0,365)*DN800</t>
  </si>
  <si>
    <t>915587825</t>
  </si>
  <si>
    <t>0,1*1,86*DN800</t>
  </si>
  <si>
    <t>" Š1804 "        0,1*2,0*2,3</t>
  </si>
  <si>
    <t>" Š1803 "        0,1*2,5*2,5</t>
  </si>
  <si>
    <t>DESKA1</t>
  </si>
  <si>
    <t>564651111</t>
  </si>
  <si>
    <t>Podklad z kameniva hrubého drceného vel. 63-125 mm tl 150 mm</t>
  </si>
  <si>
    <t>36285497</t>
  </si>
  <si>
    <t>" asfaltová vozovka "     ASFALT</t>
  </si>
  <si>
    <t>782309382</t>
  </si>
  <si>
    <t>-137318715</t>
  </si>
  <si>
    <t>" přesun hmot "</t>
  </si>
  <si>
    <t>ŠD150*0,15</t>
  </si>
  <si>
    <t>Š150*0,15</t>
  </si>
  <si>
    <t>-2011448217</t>
  </si>
  <si>
    <t>5651361111</t>
  </si>
  <si>
    <t>Asfaltový beton vrstva podkladní ACP 22+ (obalované kamenivo OKH ) tl 50 mm š do 3 m</t>
  </si>
  <si>
    <t>298205356</t>
  </si>
  <si>
    <t>141595919</t>
  </si>
  <si>
    <t>5771451121</t>
  </si>
  <si>
    <t xml:space="preserve">Asfaltový beton vrstva ložní ACL 16+ (ABH) tl 50 mm š do 3 m </t>
  </si>
  <si>
    <t>802886263</t>
  </si>
  <si>
    <t>-306780854</t>
  </si>
  <si>
    <t>-1329406177</t>
  </si>
  <si>
    <t>456146266</t>
  </si>
  <si>
    <t>6176331111</t>
  </si>
  <si>
    <t xml:space="preserve">Omítka zdiva maltou </t>
  </si>
  <si>
    <t>-1891028617</t>
  </si>
  <si>
    <t>PI*(0,8/2)^2*1,2</t>
  </si>
  <si>
    <t>822472111</t>
  </si>
  <si>
    <t>Montáž potrubí z trub TZH s integrovaným těsněním otevřený výkop sklon do 20 % DN 800</t>
  </si>
  <si>
    <t>-319457841</t>
  </si>
  <si>
    <t>" stoka "     80,5-2,0-2,5/2</t>
  </si>
  <si>
    <t>" potrubí "     80,5-1,0-1,5/2</t>
  </si>
  <si>
    <t>592224120</t>
  </si>
  <si>
    <t>trouba hrdlová přímá železobet. s integrovaným těsněním DEHA TZH-Q 800/2500 80 x 250 x 11,5 cm</t>
  </si>
  <si>
    <t>1984072865</t>
  </si>
  <si>
    <t>DN800p/2,5*1,01</t>
  </si>
  <si>
    <t>8943021701</t>
  </si>
  <si>
    <t>Dno šachet tl nad 200 mm ze ŽB obyčejného tř. C 30/37-XC4- XA1</t>
  </si>
  <si>
    <t>-1667298539</t>
  </si>
  <si>
    <t>" Š1804 "        0,3*2,0*2,3*1,035</t>
  </si>
  <si>
    <t>" Š1803 "        0,3*2,5*2,5*1,035</t>
  </si>
  <si>
    <t>8943021711</t>
  </si>
  <si>
    <t>Stěny šachet tl nad 200 mm ze ŽB obyčejného tř. C 30/37-XC4- XA1</t>
  </si>
  <si>
    <t>652032147</t>
  </si>
  <si>
    <t>" Š1804 "        1,65*(2,0*2,3-1,0*1,3)*2*1,035</t>
  </si>
  <si>
    <t>" Š1803 "        1,75*(2,5*2,5-1,5*1,5)*2*1,035</t>
  </si>
  <si>
    <t>-1189449541</t>
  </si>
  <si>
    <t>" Š1804 "        1,65*(1,3+1,0)*2</t>
  </si>
  <si>
    <t>" Š1803 "        1,75*1,5*4</t>
  </si>
  <si>
    <t>1635687762</t>
  </si>
  <si>
    <t>" Š1804 "        (2,0*2,3+1,65*(1,6+1,3)*2)*6*0,65*0,000222</t>
  </si>
  <si>
    <t>" Š1803 "        (2,1*2,1+1,75*1,8*4)*6*0,65*0,000222</t>
  </si>
  <si>
    <t>379301236</t>
  </si>
  <si>
    <t>" Š1804 "     0,430</t>
  </si>
  <si>
    <t>" Š1803 "     0,538</t>
  </si>
  <si>
    <t>8942042611</t>
  </si>
  <si>
    <t>Žlaby šachet průřezu o poloměru nad 500 mm z betonu prostého tř. C 30/37 XA1</t>
  </si>
  <si>
    <t>-2066409284</t>
  </si>
  <si>
    <t>0,75*1,0*1,3</t>
  </si>
  <si>
    <t>-PI*(0,8/2)^2/2*1,0</t>
  </si>
  <si>
    <t>-0,8*0,2*1,0</t>
  </si>
  <si>
    <t>0,75*1,5*1,5</t>
  </si>
  <si>
    <t>-PI*(0,8/2)^2/2*1,5</t>
  </si>
  <si>
    <t>-0,8*0,2*1,5</t>
  </si>
  <si>
    <t>7374971</t>
  </si>
  <si>
    <t>PI*0,8/2*1,0</t>
  </si>
  <si>
    <t>2*0,2*1,0</t>
  </si>
  <si>
    <t>2*0,2*1,5</t>
  </si>
  <si>
    <t>-1227922383</t>
  </si>
  <si>
    <t>" Š1803 "          1,5+0,4</t>
  </si>
  <si>
    <t>" Š1804 "          1,0</t>
  </si>
  <si>
    <t>Bobtnavý pásek tl. 6mm, š.30mm</t>
  </si>
  <si>
    <t>564540531</t>
  </si>
  <si>
    <t>" Š1804 "        (1,3+1,6)*2+3,7+3,6*2</t>
  </si>
  <si>
    <t>" Š1803 "        1,8*4+3,7+3,6*2</t>
  </si>
  <si>
    <t>-1451015908</t>
  </si>
  <si>
    <t>" Š1804 "        (1,3+1,6)*2</t>
  </si>
  <si>
    <t>" Š1803 "        1,8*4</t>
  </si>
  <si>
    <t>8943022121</t>
  </si>
  <si>
    <t>M+D Stropní deska prefa šachty Š1804 - 1600/1900/300 s otvorem d=1000 beton C30/37-XC4-XA1 vč.armování</t>
  </si>
  <si>
    <t>1620627018</t>
  </si>
  <si>
    <t>8943022122</t>
  </si>
  <si>
    <t>M+D Stropní deska prefa šachty Š1803 - 2100/2100/300 s otvorem d=1000 beton C30/37-XC4-XA1 vč.armování</t>
  </si>
  <si>
    <t>-914158219</t>
  </si>
  <si>
    <t>894401211</t>
  </si>
  <si>
    <t>Osazení betonových dílců pro šachty skruží rovných</t>
  </si>
  <si>
    <t>-1786007521</t>
  </si>
  <si>
    <t>" výpis šachet "     1+1+1</t>
  </si>
  <si>
    <t>1003980826</t>
  </si>
  <si>
    <t>1819611611</t>
  </si>
  <si>
    <t>-1185014944</t>
  </si>
  <si>
    <t>536634648</t>
  </si>
  <si>
    <t>3*1,02 'Přepočtené koeficientem množství</t>
  </si>
  <si>
    <t>-1474754510</t>
  </si>
  <si>
    <t>" šachty "         2</t>
  </si>
  <si>
    <t>894402211</t>
  </si>
  <si>
    <t>Osazení betonových dílců pro šachty skruží přechodových</t>
  </si>
  <si>
    <t>1920548042</t>
  </si>
  <si>
    <t>" výpis šachet "     2</t>
  </si>
  <si>
    <t>-1257524614</t>
  </si>
  <si>
    <t>-765679019</t>
  </si>
  <si>
    <t>0,2*1,02 'Přepočtené koeficientem množství</t>
  </si>
  <si>
    <t>-264585702</t>
  </si>
  <si>
    <t>-1814207755</t>
  </si>
  <si>
    <t>8995014111</t>
  </si>
  <si>
    <t>Stupadla do šachet vidlicová s PE povlakem s vysekáním otvoru v betonu</t>
  </si>
  <si>
    <t>2097125373</t>
  </si>
  <si>
    <t>" výpis šachet "     9</t>
  </si>
  <si>
    <t>258570691</t>
  </si>
  <si>
    <t>998274101</t>
  </si>
  <si>
    <t>Přesun hmot pro trubní vedení z trub betonových otevřený výkop</t>
  </si>
  <si>
    <t>484011494</t>
  </si>
  <si>
    <t>1996978264</t>
  </si>
  <si>
    <t>KABEL+POTRUBI1</t>
  </si>
  <si>
    <t>90,7</t>
  </si>
  <si>
    <t>9,68</t>
  </si>
  <si>
    <t>37,862</t>
  </si>
  <si>
    <t>38,526</t>
  </si>
  <si>
    <t>48,206</t>
  </si>
  <si>
    <t>127,705</t>
  </si>
  <si>
    <t>166,425</t>
  </si>
  <si>
    <t>79,499</t>
  </si>
  <si>
    <t>SO 10.5 - Přeložka vodovodu DN 80</t>
  </si>
  <si>
    <t xml:space="preserve">    21-M - Elektromontáže</t>
  </si>
  <si>
    <t>1,1*(1,70+1,89)/2*7,58</t>
  </si>
  <si>
    <t>1,1*(1,89+1,72)/2*(13,03-7,58)</t>
  </si>
  <si>
    <t>1,1*(1,72+1,68)/2*(61,15-13,03)</t>
  </si>
  <si>
    <t>1,1*(1,68+1,75)/2*(88,0-61,15)</t>
  </si>
  <si>
    <t>" odpočet ornice sejmuté v SO 10.1 "</t>
  </si>
  <si>
    <t>151101101</t>
  </si>
  <si>
    <t>Zřízení příložného pažení a rozepření stěn rýh hl do 2 m</t>
  </si>
  <si>
    <t>2*((1,70+1,89)/2-0,4)*7,58</t>
  </si>
  <si>
    <t>2*((1,89+1,72)/2-0,4)*(13,03-7,58)</t>
  </si>
  <si>
    <t>2*((1,72+1,68)/2-0,4)*(61,15-13,03)</t>
  </si>
  <si>
    <t>2*((1,68+1,75)/2-0,4)*(88,0-61,15)</t>
  </si>
  <si>
    <t>151101111</t>
  </si>
  <si>
    <t>Odstranění příložného pažení a rozepření stěn rýh hl do 2 m</t>
  </si>
  <si>
    <t>161101101</t>
  </si>
  <si>
    <t>Svislé přemístění výkopku z horniny tř. 1 až 4 hl výkopu do 2,5 m</t>
  </si>
  <si>
    <t>VYKOP1*0,5</t>
  </si>
  <si>
    <t>VYKOP1-ZASYP</t>
  </si>
  <si>
    <t>2061503401</t>
  </si>
  <si>
    <t>48,206*13 'Přepočtené koeficientem množství</t>
  </si>
  <si>
    <t>" ornice "     -0,4*1,1*DN80</t>
  </si>
  <si>
    <t>1881225981</t>
  </si>
  <si>
    <t>-2027248162</t>
  </si>
  <si>
    <t>" DN80 "    PI*(0,08/2)^2*16,0</t>
  </si>
  <si>
    <t>452313171</t>
  </si>
  <si>
    <t>Podkladní bloky z betonu prostého tř. C 30/37 otevřený výkop</t>
  </si>
  <si>
    <t>-666498847</t>
  </si>
  <si>
    <t>-141756738</t>
  </si>
  <si>
    <t>0,35*0,35*4*4</t>
  </si>
  <si>
    <t>0,25*0,25*4*2</t>
  </si>
  <si>
    <t>0,2*0,2*4*2</t>
  </si>
  <si>
    <t>0,55*0,55*4*1</t>
  </si>
  <si>
    <t>" přeložka "     88,0</t>
  </si>
  <si>
    <t>" portubí "                   88,0</t>
  </si>
  <si>
    <t>" SEK "                        0,3*9</t>
  </si>
  <si>
    <t>1217396313</t>
  </si>
  <si>
    <t>" SEK DN80 "     9</t>
  </si>
  <si>
    <t>857241131</t>
  </si>
  <si>
    <t>Montáž litinových tvarovek jednoosých hrdlových otevřený výkop s integrovaným těsněním DN 80</t>
  </si>
  <si>
    <t>47108480</t>
  </si>
  <si>
    <t>5525390406</t>
  </si>
  <si>
    <t>koleno hrdlové z tvárné litiny K-kus DN 80-11,25°</t>
  </si>
  <si>
    <t>-218678522</t>
  </si>
  <si>
    <t>5525391606</t>
  </si>
  <si>
    <t>koleno hrdlové z tvárné litiny K-kus DN 80-221,5°</t>
  </si>
  <si>
    <t>494685241</t>
  </si>
  <si>
    <t>5525394006</t>
  </si>
  <si>
    <t>koleno hrdlové z tvárné litiny K-kus DN 80-45°</t>
  </si>
  <si>
    <t>1585080541</t>
  </si>
  <si>
    <t>5525364606</t>
  </si>
  <si>
    <t>přesuvka hrdlová litinová U-kus DN 80 mm</t>
  </si>
  <si>
    <t>1683954537</t>
  </si>
  <si>
    <t>1824272002</t>
  </si>
  <si>
    <t>5525374001</t>
  </si>
  <si>
    <t>tvarovka hrdlová s přírubovou odbočkou z tvárné litiny MMA-kus DN 80/80 mm</t>
  </si>
  <si>
    <t>406486182</t>
  </si>
  <si>
    <t>8912472111</t>
  </si>
  <si>
    <t>Montáž hydrantů nadzemních DN 80 (matice mosazné, šrouby nerez)</t>
  </si>
  <si>
    <t>-1960834433</t>
  </si>
  <si>
    <t>4222110601</t>
  </si>
  <si>
    <t>šoupátko s přírubami, voda, DN 80</t>
  </si>
  <si>
    <t>1332383075</t>
  </si>
  <si>
    <t>4229107901</t>
  </si>
  <si>
    <t>souprava zemní teleskopická pro šoupátka DN 65-80 mm dl. 1,2-1,81 m</t>
  </si>
  <si>
    <t>1009417975</t>
  </si>
  <si>
    <t>1810768654</t>
  </si>
  <si>
    <t>1780454623</t>
  </si>
  <si>
    <t>469309102</t>
  </si>
  <si>
    <t>-1278757644</t>
  </si>
  <si>
    <t>-2122396307</t>
  </si>
  <si>
    <t>8572629101</t>
  </si>
  <si>
    <t>Demontáž armatur - hydrant, šoupě se zemní soupravou</t>
  </si>
  <si>
    <t>81043172</t>
  </si>
  <si>
    <t>8991012101</t>
  </si>
  <si>
    <t>Demontáž poklopů šoupátkových, hydrantových</t>
  </si>
  <si>
    <t>-705179937</t>
  </si>
  <si>
    <t>89979218</t>
  </si>
  <si>
    <t>Demontáž orientačních tabulek pro šoupátka, hydranty, ventily</t>
  </si>
  <si>
    <t>-327001148</t>
  </si>
  <si>
    <t>-1590666389</t>
  </si>
  <si>
    <t>1443016285</t>
  </si>
  <si>
    <t>9790811211</t>
  </si>
  <si>
    <t>Odvoz suti a vybouraných hmot  ZKD 1 km přes 1 km  (na místo určené majitelem)</t>
  </si>
  <si>
    <t>-1741778304</t>
  </si>
  <si>
    <t>0,047*9 'Přepočtené koeficientem množství</t>
  </si>
  <si>
    <t>21-M</t>
  </si>
  <si>
    <t>Elektromontáže</t>
  </si>
  <si>
    <t>2108000001</t>
  </si>
  <si>
    <t>Identif. vodič vč. vývodů, kabel. T spojky</t>
  </si>
  <si>
    <t>1555074313</t>
  </si>
  <si>
    <t>DN80*2</t>
  </si>
  <si>
    <t>2108000101</t>
  </si>
  <si>
    <t xml:space="preserve">Pasivní anténa </t>
  </si>
  <si>
    <t>794547103</t>
  </si>
  <si>
    <t>SO 10.6 - Obslužná vozovka</t>
  </si>
  <si>
    <t xml:space="preserve">    5 - Komunikace pozemní</t>
  </si>
  <si>
    <t xml:space="preserve">    9 - Ostatní konstrukce a práce, bourání</t>
  </si>
  <si>
    <t xml:space="preserve">    998 - Přesun hmot</t>
  </si>
  <si>
    <t>122202201</t>
  </si>
  <si>
    <t>Odkopávky a prokopávky nezapažené pro silnice objemu do 100 m3 v hornině tř. 3</t>
  </si>
  <si>
    <t>1790596996</t>
  </si>
  <si>
    <t>"zemina z odkopávek" 15</t>
  </si>
  <si>
    <t>122202209</t>
  </si>
  <si>
    <t>Příplatek k odkopávkám a prokopávkám pro silnice v hornině tř. 3 za lepivost</t>
  </si>
  <si>
    <t>-1677905772</t>
  </si>
  <si>
    <t>805741625</t>
  </si>
  <si>
    <t>"zemina z výkopu do násypu" 15</t>
  </si>
  <si>
    <t>171101104</t>
  </si>
  <si>
    <t>Uložení sypaniny z hornin soudržných do násypů zhutněných do 102 % PS</t>
  </si>
  <si>
    <t>-371087729</t>
  </si>
  <si>
    <t>"v aktivní zóně" 15</t>
  </si>
  <si>
    <t>171101111</t>
  </si>
  <si>
    <t>Uložení sypaniny z hornin nesoudržných sypkých s vlhkostí l(d) 0,9 v aktivní zóně</t>
  </si>
  <si>
    <t>-2116955954</t>
  </si>
  <si>
    <t>"pod komunikace a chodníky" 143+105+120-15</t>
  </si>
  <si>
    <t>5833120101</t>
  </si>
  <si>
    <t>stabilizační zemina</t>
  </si>
  <si>
    <t>-1363383856</t>
  </si>
  <si>
    <t>"do násypů" 143+105+120</t>
  </si>
  <si>
    <t>"k dispozici z odkopávek" -15</t>
  </si>
  <si>
    <t>181301105</t>
  </si>
  <si>
    <t>Rozprostření ornice tl vrstvy do 300 mm pl do 500 m2 v rovině nebo ve svahu do 1:5</t>
  </si>
  <si>
    <t>-144325228</t>
  </si>
  <si>
    <t>"jednotlivě do 500m2 ve dvou vrstvách" 972*2</t>
  </si>
  <si>
    <t>-1960370667</t>
  </si>
  <si>
    <t>" dovoz ornice z mezideponie í"     972*2*0,3</t>
  </si>
  <si>
    <t>-231707505</t>
  </si>
  <si>
    <t>-40076763</t>
  </si>
  <si>
    <t>"viz úprava pláně v rovině bez hutnění" 972</t>
  </si>
  <si>
    <t>181411132</t>
  </si>
  <si>
    <t>Založení parkového trávníku výsevem plochy do 1000 m2 ve svahu do 1:2</t>
  </si>
  <si>
    <t>-715051582</t>
  </si>
  <si>
    <t>"viz rozprostření ornice na svahu" 567</t>
  </si>
  <si>
    <t>005724100</t>
  </si>
  <si>
    <t>osivo směs travní parková</t>
  </si>
  <si>
    <t>-1311589162</t>
  </si>
  <si>
    <t>"uvažováno 5kg/100m2 semene trav" (972+567)/100*5</t>
  </si>
  <si>
    <t>181951101</t>
  </si>
  <si>
    <t>Úprava pláně v hornině tř. 1 až 4 bez zhutnění</t>
  </si>
  <si>
    <t>1113330831</t>
  </si>
  <si>
    <t>"plocha pod zatravněním a ohumusováním v rovině" 972</t>
  </si>
  <si>
    <t>-1912171135</t>
  </si>
  <si>
    <t>"pod pojížděnou dlažbou" 170</t>
  </si>
  <si>
    <t>"pod rozšířením podkladů" 75*0,51</t>
  </si>
  <si>
    <t>"pod chodníky" 77,4+35,1+9,2</t>
  </si>
  <si>
    <t>182201101</t>
  </si>
  <si>
    <t>Svahování násypů</t>
  </si>
  <si>
    <t>-1531886010</t>
  </si>
  <si>
    <t>"násypy okolo chodníků a vozovky" 567</t>
  </si>
  <si>
    <t>182301122</t>
  </si>
  <si>
    <t>Rozprostření ornice pl do 500 m2 ve svahu přes 1:5 tl vrstvy do 150 mm</t>
  </si>
  <si>
    <t>1395849277</t>
  </si>
  <si>
    <t>"viz svahování násypů" 567</t>
  </si>
  <si>
    <t>-1689429376</t>
  </si>
  <si>
    <t>" dovoz ornice z mezideponie "     567*0,15</t>
  </si>
  <si>
    <t>-833774872</t>
  </si>
  <si>
    <t>Komunikace pozemní</t>
  </si>
  <si>
    <t>-1910076897</t>
  </si>
  <si>
    <t>"chodníky" 121,70</t>
  </si>
  <si>
    <t>564851112</t>
  </si>
  <si>
    <t>Podklad ze štěrkodrtě ŠD tl 160 mm</t>
  </si>
  <si>
    <t>-1884823270</t>
  </si>
  <si>
    <t>"vozovky včetně rozšíření podkladu" 170+0,43*75</t>
  </si>
  <si>
    <t>564962113</t>
  </si>
  <si>
    <t>Podklad z mechanicky zpevněného kameniva MZK tl 220 mm</t>
  </si>
  <si>
    <t>591693982</t>
  </si>
  <si>
    <t>"vozovky" 170</t>
  </si>
  <si>
    <t>569903311</t>
  </si>
  <si>
    <t>Zřízení zemních krajnic se zhutněním</t>
  </si>
  <si>
    <t>-1833252029</t>
  </si>
  <si>
    <t>"podél silniční obruby" 0,25*75</t>
  </si>
  <si>
    <t>-1852436657</t>
  </si>
  <si>
    <t>"pro zemní krajnice" 0,25*75</t>
  </si>
  <si>
    <t>5962111301.PC</t>
  </si>
  <si>
    <t>Kladení distanční bet.dlažby komunikací pro pěší tl 60mm do drtě tl 40mm, pl do 50 m2 včetně vyplnění spár substrátem s trav.semenem</t>
  </si>
  <si>
    <t>-1729772305</t>
  </si>
  <si>
    <t>"distanční dlažba - chodníky" 77,40+35,10+9,20</t>
  </si>
  <si>
    <t>596001111.PC</t>
  </si>
  <si>
    <t>Dodání distanční dlažby 170/170/60 mm</t>
  </si>
  <si>
    <t>237551037</t>
  </si>
  <si>
    <t>121,7*1,01</t>
  </si>
  <si>
    <t>5962111302.PC</t>
  </si>
  <si>
    <t>Kladení distanční bet.dlažby vozovky tl 80mm do drtě tl 40mm, včetně vyplnění spár substrátem s trav.semenem</t>
  </si>
  <si>
    <t>-2038179092</t>
  </si>
  <si>
    <t>"distanční dlažba - vozovky" 170</t>
  </si>
  <si>
    <t>596001112.PC</t>
  </si>
  <si>
    <t>Dodání distanční dlažby 210/140/80 mm</t>
  </si>
  <si>
    <t>1817184007</t>
  </si>
  <si>
    <t>170*1,01</t>
  </si>
  <si>
    <t>Ostatní konstrukce a práce, bourání</t>
  </si>
  <si>
    <t>912111121</t>
  </si>
  <si>
    <t>Montáž zábrany parkovací tvaru U přichycené šrouby</t>
  </si>
  <si>
    <t>555244092</t>
  </si>
  <si>
    <t>7491017801</t>
  </si>
  <si>
    <t>parkovací zábrana U 80 zinkovaná se zámkem</t>
  </si>
  <si>
    <t>49015135</t>
  </si>
  <si>
    <t>916131113</t>
  </si>
  <si>
    <t>Osazení silničního obrubníku betonového ležatého s boční opěrou do lože z betonu prostého</t>
  </si>
  <si>
    <t>-39706247</t>
  </si>
  <si>
    <t>592185630</t>
  </si>
  <si>
    <t>krajník silniční betonový ABK 50/25/10 50x25x10 cm</t>
  </si>
  <si>
    <t>-1315958724</t>
  </si>
  <si>
    <t>6*1,01*2</t>
  </si>
  <si>
    <t>1978527991</t>
  </si>
  <si>
    <t>"chodníky" 88</t>
  </si>
  <si>
    <t>"vozovka" 75+21</t>
  </si>
  <si>
    <t>592174600</t>
  </si>
  <si>
    <t>obrubník betonový chodníkový ABO 100x15x25 cm</t>
  </si>
  <si>
    <t>732185573</t>
  </si>
  <si>
    <t>96*1,01</t>
  </si>
  <si>
    <t>592174090</t>
  </si>
  <si>
    <t>obrubník betonový chodníkový ABO 100x8x20 cm</t>
  </si>
  <si>
    <t>-263003293</t>
  </si>
  <si>
    <t>88*1,01</t>
  </si>
  <si>
    <t>919730000.PC</t>
  </si>
  <si>
    <t>Zapravení spáry v napojení na vozovku vč.modif. živičné zálivky</t>
  </si>
  <si>
    <t>899959572</t>
  </si>
  <si>
    <t>"podél zapuštěné obruby" 21</t>
  </si>
  <si>
    <t>998</t>
  </si>
  <si>
    <t>998223011</t>
  </si>
  <si>
    <t>Přesun hmot pro pozemní komunikace s krytem dlážděným</t>
  </si>
  <si>
    <t>78972471</t>
  </si>
  <si>
    <t>PS 10 - RETENČNÍ NÁDRŽ RN1A</t>
  </si>
  <si>
    <t>PS 10.1 - Strojně technologická část</t>
  </si>
  <si>
    <t xml:space="preserve">    35-M - Montáž čerpadel, komprer. a vodoh.zař.</t>
  </si>
  <si>
    <t>Montáž čerpadel, komprer. a vodoh.zař.</t>
  </si>
  <si>
    <t>3501211001</t>
  </si>
  <si>
    <t>P11-P16 - Ponorné kalové čerpadlo pro čerpání OV D0DQ-S03+DEYS6-MSEQ+NA1A1O-10-2kW materiál: litina, nerez, Q = 9,2 l/s, H = 6,15 m, 3 x 400 V, 50 Hz, 2,0 kW, 6,0 A, n = 910 ot/min. -  SaZ V TZ  - M+D</t>
  </si>
  <si>
    <t>786543864</t>
  </si>
  <si>
    <t>3501211002</t>
  </si>
  <si>
    <t>N11 - Zvedací otočné zařízení, nosnost 200 kg max. vyložení 900 mm, H = 1950 mm lanko nerez – 10 bm, karabina, hmotnost: 60 kg materiál: nerez hmotnost: 60 kg   -  SaZ V TZ  - M+D</t>
  </si>
  <si>
    <t>-7856788</t>
  </si>
  <si>
    <t>3501211005</t>
  </si>
  <si>
    <t>Z19-Z21 - Kotevní patka zvedacího zařízení v provedení – zapuštěná do betonu s víčkem, materiál: nerez hmotnost: 12 kg příslušenství: upevňovací kotvy a díly, těsnění   -  SaZ V TZ  - M+D</t>
  </si>
  <si>
    <t>-672444779</t>
  </si>
  <si>
    <t>3501211003</t>
  </si>
  <si>
    <t>Z11 - Z16 - Vyplachovací klapka typ 600 l/m vyplachovací délka nádrže 28,0 m, šířka klapky i s ložisky 6,0 m, spádová výška 2,0 m, sklon dna 2 % příslušenství konzoly, ložiska, upevňovací kotvy, materiál: nerez, hmotnost: 3867 kg  -  SaZ V TZ  - M+D</t>
  </si>
  <si>
    <t>-1901714170</t>
  </si>
  <si>
    <t>3501211004</t>
  </si>
  <si>
    <t>Z17 - Škrtící šoupátko DN 800, A x B = 1,36 x 1,00 m, délka vřetene do 4,8 m, ovládání T- klíčem, materiál: nerez + PVC (tělo), příslušenství: upevňovací kotvy a díly, hmotnost: 113 kg   -  SaZ V TZ  - M+D</t>
  </si>
  <si>
    <t>-30997781</t>
  </si>
  <si>
    <t>3501211006</t>
  </si>
  <si>
    <t>Z18 - Zpětná klapka KRK-RH-OH 1800 x 900, šikmý talíř,    2 x D = 800 mm, materiál: kotevní deska a svislý talíř klapky z PE-HD, hřídel nerez, těsnění EPDM, příslušenství PE těsnění, upevňovací kotvy, hmotnost: 190 kg -  -  SaZ V TZ  - M+D</t>
  </si>
  <si>
    <t>1632686097</t>
  </si>
  <si>
    <t>3501211101</t>
  </si>
  <si>
    <t>v.č. 101 - 101-OV-125-NEA  - Potrubí, potrubní součásti, spojovací a nosný materiál  - M+D</t>
  </si>
  <si>
    <t>1492848471</t>
  </si>
  <si>
    <t>3501211102</t>
  </si>
  <si>
    <t>v.č. 102 - 102-OV-125-NEA  - Potrubí, potrubní součásti, spojovací a nosný materiál  - M+D</t>
  </si>
  <si>
    <t>2126794060</t>
  </si>
  <si>
    <t>3501211103</t>
  </si>
  <si>
    <t>v.č. 103 - 103-OV-125-NEA  - Potrubí, potrubní součásti, spojovací a nosný materiál  - M+D</t>
  </si>
  <si>
    <t>-290110800</t>
  </si>
  <si>
    <t>3501211104</t>
  </si>
  <si>
    <t>v.č. 104 - 104-OV-125-NEA  - Potrubí, potrubní součásti, spojovací a nosný materiál  - M+D</t>
  </si>
  <si>
    <t>-899423937</t>
  </si>
  <si>
    <t>3501211105</t>
  </si>
  <si>
    <t>v.č. 105 - 105-OV-125-NEA  - Potrubí, potrubní součásti, spojovací a nosný materiál  - M+D</t>
  </si>
  <si>
    <t>907751819</t>
  </si>
  <si>
    <t>3501211106</t>
  </si>
  <si>
    <t>v.č. 106 - 106-OV-125-NEA  - Potrubí, potrubní součásti, spojovací a nosný materiál  - M+D</t>
  </si>
  <si>
    <t>853528171</t>
  </si>
  <si>
    <t>3501211201</t>
  </si>
  <si>
    <t>Pomocný materiál  - M+D</t>
  </si>
  <si>
    <t>-830433597</t>
  </si>
  <si>
    <t>3501211901</t>
  </si>
  <si>
    <t>Ponorné kalové čerpadlo záložní pro čerpání OV D0DQ-S03+DEYS6-MSEQ+NA1A1O-10-2kW materiál: litina, nerez, Q = 9,2 l/s, H = 6,15 m, 3 x 400 V, 50 Hz, 2,0 kW, 6,0 A, n = 910 ot/min. -  SaZ V TZ  - M+D</t>
  </si>
  <si>
    <t>114800217</t>
  </si>
  <si>
    <t>PS 10.2 - Elektro část a ASŘ</t>
  </si>
  <si>
    <t>D 1 - PS10.2 - ELEKTROČÁST A MAR</t>
  </si>
  <si>
    <t xml:space="preserve">    D 1.1 - Dodávky Rozvaděč RMS1</t>
  </si>
  <si>
    <t xml:space="preserve">    D 1.2 - Ostatní dodávky</t>
  </si>
  <si>
    <t xml:space="preserve">    D 1.3 - Montážní materiál</t>
  </si>
  <si>
    <t xml:space="preserve">    D 1.4 - Přidružené práce</t>
  </si>
  <si>
    <t xml:space="preserve">    D 1.5 - Zemní práce</t>
  </si>
  <si>
    <t>D 1</t>
  </si>
  <si>
    <t>PS10.2 - ELEKTROČÁST A MAR</t>
  </si>
  <si>
    <t>D 1.1</t>
  </si>
  <si>
    <t>Dodávky Rozvaděč RMS1</t>
  </si>
  <si>
    <t>Pol7</t>
  </si>
  <si>
    <t>Oceloplechová skříň o rozměrech v.1000 x š.1200 x h.300 mm, krytím IP54, s přívody a vývody zespodu, vybavená zámkem</t>
  </si>
  <si>
    <t>Pol8</t>
  </si>
  <si>
    <t>otočný přepínač třípolohový (8 kontaktů), 400V, 63A, s aretací, na DIN</t>
  </si>
  <si>
    <t>Pol9</t>
  </si>
  <si>
    <t>přívodka vestavná 5-ti pólová, 400V/63A, IP67 vč. šroubovacího krytu</t>
  </si>
  <si>
    <t>Pol10</t>
  </si>
  <si>
    <t>pojistková řadová svorkovnice  250V, do 4A, vč. přístr. Pojistky</t>
  </si>
  <si>
    <t>Pol11</t>
  </si>
  <si>
    <t>pomocné relé 4P, 230V AC vč. patice</t>
  </si>
  <si>
    <t>Pol12</t>
  </si>
  <si>
    <t>indikační svítidlo LED dioda 230V AC, 20mA, bílá</t>
  </si>
  <si>
    <t>Pol13</t>
  </si>
  <si>
    <t>proudový chránič 63/4p/0,03A</t>
  </si>
  <si>
    <t>Pol14</t>
  </si>
  <si>
    <t>jednopólový jistič 6A char B</t>
  </si>
  <si>
    <t>Pol15</t>
  </si>
  <si>
    <t>zářivkové svítidlo 1x10W, 230V AC</t>
  </si>
  <si>
    <t>Pol16</t>
  </si>
  <si>
    <t>koncový spínač dveřní 230V/6A</t>
  </si>
  <si>
    <t>Pol17</t>
  </si>
  <si>
    <t>čtyřpólová přepěťová ochrana, stupně I+II se signal.</t>
  </si>
  <si>
    <t>Pol18</t>
  </si>
  <si>
    <t>trojpólový pojistkový odpojovač vč. pojistek 3x 6A gG</t>
  </si>
  <si>
    <t>Pol19</t>
  </si>
  <si>
    <t>kontrolní relé výpadku a sledu fází</t>
  </si>
  <si>
    <t>Pol20</t>
  </si>
  <si>
    <t>termostat na DIN 230V,6A,0-60°C,IP30</t>
  </si>
  <si>
    <t>Pol21</t>
  </si>
  <si>
    <t>topné těleso do rozvaděče 230V, 100W, IP20</t>
  </si>
  <si>
    <t>Pol22</t>
  </si>
  <si>
    <t>trojpólový jistič 32A char B</t>
  </si>
  <si>
    <t>Pol23</t>
  </si>
  <si>
    <t>zásuvka vestavná 5-ti pólová 400V, 63A, servisní</t>
  </si>
  <si>
    <t>Pol24</t>
  </si>
  <si>
    <t>jednopólový jistič 16A char B</t>
  </si>
  <si>
    <t>Pol25</t>
  </si>
  <si>
    <t>zásuvka vestavná 3-pólová 230V, 16A, servisní</t>
  </si>
  <si>
    <t>Pol26</t>
  </si>
  <si>
    <t>trojpólový motorový spouštěč 6.3A, pomoc. kontakt 1Z</t>
  </si>
  <si>
    <t>Pol27</t>
  </si>
  <si>
    <t>stykač 9A/24V DC, pomoc. kontakt 1Z</t>
  </si>
  <si>
    <t>Pol28</t>
  </si>
  <si>
    <t>trojpólový otočný přepínač 1-0-2 do panelu, vč.spínací jednotky, komplet</t>
  </si>
  <si>
    <t>Pol29</t>
  </si>
  <si>
    <t>indikační svítidlo LED dioda 24V DC, 20mA, zelená</t>
  </si>
  <si>
    <t>Pol30</t>
  </si>
  <si>
    <t>pojistková řadová svorkovnice  250V, do 4A, vč. přístr. pojistky</t>
  </si>
  <si>
    <t>Pol31</t>
  </si>
  <si>
    <t>trojpólový jistič 20A char C</t>
  </si>
  <si>
    <t>Pol32</t>
  </si>
  <si>
    <t>jednopólový jistič 10A char B</t>
  </si>
  <si>
    <t>Pol33</t>
  </si>
  <si>
    <t>jednopólový jistič 10A char C</t>
  </si>
  <si>
    <t>Pol34</t>
  </si>
  <si>
    <t>pomocné relé 4P, 24V DC vč. patice, diody</t>
  </si>
  <si>
    <t>Pol35</t>
  </si>
  <si>
    <t>stiskací ovladač 0/1 do panelu, vč.spínací jednotky, komplet</t>
  </si>
  <si>
    <t>Pol36</t>
  </si>
  <si>
    <t>indikační svítidlo LED dioda 24V DC, 20mA, žlutá</t>
  </si>
  <si>
    <t>Pol37</t>
  </si>
  <si>
    <t>řadová svorkovnice pro průřez vodičů 2.5mm2</t>
  </si>
  <si>
    <t>Pol38</t>
  </si>
  <si>
    <t>řadová svorkovnice pro průřez vodičů 10mm2</t>
  </si>
  <si>
    <t>Pol39</t>
  </si>
  <si>
    <t>řadová svorkovnice pro průřez vodičů 16mm2</t>
  </si>
  <si>
    <t>Pol40</t>
  </si>
  <si>
    <t>hraniční svorkovnice vstupů/výstup pro průřez vodičů do 2,5mm2</t>
  </si>
  <si>
    <t>Pol41</t>
  </si>
  <si>
    <t>plastová vývodka do Pg 29</t>
  </si>
  <si>
    <t>Pol42</t>
  </si>
  <si>
    <t>záložní zdroj UPS 230V AC, 800VA, se signalizací stavu</t>
  </si>
  <si>
    <t>Pol43</t>
  </si>
  <si>
    <t>přepěťová ochrana stupně III, 250V, 16A se signalizací</t>
  </si>
  <si>
    <t>Pol44</t>
  </si>
  <si>
    <t>stabilizovaný napájecí zdroj 230/24 VDC, 160VA</t>
  </si>
  <si>
    <t>Pol45</t>
  </si>
  <si>
    <t>stabilizovaný napájecí nabíjecí zdroj 230/24/13.8 VDC, 0,5A</t>
  </si>
  <si>
    <t>Pol46</t>
  </si>
  <si>
    <t>pojistková řadová svorkovnice  250V, do 6A, vč. přístr. pojistky</t>
  </si>
  <si>
    <t>Pol47</t>
  </si>
  <si>
    <t>Řídící systém PLC v konfiguraci pro v/v 32xDI, 16xDO, 8xAI vč. rezerv, , ovládací panel s textovým displejem LCD,, převodník RS232/RS422 pro radiomodem</t>
  </si>
  <si>
    <t>Pol48</t>
  </si>
  <si>
    <t>osazení přístrojů do skříně včetně prodrátování, úložného a nosného materiálu</t>
  </si>
  <si>
    <t>Pol49</t>
  </si>
  <si>
    <t>Mimostav.doprava 3,6%</t>
  </si>
  <si>
    <t>D 1.2</t>
  </si>
  <si>
    <t>Ostatní dodávky</t>
  </si>
  <si>
    <t>Pol50</t>
  </si>
  <si>
    <t>Ultrazvukový snímač hladiny pro splaškové vody, IP67, napájení 12 - 36 V DC, výstup 4-20 mA, rozsah  0,2-2 m, kabel 10 m, konzola nerez</t>
  </si>
  <si>
    <t>Pol51</t>
  </si>
  <si>
    <t>Ponorný tenzometrický snímač hladiny pro splaškové vody, IP67, napájení : 12 - 36 V DC, výstup 4-20 mA, rozsah  0-6 m, kabel 15 m, konzola nerez</t>
  </si>
  <si>
    <t>Pol52</t>
  </si>
  <si>
    <t>Plovákový spínač hladiny s beznapěťovým přepínacím kontaktem, IP67, kabel 15 m, závaží, konzola nerez</t>
  </si>
  <si>
    <t>Pol53</t>
  </si>
  <si>
    <t>Indukční spínač polohy s beznapěťovým přepínacím kontaktem, IP67, kabel 10 m, konzola nerez</t>
  </si>
  <si>
    <t>Pol54</t>
  </si>
  <si>
    <t>Magnetický kontakt do dveří pilířku</t>
  </si>
  <si>
    <t>Pol55</t>
  </si>
  <si>
    <t>Vodoměr s impulsním výstupem opto</t>
  </si>
  <si>
    <t>Pol56</t>
  </si>
  <si>
    <t>Koncový spínač poklopu</t>
  </si>
  <si>
    <t>D 1.3</t>
  </si>
  <si>
    <t>Pol57</t>
  </si>
  <si>
    <t>vodič H07V-K 10 mm2</t>
  </si>
  <si>
    <t>Pol58</t>
  </si>
  <si>
    <t>kabel CYKY-J 4x1,5 mm2</t>
  </si>
  <si>
    <t>Pol59</t>
  </si>
  <si>
    <t>kabel CYKY-J 5x1,5 mm2</t>
  </si>
  <si>
    <t>Pol60</t>
  </si>
  <si>
    <t>kabel CYKY-J 3x1,5 mm2</t>
  </si>
  <si>
    <t>Pol61</t>
  </si>
  <si>
    <t>kabel sdělovací TCEKFY 4x1</t>
  </si>
  <si>
    <t>Pol62</t>
  </si>
  <si>
    <t>PVC chránička DN 75</t>
  </si>
  <si>
    <t>Pol63</t>
  </si>
  <si>
    <t>výstražná folie PVC</t>
  </si>
  <si>
    <t>Pol64</t>
  </si>
  <si>
    <t>zemnící pásek FeZn 30x4 vč. svorek</t>
  </si>
  <si>
    <t>Pol65</t>
  </si>
  <si>
    <t>pozinkovaný  drát FeZn d10 vč. svorek</t>
  </si>
  <si>
    <t>Pol66</t>
  </si>
  <si>
    <t>ekvipotenciální svorkovnice</t>
  </si>
  <si>
    <t>Pol67</t>
  </si>
  <si>
    <t>vodič CY4 zž</t>
  </si>
  <si>
    <t>Pol68</t>
  </si>
  <si>
    <t>nosný a spojovací materiál</t>
  </si>
  <si>
    <t>Pol69</t>
  </si>
  <si>
    <t>drobný elektroinstalační materiál a ostatní materiál</t>
  </si>
  <si>
    <t>Pol70</t>
  </si>
  <si>
    <t>podružný materiál 3%</t>
  </si>
  <si>
    <t>D 1.4</t>
  </si>
  <si>
    <t>Pol71</t>
  </si>
  <si>
    <t>Montáž, zapojení, oživení výše uvedených zařízení, zaškolení obsluhy</t>
  </si>
  <si>
    <t>Pol72</t>
  </si>
  <si>
    <t>Software pro řízení aplikace vč. oživení a odladění</t>
  </si>
  <si>
    <t>Pol72a</t>
  </si>
  <si>
    <t xml:space="preserve">Software pro bilanční vyhodnocení zadržených a vypouštěných vod </t>
  </si>
  <si>
    <t>-498470673</t>
  </si>
  <si>
    <t>Pol73</t>
  </si>
  <si>
    <t>Software pro přenos dat na dispečink vč. oživení a odladění</t>
  </si>
  <si>
    <t>Pol74</t>
  </si>
  <si>
    <t>Projekt skutečného provedení (tištěný+CD)</t>
  </si>
  <si>
    <t>Pol75</t>
  </si>
  <si>
    <t>Pol76</t>
  </si>
  <si>
    <t>Výchozí revize el. zařízení</t>
  </si>
  <si>
    <t>Pol77</t>
  </si>
  <si>
    <t>D 1.5</t>
  </si>
  <si>
    <t>Pol78</t>
  </si>
  <si>
    <t>Pol79</t>
  </si>
  <si>
    <t>Výkop a zához kabel.rýhy šířka 35 cm,hloubka 80cm, tř.zeminy 3, kabel.lože z kop.písku rýha 35cm tl.10cm, fólie výstražná z PVC šířky 33cm, provizorní úprava terénu zem.tř.3</t>
  </si>
  <si>
    <t>Pol80</t>
  </si>
  <si>
    <t>PS 10.3 - Přenos dat</t>
  </si>
  <si>
    <t xml:space="preserve">    D2 - Montážní materiál</t>
  </si>
  <si>
    <t xml:space="preserve">    D3 - Dozbrojení rozvaděče RMS1</t>
  </si>
  <si>
    <t>Pol4</t>
  </si>
  <si>
    <t>Anténa magnetická, kabel</t>
  </si>
  <si>
    <t>1330966349</t>
  </si>
  <si>
    <t>Pol5</t>
  </si>
  <si>
    <t>Drobný elektroinstalační materiál a ostatní materiál potřebný pro dokončení díla</t>
  </si>
  <si>
    <t>-1321322911</t>
  </si>
  <si>
    <t>1.2</t>
  </si>
  <si>
    <t>597007648</t>
  </si>
  <si>
    <t>Dozbrojení rozvaděče RMS1</t>
  </si>
  <si>
    <t>Pol6</t>
  </si>
  <si>
    <t>Modem pro přenos dat na dispečink dle standartu provozovatele zdroj se zálohováním, akumulátor 12Ah napájecí kabel, držák aku, převodník RS485</t>
  </si>
  <si>
    <t>-424686663</t>
  </si>
  <si>
    <t>1.3</t>
  </si>
  <si>
    <t>Radiový projekt pro schválení na ČTÚ</t>
  </si>
  <si>
    <t>1542157469</t>
  </si>
  <si>
    <t>-1271637202</t>
  </si>
  <si>
    <t>Zpracování dat a vizualizace na kanalizačním dispečinku provozovatele</t>
  </si>
  <si>
    <t>-1490061499</t>
  </si>
  <si>
    <t>Software pro dálkové řízení dle požadavku provozovatele vč. oživení a odladění</t>
  </si>
  <si>
    <t>456893758</t>
  </si>
  <si>
    <t>-2118989332</t>
  </si>
  <si>
    <t>1292606270</t>
  </si>
  <si>
    <t>287,088</t>
  </si>
  <si>
    <t>17,5</t>
  </si>
  <si>
    <t>18,3</t>
  </si>
  <si>
    <t>DN600</t>
  </si>
  <si>
    <t>7,3</t>
  </si>
  <si>
    <t>DN600p</t>
  </si>
  <si>
    <t>8,25</t>
  </si>
  <si>
    <t>DN700</t>
  </si>
  <si>
    <t>15,7</t>
  </si>
  <si>
    <t>DN700p</t>
  </si>
  <si>
    <t>17,75</t>
  </si>
  <si>
    <t>6,3</t>
  </si>
  <si>
    <t>9,25</t>
  </si>
  <si>
    <t>SO 20 - RETENČNÍ NÁDRŽ RN1B</t>
  </si>
  <si>
    <t>SO 20.1 - Retenční nádrž RN1B</t>
  </si>
  <si>
    <t>2,028</t>
  </si>
  <si>
    <t>9,323</t>
  </si>
  <si>
    <t>47,651</t>
  </si>
  <si>
    <t>8,848</t>
  </si>
  <si>
    <t>8,642</t>
  </si>
  <si>
    <t>4717,2</t>
  </si>
  <si>
    <t>ODVOZkanal</t>
  </si>
  <si>
    <t>122,69</t>
  </si>
  <si>
    <t>518,207</t>
  </si>
  <si>
    <t>68,716</t>
  </si>
  <si>
    <t>ORNICEm2RN</t>
  </si>
  <si>
    <t>181,051</t>
  </si>
  <si>
    <t>361,92</t>
  </si>
  <si>
    <t>394,68</t>
  </si>
  <si>
    <t>447,14</t>
  </si>
  <si>
    <t>STET1</t>
  </si>
  <si>
    <t>680,612</t>
  </si>
  <si>
    <t>SUBSTRATr</t>
  </si>
  <si>
    <t>TRAVApu</t>
  </si>
  <si>
    <t>TRAVAr</t>
  </si>
  <si>
    <t>181,883</t>
  </si>
  <si>
    <t>TRAVARN</t>
  </si>
  <si>
    <t>291,31</t>
  </si>
  <si>
    <t>U18</t>
  </si>
  <si>
    <t>2,765</t>
  </si>
  <si>
    <t>4355,28</t>
  </si>
  <si>
    <t>U26</t>
  </si>
  <si>
    <t>5,877</t>
  </si>
  <si>
    <t>9,052</t>
  </si>
  <si>
    <t>VYKOPkanal</t>
  </si>
  <si>
    <t>289,415</t>
  </si>
  <si>
    <t>VYKOPkanal1</t>
  </si>
  <si>
    <t>314,722</t>
  </si>
  <si>
    <t>VYKOPpu</t>
  </si>
  <si>
    <t>28,311</t>
  </si>
  <si>
    <t>VYKOPpu1</t>
  </si>
  <si>
    <t>31,2</t>
  </si>
  <si>
    <t>1054,548</t>
  </si>
  <si>
    <t>VYKOPRN1</t>
  </si>
  <si>
    <t>1088,055</t>
  </si>
  <si>
    <t>ZASYPkanal</t>
  </si>
  <si>
    <t>175,232</t>
  </si>
  <si>
    <t>568,022</t>
  </si>
  <si>
    <t>ZEMOR</t>
  </si>
  <si>
    <t>140,869</t>
  </si>
  <si>
    <t>-2025259477</t>
  </si>
  <si>
    <t>1,3*4,0*3,0*2</t>
  </si>
  <si>
    <t>" odpočet stáv. stok "</t>
  </si>
  <si>
    <t>" stoka DN400 "     -0,181*3,0</t>
  </si>
  <si>
    <t>" stoka DN700 "     -0,782*3,0</t>
  </si>
  <si>
    <t>VYKOPpu*0,50</t>
  </si>
  <si>
    <t>-1264359593</t>
  </si>
  <si>
    <t>VYKOPpu*0,50*0,3</t>
  </si>
  <si>
    <t>-910089480</t>
  </si>
  <si>
    <t>VYKOPpu*0,45</t>
  </si>
  <si>
    <t>1055961602</t>
  </si>
  <si>
    <t>VYKOPpu*0,45*0,3</t>
  </si>
  <si>
    <t>-949107</t>
  </si>
  <si>
    <t>"  5% "</t>
  </si>
  <si>
    <t>VYKOPpu*0,05</t>
  </si>
  <si>
    <t>-49028762</t>
  </si>
  <si>
    <t>4,0*(1,3+3,0)*2*2</t>
  </si>
  <si>
    <t>1388450536</t>
  </si>
  <si>
    <t>-331956040</t>
  </si>
  <si>
    <t>" zásyp rýh v přípravě území "</t>
  </si>
  <si>
    <t>-1305373625</t>
  </si>
  <si>
    <t>2064071459</t>
  </si>
  <si>
    <t>404697395</t>
  </si>
  <si>
    <t>933639131</t>
  </si>
  <si>
    <t>-734406887</t>
  </si>
  <si>
    <t>0,134*22 'Přepočtené koeficientem množství</t>
  </si>
  <si>
    <t>-2060843994</t>
  </si>
  <si>
    <t>130788166</t>
  </si>
  <si>
    <t>1124706334</t>
  </si>
  <si>
    <t xml:space="preserve">" zelená plocha "            </t>
  </si>
  <si>
    <t>-1737573014</t>
  </si>
  <si>
    <t>TRAVApu*0,035*1,03</t>
  </si>
  <si>
    <t>332906986</t>
  </si>
  <si>
    <t>1071501669</t>
  </si>
  <si>
    <t>" čerpání z hydrovrtů "</t>
  </si>
  <si>
    <t>" 4 ks čerpadel přítok do každého 8l/s "</t>
  </si>
  <si>
    <t>4*1365</t>
  </si>
  <si>
    <t>1610354075</t>
  </si>
  <si>
    <t>" kanalizace dle TZ - 2l/s "     1283</t>
  </si>
  <si>
    <t>1151019210</t>
  </si>
  <si>
    <t>Čerpání splaškových vod pod dobu výstavby  (Qhm - 10 l/s)</t>
  </si>
  <si>
    <t>858722183</t>
  </si>
  <si>
    <t>" dle TZ - stoky 6l/s"                 1283</t>
  </si>
  <si>
    <t>-3034036</t>
  </si>
  <si>
    <t>417861695</t>
  </si>
  <si>
    <t>" ornice v m2 "</t>
  </si>
  <si>
    <t>" stoka sklolaminát "</t>
  </si>
  <si>
    <t>(1,22+0,1*2)*DN600</t>
  </si>
  <si>
    <t>(1,32+0,1*2)*DN700</t>
  </si>
  <si>
    <t>(1,42+0,1*2)*DN800</t>
  </si>
  <si>
    <t>" Š2003.1 "     2,6*2,6</t>
  </si>
  <si>
    <t>" Š2003.2 "     2,6*2,6</t>
  </si>
  <si>
    <t>" Š2802 "        2,6*2,6</t>
  </si>
  <si>
    <t>" OK1Bstáv. "    2,0*2,0</t>
  </si>
  <si>
    <t>" ornice v m3 "</t>
  </si>
  <si>
    <t>ORNICEm2kanal*0,2</t>
  </si>
  <si>
    <t>162301101</t>
  </si>
  <si>
    <t>Vodorovné přemístění do 500 m výkopku/sypaniny z horniny tř. 1 až 4</t>
  </si>
  <si>
    <t>-2122656501</t>
  </si>
  <si>
    <t>" na mezideponii "    ORNICEm2kanal*0,2</t>
  </si>
  <si>
    <t>-222077729</t>
  </si>
  <si>
    <t>" DN400 - Š2003 - RN1B "</t>
  </si>
  <si>
    <t>1,23*1,0*(19,0-0,4*2)</t>
  </si>
  <si>
    <t>"DN700 - OK1B - Š2003.2 "</t>
  </si>
  <si>
    <t>1,52*(4,20+4,17)/2*(29,0-23,0-0,4-2,6/2)</t>
  </si>
  <si>
    <t>1,52*(4,17+4,21)/2*(43,0-29,0-2,6/2*2)</t>
  </si>
  <si>
    <t>"DN600 - ŠS2801stáv. - Š2802 "</t>
  </si>
  <si>
    <t>1,42*(4,71+4,96)/2*(9,5-1,0-2,5/2)</t>
  </si>
  <si>
    <t>"DN800 - Š2802 - OS1B "</t>
  </si>
  <si>
    <t>1,62*(4,96+5,28)/2*(16,0-9,5-2,5/2-0,4)</t>
  </si>
  <si>
    <t>" Š2003.1 "     4,61*2,6*2,6</t>
  </si>
  <si>
    <t>" Š2003.2 "     4,66*2,6*2,6</t>
  </si>
  <si>
    <t>" Š2802 "        4,67*2,6*2,6</t>
  </si>
  <si>
    <t>" OK1Bstáv. "  1,74*2,0*2,0</t>
  </si>
  <si>
    <t>DRENAZ1*0,1*0,2</t>
  </si>
  <si>
    <t>-ORNICEm2kanal*0,3</t>
  </si>
  <si>
    <t>" stoka DN700 "     -0,782*6,0</t>
  </si>
  <si>
    <t>VYKOPkanal*0,50</t>
  </si>
  <si>
    <t>-1796998680</t>
  </si>
  <si>
    <t>VYKOPkanal*0,50*0,3</t>
  </si>
  <si>
    <t>1697064842</t>
  </si>
  <si>
    <t>VYKOPkanal*0,45</t>
  </si>
  <si>
    <t>-1035276353</t>
  </si>
  <si>
    <t>VYKOPkanal*0,45*0,3</t>
  </si>
  <si>
    <t>-1632019092</t>
  </si>
  <si>
    <t>VYKOPkanal*0,05</t>
  </si>
  <si>
    <t>1921838931</t>
  </si>
  <si>
    <t>2*(4,20+4,17)/2*(29,0-23,0-0,4-2,6/2)</t>
  </si>
  <si>
    <t>2*(4,17+4,21)/2*(43,0-29,0-2,6/2*2)</t>
  </si>
  <si>
    <t>2*(4,71+4,96)/2*(9,5-1,0-2,5/2)</t>
  </si>
  <si>
    <t>2*(4,96+5,28)/2*(16,0-9,5-2,5/2-0,4)</t>
  </si>
  <si>
    <t>" OK1Bstáv. "  1,74*2,0*4</t>
  </si>
  <si>
    <t>-1520800359</t>
  </si>
  <si>
    <t>-1801456578</t>
  </si>
  <si>
    <t>" Š2003.1 "     (4,61+0,3-2,5)*2,6*4</t>
  </si>
  <si>
    <t>" Š2003.2 "     (4,66+0,3-2,5)*2,6*4</t>
  </si>
  <si>
    <t>" Š2802 "        (4,67+0,3-2,5)*2,6*4</t>
  </si>
  <si>
    <t>-710153121</t>
  </si>
  <si>
    <t>2104903365</t>
  </si>
  <si>
    <t>" Š2003.1 "     2,5*2,6*4</t>
  </si>
  <si>
    <t>" Š2003.2 "     2,5*2,6*4</t>
  </si>
  <si>
    <t>" Š2802 "        2,5*2,6*4</t>
  </si>
  <si>
    <t>904349600</t>
  </si>
  <si>
    <t>" Š 2003.1,Š2003.2,Š2802 - rám typ U200 "   1451,76*3</t>
  </si>
  <si>
    <t>" Š1803,1804 - závěsy pás.80/6 "     120,64*3</t>
  </si>
  <si>
    <t>1108651858</t>
  </si>
  <si>
    <t>-946033604</t>
  </si>
  <si>
    <t>652730919</t>
  </si>
  <si>
    <t>-747784567</t>
  </si>
  <si>
    <t>-1942440658</t>
  </si>
  <si>
    <t>" demontáž 3 rámů, 3 rámy ponechány "     OCEL2/2</t>
  </si>
  <si>
    <t>-2063160172</t>
  </si>
  <si>
    <t>VYKOPkanal*(0,50+0,45)*0,60</t>
  </si>
  <si>
    <t>1532095502</t>
  </si>
  <si>
    <t>VYKOPkanal*0,05*0,60</t>
  </si>
  <si>
    <t>-458360965</t>
  </si>
  <si>
    <t>" odvoz na mezideponiii "</t>
  </si>
  <si>
    <t>2042228638</t>
  </si>
  <si>
    <t>-1767887637</t>
  </si>
  <si>
    <t>" kanalizace "     VYKOPkanal</t>
  </si>
  <si>
    <t>ORNICEm2kanal*0,1</t>
  </si>
  <si>
    <t>" zemina zpět do výkopů "</t>
  </si>
  <si>
    <t>-ZASYPkanal</t>
  </si>
  <si>
    <t>" zemina zpět do výkopů - příprava území "</t>
  </si>
  <si>
    <t>VYKOPpu-VYKOPpu1</t>
  </si>
  <si>
    <t>" 95% "     ODVOZkanal*(0,5+0,45)</t>
  </si>
  <si>
    <t>-430730376</t>
  </si>
  <si>
    <t>116,556*13 'Přepočtené koeficientem množství</t>
  </si>
  <si>
    <t>-2020441569</t>
  </si>
  <si>
    <t>" 5% "     ODVOZkanal*0,05</t>
  </si>
  <si>
    <t>1328306592</t>
  </si>
  <si>
    <t>6,135*13 'Přepočtené koeficientem množství</t>
  </si>
  <si>
    <t>1712012010</t>
  </si>
  <si>
    <t>Poplatek za skládku zeminy</t>
  </si>
  <si>
    <t>344781021</t>
  </si>
  <si>
    <t>699284888</t>
  </si>
  <si>
    <t>" sklolaminát DN400 "</t>
  </si>
  <si>
    <t>-1,42*(0,15+0,616+0,3)*DN600</t>
  </si>
  <si>
    <t>-1,52*(0,15+0,718+0,3)*DN700</t>
  </si>
  <si>
    <t>-1,62*(0,15+0,820+0,3)*DN800</t>
  </si>
  <si>
    <t>" Š2003.1 "</t>
  </si>
  <si>
    <t>-(2,3+0,2)*2,6*2,6</t>
  </si>
  <si>
    <t>-0,3*2,1*2,1</t>
  </si>
  <si>
    <t>-0,5*1,6*1,6</t>
  </si>
  <si>
    <t>-PI*(1,24/2)^2*(1,9+0,11+0,1-0,8)</t>
  </si>
  <si>
    <t>" Š2003.2 "</t>
  </si>
  <si>
    <t>-PI*(1,24/2)^2*(1,75+0,73+0,08-0,4-0,8)</t>
  </si>
  <si>
    <t>" Š2802 "</t>
  </si>
  <si>
    <t>" OK1Bstáv. "</t>
  </si>
  <si>
    <t>-0,3*2,0*2,0</t>
  </si>
  <si>
    <t>-PI*(1,24/2)^2*(1,74-0,8)</t>
  </si>
  <si>
    <t>687565839</t>
  </si>
  <si>
    <t>861985668</t>
  </si>
  <si>
    <t>" dovoz z mezideponie "</t>
  </si>
  <si>
    <t>675883632</t>
  </si>
  <si>
    <t>45186353</t>
  </si>
  <si>
    <t>" sklolaminátové trouby - obsyp a sedlo "</t>
  </si>
  <si>
    <t>DN400*(1,2*0,8-PI*(0,427/2)^2)</t>
  </si>
  <si>
    <t>DN600*(0,819+2*0,1*(0,3+0,616))</t>
  </si>
  <si>
    <t>DN700*(0,939+2*0,1*(0,3+0,718))</t>
  </si>
  <si>
    <t>DN800*(1,062+2*0,1*(0,3+0,820))</t>
  </si>
  <si>
    <t>653124144</t>
  </si>
  <si>
    <t>389509720</t>
  </si>
  <si>
    <t>1014897005</t>
  </si>
  <si>
    <t>-2082351824</t>
  </si>
  <si>
    <t>" stoky "     ORNICEm2kanal</t>
  </si>
  <si>
    <t>-1383222439</t>
  </si>
  <si>
    <t>-403589543</t>
  </si>
  <si>
    <t>-740256273</t>
  </si>
  <si>
    <t>" substrát "</t>
  </si>
  <si>
    <t>1037150003</t>
  </si>
  <si>
    <t>substrát pěstební pod trávníky - zahradnická zemina kombinovaná s tříděným pískem</t>
  </si>
  <si>
    <t>-2123653662</t>
  </si>
  <si>
    <t>SUBSTRATr*0,1*1,05</t>
  </si>
  <si>
    <t>-1401845342</t>
  </si>
  <si>
    <t>" přesun hmot "     SUBSTRATr*0,1*1,05</t>
  </si>
  <si>
    <t>-1164161274</t>
  </si>
  <si>
    <t>1096614773</t>
  </si>
  <si>
    <t>(1,52+3,0)*(29,0-24,525-2,6/2)</t>
  </si>
  <si>
    <t>(1,52+3,0)*(43,0-29,0-2,6/2*2)</t>
  </si>
  <si>
    <t>(1,42+3,0)*(9,5-1,0-2,6/2)</t>
  </si>
  <si>
    <t>(1,62+3,0)*(14,555-9,5-2,6/2-0,4)</t>
  </si>
  <si>
    <t>" Š2003.1 "     2,6*(2,6+3,0)</t>
  </si>
  <si>
    <t>" Š2003.2 "     2,6*(2,6+3,0)</t>
  </si>
  <si>
    <t>" Š2802 "         2,6*(2,6+3,0)</t>
  </si>
  <si>
    <t>" OK1Bstáv "  (2,0+3,0)*(2,0+3,0)</t>
  </si>
  <si>
    <t>508585289</t>
  </si>
  <si>
    <t>TRAVAr*0,035*1,03</t>
  </si>
  <si>
    <t>-684977561</t>
  </si>
  <si>
    <t>1151012003</t>
  </si>
  <si>
    <t>Čerpání vody na dopravní výšku do 10 m průměrný přítok do 20 l/min vč. pohotovosti záložního čerpadla vodorovná vzdálenost převedení vody do 20 m</t>
  </si>
  <si>
    <t>-1525432278</t>
  </si>
  <si>
    <t xml:space="preserve">" průměrný přítok RN - 2l/s = 120 l/min "                </t>
  </si>
  <si>
    <t>" 6 sběrných jímek = průměrný přítok do jedné jímky =  20l/min "</t>
  </si>
  <si>
    <t>" čerpání "     6*5760</t>
  </si>
  <si>
    <t>-1857757325</t>
  </si>
  <si>
    <t>" dle TZ - RN 6l/s"                 5760</t>
  </si>
  <si>
    <t>-1911028729</t>
  </si>
  <si>
    <t>" srážky - 217 l/s = 13.020 l/min "     1*90</t>
  </si>
  <si>
    <t>1881778579</t>
  </si>
  <si>
    <t>" srážky - 217 l/s = 13.020 l/min "     1*90*5</t>
  </si>
  <si>
    <t>-623687338</t>
  </si>
  <si>
    <t>174871559</t>
  </si>
  <si>
    <t>240*5 'Přepočtené koeficientem množství</t>
  </si>
  <si>
    <t>-1100295317</t>
  </si>
  <si>
    <t>-1936973879</t>
  </si>
  <si>
    <t>" RN1B "     27,063*6,69</t>
  </si>
  <si>
    <t>0,2*ORNICEm2RN</t>
  </si>
  <si>
    <t>ORNICEm3RN</t>
  </si>
  <si>
    <t>1942052903</t>
  </si>
  <si>
    <t xml:space="preserve">" odvoz na mezideponii "    </t>
  </si>
  <si>
    <t>ORNICEm2RN*0,2</t>
  </si>
  <si>
    <t>943026700</t>
  </si>
  <si>
    <t>" RN1B "</t>
  </si>
  <si>
    <t>6,35*(27,063-0,29)*(6,69-0,29)</t>
  </si>
  <si>
    <t>" snížená část "</t>
  </si>
  <si>
    <t>(236,95-235,85)*((3,187+0,29/2)*(4,1+0,29/2)+(3,187+0,29/2+1,1)*(4,1+0,29/2+1,1))/2</t>
  </si>
  <si>
    <t>" ornice "     -ORNICEm2RN*0,3</t>
  </si>
  <si>
    <t>" 40% "</t>
  </si>
  <si>
    <t>VYKOPRN*0,4</t>
  </si>
  <si>
    <t>-511709943</t>
  </si>
  <si>
    <t>" 20% "     VYKOPRN*0,4*0,2</t>
  </si>
  <si>
    <t>-1945765017</t>
  </si>
  <si>
    <t>" 47% "     VYKOPRN*0,47</t>
  </si>
  <si>
    <t>35607911</t>
  </si>
  <si>
    <t>" 20% "     VYKOPRN*0,47*0,2</t>
  </si>
  <si>
    <t>-879755977</t>
  </si>
  <si>
    <t>" 13% "     VYKOPRN*0,13</t>
  </si>
  <si>
    <t>143104115</t>
  </si>
  <si>
    <t>Ražení štol s ostěním z ocelových trub protlačením l do 100 m D nad 920 do 1020 mm I stupeň ražnosti</t>
  </si>
  <si>
    <t>934335874</t>
  </si>
  <si>
    <t>" chránička "     1,7</t>
  </si>
  <si>
    <t>1433330001</t>
  </si>
  <si>
    <t>trubka ocelová DN1000 k protlačování</t>
  </si>
  <si>
    <t>1217664665</t>
  </si>
  <si>
    <t>-95642177</t>
  </si>
  <si>
    <t>2,0*PI*(0,98/2)^2*6</t>
  </si>
  <si>
    <t>741270577</t>
  </si>
  <si>
    <t>" retenční nádrž - 19% "</t>
  </si>
  <si>
    <t>VYKOPRN*(0,4+0,47)*0,19</t>
  </si>
  <si>
    <t>1772375422</t>
  </si>
  <si>
    <t>" 26% "     VYKOPRN*0,13*0,19</t>
  </si>
  <si>
    <t>1715655813</t>
  </si>
  <si>
    <t>-1665599657</t>
  </si>
  <si>
    <t>-765915029</t>
  </si>
  <si>
    <t>" z výkopů "     VYKOPRN</t>
  </si>
  <si>
    <t>" z výkopů "     VYKOPjimka</t>
  </si>
  <si>
    <t>" z výkopů "     ORNICEm2RN*0,1</t>
  </si>
  <si>
    <t>" odpočet zásyp "     -ZASYPRN</t>
  </si>
  <si>
    <t>" 87% "     ODVOZRN*(0,4+0,47)</t>
  </si>
  <si>
    <t>2059115486</t>
  </si>
  <si>
    <t>450,84*13 'Přepočtené koeficientem množství</t>
  </si>
  <si>
    <t>935084757</t>
  </si>
  <si>
    <t>" 13% "     ODVOZRN*0,13</t>
  </si>
  <si>
    <t>-1911202835</t>
  </si>
  <si>
    <t>67,367*13 'Přepočtené koeficientem množství</t>
  </si>
  <si>
    <t>-122824490</t>
  </si>
  <si>
    <t>518666238</t>
  </si>
  <si>
    <t>874647093</t>
  </si>
  <si>
    <t>STET1/0,6*0,25</t>
  </si>
  <si>
    <t>1906870731</t>
  </si>
  <si>
    <t>-1899340872</t>
  </si>
  <si>
    <t>10,0*(6,69+21,241*2)</t>
  </si>
  <si>
    <t>11,0*(6,69+5,241*2)</t>
  </si>
  <si>
    <t>-875102449</t>
  </si>
  <si>
    <t>STET1*122/1000</t>
  </si>
  <si>
    <t>953286824</t>
  </si>
  <si>
    <t>-861689912</t>
  </si>
  <si>
    <t>-1087723477</t>
  </si>
  <si>
    <t>47+2+123+2</t>
  </si>
  <si>
    <t>-1434851479</t>
  </si>
  <si>
    <t>1080320742</t>
  </si>
  <si>
    <t>10,0*2</t>
  </si>
  <si>
    <t>1587269142</t>
  </si>
  <si>
    <t>" 2xU180 "             2,7104*1,02</t>
  </si>
  <si>
    <t>" 2xU260 "             5,761558*1,02</t>
  </si>
  <si>
    <t>1301082401</t>
  </si>
  <si>
    <t>ocel profilová UPN, v jakosti 11 375, h=180 mm    (obratovost)</t>
  </si>
  <si>
    <t>117748786</t>
  </si>
  <si>
    <t>U18*1,03</t>
  </si>
  <si>
    <t>1301083201</t>
  </si>
  <si>
    <t>ocel profilová UPN, v jakosti 11 375, h=260 mm    (obratovost)</t>
  </si>
  <si>
    <t>832696872</t>
  </si>
  <si>
    <t>U26*1,03</t>
  </si>
  <si>
    <t>1925393540</t>
  </si>
  <si>
    <t>804680291</t>
  </si>
  <si>
    <t>632286630</t>
  </si>
  <si>
    <t>STET1*0,013</t>
  </si>
  <si>
    <t>1723404442</t>
  </si>
  <si>
    <t>294432384</t>
  </si>
  <si>
    <t>2029944608</t>
  </si>
  <si>
    <t>2144742087</t>
  </si>
  <si>
    <t>" prostor k zásypu (po dno ornice) "</t>
  </si>
  <si>
    <t>" ornice "     -ORNICEm2RN*0,2</t>
  </si>
  <si>
    <t>-(0,4+0,1)*(6,69-0,29)*(27,063-0,29)</t>
  </si>
  <si>
    <t>" svislé konstrukce "</t>
  </si>
  <si>
    <t>-3,8*(4,4*(4,8+2,3)+2,8*17,5)</t>
  </si>
  <si>
    <t>-1,85*2,6*(3,05*(4,0-1,4)+1,6*1,4)</t>
  </si>
  <si>
    <t>-1,85*(4,2*2,5+1,8*(4,3-2,5))</t>
  </si>
  <si>
    <t>" těleso stoky DN400 "</t>
  </si>
  <si>
    <t>-DN400*0,9*1,2</t>
  </si>
  <si>
    <t>574834177</t>
  </si>
  <si>
    <t>1216225269</t>
  </si>
  <si>
    <t>" dovoz z mezideponie "     ZASYPRN</t>
  </si>
  <si>
    <t>-318149106</t>
  </si>
  <si>
    <t>1676080053</t>
  </si>
  <si>
    <t>" RN1B "     ORNICEm2RN</t>
  </si>
  <si>
    <t>-2,6*(3,05*(4,0-1,4)+1,6*1,4)</t>
  </si>
  <si>
    <t>-(4,2*2,5+1,8*(4,3-2,5))</t>
  </si>
  <si>
    <t>646042912</t>
  </si>
  <si>
    <t>" dovoz z mezideponie "     ZEMOR*0,2</t>
  </si>
  <si>
    <t>1311812194</t>
  </si>
  <si>
    <t>1455035362</t>
  </si>
  <si>
    <t>" RN1B "     (27,063+3,0)*(6,69+3,0)</t>
  </si>
  <si>
    <t>2036571111</t>
  </si>
  <si>
    <t>TRAVARN*0,035*1,03</t>
  </si>
  <si>
    <t>-662207445</t>
  </si>
  <si>
    <t>-1553153167</t>
  </si>
  <si>
    <t>" 87% "     ((27,063-0,29*2)*6,11-1,1*(4,1+3,187+1,1))*0,87</t>
  </si>
  <si>
    <t>-1810085593</t>
  </si>
  <si>
    <t>" 13% "     ((27,063-0,29*2)*6,11-1,1*(4,1+3,187+1,1))*0,13</t>
  </si>
  <si>
    <t>-347957212</t>
  </si>
  <si>
    <t>" provizorní panelová cesta "     (3,0+1,03*2+0,3*2)*(78,0+0,5*2)</t>
  </si>
  <si>
    <t>232169556</t>
  </si>
  <si>
    <t>447,14*1,15 'Přepočtené koeficientem množství</t>
  </si>
  <si>
    <t>-1362415311</t>
  </si>
  <si>
    <t>" stoka B "     43,0</t>
  </si>
  <si>
    <t>" stoka OS1B "     16,0</t>
  </si>
  <si>
    <t>213141131</t>
  </si>
  <si>
    <t>Zřízení vrstvy z geotextilie ve sklonu do 1:1 š do 3 m</t>
  </si>
  <si>
    <t>1305393101</t>
  </si>
  <si>
    <t>" těleso stoky DN 400 u RN "</t>
  </si>
  <si>
    <t>DN400*(1,2*2+0,8*2+1,0)</t>
  </si>
  <si>
    <t>-194943897</t>
  </si>
  <si>
    <t>87,5*1,15 'Přepočtené koeficientem množství</t>
  </si>
  <si>
    <t>2133111431</t>
  </si>
  <si>
    <t xml:space="preserve">Polštáře zhutněné pod základy ze štěrkopísku </t>
  </si>
  <si>
    <t>884349961</t>
  </si>
  <si>
    <t xml:space="preserve">" RN1B - snížená část " </t>
  </si>
  <si>
    <t>-0,1*(3,187+0,29/2)*(4,1+0,29/2)</t>
  </si>
  <si>
    <t>-1,0*1,8*2,8</t>
  </si>
  <si>
    <t>LOZE4</t>
  </si>
  <si>
    <t>1943444653</t>
  </si>
  <si>
    <t>" hydrovrty "          9,0*4</t>
  </si>
  <si>
    <t>1252792650</t>
  </si>
  <si>
    <t>-664816141</t>
  </si>
  <si>
    <t>-971519648</t>
  </si>
  <si>
    <t>5,0*4</t>
  </si>
  <si>
    <t>1500327210</t>
  </si>
  <si>
    <t>1168671488</t>
  </si>
  <si>
    <t>-1186369349</t>
  </si>
  <si>
    <t>" 6 ks sběrných jímek pro čerpání vody "</t>
  </si>
  <si>
    <t>6*2,0</t>
  </si>
  <si>
    <t>1891244781</t>
  </si>
  <si>
    <t>12*1,02 'Přepočtené koeficientem množství</t>
  </si>
  <si>
    <t>424194749</t>
  </si>
  <si>
    <t>1231962731</t>
  </si>
  <si>
    <t>243571112</t>
  </si>
  <si>
    <t>Výplň na dně studny z kameniva hrubého těženého 16-32 mm</t>
  </si>
  <si>
    <t>1195696140</t>
  </si>
  <si>
    <t>" zásyp čerpacích jímek po uončení stavby "</t>
  </si>
  <si>
    <t>PI*(0,85/2)^2*2,0*6</t>
  </si>
  <si>
    <t>-984987582</t>
  </si>
  <si>
    <t>-1447219910</t>
  </si>
  <si>
    <t>" hydrovrty "              0,846*4</t>
  </si>
  <si>
    <t>2119630286</t>
  </si>
  <si>
    <t>-2009423171</t>
  </si>
  <si>
    <t>" DN700 "       PI*(0,70/2)^2*34,0</t>
  </si>
  <si>
    <t>1,8*2,1*2,0</t>
  </si>
  <si>
    <t>3803216621</t>
  </si>
  <si>
    <t>Kompletní konstrukce ze ŽB tř. C 30/37-XC4-XA1 tl do 300 mm  pohledového tř.PB2</t>
  </si>
  <si>
    <t>-1664159833</t>
  </si>
  <si>
    <t>" strop RN1B tl. 300mm "</t>
  </si>
  <si>
    <t>0,3*4,4*(4,8+2,3)+0,3*2,8*17,5</t>
  </si>
  <si>
    <t>-0,3*0,6*0,9</t>
  </si>
  <si>
    <t>-0,3*PI*(1,0/2)^2*5</t>
  </si>
  <si>
    <t>-0,3*1,6*2,0</t>
  </si>
  <si>
    <t>" přelivná hrana "</t>
  </si>
  <si>
    <t>0,3*(3,5-0,35)*2,0</t>
  </si>
  <si>
    <t>186689224</t>
  </si>
  <si>
    <t>" dno "     0,4*(6,69-0,29)*(27,063-0,29)</t>
  </si>
  <si>
    <t>0,4*1,1*(2,8+1,0)*2</t>
  </si>
  <si>
    <t>" obvodové stěny RN "</t>
  </si>
  <si>
    <t>0,4*3,5*(24,6+3,6+1,6)*2</t>
  </si>
  <si>
    <t>0,4*3,5*(2,0+1,5)</t>
  </si>
  <si>
    <t>" přelivné stěny "</t>
  </si>
  <si>
    <t>0,4*2,1*4,0</t>
  </si>
  <si>
    <t>" prostup DN400 "     -2*0,4*PI*(0,4/2)^2</t>
  </si>
  <si>
    <t>" prostup DN800 "     -2*0,4*PI*(0,82/2)^2</t>
  </si>
  <si>
    <t>" prostup DN700 "     -2*0,4*PI*(0,35/2)^2</t>
  </si>
  <si>
    <t>3803262521</t>
  </si>
  <si>
    <t>1423328011</t>
  </si>
  <si>
    <t>" nádstavba "</t>
  </si>
  <si>
    <t>0,3*2,2*(1,6+2,6)*2</t>
  </si>
  <si>
    <t>1865846981</t>
  </si>
  <si>
    <t>" dno "     0,4*(26,48+6,11)*2</t>
  </si>
  <si>
    <t>" snížená část "     1,1*(2,8+1,8)*2</t>
  </si>
  <si>
    <t>" obvodové stěny + strop  RN "</t>
  </si>
  <si>
    <t>(3,5+0,3)*(24,6+4,4+1,6)*2</t>
  </si>
  <si>
    <t>(2,21-0,3)*(2,2+2,6)*2</t>
  </si>
  <si>
    <t>304237133</t>
  </si>
  <si>
    <t>-895920826</t>
  </si>
  <si>
    <t xml:space="preserve">" dno " </t>
  </si>
  <si>
    <t>0,4*(26,48+6,11)*2</t>
  </si>
  <si>
    <t>" snížená část - stěny "     2*1,1*(1,8+2,0)*2</t>
  </si>
  <si>
    <t>2*3,5*(24,6+3,6+1,6)*2</t>
  </si>
  <si>
    <t>2*3,5*(2,0+1,5)</t>
  </si>
  <si>
    <t>2*2,1*4,0</t>
  </si>
  <si>
    <t>3,6*4,0+1,5*1,2</t>
  </si>
  <si>
    <t>2,0*(1,5+17,5+0,4)</t>
  </si>
  <si>
    <t>0,3*(24,6+4,4+1,6)*2</t>
  </si>
  <si>
    <t>0,3*(0,6+0,9)*2</t>
  </si>
  <si>
    <t>0,3*(1,6+2,0)*2</t>
  </si>
  <si>
    <t>2*(3,5-0,35)*2,0</t>
  </si>
  <si>
    <t>2*2,2*(1,6+2,6)*2</t>
  </si>
  <si>
    <t>-1354901602</t>
  </si>
  <si>
    <t>3803572002</t>
  </si>
  <si>
    <t>1435287495</t>
  </si>
  <si>
    <t>" strop "     2,0*(1,5+1,1+16,5)+1,5*1,2+4,0*3,6</t>
  </si>
  <si>
    <t>510595763</t>
  </si>
  <si>
    <t>" statika "     27,007</t>
  </si>
  <si>
    <t>1584478003</t>
  </si>
  <si>
    <t>" okolo litinového poklopu 600/900 "</t>
  </si>
  <si>
    <t>17*0,00444</t>
  </si>
  <si>
    <t>1020458332</t>
  </si>
  <si>
    <t>-372462286</t>
  </si>
  <si>
    <t>" RN1B "          3,71</t>
  </si>
  <si>
    <t>1739287851</t>
  </si>
  <si>
    <t>" vybourání stáv. stok při štětovnicích - příprava území "</t>
  </si>
  <si>
    <t>"DN400 "     0,210*3,0</t>
  </si>
  <si>
    <t>"DN700 "     0,561*3,0</t>
  </si>
  <si>
    <t>" vybourání stáv. stoky při kanalizaci "</t>
  </si>
  <si>
    <t>"DN700 "     0,561*6,0</t>
  </si>
  <si>
    <t>" vybourání stáv. stoky vRNi "</t>
  </si>
  <si>
    <t>"DN700 "     0,561*10,0</t>
  </si>
  <si>
    <t>" vstupní komín šachty "</t>
  </si>
  <si>
    <t>0,12*PI*1,12*1,5</t>
  </si>
  <si>
    <t>" úprava stáv. šachty ŠS2801 "</t>
  </si>
  <si>
    <t>" stěna "     0,3*1,0*1,0</t>
  </si>
  <si>
    <t>" dno "     0,45*1,0*1,0</t>
  </si>
  <si>
    <t>-514953507</t>
  </si>
  <si>
    <t>" OK1Bstáv. - vyborání otvoru ve stropu "</t>
  </si>
  <si>
    <t>0,3*0,6*0,6</t>
  </si>
  <si>
    <t>2112453961</t>
  </si>
  <si>
    <t>-1524448297</t>
  </si>
  <si>
    <t>186081710</t>
  </si>
  <si>
    <t>28,138*22 'Přepočtené koeficientem množství</t>
  </si>
  <si>
    <t>-502517242</t>
  </si>
  <si>
    <t>451573111</t>
  </si>
  <si>
    <t>Lože pod potrubí otevřený výkop ze štěrkopísku</t>
  </si>
  <si>
    <t>-948827066</t>
  </si>
  <si>
    <t>" Š2003.1 "          0,1*2,6*2,6</t>
  </si>
  <si>
    <t>" Š2003.2 "          0,1*2,6*2,6</t>
  </si>
  <si>
    <t>" Š2802 "             0,1*2,6*2,6</t>
  </si>
  <si>
    <t>45157311108</t>
  </si>
  <si>
    <t xml:space="preserve">Lože pod potrubí otevřený výkop z  písku fr. 0-8 </t>
  </si>
  <si>
    <t>-1154205847</t>
  </si>
  <si>
    <t>0,1*1,2*DN400</t>
  </si>
  <si>
    <t>(0,15*(1,22+0,1*2)+(0,25+0,13)/2*0,1)*DN600</t>
  </si>
  <si>
    <t>(0,15*(1,32+0,1*2)+(0,25+0,13)/2*0,1)*DN700</t>
  </si>
  <si>
    <t>(0,15*(1,42+0,1*2)+(0,25+0,13)/2*0,1)*DN800</t>
  </si>
  <si>
    <t>145801455</t>
  </si>
  <si>
    <t>" přesun hmot "     LOZE1+LOZE2</t>
  </si>
  <si>
    <t>-172819948</t>
  </si>
  <si>
    <t>-1876883120</t>
  </si>
  <si>
    <t>" RN1B "     2*3+1</t>
  </si>
  <si>
    <t>" RN1B "     2</t>
  </si>
  <si>
    <t>69257658</t>
  </si>
  <si>
    <t>7*1,01 'Přepočtené koeficientem množství</t>
  </si>
  <si>
    <t>-1941888090</t>
  </si>
  <si>
    <t>-597312459</t>
  </si>
  <si>
    <t>1909210566</t>
  </si>
  <si>
    <t>" šachty "     3</t>
  </si>
  <si>
    <t>592241760</t>
  </si>
  <si>
    <t>prstenec betonový vyrovnávací TBW-Q 625/80/120 62,5x8x12 cm</t>
  </si>
  <si>
    <t>-1119325554</t>
  </si>
  <si>
    <t>592241770</t>
  </si>
  <si>
    <t>prstenec betonový vyrovnávací TBW-Q 625/100/120 62,5x10x12 cm</t>
  </si>
  <si>
    <t>-1088703277</t>
  </si>
  <si>
    <t>1317544380</t>
  </si>
  <si>
    <t>-359124341</t>
  </si>
  <si>
    <t>-1831391838</t>
  </si>
  <si>
    <t>452313141</t>
  </si>
  <si>
    <t>Podkladní bloky z betonu prostého tř. C 16/20 otevřený výkop</t>
  </si>
  <si>
    <t>-780071204</t>
  </si>
  <si>
    <t>0,3*2,0*2,0</t>
  </si>
  <si>
    <t>0,5*1,6*1,6</t>
  </si>
  <si>
    <t>-PI*(1,04/2)^2*0,3</t>
  </si>
  <si>
    <t>-PI*(0,84/2)^2*0,5</t>
  </si>
  <si>
    <t>(0,5+0,4)*1,6*1,6</t>
  </si>
  <si>
    <t>-PI*(1,24/2)^2*0,3</t>
  </si>
  <si>
    <t>-PI*(1,04/2)^2*0,58</t>
  </si>
  <si>
    <t>-PI*(0,84/2)^2*(0,08+0,12)</t>
  </si>
  <si>
    <t>-PI*(0,84/2)^2*(0,12+0,1)</t>
  </si>
  <si>
    <t>0,3*2,0*2,0*1,035</t>
  </si>
  <si>
    <t>(0,5+0,11)*1,6*1,6</t>
  </si>
  <si>
    <t>-PI*(0,84/2)^2*(0,12+0,12)</t>
  </si>
  <si>
    <t>-677536974</t>
  </si>
  <si>
    <t>0,3*2,0*4</t>
  </si>
  <si>
    <t>0,5*1,6*4</t>
  </si>
  <si>
    <t>(0,5+0,4)*1,6*4</t>
  </si>
  <si>
    <t>(0,5+0,11)*1,6*4</t>
  </si>
  <si>
    <t>4523111512</t>
  </si>
  <si>
    <t>Podkladní desky z betonu prostého tř. C 25/30 XA1  otevřený výkop</t>
  </si>
  <si>
    <t>-106852260</t>
  </si>
  <si>
    <t xml:space="preserve">" dno - podkladní beton "  </t>
  </si>
  <si>
    <t>0,1*(6,69-0,29)*(27,063-0,29)</t>
  </si>
  <si>
    <t>0,1*(4,1*3,187-1,8*2,8)</t>
  </si>
  <si>
    <t>-1775781790</t>
  </si>
  <si>
    <t>" RN1B "     5</t>
  </si>
  <si>
    <t>1385880</t>
  </si>
  <si>
    <t>2,21*2,6*(3,05*(4,0-1,4)+1,6*1,4)</t>
  </si>
  <si>
    <t>1,85*(4,2*2,5+1,8*(4,3-2,5))</t>
  </si>
  <si>
    <t>" odpočty výlezy "</t>
  </si>
  <si>
    <t>-1,85*0,9*0,6</t>
  </si>
  <si>
    <t>-PI*(1,24/2)^2*(1,0*5+0,25*3)</t>
  </si>
  <si>
    <t>-PI*(1,04/2)^2*0,65*4</t>
  </si>
  <si>
    <t>-PI*(1,04/2)^2*0,50</t>
  </si>
  <si>
    <t>-PI*(0,84/2)^2*(2,21-1,0-0,25-0,65)*3</t>
  </si>
  <si>
    <t>-PI*(1,04/2)^2*(1,85-0,8-0,6)*2</t>
  </si>
  <si>
    <t>250569565</t>
  </si>
  <si>
    <t>2,21*(4,0+3,05)*2</t>
  </si>
  <si>
    <t>1,85*(4,2+4,3)*2</t>
  </si>
  <si>
    <t>-381525065</t>
  </si>
  <si>
    <t>" provizorní panelová cesta "     (3,0+1,03*2)*78,0</t>
  </si>
  <si>
    <t>422543042</t>
  </si>
  <si>
    <t>1260432054</t>
  </si>
  <si>
    <t>513201728</t>
  </si>
  <si>
    <t>" provizorní panelová cesta "     78*3</t>
  </si>
  <si>
    <t>-1192510555</t>
  </si>
  <si>
    <t>234/(3,0*1,5)*1,01</t>
  </si>
  <si>
    <t>-2055683280</t>
  </si>
  <si>
    <t>" komora č.1 "          2,0*4</t>
  </si>
  <si>
    <t>-990640233</t>
  </si>
  <si>
    <t>8713922116</t>
  </si>
  <si>
    <t>Montáž vodovodního potrubí ze sklolaminátových trub DN 400  v otevřeném výkopu</t>
  </si>
  <si>
    <t>975257454</t>
  </si>
  <si>
    <t>" stoka - Š2003 - RN1B "     17,5</t>
  </si>
  <si>
    <t>" potrubí - Š2003 - RN1B "     17,5+0,4*2</t>
  </si>
  <si>
    <t>2864126406</t>
  </si>
  <si>
    <t>roury ze sklolaminátu  PN 1 SN 5000 DN 400 + spojka</t>
  </si>
  <si>
    <t>-1234250870</t>
  </si>
  <si>
    <t>DN400p*1,03</t>
  </si>
  <si>
    <t>87139221601</t>
  </si>
  <si>
    <t>Žlab ze sklolaminátové trouby DN 400 půlené - M+D</t>
  </si>
  <si>
    <t>-1696913429</t>
  </si>
  <si>
    <t>" RN1B - odtok "     1,5</t>
  </si>
  <si>
    <t>8714422116</t>
  </si>
  <si>
    <t>Montáž vodovodního potrubí ze sklolaminátových trub DN 600 v otevřeném výkopu</t>
  </si>
  <si>
    <t>85015444</t>
  </si>
  <si>
    <t>" stoka - ŠS2801stáv. - Š2802 "     9,5-1,8/2-2,6/2</t>
  </si>
  <si>
    <t>" potrubí - ŠS2801stáv. - Š2802 "     9,5-1,0/2-1,5/2</t>
  </si>
  <si>
    <t>2864127006</t>
  </si>
  <si>
    <t>roury ze sklolaminátu  PN 1 SN 5000 DN 600 + spojka</t>
  </si>
  <si>
    <t>1783559956</t>
  </si>
  <si>
    <t>DN600p*1,03</t>
  </si>
  <si>
    <t>8714622116</t>
  </si>
  <si>
    <t>Montáž vodovodního potrubí ze sklolaminátových trub DN 700 v otevřeném výkopu</t>
  </si>
  <si>
    <t>-189686873</t>
  </si>
  <si>
    <t>" stoka - OK1B - Š2003.2 "     43,0-23,0-0,4-2,6-2,6/2</t>
  </si>
  <si>
    <t>" stoka - OK1B - Š2003.2 "     43,0-23,0-1,5-1,5/2</t>
  </si>
  <si>
    <t>2864127106</t>
  </si>
  <si>
    <t>roury ze sklolaminátu  PN 1 SN 5000 DN 700 + spojka</t>
  </si>
  <si>
    <t>-1312450299</t>
  </si>
  <si>
    <t>DN700p*1,03</t>
  </si>
  <si>
    <t>8714721116</t>
  </si>
  <si>
    <t>Montáž kanalizačního potrubí ze sklolaminátových trub DN 800  v otevřeném výkopu</t>
  </si>
  <si>
    <t>-1516132823</t>
  </si>
  <si>
    <t>" stoka - Š2802 - OS1B "     16,0-9,5-2,6/2-0,4</t>
  </si>
  <si>
    <t>" napojení odtoku DN400 z RN na stáv. troubu DN800 "</t>
  </si>
  <si>
    <t>1,5</t>
  </si>
  <si>
    <t>" potrubí - Š2802 - OS1B "     16,0-9,5-1,5/2</t>
  </si>
  <si>
    <t>2864127201</t>
  </si>
  <si>
    <t>roury ze sklolaminátu  PN 1 SN 5000 DN 800 + spojka</t>
  </si>
  <si>
    <t>-904031516</t>
  </si>
  <si>
    <t>DN800p*1,03</t>
  </si>
  <si>
    <t>87147211601</t>
  </si>
  <si>
    <t>Sklolaminátová trouba DN 800 - dl.0,4m osazena do bednění před betonáží - M+D</t>
  </si>
  <si>
    <t>-87379372</t>
  </si>
  <si>
    <t>Úprava stáv. sklolam. trouby DN800 - napojení a osazení do stěny RN, zasunutí do ocel. chránička DN 1000 vč. vyplnění popílocement. suspenzí, zajištění trouby, úprava štětovnice a všechny potřebné zemní a stavební práce - M+D</t>
  </si>
  <si>
    <t>-284207498</t>
  </si>
  <si>
    <t>-181210733</t>
  </si>
  <si>
    <t>8713903166</t>
  </si>
  <si>
    <t>Provizorní obtok - převedení průtoku odpadních vod přes stavební jámu PVC DN400 - zřízení, demontáž</t>
  </si>
  <si>
    <t>-1849224328</t>
  </si>
  <si>
    <t>-1096974684</t>
  </si>
  <si>
    <t xml:space="preserve">" RN1B " </t>
  </si>
  <si>
    <t>" přítok "</t>
  </si>
  <si>
    <t>0,115*PI*((0,4+0,7)/2+0,115)*4,0*1,1</t>
  </si>
  <si>
    <t>Výplňový beton z prostého betonu bez zvýšených nároků na prostředí tř. C 25/30-XA1</t>
  </si>
  <si>
    <t>2094667968</t>
  </si>
  <si>
    <t>" výplňový beton - žlaby šachet "</t>
  </si>
  <si>
    <t>" řez A/C "     1,4*1,5*1,2</t>
  </si>
  <si>
    <t>" řez A/E "     1,4*4,0*1,2</t>
  </si>
  <si>
    <t>" řez B/C "     1,2*2,0*(1,5+1,1)</t>
  </si>
  <si>
    <t>Žlaby z houževnatého betonu prostého tř. C 35/45-XA1-XM2</t>
  </si>
  <si>
    <t>-1408777030</t>
  </si>
  <si>
    <t>" žlaby RN "</t>
  </si>
  <si>
    <t>" řez A/C "     0,59*1,5*1,2-(0,2*0,4+PI*(0,4/2)^2/2)*1,5</t>
  </si>
  <si>
    <t>" řez A/E "     (0,44+0,23)*4,0*1,2-(0,2*(0,7+0,4)/2+PI*((0,4+0,7)/2/2)^2/2)*4,0</t>
  </si>
  <si>
    <t>" řez B/E "     (0,7+0,65)/2*1,0*1,0</t>
  </si>
  <si>
    <t>" řez B/C "     0,31*2,0*1,5+0,4*2,0*1,1</t>
  </si>
  <si>
    <t>" řez B/D "     6,166*2,0</t>
  </si>
  <si>
    <t>60773046</t>
  </si>
  <si>
    <t>" řez A/C "     0,2*1,5*2</t>
  </si>
  <si>
    <t>" řez A/E "     0,2*4,0*2</t>
  </si>
  <si>
    <t>" řez B/E "     0,65*1,0</t>
  </si>
  <si>
    <t>" řez B/D "     2,0*(1,2+0,1)</t>
  </si>
  <si>
    <t>1803076655</t>
  </si>
  <si>
    <t>" řez B/E "     1,0*1,0*0,00444</t>
  </si>
  <si>
    <t>" řez B/C "     2,0*(1,5+1,1)*0,00444</t>
  </si>
  <si>
    <t>" řez B/D "     2,0*(16,5+3,0)*0,00444</t>
  </si>
  <si>
    <t>Dno šachet tl nad 200 mm ze ŽB vodostavebního tř. C 30/37-XC4-XA1</t>
  </si>
  <si>
    <t>-1467909029</t>
  </si>
  <si>
    <t>" Š2003.1 "          0,3*2,6*2,6*1,035</t>
  </si>
  <si>
    <t>" Š2003.2 "          0,3*2,6*2,6*1,035</t>
  </si>
  <si>
    <t>" Š2802 "             0,3*2,6*2,6*1,035</t>
  </si>
  <si>
    <t>Stěny šachet tl nad 200 mm ze ŽB vodostavebního tř. C 30/37-XC4-XA1</t>
  </si>
  <si>
    <t>323132992</t>
  </si>
  <si>
    <t>0,55*(1,6+0,1)*(2,6+1,5)*2*1,035</t>
  </si>
  <si>
    <t>-0,55*PI*(0,718/2)^2*2</t>
  </si>
  <si>
    <t>-0,55*PI*(0,82/2)^2</t>
  </si>
  <si>
    <t>-0,55*PI*(0,616/2)^2</t>
  </si>
  <si>
    <t>351231101</t>
  </si>
  <si>
    <t>1111514785</t>
  </si>
  <si>
    <t>" OK1Bstáv. "     0,45*2,07*1,5</t>
  </si>
  <si>
    <t>616633112</t>
  </si>
  <si>
    <t>Stěrka z těsnící malty dvouvrstvá vnitřních stok světlé výšky do 2000 mm</t>
  </si>
  <si>
    <t>-1616659126</t>
  </si>
  <si>
    <t>" OK1Bstáv. "     2*2,07*1,5</t>
  </si>
  <si>
    <t>211595905</t>
  </si>
  <si>
    <t>" Š2003.1 "          (1,6+0,1)*1,5*4</t>
  </si>
  <si>
    <t>" Š2003.2 "          (1,6+0,1)*1,5*4</t>
  </si>
  <si>
    <t>" Š2802 "              (1,6+0,1)*1,5*4</t>
  </si>
  <si>
    <t>-1932301783</t>
  </si>
  <si>
    <t>" Š2003.1 "         2,1*2,1*0,65*6*0,000222</t>
  </si>
  <si>
    <t>" Š2003.2 "         2,1*2,1*0,65*6*0,000222</t>
  </si>
  <si>
    <t>" Š2802 "            2,1*2,1*0,65*6*0,000222</t>
  </si>
  <si>
    <t>" šachty - stěny  "</t>
  </si>
  <si>
    <t>" Š2003.1 "         1,7*1,8*4*0,65*6*0,000222</t>
  </si>
  <si>
    <t>" Š2003.2 "         1,7*1,8*4*0,65*6*0,000222</t>
  </si>
  <si>
    <t>" Š2802 "            1,7*1,8*4*0,65*6*0,000222</t>
  </si>
  <si>
    <t>664926662</t>
  </si>
  <si>
    <t>" Š2003.1 "     0,535</t>
  </si>
  <si>
    <t>" Š2003.2 "     0,535</t>
  </si>
  <si>
    <t>" Š2802 "        0,535</t>
  </si>
  <si>
    <t>1,605*0,127 'Přepočtené koeficientem množství</t>
  </si>
  <si>
    <t>-1616250713</t>
  </si>
  <si>
    <t>0,55*1,5*1,5</t>
  </si>
  <si>
    <t>-1,5*(PI*(0,7/2)^2/2+0,1*0,7)</t>
  </si>
  <si>
    <t>-1,5*(PI*(0,8/2)^2/2+0,1*0,8)</t>
  </si>
  <si>
    <t>327235796</t>
  </si>
  <si>
    <t>" Š2003.1 "     0,1*1,5*2</t>
  </si>
  <si>
    <t>" Š2003.2 "     0,1*1,5*2</t>
  </si>
  <si>
    <t>" Š2802 "        0,1*1,5*2</t>
  </si>
  <si>
    <t>690397915</t>
  </si>
  <si>
    <t>" RN1B "     45,0</t>
  </si>
  <si>
    <t>" výlezy "             3,7*5</t>
  </si>
  <si>
    <t>" Š2003.1 "         1,8*4+3,7+2,8*2</t>
  </si>
  <si>
    <t>" Š2003.2 "         1,8*4+3,7+2,8*2</t>
  </si>
  <si>
    <t>" Š2802 "            1,8*4+3,7+3,2+2,4</t>
  </si>
  <si>
    <t>-2007522246</t>
  </si>
  <si>
    <t>" Š2003.1 "          1,8*4</t>
  </si>
  <si>
    <t>" Š2003.2 "          1,8*4</t>
  </si>
  <si>
    <t>" Š2802 "             1,8*4</t>
  </si>
  <si>
    <t>8943030021</t>
  </si>
  <si>
    <t>Strop šachty Š2003.1 - 2100/2100/300 prefa ze ŽB vodostavební C30/37-XA1-XC4 s otvorem d=1,0m</t>
  </si>
  <si>
    <t>-1319516327</t>
  </si>
  <si>
    <t>8943030022</t>
  </si>
  <si>
    <t>Strop šachty Š2003.2 - 2100/2100/300 prefa ze ŽB vodostavební C30/37-XA1-XC4 s otvorem d=1,0m</t>
  </si>
  <si>
    <t>35725026</t>
  </si>
  <si>
    <t>8943030023</t>
  </si>
  <si>
    <t>Strop šachty Š2802 - 2100/2100/300 prefa ze ŽB vodostavební C30/37-XA1-XC4 s otvorem d=1,0m</t>
  </si>
  <si>
    <t>1243988611</t>
  </si>
  <si>
    <t>899323102</t>
  </si>
  <si>
    <t>Kompozitní poklop s rámem pro otvor 600x900mm uzamykatelný vodotěsný</t>
  </si>
  <si>
    <t>-67904199</t>
  </si>
  <si>
    <t>899323103</t>
  </si>
  <si>
    <t>Sestava kompozitních poklopů pro otvor 2000/1600</t>
  </si>
  <si>
    <t>-1355669453</t>
  </si>
  <si>
    <t>511997126</t>
  </si>
  <si>
    <t>" RN1B "     3+5</t>
  </si>
  <si>
    <t>1430467869</t>
  </si>
  <si>
    <t>977568137</t>
  </si>
  <si>
    <t>220473269</t>
  </si>
  <si>
    <t>684531576</t>
  </si>
  <si>
    <t>41503685</t>
  </si>
  <si>
    <t>1684544193</t>
  </si>
  <si>
    <t>5*1,02 'Přepočtené koeficientem množství</t>
  </si>
  <si>
    <t>1976009274</t>
  </si>
  <si>
    <t>" šachty "         4</t>
  </si>
  <si>
    <t>1234258934</t>
  </si>
  <si>
    <t>" šachty "     2+3+3+1</t>
  </si>
  <si>
    <t>1094849795</t>
  </si>
  <si>
    <t>-1873805549</t>
  </si>
  <si>
    <t>459963616</t>
  </si>
  <si>
    <t>-1703982223</t>
  </si>
  <si>
    <t>9*1,02 'Přepočtené koeficientem množství</t>
  </si>
  <si>
    <t>-1163245203</t>
  </si>
  <si>
    <t>-473552176</t>
  </si>
  <si>
    <t>1638886698</t>
  </si>
  <si>
    <t>364788373</t>
  </si>
  <si>
    <t>-1916508346</t>
  </si>
  <si>
    <t>8947015511</t>
  </si>
  <si>
    <t>Žlaby z půlené sklolaminátové trouby DN 700</t>
  </si>
  <si>
    <t>-1452509403</t>
  </si>
  <si>
    <t>" Š2003.1 "     1,6</t>
  </si>
  <si>
    <t>" Š2003.2 "     1,6</t>
  </si>
  <si>
    <t>8947018512</t>
  </si>
  <si>
    <t>Žlaby z půlené sklolaminátové trouby DN 800</t>
  </si>
  <si>
    <t>1496511913</t>
  </si>
  <si>
    <t>" Š2802 "     1,6</t>
  </si>
  <si>
    <t>1439574179</t>
  </si>
  <si>
    <t>" RN1B "       4</t>
  </si>
  <si>
    <t>1536564592</t>
  </si>
  <si>
    <t>-1046098181</t>
  </si>
  <si>
    <t>" RN1B "     1</t>
  </si>
  <si>
    <t>1058515238</t>
  </si>
  <si>
    <t>-337339671</t>
  </si>
  <si>
    <t>305561414</t>
  </si>
  <si>
    <t>2036854576</t>
  </si>
  <si>
    <t>" RN1B "                  6+7+8+9</t>
  </si>
  <si>
    <t>" šachty "                5+5+5+9</t>
  </si>
  <si>
    <t>8572629161</t>
  </si>
  <si>
    <t>Demontáž armatur - šoupě DN300 se zemní soupravou v OK1B vč. příslušenství</t>
  </si>
  <si>
    <t>1846124320</t>
  </si>
  <si>
    <t>899103211</t>
  </si>
  <si>
    <t>Demontáž poklopů litinových nebo ocelových včetně rámů hmotnosti přes 100 do 150 kg</t>
  </si>
  <si>
    <t>1560481178</t>
  </si>
  <si>
    <t>" poklop bouraného komínu šachty "     1</t>
  </si>
  <si>
    <t>-55310676</t>
  </si>
  <si>
    <t>664556218</t>
  </si>
  <si>
    <t>324379051</t>
  </si>
  <si>
    <t>0,32*9 'Přepočtené koeficientem množství</t>
  </si>
  <si>
    <t>1369365529</t>
  </si>
  <si>
    <t>" spádový beton RN podél ŽB konstrukce "</t>
  </si>
  <si>
    <t>" řez A/C "     (1,4+0,59)*(1,5+1,2)*2</t>
  </si>
  <si>
    <t>" řez A/E "     (1,4+0,44)*(4,0+1,2)*2</t>
  </si>
  <si>
    <t>" řez B/E "     (0,7+0,65)/2*1,0*2+1,0*0,7</t>
  </si>
  <si>
    <t>" řez B/C "     (1,2+0,31)*(2,0+1,5)*2+(0,4+1,2)*(2,0+1,1)*2</t>
  </si>
  <si>
    <t>" řez B/D "     6,166*2+1,45*2,0</t>
  </si>
  <si>
    <t>953331112</t>
  </si>
  <si>
    <t>Vložky do svislých dilatačních spár z lepenky pískované kladené volně</t>
  </si>
  <si>
    <t>-129776694</t>
  </si>
  <si>
    <t>" separační folie mezi bedněním na štětovnici a monolitickým betonem "</t>
  </si>
  <si>
    <t>0,7*(27,063+6,69)*2*2,5</t>
  </si>
  <si>
    <t>9537311131</t>
  </si>
  <si>
    <t>Plastová chránička DN100 dlo. 2,15m osazena v bednění před betonáží</t>
  </si>
  <si>
    <t>940605818</t>
  </si>
  <si>
    <t>Usměrňovací plech tl. 3,5mm - (1,2/0,2 m)  vč. kotvení - nerez</t>
  </si>
  <si>
    <t>-843741881</t>
  </si>
  <si>
    <t>" RN - ochrana čerpadla "</t>
  </si>
  <si>
    <t>959811281</t>
  </si>
  <si>
    <t>P1 - Vláknocementová prostupka d-125 dl. 400  s těsnícím profilem nerez zdvojený pro potrubí d-63</t>
  </si>
  <si>
    <t>154146598</t>
  </si>
  <si>
    <t>959811881</t>
  </si>
  <si>
    <t>-131488203</t>
  </si>
  <si>
    <t>959813761</t>
  </si>
  <si>
    <t>-374393480</t>
  </si>
  <si>
    <t>959813771</t>
  </si>
  <si>
    <t>-1461934976</t>
  </si>
  <si>
    <t>345312828</t>
  </si>
  <si>
    <t>961802102</t>
  </si>
  <si>
    <t>Bezpečnostní žebřík 5,05 m vč. kotvení</t>
  </si>
  <si>
    <t>1939441614</t>
  </si>
  <si>
    <t>-487967262</t>
  </si>
  <si>
    <t>946375658</t>
  </si>
  <si>
    <t>1286806593</t>
  </si>
  <si>
    <t>3503406001</t>
  </si>
  <si>
    <t>Norná stěna  1600/2000 - komplet</t>
  </si>
  <si>
    <t>-835935948</t>
  </si>
  <si>
    <t>1,32</t>
  </si>
  <si>
    <t>2,614</t>
  </si>
  <si>
    <t>2,635</t>
  </si>
  <si>
    <t>24,976</t>
  </si>
  <si>
    <t>6,24</t>
  </si>
  <si>
    <t>PEHD60</t>
  </si>
  <si>
    <t>6,6</t>
  </si>
  <si>
    <t>STUDNA</t>
  </si>
  <si>
    <t>7,7</t>
  </si>
  <si>
    <t>TRAVAjama</t>
  </si>
  <si>
    <t>23,94</t>
  </si>
  <si>
    <t>TRAVAryha</t>
  </si>
  <si>
    <t>7,26</t>
  </si>
  <si>
    <t>VRT</t>
  </si>
  <si>
    <t>11,55</t>
  </si>
  <si>
    <t>SO 20.2 - Vrtaná studna VS1</t>
  </si>
  <si>
    <t>10,164</t>
  </si>
  <si>
    <t>12,342</t>
  </si>
  <si>
    <t>VYKOP2</t>
  </si>
  <si>
    <t>27,407</t>
  </si>
  <si>
    <t>VYKOP21</t>
  </si>
  <si>
    <t>35,856</t>
  </si>
  <si>
    <t>21,815</t>
  </si>
  <si>
    <t>617192777</t>
  </si>
  <si>
    <t>" přípojka "    1,1*PEHD60</t>
  </si>
  <si>
    <t>" armaturní šachta "     (3,3+1,2*2)*(1,8+1,2*2)</t>
  </si>
  <si>
    <t>-460103334</t>
  </si>
  <si>
    <t>-1534755043</t>
  </si>
  <si>
    <t xml:space="preserve">" odvoz na mezideponii "     </t>
  </si>
  <si>
    <t>131201101</t>
  </si>
  <si>
    <t>Hloubení jam nezapažených v hornině tř. 3 objemu do 100 m3</t>
  </si>
  <si>
    <t>-450260505</t>
  </si>
  <si>
    <t>2,4*(3,3*1,8+(3,3+2,4)*(1,8+2,4))/2</t>
  </si>
  <si>
    <t>" odpočet vrtu "</t>
  </si>
  <si>
    <t>-PI*(0,82/2)^2*2,4</t>
  </si>
  <si>
    <t>" odpočet ornice "</t>
  </si>
  <si>
    <t>-0,3*TRAVAjama</t>
  </si>
  <si>
    <t>" 30% "     VYKOP2*0,3</t>
  </si>
  <si>
    <t>1265661780</t>
  </si>
  <si>
    <t>" 30% "     VYKOP2*0,3*0,3</t>
  </si>
  <si>
    <t>131301101</t>
  </si>
  <si>
    <t>Hloubení jam nezapažených v hornině tř. 4 objemu do 100 m3</t>
  </si>
  <si>
    <t>467363094</t>
  </si>
  <si>
    <t>" 70% "     VYKOP2*0,7</t>
  </si>
  <si>
    <t>679562460</t>
  </si>
  <si>
    <t>" 30% "     VYKOP2*0,7*0,3</t>
  </si>
  <si>
    <t>-1734820696</t>
  </si>
  <si>
    <t>" v.p. " 1,1*1,7*PEHD60</t>
  </si>
  <si>
    <t>-(0,2+0,1)*TRAVAryha</t>
  </si>
  <si>
    <t>907423363</t>
  </si>
  <si>
    <t>132301201</t>
  </si>
  <si>
    <t>Hloubení rýh š do 2000 mm v hornině tř. 4 objemu do 100 m3</t>
  </si>
  <si>
    <t>772919229</t>
  </si>
  <si>
    <t>1395705140</t>
  </si>
  <si>
    <t>1048821784</t>
  </si>
  <si>
    <t>" v.p. " 2*1,7*PEHD60</t>
  </si>
  <si>
    <t>-1606242227</t>
  </si>
  <si>
    <t>1130966955</t>
  </si>
  <si>
    <t>VYKOP1+VYKOP2</t>
  </si>
  <si>
    <t>-1681124096</t>
  </si>
  <si>
    <t>967087564</t>
  </si>
  <si>
    <t>" zemina z vrtu "</t>
  </si>
  <si>
    <t>PI*(0,82/2)^2*VRT</t>
  </si>
  <si>
    <t>-1712767801</t>
  </si>
  <si>
    <t>" výkop "</t>
  </si>
  <si>
    <t>VYKOP1+0,1*TRAVAryha</t>
  </si>
  <si>
    <t>VYKOP2+0,1*TRAVAjama</t>
  </si>
  <si>
    <t>1870910460</t>
  </si>
  <si>
    <t>24,976*13 'Přepočtené koeficientem množství</t>
  </si>
  <si>
    <t>735755205</t>
  </si>
  <si>
    <t>1881401358</t>
  </si>
  <si>
    <t>VYKOP11+VYKOP21</t>
  </si>
  <si>
    <t>" odpočet arm. šachty "</t>
  </si>
  <si>
    <t>-2,2*3,3*1,8</t>
  </si>
  <si>
    <t>-942889459</t>
  </si>
  <si>
    <t>-1146918343</t>
  </si>
  <si>
    <t xml:space="preserve">" dovoz z mezideponie "     </t>
  </si>
  <si>
    <t>2117425255</t>
  </si>
  <si>
    <t>-659317840</t>
  </si>
  <si>
    <t>1,1*(0,063+0,3)*PEHD60</t>
  </si>
  <si>
    <t>-PI*(0,063/2)^2*PEHD60</t>
  </si>
  <si>
    <t>-2081446592</t>
  </si>
  <si>
    <t>-723674507</t>
  </si>
  <si>
    <t>272453999</t>
  </si>
  <si>
    <t>523982190</t>
  </si>
  <si>
    <t>342466126</t>
  </si>
  <si>
    <t>186348983</t>
  </si>
  <si>
    <t>1021197592</t>
  </si>
  <si>
    <t>620805574</t>
  </si>
  <si>
    <t>-515687628</t>
  </si>
  <si>
    <t>" přesun hmot "     TRAVA*0,1*1,05</t>
  </si>
  <si>
    <t>-1818712950</t>
  </si>
  <si>
    <t>-1690129502</t>
  </si>
  <si>
    <t>-1056758214</t>
  </si>
  <si>
    <t>-1762633912</t>
  </si>
  <si>
    <t>2262126131</t>
  </si>
  <si>
    <t>Vrty velkoprofilové svislé zapažené D do 850 mm hl do 10 m hor. III. a IV. třídy těžitelnosti</t>
  </si>
  <si>
    <t>-403104769</t>
  </si>
  <si>
    <t>9,55+2,0</t>
  </si>
  <si>
    <t>227211114</t>
  </si>
  <si>
    <t>Odpažení velkoprofilových vrtů průměru do 850 mm</t>
  </si>
  <si>
    <t>1225718550</t>
  </si>
  <si>
    <t>242811164</t>
  </si>
  <si>
    <t>Zapuštění zárubnice z trub ocelových se spoji svařovanými hl do 50 m vnější D nad 305 do 426 mm</t>
  </si>
  <si>
    <t>1494754967</t>
  </si>
  <si>
    <t>" studna "     3,2+3,5+1,0</t>
  </si>
  <si>
    <t>1423591001</t>
  </si>
  <si>
    <t>zárubnice - trubka 355/3  ocelová dl.7,7 m, část perforovaná - 3,5m, kalník dl. 1m</t>
  </si>
  <si>
    <t>-1762064095</t>
  </si>
  <si>
    <t>-1387458663</t>
  </si>
  <si>
    <t>(PI*0,355+0,5)*(3,5+1,0)</t>
  </si>
  <si>
    <t>6931103801</t>
  </si>
  <si>
    <t>geotextilie 300 g/m2</t>
  </si>
  <si>
    <t>1033213894</t>
  </si>
  <si>
    <t>7,269*1,05 'Přepočtené koeficientem množství</t>
  </si>
  <si>
    <t>Obsyp studny z písku tříděného 4-8mm</t>
  </si>
  <si>
    <t>-909063653</t>
  </si>
  <si>
    <t>" obsyp studny "</t>
  </si>
  <si>
    <t>PI*(0,82/2)^2*(3,5+1,0)</t>
  </si>
  <si>
    <t>-PI*(0,355/2)^2*(3,5+1,0)</t>
  </si>
  <si>
    <t>2476811141</t>
  </si>
  <si>
    <t>Těsnění studny z jílu se zhutněním vč. dodání jílu</t>
  </si>
  <si>
    <t>205738993</t>
  </si>
  <si>
    <t>PI*(0,82/2)^2*(3,2-0,1*2-0,3-0,2-0,2)</t>
  </si>
  <si>
    <t>-PI*(0,355/2)^2*(3,2-0,1*2-0,3-0,2-0,2)</t>
  </si>
  <si>
    <t>-1278377093</t>
  </si>
  <si>
    <t>" v.p. "     0,1*1,1*PEHD60</t>
  </si>
  <si>
    <t>" A.Š. "    0,1*3,3*1,8</t>
  </si>
  <si>
    <t>2135097333</t>
  </si>
  <si>
    <t>-882213543</t>
  </si>
  <si>
    <t>452311161</t>
  </si>
  <si>
    <t>Podkladní desky z betonu prostého tř. C 25/30 otevřený výkop</t>
  </si>
  <si>
    <t>-888661303</t>
  </si>
  <si>
    <t>871211141</t>
  </si>
  <si>
    <t>Montáž potrubí z PE100 SDR 11 otevřený výkop svařovaných na tupo D 63 x 5,8 mm</t>
  </si>
  <si>
    <t>854805082</t>
  </si>
  <si>
    <t>2861941901</t>
  </si>
  <si>
    <t>potrubí vodovodní PE-HD 60</t>
  </si>
  <si>
    <t>73034615</t>
  </si>
  <si>
    <t>1,8*1,015 'Přepočtené koeficientem množství</t>
  </si>
  <si>
    <t>892233122</t>
  </si>
  <si>
    <t>Proplach a dezinfekce vodovodního potrubí DN od 40 do 70</t>
  </si>
  <si>
    <t>1284993974</t>
  </si>
  <si>
    <t>6,6+4,4</t>
  </si>
  <si>
    <t>-1412345142</t>
  </si>
  <si>
    <t>-943829959</t>
  </si>
  <si>
    <t>" ar. šachta "     0,3*3,3*1,8</t>
  </si>
  <si>
    <t>-781115132</t>
  </si>
  <si>
    <t>" arm. šachta "     0,3*2,0*(3,3+1,2)*2</t>
  </si>
  <si>
    <t>894502201</t>
  </si>
  <si>
    <t>Bednění stěn šachet pravoúhlých nebo vícehranných oboustranné</t>
  </si>
  <si>
    <t>-1028628771</t>
  </si>
  <si>
    <t>" arm. šachta "</t>
  </si>
  <si>
    <t>2,0*(2,7+1,2)*2</t>
  </si>
  <si>
    <t>(2,0+0,3)*(3,3+1,8)*2</t>
  </si>
  <si>
    <t>-463842738</t>
  </si>
  <si>
    <t>1085675035</t>
  </si>
  <si>
    <t>" studna "</t>
  </si>
  <si>
    <t>(3,0*1,5+2,15*(3,0+1,5)*2)*6*0,65*0,000222</t>
  </si>
  <si>
    <t>Žlaby šachet z betonu houževnatého tř. C 35/45-XA1-XM2</t>
  </si>
  <si>
    <t>664007661</t>
  </si>
  <si>
    <t>" arm. šachta "     0,22*2,7*1,2</t>
  </si>
  <si>
    <t>894608211</t>
  </si>
  <si>
    <t>Výztuž šachet ze svařovaných sítí typu Kari</t>
  </si>
  <si>
    <t>-1210168632</t>
  </si>
  <si>
    <t>" arm. šachta "     2,7*1,2*0,00444</t>
  </si>
  <si>
    <t>8942042691</t>
  </si>
  <si>
    <t>Příplatek k betonu za povrchovou úpravu betonu</t>
  </si>
  <si>
    <t>2069201326</t>
  </si>
  <si>
    <t>" arm. šachta "     2,7*1,2</t>
  </si>
  <si>
    <t>260615927</t>
  </si>
  <si>
    <t>" arm. šachta "     2*(3,0+1,5)+0,5</t>
  </si>
  <si>
    <t>-502537882</t>
  </si>
  <si>
    <t>" arm. šachta "     2*(3,0+1,5)</t>
  </si>
  <si>
    <t>8943022020</t>
  </si>
  <si>
    <t>M+D Stropní deska prefa šachty 3300/1800/250-270 s otvorem 900/600  beton C30/37-XC4-XA1 vč.armování</t>
  </si>
  <si>
    <t>-2123095487</t>
  </si>
  <si>
    <t>1388006837</t>
  </si>
  <si>
    <t>55242143012</t>
  </si>
  <si>
    <t>litinový poklop 900x600 s pantem D400</t>
  </si>
  <si>
    <t>-1344201432</t>
  </si>
  <si>
    <t>-500882327</t>
  </si>
  <si>
    <t>9982761011</t>
  </si>
  <si>
    <t xml:space="preserve">Přesun hmot pro trubní vedení </t>
  </si>
  <si>
    <t>-1369312493</t>
  </si>
  <si>
    <t>Spojka ISIFLO T110 63x2"</t>
  </si>
  <si>
    <t>-1595699916</t>
  </si>
  <si>
    <t>72213023306</t>
  </si>
  <si>
    <t>Uklidňovací kus 6 x 6/4"</t>
  </si>
  <si>
    <t>257571957</t>
  </si>
  <si>
    <t>7221761171</t>
  </si>
  <si>
    <t>Montáž potrubí plastové spojované do D 63 mm</t>
  </si>
  <si>
    <t>1724289628</t>
  </si>
  <si>
    <t>-2131640235</t>
  </si>
  <si>
    <t>4,4*1,015 'Přepočtené koeficientem množství</t>
  </si>
  <si>
    <t>7222131121</t>
  </si>
  <si>
    <t>Klapka zpětná DN 50</t>
  </si>
  <si>
    <t>839847241</t>
  </si>
  <si>
    <t>1263245263</t>
  </si>
  <si>
    <t>7222301071</t>
  </si>
  <si>
    <t>Kulový uzávěr DN 50 s vypouštěním</t>
  </si>
  <si>
    <t>1301832087</t>
  </si>
  <si>
    <t>722262165¨6</t>
  </si>
  <si>
    <t>Vodoměr přírubový DN40</t>
  </si>
  <si>
    <t>686757067</t>
  </si>
  <si>
    <t>7222626110</t>
  </si>
  <si>
    <t>Ocel. přechodka 2" x 6/4"</t>
  </si>
  <si>
    <t>-1506099448</t>
  </si>
  <si>
    <t>-829178064</t>
  </si>
  <si>
    <t>SO 20.3 - Přípojka NN</t>
  </si>
  <si>
    <t>D1 - RETENČNÍ NÁDRŽ RN1B</t>
  </si>
  <si>
    <t>Rozváděč RE 2, Elektroměr.typ. plast. rozvodnice do výklenku, 400/600/240mm, krytí IP54/20,, pro jednosazbový elektroměr s přímým měřením,, hl. jistič 20A, řadová svorkovnice, můstek PEN,, plomb.kryt, energ.uzávěr,jm.proud 25A, zkr.odolnost 20kA</t>
  </si>
  <si>
    <t>-592988480</t>
  </si>
  <si>
    <t>-1215586718</t>
  </si>
  <si>
    <t>-1077618514</t>
  </si>
  <si>
    <t>-525555174</t>
  </si>
  <si>
    <t>-386830720</t>
  </si>
  <si>
    <t>-274971219</t>
  </si>
  <si>
    <t>81919351</t>
  </si>
  <si>
    <t>-265870906</t>
  </si>
  <si>
    <t>-2065005090</t>
  </si>
  <si>
    <t>-1967179008</t>
  </si>
  <si>
    <t>-1995437276</t>
  </si>
  <si>
    <t>-1643502740</t>
  </si>
  <si>
    <t>43931172</t>
  </si>
  <si>
    <t>588674861</t>
  </si>
  <si>
    <t>1460157102</t>
  </si>
  <si>
    <t>PS 20 - RETENČNÍ NÁDRŽ RN1B</t>
  </si>
  <si>
    <t>PS 20.1 - Strojně technologická část</t>
  </si>
  <si>
    <t>3501221001</t>
  </si>
  <si>
    <t>P21 - Ponor.kal.čerpadlo pro čerpání OV, litina nerez Q=9,2 l/s,H=6,15m 3x400V,50Hz,2kW,6A,n=910ot/min. Řetěz z korozivzdorné oceli d6 mm, závěs po 1m a úchytu-6m,hmotn.:120kg čerpadlo,45kg patkové koleno viz. SaZ v TZ - M+D</t>
  </si>
  <si>
    <t>ks</t>
  </si>
  <si>
    <t>3501221002</t>
  </si>
  <si>
    <t>P22 - Ponor.jednovřet.čerpadlo do vrtané studny,materiál:litina, nerez, uhlíková ocel Q=1,3 l/s,H=60 m,3x400V,50Hz,2,2kW,6,4A,n=2820ot/min.,silový kabel 4x1,5(25m).přísluš.: nosná spona, spodní sonda hladiny, kabel regulátoru  hladiny viz. SaZ v TZ - M+D</t>
  </si>
  <si>
    <t>3501221003</t>
  </si>
  <si>
    <t>P23 - Ponorné jednovřetenové čerpadlo do vrtané studny materiál: ocel, Q = 3 m3/h,  H = 60 m, 230 V, 50 Hz, 75 kW, 6,4 A, silový kabel (20 m).  příslušenství: nosná spona.   , hmotnost: 17 kg čerpadlo, viz. SaZ v TZ - M+D</t>
  </si>
  <si>
    <t>3501221004</t>
  </si>
  <si>
    <t>N21 - Zvedací otočné zařízení, nosnost 200 kg, max. vyložení 900 mm, H = 1950 mm, lanko nerez – 10 bm, karabina, hmotnost: 60 kg, materiál: nerez viz. SaZ v TZ - M+D</t>
  </si>
  <si>
    <t>3501221005</t>
  </si>
  <si>
    <t>N24 - Kotevní patka zvedacího zařízení v provedení – zapuštěná do betonu s víčkem, materiál: nerez, příslušenství: upevňovací kotvy a díly, těsnění , hmotnost: 12 kg viz. SaZ v TZ - M+D</t>
  </si>
  <si>
    <t>3501221006</t>
  </si>
  <si>
    <t>Z21 - Vyplachov. klapka typ 500 l/m, vyplachovací délka nádrže  19,5 m, šířka klapky i s ložisky   2,0 m,  spádová výška  2,35 m, sklon dna  2 %, příslušenství   konzoly, ložiska, upevňovací kotvy,, materiál:   nerez, hmotnost: 790 kg viz. SaZ v TZ - M+D</t>
  </si>
  <si>
    <t>3501221007</t>
  </si>
  <si>
    <t>Z22 - Škrtící šoupátko DN 400,  A x B = 0,73 x 0,60 m, délka vřetene do 3,2 m, ovládání T-klíčem, materiál:   nerez + PVC (tělo), příslušenství: upevňovací kotvy a díly, hmotnost:   43 kg viz. SaZ v TZ - M+D</t>
  </si>
  <si>
    <t>3501221008</t>
  </si>
  <si>
    <t>Z23 - Zpětná klapka KRK-R-OH DN800, šikmý talíř,AxBxC = 1,1 x 1,15 x 0,45 m, materiál:   kotevní deska a svislý talíř klapky z PE-HD, hřídel nerez, těsnění EPDM, příslušenství   PE těsnění, upevňovací kotvy, hmotnost:   85 kg viz. SaZ v TZ - M+D</t>
  </si>
  <si>
    <t>3501221009</t>
  </si>
  <si>
    <t>v.č.201 - 201-OV-125-NEA           Potrubí, potrubní součásti, spojovací a nosný materiál - M+D</t>
  </si>
  <si>
    <t>komplet</t>
  </si>
  <si>
    <t>3501221010</t>
  </si>
  <si>
    <t>v.č.202 - 202-VT-50-NEA             Potrubí, potrubní součásti, spojovací a nosný materiál - M+D</t>
  </si>
  <si>
    <t>3501221011</t>
  </si>
  <si>
    <t>v.č.204 - 204-VT-25-NEA             Potrubí, potrubní součásti, spojovací a nosný materiál - M+D</t>
  </si>
  <si>
    <t>3501221012</t>
  </si>
  <si>
    <t>Pomocný materiál  - M+D                                                 .</t>
  </si>
  <si>
    <t>Poznámka :  Detailní specifikace jednotlivých položek - viz. Technická zpráva, Seznam strojů a zařízení a Specifikace potrubních součástí po větvích</t>
  </si>
  <si>
    <t>PS 20.2 - Elektro část a ASŘ</t>
  </si>
  <si>
    <t>D1 - D.2.2.2 PS20.2 ELEKTROČÁST A MAR</t>
  </si>
  <si>
    <t xml:space="preserve">    D 1.1 - Dodávky Rozvaděč RMS2</t>
  </si>
  <si>
    <t>D.2.2.2 PS20.2 ELEKTROČÁST A MAR</t>
  </si>
  <si>
    <t>Dodávky Rozvaděč RMS2</t>
  </si>
  <si>
    <t>Pol2</t>
  </si>
  <si>
    <t>Oceloplechová skříň o rozměrech v.1000 x š.800 x h.300 mm, krytím IP54, s přívody a vývody zespodu, vybavená zámkem</t>
  </si>
  <si>
    <t>Pol81</t>
  </si>
  <si>
    <t>jednopólový jistič 4A char B</t>
  </si>
  <si>
    <t>Pol82</t>
  </si>
  <si>
    <t>Řídící systém PLC v konfiguraci pro v/v 24xDI, 8xDO, 8xAI vč. rezerv, , ovládací panel s textovým displejem LCD,, převodník RS232/RS422 pro radiomodem</t>
  </si>
  <si>
    <t>Pol83</t>
  </si>
  <si>
    <t>vodič H07V-K 4 mm2</t>
  </si>
  <si>
    <t>Pol84</t>
  </si>
  <si>
    <t>Pol85</t>
  </si>
  <si>
    <t>Pol86</t>
  </si>
  <si>
    <t>Pol87</t>
  </si>
  <si>
    <t>Pol88</t>
  </si>
  <si>
    <t>Pol89</t>
  </si>
  <si>
    <t>Pol89a</t>
  </si>
  <si>
    <t>-1381238150</t>
  </si>
  <si>
    <t>Pol90</t>
  </si>
  <si>
    <t>Pol91</t>
  </si>
  <si>
    <t>Pol92</t>
  </si>
  <si>
    <t>Pol93</t>
  </si>
  <si>
    <t>Pol94</t>
  </si>
  <si>
    <t>PS 20.3 - Přenos dat</t>
  </si>
  <si>
    <t xml:space="preserve">    D3 - Dozbrojení rozvaděče RMS2</t>
  </si>
  <si>
    <t>-1685804606</t>
  </si>
  <si>
    <t>755779299</t>
  </si>
  <si>
    <t>-1291587014</t>
  </si>
  <si>
    <t>Dozbrojení rozvaděče RMS2</t>
  </si>
  <si>
    <t>2132294360</t>
  </si>
  <si>
    <t>Nastavení parametrů sítě pro modem</t>
  </si>
  <si>
    <t>50863584</t>
  </si>
  <si>
    <t>410754281</t>
  </si>
  <si>
    <t>251957351</t>
  </si>
  <si>
    <t>-1424271263</t>
  </si>
  <si>
    <t>-963386904</t>
  </si>
  <si>
    <t>53931844</t>
  </si>
  <si>
    <t>ABOp</t>
  </si>
  <si>
    <t>9,05</t>
  </si>
  <si>
    <t>30,489</t>
  </si>
  <si>
    <t>331,346</t>
  </si>
  <si>
    <t>7,544</t>
  </si>
  <si>
    <t>DN200</t>
  </si>
  <si>
    <t>1,2</t>
  </si>
  <si>
    <t>28,085</t>
  </si>
  <si>
    <t>30,11</t>
  </si>
  <si>
    <t>7,715</t>
  </si>
  <si>
    <t>SO 40 - RETENČNÍ NÁDRŽ RN1D</t>
  </si>
  <si>
    <t>34,065</t>
  </si>
  <si>
    <t>DN800RN</t>
  </si>
  <si>
    <t>24,6</t>
  </si>
  <si>
    <t>SO 40.11 - Retenční nádrž RN1D - stavební část</t>
  </si>
  <si>
    <t>76,5</t>
  </si>
  <si>
    <t>7,8</t>
  </si>
  <si>
    <t>KERE</t>
  </si>
  <si>
    <t>7,033</t>
  </si>
  <si>
    <t>NAJEZD</t>
  </si>
  <si>
    <t>6,225</t>
  </si>
  <si>
    <t>OBSYPkanal</t>
  </si>
  <si>
    <t>30,376</t>
  </si>
  <si>
    <t>90,69</t>
  </si>
  <si>
    <t>5,599</t>
  </si>
  <si>
    <t>0,249</t>
  </si>
  <si>
    <t>1,133</t>
  </si>
  <si>
    <t>0,108</t>
  </si>
  <si>
    <t>ODKOP</t>
  </si>
  <si>
    <t>119,654</t>
  </si>
  <si>
    <t>428,037</t>
  </si>
  <si>
    <t>39,391</t>
  </si>
  <si>
    <t>188,562</t>
  </si>
  <si>
    <t>7,878</t>
  </si>
  <si>
    <t>ORNICERN</t>
  </si>
  <si>
    <t>155,572</t>
  </si>
  <si>
    <t>PANEL</t>
  </si>
  <si>
    <t>1,3</t>
  </si>
  <si>
    <t>12,4</t>
  </si>
  <si>
    <t>31,6</t>
  </si>
  <si>
    <t>6,8</t>
  </si>
  <si>
    <t>STETOVNICE</t>
  </si>
  <si>
    <t>1016,064</t>
  </si>
  <si>
    <t>STROM30</t>
  </si>
  <si>
    <t>STROM50</t>
  </si>
  <si>
    <t>SVL2</t>
  </si>
  <si>
    <t>17,267</t>
  </si>
  <si>
    <t>ŠP30</t>
  </si>
  <si>
    <t>303,6</t>
  </si>
  <si>
    <t>TRAVAkanal</t>
  </si>
  <si>
    <t>216,646</t>
  </si>
  <si>
    <t>TRAVApanel</t>
  </si>
  <si>
    <t>318,848</t>
  </si>
  <si>
    <t>U140</t>
  </si>
  <si>
    <t>2,02</t>
  </si>
  <si>
    <t>U160k</t>
  </si>
  <si>
    <t>605,44</t>
  </si>
  <si>
    <t>U180</t>
  </si>
  <si>
    <t>3,579</t>
  </si>
  <si>
    <t>U200mo</t>
  </si>
  <si>
    <t>1867,3</t>
  </si>
  <si>
    <t>U200š</t>
  </si>
  <si>
    <t>4,526</t>
  </si>
  <si>
    <t>174,094</t>
  </si>
  <si>
    <t>228,591</t>
  </si>
  <si>
    <t>95,845</t>
  </si>
  <si>
    <t>VYKOPpu11</t>
  </si>
  <si>
    <t>114,24</t>
  </si>
  <si>
    <t>VYKOPpu2</t>
  </si>
  <si>
    <t>56,983</t>
  </si>
  <si>
    <t>VYKOPpu21</t>
  </si>
  <si>
    <t>45,738</t>
  </si>
  <si>
    <t>932,77</t>
  </si>
  <si>
    <t>77,57</t>
  </si>
  <si>
    <t>ZASYPkanalfr</t>
  </si>
  <si>
    <t>26,341</t>
  </si>
  <si>
    <t>257,644</t>
  </si>
  <si>
    <t>111201101</t>
  </si>
  <si>
    <t>Odstranění křovin a stromů průměru kmene do 100 mm i s kořeny z celkové plochy do 1000 m2</t>
  </si>
  <si>
    <t>902870871</t>
  </si>
  <si>
    <t>30,0</t>
  </si>
  <si>
    <t>112101101</t>
  </si>
  <si>
    <t>Kácení stromů listnatých D kmene do 300 mm</t>
  </si>
  <si>
    <t>50602560</t>
  </si>
  <si>
    <t>112101102</t>
  </si>
  <si>
    <t>Kácení stromů listnatých D kmene do 500 mm</t>
  </si>
  <si>
    <t>-2018776079</t>
  </si>
  <si>
    <t>112201101</t>
  </si>
  <si>
    <t>Odstranění pařezů D do 300 mm</t>
  </si>
  <si>
    <t>-2068346383</t>
  </si>
  <si>
    <t>112201102</t>
  </si>
  <si>
    <t>Odstranění pařezů D do 500 mm</t>
  </si>
  <si>
    <t>-345176402</t>
  </si>
  <si>
    <t>162301401</t>
  </si>
  <si>
    <t>Vodorovné přemístění větví stromů listnatých do 5 km D kmene do 300 mm</t>
  </si>
  <si>
    <t>482771370</t>
  </si>
  <si>
    <t>162301402</t>
  </si>
  <si>
    <t>Vodorovné přemístění větví stromů listnatých do 5 km D kmene do 500 mm</t>
  </si>
  <si>
    <t>1056574253</t>
  </si>
  <si>
    <t>162301411</t>
  </si>
  <si>
    <t>Vodorovné přemístění kmenů stromů listnatých do 5 km D kmene do 300 mm</t>
  </si>
  <si>
    <t>-1862146403</t>
  </si>
  <si>
    <t>162301412</t>
  </si>
  <si>
    <t>Vodorovné přemístění kmenů stromů listnatých do 5 km D kmene do 500 mm</t>
  </si>
  <si>
    <t>-1691903792</t>
  </si>
  <si>
    <t>162301421</t>
  </si>
  <si>
    <t>Vodorovné přemístění pařezů do 5 km D do 300 mm</t>
  </si>
  <si>
    <t>1761216768</t>
  </si>
  <si>
    <t>162301422</t>
  </si>
  <si>
    <t>Vodorovné přemístění pařezů do 5 km D do 500 mm</t>
  </si>
  <si>
    <t>525992775</t>
  </si>
  <si>
    <t>162301501</t>
  </si>
  <si>
    <t>Vodorovné přemístění křovin do 5 km D kmene do 100 mm</t>
  </si>
  <si>
    <t>-303036714</t>
  </si>
  <si>
    <t>KERE*2</t>
  </si>
  <si>
    <t>162301901</t>
  </si>
  <si>
    <t>Příplatek k vodorovnému přemístění větví stromů listnatých D kmene do 300 mm ZKD 5 km</t>
  </si>
  <si>
    <t>179099316</t>
  </si>
  <si>
    <t>162301902</t>
  </si>
  <si>
    <t>Příplatek k vodorovnému přemístění větví stromů listnatých D kmene do 500 mm ZKD 5 km</t>
  </si>
  <si>
    <t>-947423033</t>
  </si>
  <si>
    <t>162301911</t>
  </si>
  <si>
    <t>Příplatek k vodorovnému přemístění kmenů stromů listnatých D kmene do 300 mm ZKD 5 km</t>
  </si>
  <si>
    <t>-1637104502</t>
  </si>
  <si>
    <t>162301912</t>
  </si>
  <si>
    <t>Příplatek k vodorovnému přemístění kmenů stromů listnatých D kmene do 500 mm ZKD 5 km</t>
  </si>
  <si>
    <t>-1644136300</t>
  </si>
  <si>
    <t>162301921</t>
  </si>
  <si>
    <t>Příplatek k vodorovnému přemístění pařezů D 300 mm ZKD 5 km</t>
  </si>
  <si>
    <t>370983750</t>
  </si>
  <si>
    <t>162301922</t>
  </si>
  <si>
    <t>Příplatek k vodorovnému přemístění pařezů D 500 mm ZKD 5 km</t>
  </si>
  <si>
    <t>1238352718</t>
  </si>
  <si>
    <t>16230195</t>
  </si>
  <si>
    <t>Poplatek likvidace keřů</t>
  </si>
  <si>
    <t>1339248717</t>
  </si>
  <si>
    <t>1623021</t>
  </si>
  <si>
    <t xml:space="preserve">Poplatek za likvidaci větví, pařezů, kmenů ze stromů D300  </t>
  </si>
  <si>
    <t>-1326867373</t>
  </si>
  <si>
    <t>16230222</t>
  </si>
  <si>
    <t xml:space="preserve">Poplatek za likvidaci  pařezů +kmenů + větví  ze stromů D500  </t>
  </si>
  <si>
    <t>1776008589</t>
  </si>
  <si>
    <t>-935649486</t>
  </si>
  <si>
    <t>" provizorní panelová cesta "     PANEL/3,0*(3,0+1,03*2)</t>
  </si>
  <si>
    <t>113202111</t>
  </si>
  <si>
    <t>Vytrhání obrub krajníků obrubníků stojatých</t>
  </si>
  <si>
    <t>1383781964</t>
  </si>
  <si>
    <t>" rušení nájezdu "     ABOp</t>
  </si>
  <si>
    <t>113107211</t>
  </si>
  <si>
    <t>Odstranění podkladu pl přes 200 m2 z kameniva těženého tl 100 mm</t>
  </si>
  <si>
    <t>1738956089</t>
  </si>
  <si>
    <t>1367746926</t>
  </si>
  <si>
    <t>" provizorní panelová cesta "     (3,0+1,2*2)*60,0+NAJEZD*1,1</t>
  </si>
  <si>
    <t>113107133</t>
  </si>
  <si>
    <t>Odstranění podkladu pl do 50 m2 z betonu prostého tl 400 mm</t>
  </si>
  <si>
    <t>-1357828395</t>
  </si>
  <si>
    <t>-1398389001</t>
  </si>
  <si>
    <t>" provizorní panelová cesta "     PANEL</t>
  </si>
  <si>
    <t>-466969403</t>
  </si>
  <si>
    <t>1833245192</t>
  </si>
  <si>
    <t>7,557*22 'Přepočtené koeficientem množství</t>
  </si>
  <si>
    <t>-580415037</t>
  </si>
  <si>
    <t>1737763681</t>
  </si>
  <si>
    <t>" PŘÍPRAVA ÚZEMÍ "</t>
  </si>
  <si>
    <t>" stoka DN800 "     1,4*3,2*23,0</t>
  </si>
  <si>
    <t>" vodovod DN300 "     1,0*1,6*7,0</t>
  </si>
  <si>
    <t>" stoka DN800 "     -0,718*23,0</t>
  </si>
  <si>
    <t>" vodovod DN300 "     -PI*PI*(0,33/2)^2*7,0</t>
  </si>
  <si>
    <t>VYKOPpu1*0,5</t>
  </si>
  <si>
    <t>-78403036</t>
  </si>
  <si>
    <t>" 20% "</t>
  </si>
  <si>
    <t>VYKOPpu1*0,5*0,2</t>
  </si>
  <si>
    <t>103517576</t>
  </si>
  <si>
    <t>VYKOPpu1*0,4</t>
  </si>
  <si>
    <t>-1104853015</t>
  </si>
  <si>
    <t>VYKOPpu1*0,4*0,2</t>
  </si>
  <si>
    <t>321317424</t>
  </si>
  <si>
    <t>"  10% "</t>
  </si>
  <si>
    <t>VYKOPpu1*0,1</t>
  </si>
  <si>
    <t>-44279313</t>
  </si>
  <si>
    <t>" 50% + 40 % "</t>
  </si>
  <si>
    <t>" vodovod DN300 "     1,0*1,6*7,0*(0,5+0,4)</t>
  </si>
  <si>
    <t>" vodovod DN300 "     -PI*PI*(0,33/2)^2*7,0*(0,5+0,4)</t>
  </si>
  <si>
    <t>-602422786</t>
  </si>
  <si>
    <t>" 10% "</t>
  </si>
  <si>
    <t>" vodovod DN300 "     1,0*1,6*7,0*0,1</t>
  </si>
  <si>
    <t>" vodovod DN300 "     -PI*PI*(0,33/2)^2*7,0*0,1</t>
  </si>
  <si>
    <t>-1147787641</t>
  </si>
  <si>
    <t>" stoka DN800 "     1,4*3,2*23,0*(0,5+0,4)</t>
  </si>
  <si>
    <t>" stoka DN800 "     -0,718*23,0*(0,5+0,4)</t>
  </si>
  <si>
    <t>1607336777</t>
  </si>
  <si>
    <t>" stoka DN800 "     1,4*3,2*23,0*0,1</t>
  </si>
  <si>
    <t>" stoka DN800 "     -0,718*23,0*0,1</t>
  </si>
  <si>
    <t>-677879155</t>
  </si>
  <si>
    <t>" stoka DN800 "     3,2*(23,0+1,4)*2</t>
  </si>
  <si>
    <t>" vodovod DN300 "     1,6*(7,0+1,0)*2</t>
  </si>
  <si>
    <t>-878071457</t>
  </si>
  <si>
    <t>133201101</t>
  </si>
  <si>
    <t>Hloubení šachet v hornině tř. 3 objemu do 100 m3</t>
  </si>
  <si>
    <t>1960444735</t>
  </si>
  <si>
    <t>" stoka DN400 "     1,1*2,7*1,0</t>
  </si>
  <si>
    <t>" šachta "     (2,4+1,5)*2,5*2,45</t>
  </si>
  <si>
    <t>" šachta "     3,0*2,4*2,4</t>
  </si>
  <si>
    <t>" vodovod DN250 "     1,0*1,6*1,0</t>
  </si>
  <si>
    <t>" stoka DN400 "     -0,571*1,0</t>
  </si>
  <si>
    <t>" šachta "     -2,05*1,8*1,75-1,5*PI*(1,24/2)^2</t>
  </si>
  <si>
    <t>" šachta "     -3,0*PI*(1,24/2)^2</t>
  </si>
  <si>
    <t>" vodovod DN250 "     -PI*PI*(0,27/2)^2*1,0</t>
  </si>
  <si>
    <t>VYKOPpu2*0,5</t>
  </si>
  <si>
    <t>133201109</t>
  </si>
  <si>
    <t>Příplatek za lepivost u hloubení šachet v hornině tř. 3</t>
  </si>
  <si>
    <t>303715054</t>
  </si>
  <si>
    <t>VYKOPpu2*0,5*0,2</t>
  </si>
  <si>
    <t>133301101</t>
  </si>
  <si>
    <t>Hloubení šachet v hornině tř. 4 objemu do 100 m3</t>
  </si>
  <si>
    <t>-2040142436</t>
  </si>
  <si>
    <t>VYKOPpu2*0,4</t>
  </si>
  <si>
    <t>133301109</t>
  </si>
  <si>
    <t>Příplatek za lepivost u hloubení šachet v hornině tř. 4</t>
  </si>
  <si>
    <t>1576040664</t>
  </si>
  <si>
    <t>VYKOPpu2*0,4*0,2</t>
  </si>
  <si>
    <t>133401101</t>
  </si>
  <si>
    <t>Hloubení šachet v hornině tř. 5</t>
  </si>
  <si>
    <t>1303138850</t>
  </si>
  <si>
    <t>VYKOPpu2*0,1</t>
  </si>
  <si>
    <t>151201201</t>
  </si>
  <si>
    <t>Zřízení zátažného pažení stěn výkopu hl do 4 m</t>
  </si>
  <si>
    <t>1091787345</t>
  </si>
  <si>
    <t>" stoka DN400 "     2,7*(1,0+1,1)*2</t>
  </si>
  <si>
    <t>" šachta "     (2,4+1,5)*(2,5+2,45)*2</t>
  </si>
  <si>
    <t>" šachta "     3,0*2,4*4</t>
  </si>
  <si>
    <t>" vodovod DN250 "     1,0*1,6*4</t>
  </si>
  <si>
    <t>151201211</t>
  </si>
  <si>
    <t>Odstranění pažení stěn zátažného hl do 4 m</t>
  </si>
  <si>
    <t>-1820248507</t>
  </si>
  <si>
    <t>151201301</t>
  </si>
  <si>
    <t>Zřízení rozepření stěn při pažení zátažném hl do 4 m</t>
  </si>
  <si>
    <t>-467521106</t>
  </si>
  <si>
    <t>151201311</t>
  </si>
  <si>
    <t>Odstranění rozepření stěn při pažení zátažném hl do 4 m</t>
  </si>
  <si>
    <t>1714432879</t>
  </si>
  <si>
    <t>1916611327</t>
  </si>
  <si>
    <t>" PŘÍPRAVA ÚZEMÍ "     VYKOPpu11+VYKOPpu21</t>
  </si>
  <si>
    <t>858921738</t>
  </si>
  <si>
    <t xml:space="preserve">" provizorní panelová cesta "   </t>
  </si>
  <si>
    <t>PANEL/3,0*(3,0+1,1*2)+NAJEZD*1,1</t>
  </si>
  <si>
    <t>-448635505</t>
  </si>
  <si>
    <t>" provizorní panelová cesta "     TRAVApanel</t>
  </si>
  <si>
    <t>836957429</t>
  </si>
  <si>
    <t>TRAVApanel*0,035*1,03</t>
  </si>
  <si>
    <t>1201893882</t>
  </si>
  <si>
    <t>114203101</t>
  </si>
  <si>
    <t>Rozebrání dlažeb z lomového kamene nebo betonových tvárnic na sucho</t>
  </si>
  <si>
    <t>-1320253133</t>
  </si>
  <si>
    <t>" VO1D stávající "     0,45*4,0*4,191</t>
  </si>
  <si>
    <t>418113008</t>
  </si>
  <si>
    <t>-1291211951</t>
  </si>
  <si>
    <t>316925067</t>
  </si>
  <si>
    <t>BROVNANINA*2,2</t>
  </si>
  <si>
    <t>113107142</t>
  </si>
  <si>
    <t>Odstranění podkladu pl do 50 m2 živičných tl 100 mm</t>
  </si>
  <si>
    <t>669177113</t>
  </si>
  <si>
    <t>" MO4-RN1D "</t>
  </si>
  <si>
    <t>1,3*(17,05-2,92)</t>
  </si>
  <si>
    <t>" MO4 "     5,7*2,0</t>
  </si>
  <si>
    <t>" kamenina DN200 "</t>
  </si>
  <si>
    <t>1,2*DN200/2</t>
  </si>
  <si>
    <t>919735112</t>
  </si>
  <si>
    <t>Řezání stávajícího živičného krytu hl do 100 mm</t>
  </si>
  <si>
    <t>1580528401</t>
  </si>
  <si>
    <t>2*(17,05-2,92)</t>
  </si>
  <si>
    <t>" MO4 "     2*(5,7+2,0)*2</t>
  </si>
  <si>
    <t>2*DN200/2</t>
  </si>
  <si>
    <t>113154123</t>
  </si>
  <si>
    <t>Frézování živičného krytu tl 50 mm pruh š 1 m pl do 500 m2 bez překážek v trase</t>
  </si>
  <si>
    <t>-294308171</t>
  </si>
  <si>
    <t>" dle TZ "     113,0</t>
  </si>
  <si>
    <t>-1054536777</t>
  </si>
  <si>
    <t>2,8+4,0</t>
  </si>
  <si>
    <t>256087656</t>
  </si>
  <si>
    <t>-734116370</t>
  </si>
  <si>
    <t>19,983*5 'Přepočtené koeficientem množství</t>
  </si>
  <si>
    <t>-749669536</t>
  </si>
  <si>
    <t>531668544</t>
  </si>
  <si>
    <t>" kanalizace - čerpání z rýhy "     825</t>
  </si>
  <si>
    <t>Čerpání splaškových vod pod dobu výstavby  (Qhm - 10 l/s) vč. pohotovosti záložního čerpadla</t>
  </si>
  <si>
    <t>1106609643</t>
  </si>
  <si>
    <t>" rýha kanalizace "     825</t>
  </si>
  <si>
    <t>1438247546</t>
  </si>
  <si>
    <t>485187079</t>
  </si>
  <si>
    <t>" DN400 "     1,3*(32,565-17,05-2,02)</t>
  </si>
  <si>
    <t>" DN800 "     1,8*(72,0-67,745-2,6/2)</t>
  </si>
  <si>
    <t>" DN800 "     1,8*(3,66-0,9)</t>
  </si>
  <si>
    <t>" DN200 "     1,2*DN200/2</t>
  </si>
  <si>
    <t>" Š4021 "        2,02*2,02</t>
  </si>
  <si>
    <t>" Š4024 "        2,6*2,6</t>
  </si>
  <si>
    <t>0,2*ORNICEm2kanal</t>
  </si>
  <si>
    <t>162501101</t>
  </si>
  <si>
    <t>Vodorovné přemístění do 2500 m výkopku/sypaniny z horniny tř. 1 až 4</t>
  </si>
  <si>
    <t>1798050978</t>
  </si>
  <si>
    <t>" odvoz na mezideponii "     ORNICEm3kanal</t>
  </si>
  <si>
    <t>1545444127</t>
  </si>
  <si>
    <t>" křížení plyn "      1,3*1</t>
  </si>
  <si>
    <t>-1585671874</t>
  </si>
  <si>
    <t>" křížení kabelů "     1,3*6</t>
  </si>
  <si>
    <t>1166376975</t>
  </si>
  <si>
    <t>POTRUBI2*1,25*1,75</t>
  </si>
  <si>
    <t>-2033126611</t>
  </si>
  <si>
    <t>" stoka D "</t>
  </si>
  <si>
    <t>" kamenina DN400 - MO4-RN "</t>
  </si>
  <si>
    <t>1,3*(2,87+3,03)/2*(16,65-2,92)</t>
  </si>
  <si>
    <t>1,3*(3,03+3,02)/2*(25,5-16,65-2,02/2)</t>
  </si>
  <si>
    <t>1,3*(3,02+3,23)/2*(32,565-25,5-2,02/2)</t>
  </si>
  <si>
    <t>" kamenina DN800 - RN-Š4024 "</t>
  </si>
  <si>
    <t>1,8*(3,96+4,1)/2*(72,0-67,745-2,6/2)</t>
  </si>
  <si>
    <t>" kamenina DN800 - VO1D-OS1D "</t>
  </si>
  <si>
    <t>1,8*(0,52+3,61)/2*3,66</t>
  </si>
  <si>
    <t>" MO4 "          3,33*5,5*2,0</t>
  </si>
  <si>
    <t>" Š4021 "       3,36*2,02*2,02</t>
  </si>
  <si>
    <t>" Š4024 "       4,38*2,6*2,6</t>
  </si>
  <si>
    <t>DRENAZ1*0,1*0,15</t>
  </si>
  <si>
    <t>" přípojky "</t>
  </si>
  <si>
    <t>1,2*(2,93+3,14)/2*DN200</t>
  </si>
  <si>
    <t>-BASFALT*0,45</t>
  </si>
  <si>
    <t>" stoka DN400 "     -0,571*30,0</t>
  </si>
  <si>
    <t>" stoka DN800 "     -0,718*5,0</t>
  </si>
  <si>
    <t>" voda DN250 "     -0,071*14,0</t>
  </si>
  <si>
    <t>" šachta "     -PI*(1,24/2)^2*3,0*2</t>
  </si>
  <si>
    <t>VYKOPkanal*0,5</t>
  </si>
  <si>
    <t>724692542</t>
  </si>
  <si>
    <t>VYKOPkanal*0,5*0,2</t>
  </si>
  <si>
    <t>1896136562</t>
  </si>
  <si>
    <t>VYKOPkanal*0,4</t>
  </si>
  <si>
    <t>-508642929</t>
  </si>
  <si>
    <t>VYKOPkanal*0,4*0,2</t>
  </si>
  <si>
    <t>-1269618299</t>
  </si>
  <si>
    <t>VYKOPkanal*0,1</t>
  </si>
  <si>
    <t>1132642065</t>
  </si>
  <si>
    <t>2*(2,87+3,03)/2*(16,65-2,92)</t>
  </si>
  <si>
    <t>2*(3,03+3,02)/2*(25,5-16,65-2,02/2)</t>
  </si>
  <si>
    <t>2*(3,02+3,23)/2*(32,565-25,5-2,02/2)</t>
  </si>
  <si>
    <t>2*(3,96+4,1)/2*(72,0-67,745-2,6/2)</t>
  </si>
  <si>
    <t>2*(0,52+3,61)/2*3,66</t>
  </si>
  <si>
    <t>2*(2,93+3,14)/2*DN200</t>
  </si>
  <si>
    <t>-1249649193</t>
  </si>
  <si>
    <t>-456887246</t>
  </si>
  <si>
    <t>" MO4 "          (0,43+0,3)*(5,5+2,0)*2</t>
  </si>
  <si>
    <t>" Š4021 "       (3,36+0,3-1,8)*2,02*4</t>
  </si>
  <si>
    <t>" Š4024 "       (4,38+0,3-2,5)*2,6*4</t>
  </si>
  <si>
    <t>-608234718</t>
  </si>
  <si>
    <t>1772308922</t>
  </si>
  <si>
    <t>" MO4 "          (3,33-0,43)*(5,5+2,0)*2</t>
  </si>
  <si>
    <t>" Š4021 "       1,8*2,02*4</t>
  </si>
  <si>
    <t>" Š4024 "       2,5*2,6*4</t>
  </si>
  <si>
    <t>-1184649007</t>
  </si>
  <si>
    <t>" Š4021 - rám typ U160 "     605,44</t>
  </si>
  <si>
    <t>" MO4 - rám typ U200 "      1867,30</t>
  </si>
  <si>
    <t>" Š4024 - rám typ U200 "   1451,76</t>
  </si>
  <si>
    <t>" závěsy pás.80/6 "           90,48+90,48+120,64</t>
  </si>
  <si>
    <t>-464042190</t>
  </si>
  <si>
    <t>" Š4021 "</t>
  </si>
  <si>
    <t>" ponecháno ve výkopu "     U160k/5*3*1,03/1000</t>
  </si>
  <si>
    <t>275818074</t>
  </si>
  <si>
    <t>" demontováno "     U160k/5*2*1,03/1000</t>
  </si>
  <si>
    <t>-1812032476</t>
  </si>
  <si>
    <t>" MO4 "     U200mo/5*4*1,03/1000</t>
  </si>
  <si>
    <t>" Š4024 "     U200š/6*3*1,03/1000</t>
  </si>
  <si>
    <t>-1915795039</t>
  </si>
  <si>
    <t xml:space="preserve">" demontováno " </t>
  </si>
  <si>
    <t>" MO4 "     U200mo/5*1*1,03/1000</t>
  </si>
  <si>
    <t>1834882630</t>
  </si>
  <si>
    <t>" MO4 "          90,48/3,33*(3,33-0,43)*1,03/1000</t>
  </si>
  <si>
    <t>" Š4021 "       90,48/3,36*1,8*1,03/1000</t>
  </si>
  <si>
    <t>" Š4024 "     120,64/4,38*2,5*1,03/1000</t>
  </si>
  <si>
    <t>-1125165724</t>
  </si>
  <si>
    <t>" MO4 "          90,48/3,33*0,43*1,03/1000</t>
  </si>
  <si>
    <t>" Š4021 "       90,48/3,36*(3,36-1,8)*1,03/1000</t>
  </si>
  <si>
    <t>" Š4024 "     120,64/4,38*(4,38-2,5)*1,03/1000</t>
  </si>
  <si>
    <t>-2081526352</t>
  </si>
  <si>
    <t>404406170</t>
  </si>
  <si>
    <t>" rýhy kanalizace "</t>
  </si>
  <si>
    <t>VYKOPkanal*0,55*(0,5+0,4)</t>
  </si>
  <si>
    <t>-690402921</t>
  </si>
  <si>
    <t>VYKOPkanal*0,55*0,1</t>
  </si>
  <si>
    <t>1029841346</t>
  </si>
  <si>
    <t>ZASYPkanal-ZASYPkanalfr</t>
  </si>
  <si>
    <t>-375457727</t>
  </si>
  <si>
    <t>" zemina z výkopů kanalizace "</t>
  </si>
  <si>
    <t>" odpočet zeminy použité zpět k zásypům rýh mimo komunikace "</t>
  </si>
  <si>
    <t>-(ZASYPkanal-ZASYPkanalfr)</t>
  </si>
  <si>
    <t>" odpočet zeminy použité k zásypům rýh v přípravě území "</t>
  </si>
  <si>
    <t>-(VYKOPpu11+VYKOPpu21)</t>
  </si>
  <si>
    <t>VYKOPpu1+VYKOPpu2</t>
  </si>
  <si>
    <t>ODVOZkanal*0,9</t>
  </si>
  <si>
    <t>1323934205</t>
  </si>
  <si>
    <t>107,689*13 'Přepočtené koeficientem množství</t>
  </si>
  <si>
    <t>-175928854</t>
  </si>
  <si>
    <t>" 10% "     ODVOZkanal*0,1</t>
  </si>
  <si>
    <t>-203569431</t>
  </si>
  <si>
    <t>11,965*13 'Přepočtené koeficientem množství</t>
  </si>
  <si>
    <t>80582286</t>
  </si>
  <si>
    <t>1469357323</t>
  </si>
  <si>
    <t>-1,3*(0,08*2+0,12+0,40+0,043*2+0,3)*DN400</t>
  </si>
  <si>
    <t xml:space="preserve">" kamenina DN800 "     </t>
  </si>
  <si>
    <t>-1,8*(0,08*2+0,14+0,80+0,0705*2+0,3)*DN800</t>
  </si>
  <si>
    <t xml:space="preserve">" kamenina DN200 "     </t>
  </si>
  <si>
    <t>-1,1*(0,08*2+0,1+0,20+0,021*2+0,3)*DN200</t>
  </si>
  <si>
    <t>" MO4 "</t>
  </si>
  <si>
    <t>-(3,33-0,45)*5,7*2,0</t>
  </si>
  <si>
    <t>-1,8*2,02*2,02</t>
  </si>
  <si>
    <t>-PI*(1,24/2)^2*0,75</t>
  </si>
  <si>
    <t>-0,35*2,02*2,02</t>
  </si>
  <si>
    <t>-(0,5-0,3)*1,6*1,6</t>
  </si>
  <si>
    <t>" Š4024 "</t>
  </si>
  <si>
    <t>-PI*(1,24/2)^2*1,08</t>
  </si>
  <si>
    <t>-0,35*2,6*2,6</t>
  </si>
  <si>
    <t>-0,45*BASFALT</t>
  </si>
  <si>
    <t>-550019111</t>
  </si>
  <si>
    <t>817846755</t>
  </si>
  <si>
    <t>" dovoz z mezideponie "     ZASYPkanal-ZASYPkanalfr</t>
  </si>
  <si>
    <t>-592747999</t>
  </si>
  <si>
    <t>449403811</t>
  </si>
  <si>
    <t>" zásyp v místě pod komunikací "</t>
  </si>
  <si>
    <t>1,3*((2,87+3,03)/2-0,45-(0,08*2+0,12+0,4+0,043*2+0,3))*(17,05-2,92)</t>
  </si>
  <si>
    <t>1707187146</t>
  </si>
  <si>
    <t>" přesun hmot "     ZASYPkanalfr</t>
  </si>
  <si>
    <t>126900894</t>
  </si>
  <si>
    <t>1967255094</t>
  </si>
  <si>
    <t>DN200*(0,444+0,1*2*(0,3+0,2+2*0,021+0,1-0,161))</t>
  </si>
  <si>
    <t>DN800*(1,05+0,1*2*(0,3+0,8+2*0,0705+0,14-0,375))</t>
  </si>
  <si>
    <t>-1055768832</t>
  </si>
  <si>
    <t>OBSYPkanal*1,8907</t>
  </si>
  <si>
    <t>924292793</t>
  </si>
  <si>
    <t>" přesun hmot "     OBSYPkanal</t>
  </si>
  <si>
    <t>-1072680908</t>
  </si>
  <si>
    <t>785570312</t>
  </si>
  <si>
    <t>" nad kanalizací "     ORNICEm2kanal</t>
  </si>
  <si>
    <t>114689021</t>
  </si>
  <si>
    <t>" dovoz z mezideponie "     ORNICEm2kanal*0,2</t>
  </si>
  <si>
    <t>-2008319112</t>
  </si>
  <si>
    <t>-160553708</t>
  </si>
  <si>
    <t>-1672688737</t>
  </si>
  <si>
    <t>ORNICEm2kanal*0,1*1,05</t>
  </si>
  <si>
    <t>1639495042</t>
  </si>
  <si>
    <t>" přesun hmot "     ORNICEm2kanal*0,1*1,05</t>
  </si>
  <si>
    <t>1500916926</t>
  </si>
  <si>
    <t>1459599266</t>
  </si>
  <si>
    <t>" kamenina DN200 "     (1,2+3,0)*DN200</t>
  </si>
  <si>
    <t>" kamenina DN400 "     (1,3+3,0)*DN400</t>
  </si>
  <si>
    <t>" kamenina DN800 "     (1,8+3,0)*DN800</t>
  </si>
  <si>
    <t>(0,08*(1,6+0,1*2)+(0,25+0,13)/2*0,1)*DN800</t>
  </si>
  <si>
    <t>" MO4 "               (5,2+0,25*2)*(1,5+0,25*2+3,0)</t>
  </si>
  <si>
    <t>" Š4021 "            (1,6+0,21*2)*(1,6+0,21*2+3,0)</t>
  </si>
  <si>
    <t>" Š4024 "            (2,1+0,21*2)*(2,1+0,21*2+3,0)</t>
  </si>
  <si>
    <t>-1414662796</t>
  </si>
  <si>
    <t>TRAVAkanal*0,035*1,03</t>
  </si>
  <si>
    <t>951433894</t>
  </si>
  <si>
    <t>1200556644</t>
  </si>
  <si>
    <t>" RN - čerpání z jámy "               5760</t>
  </si>
  <si>
    <t>-44451502</t>
  </si>
  <si>
    <t>" čerpání z hydrovrtů "     3360</t>
  </si>
  <si>
    <t>180310170</t>
  </si>
  <si>
    <t>" srážky - 570 l/s = 34.200 l/min "     1*90</t>
  </si>
  <si>
    <t>194898738</t>
  </si>
  <si>
    <t>" srážky - 570 l/s = 34.200 l/min "     1*90*16</t>
  </si>
  <si>
    <t>-1080645538</t>
  </si>
  <si>
    <t>1273213052</t>
  </si>
  <si>
    <t>240*16 'Přepočtené koeficientem množství</t>
  </si>
  <si>
    <t>-57516172</t>
  </si>
  <si>
    <t>" jáma RN "              5760</t>
  </si>
  <si>
    <t>1672337329</t>
  </si>
  <si>
    <t>" RN1D "</t>
  </si>
  <si>
    <t>1833196738</t>
  </si>
  <si>
    <t>(34,886+0,29)*(4,89+0,29)+2,0*(2,885+0,29)</t>
  </si>
  <si>
    <t>-1383825925</t>
  </si>
  <si>
    <t>" ornice na mezideponii "</t>
  </si>
  <si>
    <t>131201202</t>
  </si>
  <si>
    <t>Hloubení jam zapažených v hornině tř. 3 objemu do 1000 m3</t>
  </si>
  <si>
    <t>1454924087</t>
  </si>
  <si>
    <t>5,3*(34,886+0,29)*(4,89+0,29)+2,0*(2,885+0,29)</t>
  </si>
  <si>
    <t>(244,05-242,9)*(2,417*(3,304+0,29/2)+(2,417+1,15*2)*(3,304+0,29/2+1,15))/2</t>
  </si>
  <si>
    <t>-ORNICEm2RN*0,3</t>
  </si>
  <si>
    <t>VYKOPRN*0,3</t>
  </si>
  <si>
    <t>-1345812588</t>
  </si>
  <si>
    <t>" 20% "     VYKOPRN*0,3*0,2</t>
  </si>
  <si>
    <t>131301202</t>
  </si>
  <si>
    <t>Hloubení jam zapažených v hornině tř. 4 objemu do 1000 m3</t>
  </si>
  <si>
    <t>-559890973</t>
  </si>
  <si>
    <t>" 65% "     VYKOPRN*0,65</t>
  </si>
  <si>
    <t>2044764482</t>
  </si>
  <si>
    <t>" 20% "     VYKOPRN*0,65*0,2</t>
  </si>
  <si>
    <t>131401202</t>
  </si>
  <si>
    <t>Hloubení jam zapažených v hornině tř. 5 objemu do 1000 m3</t>
  </si>
  <si>
    <t>1761709709</t>
  </si>
  <si>
    <t>" 5% "     VYKOPRN*0,05</t>
  </si>
  <si>
    <t>1322012093</t>
  </si>
  <si>
    <t>Příplatek za vytěžení potrubí do DN300 naložení vč. vyčerpání a odvedení vody z potrubí, vč odvozu a likvidace potrubí</t>
  </si>
  <si>
    <t>1373534858</t>
  </si>
  <si>
    <t>" DN250 "          1,0</t>
  </si>
  <si>
    <t>" DN300 "          7,0</t>
  </si>
  <si>
    <t>" RETENČNÍ NÁDRŽ "</t>
  </si>
  <si>
    <t>" DN250 "          20,0</t>
  </si>
  <si>
    <t>" DN300 "          5,0</t>
  </si>
  <si>
    <t>" KANALIZACE "</t>
  </si>
  <si>
    <t>" DN250 "          14,0</t>
  </si>
  <si>
    <t>631909715</t>
  </si>
  <si>
    <t>1116027395</t>
  </si>
  <si>
    <t>-888183977</t>
  </si>
  <si>
    <t>3,055*22 'Přepočtené koeficientem množství</t>
  </si>
  <si>
    <t>690747374</t>
  </si>
  <si>
    <t>300965619</t>
  </si>
  <si>
    <t>1289081717</t>
  </si>
  <si>
    <t>2,0*PI*(0,98/2)^2*3</t>
  </si>
  <si>
    <t>122201101</t>
  </si>
  <si>
    <t>Odkopávky a prokopávky nezapažené v hornině tř. 3 objem do 100 m3</t>
  </si>
  <si>
    <t>-1344000543</t>
  </si>
  <si>
    <t>" manipulační plocha "     60,0*0,4</t>
  </si>
  <si>
    <t>ODKOP*0,5</t>
  </si>
  <si>
    <t>122201109</t>
  </si>
  <si>
    <t>Příplatek za lepivost u odkopávek v hornině tř. 1 až 3</t>
  </si>
  <si>
    <t>209597608</t>
  </si>
  <si>
    <t>ODKOP*0,5*0,2</t>
  </si>
  <si>
    <t>122301101</t>
  </si>
  <si>
    <t>Odkopávky a prokopávky nezapažené v hornině tř. 4 objem do 100 m3</t>
  </si>
  <si>
    <t>1433181044</t>
  </si>
  <si>
    <t>ODKOP*0,4</t>
  </si>
  <si>
    <t>122301109</t>
  </si>
  <si>
    <t>Příplatek za lepivost u odkopávek nezapažených v hornině tř. 4</t>
  </si>
  <si>
    <t>-2055012178</t>
  </si>
  <si>
    <t>ODKOP*0,4*0,2</t>
  </si>
  <si>
    <t>122401101</t>
  </si>
  <si>
    <t>Odkopávky a prokopávky nezapažené v hornině tř. 5 objem do 100 m3</t>
  </si>
  <si>
    <t>-1153427920</t>
  </si>
  <si>
    <t>ODKOP*0,1</t>
  </si>
  <si>
    <t>-1522244094</t>
  </si>
  <si>
    <t>(VYKOPRN-SVL2)*(0,3+0,65)*0,24</t>
  </si>
  <si>
    <t>234427360</t>
  </si>
  <si>
    <t>(VYKOPRN-SVL2)*0,05*0,24</t>
  </si>
  <si>
    <t>-1395777522</t>
  </si>
  <si>
    <t>SVL2*(0,3+0,65)</t>
  </si>
  <si>
    <t>1198596953</t>
  </si>
  <si>
    <t>SVL2*0,05</t>
  </si>
  <si>
    <t>-524389635</t>
  </si>
  <si>
    <t>" pro zpětný zásyp "     ZASYPRN</t>
  </si>
  <si>
    <t>" pro UČ2,3 "                300,0</t>
  </si>
  <si>
    <t>-1860765005</t>
  </si>
  <si>
    <t>502625415</t>
  </si>
  <si>
    <t>" RN1D "     VYKOPRN+VYKOPjimka</t>
  </si>
  <si>
    <t>" odvoz drn "     0,1*ORNICEm2RN</t>
  </si>
  <si>
    <t>" manipulační plocha "     ODKOP</t>
  </si>
  <si>
    <t>" odpočet zeminy použité na zásyp "</t>
  </si>
  <si>
    <t>-ZASYPRN-300</t>
  </si>
  <si>
    <t>" 95% "     ODVOZRN*(0,3+0,65)</t>
  </si>
  <si>
    <t>-671930609</t>
  </si>
  <si>
    <t>406,635*13 'Přepočtené koeficientem množství</t>
  </si>
  <si>
    <t>1545956967</t>
  </si>
  <si>
    <t>-1247034026</t>
  </si>
  <si>
    <t>21,402*13 'Přepočtené koeficientem množství</t>
  </si>
  <si>
    <t>2010433</t>
  </si>
  <si>
    <t>-1785543652</t>
  </si>
  <si>
    <t>1610065299</t>
  </si>
  <si>
    <t>12,0*(35,446+6,89)*2</t>
  </si>
  <si>
    <t>1195359163</t>
  </si>
  <si>
    <t>STETOVNICE*122/1000</t>
  </si>
  <si>
    <t>1704737734</t>
  </si>
  <si>
    <t>1324595637</t>
  </si>
  <si>
    <t>-392691369</t>
  </si>
  <si>
    <t>1306668953</t>
  </si>
  <si>
    <t>1282742291</t>
  </si>
  <si>
    <t>12,0*4</t>
  </si>
  <si>
    <t>-736619904</t>
  </si>
  <si>
    <t>" 2xU140 "             2,02048</t>
  </si>
  <si>
    <t>" 2xU180 "             3,57918</t>
  </si>
  <si>
    <t>1301082001</t>
  </si>
  <si>
    <t>ocel profilová UPN, v jakosti 11 375, h=140 mm   (obratovost)</t>
  </si>
  <si>
    <t>537430844</t>
  </si>
  <si>
    <t>ocel profilová UPN, v jakosti 11 375, h=180 mm     (obratovost)</t>
  </si>
  <si>
    <t>2073119383</t>
  </si>
  <si>
    <t>837928122</t>
  </si>
  <si>
    <t>330326190</t>
  </si>
  <si>
    <t>1517131211</t>
  </si>
  <si>
    <t>Dočasně předpjaté pramencové kotvy z pramenců 2xLp15,5mm/1800MPa dl. 10m vč. vrtů injekční manžetová PVCtrubka a injektování, kořen kotvy - 5m délky, deaktivace kotev</t>
  </si>
  <si>
    <t>-1022176836</t>
  </si>
  <si>
    <t>-825516708</t>
  </si>
  <si>
    <t>1,8*10</t>
  </si>
  <si>
    <t>1054172765</t>
  </si>
  <si>
    <t>1777261119</t>
  </si>
  <si>
    <t xml:space="preserve">" prostor k zásypu s odpočtem 200mm ornice "    </t>
  </si>
  <si>
    <t>(5,3-3,6-0,2)*(34,886+0,29)*(4,89+0,29)+2,0*(2,885+0,29)</t>
  </si>
  <si>
    <t>" dle řezu D-D - nad kameninou DN800 "</t>
  </si>
  <si>
    <t>0,65*(1,7+0,195+0,29/2)*24,6</t>
  </si>
  <si>
    <t>" část RN "</t>
  </si>
  <si>
    <t>" řez E/A+B "     -0,8*(1,5+0,4*2)*6,695</t>
  </si>
  <si>
    <t>" nádstavby "</t>
  </si>
  <si>
    <t>" řez C/A+B "     -(5,3-3,6-0,2)*4,2*4,3</t>
  </si>
  <si>
    <t>" řez E/A+B "</t>
  </si>
  <si>
    <t>-(5,3-3,6-0,8-0,2)*1,9*4,3</t>
  </si>
  <si>
    <t>-(5,3-3,6-0,8-0,2)*0,3*2,6</t>
  </si>
  <si>
    <t>-(5,3-3,6-0,2)*(2,0+0,3)*2,6</t>
  </si>
  <si>
    <t>372044931</t>
  </si>
  <si>
    <t>1514740718</t>
  </si>
  <si>
    <t>-868583419</t>
  </si>
  <si>
    <t>-827972512</t>
  </si>
  <si>
    <t>" řez C/A+B "     -4,2*4,3</t>
  </si>
  <si>
    <t>-1,9*4,3-0,3*2,6-2,6*2,3</t>
  </si>
  <si>
    <t>595023649</t>
  </si>
  <si>
    <t>ORNICERN*0,2</t>
  </si>
  <si>
    <t>-1446080774</t>
  </si>
  <si>
    <t>116049658</t>
  </si>
  <si>
    <t>-1235646294</t>
  </si>
  <si>
    <t>764437759</t>
  </si>
  <si>
    <t>-1641583517</t>
  </si>
  <si>
    <t>" zásyp rýh mezi štětovnicemi a RN "</t>
  </si>
  <si>
    <t>(0,195+0,29/2)*(2,8+0,3+0,4)*(34,3-1,5-0,4*2-0,295+5,0+1,2+0,4*3)</t>
  </si>
  <si>
    <t>(0,195+0,29/2)*1,8*1,15</t>
  </si>
  <si>
    <t>(0,29+0,29/2)*(2,8+0,3+0,4)*(4,89+0,29)</t>
  </si>
  <si>
    <t>(0,3+0,29/2)*(3,6+0,3+0,4)*(6,89+0,29)</t>
  </si>
  <si>
    <t>(0,195+0,29/2)*(3,6+0,3+0,4)*(1,5+0,4*2)</t>
  </si>
  <si>
    <t>(0,295+0,29/2)*(3,6+0,3+0,4)*(1,5*2+0,4*3+0,295)</t>
  </si>
  <si>
    <t>STETOVNICE*0,0098</t>
  </si>
  <si>
    <t>OBSYPP2</t>
  </si>
  <si>
    <t>687031587</t>
  </si>
  <si>
    <t>-835272427</t>
  </si>
  <si>
    <t>-766392514</t>
  </si>
  <si>
    <t>-1641869039</t>
  </si>
  <si>
    <t>" 95% "     (34,886*4,89+2,885*(6,89-4,89)-1,15*(3,304*2+2,417+1,15*2))*0,95</t>
  </si>
  <si>
    <t>-1751003069</t>
  </si>
  <si>
    <t>" 5% "     (34,886*4,89+2,885*(6,89-4,89)-1,15*(3,304*2+2,417+1,15*2))*0,05</t>
  </si>
  <si>
    <t>178239713</t>
  </si>
  <si>
    <t>" stoka D "     72,0</t>
  </si>
  <si>
    <t>" stoka OS1D "     4,5</t>
  </si>
  <si>
    <t>1908871747</t>
  </si>
  <si>
    <t>" provizorní panelová cesta "     PANEL/3,0*(3,0+1,1*2)+NAJEZD*1,1</t>
  </si>
  <si>
    <t>6931069801</t>
  </si>
  <si>
    <t>geotextilie 300g/m2</t>
  </si>
  <si>
    <t>1889975861</t>
  </si>
  <si>
    <t>318,848*1,15 'Přepočtené koeficientem množství</t>
  </si>
  <si>
    <t>1221525666</t>
  </si>
  <si>
    <t xml:space="preserve">" RN1D - snížená část " </t>
  </si>
  <si>
    <t>-0,1*2,417*(3,304+0,29/2)</t>
  </si>
  <si>
    <t>(244,05-242,9-0,1)*1,8*2,8</t>
  </si>
  <si>
    <t>" lože pod kameninu DN800 "</t>
  </si>
  <si>
    <t>24,6*((0,195+0,29/2)*0,4+0,95*(1,7+0,195+0,29/2))</t>
  </si>
  <si>
    <t>-941956728</t>
  </si>
  <si>
    <t>" hydrovrty "          11,0*4</t>
  </si>
  <si>
    <t>986549724</t>
  </si>
  <si>
    <t>52906949</t>
  </si>
  <si>
    <t>" 3 ks sběrných jímek pro čerpání vody "</t>
  </si>
  <si>
    <t>3*2,0</t>
  </si>
  <si>
    <t>-527611248</t>
  </si>
  <si>
    <t>6*1,02 'Přepočtené koeficientem množství</t>
  </si>
  <si>
    <t>-1042019055</t>
  </si>
  <si>
    <t>1619340030</t>
  </si>
  <si>
    <t>HV-PVCPER</t>
  </si>
  <si>
    <t>624235927</t>
  </si>
  <si>
    <t>3,1*4</t>
  </si>
  <si>
    <t>1737132895</t>
  </si>
  <si>
    <t>-1879887118</t>
  </si>
  <si>
    <t>433097823</t>
  </si>
  <si>
    <t>-296665991</t>
  </si>
  <si>
    <t>1509914449</t>
  </si>
  <si>
    <t>" hydrovrty "              0,385*4</t>
  </si>
  <si>
    <t>Těsnění studny z jílu se zhutněním vč. dodávky jílu</t>
  </si>
  <si>
    <t>-75647944</t>
  </si>
  <si>
    <t>" hydrovrt "           0,188*4</t>
  </si>
  <si>
    <t>247502897</t>
  </si>
  <si>
    <t>11510120173</t>
  </si>
  <si>
    <t>-725668343</t>
  </si>
  <si>
    <t>" čerpání z hydrovrtů - 140 dnů - 4 kusy čerpadel "</t>
  </si>
  <si>
    <t>24*140*4</t>
  </si>
  <si>
    <t>3213111161</t>
  </si>
  <si>
    <t>Konstrukce přehrad z betonu prostého tř. C30/37-XC4-XA1</t>
  </si>
  <si>
    <t>-1201394209</t>
  </si>
  <si>
    <t>" VO1D - vybetonování vybouranného otvoru stáv. opěrné zdi "</t>
  </si>
  <si>
    <t>(0,8+1,05)/2*1,29*1,2</t>
  </si>
  <si>
    <t>-PI*(0,941/2)^2*(0,8+1,05)/2</t>
  </si>
  <si>
    <t>1519035417</t>
  </si>
  <si>
    <t>" výústní objekt "     1,2*1,29*2</t>
  </si>
  <si>
    <t>-106093743</t>
  </si>
  <si>
    <t>2018182008</t>
  </si>
  <si>
    <t>" DN400 "       PI*(0,4/2)^2*4,0</t>
  </si>
  <si>
    <t>" DN800 "       PI*(0,8/2)^2*5,5</t>
  </si>
  <si>
    <t>261825697</t>
  </si>
  <si>
    <t>" strop RN1D tl. 300mm "</t>
  </si>
  <si>
    <t>0,3*4,5*(1,2+5,0+0,4*3)</t>
  </si>
  <si>
    <t>0,3*2,8*24,6</t>
  </si>
  <si>
    <t>0,3*(1,5+0,4*2)*6,695</t>
  </si>
  <si>
    <t>-0,3*PI*(1,0/2)^2*7</t>
  </si>
  <si>
    <t>-714518156</t>
  </si>
  <si>
    <t>0,4*(4,5*34,3+(1,5+0,4*2)*(1,5+0,4))</t>
  </si>
  <si>
    <t>0,4*1,15*(2,0+0,4*2+1,0)*2</t>
  </si>
  <si>
    <t>" obvodové a vnitřní stěny RN "</t>
  </si>
  <si>
    <t>" řez A,B/C,D "</t>
  </si>
  <si>
    <t>0,4*2,8*(34,3-1,5-0,4*2+(4,5-0,4*2))*2</t>
  </si>
  <si>
    <t>0,4*2,8*(1,3+0,4+1,2)</t>
  </si>
  <si>
    <t>" řez A,B/E "</t>
  </si>
  <si>
    <t>0,4*3,6*(6,695*2+1,5*4)</t>
  </si>
  <si>
    <t>" přelivná stěna č.1 "</t>
  </si>
  <si>
    <t>0,4*2,2*5,0</t>
  </si>
  <si>
    <t>" bezpečnostní přeliv "    -0,4*0,5*2,0</t>
  </si>
  <si>
    <t>" prostup DN800 "     -5*0,4*PI*(0,82/2)^2</t>
  </si>
  <si>
    <t>" prostup DN400 "     -2*0,4*PI*(0,486/2)^2</t>
  </si>
  <si>
    <t>-1225483168</t>
  </si>
  <si>
    <t>0,3*1,2*2,6</t>
  </si>
  <si>
    <t>0,3*2,0*(2,6+2,1*2)</t>
  </si>
  <si>
    <t>-1737347595</t>
  </si>
  <si>
    <t>0,4*(4,5+34,3+1,5+0,4)*2</t>
  </si>
  <si>
    <t>1,15*(2,8+1,8)*2</t>
  </si>
  <si>
    <t>" obvodové stěny+ strop RN "</t>
  </si>
  <si>
    <t>(2,8+0,3)*(4,5+34,3+1,7+1,9)*2</t>
  </si>
  <si>
    <t>(3,6-2,8)*(6,695+1,5*3+1,3+0,4*6)</t>
  </si>
  <si>
    <t>(1,2-0,3)*(2,6+0,3)</t>
  </si>
  <si>
    <t>(2,0-0,5)*(2,6+2,3*2)</t>
  </si>
  <si>
    <t>345942884</t>
  </si>
  <si>
    <t>Bednění pohledového betonu kompletních konstrukcí ČOV, nádrží nebo vodojemů neomítaných ploch rovinných - zřízení</t>
  </si>
  <si>
    <t>586832371</t>
  </si>
  <si>
    <t>0,3*(4,5+34,3+1,7+1,9)*2</t>
  </si>
  <si>
    <t>1,2*(2,0+1,3)+5,0*3,7+2,0*24,6</t>
  </si>
  <si>
    <t>1,5*(1,5+2,0+1,3)</t>
  </si>
  <si>
    <t>0,3*PI*1,0*7</t>
  </si>
  <si>
    <t>2*1,2*2,6</t>
  </si>
  <si>
    <t>2*2,0*(2,6+2,1*2)</t>
  </si>
  <si>
    <t>2*1,15*(2,0+0,4*2+1,0)*2</t>
  </si>
  <si>
    <t>2*2,8*(34,3-1,5-0,4*2+(4,5-0,4*2))*2</t>
  </si>
  <si>
    <t>2*2,8*(1,3+0,4+1,2)</t>
  </si>
  <si>
    <t>2*3,6*(6,695*2+1,5*4)</t>
  </si>
  <si>
    <t>2*2,2*5,0</t>
  </si>
  <si>
    <t>" bezpečnostní přeliv "    0,4*(0,5+2,0)*2</t>
  </si>
  <si>
    <t>226320928</t>
  </si>
  <si>
    <t>-795733607</t>
  </si>
  <si>
    <t>" RN1D - strop "</t>
  </si>
  <si>
    <t>1,2*(1,3+2,0)</t>
  </si>
  <si>
    <t>1,5*(1,3+2,0+1,5)</t>
  </si>
  <si>
    <t>5,0*3,7+2,0*23,0</t>
  </si>
  <si>
    <t>-1666508472</t>
  </si>
  <si>
    <t>" statika "     26,989</t>
  </si>
  <si>
    <t>-1955444933</t>
  </si>
  <si>
    <t>12*0,00444</t>
  </si>
  <si>
    <t>353583397</t>
  </si>
  <si>
    <t>467216162</t>
  </si>
  <si>
    <t>" RN1D "          3,55</t>
  </si>
  <si>
    <t>3869440105</t>
  </si>
  <si>
    <t>Parshallův žlab P5</t>
  </si>
  <si>
    <t>-946208306</t>
  </si>
  <si>
    <t>1771988605</t>
  </si>
  <si>
    <t>" odtěžit komín šachet "</t>
  </si>
  <si>
    <t>0,12*PI*1,12*(3,0+1,5)</t>
  </si>
  <si>
    <t>0,3*(2,05*1,8+2,05*1,75+1,8*1,75)*2</t>
  </si>
  <si>
    <t>" stáv. stoka "</t>
  </si>
  <si>
    <t>"DN400 "     0,320*1,0</t>
  </si>
  <si>
    <t>"DN800 "     (0,882-PI*(0,8/2)^2+0,233)*23,0</t>
  </si>
  <si>
    <t>0,12*PI*1,12*3,0*2</t>
  </si>
  <si>
    <t>"DN400 "     0,320*14,0</t>
  </si>
  <si>
    <t>"DN500 "     0,441*5,0</t>
  </si>
  <si>
    <t>"DN400 "     0,320*30,0</t>
  </si>
  <si>
    <t>"DN800 "     (0,882-PI*(0,8/2)^2+0,233)*5,0</t>
  </si>
  <si>
    <t>-569695247</t>
  </si>
  <si>
    <t>1645200469</t>
  </si>
  <si>
    <t>1933654717</t>
  </si>
  <si>
    <t>101,022*22 'Přepočtené koeficientem množství</t>
  </si>
  <si>
    <t>-896913010</t>
  </si>
  <si>
    <t>-30694689</t>
  </si>
  <si>
    <t>(0,08*(1,0+0,1*2)+(0,25+0,13)/2*0,1)*DN200</t>
  </si>
  <si>
    <t>(0,08*(1,1+0,1*2)+(0,25+0,13)/2*0,1)*DN400</t>
  </si>
  <si>
    <t>" kamenina DN800 "</t>
  </si>
  <si>
    <t>" MO4 "               0,1*(5,2+0,25*2)*(1,5+0,25*2)</t>
  </si>
  <si>
    <t>" Š4021 "            0,1*(1,6+0,21*2)*(1,6+0,21*2)</t>
  </si>
  <si>
    <t>" Š4024 "            0,1*(2,1+0,21*2)*(2,1+0,21*2)</t>
  </si>
  <si>
    <t>1516136108</t>
  </si>
  <si>
    <t>-1517776321</t>
  </si>
  <si>
    <t>-512682180</t>
  </si>
  <si>
    <t>" DN400 "     18+6</t>
  </si>
  <si>
    <t>" DN800 "     6+4+20</t>
  </si>
  <si>
    <t>" DN200 "     12</t>
  </si>
  <si>
    <t>5922373401</t>
  </si>
  <si>
    <t xml:space="preserve">podkladek betonový pod hrdlové trouby  kameninové do DN 300 </t>
  </si>
  <si>
    <t>1671868425</t>
  </si>
  <si>
    <t>12*1,01 'Přepočtené koeficientem množství</t>
  </si>
  <si>
    <t xml:space="preserve">podkladek betonový pod hrdlové trouby  kameninové do DN 800 </t>
  </si>
  <si>
    <t>1859644024</t>
  </si>
  <si>
    <t>44*1,01 'Přepočtené koeficientem množství</t>
  </si>
  <si>
    <t>-1364034355</t>
  </si>
  <si>
    <t>59224175</t>
  </si>
  <si>
    <t>prstenec betonový vyrovnávací TBW-Q.1 625/60/120 62,5x6x12 cm</t>
  </si>
  <si>
    <t>-925803735</t>
  </si>
  <si>
    <t>-427362753</t>
  </si>
  <si>
    <t>1177173408</t>
  </si>
  <si>
    <t>-663106248</t>
  </si>
  <si>
    <t>0,08*(1,0+0,1*2)*DN200</t>
  </si>
  <si>
    <t>0,08*(1,1+0,1*2)*DN400</t>
  </si>
  <si>
    <t>" kamenina DN800 - kanalizace "</t>
  </si>
  <si>
    <t>0,08*(1,6+0,1*2)*DN800</t>
  </si>
  <si>
    <t>0,12*1,895*DN800RN</t>
  </si>
  <si>
    <t>-1829698169</t>
  </si>
  <si>
    <t>DN200*(0,152+0,1*2*0,161)</t>
  </si>
  <si>
    <t>DN800*(0,464+0,1*2*0,375)</t>
  </si>
  <si>
    <t>DN800RN*0,52</t>
  </si>
  <si>
    <t>1649157210</t>
  </si>
  <si>
    <t>0,35*2,02*2,02*1,035</t>
  </si>
  <si>
    <t>-0,35*PI*(1,24/2)^2*1,035</t>
  </si>
  <si>
    <t>(0,5+0,25)*1,6*1,6</t>
  </si>
  <si>
    <t>-(0,5+0,25-0,12*2)*PI*(1,04/2)^2</t>
  </si>
  <si>
    <t>-0,12*2*PI*(0,84/2)^2</t>
  </si>
  <si>
    <t>0,35*2,6*2,6*1,035</t>
  </si>
  <si>
    <t>(0,5+0,22)*1,6*1,6</t>
  </si>
  <si>
    <t>-(0,5+0,22-0,12*2)*PI*(1,04/2)^2</t>
  </si>
  <si>
    <t>1072825270</t>
  </si>
  <si>
    <t>" RN - u štětovnice "</t>
  </si>
  <si>
    <t>(0,37+0,12)*DN800RN</t>
  </si>
  <si>
    <t>1821720848</t>
  </si>
  <si>
    <t>" Š4021 "     0,81*1,6*4</t>
  </si>
  <si>
    <t>" Š4024 "     (0,5+0,22)*1,6*4</t>
  </si>
  <si>
    <t>Podkladní desky z betonu prostého tř. C 25/30-XA1  otevřený výkop</t>
  </si>
  <si>
    <t>-566721407</t>
  </si>
  <si>
    <t>0,1*(34,896*4,89+2,0*2,885-1,8*2,8)</t>
  </si>
  <si>
    <t>0,1*(3,304*2,417)</t>
  </si>
  <si>
    <t>-1372623704</t>
  </si>
  <si>
    <t>0,1*(34,89+6,89)*2</t>
  </si>
  <si>
    <t>-143889976</t>
  </si>
  <si>
    <t>" RN1D "     7</t>
  </si>
  <si>
    <t>592241750</t>
  </si>
  <si>
    <t>prstenec betonový vyrovnávací TBW-Q 625/60/120 62,5x6x12 cm</t>
  </si>
  <si>
    <t>-637759385</t>
  </si>
  <si>
    <t>1181735863</t>
  </si>
  <si>
    <t>4513115511</t>
  </si>
  <si>
    <t>Podklad pro dlažbu z betonu prostého C3/34 XF3  vrstva tl nad 250 do 300 mm</t>
  </si>
  <si>
    <t>980856540</t>
  </si>
  <si>
    <t>" VO1D "     4,0*4,191</t>
  </si>
  <si>
    <t>LOZE30</t>
  </si>
  <si>
    <t>-1954055672</t>
  </si>
  <si>
    <t>" VO1D "     0,45*4,0*4,191</t>
  </si>
  <si>
    <t>-423890596</t>
  </si>
  <si>
    <t>-1080348895</t>
  </si>
  <si>
    <t>1,3*4,2*4,3</t>
  </si>
  <si>
    <t>1,2*1,9*6,2</t>
  </si>
  <si>
    <t>-1,3*0,9*0,6</t>
  </si>
  <si>
    <t>-PI*(1,24/2)^2*(0,5*4+0,25*3)</t>
  </si>
  <si>
    <t>-PI*(1,04/2)^2*0,65*7</t>
  </si>
  <si>
    <t>-PI*(0,84/2)^2*(0,06*4+0,1*3)</t>
  </si>
  <si>
    <t>-PI*(0,64/2)^2*0,12*7</t>
  </si>
  <si>
    <t>874341271</t>
  </si>
  <si>
    <t>1,3*(4,2+4,3)*2</t>
  </si>
  <si>
    <t>1,2*(1,9+6,2)*2</t>
  </si>
  <si>
    <t>564231111</t>
  </si>
  <si>
    <t>Podklad nebo podsyp ze štěrkopísku ŠP tl 100 mm</t>
  </si>
  <si>
    <t>870617997</t>
  </si>
  <si>
    <t xml:space="preserve">" níjezd provizorní panelová cesta "     </t>
  </si>
  <si>
    <t>(3,0+5,3)/2*1,5</t>
  </si>
  <si>
    <t>-164667308</t>
  </si>
  <si>
    <t>-1394520161</t>
  </si>
  <si>
    <t>ŠP30*0,3</t>
  </si>
  <si>
    <t>NAJEZD*0,1</t>
  </si>
  <si>
    <t>-71730803</t>
  </si>
  <si>
    <t>567124111</t>
  </si>
  <si>
    <t>Podklad z podkladového betonu tř. PB I (C 20/25) tl 150 mm</t>
  </si>
  <si>
    <t>-1269139123</t>
  </si>
  <si>
    <t>581141322</t>
  </si>
  <si>
    <t>Kryt cementobetonový vozovek skupiny CB III tl 250 mm</t>
  </si>
  <si>
    <t>-847296613</t>
  </si>
  <si>
    <t>406762776</t>
  </si>
  <si>
    <t>" provizorní panelová cesta "     18+162</t>
  </si>
  <si>
    <t>panel silniční IZD  300/150/22 JP 20t 300x150x21,5 cm   (započítat obratovost)</t>
  </si>
  <si>
    <t>1816833276</t>
  </si>
  <si>
    <t>PANEL/(3,0*1,5)*1,01</t>
  </si>
  <si>
    <t>-1897649543</t>
  </si>
  <si>
    <t>" asfaltová komunikace "</t>
  </si>
  <si>
    <t>-1130700592</t>
  </si>
  <si>
    <t>" přesun hmot "     SD20*0,20</t>
  </si>
  <si>
    <t>-1690871654</t>
  </si>
  <si>
    <t>565211111</t>
  </si>
  <si>
    <t>Podklad ze štěrku částečně zpevněného cementovou maltou ŠCM tl 150 mm</t>
  </si>
  <si>
    <t>-762966968</t>
  </si>
  <si>
    <t>-1936800603</t>
  </si>
  <si>
    <t>565145111</t>
  </si>
  <si>
    <t>Asfaltový beton vrstva podkladní ACP 16 (obalované kamenivo OKS) tl 60 mm š do 3 m</t>
  </si>
  <si>
    <t>587901327</t>
  </si>
  <si>
    <t>320025261</t>
  </si>
  <si>
    <t>-393053172</t>
  </si>
  <si>
    <t>1415252752</t>
  </si>
  <si>
    <t>599141111</t>
  </si>
  <si>
    <t>Vyplnění spár mezi silničními dílci živičnou zálivkou</t>
  </si>
  <si>
    <t>753253393</t>
  </si>
  <si>
    <t>-1101875273</t>
  </si>
  <si>
    <t>" manipulační plocha "     60,0</t>
  </si>
  <si>
    <t>564772111</t>
  </si>
  <si>
    <t>Podklad z vibrovaného štěrku VŠ tl 250 mm</t>
  </si>
  <si>
    <t>-1823854299</t>
  </si>
  <si>
    <t>-450099270</t>
  </si>
  <si>
    <t>" manipulační plocha "     60,0*(0,15+0,25)</t>
  </si>
  <si>
    <t>906883689</t>
  </si>
  <si>
    <t>571904111</t>
  </si>
  <si>
    <t>Posyp krytu kamenivem drceným nebo těženým do 20 kg/m2</t>
  </si>
  <si>
    <t>-17228556</t>
  </si>
  <si>
    <t>971758200</t>
  </si>
  <si>
    <t>" komora č.1 "          2,0*5</t>
  </si>
  <si>
    <t>148455969</t>
  </si>
  <si>
    <t>-1290523398</t>
  </si>
  <si>
    <t>" mezi M04 - RN1D "</t>
  </si>
  <si>
    <t>" délka stoky "     32,565+0,86-2,92-2,02-0,4</t>
  </si>
  <si>
    <t>" délka potrubí "     32,62+0,86-2,37-1,0</t>
  </si>
  <si>
    <t>-1485328990</t>
  </si>
  <si>
    <t>8314481211</t>
  </si>
  <si>
    <t>Montáž potrubí z trub kameninových hrdlových s integrovaným těsněním výkop sklon do 20 % DN 800</t>
  </si>
  <si>
    <t>-1927348292</t>
  </si>
  <si>
    <t>" mezi Š4023-Š4024 "     72,0-67,745+1,06-0,4-2,6/2</t>
  </si>
  <si>
    <t>" mezi VO1D-RN1D "     4,5-0,4</t>
  </si>
  <si>
    <t>" mezi OK1D - Š4023 "     24,6</t>
  </si>
  <si>
    <t>" mezi Š4023-Š4024 "     72,0-67,745+1,06-0,4-1,5/2</t>
  </si>
  <si>
    <t>" mezi VO1D-RN1D "     4,5</t>
  </si>
  <si>
    <t>" mezi OK1D - Š4023 "     24,6+0,4*2</t>
  </si>
  <si>
    <t>5971071602</t>
  </si>
  <si>
    <t>trouba kameninová glazovaná DN800mm L2,50m spojovací systém polyuretan. Třída 160</t>
  </si>
  <si>
    <t>1471971578</t>
  </si>
  <si>
    <t>DN800p*1,015</t>
  </si>
  <si>
    <t>837352221</t>
  </si>
  <si>
    <t>Montáž kameninových tvarovek jednoosých s integrovaným těsněním otevřený výkop DN 200</t>
  </si>
  <si>
    <t>1368293450</t>
  </si>
  <si>
    <t>" délka potrubí odboček "</t>
  </si>
  <si>
    <t>0,3*2+0,3*2</t>
  </si>
  <si>
    <t>" koleno kus " 2</t>
  </si>
  <si>
    <t>" kus 0,3m "     2</t>
  </si>
  <si>
    <t>597109860</t>
  </si>
  <si>
    <t>koleno kameninové glazované DN200mm 45° spojovací systém F tř. 160</t>
  </si>
  <si>
    <t>270439286</t>
  </si>
  <si>
    <t>2*1,015 'Přepočtené koeficientem množství</t>
  </si>
  <si>
    <t>5971084301</t>
  </si>
  <si>
    <t>trouba kameninová glazovaná zkrácená DN200mm L30cm</t>
  </si>
  <si>
    <t>178865185</t>
  </si>
  <si>
    <t>831352193</t>
  </si>
  <si>
    <t>Příplatek k montáži kameninového potrubí za napojení dvou dříků trub pomocí převlečné manžety DN 200</t>
  </si>
  <si>
    <t>1833437782</t>
  </si>
  <si>
    <t>837391221</t>
  </si>
  <si>
    <t>Montáž kameninových tvarovek odbočných s integrovaným těsněním otevřený výkop DN 400</t>
  </si>
  <si>
    <t>-421701419</t>
  </si>
  <si>
    <t>597117920</t>
  </si>
  <si>
    <t>odbočka kameninová glazovaná jednoduchá kolmá DN400/200 L100cm spojovací systém C/F tř.160/160</t>
  </si>
  <si>
    <t>-836017463</t>
  </si>
  <si>
    <t>1203523056</t>
  </si>
  <si>
    <t>2025231543</t>
  </si>
  <si>
    <t>8925511102</t>
  </si>
  <si>
    <t>Zkouška těsnosti kanalizace - příplatek za přípojku</t>
  </si>
  <si>
    <t>-1744464445</t>
  </si>
  <si>
    <t>1145983010</t>
  </si>
  <si>
    <t>" MO4 "               0,3*5,7*2,0*1,035</t>
  </si>
  <si>
    <t>" Š4021 "            0,3*2,02*2,02*1,035</t>
  </si>
  <si>
    <t>" Š4024 "            0,3*2,6*2,6*1,035</t>
  </si>
  <si>
    <t>717435360</t>
  </si>
  <si>
    <t>2,1*(5,5*2,0-4,6*0,9)*1,035</t>
  </si>
  <si>
    <t>0,3*(5,5*2,0-5,2*1,5)*1,035</t>
  </si>
  <si>
    <t>-0,55*PI*(0,486/2)^2*2*1,035</t>
  </si>
  <si>
    <t>1,05*(2,02*2,02-1,0*1,0)*1,035</t>
  </si>
  <si>
    <t>0,25*(2,02*2,02-1,6*1,6)*1,035</t>
  </si>
  <si>
    <t>-0,51*PI*(0,486/2)^2*2*1,035</t>
  </si>
  <si>
    <t>-0,51*PI*(0,33/2)^2*1,035</t>
  </si>
  <si>
    <t>1,70*(2,6*2,6-1,5*1,5+(1,5-1,16)*(1,5-0,511)/2)*1,035</t>
  </si>
  <si>
    <t>0,3*(2,6*2,6-2,1*2,1)*1,035</t>
  </si>
  <si>
    <t>-0,55*PI*(0,941/2)^2*2*1,035</t>
  </si>
  <si>
    <t>338922113</t>
  </si>
  <si>
    <t>" MO3 "               2,1*(4,6+0,9)*2</t>
  </si>
  <si>
    <t>" Š4021 "            1,05*1,0*4</t>
  </si>
  <si>
    <t>" Š4024 "            1,70*1,5*4</t>
  </si>
  <si>
    <t>-1136664846</t>
  </si>
  <si>
    <t>" MO4 "               5,2*1,5*0,65*6*0,000222</t>
  </si>
  <si>
    <t>" Š4024 "            2,1*2,1*0,65*6*0,000222</t>
  </si>
  <si>
    <t>" MO3 "               2,1*(4,6+0,9+0,3)*2*0,65*6*0,000222</t>
  </si>
  <si>
    <t>" Š4021 "            0,6*1,3*4*0,65*6*0,000222</t>
  </si>
  <si>
    <t>" Š4024 "            1,70*1,8*4*0,65*6*0,000222</t>
  </si>
  <si>
    <t>1873544077</t>
  </si>
  <si>
    <t>" MO4 "          1,535</t>
  </si>
  <si>
    <t>" Š4024 "       0,537</t>
  </si>
  <si>
    <t>2,072*0,127 'Přepočtené koeficientem množství</t>
  </si>
  <si>
    <t>1684298797</t>
  </si>
  <si>
    <t>0,6*(1,55+1,05)*4*0,00444</t>
  </si>
  <si>
    <t>-4619768</t>
  </si>
  <si>
    <t>1,1*0,9*4,6</t>
  </si>
  <si>
    <t>-0,8*(0,5*3,6+0,2286*1,0)</t>
  </si>
  <si>
    <t>0,6*1,0*1,0+0,4*0,3*1,0</t>
  </si>
  <si>
    <t>-1,0*(PI*(0,4/2)^2/2+0,25*0,4)</t>
  </si>
  <si>
    <t>-1,4*(PI*(0,8/2)^2/2+0,2*0,8)</t>
  </si>
  <si>
    <t>-1124405683</t>
  </si>
  <si>
    <t>0,25*1,0*2+0,35*1,0</t>
  </si>
  <si>
    <t>0,2*1,5*2</t>
  </si>
  <si>
    <t>-1820861977</t>
  </si>
  <si>
    <t>" MO4 "               (4,6+0,9+0,3*2)*2+2,4+1,6*2</t>
  </si>
  <si>
    <t>" Š4021 "            1,3*4+3,7+1,6*4+1,2+0,6</t>
  </si>
  <si>
    <t>" Š4024 "            1,8*4+3,7+3,2*2</t>
  </si>
  <si>
    <t>-1291030304</t>
  </si>
  <si>
    <t>" MO4 "               (4,6+0,9+0,3*2)*2</t>
  </si>
  <si>
    <t>" Š4021 "            1,3*4</t>
  </si>
  <si>
    <t>" Š4024 "            1,8*4</t>
  </si>
  <si>
    <t>8943034011</t>
  </si>
  <si>
    <t>Strop šachty MO4 - 5200/1500/300 prefa ze ŽB vodostavební C30/37-XA1-XC4 s otvorem d=0,6m</t>
  </si>
  <si>
    <t>-270336651</t>
  </si>
  <si>
    <t>8943034001</t>
  </si>
  <si>
    <t>Strop šachty Š4021 - 1600/1600/250 prefa ze ŽB vodostavební C30/37-XA1-XC4 s otvorem d=1,0m</t>
  </si>
  <si>
    <t>1414819369</t>
  </si>
  <si>
    <t>8943034002</t>
  </si>
  <si>
    <t>Strop šachty Š4024 - 2100/2100/300 prefa ze ŽB vodostavební C30/37-XA1-XC4 s otvorem d=1,0m</t>
  </si>
  <si>
    <t>2055582235</t>
  </si>
  <si>
    <t>-1006090432</t>
  </si>
  <si>
    <t>" Š4021,Š4024 "     1+2</t>
  </si>
  <si>
    <t>-1644562626</t>
  </si>
  <si>
    <t>-1997581376</t>
  </si>
  <si>
    <t>192880869</t>
  </si>
  <si>
    <t>-525446279</t>
  </si>
  <si>
    <t>" Š4021, Š4024 "     2</t>
  </si>
  <si>
    <t>-555045870</t>
  </si>
  <si>
    <t>-2076373362</t>
  </si>
  <si>
    <t>2*1,02 'Přepočtené koeficientem množství</t>
  </si>
  <si>
    <t>1142465760</t>
  </si>
  <si>
    <t>662276629</t>
  </si>
  <si>
    <t>" Š4021 "     1,1</t>
  </si>
  <si>
    <t>-1252077842</t>
  </si>
  <si>
    <t>" Š4024 "     1,5</t>
  </si>
  <si>
    <t>750816406</t>
  </si>
  <si>
    <t>-841263954</t>
  </si>
  <si>
    <t>-1951506709</t>
  </si>
  <si>
    <t>" MO4 "     1</t>
  </si>
  <si>
    <t>poklop na vstupní šachtu litinový D600 D400</t>
  </si>
  <si>
    <t>838429042</t>
  </si>
  <si>
    <t>-328339927</t>
  </si>
  <si>
    <t>1057784575</t>
  </si>
  <si>
    <t>-1535058458</t>
  </si>
  <si>
    <t>" MO4 "         5</t>
  </si>
  <si>
    <t>" Š4021 "       2</t>
  </si>
  <si>
    <t>" Š4024 "       5</t>
  </si>
  <si>
    <t>1247752698</t>
  </si>
  <si>
    <t>1566702622</t>
  </si>
  <si>
    <t>269869731</t>
  </si>
  <si>
    <t>445699517</t>
  </si>
  <si>
    <t>7*1,02 'Přepočtené koeficientem množství</t>
  </si>
  <si>
    <t>407316117</t>
  </si>
  <si>
    <t>1063252129</t>
  </si>
  <si>
    <t>-994931750</t>
  </si>
  <si>
    <t>-2099464346</t>
  </si>
  <si>
    <t xml:space="preserve">" RN1D "     </t>
  </si>
  <si>
    <t>5,0*(PI*((0,8+0,4)/2+0,115)/2+0,31*2)*0,115</t>
  </si>
  <si>
    <t>988588454</t>
  </si>
  <si>
    <t>" řez B/C "     1,0*1,3*(5,0+1,2)</t>
  </si>
  <si>
    <t>" řez A,B/E "     1,0*1,5*(1,3+2,0+1,5)</t>
  </si>
  <si>
    <t>749304425</t>
  </si>
  <si>
    <t>" řez A/C "     0,55*1,0*1,0+0,83*1,2*2,0</t>
  </si>
  <si>
    <t>" řez B/C "</t>
  </si>
  <si>
    <t>0,77*1,3*5,0</t>
  </si>
  <si>
    <t>-0,115*(PI*(0,8+0,4)/2+0,115)/2*5,0</t>
  </si>
  <si>
    <t>-0,155*(0,8+0,4)/2*5,0</t>
  </si>
  <si>
    <t>" řez B/C "     0,64*1,2*1,3-1,2*(0,2*0,4+PI*(0,4/2)^2/2)</t>
  </si>
  <si>
    <t>" řez A/D "   11,83*2,0</t>
  </si>
  <si>
    <t xml:space="preserve">" řez A,B/E "   </t>
  </si>
  <si>
    <t>0,9*1,5*1,3-1,5*(0,1*0,8+PI*(0,8/2)^2/2)</t>
  </si>
  <si>
    <t>1,3*1,5*2,0-2,0*(0,1*0,8+PI*(0,8/2)^2/2)</t>
  </si>
  <si>
    <t>0,38*1,5*1,5</t>
  </si>
  <si>
    <t>-1804235381</t>
  </si>
  <si>
    <t>" řez A/C "     0,55*1,0+0,2*0,4*4</t>
  </si>
  <si>
    <t>5,0*(PI*(0,4+0,8)/2/2+2*(0,65-(0,4+0,8)/2))</t>
  </si>
  <si>
    <t>" řez A/D "   2,0*((2*PI*0,95)/4+1,0)</t>
  </si>
  <si>
    <t>" řez A,B/E "   2*0,1*(1,5+2,0)</t>
  </si>
  <si>
    <t>125620654</t>
  </si>
  <si>
    <t>" odtok - odlehčení (řez E-E) "  1,5*1,5*0,00444</t>
  </si>
  <si>
    <t>" řezA/C "     1,0*1,0*0,00444</t>
  </si>
  <si>
    <t>" AŠ4 "     (1,2*2,0+0,2*0,45*3)*0,00444</t>
  </si>
  <si>
    <t>" komora č.1 řez A/D "     29,0*2,0*0,00444</t>
  </si>
  <si>
    <t>2136726426</t>
  </si>
  <si>
    <t>" RN1D "     64,0</t>
  </si>
  <si>
    <t>" výlezy "     3,7*7</t>
  </si>
  <si>
    <t>-1207362698</t>
  </si>
  <si>
    <t>" RN1D - přítok "     1,2</t>
  </si>
  <si>
    <t>-448500979</t>
  </si>
  <si>
    <t>" RN1D "  1,5+2,0</t>
  </si>
  <si>
    <t>730155985</t>
  </si>
  <si>
    <t>-1202011498</t>
  </si>
  <si>
    <t>899322202</t>
  </si>
  <si>
    <t xml:space="preserve">Poklopy litinový otvor 900/600   D400           s klíčem </t>
  </si>
  <si>
    <t>1257865586</t>
  </si>
  <si>
    <t>899323146</t>
  </si>
  <si>
    <t>Sestava kompozitních poklopů 1600/2000 mm</t>
  </si>
  <si>
    <t>-1005942873</t>
  </si>
  <si>
    <t>-1911067476</t>
  </si>
  <si>
    <t>" RN1D "     9+11+4+5+8+7+10</t>
  </si>
  <si>
    <t>159216587</t>
  </si>
  <si>
    <t>" při bourání vodovodu při výkopu RN "     1</t>
  </si>
  <si>
    <t>521513601</t>
  </si>
  <si>
    <t>" PŘÍPRAVA ÚZEMÍ "     2</t>
  </si>
  <si>
    <t>" RETENČNÍ NÁDRŽ "    2</t>
  </si>
  <si>
    <t>" KANALIZACE "            2</t>
  </si>
  <si>
    <t>-1493899158</t>
  </si>
  <si>
    <t>802328409</t>
  </si>
  <si>
    <t>979011111</t>
  </si>
  <si>
    <t>Svislá doprava suti a vybouraných hmot za prvé podlaží</t>
  </si>
  <si>
    <t>-1695996878</t>
  </si>
  <si>
    <t>979081111</t>
  </si>
  <si>
    <t>Odvoz  suti  a  vybouraných  hmot  na  skládku  do  1  km</t>
  </si>
  <si>
    <t>1704902410</t>
  </si>
  <si>
    <t>-570674225</t>
  </si>
  <si>
    <t>0,914*9 'Přepočtené koeficientem množství</t>
  </si>
  <si>
    <t>2072220050</t>
  </si>
  <si>
    <t>" řez A/C "     0,55*1,0*3+0,83*(1,2+2,0)*2</t>
  </si>
  <si>
    <t>1,77*(1,3+5,0)*2</t>
  </si>
  <si>
    <t>" řez B/C "     1,64*(1,2+1,3)*2</t>
  </si>
  <si>
    <t>" řez A/D "   11,83*2+2,0*(1,13+0,5+0,1*2)</t>
  </si>
  <si>
    <t>1,9*(1,5+1,3)*2</t>
  </si>
  <si>
    <t>2,3*(1,5+2,0)*2</t>
  </si>
  <si>
    <t>0,38*1,5*4</t>
  </si>
  <si>
    <t>1675657801</t>
  </si>
  <si>
    <t>" separační folie mezi vnějším bednění RN se štětovnicí  "</t>
  </si>
  <si>
    <t>" a monolitickým betonem "</t>
  </si>
  <si>
    <t>0,1*(34,886+7,47)*2</t>
  </si>
  <si>
    <t>Plastová chránička DN100 dlo. 1,61m osazena v bednění před betonáží</t>
  </si>
  <si>
    <t>-1930725873</t>
  </si>
  <si>
    <t>1668905043</t>
  </si>
  <si>
    <t>-641958693</t>
  </si>
  <si>
    <t>-546278518</t>
  </si>
  <si>
    <t>1869462521</t>
  </si>
  <si>
    <t>1624776443</t>
  </si>
  <si>
    <t>-768875108</t>
  </si>
  <si>
    <t>" nájezd "     2,15+1,4+5,5</t>
  </si>
  <si>
    <t>obrubník betonový chodníkový ABO 2-15 100x15x25 cm</t>
  </si>
  <si>
    <t>1543760764</t>
  </si>
  <si>
    <t>ABOp*1,01</t>
  </si>
  <si>
    <t>9660053111</t>
  </si>
  <si>
    <t>Rozebrání a odstranění silničního svodidla</t>
  </si>
  <si>
    <t>-1792598693</t>
  </si>
  <si>
    <t>9113311111</t>
  </si>
  <si>
    <t>Zpětné osazení svodidla</t>
  </si>
  <si>
    <t>-1662886465</t>
  </si>
  <si>
    <t>960211251</t>
  </si>
  <si>
    <t>Bourání vodních staveb zděných z kamene nebo z cihel, z vodní hladiny</t>
  </si>
  <si>
    <t>-450695694</t>
  </si>
  <si>
    <t>" VO1D - bourání otvoru stáv. opěrné zdi "</t>
  </si>
  <si>
    <t>(0,37+0,6)/2*1,2*1,29</t>
  </si>
  <si>
    <t>960321271</t>
  </si>
  <si>
    <t>Bourání vodních staveb ze železobetonu, z vodní hladiny</t>
  </si>
  <si>
    <t>-1163775631</t>
  </si>
  <si>
    <t>0,4*1,2*1,29</t>
  </si>
  <si>
    <t>997321211</t>
  </si>
  <si>
    <t>Svislá doprava suti a vybouraných hmot v do 4 m</t>
  </si>
  <si>
    <t>-1666649929</t>
  </si>
  <si>
    <t>997321511</t>
  </si>
  <si>
    <t>Vodorovná doprava suti a vybouraných hmot po suchu do 1 km</t>
  </si>
  <si>
    <t>1223123598</t>
  </si>
  <si>
    <t>997321519</t>
  </si>
  <si>
    <t>Příplatek ZKD 1km vodorovné dopravy suti a vybouraných hmot po suchu</t>
  </si>
  <si>
    <t>-1570104304</t>
  </si>
  <si>
    <t>3,754*22 'Přepočtené koeficientem množství</t>
  </si>
  <si>
    <t>-470767509</t>
  </si>
  <si>
    <t>716365422</t>
  </si>
  <si>
    <t>1954325898</t>
  </si>
  <si>
    <t>" AŠ "     3</t>
  </si>
  <si>
    <t>Uklidňovací kus 6 x DN 40</t>
  </si>
  <si>
    <t>982453790</t>
  </si>
  <si>
    <t>1282405899</t>
  </si>
  <si>
    <t>" AŠ "     35,0</t>
  </si>
  <si>
    <t>3194383901</t>
  </si>
  <si>
    <t>T - kus DN50 pozink</t>
  </si>
  <si>
    <t>-1623935008</t>
  </si>
  <si>
    <t>3194418601</t>
  </si>
  <si>
    <t>redukce 50/32</t>
  </si>
  <si>
    <t>899040350</t>
  </si>
  <si>
    <t>650139800</t>
  </si>
  <si>
    <t>" AŠ "     1+1</t>
  </si>
  <si>
    <t>680704344</t>
  </si>
  <si>
    <t>-1492372838</t>
  </si>
  <si>
    <t>7222301166</t>
  </si>
  <si>
    <t>-8597543</t>
  </si>
  <si>
    <t>816160920</t>
  </si>
  <si>
    <t>7222626108</t>
  </si>
  <si>
    <t>-2120457643</t>
  </si>
  <si>
    <t>-978940606</t>
  </si>
  <si>
    <t>935392072</t>
  </si>
  <si>
    <t>-794195979</t>
  </si>
  <si>
    <t>-167343784</t>
  </si>
  <si>
    <t>3503406002</t>
  </si>
  <si>
    <t>Norná stěna  800/2000 - komplet</t>
  </si>
  <si>
    <t>-937056232</t>
  </si>
  <si>
    <t>-1852888943</t>
  </si>
  <si>
    <t>KABEL+POTRUBI2</t>
  </si>
  <si>
    <t>1649883409</t>
  </si>
  <si>
    <t>SO 40.12 - Retenční nádrž RN1D - náhradní výsadba zeleně</t>
  </si>
  <si>
    <t xml:space="preserve">    1 - Sadovnické práce</t>
  </si>
  <si>
    <t xml:space="preserve">    2 - Specifikace</t>
  </si>
  <si>
    <t>Sadovnické práce</t>
  </si>
  <si>
    <t>183101215</t>
  </si>
  <si>
    <t>Jamky pro výsadbu s výměnou 50 % půdy zeminy tř 1 až 4 objem do 0,4 m3 v rovině a svahu do 1:5</t>
  </si>
  <si>
    <t>-1456851335</t>
  </si>
  <si>
    <t>183101313</t>
  </si>
  <si>
    <t>Jamky pro výsadbu s výměnou 100 % půdy zeminy tř 1 až 4 objem do 0,05 m3 v rovině a svahu do 1:5</t>
  </si>
  <si>
    <t>2052123182</t>
  </si>
  <si>
    <t>184102114</t>
  </si>
  <si>
    <t>Výsadba dřeviny s balem D do 0,5 m do jamky se zalitím v rovině a svahu do 1:5</t>
  </si>
  <si>
    <t>-995531567</t>
  </si>
  <si>
    <t>184102111</t>
  </si>
  <si>
    <t>Výsadba dřeviny s balem D do 0,2 m do jamky se zalitím v rovině a svahu do 1:5</t>
  </si>
  <si>
    <t>-1501485095</t>
  </si>
  <si>
    <t>185802114</t>
  </si>
  <si>
    <t>Hnojení půdy umělým hnojivem k jednotlivým rostlinám v rovině a svahu do 1:5</t>
  </si>
  <si>
    <t>-605070916</t>
  </si>
  <si>
    <t>R.1</t>
  </si>
  <si>
    <t>aplikace půdního kondicioneru (0,5 kg/ 1 strom)</t>
  </si>
  <si>
    <t>-1979719478</t>
  </si>
  <si>
    <t>184215133</t>
  </si>
  <si>
    <t>Ukotvení kmene dřevin třemi kůly D do 0,1 m délky do 3 m</t>
  </si>
  <si>
    <t>-336297985</t>
  </si>
  <si>
    <t>184501141</t>
  </si>
  <si>
    <t>Zhotovení obalu z rákosové nebo kokosové rohože v rovině a svahu do 1:5</t>
  </si>
  <si>
    <t>165492623</t>
  </si>
  <si>
    <t>184215412</t>
  </si>
  <si>
    <t>Zhotovení závlahové mísy dřevin D do 1,0 m v rovině nebo na svahu do 1:5</t>
  </si>
  <si>
    <t>-19410729</t>
  </si>
  <si>
    <t>183205112</t>
  </si>
  <si>
    <t>Založení záhonu v rovině a svahu do 1:5 zemina tř 3</t>
  </si>
  <si>
    <t>2137348456</t>
  </si>
  <si>
    <t>R.2</t>
  </si>
  <si>
    <t>chemické odplevelení postřikem na široko včetně postřiku 2x</t>
  </si>
  <si>
    <t>286393419</t>
  </si>
  <si>
    <t>184911421</t>
  </si>
  <si>
    <t>Mulčování rostlin kůrou tl. do 0,1 m v rovině a svahu do 1:5</t>
  </si>
  <si>
    <t>1329894318</t>
  </si>
  <si>
    <t>185804311</t>
  </si>
  <si>
    <t>Zalití rostlin vodou plocha do 20 m2</t>
  </si>
  <si>
    <t>-705734173</t>
  </si>
  <si>
    <t>185804312</t>
  </si>
  <si>
    <t>Zalití rostlin vodou plocha přes 20 m2</t>
  </si>
  <si>
    <t>-1183998903</t>
  </si>
  <si>
    <t>185851121</t>
  </si>
  <si>
    <t>Dovoz vody pro zálivku rostlin za vzdálenost do 1000 m</t>
  </si>
  <si>
    <t>-1459358217</t>
  </si>
  <si>
    <t>185851129</t>
  </si>
  <si>
    <t>Příplatek k dovozu vody pro zálivku rostlin do 1000 m ZKD 1000 m</t>
  </si>
  <si>
    <t>-1499858121</t>
  </si>
  <si>
    <t>184801121</t>
  </si>
  <si>
    <t>Ošetřování vysazených dřevin soliterních v rovině a svahu do 1:5</t>
  </si>
  <si>
    <t>268660986</t>
  </si>
  <si>
    <t>184801131</t>
  </si>
  <si>
    <t>Ošetřování vysazených dřevin ve skupinách v rovině a svahu do 1:5</t>
  </si>
  <si>
    <t>1739150432</t>
  </si>
  <si>
    <t>184852312</t>
  </si>
  <si>
    <t>Řez stromu výchovný alejových stromů výšky přes 4 do 6 m</t>
  </si>
  <si>
    <t>-897416017</t>
  </si>
  <si>
    <t>184851411</t>
  </si>
  <si>
    <t>Zpětný řez netrnitých keřů po výsadbě výšky do 0,5 m</t>
  </si>
  <si>
    <t>-492292850</t>
  </si>
  <si>
    <t>R.3</t>
  </si>
  <si>
    <t>náklady spojené s uložením odpadu na skládku</t>
  </si>
  <si>
    <t>-1345967085</t>
  </si>
  <si>
    <t>998231311</t>
  </si>
  <si>
    <t>Přesun hmot pro sadovnické a krajinářské úpravy vodorovně do 5000 m</t>
  </si>
  <si>
    <t>-927303159</t>
  </si>
  <si>
    <t>Specifikace</t>
  </si>
  <si>
    <t>mat001</t>
  </si>
  <si>
    <t>Prunus serrulata "Kanzan" (okr.třešeň) - obv.km. 12-14 cm</t>
  </si>
  <si>
    <t>499196186</t>
  </si>
  <si>
    <t>mat002</t>
  </si>
  <si>
    <t>Symphoricarpos x chaenaultii "Hancock" (pámelník Chaenaultův kult.), vel. 40 - 60cm</t>
  </si>
  <si>
    <t>1980138732</t>
  </si>
  <si>
    <t>mat003</t>
  </si>
  <si>
    <t>hnojivo tabl. 12 x 7 (a 10g) tabl.</t>
  </si>
  <si>
    <t>110064846</t>
  </si>
  <si>
    <t>mat004</t>
  </si>
  <si>
    <t>půdní kondicioner 5 x 0,5 kg</t>
  </si>
  <si>
    <t>-755500232</t>
  </si>
  <si>
    <t>mat005</t>
  </si>
  <si>
    <t>borka</t>
  </si>
  <si>
    <t>234101461</t>
  </si>
  <si>
    <t>mat006</t>
  </si>
  <si>
    <t>rákosová rohož</t>
  </si>
  <si>
    <t>-15770463</t>
  </si>
  <si>
    <t>mat007</t>
  </si>
  <si>
    <t>kůly</t>
  </si>
  <si>
    <t>-467756368</t>
  </si>
  <si>
    <t>mat008</t>
  </si>
  <si>
    <t>úvazky</t>
  </si>
  <si>
    <t>445498618</t>
  </si>
  <si>
    <t>0,198</t>
  </si>
  <si>
    <t>0,713</t>
  </si>
  <si>
    <t>0,719</t>
  </si>
  <si>
    <t>1,115</t>
  </si>
  <si>
    <t>0,396</t>
  </si>
  <si>
    <t>1,8</t>
  </si>
  <si>
    <t>1,98</t>
  </si>
  <si>
    <t>2,683</t>
  </si>
  <si>
    <t>3,277</t>
  </si>
  <si>
    <t>1,766</t>
  </si>
  <si>
    <t>SO 40.2 - Vodovodní přípojka</t>
  </si>
  <si>
    <t>289504205</t>
  </si>
  <si>
    <t>1,1*PEHD60</t>
  </si>
  <si>
    <t>-1002857748</t>
  </si>
  <si>
    <t>775071533</t>
  </si>
  <si>
    <t>" odvoz na mezideponii "     ORNICE</t>
  </si>
  <si>
    <t>-1289613572</t>
  </si>
  <si>
    <t>" v.p.  "     1,1*(1,65+1,66)/2*1,8</t>
  </si>
  <si>
    <t>-1536681769</t>
  </si>
  <si>
    <t>VYKOP1*0,3*0,2</t>
  </si>
  <si>
    <t>-1222056839</t>
  </si>
  <si>
    <t>718148266</t>
  </si>
  <si>
    <t>"  20%"</t>
  </si>
  <si>
    <t>VYKOP1*0,7*0,2</t>
  </si>
  <si>
    <t>-236348281</t>
  </si>
  <si>
    <t>" v.p.  "     2*(1,65+1,66)/2*1,8</t>
  </si>
  <si>
    <t>-1825857169</t>
  </si>
  <si>
    <t>-1273217022</t>
  </si>
  <si>
    <t>1853576002</t>
  </si>
  <si>
    <t>-2125536634</t>
  </si>
  <si>
    <t>TRAVA*0,1</t>
  </si>
  <si>
    <t>231263950</t>
  </si>
  <si>
    <t>1,115*13 'Přepočtené koeficientem množství</t>
  </si>
  <si>
    <t>-205035727</t>
  </si>
  <si>
    <t>-369804221</t>
  </si>
  <si>
    <t>-644313119</t>
  </si>
  <si>
    <t>1359539855</t>
  </si>
  <si>
    <t>182460872</t>
  </si>
  <si>
    <t>730745445</t>
  </si>
  <si>
    <t>" potrubí PEHD "</t>
  </si>
  <si>
    <t>-1406247847</t>
  </si>
  <si>
    <t>488011009</t>
  </si>
  <si>
    <t>-1829645347</t>
  </si>
  <si>
    <t>1458451849</t>
  </si>
  <si>
    <t>278894304</t>
  </si>
  <si>
    <t>1503785322</t>
  </si>
  <si>
    <t>923817293</t>
  </si>
  <si>
    <t>-1024412890</t>
  </si>
  <si>
    <t>-1966868490</t>
  </si>
  <si>
    <t>1700320816</t>
  </si>
  <si>
    <t>442766827</t>
  </si>
  <si>
    <t>-280561921</t>
  </si>
  <si>
    <t>-945972814</t>
  </si>
  <si>
    <t>-1250048462</t>
  </si>
  <si>
    <t>0,1*1,1*PEHD60</t>
  </si>
  <si>
    <t>94672665</t>
  </si>
  <si>
    <t>-615115516</t>
  </si>
  <si>
    <t>-519290111</t>
  </si>
  <si>
    <t>1321647371</t>
  </si>
  <si>
    <t>8912111111</t>
  </si>
  <si>
    <t>Montáž vodovodních šoupátek otevřený výkop DN 50 (matice mosazné, šrouby nerez)</t>
  </si>
  <si>
    <t>-889897043</t>
  </si>
  <si>
    <t>4222439101</t>
  </si>
  <si>
    <t>šoupátko DN50</t>
  </si>
  <si>
    <t>-2081734929</t>
  </si>
  <si>
    <t>4229107803</t>
  </si>
  <si>
    <t>souprava zemní teleskopická  hl. 1,2-1,8 m</t>
  </si>
  <si>
    <t>-289548658</t>
  </si>
  <si>
    <t>0,99009900990099*1,01 'Přepočtené koeficientem množství</t>
  </si>
  <si>
    <t>891369111</t>
  </si>
  <si>
    <t>Montáž navrtávacích pasů na potrubí z jakýchkoli trub DN 250</t>
  </si>
  <si>
    <t>-390812720</t>
  </si>
  <si>
    <t>4227357516</t>
  </si>
  <si>
    <t>navrtávací pasy se závitovým výstupem z tvárné litiny, pro vodovodní PE a PVC potrubí 250-2”</t>
  </si>
  <si>
    <t>1173017740</t>
  </si>
  <si>
    <t>-1088146593</t>
  </si>
  <si>
    <t>1599984921</t>
  </si>
  <si>
    <t>1489870787</t>
  </si>
  <si>
    <t>1488582345</t>
  </si>
  <si>
    <t>-696371695</t>
  </si>
  <si>
    <t>998276101</t>
  </si>
  <si>
    <t>Přesun hmot pro trubní vedení z trub z plastických hmot otevřený výkop</t>
  </si>
  <si>
    <t>1583666858</t>
  </si>
  <si>
    <t>1990801561</t>
  </si>
  <si>
    <t>7221206363</t>
  </si>
  <si>
    <t>Spojka T120 63x63 koleno 90°</t>
  </si>
  <si>
    <t>-965618288</t>
  </si>
  <si>
    <t>41147601</t>
  </si>
  <si>
    <t>-1577129851</t>
  </si>
  <si>
    <t>-1354036549</t>
  </si>
  <si>
    <t>196232767</t>
  </si>
  <si>
    <t>-1612920605</t>
  </si>
  <si>
    <t>-1450212832</t>
  </si>
  <si>
    <t>SO 40.3 - Přípojka NN</t>
  </si>
  <si>
    <t>D1 - RETENČNÍ NÁDRŽ RN1D</t>
  </si>
  <si>
    <t>Rozváděč RE 4, Elektroměr. typ. plast. rozvodnice do výklenku 400/600240, krytí IP54/20,, pro jednosazbový elektroměr s přímým měřením,, hl. jistič 16A, řadová svorkovnice, můstek PEN,, plomb.kryt, energ.uzávěr Jm.proud 25A, zkr.odolnost 20kA</t>
  </si>
  <si>
    <t>-1264492896</t>
  </si>
  <si>
    <t>Přípojková skříň SS200, vč. pojistek 3x25A Gg</t>
  </si>
  <si>
    <t>1302681970</t>
  </si>
  <si>
    <t>Kabel CYKY-J 4x4 mm2</t>
  </si>
  <si>
    <t>551587381</t>
  </si>
  <si>
    <t>587691482</t>
  </si>
  <si>
    <t>291408404</t>
  </si>
  <si>
    <t>-939842157</t>
  </si>
  <si>
    <t>-440872067</t>
  </si>
  <si>
    <t>1584940461</t>
  </si>
  <si>
    <t>-1642022717</t>
  </si>
  <si>
    <t>1035149803</t>
  </si>
  <si>
    <t>-486817790</t>
  </si>
  <si>
    <t>-843746543</t>
  </si>
  <si>
    <t>-966402754</t>
  </si>
  <si>
    <t>-311234725</t>
  </si>
  <si>
    <t>275087916</t>
  </si>
  <si>
    <t>-4112237</t>
  </si>
  <si>
    <t>5,335</t>
  </si>
  <si>
    <t>De250</t>
  </si>
  <si>
    <t>26,9</t>
  </si>
  <si>
    <t>DN250</t>
  </si>
  <si>
    <t>47,96</t>
  </si>
  <si>
    <t>DN250p</t>
  </si>
  <si>
    <t>51,56</t>
  </si>
  <si>
    <t>DN300</t>
  </si>
  <si>
    <t>22,52</t>
  </si>
  <si>
    <t>DN300p</t>
  </si>
  <si>
    <t>24,32</t>
  </si>
  <si>
    <t>5,5</t>
  </si>
  <si>
    <t>8,426</t>
  </si>
  <si>
    <t>43,124</t>
  </si>
  <si>
    <t>65,93</t>
  </si>
  <si>
    <t>PAZ4</t>
  </si>
  <si>
    <t>71,289</t>
  </si>
  <si>
    <t>SO 40.4 - Přeložka vodovodu DN250, DN300</t>
  </si>
  <si>
    <t>1,1</t>
  </si>
  <si>
    <t>95,069</t>
  </si>
  <si>
    <t>72,204</t>
  </si>
  <si>
    <t>TRAVA2</t>
  </si>
  <si>
    <t>22,865</t>
  </si>
  <si>
    <t>115,122</t>
  </si>
  <si>
    <t>139,184</t>
  </si>
  <si>
    <t>4,573</t>
  </si>
  <si>
    <t>11,433</t>
  </si>
  <si>
    <t>62,893</t>
  </si>
  <si>
    <t>4,194</t>
  </si>
  <si>
    <t>-1159706487</t>
  </si>
  <si>
    <t>" DN250 "     1,1*43,12</t>
  </si>
  <si>
    <t>" DN300 "     1,1*22,52</t>
  </si>
  <si>
    <t>" opatření na vodovodu "</t>
  </si>
  <si>
    <t>" De250 "     0,85*26,9</t>
  </si>
  <si>
    <t>1719481139</t>
  </si>
  <si>
    <t>-1117520956</t>
  </si>
  <si>
    <t>TRAVA*0,3</t>
  </si>
  <si>
    <t>-729018723</t>
  </si>
  <si>
    <t>-1463550172</t>
  </si>
  <si>
    <t>-2127963613</t>
  </si>
  <si>
    <t>2055456284</t>
  </si>
  <si>
    <t>2,534*22 'Přepočtené koeficientem množství</t>
  </si>
  <si>
    <t>-274859943</t>
  </si>
  <si>
    <t>-2088550873</t>
  </si>
  <si>
    <t>" DN250 "     1,1*4,85</t>
  </si>
  <si>
    <t>-1591451348</t>
  </si>
  <si>
    <t>4,85*2</t>
  </si>
  <si>
    <t>1831903381</t>
  </si>
  <si>
    <t>2068605518</t>
  </si>
  <si>
    <t>1,686*5 'Přepočtené koeficientem množství</t>
  </si>
  <si>
    <t>99722184530</t>
  </si>
  <si>
    <t>Poplatek za skládku suti -  živice</t>
  </si>
  <si>
    <t>530703024</t>
  </si>
  <si>
    <t>-255639615</t>
  </si>
  <si>
    <t>" DN250 "     1,1*1</t>
  </si>
  <si>
    <t>" DN300 "     1,1*0</t>
  </si>
  <si>
    <t>979231050</t>
  </si>
  <si>
    <t>" křížení ing.sítí  "     1,1*5</t>
  </si>
  <si>
    <t>254864209</t>
  </si>
  <si>
    <t>1261694664</t>
  </si>
  <si>
    <t>" přeložka DN250 "</t>
  </si>
  <si>
    <t>1,1*(1,95+1,78)/2*6,88</t>
  </si>
  <si>
    <t>1,1*(1,78+1,77)/2*(35,58-6,88)</t>
  </si>
  <si>
    <t>1,1*(1,77+1,06)/2*(39,24-35,58)</t>
  </si>
  <si>
    <t>1,1*(1,06+1,31)/2*(44,24-39,24)</t>
  </si>
  <si>
    <t>1,1*(1,31+2,10)/2*(45,74-44,24)</t>
  </si>
  <si>
    <t>1,1*(2,10+2,43)/2*(47,96-45,74)</t>
  </si>
  <si>
    <t>" přeložka DN300 "</t>
  </si>
  <si>
    <t>1,1*(2,49+2,23)/2*1,1</t>
  </si>
  <si>
    <t>1,1*(2,23+2,11)/2*(3,81-1,1)</t>
  </si>
  <si>
    <t>1,1*(2,11+1,85)/2*(13,7-3,81)</t>
  </si>
  <si>
    <t>1,1*(1,85+1,78)/2*(22,52-13,7)</t>
  </si>
  <si>
    <t>-0,3*TRAVA1</t>
  </si>
  <si>
    <t>1818066644</t>
  </si>
  <si>
    <t>1460593131</t>
  </si>
  <si>
    <t>-1462196235</t>
  </si>
  <si>
    <t>Příplatek za vytěžení potrubí do DN300 naložení vč. vyčerpání a odvedení vody z potrubí</t>
  </si>
  <si>
    <t>1329213726</t>
  </si>
  <si>
    <t>" DN 250 "     4,0</t>
  </si>
  <si>
    <t>" DN 300 "     6,0</t>
  </si>
  <si>
    <t>1127784268</t>
  </si>
  <si>
    <t>-294647635</t>
  </si>
  <si>
    <t>-275858871</t>
  </si>
  <si>
    <t>0,65*22 'Přepočtené koeficientem množství</t>
  </si>
  <si>
    <t>-59291706</t>
  </si>
  <si>
    <t>1695104096</t>
  </si>
  <si>
    <t>2*(1,95+1,78)/2*6,88</t>
  </si>
  <si>
    <t>2*(1,78+1,77)/2*(35,58-6,88)</t>
  </si>
  <si>
    <t>2*(1,77+1,06)/2*(39,24-35,58)</t>
  </si>
  <si>
    <t>2*(1,06+1,31)/2*(44,24-39,24)</t>
  </si>
  <si>
    <t>2*(1,31+2,10)/2*(45,74-44,24)</t>
  </si>
  <si>
    <t>2*(2,10+2,43)/2*(47,96-45,74)</t>
  </si>
  <si>
    <t>2*(2,49+2,23)/2*1,1</t>
  </si>
  <si>
    <t>2*(2,23+2,11)/2*(3,81-1,1)</t>
  </si>
  <si>
    <t>2*(2,11+1,85)/2*(13,7-3,81)</t>
  </si>
  <si>
    <t>2*(1,85+1,78)/2*(22,52-13,7)</t>
  </si>
  <si>
    <t>" odpočet pažení nad 2m hloubky "</t>
  </si>
  <si>
    <t>-PAZ4</t>
  </si>
  <si>
    <t>375945658</t>
  </si>
  <si>
    <t>-1405602413</t>
  </si>
  <si>
    <t>-492404585</t>
  </si>
  <si>
    <t>134789626</t>
  </si>
  <si>
    <t>132201101</t>
  </si>
  <si>
    <t>Hloubení rýh š do 600 mm v hornině tř. 3 objemu do 100 m3</t>
  </si>
  <si>
    <t>613449828</t>
  </si>
  <si>
    <t>0,5*0,85*26,9</t>
  </si>
  <si>
    <t>-0,3*TRAVA2</t>
  </si>
  <si>
    <t>VYKOP2*0,3</t>
  </si>
  <si>
    <t>132201109</t>
  </si>
  <si>
    <t>Příplatek za lepivost k hloubení rýh š do 600 mm v hornině tř. 3</t>
  </si>
  <si>
    <t>-100913872</t>
  </si>
  <si>
    <t>VYKOP2*0,3*0,2</t>
  </si>
  <si>
    <t>132301101</t>
  </si>
  <si>
    <t>Hloubení rýh š do 600 mm v hornině tř. 4 objemu do 100 m3</t>
  </si>
  <si>
    <t>996665511</t>
  </si>
  <si>
    <t>VYKOP2*0,7</t>
  </si>
  <si>
    <t>132301109</t>
  </si>
  <si>
    <t>Příplatek za lepivost k hloubení rýh š do 600 mm v hornině tř. 4</t>
  </si>
  <si>
    <t>-1675365356</t>
  </si>
  <si>
    <t>VYKOP2*0,7*0,2</t>
  </si>
  <si>
    <t>-138569319</t>
  </si>
  <si>
    <t>-729054259</t>
  </si>
  <si>
    <t>1976104910</t>
  </si>
  <si>
    <t>65,93*13 'Přepočtené koeficientem množství</t>
  </si>
  <si>
    <t>639333648</t>
  </si>
  <si>
    <t>-496601940</t>
  </si>
  <si>
    <t>-1,1*(0,09+0,274+0,3)*DN250</t>
  </si>
  <si>
    <t>-1,1*(0,09+0,326+0,3)*DN300</t>
  </si>
  <si>
    <t>-0,5*(0,05+0,25)*De250</t>
  </si>
  <si>
    <t>1681159058</t>
  </si>
  <si>
    <t>" pod komunikace "</t>
  </si>
  <si>
    <t>1,1*(1,95+1,85)/2*4,85</t>
  </si>
  <si>
    <t>-1,1*(0,09+0,274+0,3)*4,85</t>
  </si>
  <si>
    <t>271291331</t>
  </si>
  <si>
    <t>-1860551246</t>
  </si>
  <si>
    <t>-1349744315</t>
  </si>
  <si>
    <t>449471015</t>
  </si>
  <si>
    <t>-1050641349</t>
  </si>
  <si>
    <t>1574594799</t>
  </si>
  <si>
    <t>" litinové potrubí "</t>
  </si>
  <si>
    <t>1,1*(0,274+0,3)*DN250</t>
  </si>
  <si>
    <t>1,1*(0,326+0,3)*DN300</t>
  </si>
  <si>
    <t>" náhradní vodovod      "</t>
  </si>
  <si>
    <t>0,5*0,25*De250</t>
  </si>
  <si>
    <t>-PI*(0,274/2)^2*DN250</t>
  </si>
  <si>
    <t>-PI*(0,326/2)^2*DN300</t>
  </si>
  <si>
    <t>-PI*(0,25/2)^2*De250</t>
  </si>
  <si>
    <t>-1471773920</t>
  </si>
  <si>
    <t>-433605334</t>
  </si>
  <si>
    <t>-1105443460</t>
  </si>
  <si>
    <t>1864848859</t>
  </si>
  <si>
    <t>-658423065</t>
  </si>
  <si>
    <t>2120866175</t>
  </si>
  <si>
    <t>-1997038236</t>
  </si>
  <si>
    <t>-62326287</t>
  </si>
  <si>
    <t>1488712545</t>
  </si>
  <si>
    <t>-1817473195</t>
  </si>
  <si>
    <t>-1662746376</t>
  </si>
  <si>
    <t>-804203808</t>
  </si>
  <si>
    <t>716218179</t>
  </si>
  <si>
    <t>3103211111</t>
  </si>
  <si>
    <t>Vybourání otvoru v betonové stěně, stropu pro napojení potrubí DN200-DN300 vř. osazení litinové tvarovky utěsnění a zabetonování</t>
  </si>
  <si>
    <t>-1841127068</t>
  </si>
  <si>
    <t>-104039643</t>
  </si>
  <si>
    <t>" DN250 "    PI*(0,25/2)^2*8,0</t>
  </si>
  <si>
    <t>" DN300 "    PI*(0,30/2)^2*13,0</t>
  </si>
  <si>
    <t>PI*(0,2/2)^2*De250</t>
  </si>
  <si>
    <t>368756917</t>
  </si>
  <si>
    <t>0,1*1,1*DN250</t>
  </si>
  <si>
    <t>0,1*1,1*DN300</t>
  </si>
  <si>
    <t>0,05*0,5*De250</t>
  </si>
  <si>
    <t>332972551</t>
  </si>
  <si>
    <t>1792876559</t>
  </si>
  <si>
    <t>-361241713</t>
  </si>
  <si>
    <t>-1328006240</t>
  </si>
  <si>
    <t>1871723414</t>
  </si>
  <si>
    <t>291693857</t>
  </si>
  <si>
    <t>735943558</t>
  </si>
  <si>
    <t>-1872184940</t>
  </si>
  <si>
    <t>1513343531</t>
  </si>
  <si>
    <t>-1662987731</t>
  </si>
  <si>
    <t>-1664682141</t>
  </si>
  <si>
    <t>954162573</t>
  </si>
  <si>
    <t>59914111102</t>
  </si>
  <si>
    <t>Výplň spáry zarovnávacího řezu s prořezem v obrusné vrstvě : prořezání, vyčištění, výplň živičnou zálivkou</t>
  </si>
  <si>
    <t>1805984901</t>
  </si>
  <si>
    <t>1,1+4,25*2</t>
  </si>
  <si>
    <t>-1673859816</t>
  </si>
  <si>
    <t>Pozn. -  Litinové trouby a tvarovky DN250 mají minimální tl. stěny 5,25mm</t>
  </si>
  <si>
    <t>1097220981</t>
  </si>
  <si>
    <t>Pozn. -  Litinové trouby a tvarovky DN300 mají minimální tl. stěny 5,60mm</t>
  </si>
  <si>
    <t>-1828913375</t>
  </si>
  <si>
    <t>8004</t>
  </si>
  <si>
    <t>2030137350</t>
  </si>
  <si>
    <t>851361131</t>
  </si>
  <si>
    <t>Montáž potrubí z trub litinových hrdlových s integrovaným těsněním otevřený výkop DN 250</t>
  </si>
  <si>
    <t>339352276</t>
  </si>
  <si>
    <t>" přeložka "     47,96</t>
  </si>
  <si>
    <t>" portubí "                   47,96</t>
  </si>
  <si>
    <t>" SEK "                        0,3*12</t>
  </si>
  <si>
    <t>5525408501</t>
  </si>
  <si>
    <t>trouba vodovodní litinová DN 250</t>
  </si>
  <si>
    <t>-1883700882</t>
  </si>
  <si>
    <t>DN250p*1,01</t>
  </si>
  <si>
    <t>5529103401</t>
  </si>
  <si>
    <t>kroužek těsnící gumový DN 250 pro vodovodní potrubí - zámkový spoj</t>
  </si>
  <si>
    <t>1458618143</t>
  </si>
  <si>
    <t>10*1,02 'Přepočtené koeficientem množství</t>
  </si>
  <si>
    <t>7211409301</t>
  </si>
  <si>
    <t>Potrubí litinové odpadní krácení trub DN 250</t>
  </si>
  <si>
    <t>-552580276</t>
  </si>
  <si>
    <t>" SEK DN250 "     12</t>
  </si>
  <si>
    <t>851371131</t>
  </si>
  <si>
    <t>Montáž potrubí z trub litinových hrdlových s integrovaným těsněním otevřený výkop DN 300</t>
  </si>
  <si>
    <t>179070926</t>
  </si>
  <si>
    <t>" přeložka "     22,52</t>
  </si>
  <si>
    <t>" portubí "                   22,52</t>
  </si>
  <si>
    <t>" SEK "                        0,3*6</t>
  </si>
  <si>
    <t>5525408601</t>
  </si>
  <si>
    <t>trouba vodovodní litinováDN 300</t>
  </si>
  <si>
    <t>1752966165</t>
  </si>
  <si>
    <t>DN300p*1,01</t>
  </si>
  <si>
    <t>5529103501</t>
  </si>
  <si>
    <t>kroužek těsnící gumový DN 300 pro vodovodní potrubí - zámkový spoj</t>
  </si>
  <si>
    <t>2121671433</t>
  </si>
  <si>
    <t>7211409291</t>
  </si>
  <si>
    <t>Potrubí litinové odpadní krácení trub DN 300</t>
  </si>
  <si>
    <t>2064843495</t>
  </si>
  <si>
    <t>" SEK DN300 "     6</t>
  </si>
  <si>
    <t>8522621211</t>
  </si>
  <si>
    <t>Montáž potrubí z trub litinových tlakových přírubových délky do 1 m otevřený výkop DN 100 (matice mosazné, šrouby nerez)</t>
  </si>
  <si>
    <t>-1246494364</t>
  </si>
  <si>
    <t>5525325201</t>
  </si>
  <si>
    <t>trouba přírubová litinová TP DN 100 mm délka 250 mm</t>
  </si>
  <si>
    <t>1734451135</t>
  </si>
  <si>
    <t>5525326301</t>
  </si>
  <si>
    <t>trouba přírubová litinová TP DN 100 mm délka 1000 mm</t>
  </si>
  <si>
    <t>736544583</t>
  </si>
  <si>
    <t>8523621212</t>
  </si>
  <si>
    <t>Montáž potrubí z trub litinových tlakových přírubových délky do 1 m otevřený výkop DN 250 (matice mosazné, šrouby nerez)</t>
  </si>
  <si>
    <t>-1637578199</t>
  </si>
  <si>
    <t>5525332301</t>
  </si>
  <si>
    <t>trouba přírubová litinová TP DN 250 mm délka 1000 mm</t>
  </si>
  <si>
    <t>-391545210</t>
  </si>
  <si>
    <t>8523721211</t>
  </si>
  <si>
    <t>Montáž potrubí z trub litinových tlakových přírubových délky do 1 m otevřený výkop DN 300 (matice mosazné, šrouby nerez)</t>
  </si>
  <si>
    <t>1103906991</t>
  </si>
  <si>
    <t>5525333701</t>
  </si>
  <si>
    <t>trouba přírubová litinová TP DN 300 mm délka 1000 mm</t>
  </si>
  <si>
    <t>864855802</t>
  </si>
  <si>
    <t>-1287372953</t>
  </si>
  <si>
    <t>5525064201</t>
  </si>
  <si>
    <t>koleno přírubové s patkou PP litinové DN 80</t>
  </si>
  <si>
    <t>-1863206184</t>
  </si>
  <si>
    <t>8572621211</t>
  </si>
  <si>
    <t>Montáž litinových tvarovek jednoosých přírubových otevřený výkop DN 100 (matice mosazné, šrouby nerez)</t>
  </si>
  <si>
    <t>1519174740</t>
  </si>
  <si>
    <t>5525064301</t>
  </si>
  <si>
    <t>koleno přírubové s patkou PP litinové DN 100</t>
  </si>
  <si>
    <t>-270941196</t>
  </si>
  <si>
    <t>857361131</t>
  </si>
  <si>
    <t>Montáž litinových tvarovek jednoosých hrdlových otevřený výkop s integrovaným těsněním DN 250</t>
  </si>
  <si>
    <t>1984907715</t>
  </si>
  <si>
    <t>5525390901</t>
  </si>
  <si>
    <t>koleno hrdlové z tvárné litiny K-kus DN 250-11,25°</t>
  </si>
  <si>
    <t>-361327899</t>
  </si>
  <si>
    <t>5525392101</t>
  </si>
  <si>
    <t>koleno hrdlové z tvárné litiny K-kus DN 250-22,5°</t>
  </si>
  <si>
    <t>-1750032820</t>
  </si>
  <si>
    <t>5525394501</t>
  </si>
  <si>
    <t>koleno hrdlové z tvárné litiny K-kus DN 250-45°</t>
  </si>
  <si>
    <t>1173114362</t>
  </si>
  <si>
    <t>5525365101</t>
  </si>
  <si>
    <t>přesuvka hrdlová litinová se šroubovým spojem U-kus DN 250 mm</t>
  </si>
  <si>
    <t>1211520471</t>
  </si>
  <si>
    <t>960910250</t>
  </si>
  <si>
    <t>857371131</t>
  </si>
  <si>
    <t>Montáž litinových tvarovek jednoosých hrdlových otevřený výkop s integrovaným těsněním DN 300</t>
  </si>
  <si>
    <t>813517357</t>
  </si>
  <si>
    <t>5525391001</t>
  </si>
  <si>
    <t>koleno hrdlové z tvárné litiny K-kus DN 300-11,25°</t>
  </si>
  <si>
    <t>2008125055</t>
  </si>
  <si>
    <t>5525392201</t>
  </si>
  <si>
    <t>koleno hrdlové z tvárné litiny K-kus DN 300-22,5°</t>
  </si>
  <si>
    <t>-1331741366</t>
  </si>
  <si>
    <t>5525365201</t>
  </si>
  <si>
    <t>přesuvka hrdlová litinová U-kus DN 300 mm</t>
  </si>
  <si>
    <t>-1556314812</t>
  </si>
  <si>
    <t>-1127639174</t>
  </si>
  <si>
    <t>8573621211</t>
  </si>
  <si>
    <t>Montáž litinových tvarovek jednoosých přírubových otevřený výkop DN 250 (matice mosazné, šrouby nerez)</t>
  </si>
  <si>
    <t>1041681966</t>
  </si>
  <si>
    <t>5525973501</t>
  </si>
  <si>
    <t>tvarovka vodovodní hrdlová s přírubou E DN250</t>
  </si>
  <si>
    <t>1491318469</t>
  </si>
  <si>
    <t>-314300223</t>
  </si>
  <si>
    <t>8573721211</t>
  </si>
  <si>
    <t>Montáž litinových tvarovek jednoosých přírubových otevřený výkop DN 300 (matice mosazné, šrouby nerez)</t>
  </si>
  <si>
    <t>283593297</t>
  </si>
  <si>
    <t>5525973601</t>
  </si>
  <si>
    <t>tvarovka vodovodní hrdlová s přírubou E DN300</t>
  </si>
  <si>
    <t>1222906891</t>
  </si>
  <si>
    <t>778273164</t>
  </si>
  <si>
    <t>1*1,02 'Přepočtené koeficientem množství</t>
  </si>
  <si>
    <t>857363131</t>
  </si>
  <si>
    <t>Montáž litinových tvarovek odbočných hrdlových otevřený výkop s integrovaným těsněním DN 250</t>
  </si>
  <si>
    <t>427345038</t>
  </si>
  <si>
    <t>5525376901</t>
  </si>
  <si>
    <t>tvarovka hrdlová s přírubovou odbočkou z tvárné litiny A-kus DN 250/80 mm</t>
  </si>
  <si>
    <t>-872286137</t>
  </si>
  <si>
    <t>-1806208251</t>
  </si>
  <si>
    <t>857373131</t>
  </si>
  <si>
    <t>Montáž litinových tvarovek odbočných hrdlových otevřený výkop s integrovaným těsněním DN 300</t>
  </si>
  <si>
    <t>1043143973</t>
  </si>
  <si>
    <t>5525377601</t>
  </si>
  <si>
    <t>tvarovka hrdlová s přírubovou odbočkou z tvárné litiny A-kus DN 300/100 mm</t>
  </si>
  <si>
    <t>-563996698</t>
  </si>
  <si>
    <t>228974251</t>
  </si>
  <si>
    <t>871361141</t>
  </si>
  <si>
    <t>Montáž potrubí z PE100 SDR 11 otevřený výkop svařovaných na tupo D 250 x 22,7 mm</t>
  </si>
  <si>
    <t>919668149</t>
  </si>
  <si>
    <t>" náhradní vodovod "     26,9</t>
  </si>
  <si>
    <t>2861582001</t>
  </si>
  <si>
    <t>trubka vodovodní tlaková HDPE-PE100 SDR 11, De 250</t>
  </si>
  <si>
    <t>-1494154338</t>
  </si>
  <si>
    <t>26,9*1,015 'Přepočtené koeficientem množství</t>
  </si>
  <si>
    <t>2861482201</t>
  </si>
  <si>
    <t>koleno 90°/200, HDPE-PE100 SDR 17</t>
  </si>
  <si>
    <t>-149080852</t>
  </si>
  <si>
    <t>3*1,015 'Přepočtené koeficientem množství</t>
  </si>
  <si>
    <t>2861484901</t>
  </si>
  <si>
    <t>koleno 11°/200,HDPE-PE100 SDR 17</t>
  </si>
  <si>
    <t>1371361276</t>
  </si>
  <si>
    <t>1*1,015 'Přepočtené koeficientem množství</t>
  </si>
  <si>
    <t>-1024658598</t>
  </si>
  <si>
    <t>5525998701</t>
  </si>
  <si>
    <t>koleno přírubové KP90°/250</t>
  </si>
  <si>
    <t>-1807424594</t>
  </si>
  <si>
    <t>5525162001</t>
  </si>
  <si>
    <t>příruba na trubku PE</t>
  </si>
  <si>
    <t>-206391356</t>
  </si>
  <si>
    <t>-674226406</t>
  </si>
  <si>
    <t xml:space="preserve">šoupátko s přírubami, voda,  DN 80 mm </t>
  </si>
  <si>
    <t>-1881888186</t>
  </si>
  <si>
    <t>1738599261</t>
  </si>
  <si>
    <t>8912611111</t>
  </si>
  <si>
    <t>Montáž vodovodních šoupátek otevřený výkop DN 100 (matice mosazné, šrouby nerez)</t>
  </si>
  <si>
    <t>1373567149</t>
  </si>
  <si>
    <t>4222110701</t>
  </si>
  <si>
    <t>šoupátko s přírubami, voda, DN 100 mm PN 16</t>
  </si>
  <si>
    <t>72097011</t>
  </si>
  <si>
    <t>4229108001</t>
  </si>
  <si>
    <t>souprava zemní teleskopická pro šoupátka DN 100-150 mm dl. 1,2-1,81 m</t>
  </si>
  <si>
    <t>-1376903855</t>
  </si>
  <si>
    <t>8913611111</t>
  </si>
  <si>
    <t>Montáž vodovodních šoupátek otevřený výkop DN 250 (matice mosazné, šrouby nerez)</t>
  </si>
  <si>
    <t>-1641345006</t>
  </si>
  <si>
    <t>4222112101</t>
  </si>
  <si>
    <t>šoupátko s přírubami, voda DN 250</t>
  </si>
  <si>
    <t>-325171568</t>
  </si>
  <si>
    <t>4229108201</t>
  </si>
  <si>
    <t>souprava zemní teleskopická pro šoupátka DN 250-350 mm při Rd 1,2-1,8 m</t>
  </si>
  <si>
    <t>-1586293562</t>
  </si>
  <si>
    <t>8912471111</t>
  </si>
  <si>
    <t>Montáž hydrantů podzemních DN 80 (matice mosazné, šrouby nerez)</t>
  </si>
  <si>
    <t>97491978</t>
  </si>
  <si>
    <t>4227358901</t>
  </si>
  <si>
    <t>hydrant podzemní DN80 krycí hloubka 1000 mm</t>
  </si>
  <si>
    <t>-534346193</t>
  </si>
  <si>
    <t>4227359001</t>
  </si>
  <si>
    <t>hydrant podzemní DN80 krycí hloubka 1500 mm</t>
  </si>
  <si>
    <t>-1677803530</t>
  </si>
  <si>
    <t>892381111</t>
  </si>
  <si>
    <t>Tlaková zkouška vodou potrubí DN 250, DN 300 nebo 350</t>
  </si>
  <si>
    <t>-272708971</t>
  </si>
  <si>
    <t>DN250+DN300</t>
  </si>
  <si>
    <t>892383122</t>
  </si>
  <si>
    <t>Proplach a dezinfekce vodovodního potrubí DN 250, DN 300 nebo 350</t>
  </si>
  <si>
    <t>345258264</t>
  </si>
  <si>
    <t>-3553450</t>
  </si>
  <si>
    <t>-1810875698</t>
  </si>
  <si>
    <t>899401113</t>
  </si>
  <si>
    <t>Osazení poklopů litinových hydrantových</t>
  </si>
  <si>
    <t>1519794433</t>
  </si>
  <si>
    <t>4229145201</t>
  </si>
  <si>
    <t>poklop litinový hydrantový</t>
  </si>
  <si>
    <t>-399844124</t>
  </si>
  <si>
    <t>71739913</t>
  </si>
  <si>
    <t>1972254575</t>
  </si>
  <si>
    <t>1700149794</t>
  </si>
  <si>
    <t>378147692</t>
  </si>
  <si>
    <t>2054109261</t>
  </si>
  <si>
    <t>1307550575</t>
  </si>
  <si>
    <t>1382034516</t>
  </si>
  <si>
    <t>0,043*9 'Přepočtené koeficientem množství</t>
  </si>
  <si>
    <t>1386869273</t>
  </si>
  <si>
    <t>Identif. vodič CY 4mm2 vč. vývodů, kabel. T spojky (10 ks)</t>
  </si>
  <si>
    <t>-565434546</t>
  </si>
  <si>
    <t>-1803059519</t>
  </si>
  <si>
    <t>1942964592</t>
  </si>
  <si>
    <t>" kabely a plyn "</t>
  </si>
  <si>
    <t>" přeložky "</t>
  </si>
  <si>
    <t>SO 40.5 - Přeložka kabelů ZEAL s.r.o.</t>
  </si>
  <si>
    <t>1 - ZEMNÍ PRÁCE</t>
  </si>
  <si>
    <t>2 - MONTÁŽ</t>
  </si>
  <si>
    <t>3 - GEODETICKÉ PRÁCE REALIZACE</t>
  </si>
  <si>
    <t>4 - VĚCNÁ BŘEMENA PŘÍPRAVA</t>
  </si>
  <si>
    <t>5 - VĚCNÁ BŘEMENA REALIZACE</t>
  </si>
  <si>
    <t>6 - MATERIÁL</t>
  </si>
  <si>
    <t>ZEMNÍ PRÁCE</t>
  </si>
  <si>
    <t>954970</t>
  </si>
  <si>
    <t>Pokládka PE nebo vrapované chráničky</t>
  </si>
  <si>
    <t>585474009</t>
  </si>
  <si>
    <t>955265</t>
  </si>
  <si>
    <t>Přesun lávky přechodové z ocelové desky</t>
  </si>
  <si>
    <t>JV</t>
  </si>
  <si>
    <t>-1827763592</t>
  </si>
  <si>
    <t>951549</t>
  </si>
  <si>
    <t>-380785592</t>
  </si>
  <si>
    <t>955577</t>
  </si>
  <si>
    <t>Rýha v chodníku  35/50-70</t>
  </si>
  <si>
    <t>182548316</t>
  </si>
  <si>
    <t>955053</t>
  </si>
  <si>
    <t>Vytyčení trasy v zastavěném terénu</t>
  </si>
  <si>
    <t>1083099972</t>
  </si>
  <si>
    <t>951349</t>
  </si>
  <si>
    <t>Zřízení a odstr.přech.lávky z ocel.desky</t>
  </si>
  <si>
    <t>-1723671153</t>
  </si>
  <si>
    <t>MONTÁŽ</t>
  </si>
  <si>
    <t>958298</t>
  </si>
  <si>
    <t>Demontáž spojky T (Y)</t>
  </si>
  <si>
    <t>1635791871</t>
  </si>
  <si>
    <t>958306</t>
  </si>
  <si>
    <t>Kalibrace a tlaková zkouška trubky - stavba</t>
  </si>
  <si>
    <t>-399884882</t>
  </si>
  <si>
    <t>958308</t>
  </si>
  <si>
    <t>Měření oboustranné OTDR (1310,1550 a 1625 nm) - stavba</t>
  </si>
  <si>
    <t>-1311634214</t>
  </si>
  <si>
    <t>958314</t>
  </si>
  <si>
    <t>Měření přímou metodou (1310, 1550 a 1625 nm) - stavba</t>
  </si>
  <si>
    <t>819365637</t>
  </si>
  <si>
    <t>955945</t>
  </si>
  <si>
    <t>Montáž spojky T (Y)</t>
  </si>
  <si>
    <t>-1019764764</t>
  </si>
  <si>
    <t>955284</t>
  </si>
  <si>
    <t>Montáž spojky, redukce mechanické rozeb</t>
  </si>
  <si>
    <t>-707285270</t>
  </si>
  <si>
    <t>952602</t>
  </si>
  <si>
    <t>Montáž trubky úložné</t>
  </si>
  <si>
    <t>-330323840</t>
  </si>
  <si>
    <t>958331</t>
  </si>
  <si>
    <t>Svaření jednotlivého vlákna v transportní a metropolitní síti</t>
  </si>
  <si>
    <t>1108318604</t>
  </si>
  <si>
    <t>958336</t>
  </si>
  <si>
    <t>Zafukování/vyfukování OK do 144 vl. do HDPE trubky</t>
  </si>
  <si>
    <t>1536396885</t>
  </si>
  <si>
    <t>958469</t>
  </si>
  <si>
    <t>Uvedení stavby do provozu - kolaudace</t>
  </si>
  <si>
    <t>690666969</t>
  </si>
  <si>
    <t>952696</t>
  </si>
  <si>
    <t>Zafukování OK do 48 vl. do HDPE trubky</t>
  </si>
  <si>
    <t>-146455225</t>
  </si>
  <si>
    <t>955012</t>
  </si>
  <si>
    <t>Zrušení úložné trubky</t>
  </si>
  <si>
    <t>-962353980</t>
  </si>
  <si>
    <t>GEODETICKÉ PRÁCE REALIZACE</t>
  </si>
  <si>
    <t>955198</t>
  </si>
  <si>
    <t>Plán geom.pro VBŘ do 200m vč.(kus=100m)</t>
  </si>
  <si>
    <t>-338233291</t>
  </si>
  <si>
    <t>955610</t>
  </si>
  <si>
    <t>Popis umístění tlk.vedení v budově</t>
  </si>
  <si>
    <t>-2014584849</t>
  </si>
  <si>
    <t>955278</t>
  </si>
  <si>
    <t>Provedení geodet. měření - vytyčení trasy podle geo bodů</t>
  </si>
  <si>
    <t>-1666518676</t>
  </si>
  <si>
    <t>956284</t>
  </si>
  <si>
    <t>Zaměření trasy pro stavbu do 100 m</t>
  </si>
  <si>
    <t>-116301106</t>
  </si>
  <si>
    <t>VĚCNÁ BŘEMENA PŘÍPRAVA</t>
  </si>
  <si>
    <t>955313</t>
  </si>
  <si>
    <t>Uzavření sml. o SB o VBŘ</t>
  </si>
  <si>
    <t>-1569981414</t>
  </si>
  <si>
    <t>VĚCNÁ BŘEMENA REALIZACE</t>
  </si>
  <si>
    <t>954830</t>
  </si>
  <si>
    <t>Náhrady za SoSB, 60m * 150 Kč/m</t>
  </si>
  <si>
    <t>2113905394</t>
  </si>
  <si>
    <t>955315</t>
  </si>
  <si>
    <t>Uzavření sml.na zákl.SSB a přípr.vkl.VBŘ</t>
  </si>
  <si>
    <t>67991073</t>
  </si>
  <si>
    <t>958085</t>
  </si>
  <si>
    <t>Zajištění vkladu věcného břemene do KN</t>
  </si>
  <si>
    <t>-1651026492</t>
  </si>
  <si>
    <t>MATERIÁL</t>
  </si>
  <si>
    <t>303955</t>
  </si>
  <si>
    <t>Deska krycí plast. 200x1000 mm</t>
  </si>
  <si>
    <t>232476219</t>
  </si>
  <si>
    <t>303813</t>
  </si>
  <si>
    <t>Fólie výstražná 330mm PE oranžová</t>
  </si>
  <si>
    <t>-1366694512</t>
  </si>
  <si>
    <t>303777</t>
  </si>
  <si>
    <t>Fólie výstražná 80mm PE červenobílá</t>
  </si>
  <si>
    <t>240229596</t>
  </si>
  <si>
    <t>300718</t>
  </si>
  <si>
    <t>Kabel optický, zemní, 144 vláken, G652D, SM 9x125 um, mikro</t>
  </si>
  <si>
    <t>1965896942</t>
  </si>
  <si>
    <t>300726</t>
  </si>
  <si>
    <t>Kabel optický, zemní, 48 vláken, SM 9x125 um</t>
  </si>
  <si>
    <t>-2075549245</t>
  </si>
  <si>
    <t>307802</t>
  </si>
  <si>
    <t>Pigtail optický SM OS1 9/125 G652D, SC/PC, 1m, snadno zdrhovatelný, 900µm, I/L 0,3dB, R/L -45dB</t>
  </si>
  <si>
    <t>741501169</t>
  </si>
  <si>
    <t>316373</t>
  </si>
  <si>
    <t>Ochrana spoje smršťovací 60 mm</t>
  </si>
  <si>
    <t>-1082018607</t>
  </si>
  <si>
    <t>303251</t>
  </si>
  <si>
    <t xml:space="preserve">Průchodka těsnící na HDPE trubku D 40mm </t>
  </si>
  <si>
    <t>384439554</t>
  </si>
  <si>
    <t>303501</t>
  </si>
  <si>
    <t>Spojka plastová 110/94 mm</t>
  </si>
  <si>
    <t>536625318</t>
  </si>
  <si>
    <t>303003</t>
  </si>
  <si>
    <t xml:space="preserve">Spojka trubky HDPE 40mm </t>
  </si>
  <si>
    <t>-470759959</t>
  </si>
  <si>
    <t>314663</t>
  </si>
  <si>
    <t>Spojka trubky HDPE T 40-40-40mm</t>
  </si>
  <si>
    <t>-1209507856</t>
  </si>
  <si>
    <t>300032</t>
  </si>
  <si>
    <t>Trubka HDPE 40/33 oranžová -bílý pruh</t>
  </si>
  <si>
    <t>1628154922</t>
  </si>
  <si>
    <t>300030</t>
  </si>
  <si>
    <t>Trubka HDPE 40/33 oranžová</t>
  </si>
  <si>
    <t>-615984868</t>
  </si>
  <si>
    <t>302423</t>
  </si>
  <si>
    <t>Trubka vrapovaná 110/94 s lankem</t>
  </si>
  <si>
    <t>-372560419</t>
  </si>
  <si>
    <t>308513</t>
  </si>
  <si>
    <t>Ubrousek čistící pro opt. vlákno</t>
  </si>
  <si>
    <t>755592978</t>
  </si>
  <si>
    <t>304571</t>
  </si>
  <si>
    <t>Pásek vázací 100x2,5 mm</t>
  </si>
  <si>
    <t>1959478806</t>
  </si>
  <si>
    <t>304822</t>
  </si>
  <si>
    <t>Pásek vázací 200x3,6 mm</t>
  </si>
  <si>
    <t>-1503008952</t>
  </si>
  <si>
    <t>304786</t>
  </si>
  <si>
    <t>Pásek vázací 300x7,6 mm</t>
  </si>
  <si>
    <t>-692960406</t>
  </si>
  <si>
    <t>403175</t>
  </si>
  <si>
    <t>Pěna montážní 300ml</t>
  </si>
  <si>
    <t>592299230</t>
  </si>
  <si>
    <t>SO 40.6 - Přeložka kabelů CETIN</t>
  </si>
  <si>
    <t>1 - PŘELOŽKA</t>
  </si>
  <si>
    <t>PŘELOŽKA</t>
  </si>
  <si>
    <t>001001</t>
  </si>
  <si>
    <t>733310430</t>
  </si>
  <si>
    <t>PS 40 - RETENČNÍ NÁDRŽ RN1D</t>
  </si>
  <si>
    <t>PS 40.1 - Strojně technologická část</t>
  </si>
  <si>
    <t>3501251001</t>
  </si>
  <si>
    <t>P41 - Ponorné kalové čerpadlo pro čerpání OV,  materiál: litina, nerez, Q = 9,2 l/s, H = 6,15 m,, 3 x 400 V, 50 Hz, 2,0 kW, 6,0 A, n = 910 ot/min.  viz. SaZ v TZ - M+D</t>
  </si>
  <si>
    <t>3501251002</t>
  </si>
  <si>
    <t>N41 - Zvedací otočné zařízení, nosnost 200 kg , max. vyložení 900 mm, H = 1950 mm, lanko nerez – 10 bm, karabina, hmotnost: 60 kg, materiál: nerez, hmotnost: 60 kg viz. SaZ v TZ - M+D</t>
  </si>
  <si>
    <t>3501251003</t>
  </si>
  <si>
    <t>Z44 - Kotevní patka zvedacího zařízení v provedení – zapuštěná do betonu s víčkem, materiál: nerez , hmotnost: 12 kg, příslušenství: upevňovací kotvy a díly, těsnění  viz. SaZ v TZ - M+D</t>
  </si>
  <si>
    <t>3501251004</t>
  </si>
  <si>
    <t>Z41 - Vyplachovací klapka typ 700 l/m, vyplachovací délka nádrže 28,6 m, šířka klapky i s ložisky 2,0 m, spádová výška 3,0 m, sklon dna 2 %, příslušenství konzoly, ložiska, upevňovací kotvy, materiál: nerez, hmotnost: 1364 kg  viz. SaZ v TZ - M+D</t>
  </si>
  <si>
    <t>3501251005</t>
  </si>
  <si>
    <t>Z42 - Škrtící šoupátko DN 400, A x B =0,73 x 0,60 m, délka vřetene do 3,2 m, ovládání T- klíčem, materiál: nerez + PVC (tělo), příslušenství: upevňovací kotvy a díly, hmotnost: 43 kg viz. SaZ v TZ - M+D</t>
  </si>
  <si>
    <t>3501251006</t>
  </si>
  <si>
    <t>Z43 - Zpětná klapka KRK-RH-OH DN800, šikmý talíř, AxBxC  =  1,1 x1,15 x0,45 m, materiál: kotevní deska a svislý talíř klapky z PE-HD, hřídel nerez, těsnění EPDM, příslušenství PE těsnění, upevňovací kotvy, hmotnost: 85 kg viz. SaZ v TZ - M+D</t>
  </si>
  <si>
    <t>3501251007</t>
  </si>
  <si>
    <t>v.č.401 - 401-OV-125-NEA Potrubí, potrubní součásti, spojovací a nosný materiál - M+D</t>
  </si>
  <si>
    <t>3501251008</t>
  </si>
  <si>
    <t>Detailní specifikace jednotlivých položek - viz. Technická zpráva, Seznam strojů a zařízení a Specifikace potrubních součástí po větvích</t>
  </si>
  <si>
    <t>PS 40.2 - Elektro část a ASŘ</t>
  </si>
  <si>
    <t>D1 - PS 40.2 ELEKTROČÁST A MAR</t>
  </si>
  <si>
    <t xml:space="preserve">    D 1.1 - Dodávky rozvaděč RMS4</t>
  </si>
  <si>
    <t>PS 40.2 ELEKTROČÁST A MAR</t>
  </si>
  <si>
    <t>Dodávky rozvaděč RMS4</t>
  </si>
  <si>
    <t>Pol95</t>
  </si>
  <si>
    <t>Pol96</t>
  </si>
  <si>
    <t>Pol97</t>
  </si>
  <si>
    <t>Pol98</t>
  </si>
  <si>
    <t>Pol99</t>
  </si>
  <si>
    <t>Pol100</t>
  </si>
  <si>
    <t>Pol101</t>
  </si>
  <si>
    <t>Pol102</t>
  </si>
  <si>
    <t>Pol103</t>
  </si>
  <si>
    <t>Pol104</t>
  </si>
  <si>
    <t>Pol105</t>
  </si>
  <si>
    <t>Souprava pro měření v průtočném profilu Parshalův žlab, ultrazvukový snímač hladiny pro splaškové vody, detekční rozsah 0,2-2 m, kabel 10 m, převodník v kompaktním provedení, IP67, napájení 230 V AC, výstup 4-20 mA, impulzní výstup, archivace dat, vč. kal</t>
  </si>
  <si>
    <t>Pol106</t>
  </si>
  <si>
    <t>Pol107</t>
  </si>
  <si>
    <t>Pol108</t>
  </si>
  <si>
    <t>Pol109</t>
  </si>
  <si>
    <t>kabel sdělovací TCEKFY 8x1</t>
  </si>
  <si>
    <t>Pol110</t>
  </si>
  <si>
    <t>Pol111</t>
  </si>
  <si>
    <t>Pol112</t>
  </si>
  <si>
    <t>Pol113</t>
  </si>
  <si>
    <t>Pol114</t>
  </si>
  <si>
    <t>Pol114a</t>
  </si>
  <si>
    <t>-1107553001</t>
  </si>
  <si>
    <t>Pol115</t>
  </si>
  <si>
    <t>Pol116</t>
  </si>
  <si>
    <t>Pol117</t>
  </si>
  <si>
    <t>Pol118</t>
  </si>
  <si>
    <t>Pol119</t>
  </si>
  <si>
    <t>PS 40.3 - Přenos dat</t>
  </si>
  <si>
    <t>-1472777305</t>
  </si>
  <si>
    <t>350268492</t>
  </si>
  <si>
    <t>1156961312</t>
  </si>
  <si>
    <t>614549923</t>
  </si>
  <si>
    <t>-626560159</t>
  </si>
  <si>
    <t>-419663799</t>
  </si>
  <si>
    <t>631043557</t>
  </si>
  <si>
    <t>-1187509182</t>
  </si>
  <si>
    <t>-859587526</t>
  </si>
  <si>
    <t>-92306618</t>
  </si>
  <si>
    <t>991 - OSTATNÍ NÁKLADY</t>
  </si>
  <si>
    <t>OST - Ostatní</t>
  </si>
  <si>
    <t>OST</t>
  </si>
  <si>
    <t>Ostatní</t>
  </si>
  <si>
    <t>011314000</t>
  </si>
  <si>
    <t>Archeologický dohled</t>
  </si>
  <si>
    <t>262144</t>
  </si>
  <si>
    <t>-1150141637</t>
  </si>
  <si>
    <t>900600002</t>
  </si>
  <si>
    <t>Poplatky a naklády na zařízení staveniště vč. oplocení všech RN vč. kanceláře správce budovy</t>
  </si>
  <si>
    <t>476494766</t>
  </si>
  <si>
    <t>0351030011</t>
  </si>
  <si>
    <t>Pronájem (zábor) veřejných ploch    (RN1A, RN1D)</t>
  </si>
  <si>
    <t>-127145749</t>
  </si>
  <si>
    <t>9006000021</t>
  </si>
  <si>
    <t>Zajištění čištění veškeré stavení  a dopravní techniky při výjezdu ze staveniště na veřejné komunikace po celou dobu stavby vč. čištění veřejné komunikace v případě znečištění</t>
  </si>
  <si>
    <t>-1778038887</t>
  </si>
  <si>
    <t>900600029</t>
  </si>
  <si>
    <t>Zajištění vytýčení podzemních sítí dotčených stavbou</t>
  </si>
  <si>
    <t>-981032301</t>
  </si>
  <si>
    <t>900600004</t>
  </si>
  <si>
    <t>Zřízení a údržba dopr. značení po dobu výstavby, vrácení do pův. stavu</t>
  </si>
  <si>
    <t>2008763657</t>
  </si>
  <si>
    <t>9006000131</t>
  </si>
  <si>
    <t>Provedení revize kanalizace stok TV kamerou 2x vč. čištění</t>
  </si>
  <si>
    <t>-1952060533</t>
  </si>
  <si>
    <t>9006000141</t>
  </si>
  <si>
    <t>Zkoušky a revize prokazující kvalitu díla dle platné legislativy, ČSN a vyjádření správců a vlastníků technické a dopravní infrastruktury k DSP, potřebné k předání díla a jeho uvedení do provozu</t>
  </si>
  <si>
    <t>1399869478</t>
  </si>
  <si>
    <t>9006000161</t>
  </si>
  <si>
    <t>Zpracování dokumentace skutečného provedení stavby 4x</t>
  </si>
  <si>
    <t>-1221352656</t>
  </si>
  <si>
    <t>9006000162</t>
  </si>
  <si>
    <t>Geodetické zaměření skutečného provedení dílčích stavebních objektů, 6x v materializované podobě a 6x digitální podobě na CD/DVD v digitálních, editovatelných formátech vč. geometrických plánů 6X a vč. geometrické plány 6x</t>
  </si>
  <si>
    <t>1192104570</t>
  </si>
  <si>
    <t>9006000180</t>
  </si>
  <si>
    <t>Provozní řád u všech RN 4x</t>
  </si>
  <si>
    <t>733953198</t>
  </si>
  <si>
    <t>9006000181</t>
  </si>
  <si>
    <t>Povodňový plán u všech RN</t>
  </si>
  <si>
    <t>-582058718</t>
  </si>
  <si>
    <t>9006000182</t>
  </si>
  <si>
    <t>Havarijní plán u RN1D</t>
  </si>
  <si>
    <t>711946581</t>
  </si>
  <si>
    <t>9006000183</t>
  </si>
  <si>
    <t>Pasportizace objektů</t>
  </si>
  <si>
    <t>-1480583043</t>
  </si>
  <si>
    <t>9006000184</t>
  </si>
  <si>
    <t>Kontrolní měření - monitoring deformace štětových stěn</t>
  </si>
  <si>
    <t>-321922701</t>
  </si>
  <si>
    <t>9006000185</t>
  </si>
  <si>
    <t>Kanalizační řád 4x</t>
  </si>
  <si>
    <t>1708371627</t>
  </si>
  <si>
    <t>900600023</t>
  </si>
  <si>
    <t>Uvedení do původního stavu poškozené zatravněné plochy</t>
  </si>
  <si>
    <t>1289332265</t>
  </si>
  <si>
    <t>0915040001</t>
  </si>
  <si>
    <t>Informační a propagační bilboard</t>
  </si>
  <si>
    <t>-190391967</t>
  </si>
  <si>
    <t>0915040002</t>
  </si>
  <si>
    <t>Pamětní desdka</t>
  </si>
  <si>
    <t>349779372</t>
  </si>
  <si>
    <t>0915040003</t>
  </si>
  <si>
    <t>Náklady spojené s povinnou publicitou, informační tabule, internetová propagace, tiskoviny</t>
  </si>
  <si>
    <t>965933109</t>
  </si>
  <si>
    <t>UČ 2 - POD KŘIVÝM A HAVLÍČKOVA ULICE - SPLAŠKOVÁ KANALIZACE</t>
  </si>
  <si>
    <t>00 - OSTATNÍ</t>
  </si>
  <si>
    <t>PROJEKTY VODAM s.r.o.   HRANICE</t>
  </si>
  <si>
    <t>VN - Vedlejší náklady</t>
  </si>
  <si>
    <t>ON - Ostatní náklady</t>
  </si>
  <si>
    <t>VN</t>
  </si>
  <si>
    <t>Vedlejší náklady</t>
  </si>
  <si>
    <t>005111020R</t>
  </si>
  <si>
    <t>Vytyčení stavby</t>
  </si>
  <si>
    <t>Soubor</t>
  </si>
  <si>
    <t>RTS</t>
  </si>
  <si>
    <t>1024</t>
  </si>
  <si>
    <t>005111021R</t>
  </si>
  <si>
    <t>Vytyčení inženýrských sítí</t>
  </si>
  <si>
    <t>Povinnost aktualizovat a udržovat v platnosti po celou dobu stavby.</t>
  </si>
  <si>
    <t>005111030R</t>
  </si>
  <si>
    <t>Zaměření skutečného stavu</t>
  </si>
  <si>
    <t>005121016R</t>
  </si>
  <si>
    <t>Vybudování zařízení staveniště pro JKSO 827</t>
  </si>
  <si>
    <t>Vybudování zpevněných ploch pro skladování materiálu, doprava a osazení kontejnerů pro skladování.</t>
  </si>
  <si>
    <t>Sejmutí ornice, hrubá úprava terénu a zpevnění ploch pro osazení objektů sociálního zařízení staveniště a kanceláří stavby.</t>
  </si>
  <si>
    <t>Doprava a osazení mobilních buněk sociálního zařízení – umývárny, toalety, šatny.</t>
  </si>
  <si>
    <t>Doprava a osazení lávek pro chodce do 2 m délky, mostů do 5 délky.</t>
  </si>
  <si>
    <t>Zřízení osvětlení staveniště (včetně stožárů a osvětlovacích těles).</t>
  </si>
  <si>
    <t>Zřízení dočasných ochranných zařízení (plachty, stěny, stany), jestliže jsou vyžadovány technologií montáže.</t>
  </si>
  <si>
    <t>Náhradní zdroj elektrické energie.</t>
  </si>
  <si>
    <t>005121026R</t>
  </si>
  <si>
    <t>Provoz zařízení staveniště pro JKSO 827</t>
  </si>
  <si>
    <t>Opotřebení nebo pronájem skladovacích kontejnerů.</t>
  </si>
  <si>
    <t>Opotřebení a údržba nebo pronájem sociálního zařízení – umývárny, toalety, šatny.</t>
  </si>
  <si>
    <t>Opotřebení lávek pro chodce do 2 m délky, mostů do 5 délky.</t>
  </si>
  <si>
    <t>Spotřeba vody a elektrické energie pro potřebu sociálních zařízení a kanceláří stavby.</t>
  </si>
  <si>
    <t>Pronájem, opotřebení a spotřeba pohonných hmot náhradního zdroje elektrické energie.</t>
  </si>
  <si>
    <t>Úklid v prostorách sociálního zařízení a kanceláří stavby.</t>
  </si>
  <si>
    <t>Opotřebení dočasných ochranných zařízení (plachty, stěny, stany).</t>
  </si>
  <si>
    <t>Spotřeba vody a elektrické energie, nebo pohonných hmot pro potřebu sociálních zařízení a kanceláří stavby.</t>
  </si>
  <si>
    <t>005121036R</t>
  </si>
  <si>
    <t>Odstranění zařízení staveniště pro JKSO 827</t>
  </si>
  <si>
    <t>Odvoz kontejnerů pro skladování a uvedení zpevněných ploch pro skladování do původního stavu.</t>
  </si>
  <si>
    <t>Uvedení zpevněných ploch pro osazení objektů sociálního zařízení staveniště a kanceláří stavby do původního stavu.</t>
  </si>
  <si>
    <t>Případné ohumusování.</t>
  </si>
  <si>
    <t>Odvoz mobilních buněk sociálního zařízení, nebo uvedení do původního stavu prostor pronajatých.</t>
  </si>
  <si>
    <t>Odvoz provizorních mostů a lávek.</t>
  </si>
  <si>
    <t>Zrušení vnitrostaveništního rozvodu energie včetně rozvaděčů a osvětlení staveniště (včetně stožárů a osvětlovacích těles).</t>
  </si>
  <si>
    <t>Odvoz náhradního zdroje.</t>
  </si>
  <si>
    <t>005122010R</t>
  </si>
  <si>
    <t>Provoz objednatele</t>
  </si>
  <si>
    <t>Náklady na ztížené provádění stavebních prací v důsledku nepřerušeného provozu na staveništi nebo v případech nepřerušeného provozu v objektech v ni</t>
  </si>
  <si>
    <t>005122T1</t>
  </si>
  <si>
    <t>Provozní vlivy</t>
  </si>
  <si>
    <t>Vlastní</t>
  </si>
  <si>
    <t>Náklady na ztížené podmínky provádění tam, kde jsou stavební práce zcela nebo zčásti omezovány provozem jiných osob.</t>
  </si>
  <si>
    <t>Vypracování protipovodňového plánu zhotovitelem pro zařízení staveniště.</t>
  </si>
  <si>
    <t>ON</t>
  </si>
  <si>
    <t>Ostatní náklady</t>
  </si>
  <si>
    <t>005122T15</t>
  </si>
  <si>
    <t>005124T</t>
  </si>
  <si>
    <t>Čištění komunikací v průběhu stavby</t>
  </si>
  <si>
    <t>Včetně opravy a údržby komunikací užívaných v průběhu stavby.</t>
  </si>
  <si>
    <t>005211030R</t>
  </si>
  <si>
    <t>Dočasná dopravní opatření</t>
  </si>
  <si>
    <t xml:space="preserve">Náklady na vyhotovení návrhu dočasného dopravního značení,dopravní uzavírky, jejich projednání s dotčenými orgány a organizacemi, dodání dopravních </t>
  </si>
  <si>
    <t>00523  R</t>
  </si>
  <si>
    <t>Zkoušky a revize</t>
  </si>
  <si>
    <t>Náklady zhotovitele, související s prováděním zkoušek a revizí předepsaných technickými normami nebo objednatelem a které jsou pro provedení díla ne</t>
  </si>
  <si>
    <t>Kamerové zkoušky,zkoušky hutnění únosnosti podloží,zkoušky hutnění úprav komunikací dle TP 146,zkoušky vytěženého štěrku z retenčních nádrží,zkoušky</t>
  </si>
  <si>
    <t>005231040R</t>
  </si>
  <si>
    <t>Provozní řády</t>
  </si>
  <si>
    <t>Náklady zhotovitele na vypracování provozních řádů pro zkušební či trvalý provoz včetně nákladů na předání všech návodů k obsluze a údržbě pro techn</t>
  </si>
  <si>
    <t>Dopracování kanalizačního řádu.Provozní a kanalizační řád vyhotovený ve 4 ks paré.</t>
  </si>
  <si>
    <t>00524 R</t>
  </si>
  <si>
    <t>Předání a převzetí díla</t>
  </si>
  <si>
    <t>Náklady zhotovitele, které vzniknou v souvislosti s povinnostmi zhotovitele při předání a převzetí díla.</t>
  </si>
  <si>
    <t>005241010R</t>
  </si>
  <si>
    <t>Dokumentace skutečného provedení</t>
  </si>
  <si>
    <t>Náklady na vyhotovení dokumentace skutečného provedení stavby a její předání objednateli v požadované formě a požadovaném počtu.</t>
  </si>
  <si>
    <t>Dokumentace skutečného provedení vyhotovená ve 4 ks paré.</t>
  </si>
  <si>
    <t>005241020R</t>
  </si>
  <si>
    <t>Geodetické zaměření skutečného provedení</t>
  </si>
  <si>
    <t>Náklady na provedení skutečného zaměření stavby v rozsahu nezbytném pro zápis změny do katastru nemovitostí.</t>
  </si>
  <si>
    <t>Geometrické plány pro vklad služebnosti.Vyhotovení v 6 ks paré.</t>
  </si>
  <si>
    <t>005241020T</t>
  </si>
  <si>
    <t>005241033T</t>
  </si>
  <si>
    <t>Zabezpečení sloupů NN do vzdálenosti 2 m; dle vyjádření ČEZ</t>
  </si>
  <si>
    <t>Při realizaci stavby,po zjištění skutečného stavu v terénu</t>
  </si>
  <si>
    <t>005281010R</t>
  </si>
  <si>
    <t>Propagace</t>
  </si>
  <si>
    <t>Náklady spojené s povinnou publicitou, pokud ji objednatel požaduje. Zahrnuje zejména náklady na propagační a informační billboardy, tabule, interne</t>
  </si>
  <si>
    <t>SO 01 - SPLAŠKOVÁ KANALIZACE</t>
  </si>
  <si>
    <t>SO 01.1 - splašková kanalizace - gravitační stoky</t>
  </si>
  <si>
    <t xml:space="preserve">    11 - Přípravné a přidružené práce</t>
  </si>
  <si>
    <t xml:space="preserve">    2 - Základy a zvláštní zakládání</t>
  </si>
  <si>
    <t xml:space="preserve">    99 - Staveništní přesun hmot</t>
  </si>
  <si>
    <t xml:space="preserve">    M23 - Montáže potrubí</t>
  </si>
  <si>
    <t>115101201R00</t>
  </si>
  <si>
    <t>Čerpání vody na výšku do 10 m, přítok do 500 l předpoklad</t>
  </si>
  <si>
    <t>70*8</t>
  </si>
  <si>
    <t>115101341R00</t>
  </si>
  <si>
    <t>Pohotovost čerp.soupravy, výška 50 m, přítok 500 l předpoklad</t>
  </si>
  <si>
    <t>119001401R00</t>
  </si>
  <si>
    <t>Dočasné zajištění ocelového potrubí do DN 200 mm</t>
  </si>
  <si>
    <t>"S-1 :" 2*2,00</t>
  </si>
  <si>
    <t>"S-1-2 :" 1*2,00</t>
  </si>
  <si>
    <t>"S-2 :" 31*2,00</t>
  </si>
  <si>
    <t>"S-2-1 :" 1*2,00</t>
  </si>
  <si>
    <t>"S-2-2 :" 1*2,00</t>
  </si>
  <si>
    <t>"S-2-3 :" 1*2,00</t>
  </si>
  <si>
    <t>"S-2-5 :" 1*2,00</t>
  </si>
  <si>
    <t>119001421R00</t>
  </si>
  <si>
    <t>Dočasné zajištění kabelů - do počtu 3 kabelů</t>
  </si>
  <si>
    <t>"S-1 : "5*2,00</t>
  </si>
  <si>
    <t>"S-2 :" 13*2,00</t>
  </si>
  <si>
    <t>"S-2-2 :" 3*2,00</t>
  </si>
  <si>
    <t>120001101R00</t>
  </si>
  <si>
    <t>Příplatek za ztížení vykopávky v blízkosti vedení</t>
  </si>
  <si>
    <t xml:space="preserve">potrubí: : </t>
  </si>
  <si>
    <t>S-1 : 2*2,00*1,10*2,00</t>
  </si>
  <si>
    <t>S-1-2 : 1*2,00*1,10*2,00</t>
  </si>
  <si>
    <t>S-2 : 31*2,00*1,10*2,00</t>
  </si>
  <si>
    <t>S-2-1 : 1*2,00*1,10*2,00</t>
  </si>
  <si>
    <t>S-2-2 : 1*2,00*1,10*2,00</t>
  </si>
  <si>
    <t>S-2-3 : 1*2,00*1,10*2,00</t>
  </si>
  <si>
    <t>S-2-5 : 1*2,00*1,10*2,00</t>
  </si>
  <si>
    <t xml:space="preserve">kabely: : </t>
  </si>
  <si>
    <t>S-1 : 5*2,00*1,10*1,50</t>
  </si>
  <si>
    <t>S-1-2 : 1*2,00*1,10*1,50</t>
  </si>
  <si>
    <t>S-2 : 13*2,00*1,10*1,50</t>
  </si>
  <si>
    <t>S-2-2 : 3*2,00*1,10*1,50</t>
  </si>
  <si>
    <t>S-2-3 : 1*2,00*1,10*1,50</t>
  </si>
  <si>
    <t>243,1</t>
  </si>
  <si>
    <t>121101102R00</t>
  </si>
  <si>
    <t>Sejmutí ornice s přemístěním přes 50 do 100 m</t>
  </si>
  <si>
    <t>S-1 : (13,50+146,20)*1,10*0,15</t>
  </si>
  <si>
    <t>rozšíření pro šachty : 5*0,70*2,50*0,15</t>
  </si>
  <si>
    <t>S-1-2 : 83,30*1,10*0,15</t>
  </si>
  <si>
    <t>rozšíření pro šachty : 4*1,40*2,50*0,15</t>
  </si>
  <si>
    <t>S-2 : 53,70*1,10*0,15</t>
  </si>
  <si>
    <t>rozšíření pro šachty : 3*1,40*2,50*0,15</t>
  </si>
  <si>
    <t>S-2-1 : 111,80*1,10*0,15</t>
  </si>
  <si>
    <t>S-2-2 : 118,70*1,10*0,15</t>
  </si>
  <si>
    <t>rozšíření pro šachty : 2*1,40*2,50*0,15</t>
  </si>
  <si>
    <t>přípojky zeleň : 88,00*1,10*0,15</t>
  </si>
  <si>
    <t>přípojka Střelnice : 53,00*1,10*0,15</t>
  </si>
  <si>
    <t>118,391</t>
  </si>
  <si>
    <t>132101213R00</t>
  </si>
  <si>
    <t>Hloubení rýh š.do 200 cm hor.2 do 10000 m3,STROJNĚ</t>
  </si>
  <si>
    <t>S-1-zeleň souběh : 13,50*1,10*(2,70-0,15)/100*50</t>
  </si>
  <si>
    <t>rozšíření pro šachty : 1*0,70*2,50*(2,70-0,15)/100*50</t>
  </si>
  <si>
    <t>ACO 11  souběh : 289,50*1,10*(2,75-0,45)/100*50</t>
  </si>
  <si>
    <t>rozšíření pro šachty : 7*0,70*2,50*(2,75-0,45)/100*50</t>
  </si>
  <si>
    <t>zeleň  souběh : 146,20*1,10*(2,40-0,15)/100*50</t>
  </si>
  <si>
    <t>rozšíření pro šachty : 4*0,70*2,50*(2,40-0,15)/100*50</t>
  </si>
  <si>
    <t>S-1-2 - ACO 11 : 3,00*1,10*(2,20-0,45)/100*50</t>
  </si>
  <si>
    <t>zeleň : 83,30*1,10*(2,20-0,15)/100*50</t>
  </si>
  <si>
    <t>rozšíření pro šachty : 4*1,40*2,50*(2,20-0,15)/100*50</t>
  </si>
  <si>
    <t>S-2 -asf.recaklát : 189,40*1,10*(2,40-0,30)/100*30</t>
  </si>
  <si>
    <t>rozšíření pro šachty : 7*1,40*2,50*(2,40-0,30)/100*30</t>
  </si>
  <si>
    <t>asf.recyklát  souběh : 8,10*1,10*(2,40-0,30)/100*30</t>
  </si>
  <si>
    <t>zeleň : 53,70*1,10*(2,40-0,15)/100*30</t>
  </si>
  <si>
    <t>rozšíření pro šachty : 3*1,40*2,50*(2,40-0,30)/100*30</t>
  </si>
  <si>
    <t>asf.recyklát  souběh : 150,00*1,10*(2,50-0,30)/100*30</t>
  </si>
  <si>
    <t>rozšíření pro šachty : 5*0,70*2,50*(2,50-0,30)/100*30</t>
  </si>
  <si>
    <t>asf.recyklát  souběh : 100,00*1,10*(3,80-0,30)/100*30</t>
  </si>
  <si>
    <t>rozšíření pro šachty : 5*0,70*2,50*(3,80-0,30)/100*30</t>
  </si>
  <si>
    <t>asf.recyklát  souběh : 384,50*1,10*(2,40-0,30)/100*30</t>
  </si>
  <si>
    <t>rozšíření pro šachty : 22*0,70*2,50*(2,40-0,30)/100*30</t>
  </si>
  <si>
    <t>S-2-1 -asf.recyklát : 2,20*1,10*(2,30-0,30)/100*30</t>
  </si>
  <si>
    <t>zeleň : 111,80*1,10*(2,30-0,15)/100*30</t>
  </si>
  <si>
    <t>rozšíření pro šachty : 4*1,40*2,50*(2,30-0,15)/100*30</t>
  </si>
  <si>
    <t>S-2-2 -asf.recyklát : 1,00*1,10*(2,30-0,30)/100*30</t>
  </si>
  <si>
    <t>štěrk : 83,30*1,10*2,30/100*30</t>
  </si>
  <si>
    <t>rozšíření pro šachty : 3*1,40*2,50*2,30/100*30</t>
  </si>
  <si>
    <t>zeleň : 118,70*1,10*(2,30-0,15)/100*30</t>
  </si>
  <si>
    <t>rozšíření pro šachty : 2*1,40*2,50*(2,30-0,15)/100*30</t>
  </si>
  <si>
    <t>S-2-3 -asf.recyklát : 1,00*1,10*(2,40-0,30)/100*30</t>
  </si>
  <si>
    <t>dlaž.kostky : 132,00*1,10*(2,40-0,29)/100*30</t>
  </si>
  <si>
    <t>rozšíření pro šachty : 3*1,40*2,50*(2,40-0,29)/100*30</t>
  </si>
  <si>
    <t>S-2-5 -asf.recyklát : 2,00*1,10*(2,25-0,30)/100*30</t>
  </si>
  <si>
    <t>rozšíření pro šachty : 1*1,40*2,50*(2,25-0,30)/100*30</t>
  </si>
  <si>
    <t>štěrk : 112,00*1,10*2,25/100*30</t>
  </si>
  <si>
    <t>rozšíření pro šachty : 4*1,40*2,50*2,25/100*30</t>
  </si>
  <si>
    <t>přípojky ACO 11 : 20,00*1,10*(2,00-0,45)/100*50</t>
  </si>
  <si>
    <t>přípojky asf.recyklát : 105,00*1,10*(2,00-0,30)/100*30</t>
  </si>
  <si>
    <t>přípojky štěrk : 26,50*1,10*2,00/100*30</t>
  </si>
  <si>
    <t>přípojky dlaž.kostky : 15,50*1,10*(2,00-0,29)/100*30</t>
  </si>
  <si>
    <t>přípojky zeleň : 88,00*1,10*(2,00-0,15)/100*30</t>
  </si>
  <si>
    <t>přípojka Střelnice : 53,00*1,10*(1,50-0,15)/100*50</t>
  </si>
  <si>
    <t>2070,422</t>
  </si>
  <si>
    <t>132201213R00</t>
  </si>
  <si>
    <t>Hloubení rýh š.do 200 cm hor.3 do 10000 m3,STROJNĚ</t>
  </si>
  <si>
    <t>S-2 -asf.recyklát : 189,40*1,10*(2,40-0,30)/100*70</t>
  </si>
  <si>
    <t>rozšíření pro šachty : 7*1,40*2,50*(2,40-0,30)/100*70</t>
  </si>
  <si>
    <t>asf.recyklát  souběh : 8,10*1,10*(2,40-0,30)/100*70</t>
  </si>
  <si>
    <t>zeleň : 53,70*1,10*(2,40-0,15)/100*70</t>
  </si>
  <si>
    <t>rozšíření pro šachty : 3*1,40*2,50*(2,40-0,30)/100*70</t>
  </si>
  <si>
    <t>asf.recyklát  souběh : 150,00*1,10*(2,50-0,30)/100*70</t>
  </si>
  <si>
    <t>rozšíření pro šachty : 5*0,70*2,50*(2,50-0,30)/100*70</t>
  </si>
  <si>
    <t>asf.recyklát  souběh : 100,00*1,10*(3,80-0,30)/100*70</t>
  </si>
  <si>
    <t>rozšíření pro šachty : 5*0,70*2,50*(3,80-0,30)/100*70</t>
  </si>
  <si>
    <t>asf.recyklát  souběh : 384,50*1,10*(2,40-0,30)/100*70</t>
  </si>
  <si>
    <t>rozšíření pro šachty : 22*0,70*2,50*(2,40-0,30)/100*70</t>
  </si>
  <si>
    <t>S-2-1 -asf.recyklát : 2,20*1,10*(2,30-0,30)/100*70</t>
  </si>
  <si>
    <t>zeleň : 111,80*1,10*(2,30-0,15)/100*70</t>
  </si>
  <si>
    <t>rozšíření pro šachty : 4*1,40*2,50*(2,30-0,15)/100*70</t>
  </si>
  <si>
    <t>S-2-2 -asf.recyklát : 1,00*1,10*(2,30-0,30)/100*70</t>
  </si>
  <si>
    <t>štěrk : 83,30*1,10*2,30/100*70</t>
  </si>
  <si>
    <t>rozšíření pro šachty : 3*1,40*2,50*2,30/100*70</t>
  </si>
  <si>
    <t>zeleň : 118,70*1,10*(2,30-0,15)/100*70</t>
  </si>
  <si>
    <t>rozšíření pro šachty : 2*1,40*2,50*(2,30-0,15)/100*70</t>
  </si>
  <si>
    <t>S-2-3 -asf.recyklát : 1,00*1,10*(2,40-0,30)/100*70</t>
  </si>
  <si>
    <t>dlaž.kostky : 132,00*1,10*(2,40-0,29)/100*70</t>
  </si>
  <si>
    <t>rozšíření pro šachty : 3*1,40*2,50*(2,40-0,29)/100*70</t>
  </si>
  <si>
    <t>S-2-5 -asf.recyklát : 2,00*1,10*(2,25-0,30)/100*70</t>
  </si>
  <si>
    <t>rozšíření pro šachty : 1*1,40*2,50*(2,25-0,30)/100*70</t>
  </si>
  <si>
    <t>štěrk : 112,00*1,10*2,25/100*70</t>
  </si>
  <si>
    <t>rozšíření pro šachty : 4*1,40*2,50*2,25/100*70</t>
  </si>
  <si>
    <t>přípojky štěrk : 26,50*1,10*2,00/100*70</t>
  </si>
  <si>
    <t>přípojky dlaž.kostky : 15,50*1,10*(2,00-0,29)/100*70</t>
  </si>
  <si>
    <t>přípojky zeleň : 88,00*1,10*(2,00-0,15)/100*70</t>
  </si>
  <si>
    <t>3742,006</t>
  </si>
  <si>
    <t>132201219R00</t>
  </si>
  <si>
    <t>Příplatek za lepivost - hloubení rýh 200cm v hor.3</t>
  </si>
  <si>
    <t>3742,0063/100*50</t>
  </si>
  <si>
    <t>151811416R00</t>
  </si>
  <si>
    <t>Montáž pažic.boxu standard dl.3m, š.2,5m, hl.2,4m</t>
  </si>
  <si>
    <t>151811420R00</t>
  </si>
  <si>
    <t>Montáž pažic.boxu extra dl.3,7m, š.2,5m, hl.3,9 m</t>
  </si>
  <si>
    <t>151813416R00</t>
  </si>
  <si>
    <t>Dmtž pažicího boxu standard dl.3m, š.2,5m, hl.2,4m</t>
  </si>
  <si>
    <t>151813420R00</t>
  </si>
  <si>
    <t>Dmtž pažicího boxu extra dl.3,7m, š.2,5m, hl.3,9 m</t>
  </si>
  <si>
    <t>161101101R00</t>
  </si>
  <si>
    <t>Svislé přemístění výkopku z hor.1-4 do 2,5 m</t>
  </si>
  <si>
    <t>S-1  zeleň  souběh : 146,20*1,10*(2,40-0,15)/100*50</t>
  </si>
  <si>
    <t>S-2 -asf.recyklát : 189,40*1,10*(2,40-0,30)/100*50</t>
  </si>
  <si>
    <t>rozšíření pro šachty : 7*1,40*2,50*(2,40-0,30)/100*50</t>
  </si>
  <si>
    <t>asf.recyklát  souběh : 8,10*1,10*(2,40-0,30)/100*50</t>
  </si>
  <si>
    <t>zeleň : 53,70*1,10*(2,40-0,15)/100*50</t>
  </si>
  <si>
    <t>rozšíření pro šachty : 3*1,40*2,50*(2,40-0,30)/100*50</t>
  </si>
  <si>
    <t>asf.recyklát  souběh : 150,00*1,10*(2,50-0,30)/100*50</t>
  </si>
  <si>
    <t>rozšíření pro šachty : 5*0,70*2,50*(2,50-0,30)/100*50</t>
  </si>
  <si>
    <t>asf.recyklát  souběh : 384,50*1,10*(2,40-0,30)/100*50</t>
  </si>
  <si>
    <t>rozšíření pro šachty : 22*0,70*2,50*(2,40-0,30)/100*50</t>
  </si>
  <si>
    <t>S-2-1 -asf.recyklát : 2,20*1,10*(2,30-0,30)/100*50</t>
  </si>
  <si>
    <t>zeleň : 111,80*1,10*(2,30-0,15)/100*50</t>
  </si>
  <si>
    <t>rozšíření pro šachty : 4*1,40*2,50*(2,30-0,15)/100*50</t>
  </si>
  <si>
    <t>S-2-2 -asf.recyklát : 1,00*1,10*(2,30-0,30)/100*50</t>
  </si>
  <si>
    <t>štěrk : 83,30*1,10*2,30/100*50</t>
  </si>
  <si>
    <t>rozšíření pro šachty : 3*1,40*2,50*2,30/100*50</t>
  </si>
  <si>
    <t>zeleň : 118,70*1,10*(2,30-0,15)/100*50</t>
  </si>
  <si>
    <t>rozšíření pro šachty : 2*1,40*2,50*(2,30-0,15)/100*50</t>
  </si>
  <si>
    <t>S-2-3 -asf.recyklát : 1,00*1,10*(2,40-0,30)/100*50</t>
  </si>
  <si>
    <t>dlaž.kostky : 132,00*1,10*(2,40-0,29)/100*50</t>
  </si>
  <si>
    <t>rozšíření pro šachty : 3*1,40*2,50*(2,40-0,29)/100*50</t>
  </si>
  <si>
    <t>S-2-5 -asf.recyklát : 2,00*1,10*(2,25-0,30)/100*50</t>
  </si>
  <si>
    <t>rozšíření pro šachty : 1*1,40*2,50*(2,25-0,30)/100*50</t>
  </si>
  <si>
    <t>štěrk : 112,00*1,10*2,25/100*50</t>
  </si>
  <si>
    <t>rozšíření pro šachty : 4*1,40*2,50*2,25/100*50</t>
  </si>
  <si>
    <t>přípojky asf.recyklát : 105,00*1,10*(2,00-0,30)/100*50</t>
  </si>
  <si>
    <t>přípojky štěrk : 26,50*1,10*2,00/100*50</t>
  </si>
  <si>
    <t>přípojky dlaž.kostky : 15,50*1,10*(2,00-0,29)/100*50</t>
  </si>
  <si>
    <t>přípojky zeleň : 88,00*1,10*(2,00-0,15)/100*50</t>
  </si>
  <si>
    <t>2336,202</t>
  </si>
  <si>
    <t>161101102R00</t>
  </si>
  <si>
    <t>Svislé přemístění výkopku z hor.1-4 do 4,0 m</t>
  </si>
  <si>
    <t>S-1-zeleň : 13,50*1,10*(2,70-0,15)/100*50</t>
  </si>
  <si>
    <t>ACO 11 : 289,50*1,10*(2,75-0,45)/100*50</t>
  </si>
  <si>
    <t>S-2 -asf.recyklát : 100,00*1,10*(3,80-0,30)/100*30</t>
  </si>
  <si>
    <t>526,158</t>
  </si>
  <si>
    <t>162501102R00</t>
  </si>
  <si>
    <t>Vodorovné přemístění výkopku z hor.1-4 do 3000 m na meziskládku a zpět</t>
  </si>
  <si>
    <t>na meziskládku a zpět</t>
  </si>
  <si>
    <t>výkopek : 1616,1305*2</t>
  </si>
  <si>
    <t>ornice : 118,39050</t>
  </si>
  <si>
    <t>3350,652</t>
  </si>
  <si>
    <t>162701105R00</t>
  </si>
  <si>
    <t>Vodorovné přemístění výkopku z hor.1-4 do 10000 m</t>
  </si>
  <si>
    <t>trvalá skládka</t>
  </si>
  <si>
    <t>(2070,4217+3742,0063)-1616,1305</t>
  </si>
  <si>
    <t>162701109R00</t>
  </si>
  <si>
    <t>Příplatek k vod. přemístění hor.1-4 za další 1 km</t>
  </si>
  <si>
    <t>4055,5305*3</t>
  </si>
  <si>
    <t>167101102R00</t>
  </si>
  <si>
    <t>Nakládání výkopku z hor.1-4 v množství nad 100 m3</t>
  </si>
  <si>
    <t>"výkopek :" 1756,8975</t>
  </si>
  <si>
    <t>"ornice :" 118,39050</t>
  </si>
  <si>
    <t>171201201R00</t>
  </si>
  <si>
    <t>Uložení sypaniny na skládku</t>
  </si>
  <si>
    <t>"výkopek :" 1756,8975/2</t>
  </si>
  <si>
    <t>"ornice :" 118,39050/2</t>
  </si>
  <si>
    <t>174101101R00</t>
  </si>
  <si>
    <t>Zásyp jam, rýh, šachet se zhutněním</t>
  </si>
  <si>
    <t>zásyp štěrkem</t>
  </si>
  <si>
    <t>včetně strojního přemístění materiálu pro zásyp ze vzdálenosti do 10 m od okraje zásypu</t>
  </si>
  <si>
    <t>S-2 -asf.recyklát : 189,40*1,10*(2,40-0,15-0,55-0,50)/100*25</t>
  </si>
  <si>
    <t>rozšíření pro šachty : 7*1,40*2,50*(2,40-0,10-0,50)/100*25</t>
  </si>
  <si>
    <t>asf.recyklát  souběh : 8,10*1,10*(2,40-0,15-0,55-0,45-0,50)/100*25</t>
  </si>
  <si>
    <t>asf.recyklát  souběh : 150,00*1,10*(2,50-0,15-0,55-0,45-0,50)/100*25</t>
  </si>
  <si>
    <t>rozšíření pro šachty : 5*0,70*2,50*(2,50-0,10-0,50)/100*25</t>
  </si>
  <si>
    <t>asf.recyklát  souběh : 100,00*1,10*(3,80-0,15-0,55-0,45-0,50)/100*25</t>
  </si>
  <si>
    <t>rozšíření pro šachty : 5*0,70*2,50*(3,80-0,10-0,50)/100*25</t>
  </si>
  <si>
    <t>asf.recyklát  souběh : 384,50*1,10*(2,40-0,15-0,55-0,45-0,50)/100*25</t>
  </si>
  <si>
    <t>rozšíření pro šachty : 22*0,70*2,50*(2,40-0,10-0,50)/100*25</t>
  </si>
  <si>
    <t>S-2-1 -asf.recyklát : 2,20*1,10*(2,30-0,15-0,55-0,50)/100*25</t>
  </si>
  <si>
    <t>S-2-2 -asf.recyklát : 1,00*1,10*(2,30-0,15-0,55-0,50)/100*25</t>
  </si>
  <si>
    <t>S-2-3 -asf.recyklát : 1,00*1,10*(2,40-0,15-0,55-0,50)/100*25</t>
  </si>
  <si>
    <t>S-2-5 -asf.recyklát : 2,00*1,10*(2,25-0,15-0,55-0,50)/100*25</t>
  </si>
  <si>
    <t>rozšíření pro šachty : 1*1,40*2,50*(2,25-0,10-0,50)/100*25</t>
  </si>
  <si>
    <t>přípojky asf.recyklát : 105,00*1,10*(2,00-0,15-0,45-0,50)/100*25</t>
  </si>
  <si>
    <t>306,476</t>
  </si>
  <si>
    <t>makadamem hutněným po 20 cm</t>
  </si>
  <si>
    <t>S-1   ACO 11  souběh : 289,50*1,10*(2,75-0,15-0,55-0,65-0,45)</t>
  </si>
  <si>
    <t>rozšíření pro šachty : 7*0,70*2,50*(2,75-0,10-0,45)</t>
  </si>
  <si>
    <t>S-1-2 - ACO 11 : 3,00*1,10*(2,20-0,15-0,55-0,45)</t>
  </si>
  <si>
    <t>přípojky ACO 11 : 20,00*1,10*(2,00-0,15-0,45-0,45)</t>
  </si>
  <si>
    <t>353,843</t>
  </si>
  <si>
    <t>zásyp vytříděnou zeminou</t>
  </si>
  <si>
    <t>S-1-zeleň-souběh : 13,50*1,10*(2,70-0,15-0,55-0,65-0,15)</t>
  </si>
  <si>
    <t>rozšíření pro šachty : 1*1,40*2,50*(2,70-0,10-0,15)</t>
  </si>
  <si>
    <t>zeleň-souběh : 146,20*1,10*(2,40-0,10-0,55-0,65-0,15)</t>
  </si>
  <si>
    <t>rozšíření pro šachty : 4*1,40*2,50*(2,40-0,10-0,15)</t>
  </si>
  <si>
    <t>S-1-2 - zeleň : 83,30*1,10*(2,20-0,15-0,55-0,15)</t>
  </si>
  <si>
    <t>rozšíření pro šachty : 4*1,40*2,50*(2,20-0,10-0,15)</t>
  </si>
  <si>
    <t>S-2 - zeleň : 53,70*1,10*(2,40-0,15-0,55-0,45-0,15)</t>
  </si>
  <si>
    <t>rozšíření pro šachty : 3*1,40*2,50*(2,40-0,10-0,15)</t>
  </si>
  <si>
    <t>S-2-1 - zeleň : 111,80*1,10*(2,30-0,15-0,55-0,15)</t>
  </si>
  <si>
    <t>rozšíření pro šachty : 4*1,40*2,50*(2,30-0,10-0,15)</t>
  </si>
  <si>
    <t>S-2-2 - štěrk : 83,30*1,10*(2,30-0,15-0,55-0,30)</t>
  </si>
  <si>
    <t>rozšíření pro šachty : 3*1,40*2,50*(2,30-0,10-0,30)</t>
  </si>
  <si>
    <t>zeleň : 118,70*1,10*(2,30-0,15-0,55-0,15)</t>
  </si>
  <si>
    <t>rozšíření pro šachty : 2*1,40*2,50*(2,30-0,10-0,15)</t>
  </si>
  <si>
    <t>S-2-3 -dlaž.kostky : 132,00*1,10*(2,40-0,15-0,55-0,29)</t>
  </si>
  <si>
    <t>rozšíření pro šachty : 3*1,40*2,50*(2,40-0,10-0,29)</t>
  </si>
  <si>
    <t>S-2-5 -štěrk : 112,00*1,10*(2,25-0,15-0,55-0,30)</t>
  </si>
  <si>
    <t>rozšíření pro šachty : 4*1,40*2,50*(2,25-0,10-0,30)</t>
  </si>
  <si>
    <t>přípojky štěrk : 26,50*1,10*(2,00-0,15-0,45-0,30)</t>
  </si>
  <si>
    <t>přípojky dlaž.kostky : 15,50*1,10*(2,00-0,15-0,45-0,29)</t>
  </si>
  <si>
    <t>přípojky zeleň : 88,00*1,10*(2,00-0,15-0,45-0,15)</t>
  </si>
  <si>
    <t>přípojka Střelnice : 53,00*1,10*(1,50-0,15-0,50-0,15)</t>
  </si>
  <si>
    <t>1616,131</t>
  </si>
  <si>
    <t>175101101R00</t>
  </si>
  <si>
    <t>Obsyp potrubí bez prohození sypaniny</t>
  </si>
  <si>
    <t>S-1 : 449,20*1,10*0,55</t>
  </si>
  <si>
    <t>S-1-2 : 86,30*1,10*0,55</t>
  </si>
  <si>
    <t>S-2 : 885,70*1,10*0,55</t>
  </si>
  <si>
    <t>S-2-1 : 114,00*1,10*0,55</t>
  </si>
  <si>
    <t>S-2-2 : 203,00*1,10*0,55</t>
  </si>
  <si>
    <t>S-2-3 : 133,00*1,10*0,55</t>
  </si>
  <si>
    <t>S-2-5 : 114,00*1,10*0,55</t>
  </si>
  <si>
    <t>přípojky : 255,00*1,10*0,45</t>
  </si>
  <si>
    <t>přípojka Střelnice : 53,00*1,10*0,50</t>
  </si>
  <si>
    <t xml:space="preserve">odpočet objemu potrubí: : </t>
  </si>
  <si>
    <t>S-1 : -449,20*3,14*0,125*0,125</t>
  </si>
  <si>
    <t>S-1-2 : -86,30*3,14*0,125*0,125</t>
  </si>
  <si>
    <t>S-2 : -885,70*3,14*0,125*0,125</t>
  </si>
  <si>
    <t>S-2-1 : -114,00*3,14*0,125*0,125</t>
  </si>
  <si>
    <t>S-2-2 : -203,00*3,14*0,125*0,125</t>
  </si>
  <si>
    <t>S-2-3 : -133,00*3,14*0,125*0,125</t>
  </si>
  <si>
    <t>S-2-5 : -114,00*3,14*0,125*0,125</t>
  </si>
  <si>
    <t>1259,022</t>
  </si>
  <si>
    <t>180402111R00</t>
  </si>
  <si>
    <t>Založení trávníku parkového výsevem v rovině</t>
  </si>
  <si>
    <t>S-1 : (13,50+146,20)*1,10</t>
  </si>
  <si>
    <t>rozšíření pro šachty : 5*0,70*2,50</t>
  </si>
  <si>
    <t>S-1-2 : 83,30*1,10</t>
  </si>
  <si>
    <t>rozšíření pro šachty : 4*1,40*2,50</t>
  </si>
  <si>
    <t>S-2 : 53,70*1,10</t>
  </si>
  <si>
    <t>rozšíření pro šachty : 3*1,40*2,50</t>
  </si>
  <si>
    <t>S-2-1 : 111,80*1,10</t>
  </si>
  <si>
    <t>S-2-2 : 118,70*1,10</t>
  </si>
  <si>
    <t>rozšíření pro šachty : 2*1,40*2,50</t>
  </si>
  <si>
    <t>přípojky zeleň : 88,00*1,10</t>
  </si>
  <si>
    <t>přípojka Střelnice : 53,00*1,10</t>
  </si>
  <si>
    <t>789,27</t>
  </si>
  <si>
    <t>181301102R00</t>
  </si>
  <si>
    <t>Rozprostření ornice, rovina, tl. 10-15 cm,do 500m2</t>
  </si>
  <si>
    <t>199000002R00</t>
  </si>
  <si>
    <t>Poplatek za skládku horniny 1- 4</t>
  </si>
  <si>
    <t>175101109T00</t>
  </si>
  <si>
    <t>Příplatek za prohození sypaniny pro zásyp rýhy</t>
  </si>
  <si>
    <t>199000010</t>
  </si>
  <si>
    <t>Uložení kabelového vedení do ochranného bet.žlabu</t>
  </si>
  <si>
    <t>174100050TAB</t>
  </si>
  <si>
    <t>Zásyp jam,rýh a šachet štěrkopískem, dovoz štěrkopísku ze vzdálenosti 5 km</t>
  </si>
  <si>
    <t>vytříděný,včetně naložení na dopravní prostředky</t>
  </si>
  <si>
    <t>S-2 -asf.recyklát : 189,40*1,10*(2,40-0,15-0,55-0,50)/100*75</t>
  </si>
  <si>
    <t>rozšíření pro šachty : 7*1,40*2,50*(2,40-0,10-0,50)/100*75</t>
  </si>
  <si>
    <t>asf.recyklát  souběh : 8,10*1,10*(2,40-0,15-0,55-0,45-0,50)/100*75</t>
  </si>
  <si>
    <t>asf.recyklát  souběh : 150,00*1,10*(2,50-0,15-0,55-0,45-0,50)/100*75</t>
  </si>
  <si>
    <t>rozšíření pro šachty : 5*0,70*2,50*(2,50-0,10-0,50)/100*75</t>
  </si>
  <si>
    <t>asf.recyklát  souběh : 100,00*1,10*(3,80-0,15-0,55-0,45-0,50)/100*75</t>
  </si>
  <si>
    <t>rozšíření pro šachty : 5*0,70*2,50*(3,80-0,10-0,50)/100*75</t>
  </si>
  <si>
    <t>asf.recyklát  souběh : 384,50*1,10*(2,40-0,15-0,55-0,45-0,50)/100*75</t>
  </si>
  <si>
    <t>rozšíření pro šachty : 22*0,70*2,50*(2,40-0,10-0,50)/100*75</t>
  </si>
  <si>
    <t>S-2-1 -asf.recyklát : 2,20*1,10*(2,30-0,15-0,55-0,50)/100*75</t>
  </si>
  <si>
    <t>S-2-2 -asf.recyklát : 1,00*1,10*(2,30-0,15-0,55-0,50)/100*75</t>
  </si>
  <si>
    <t>S-2-3 -asf.recyklát : 1,00*1,10*(2,40-0,15-0,55-0,50)/100*75</t>
  </si>
  <si>
    <t>S-2-5 -asf.recyklát : 2,00*1,10*(2,25-0,15-0,55-0,50)/100*75</t>
  </si>
  <si>
    <t>rozšíření pro šachty : 1*1,40*2,50*(2,25-0,10-0,50)/100*75</t>
  </si>
  <si>
    <t>přípojky asf.recyklát : 105,00*1,10*(2,00-0,15-0,45-0,50)/100*75</t>
  </si>
  <si>
    <t>919,429</t>
  </si>
  <si>
    <t>00572400R</t>
  </si>
  <si>
    <t>Směs travní parková I. běžná zátěž</t>
  </si>
  <si>
    <t>789,270/50</t>
  </si>
  <si>
    <t>58337330R</t>
  </si>
  <si>
    <t>Štěrkopísek frakce 0-22 A</t>
  </si>
  <si>
    <t>1259,02213*1,80</t>
  </si>
  <si>
    <t>583419036R</t>
  </si>
  <si>
    <t>Kamenivo drcené frakce  32/63 D Olomoucký kraj</t>
  </si>
  <si>
    <t>353,8425*1,80</t>
  </si>
  <si>
    <t>58344197R</t>
  </si>
  <si>
    <t>Štěrkodrtě frakce 0-63 A</t>
  </si>
  <si>
    <t>306,47625*1,80</t>
  </si>
  <si>
    <t>59213405R</t>
  </si>
  <si>
    <t>Žlab kabelový železob.AZD 30-100  100x31x19 cm</t>
  </si>
  <si>
    <t>59213431R</t>
  </si>
  <si>
    <t>Deska kryci kabel. žlabů AZD 13-30  50x30x6 cm</t>
  </si>
  <si>
    <t>Přípravné a přidružené práce</t>
  </si>
  <si>
    <t>113106221R00</t>
  </si>
  <si>
    <t>Rozebrání dlažeb z drobných kostek v kam. těženém</t>
  </si>
  <si>
    <t>"S-2-3 -dlaž.kostky : "132,00*1,10</t>
  </si>
  <si>
    <t>"rozšíření pro šachty : "3*1,40*2,50</t>
  </si>
  <si>
    <t>113107415R00</t>
  </si>
  <si>
    <t>Odstranění podkladu nad 50 m2,kam.těžené tl.15 cm</t>
  </si>
  <si>
    <t>113107615R00</t>
  </si>
  <si>
    <t>Odstranění podkladu nad 50 m2,kam.drcené tl.15 cm</t>
  </si>
  <si>
    <t>S-2 -asf.recyklát : 189,40*1,10</t>
  </si>
  <si>
    <t>rozšíření pro šachty : 7*1,40*2,50</t>
  </si>
  <si>
    <t>asf.recyklát  souběh : 8,10*1,10</t>
  </si>
  <si>
    <t>asf.recyklát  souběh : 150,00*1,10</t>
  </si>
  <si>
    <t>asf.recyklát  souběh : 100,00*1,10</t>
  </si>
  <si>
    <t>rozšíření pro šachty : 4*0,70*2,50</t>
  </si>
  <si>
    <t>asf.recyklát  souběh : 384,50*1,10</t>
  </si>
  <si>
    <t>rozšíření pro šachty : 22*0,70*2,50</t>
  </si>
  <si>
    <t>S-2-1 -asf.recyklát : 2,20*1,10</t>
  </si>
  <si>
    <t>S-2-2 -asf.recyklát : 1,00*1,10</t>
  </si>
  <si>
    <t>S-2-3 -asf.recyklát : 1,00*1,10</t>
  </si>
  <si>
    <t>S-2-5 -asf.recyklát : 2,00*1,10</t>
  </si>
  <si>
    <t>rozšíření pro šachty : 1*1,40*2,50</t>
  </si>
  <si>
    <t>přípojky asf.recyklát : 105,00*1,10</t>
  </si>
  <si>
    <t>1119,77</t>
  </si>
  <si>
    <t>S-1   ACO 11  souběh : 289,50*1,20</t>
  </si>
  <si>
    <t>rozšíření pro šachty : 7*0,80*2,50</t>
  </si>
  <si>
    <t>S-1-2 - ACO 11 : 3,00*1,30</t>
  </si>
  <si>
    <t>přípojky ACO 11 : 20,00*1,30</t>
  </si>
  <si>
    <t>391,3</t>
  </si>
  <si>
    <t>113107620R00</t>
  </si>
  <si>
    <t>Odstranění podkladu nad 50 m2,kam.drcené tl.20 cm</t>
  </si>
  <si>
    <t>113108410R00</t>
  </si>
  <si>
    <t>Odstranění podkladu pl. nad 50 m2, živice tl.10 cm</t>
  </si>
  <si>
    <t>odstranění provizorní vrstvy asf.komunikace</t>
  </si>
  <si>
    <t>S-1   ACO 11  souběh : 289,50*1,50</t>
  </si>
  <si>
    <t>rozšíření pro šachty : 7*0,90*2,50</t>
  </si>
  <si>
    <t>S-1-2 - ACO 11 : 3,00*1,50</t>
  </si>
  <si>
    <t>přípojky ACO 11 : 20,00*1,50</t>
  </si>
  <si>
    <t>484,5</t>
  </si>
  <si>
    <t>113108415R00</t>
  </si>
  <si>
    <t>Odstranění podkladu pl. nad 50 m2, živice tl.15 cm</t>
  </si>
  <si>
    <t>113151119R00</t>
  </si>
  <si>
    <t>Fréz.živič.krytu pl.do 500 m2,pruh do 75cm,tl.10cm</t>
  </si>
  <si>
    <t>919735111R00</t>
  </si>
  <si>
    <t>Řezání stávajícího živičného krytu tl. do 5 cm</t>
  </si>
  <si>
    <t>S-1   ACO 11  souběh : 289,50</t>
  </si>
  <si>
    <t>rozšíření pro šachty : 7*0,80</t>
  </si>
  <si>
    <t>S-1-2 - ACO 11 : 3,00*2</t>
  </si>
  <si>
    <t>přípojky ACO 11 : 20,00*2</t>
  </si>
  <si>
    <t>S-2 -asf.recyklát : 189,40*2</t>
  </si>
  <si>
    <t>rozšíření pro šachty : 7*1,40*2</t>
  </si>
  <si>
    <t>asf.recyklát  souběh : 8,10</t>
  </si>
  <si>
    <t>asf.recyklát  souběh : 150,00</t>
  </si>
  <si>
    <t>rozšíření pro šachty : 5*0,70</t>
  </si>
  <si>
    <t>asf.recyklát  souběh : 100,00</t>
  </si>
  <si>
    <t>rozšíření pro šachty : 4*0,70</t>
  </si>
  <si>
    <t>asf.recyklát  souběh : 384,50</t>
  </si>
  <si>
    <t>rozšíření pro šachty : 22*0,70</t>
  </si>
  <si>
    <t>S-2-1 -asf.recyklát : 2,20*2</t>
  </si>
  <si>
    <t>S-2-2 -asf.recyklát : 1,00*2</t>
  </si>
  <si>
    <t>S-2-3 -asf.recyklát : 1,00*2</t>
  </si>
  <si>
    <t>S-2-5 -asf.recyklát : 2,00*2</t>
  </si>
  <si>
    <t>rozšíření pro šachty : 1*1,40*2</t>
  </si>
  <si>
    <t>přípojky asf.recyklát : 105,00*2</t>
  </si>
  <si>
    <t>1629</t>
  </si>
  <si>
    <t>979082219R00</t>
  </si>
  <si>
    <t>Příplatek za dopravu suti po suchu za další 1 km</t>
  </si>
  <si>
    <t>skládka do 6 km</t>
  </si>
  <si>
    <t>582,7041*5</t>
  </si>
  <si>
    <t>skládka do 13 km</t>
  </si>
  <si>
    <t>722,2331*12</t>
  </si>
  <si>
    <t>979990113T05</t>
  </si>
  <si>
    <t>Poplatek za skládku suti - odpad z komunikací</t>
  </si>
  <si>
    <t xml:space="preserve">Demontážní hmotnosti : </t>
  </si>
  <si>
    <t>1336,05020-582,7041</t>
  </si>
  <si>
    <t>"prov.úprava komun. :" 93,825</t>
  </si>
  <si>
    <t>979082213R00</t>
  </si>
  <si>
    <t>Vodorovná doprava suti po suchu do 1 km</t>
  </si>
  <si>
    <t>Základy a zvláštní zakládání</t>
  </si>
  <si>
    <t>212752113R00</t>
  </si>
  <si>
    <t>Trativody z drenážních trubek, lože, DN 160 mm</t>
  </si>
  <si>
    <t>235681111T00</t>
  </si>
  <si>
    <t>Jílové můstky na obsypu potrubí,dodání jílu</t>
  </si>
  <si>
    <t>8*1,00*1,10*0,55</t>
  </si>
  <si>
    <t>451572111R00</t>
  </si>
  <si>
    <t>Lože pod potrubí z kameniva těženého 0 - 4 mm</t>
  </si>
  <si>
    <t>452311131R00</t>
  </si>
  <si>
    <t>Desky podkladní pod potrubí z betonu C 12/15</t>
  </si>
  <si>
    <t>452351101R00</t>
  </si>
  <si>
    <t>Bednění desek nebo sedlových loží pod potrubí</t>
  </si>
  <si>
    <t>4*0,10*1,40*75</t>
  </si>
  <si>
    <t>4*0,10*0,80*61</t>
  </si>
  <si>
    <t>564782111R00</t>
  </si>
  <si>
    <t>Podklad z kam.drceného 32-63 s výplň.kamen. 30 cm</t>
  </si>
  <si>
    <t>S-2-2 - štěrk : 83,30*1,10</t>
  </si>
  <si>
    <t>S-2-5 -štěrk : 112,00*1,10</t>
  </si>
  <si>
    <t>přípojky štěrk : 26,50*1,10</t>
  </si>
  <si>
    <t>268,48</t>
  </si>
  <si>
    <t>564851111R00</t>
  </si>
  <si>
    <t>Podklad ze štěrkodrti po zhutnění tloušťky 15 cm</t>
  </si>
  <si>
    <t>S-1   ACO 11  souběh : 289,50*1,30</t>
  </si>
  <si>
    <t>S-2-3 -dlaž.kostky : 132,00*1,10</t>
  </si>
  <si>
    <t>přípojky dlaž.kostky : 15,50*1,10</t>
  </si>
  <si>
    <t>593</t>
  </si>
  <si>
    <t>564861111R00</t>
  </si>
  <si>
    <t>Podklad ze štěrkodrti po zhutnění tloušťky 20 cm</t>
  </si>
  <si>
    <t>S-2 -asf.recyklát : 189,40*1,10*2</t>
  </si>
  <si>
    <t>rozšíření pro šachty : 7*1,40*2,50*2</t>
  </si>
  <si>
    <t>asf.recyklát  souběh : 8,10*1,10*2</t>
  </si>
  <si>
    <t>asf.recyklát  souběh : 150,00*1,10*2</t>
  </si>
  <si>
    <t>rozšíření pro šachty : 5*0,70*2,50*2</t>
  </si>
  <si>
    <t>asf.recyklát  souběh : 100,00*1,10*2</t>
  </si>
  <si>
    <t>rozšíření pro šachty : 4*0,70*2,50*2</t>
  </si>
  <si>
    <t>asf.recyklát  souběh : 384,50*1,10*2</t>
  </si>
  <si>
    <t>rozšíření pro šachty : 22*0,70*2,50*2</t>
  </si>
  <si>
    <t>S-2-1 -asf.recyklát : 2,20*1,10*2</t>
  </si>
  <si>
    <t>S-2-2 -asf.recyklát : 1,00*1,10*2</t>
  </si>
  <si>
    <t>S-2-3 -asf.recyklát : 1,00*1,10*2</t>
  </si>
  <si>
    <t>S-2-5 -asf.recyklát : 2,00*1,10*2</t>
  </si>
  <si>
    <t>rozšíření pro šachty : 1*1,40*2,50*2</t>
  </si>
  <si>
    <t>přípojky asf.recyklát : 105,00*1,10*2</t>
  </si>
  <si>
    <t>2239,54</t>
  </si>
  <si>
    <t>565141111R00</t>
  </si>
  <si>
    <t>Podklad z obal kam.ACP 16+,ACP 22+,do 3 m,tl. 6 cm</t>
  </si>
  <si>
    <t>565310016R00</t>
  </si>
  <si>
    <t>Podklad z asfalt. recyklátu po zhutnění tl.10 cm</t>
  </si>
  <si>
    <t xml:space="preserve">asfaltová komunikace provizorní úprava : </t>
  </si>
  <si>
    <t>1604,27</t>
  </si>
  <si>
    <t>567132115R00</t>
  </si>
  <si>
    <t>Podklad z kameniva zpev.cementem KZC 1 tl.20 cm</t>
  </si>
  <si>
    <t>420,25</t>
  </si>
  <si>
    <t>573111112R00</t>
  </si>
  <si>
    <t>Postřik živičný infiltr.+ posyp,z asfaltu 1 kg/m2</t>
  </si>
  <si>
    <t>573231111R00</t>
  </si>
  <si>
    <t>Postřik živičný spojovací z emulze 0,5-0,7 kg/m2</t>
  </si>
  <si>
    <t>577112113R00</t>
  </si>
  <si>
    <t>Beton asfalt. ACO 11 S modifik. š. do 3 m, tl.4 cm</t>
  </si>
  <si>
    <t>591241111R00</t>
  </si>
  <si>
    <t>Kladení dlažby drobné kostky, lože z MC tl. 5 cm</t>
  </si>
  <si>
    <t>155,7</t>
  </si>
  <si>
    <t>58380129R</t>
  </si>
  <si>
    <t>Kostka dlažební drobná 10/12 štípaná Itř. 1t=4,0m2</t>
  </si>
  <si>
    <t>50% náhrada</t>
  </si>
  <si>
    <t>(155,70/4)/2</t>
  </si>
  <si>
    <t>871313121R00</t>
  </si>
  <si>
    <t>Montáž trub z plastu, gumový kroužek, DN 150</t>
  </si>
  <si>
    <t>255,00</t>
  </si>
  <si>
    <t>871353121R00</t>
  </si>
  <si>
    <t>Montáž trub z plastu, gumový kroužek, DN 200</t>
  </si>
  <si>
    <t>"přípojka Střelnice : "53,00</t>
  </si>
  <si>
    <t>871373121R00</t>
  </si>
  <si>
    <t>Montáž trub z plastu, gumový kroužek, DN 300</t>
  </si>
  <si>
    <t xml:space="preserve">DN 250 : </t>
  </si>
  <si>
    <t>S-1 : 449,20</t>
  </si>
  <si>
    <t>S-1-2 : 86,30</t>
  </si>
  <si>
    <t>S-2 : 885,70</t>
  </si>
  <si>
    <t>S-2-1 : 114,00</t>
  </si>
  <si>
    <t>S-2-2 : 203,00</t>
  </si>
  <si>
    <t>S-2-3 : 133,00</t>
  </si>
  <si>
    <t>S-2-5 : 114,00</t>
  </si>
  <si>
    <t>1985,2</t>
  </si>
  <si>
    <t>877363121R00</t>
  </si>
  <si>
    <t>Montáž tvarovek odboč. plast. gum. kroužek DN 250</t>
  </si>
  <si>
    <t>877313123R00</t>
  </si>
  <si>
    <t>Montáž tvarovek jednoos. z PVC gum. kroužek DN 150</t>
  </si>
  <si>
    <t>877353123R00</t>
  </si>
  <si>
    <t>Montáž tvarovek jednoos. plast. gum.kroužek DN 200</t>
  </si>
  <si>
    <t>892571111R00</t>
  </si>
  <si>
    <t>Zkouška těsnosti kanalizace DN do 200, vodou</t>
  </si>
  <si>
    <t>"přípojky :" 255,00+53,00</t>
  </si>
  <si>
    <t>892581111R00</t>
  </si>
  <si>
    <t>Zkouška těsnosti kanalizace DN do 300, vodou</t>
  </si>
  <si>
    <t>892583111R00</t>
  </si>
  <si>
    <t>Zabezpečení konců kanal. potrubí DN do 300, vodou</t>
  </si>
  <si>
    <t>894138001R00</t>
  </si>
  <si>
    <t>Příplatek za dalších 0,60 m výšky vstupu</t>
  </si>
  <si>
    <t>894411121R00</t>
  </si>
  <si>
    <t>Zřízení šachet z dílců, dno C25/30, potrubí DN 300</t>
  </si>
  <si>
    <t>894431112R00</t>
  </si>
  <si>
    <t>Osazení plastové šachty z dílů prům.600 mm,</t>
  </si>
  <si>
    <t>894432112R00</t>
  </si>
  <si>
    <t>Osazení plastové šachty revizní prům.425 mm,</t>
  </si>
  <si>
    <t>899102111R00</t>
  </si>
  <si>
    <t>Osazení poklopu s rámem do 100 kg</t>
  </si>
  <si>
    <t>61+1</t>
  </si>
  <si>
    <t>899104111R00</t>
  </si>
  <si>
    <t>Osazení poklopu s rámem nad 150 kg</t>
  </si>
  <si>
    <t>28614501.AR</t>
  </si>
  <si>
    <t>Trubka  PP SN 10  DN 160/3000</t>
  </si>
  <si>
    <t>255,00/3*1,02</t>
  </si>
  <si>
    <t>28614505.AR</t>
  </si>
  <si>
    <t>Trubka PP SN 10  DN 200/3000</t>
  </si>
  <si>
    <t>53,00/3*1,03</t>
  </si>
  <si>
    <t>28614511R</t>
  </si>
  <si>
    <t>Trubka  PP SN 10  DN 250/6000</t>
  </si>
  <si>
    <t>S-1 : 449,20/6*1,03</t>
  </si>
  <si>
    <t>S-1-2 : 86,30/6*1,03</t>
  </si>
  <si>
    <t>S-2 : 885,70/6*1,03</t>
  </si>
  <si>
    <t>S-2-1 : 114,00/6*1,03</t>
  </si>
  <si>
    <t>S-2-2 : 203,00/6*1,03</t>
  </si>
  <si>
    <t>S-2-3 : 133,00/6*1,03</t>
  </si>
  <si>
    <t>S-2-5 : 114,00/6*1,03</t>
  </si>
  <si>
    <t>340,793</t>
  </si>
  <si>
    <t>28654570R</t>
  </si>
  <si>
    <t>Odbočka kanalizační PP  DN 250/150  45°</t>
  </si>
  <si>
    <t>28654571R</t>
  </si>
  <si>
    <t>Odbočka kanalizační PP  DN 250/200  45°</t>
  </si>
  <si>
    <t>28654600R</t>
  </si>
  <si>
    <t>Koleno kanalizační PP  DN 150/45°</t>
  </si>
  <si>
    <t>28654604R</t>
  </si>
  <si>
    <t>Koleno kanalizační PP  DN 200/45°</t>
  </si>
  <si>
    <t>286971402R</t>
  </si>
  <si>
    <t>Roura šachtová korugovaná  bez hrdla 425/1500 mm,</t>
  </si>
  <si>
    <t>286971471R</t>
  </si>
  <si>
    <t>Těsnění šachtové roury a teleskopu 425 mm,</t>
  </si>
  <si>
    <t>286971514R</t>
  </si>
  <si>
    <t>Dno šachtové  600/250mm úh 30° pro potrubí plast</t>
  </si>
  <si>
    <t>28697154R</t>
  </si>
  <si>
    <t>Roura šachtová korugovaná  bez hrdla 600/2000 mm</t>
  </si>
  <si>
    <t>28697160R</t>
  </si>
  <si>
    <t>Těsnění pro teleskop a beton. prstenec DN=600 mm</t>
  </si>
  <si>
    <t>28697162R</t>
  </si>
  <si>
    <t>Konus plastový šachtový PAD 600</t>
  </si>
  <si>
    <t>28697166R</t>
  </si>
  <si>
    <t>Adaptér teleskopický PP  600</t>
  </si>
  <si>
    <t>286971677R</t>
  </si>
  <si>
    <t>Dno šachtové výkyvné  425/160 typ X pro plast potrubí</t>
  </si>
  <si>
    <t>286971683R</t>
  </si>
  <si>
    <t>Dno šachtové výkyvné  425/200 typ X pro  plast potrubí</t>
  </si>
  <si>
    <t>55241713R</t>
  </si>
  <si>
    <t>Poklop litina  600/100 D400</t>
  </si>
  <si>
    <t>55243064.AR</t>
  </si>
  <si>
    <t>Poklop litina 425/40 t kruhový do teleskopu</t>
  </si>
  <si>
    <t>55340321T</t>
  </si>
  <si>
    <t>Poklop kanalizační ; litino-betonový; D výrobku 785 mm; únosnost D 400 kN; bez odvětrání</t>
  </si>
  <si>
    <t>55340322T</t>
  </si>
  <si>
    <t>Poklop kanalizační ; litino-betonový; D výrobku 785 mm; únosnost B 125 kN; bez odvětrání</t>
  </si>
  <si>
    <t>5922434400T</t>
  </si>
  <si>
    <t>Prstenec vyrovnávací šachetní; betonový; TBW; DN = 625,0 mm; h = 40,0 mm; s = 120,00 mm</t>
  </si>
  <si>
    <t>59224347.AR</t>
  </si>
  <si>
    <t>Prstenec vyrovn šachetní TBW-Q.1 63/6</t>
  </si>
  <si>
    <t>59224348.AR</t>
  </si>
  <si>
    <t>Prstenec vyrovn šachetní TBW-Q.1 63/8</t>
  </si>
  <si>
    <t>59224349.AR</t>
  </si>
  <si>
    <t>Prstenec vyrovn šachetní TBW-Q.1 63/10</t>
  </si>
  <si>
    <t>5922434900T</t>
  </si>
  <si>
    <t>Prstenec vyrovnávací šachetní; betonový; TBW; DN = 625,0 mm; h = 120,0 mm; s = 120,00 mm</t>
  </si>
  <si>
    <t>59224353.AR</t>
  </si>
  <si>
    <t>Konus šachetní TBR-Q.1 100-63/58/12 KPS</t>
  </si>
  <si>
    <t>59224356.AR</t>
  </si>
  <si>
    <t>Skruž šachetní TBS-Q.1 100/25/12</t>
  </si>
  <si>
    <t>59224359.AR</t>
  </si>
  <si>
    <t>Skruž šachetní TBS-Q.1 100/50/12</t>
  </si>
  <si>
    <t>59224362.AR</t>
  </si>
  <si>
    <t>Skruž šachetní TBS-Q.1 100/100/12</t>
  </si>
  <si>
    <t>59224366.AR</t>
  </si>
  <si>
    <t>Dno šachetní přímé TBZ-Q.1 100/60 V max. 40</t>
  </si>
  <si>
    <t>59224367.AR</t>
  </si>
  <si>
    <t>Dno šachetní přímé TBZ-Q.1 100/80 V max. 50</t>
  </si>
  <si>
    <t>Staveništní přesun hmot</t>
  </si>
  <si>
    <t>998276101R00</t>
  </si>
  <si>
    <t>Přesun hmot, trubní vedení plastová, otevř. výkop</t>
  </si>
  <si>
    <t>M23</t>
  </si>
  <si>
    <t>Montáže potrubí</t>
  </si>
  <si>
    <t>230011154R00</t>
  </si>
  <si>
    <t>Montáž trubky ocelové 426 x 8</t>
  </si>
  <si>
    <t>230200125R00</t>
  </si>
  <si>
    <t>Nasunutí potrubní sekce do ocel.chráničky, DN 400</t>
  </si>
  <si>
    <t>včetně montáže a dodávky vymezovacích objímek pro nasunutí sekce a koncových manžet k uzavření chráničky</t>
  </si>
  <si>
    <t>14362522T</t>
  </si>
  <si>
    <t>Trubka ocelová  426x8 mm</t>
  </si>
  <si>
    <t>SO 01.2 - přeložka vodovodu</t>
  </si>
  <si>
    <t xml:space="preserve">    96 - Bourání konstrukcí</t>
  </si>
  <si>
    <t xml:space="preserve">    D96 - Přesuny suti a vybouraných hmot</t>
  </si>
  <si>
    <t>70,00*0,80*(1,60-0,30)/100*30</t>
  </si>
  <si>
    <t>70,00*0,80*(1,60-0,30)/100*70</t>
  </si>
  <si>
    <t>50,96/100*50</t>
  </si>
  <si>
    <t>151811411R00</t>
  </si>
  <si>
    <t>Montáž lehkého pažic.boxu dl.3m, š.2,5m, hl.1,6 m</t>
  </si>
  <si>
    <t>151813411R00</t>
  </si>
  <si>
    <t>Dmtž lehkého pažicího boxu dl.3m, š.2,5m, hl.1,6 m</t>
  </si>
  <si>
    <t>70,00*0,80*(1,60-0,30)/100*50</t>
  </si>
  <si>
    <t>50,96+21,84</t>
  </si>
  <si>
    <t>72,80*3</t>
  </si>
  <si>
    <t>70,00*0,80*(1,60-0,15-0,41-0,50)/100*25</t>
  </si>
  <si>
    <t>70,00*0,80*0,41</t>
  </si>
  <si>
    <t>70,00*0,80*(1,60-0,15-0,41-0,50)/100*75</t>
  </si>
  <si>
    <t>22,96*1,80</t>
  </si>
  <si>
    <t>7,56*1,80</t>
  </si>
  <si>
    <t>70,00*0,80</t>
  </si>
  <si>
    <t>18,48*5</t>
  </si>
  <si>
    <t>18,48*12</t>
  </si>
  <si>
    <t>36,96-18,48</t>
  </si>
  <si>
    <t>70,00*0,80*0,15</t>
  </si>
  <si>
    <t>564761111R00</t>
  </si>
  <si>
    <t>Podklad z kameniva drceného vel.32-63 mm,tl. 20 cm</t>
  </si>
  <si>
    <t>70,00*0,80*2</t>
  </si>
  <si>
    <t>851601102R00</t>
  </si>
  <si>
    <t>Montáž potrubí tlakového, tvárná litina DN 100</t>
  </si>
  <si>
    <t>857262121R00</t>
  </si>
  <si>
    <t>Montáž tvarovek litin. jednoos. přír. výkop DN 100</t>
  </si>
  <si>
    <t>892271111R00</t>
  </si>
  <si>
    <t>Tlaková zkouška vodovodního potrubí DN 125</t>
  </si>
  <si>
    <t>892273111R00</t>
  </si>
  <si>
    <t>Desinfekce vodovodního potrubí DN 125</t>
  </si>
  <si>
    <t>899721111R00</t>
  </si>
  <si>
    <t>Fólie výstražná z PVC, šířka 22 cm</t>
  </si>
  <si>
    <t>831230110T00</t>
  </si>
  <si>
    <t>Přepojení vodovodních  přípojek z trub polyetylénových D 40-63, hloubka 1,6 m, dodávka vč.montáže</t>
  </si>
  <si>
    <t>5*0,50</t>
  </si>
  <si>
    <t>42294204T2</t>
  </si>
  <si>
    <t>Uni extra spojka pro potrubí litinová DN 100</t>
  </si>
  <si>
    <t>55251102R</t>
  </si>
  <si>
    <t>Trouba vod.lit.tlak.  DN100mm spoj</t>
  </si>
  <si>
    <t>70,00*1,01</t>
  </si>
  <si>
    <t>5529080T00</t>
  </si>
  <si>
    <t>Měděný vodič CY 4,00mm2</t>
  </si>
  <si>
    <t>Bourání konstrukcí</t>
  </si>
  <si>
    <t>969011141T30</t>
  </si>
  <si>
    <t>Vybourání vodovodního potrubí litinového DN do 200 mm</t>
  </si>
  <si>
    <t>998273101R00</t>
  </si>
  <si>
    <t>Přesun hmot, trubní vedení litinové, otevř. výkop</t>
  </si>
  <si>
    <t>D96</t>
  </si>
  <si>
    <t>Přesuny suti a vybouraných hmot</t>
  </si>
  <si>
    <t>979081121R00</t>
  </si>
  <si>
    <t>Příplatek k odvozu za každý další 1 km</t>
  </si>
  <si>
    <t>4,410*5</t>
  </si>
  <si>
    <t>979012212R00</t>
  </si>
  <si>
    <t>Svislá doprava suti a vybour. hmot na H do 4 m</t>
  </si>
  <si>
    <t>979081111R00</t>
  </si>
  <si>
    <t>Odvoz suti a vybour. hmot na skládku do 1 km</t>
  </si>
  <si>
    <t>979990001R00</t>
  </si>
  <si>
    <t>Poplatek za skládku stavební suti</t>
  </si>
  <si>
    <t>SO 02 - TLAKOVÁ KANALIZACE</t>
  </si>
  <si>
    <t>15*10</t>
  </si>
  <si>
    <t>115101301R00</t>
  </si>
  <si>
    <t>Pohotovost čerp.soupravy, výška 10 m, přítok 500 l</t>
  </si>
  <si>
    <t>"plynovod :" 3*3,00</t>
  </si>
  <si>
    <t>119001412R00</t>
  </si>
  <si>
    <t>Dočasné zajištění beton.a plast.potrubí DN 200-500</t>
  </si>
  <si>
    <t>"kanalizace : "2*3,00</t>
  </si>
  <si>
    <t>"sděl.kabel :" 4*3,00</t>
  </si>
  <si>
    <t>"kabel VN-nadz. :" 5*3,00</t>
  </si>
  <si>
    <t>plyn : 3*3,00*1,10*1,30</t>
  </si>
  <si>
    <t>sděl.kabel : 4*3,00*1,10*1,10</t>
  </si>
  <si>
    <t>kabel VN : 5*3,00*1,10*2,00</t>
  </si>
  <si>
    <t>kanalizace : 2*3,00*1,10*2,00</t>
  </si>
  <si>
    <t>překop  potoka : 9,00*1,10*2,00</t>
  </si>
  <si>
    <t>93,39</t>
  </si>
  <si>
    <t>zeleň-souběh s dešti : 122,00*1,10*0,15</t>
  </si>
  <si>
    <t>zeleň : 320,00*1,10*0,15</t>
  </si>
  <si>
    <t>propojení : 7,00*1,10*0,15</t>
  </si>
  <si>
    <t>rozšíření pro jámy protlaku : 2*(1,40*5,00)*0,15+2*(1,40*2,00)*0,15</t>
  </si>
  <si>
    <t>rozšíření pro šachtu : 1*(1,40*2,50)*0,15</t>
  </si>
  <si>
    <t>77,55</t>
  </si>
  <si>
    <t>zeleň-souběh s dešti : 122,00*1,10*(2,00-0,15)/100*50</t>
  </si>
  <si>
    <t>zeleň : 320,00*1,10*(2,00-0,15)/100*50</t>
  </si>
  <si>
    <t>zpev.cesta : 142,50*1,10*(2,00-0,15)/100*50</t>
  </si>
  <si>
    <t>propojení : 7,00*1,10*(3,80-0,15)/100*50</t>
  </si>
  <si>
    <t>rozšíření pro jámy protlaku : (2*(1,40*5,00)*(2,00-0,15)+2*(1,40*2,00)*(2,00-0,15))/100*50</t>
  </si>
  <si>
    <t>rozšíření pro šachtu : 1*(1,40*2,50)*(3,30-0,15)/100*50</t>
  </si>
  <si>
    <t>632,424</t>
  </si>
  <si>
    <t>632,42375/100*50</t>
  </si>
  <si>
    <t>141721101R00</t>
  </si>
  <si>
    <t>Řízené protlačení a vtažení PE d 110 mm, hor.1 - 4</t>
  </si>
  <si>
    <t>12,50+6,00</t>
  </si>
  <si>
    <t>151811315R00</t>
  </si>
  <si>
    <t>Montáž pažicího boxu standard dl.3m, š.2m,hl.2,25m</t>
  </si>
  <si>
    <t>151813315R00</t>
  </si>
  <si>
    <t>Dmtž pažicího boxu standard dl.3m, š.2m, hl.2,25m</t>
  </si>
  <si>
    <t>632,42375+632,42375</t>
  </si>
  <si>
    <t>"část výkopku :" 400,00*2</t>
  </si>
  <si>
    <t>"ornice :" 77,55</t>
  </si>
  <si>
    <t>(632,42375+632,42375)-853,63550</t>
  </si>
  <si>
    <t>411,212*3</t>
  </si>
  <si>
    <t>"část výkopku :" 400,00</t>
  </si>
  <si>
    <t>"část výkopku : "400,00/2</t>
  </si>
  <si>
    <t>"ornice :" 77,55/2</t>
  </si>
  <si>
    <t>vytříděnou zeminou</t>
  </si>
  <si>
    <t>zeleň-souběh s dešti : 122,00*1,10*(2,00-0,15-0,41-0,10-0,15)</t>
  </si>
  <si>
    <t>zeleň : 320,00*1,10*(2,00-0,15-0,41-0,15)</t>
  </si>
  <si>
    <t>zpev.cesta : 142,50*1,10*(2,00-0,15-0,41-0,30)</t>
  </si>
  <si>
    <t>propojení : 7,00*1,10*(3,80-0,15-0,45-0,15)</t>
  </si>
  <si>
    <t>rozšíření pro jámy protlaku : (2*(1,40*5,00)*(2,00-0,20-0,15)+2*(1,40*2,00)*(2,00-0,20-0,15))</t>
  </si>
  <si>
    <t>rozšíření pro šachtu : 1*(1,40*2,50)*(3,30-0,10-0,15)/100*50</t>
  </si>
  <si>
    <t>853,636</t>
  </si>
  <si>
    <t>"potrubí PE : "584,50*1,10*0,41</t>
  </si>
  <si>
    <t>"propoj PP :" 7,00*1,10*0,45</t>
  </si>
  <si>
    <t>zeleň-souběh s dešti : 122,00*1,10</t>
  </si>
  <si>
    <t>zeleň : 320,00*1,10</t>
  </si>
  <si>
    <t>propojení : 7,00*1,10</t>
  </si>
  <si>
    <t>rozšíření pro jámy protlaku : 2*(1,40*5,00)+2*(1,40*2,00)</t>
  </si>
  <si>
    <t>rozšíření pro šachtu : 1*(1,40*2,50)</t>
  </si>
  <si>
    <t>517</t>
  </si>
  <si>
    <t>853,63550</t>
  </si>
  <si>
    <t>"sděl.kabel : "4*3,00</t>
  </si>
  <si>
    <t xml:space="preserve">Směs travní parková I. běžná zátěž </t>
  </si>
  <si>
    <t>517,00/50</t>
  </si>
  <si>
    <t>267,0745*1,80</t>
  </si>
  <si>
    <t>12*2</t>
  </si>
  <si>
    <t>"cesta : "142,50*1,10</t>
  </si>
  <si>
    <t>"uvažováno do 13 km :" 51,7275*12</t>
  </si>
  <si>
    <t>451595111R00</t>
  </si>
  <si>
    <t>Lože pod potrubí z prohozeného výkopku</t>
  </si>
  <si>
    <t>"potrubí PE :" 584,50*1,10*0,15</t>
  </si>
  <si>
    <t>"propoj PP : "7,00*1,10*0,15</t>
  </si>
  <si>
    <t>Desky podkladní pod potrubí z betonu B 12,5</t>
  </si>
  <si>
    <t>"podkladní beton pod šachtu : "1,40*1,40*0,10</t>
  </si>
  <si>
    <t>4*1,40*0,10</t>
  </si>
  <si>
    <t>45154110T01</t>
  </si>
  <si>
    <t>Podsyp hrubým kamenivem v zápich.jámě tl.20cm</t>
  </si>
  <si>
    <t>2*2,50*5,00</t>
  </si>
  <si>
    <t>871251121R00</t>
  </si>
  <si>
    <t>Montáž trubek polyetylenových ve výkopu d 110 mm</t>
  </si>
  <si>
    <t>892561111R00</t>
  </si>
  <si>
    <t>Zkouška těsnosti kanalizace DN do 125, vodou</t>
  </si>
  <si>
    <t>892573111R00</t>
  </si>
  <si>
    <t>Zabezpečení konců kanal. potrubí DN do 200, vodou</t>
  </si>
  <si>
    <t>úsek</t>
  </si>
  <si>
    <t>899713111R00</t>
  </si>
  <si>
    <t>Orientační tabulky na sloupku ocelovém, betonovém</t>
  </si>
  <si>
    <t>Včetně dodání a připevnění tabulky a osazení sloupků.</t>
  </si>
  <si>
    <t>899711121R00</t>
  </si>
  <si>
    <t>286136624R</t>
  </si>
  <si>
    <t>Trubka  RC kanaliz. SDR17 110x6,6mm L100m, PE100 RC dvouvrstvé potrubí, barva zelená</t>
  </si>
  <si>
    <t>603,00*1,015</t>
  </si>
  <si>
    <t>7,00/3*1,03</t>
  </si>
  <si>
    <t>Měděný vodič CYY 4,00mm2</t>
  </si>
  <si>
    <t>889008004T</t>
  </si>
  <si>
    <t>Napojení PE DN100 do šachty - vybourání otvoru osazení a utěsnění potrubí, zapravení otvoru</t>
  </si>
  <si>
    <t>soubor</t>
  </si>
  <si>
    <t>230011102R00</t>
  </si>
  <si>
    <t>Montáž trubky ocelové 219 x 8</t>
  </si>
  <si>
    <t>230200121R00</t>
  </si>
  <si>
    <t>Nasunutí potrubní sekce do ocel.chráničky, DN 200</t>
  </si>
  <si>
    <t>21,50+12,50+6,50</t>
  </si>
  <si>
    <t>14221300T0</t>
  </si>
  <si>
    <t>Trubka ocelová  hladká  D 219x8,0 mm</t>
  </si>
  <si>
    <t>SO 03, 04 - ČERPACÍ STANICE, EL. PŘÍPOJKA PRO ČS STŘELICE</t>
  </si>
  <si>
    <t xml:space="preserve">    23 - Štětové stěny</t>
  </si>
  <si>
    <t xml:space="preserve">    38 - Kompletní konstrukce</t>
  </si>
  <si>
    <t xml:space="preserve">    93 - Dokončovací práce inženýrských staveb</t>
  </si>
  <si>
    <t xml:space="preserve">    M21 - Elektromontáže</t>
  </si>
  <si>
    <t xml:space="preserve">    M46 - Zemní práce při montážích</t>
  </si>
  <si>
    <t>10*10</t>
  </si>
  <si>
    <t>3,60*3,60*0,15</t>
  </si>
  <si>
    <t>131101201R00</t>
  </si>
  <si>
    <t>Hloubení zapažených jam v hor.2 do 100 m3</t>
  </si>
  <si>
    <t>3,60*3,60*(3,80-0,15)/100*45</t>
  </si>
  <si>
    <t>131201201R00</t>
  </si>
  <si>
    <t>Hloubení zapažených jam v hor.3 do 100 m3</t>
  </si>
  <si>
    <t>3,60*3,60*(3,80-0,15)/100*40</t>
  </si>
  <si>
    <t>131201209R00</t>
  </si>
  <si>
    <t>Příplatek za lepivost - hloubení zapaž.jam v hor.3</t>
  </si>
  <si>
    <t>18,9216/100*40</t>
  </si>
  <si>
    <t>131301201R00</t>
  </si>
  <si>
    <t>Hloubení zapažených jam v hor.4 do 100 m3</t>
  </si>
  <si>
    <t>3,60*3,60*(3,80-0,15)/100*15</t>
  </si>
  <si>
    <t>131301209R00</t>
  </si>
  <si>
    <t>Příplatek za lepivost - hloubení zapaž.jam v hor.4</t>
  </si>
  <si>
    <t>7,0956/100*40</t>
  </si>
  <si>
    <t>(21,2868+18,9216+7,0956)</t>
  </si>
  <si>
    <t>"objem šachty :"1,17*1,17*3,14*3,50</t>
  </si>
  <si>
    <t>"podkladní beton :" 2,55*2,55*0,10</t>
  </si>
  <si>
    <t>"podsyp : "3,50*3,50*0,20</t>
  </si>
  <si>
    <t>18,13937*3</t>
  </si>
  <si>
    <t>"výkopek : "29,02263/2</t>
  </si>
  <si>
    <t>"ornice :" 1,9440/2</t>
  </si>
  <si>
    <t>3,60*3,60*(3,80-0,15)</t>
  </si>
  <si>
    <t>"odpočet objemu šachty : "-1,17*1,17*3,14*3,50</t>
  </si>
  <si>
    <t>"podkladní beton :" -2,54*2,54*0,10</t>
  </si>
  <si>
    <t>"podsyp :" -3,60*3,60*0,20</t>
  </si>
  <si>
    <t>4*(5,00*0,50)</t>
  </si>
  <si>
    <t>199000002T00</t>
  </si>
  <si>
    <t>10,00/50</t>
  </si>
  <si>
    <t>271531111R00</t>
  </si>
  <si>
    <t>Polštář základu z kameniva hr. drceného 16-63 mm</t>
  </si>
  <si>
    <t>3,60*3,60*0,20</t>
  </si>
  <si>
    <t>273313511R00</t>
  </si>
  <si>
    <t>Beton základových desek prostý C 12/15</t>
  </si>
  <si>
    <t>2,55*2,55*0,10</t>
  </si>
  <si>
    <t>273351215R00</t>
  </si>
  <si>
    <t>Bednění stěn základových desek - zřízení</t>
  </si>
  <si>
    <t>4*2,55*0,10</t>
  </si>
  <si>
    <t>273351216R00</t>
  </si>
  <si>
    <t>Bednění stěn základových desek - odstranění</t>
  </si>
  <si>
    <t>Včetně očištění, vytřídění a uložení bedního materiálu.</t>
  </si>
  <si>
    <t>1,02</t>
  </si>
  <si>
    <t>Štětové stěny</t>
  </si>
  <si>
    <t>231943212R00</t>
  </si>
  <si>
    <t>Stěny beran. z ocel.štět.z terénu, zaber.do 8 m</t>
  </si>
  <si>
    <t>42*(8,00*0,40)</t>
  </si>
  <si>
    <t>230010010</t>
  </si>
  <si>
    <t>Výztužný rám  s konzolami -montáž vč.dodávky</t>
  </si>
  <si>
    <t>230010012</t>
  </si>
  <si>
    <t>Demontáž výztužného rámu</t>
  </si>
  <si>
    <t>237941119T00</t>
  </si>
  <si>
    <t>Upálení částí štětových stěn nad terénem</t>
  </si>
  <si>
    <t>42*0,40</t>
  </si>
  <si>
    <t>13442220R</t>
  </si>
  <si>
    <t>Štětovnice Larsen jakost S 240 GP  č.III n</t>
  </si>
  <si>
    <t>(42*8,00*0,40)*0,155</t>
  </si>
  <si>
    <t>Kompletní konstrukce</t>
  </si>
  <si>
    <t>35903001T00</t>
  </si>
  <si>
    <t>Konstrukce čerpací stanice s technolog.vybavením MT včetně dodávky</t>
  </si>
  <si>
    <t>podrobný popis čerpací stanice viz.Technická zpráva D.3.1  a výkresová dokumentace D.3.2</t>
  </si>
  <si>
    <t>564231111R00</t>
  </si>
  <si>
    <t>Podklad ze štěrkopísku po zhutnění tloušťky 10 cm</t>
  </si>
  <si>
    <t>18,00*1,00</t>
  </si>
  <si>
    <t>596811111R00</t>
  </si>
  <si>
    <t>Kladení dlaždic kom.pro pěší, lože z kameniva těž.</t>
  </si>
  <si>
    <t>59245601R</t>
  </si>
  <si>
    <t>Dlaždice betonová 50x50x5 cm šedá</t>
  </si>
  <si>
    <t>18,00*1,05</t>
  </si>
  <si>
    <t>894402211T00</t>
  </si>
  <si>
    <t>Osazení ocelových dílců pro čerpací jímku</t>
  </si>
  <si>
    <t>78611729.T200</t>
  </si>
  <si>
    <t>Roura ocelová  DN500 dl.0,80m</t>
  </si>
  <si>
    <t>pro čerpací jímku</t>
  </si>
  <si>
    <t>0,8</t>
  </si>
  <si>
    <t>Dokončovací práce inženýrských staveb</t>
  </si>
  <si>
    <t>933901111R00</t>
  </si>
  <si>
    <t>Zkouška vodotěsnosti beton. nádrže do 1000 m3</t>
  </si>
  <si>
    <t>Včetně napuštění a vypuštění vody z nádrže po skončení zkoušky.</t>
  </si>
  <si>
    <t>1,17*1,17*3,14*3,50</t>
  </si>
  <si>
    <t>998142251R00</t>
  </si>
  <si>
    <t>Přesun hmot, nádrže betonové monolit. výšky 25 m</t>
  </si>
  <si>
    <t>M21</t>
  </si>
  <si>
    <t>210220001RT1</t>
  </si>
  <si>
    <t>Vedení uzemňovací na povrchu FeZn do 120 mm2, včetně pásku FeZn 30 x 4 mm</t>
  </si>
  <si>
    <t>V položkách je zakalkulována montáž včetně montáže svorek spojovacích, odbočných, upevňovacích a spojovacího materiálu.</t>
  </si>
  <si>
    <t>210901069T00</t>
  </si>
  <si>
    <t>Kabel silový AYKY J 4 x 16 mm2 volně uložený</t>
  </si>
  <si>
    <t>34113270T</t>
  </si>
  <si>
    <t>Kabel silový s Al jádrem  AYKY J 4 x 16 mm2</t>
  </si>
  <si>
    <t>3457114702R</t>
  </si>
  <si>
    <t>Trubka kabelová chránička  KF 09063</t>
  </si>
  <si>
    <t>CS021001</t>
  </si>
  <si>
    <t>Elektrorozvaděč ER 112, kompletní dodávka vč.montáže</t>
  </si>
  <si>
    <t>CS021002</t>
  </si>
  <si>
    <t>Zděný pilířek pro osazení elektrorozvaděče, montáž včetně dodávky</t>
  </si>
  <si>
    <t>M46</t>
  </si>
  <si>
    <t>Zemní práce při montážích</t>
  </si>
  <si>
    <t>460010023RT1</t>
  </si>
  <si>
    <t>Vytýčení kabelové trasy ve volném terénu, délka trasy do 100 m</t>
  </si>
  <si>
    <t>km</t>
  </si>
  <si>
    <t>460200163R00</t>
  </si>
  <si>
    <t>Výkop kabelové rýhy 35/80 cm  hor.3</t>
  </si>
  <si>
    <t>460300002R00</t>
  </si>
  <si>
    <t>Záhrn rýh strojem ve volném terénu</t>
  </si>
  <si>
    <t>79,00*0,35*0,80</t>
  </si>
  <si>
    <t>460490012RT1</t>
  </si>
  <si>
    <t>Fólie výstražná z PVC, šířka 33 cm, fólie PVC šířka 33 cm</t>
  </si>
  <si>
    <t>460620006RT1</t>
  </si>
  <si>
    <t>Osetí povrchu trávou, včetně dodávky osiva</t>
  </si>
  <si>
    <t>79,00*0,80</t>
  </si>
  <si>
    <t>UČ 3 - KROPÁČKOVA A TESAŘÍKOVA ULICE - SPLAŠKOVÁ KANALIZACE</t>
  </si>
  <si>
    <t>00 - OSTATNÍ NÁKLADY</t>
  </si>
  <si>
    <t>Zdokumentování pozemních a jiných objektů v blízkosti stavby před jejím zahájením(fotodokumentace,video,popisy).Před zahájením stavby a v průběhu st</t>
  </si>
  <si>
    <t xml:space="preserve">    91 - Doplňující práce na komunikaci</t>
  </si>
  <si>
    <t>Čerpání vody na výšku do 10 m, přítok do 500 l</t>
  </si>
  <si>
    <t>h</t>
  </si>
  <si>
    <t>119001411R00</t>
  </si>
  <si>
    <t>Dočasné zajištění beton.a plast. potrubí do DN 200</t>
  </si>
  <si>
    <t xml:space="preserve">vodovod: : </t>
  </si>
  <si>
    <t>stoka SA : 2*3,00</t>
  </si>
  <si>
    <t>stoka SA-1 : 1*3,00</t>
  </si>
  <si>
    <t xml:space="preserve">plynovod: : </t>
  </si>
  <si>
    <t>stoka SA : 1*3,00</t>
  </si>
  <si>
    <t>plynovod STL : 1*3,00</t>
  </si>
  <si>
    <t xml:space="preserve">kanalizace: : </t>
  </si>
  <si>
    <t>stoka SA-1 : 2*3,00</t>
  </si>
  <si>
    <t xml:space="preserve">sděl.kabel: : </t>
  </si>
  <si>
    <t>stoka SA : 7*3,00</t>
  </si>
  <si>
    <t xml:space="preserve">kabel VO: : </t>
  </si>
  <si>
    <t>stoka SA : 2*3,00*1,10*1,60</t>
  </si>
  <si>
    <t>stoka SA-1 : 1*3,00*1,10*1,60</t>
  </si>
  <si>
    <t>stoka SA : 1*3,00*1,10*1,30</t>
  </si>
  <si>
    <t>stoka SA-1 : 1*3,00*1,10*1,30</t>
  </si>
  <si>
    <t>plynovod STL : 1*3,00*1,10*1,30</t>
  </si>
  <si>
    <t>stoka SA-1 : 2*3,00*1,10*2,75</t>
  </si>
  <si>
    <t>stoka SA : 7*3,00*1,10*1,10</t>
  </si>
  <si>
    <t>stoka SA : 1*3,00*1,10*1,10</t>
  </si>
  <si>
    <t>75,9</t>
  </si>
  <si>
    <t>121101101R00</t>
  </si>
  <si>
    <t>Sejmutí ornice s přemístěním do 50 m</t>
  </si>
  <si>
    <t xml:space="preserve">stoka SA: : </t>
  </si>
  <si>
    <t>trav.povrch : 6,00*0,85*0,15</t>
  </si>
  <si>
    <t>roz.pro RŠ-tráva : 1*(1,40*2,50*0,15)</t>
  </si>
  <si>
    <t>1,29</t>
  </si>
  <si>
    <t>trav.povrch : 6,00*0,85*(2,50-0,15)</t>
  </si>
  <si>
    <t>asf.komun. : 2,50*0,85*(2,50-0,35)</t>
  </si>
  <si>
    <t>asf.komun. : 220,50*1,10*(2,50-0,35)</t>
  </si>
  <si>
    <t>roz.pro RŠ-tráva : 1*(1,40*2,50)*(3,22-0,15)</t>
  </si>
  <si>
    <t>roz.pro RŠ-asfalt : 2*(0,70*2,50)*(2,55-0,35)</t>
  </si>
  <si>
    <t>roz.pro RŠ-asfalt : 5*(0,70*2,50)*(2,30-0,35)</t>
  </si>
  <si>
    <t xml:space="preserve">stoka SA-1: : </t>
  </si>
  <si>
    <t>asf.komun. : 29,00*1,10*(2,30-0,35)</t>
  </si>
  <si>
    <t>dlaž.kostky : 2,00*1,10*(2,30-0,29)</t>
  </si>
  <si>
    <t>roz.pro RŠ-kostky : 1*(0,70*2,50)*(2,20-0,29)</t>
  </si>
  <si>
    <t>643,513</t>
  </si>
  <si>
    <t>643,51325/100*30</t>
  </si>
  <si>
    <t>151101102R00</t>
  </si>
  <si>
    <t>Pažení a rozepření stěn rýh - příložné - hl. do 4m</t>
  </si>
  <si>
    <t>"stoka SA :" 8,50*2,50</t>
  </si>
  <si>
    <t>220,50*2,50</t>
  </si>
  <si>
    <t>"stoka SA-1 :" 31,00*2,30</t>
  </si>
  <si>
    <t>151101112R00</t>
  </si>
  <si>
    <t>Odstranění pažení stěn rýh - příložné - hl. do 4 m</t>
  </si>
  <si>
    <t>"rýhy :" 643,51325/100*50</t>
  </si>
  <si>
    <t>162301102R00</t>
  </si>
  <si>
    <t>Vodorovné přemístění výkopku z hor.1-4 do 1000 m</t>
  </si>
  <si>
    <t>na meziskládku a zpět k zásypu</t>
  </si>
  <si>
    <t>výkopek : 19,415*2</t>
  </si>
  <si>
    <t>ornice : 1,29</t>
  </si>
  <si>
    <t>40,12</t>
  </si>
  <si>
    <t>643,51325-19,415</t>
  </si>
  <si>
    <t>624,09825*2</t>
  </si>
  <si>
    <t>výkopek : 19,415</t>
  </si>
  <si>
    <t>20,705</t>
  </si>
  <si>
    <t>Uložení sypaniny na skl.-modelace na výšku přes 2m</t>
  </si>
  <si>
    <t>19,415/2</t>
  </si>
  <si>
    <t>trav.povrch : 6,00*0,85*(2,50-0,15-0,50-0,15)</t>
  </si>
  <si>
    <t>19,415</t>
  </si>
  <si>
    <t>DN 200 : 4,00*0,85*0,50</t>
  </si>
  <si>
    <t>DN 300 : (4,50*0,85*0,60)+(220,50*1,10*0,60)</t>
  </si>
  <si>
    <t>stoka SA-1  DN 300 : 31,00*1,10*0,60</t>
  </si>
  <si>
    <t xml:space="preserve">odpočet potrubí: : </t>
  </si>
  <si>
    <t>stoka SA : -225,00*3,14*0,15*0,15</t>
  </si>
  <si>
    <t>stoka SA-1 : -31,00*3,14*0,15*0,15</t>
  </si>
  <si>
    <t>151,899</t>
  </si>
  <si>
    <t>trav.povrch : 6,00*0,85</t>
  </si>
  <si>
    <t>roz.pro RŠ-tráva : 1*(1,40*2,50)</t>
  </si>
  <si>
    <t>8,6</t>
  </si>
  <si>
    <t>181301112R00</t>
  </si>
  <si>
    <t>Rozprostření ornice, rovina, tl.10-15 cm,nad 500m2</t>
  </si>
  <si>
    <t>174101101T00</t>
  </si>
  <si>
    <t>Zásyp jam, rýh materiálem s mírou zhutnitelnosti dle TP 146</t>
  </si>
  <si>
    <t>včetně  drceného kameniva</t>
  </si>
  <si>
    <t>asf.komun. : 2,50*0,85*(2,50-0,15-0,60-0,50)</t>
  </si>
  <si>
    <t>asf.komun. : 220,50*1,10*(2,50-0,15-0,60-0,75-0,50)</t>
  </si>
  <si>
    <t>roz.pro RŠ-asfalt : 2*(0,70*2,50)*(2,55-0,50)</t>
  </si>
  <si>
    <t>roz.pro RŠ-asfalt : 5*(0,70*2,50)*(2,30-0,50)</t>
  </si>
  <si>
    <t>asf.komun. : 29,00*1,10*(2,30-0,15-0,60-0,75-0,50)</t>
  </si>
  <si>
    <t>dlaž.kostky : 2,00*1,10*(2,30-0,15-0,60-0,75-0,29)</t>
  </si>
  <si>
    <t>roz.pro RŠ-asfalt : 1*(1,40*2,50)*(2,20-0,50)</t>
  </si>
  <si>
    <t>163,498</t>
  </si>
  <si>
    <t>199020301T00</t>
  </si>
  <si>
    <t>Položení kabelových žlabů vč.poklopů</t>
  </si>
  <si>
    <t>8,60/50</t>
  </si>
  <si>
    <t>28350001</t>
  </si>
  <si>
    <t>Žlab kabelový betonový dl.1000mm</t>
  </si>
  <si>
    <t>AZD 13-100</t>
  </si>
  <si>
    <t>28350002</t>
  </si>
  <si>
    <t>Zákrytová deska kabelového žlabu- betonová dl.500mm</t>
  </si>
  <si>
    <t>AZD 114-50</t>
  </si>
  <si>
    <t>24,00*2</t>
  </si>
  <si>
    <t>151,8986*1,80</t>
  </si>
  <si>
    <t xml:space="preserve">stoka SA : </t>
  </si>
  <si>
    <t>dlaž.kostky : 2,00*1,10</t>
  </si>
  <si>
    <t>roz.pro RŠ-kostky : 1*(0,70*2,50)</t>
  </si>
  <si>
    <t>3,95</t>
  </si>
  <si>
    <t>113107315R00</t>
  </si>
  <si>
    <t>Odstranění podkladu pl. 50 m2,kam.těžené tl.15 cm</t>
  </si>
  <si>
    <t>asf.komun. : 2,50*0,85</t>
  </si>
  <si>
    <t>asf.komun. : 220,50*1,10</t>
  </si>
  <si>
    <t>roz.pro RŠ-asfalt : 2*(0,70*2,50)</t>
  </si>
  <si>
    <t>roz.pro RŠ-asfalt : 5*(0,7*2,50)</t>
  </si>
  <si>
    <t>asf.komun. : 29,00*1,10</t>
  </si>
  <si>
    <t>288,825</t>
  </si>
  <si>
    <t>113151250R00</t>
  </si>
  <si>
    <t>Fréz.živič krytu nad 500 m2, bez překážek,tl.15 cm</t>
  </si>
  <si>
    <t>asf.komun. : 2,50*1,15</t>
  </si>
  <si>
    <t>asf.komun. : 220,50*1,70</t>
  </si>
  <si>
    <t>roz.pro RŠ-asfalt : 2*(1,00*3,10)</t>
  </si>
  <si>
    <t>roz.pro RŠ-asfalt : 5*(1,00*3,10)</t>
  </si>
  <si>
    <t>asf.komun. : 29,00*1,70</t>
  </si>
  <si>
    <t>448,725</t>
  </si>
  <si>
    <t>113202111R00</t>
  </si>
  <si>
    <t>Vytrhání obrub z krajníků nebo obrubníků stojatých</t>
  </si>
  <si>
    <t>919735113R00</t>
  </si>
  <si>
    <t>Řezání stávajícího živičného krytu tl. 10 - 15 cm</t>
  </si>
  <si>
    <t>asf.komun. : 2,50</t>
  </si>
  <si>
    <t>asf.komun. : 220,50</t>
  </si>
  <si>
    <t>roz.pro RŠ-asfalt : 2*(2,00*2)</t>
  </si>
  <si>
    <t>roz.pro RŠ-asfalt : 5*(2,00*2)</t>
  </si>
  <si>
    <t>asf.komun. : 29,00</t>
  </si>
  <si>
    <t>roz.pro RŠ-asfalt : 1*(2,00*2)</t>
  </si>
  <si>
    <t>Eko skládka do 5 km</t>
  </si>
  <si>
    <t>za další 4 km : 425,625*4</t>
  </si>
  <si>
    <t>1702,5</t>
  </si>
  <si>
    <t>113107615T95</t>
  </si>
  <si>
    <t>Odstranění provizorní úpravy asf. komunikace tl.15 cm</t>
  </si>
  <si>
    <t>979990113T00</t>
  </si>
  <si>
    <t>stoka SA : 114,50</t>
  </si>
  <si>
    <t>stoka SA-1 : 15,50</t>
  </si>
  <si>
    <t>stoka SA : (8,50*0,85*0,15)+(220,50*1,10*0,15)</t>
  </si>
  <si>
    <t>stoka SA-1 : 31,50*1,10*0,15</t>
  </si>
  <si>
    <t>42,664</t>
  </si>
  <si>
    <t>podkladní desky pod RŠ</t>
  </si>
  <si>
    <t>10*(1,80*1,80*0,10)</t>
  </si>
  <si>
    <t>10*(4*1,80*0,10)</t>
  </si>
  <si>
    <t>564261111R00</t>
  </si>
  <si>
    <t>Podklad ze štěrkopísku po zhutnění tloušťky 20 cm</t>
  </si>
  <si>
    <t>frakce 4/8 mm</t>
  </si>
  <si>
    <t>roz.pro RŠ-asfalt : 5*(0,70*2,50)</t>
  </si>
  <si>
    <t>573231110R00</t>
  </si>
  <si>
    <t>Postřik živičný spojovací z emulze 0,3-0,5 kg/m2</t>
  </si>
  <si>
    <t>"komunikace : "448,725*2</t>
  </si>
  <si>
    <t>577112114R00</t>
  </si>
  <si>
    <t>Beton asfalt. ACO 11 S modifik. š. do 3 m, tl.5 cm</t>
  </si>
  <si>
    <t>asf.komun. : (2,50*1,15)*3</t>
  </si>
  <si>
    <t>asf.komun. : (220,50*1,70)*3</t>
  </si>
  <si>
    <t>roz.pro RŠ-asfalt : (2*(1,00*3,10))*3</t>
  </si>
  <si>
    <t>roz.pro RŠ-asfalt : (5*(1,00*3,10))*3</t>
  </si>
  <si>
    <t>asf.komun. : (29,00*1,70)*3</t>
  </si>
  <si>
    <t>1346,175</t>
  </si>
  <si>
    <t>591211111R00</t>
  </si>
  <si>
    <t>Kladení dlažby drobné kostky,lože z kamen.tl. 5 cm</t>
  </si>
  <si>
    <t>564851111T95</t>
  </si>
  <si>
    <t>Provizorní úprava komunikace ze štěrkodrti po zhutnění tloušťky 15 cm</t>
  </si>
  <si>
    <t>(3,95/4*1,02)/100*50</t>
  </si>
  <si>
    <t>"stoka SA :" 4,00</t>
  </si>
  <si>
    <t>"stoka SA : "225,00</t>
  </si>
  <si>
    <t>"stoka SA-1 :" 31,00</t>
  </si>
  <si>
    <t>877373121R00</t>
  </si>
  <si>
    <t>Montáž tvarovek odboč. plast. gum. kroužek DN 300</t>
  </si>
  <si>
    <t>894118001R00</t>
  </si>
  <si>
    <t>"stoka SA : "15</t>
  </si>
  <si>
    <t>"stoka SA-1 : "1</t>
  </si>
  <si>
    <t>stoka SA : 8</t>
  </si>
  <si>
    <t>stoka SA-1 : 1</t>
  </si>
  <si>
    <t>2861126T01</t>
  </si>
  <si>
    <t>Trubka kanalizační plastová hladkostěnná D 200 x 3000 mm; min.SN 10</t>
  </si>
  <si>
    <t>"stoka SA :" (4,00/3)*1,03</t>
  </si>
  <si>
    <t>2861126T02</t>
  </si>
  <si>
    <t>Trubka kanalizační plastová hladkostěnná D 300 x 6000 mm; min.SN 10</t>
  </si>
  <si>
    <t>"stoka SA :" (225,00/6)*1,03</t>
  </si>
  <si>
    <t>"stoka SA-1 :" (31,00/6)*1,03</t>
  </si>
  <si>
    <t>2865171T00</t>
  </si>
  <si>
    <t>Odbočka kanalizační plastová,hladká,hrdlová DN 300/150</t>
  </si>
  <si>
    <t>2865171T01</t>
  </si>
  <si>
    <t>Odbočka kanalizační plastová,hladká,hrdlová DN  300/ 200</t>
  </si>
  <si>
    <t>59224346.T0</t>
  </si>
  <si>
    <t>Prstenec vyrovn šachetní, TBW-Q.1 63/4</t>
  </si>
  <si>
    <t>Prstenec vyrovnávací šachetní; betonový; TBW; DN = 625,0 mm; h = 120,0 mm; s = 120,00 mm, TBW-Q.1 63/12</t>
  </si>
  <si>
    <t>5924334209T0</t>
  </si>
  <si>
    <t>Poklop litinový  D400; bez odvětrání, vč.rámu</t>
  </si>
  <si>
    <t>Doplňující práce na komunikaci</t>
  </si>
  <si>
    <t>928621011T00</t>
  </si>
  <si>
    <t>Zálivka asfaltová spár tl. 10- 15 cm</t>
  </si>
  <si>
    <t>Včetně vyčištění spár před provedením zálivky.</t>
  </si>
  <si>
    <t>917131111R00</t>
  </si>
  <si>
    <t>Osazení lež.obrub.kamen. bez opěr, lože z C 12/15</t>
  </si>
  <si>
    <t>osazení původních obrubníků</t>
  </si>
  <si>
    <t>SO 01.2 - kanalizační odbočky</t>
  </si>
  <si>
    <t>"odbočky : "10*3,00</t>
  </si>
  <si>
    <t>"odbočky : "8*3,00</t>
  </si>
  <si>
    <t>"odbočky : "1*3,00</t>
  </si>
  <si>
    <t>"odbočky :" 10*3,00*1,10*1,60</t>
  </si>
  <si>
    <t>"odbočky :" 8*3,00*1,10*2,20</t>
  </si>
  <si>
    <t>"odbočky :" 1*3,00*1,10*1,10</t>
  </si>
  <si>
    <t>132201212R00</t>
  </si>
  <si>
    <t>Hloubení rýh š.do 200 cm hor.3 do 1000m3,STROJNĚ</t>
  </si>
  <si>
    <t xml:space="preserve">odbočky: : </t>
  </si>
  <si>
    <t>"asf.komun. :" 54,30*1,10*(2,20-0,35)</t>
  </si>
  <si>
    <t>"asf.chodník :" 7,50*1,10*(2,20-0,20)</t>
  </si>
  <si>
    <t>127,0005/100*30</t>
  </si>
  <si>
    <t>"odbočky : "61,80*2,20*2</t>
  </si>
  <si>
    <t>Svislé přemístění výkopku z hor.1-5 do 2,5 m</t>
  </si>
  <si>
    <t>"rýhy : "127,0005/100*50</t>
  </si>
  <si>
    <t>11,1375*2</t>
  </si>
  <si>
    <t>127,0005-11,13750</t>
  </si>
  <si>
    <t>115,863*2</t>
  </si>
  <si>
    <t>11,2035/2</t>
  </si>
  <si>
    <t>"asf.chodník-nově dlážděný : "7,50*1,10*(2,20-0,15-0,45-0,25)</t>
  </si>
  <si>
    <t>"DN 200 :" 3,70*1,10*0,50</t>
  </si>
  <si>
    <t>"DN 150 : "58,10*1,10*0,45</t>
  </si>
  <si>
    <t>"asf.komun. : "54,30*1,10*(2,20-0,15-0,45-0,50)</t>
  </si>
  <si>
    <t>3,00*2</t>
  </si>
  <si>
    <t>30,7945*1,80</t>
  </si>
  <si>
    <t>113107510R00</t>
  </si>
  <si>
    <t>Odstranění podkladu pl. 50 m2,kam.drcené tl.10 cm</t>
  </si>
  <si>
    <t>"asf.chodník : "7,50*1,10</t>
  </si>
  <si>
    <t>"asf.komun. : "54,30*1,10</t>
  </si>
  <si>
    <t>113108310R00</t>
  </si>
  <si>
    <t>Odstranění podkladu pl.do 50 m2, živice tl. 10 cm</t>
  </si>
  <si>
    <t>"asf.chodník :" 7,50*1,10</t>
  </si>
  <si>
    <t>"asf.komun. :"54,30*1,70</t>
  </si>
  <si>
    <t>"asf.komun. :" 54,30*2</t>
  </si>
  <si>
    <t>"asf.chodník :" 7,50*2</t>
  </si>
  <si>
    <t>"odbočky :" 61,80*1,10*0,15</t>
  </si>
  <si>
    <t>11*(0,80*0,80*0,10)</t>
  </si>
  <si>
    <t>11*(4*0,80*0,10)</t>
  </si>
  <si>
    <t>"asf.komun. :" 54,30*1,10</t>
  </si>
  <si>
    <t>frakce 8-16 mm</t>
  </si>
  <si>
    <t>"chodník : "7,50*1,10</t>
  </si>
  <si>
    <t>"komunikace :" 92,31*2</t>
  </si>
  <si>
    <t>"asf.komun. : "(54,30*1,70)*3</t>
  </si>
  <si>
    <t>596215021R00</t>
  </si>
  <si>
    <t>Kladení zámkové dlažby tl. 6 cm do drtě tl. 4 cm</t>
  </si>
  <si>
    <t>59245110R</t>
  </si>
  <si>
    <t>Dlažba sklad. zámková bet. I 20x10x6 cm přírodní</t>
  </si>
  <si>
    <t>8,25*1,02</t>
  </si>
  <si>
    <t>Montáž tvarovek jednoos. plast. gum.kroužek DN 150</t>
  </si>
  <si>
    <t>894432111R00</t>
  </si>
  <si>
    <t>Osazení plastové šachty revizní prům.315 mm, Wavin</t>
  </si>
  <si>
    <t>899103111R00</t>
  </si>
  <si>
    <t>Osazení poklopu s rámem do 150 kg</t>
  </si>
  <si>
    <t>877373199T22</t>
  </si>
  <si>
    <t>Napojení kanalizačních odboček , vč.dodávky spoj.materiálu</t>
  </si>
  <si>
    <t>2861126T00</t>
  </si>
  <si>
    <t>Trubka kanalizační plastová hladkostěnná D 150 x 3000 mm; min.SN 10</t>
  </si>
  <si>
    <t>"odbočky :" (58,10/3)*1,03</t>
  </si>
  <si>
    <t>"odbočky : "(3,70/3)*1,03</t>
  </si>
  <si>
    <t>28651858.AR</t>
  </si>
  <si>
    <t>Přechod kamenina-PVC kanalizační KGUS 160 PVC</t>
  </si>
  <si>
    <t>28697080.AR</t>
  </si>
  <si>
    <t>Poklop teleskopický DN 315 D 400 G</t>
  </si>
  <si>
    <t>28697104R</t>
  </si>
  <si>
    <t>Dno šachtové pro plast.potr. 315/150 mm přímý tok T1 PP</t>
  </si>
  <si>
    <t>28697107R</t>
  </si>
  <si>
    <t>Dno šachtové pro plast.potr. 315/200 mm přímý tok T1 PP</t>
  </si>
  <si>
    <t>286971400R</t>
  </si>
  <si>
    <t>Roura šachtová korugovaná  bez hrdla 315/2000 mm</t>
  </si>
  <si>
    <t>286971621R</t>
  </si>
  <si>
    <t>Konus plastový šachtový PAD 315</t>
  </si>
  <si>
    <t>123,6</t>
  </si>
  <si>
    <t>SO 03,04,05 - SPLAŠKOVÁ KANALIZACE - VÝTLAK, ČS, PŘÍPOJKA NN</t>
  </si>
  <si>
    <t xml:space="preserve">    97 - Prorážení otvorů</t>
  </si>
  <si>
    <t xml:space="preserve">    96 - Přesuny suti a vybouraných hmot</t>
  </si>
  <si>
    <t xml:space="preserve">    711 - Izolace proti vodě</t>
  </si>
  <si>
    <t xml:space="preserve">    713 - Izolace tepelné</t>
  </si>
  <si>
    <t>"výtlak V1 : "3*3,00</t>
  </si>
  <si>
    <t>"výtlak V1 : "1*3,00</t>
  </si>
  <si>
    <t>"výtlak V-1 :" 1*3,00</t>
  </si>
  <si>
    <t>"výtlak V-1 : "1*3,00</t>
  </si>
  <si>
    <t xml:space="preserve">kabel NN podz.: : </t>
  </si>
  <si>
    <t>"výtlak V-1 : "2*3,00</t>
  </si>
  <si>
    <t>výtlak V-1 : 3*3,00*1,10*1,60</t>
  </si>
  <si>
    <t>výtlak V-1 : 1*3,00*1,10*1,30</t>
  </si>
  <si>
    <t>výtlak V-1 : 1*3,00*1,10*2,00</t>
  </si>
  <si>
    <t>výtlak V-1 : 1*3,00*1,10*1,10</t>
  </si>
  <si>
    <t>výtlak V-1 : 2*3,00*1,10*1,10</t>
  </si>
  <si>
    <t>41,25</t>
  </si>
  <si>
    <t xml:space="preserve">výtlak V-1: : </t>
  </si>
  <si>
    <t>"trav.povrch : "6,50*0,85*0,15</t>
  </si>
  <si>
    <t>"ČS :" 3,55*3,55*0,15</t>
  </si>
  <si>
    <t>"ČS :" 3,55*3,55*4,20</t>
  </si>
  <si>
    <t>52,9305/100*30</t>
  </si>
  <si>
    <t>trav.povrch : 6,50*0,85*(2,00-0,15)</t>
  </si>
  <si>
    <t>asf.komun. : 2,20*0,85*(2,00-0,35)</t>
  </si>
  <si>
    <t>asf.komun.-soub.deště : 27,00*1,10*(2,00-0,35)</t>
  </si>
  <si>
    <t>asf.komun.-samostatně : 63,7*1,10*(2,00-0,35)</t>
  </si>
  <si>
    <t>asf.chodník : 21,60*1,10*(2,00-0,20)</t>
  </si>
  <si>
    <t>dláž.chodník : 27,00*1,10*(2,00-0,20)</t>
  </si>
  <si>
    <t>roz.pro VŠ : 1*(1,40*2,50)*(2,50-0,20)</t>
  </si>
  <si>
    <t>282,205</t>
  </si>
  <si>
    <t>282,20525/100*30</t>
  </si>
  <si>
    <t>151101101R00</t>
  </si>
  <si>
    <t>Pažení a rozepření stěn rýh - příložné - hl. do 2m</t>
  </si>
  <si>
    <t>"výtlak V-1 :" 7,70*2,00</t>
  </si>
  <si>
    <t>"souběh deště :" 27,00*2,00</t>
  </si>
  <si>
    <t>"samostatně : "113,30*2,00*2</t>
  </si>
  <si>
    <t>151101111R00</t>
  </si>
  <si>
    <t>Odstranění pažení stěn rýh - příložné - hl. do 2 m</t>
  </si>
  <si>
    <t>"rýhy :" 282,20525/100*50</t>
  </si>
  <si>
    <t>"výkopek : "114,33621*2</t>
  </si>
  <si>
    <t>"ornice :" 2,71913</t>
  </si>
  <si>
    <t>(282,20525+52,9305)-114,33621</t>
  </si>
  <si>
    <t>220,79954*2</t>
  </si>
  <si>
    <t>"výkopek : "114,33621</t>
  </si>
  <si>
    <t>114,33621/2</t>
  </si>
  <si>
    <t>trav.povrch : 6,50*0,85*(2,00-0,15-0,39-0,15)</t>
  </si>
  <si>
    <t>asf.chodník : 21,60*1,10*(2,00-0,15-0,39-0,23)</t>
  </si>
  <si>
    <t>dláž.chodník : 27,00*1,10*(2,00-0,15-0,39-0,25)</t>
  </si>
  <si>
    <t>roz.pro VŠ-dlažba : 1*(1,40*2,50)*(2,50-0,25)</t>
  </si>
  <si>
    <t>ČS : 3,55*3,55*(4,20-0,15)</t>
  </si>
  <si>
    <t>odpočet ČS: : -3,95*3,14*1,17*1,17</t>
  </si>
  <si>
    <t>114,336</t>
  </si>
  <si>
    <t>"výtlak V-1  DN 80 :" (7,70*0,85*0,39)</t>
  </si>
  <si>
    <t>"souběh deště : "27,00*0,80*0,39</t>
  </si>
  <si>
    <t>"samostatně :" 113,30*1,10*0,39</t>
  </si>
  <si>
    <t>"trav.povrch :" 6,50*0,85</t>
  </si>
  <si>
    <t>"ČS :" 3,55*3,55</t>
  </si>
  <si>
    <t>asf.komun. : 2,20*0,85*(2,00-0,15-0,39-0,50)</t>
  </si>
  <si>
    <t>asf.komun.-soub.deště : 27,00*1,10*(2,00-0,15-0,39-0,60-0,50)</t>
  </si>
  <si>
    <t>asf.komun.-samostatně : 63,7*1,10*(2,00-0,15-0,39-0,50)</t>
  </si>
  <si>
    <t>79,754</t>
  </si>
  <si>
    <t>18,12750/50</t>
  </si>
  <si>
    <t>12,00*2</t>
  </si>
  <si>
    <t>59,58225*1,80</t>
  </si>
  <si>
    <t>113106231R00</t>
  </si>
  <si>
    <t>Rozebrání dlažeb ze zámkové dlažby v kamenivu</t>
  </si>
  <si>
    <t>"dláž.chodník :" 27,00*1,10</t>
  </si>
  <si>
    <t>113107610R00</t>
  </si>
  <si>
    <t>Odstranění podkladu nad 50 m2,kam.drcené tl.10 cm</t>
  </si>
  <si>
    <t>"asf.chodník :"21,60*1,10</t>
  </si>
  <si>
    <t>"asf.komun. : "2,20*0,85</t>
  </si>
  <si>
    <t>"asf.komun. : "90,70*1,10</t>
  </si>
  <si>
    <t>"asf.chodník :" 21,60*1,10</t>
  </si>
  <si>
    <t>113151114R00</t>
  </si>
  <si>
    <t>Fréz.živič.krytu pl.do 500 m2,pruh do 75 cm,tl.5cm</t>
  </si>
  <si>
    <t>"překop-rozšíření :" (3,80*3,10)+(1,40*4,60)</t>
  </si>
  <si>
    <t>"asf.komun. :"2,20*1,15</t>
  </si>
  <si>
    <t>"asf.komun. : "90,70*1,70</t>
  </si>
  <si>
    <t>919735112R00</t>
  </si>
  <si>
    <t>Řezání stávajícího živičného krytu tl. 5 - 10 cm</t>
  </si>
  <si>
    <t>"překop-rozšíření : "3,80*2</t>
  </si>
  <si>
    <t>asf.komun. : 2,20</t>
  </si>
  <si>
    <t>asf.komun. : 90,7</t>
  </si>
  <si>
    <t>asf.chodník : 21,60*2</t>
  </si>
  <si>
    <t>136,1</t>
  </si>
  <si>
    <t>za další 4 km : 174,1219*4</t>
  </si>
  <si>
    <t>696,488</t>
  </si>
  <si>
    <t>"výtlak :" 148,00</t>
  </si>
  <si>
    <t>"obetonování ČS :" 5,50</t>
  </si>
  <si>
    <t>"krycí deska :" 0,625</t>
  </si>
  <si>
    <t>4*2,50*0,10</t>
  </si>
  <si>
    <t>273361921RT8</t>
  </si>
  <si>
    <t>Výztuž základových desek ze svařovaných sítí, průměr drátu  8,0, oka 100/100 mm</t>
  </si>
  <si>
    <t>betonová krycí deska ČS</t>
  </si>
  <si>
    <t>0,00536</t>
  </si>
  <si>
    <t>380311300T20</t>
  </si>
  <si>
    <t>Komplet. konstr.přečerpávací stanice prefabrikovaná vč.vystrojení, montáž vč.dodávky</t>
  </si>
  <si>
    <t>Kompletní dodávka konstrukce čerpací stanice včetně strojnětechnologického zařízení.viz.příl.D.8.2;D.8.3</t>
  </si>
  <si>
    <t>Podrobný popis viz.příl.D.1-Technická zpráva</t>
  </si>
  <si>
    <t>"výtlak V-1  DN 80 :" 7,70*0,85*0,15</t>
  </si>
  <si>
    <t>"souběh deště : "27,00*0,80*0,15</t>
  </si>
  <si>
    <t>"samostatně :" 113,30*1,10*0,15</t>
  </si>
  <si>
    <t>452313131R00</t>
  </si>
  <si>
    <t>Bloky pro potrubí z betonu C 12/15</t>
  </si>
  <si>
    <t>"asf.komun. :" 2,20*0,85</t>
  </si>
  <si>
    <t>"asf.komun. :" 90,70*1,10</t>
  </si>
  <si>
    <t>564831111R00</t>
  </si>
  <si>
    <t>Podklad ze štěrkodrti po zhutnění tloušťky 10 cm</t>
  </si>
  <si>
    <t>"dláž.chodník : "27,00*1,10</t>
  </si>
  <si>
    <t>565171111R00</t>
  </si>
  <si>
    <t>Podklad z obal kamen. ACP 22+, š. do 3 m, tl.10 cm</t>
  </si>
  <si>
    <t>"komunikace : "156,720*2</t>
  </si>
  <si>
    <t>"chodník :" 23,76*2</t>
  </si>
  <si>
    <t>asf.komun. : (2,20*1,15)*3</t>
  </si>
  <si>
    <t>asf.komun. : (90,70*1,70)*3</t>
  </si>
  <si>
    <t>překop-rozšíření : (3,80*3,10)+(1,40*4,60)</t>
  </si>
  <si>
    <t>488,38</t>
  </si>
  <si>
    <t>578131111R00</t>
  </si>
  <si>
    <t>Litý asfalt z kameniva jemnozrnný do 3 m tl. 3 cm</t>
  </si>
  <si>
    <t>59245020R</t>
  </si>
  <si>
    <t>Dlažba zámková beton. 20x16,5x6 cm přírodní</t>
  </si>
  <si>
    <t>s využitím původní dlažby 50%</t>
  </si>
  <si>
    <t>(29,70/100*50)*1,02</t>
  </si>
  <si>
    <t>857242121R00</t>
  </si>
  <si>
    <t>Montáž tvarovek litin. jednoos.přír. výkop DN 80</t>
  </si>
  <si>
    <t>857244121R00</t>
  </si>
  <si>
    <t>Montáž tvarovek litin. odboč. přír. výkop DN 80</t>
  </si>
  <si>
    <t>871241121R00</t>
  </si>
  <si>
    <t>Montáž potrubí polyetylenového ve výkopu d 90 mm</t>
  </si>
  <si>
    <t>"výtlak V-1 :" 155,00</t>
  </si>
  <si>
    <t>"VŠ : "2</t>
  </si>
  <si>
    <t>"VŠ :" 1</t>
  </si>
  <si>
    <t>899712111R00</t>
  </si>
  <si>
    <t>Orientační tabulky na zdivu</t>
  </si>
  <si>
    <t>Včetně dodání a připevnění tabulky.</t>
  </si>
  <si>
    <t>0080010T00</t>
  </si>
  <si>
    <t>Vysekání a utěsnění otvoru DN 100 v revizní betonové šachtě,napojení na  grav.kanalizaci</t>
  </si>
  <si>
    <t>0080010T10</t>
  </si>
  <si>
    <t>Montáž PE potrubí v revizní šachtě, vč.objímek pro uchycení</t>
  </si>
  <si>
    <t>0080010T20</t>
  </si>
  <si>
    <t>Dobetonování a utěsnění otvorů DN 250 vzdušníkové šachty, vč.dodávky mat.</t>
  </si>
  <si>
    <t>871522101T33</t>
  </si>
  <si>
    <t>Montáž tvarovek plast. svařovaných na tupo D 90 mm</t>
  </si>
  <si>
    <t>892241111T01</t>
  </si>
  <si>
    <t>Tlaková zkouška PE potrubí do DN 80,vč.zabezpečení konců</t>
  </si>
  <si>
    <t>28613031T00</t>
  </si>
  <si>
    <t>Koleno PE 100; 30,0 °; SDR 17,0; D = 90,0 mm; hladké; spoj svařovaný</t>
  </si>
  <si>
    <t>28613040T00</t>
  </si>
  <si>
    <t>Koleno PE 100; 45,0 °; SDR 17,0; D = 90,0 mm; hladké; spoj svařovaný</t>
  </si>
  <si>
    <t>28613049T00</t>
  </si>
  <si>
    <t>Koleno PE 100; 90,0 °; SDR 17,0; D = 90,0 mm; hladké; spoj svařovaný</t>
  </si>
  <si>
    <t>28613049T01</t>
  </si>
  <si>
    <t>Svěrná spojka pro PE potrubí-koleno 90° D 90 mm; SDR 17</t>
  </si>
  <si>
    <t>286134534R</t>
  </si>
  <si>
    <t>Trubka SUPERPIPE SDR11  90 x 8,2 mm L 100 m kanal</t>
  </si>
  <si>
    <t>"výtlak V-1 :" (155,00+1,00)*1,015</t>
  </si>
  <si>
    <t>42200T033</t>
  </si>
  <si>
    <t>Spec.příruba z tvárné litiny pro PE potrubí s jištěním proti posunu, DN 80</t>
  </si>
  <si>
    <t>4222720T05</t>
  </si>
  <si>
    <t>Zavzdušňovací a odvzdušňovací ventil DN 80 mm pro odpadní vodu, vč.montáže</t>
  </si>
  <si>
    <t>5524212T0</t>
  </si>
  <si>
    <t>Poklop protiskluzový šachtový  - litina; 800 x 800 mm, vč.rámu</t>
  </si>
  <si>
    <t>552598T03</t>
  </si>
  <si>
    <t>Přírubová trouba FF-kus tvárná litina,DN 80 dl.600mm</t>
  </si>
  <si>
    <t>552600T00</t>
  </si>
  <si>
    <t>Příruba tvárná litina; slepá; DN 80 mm</t>
  </si>
  <si>
    <t>552700808T2</t>
  </si>
  <si>
    <t>Odbočka přírub. T-kus  tvárná litina; PN 10, PN 16; DN 1 = 80 mm; DN 2 = 80 mm</t>
  </si>
  <si>
    <t>59224354R</t>
  </si>
  <si>
    <t>Deska zákrytová TZK-Q.1 100-63/17</t>
  </si>
  <si>
    <t>5924334209T5</t>
  </si>
  <si>
    <t>Poklop litinový pro zavzdušňovací a odvzdušňovací soupravy, vč.rámu</t>
  </si>
  <si>
    <t>PC008001</t>
  </si>
  <si>
    <t>Cu vodič CY 4,00mm2</t>
  </si>
  <si>
    <t>238,5</t>
  </si>
  <si>
    <t>917862111R00</t>
  </si>
  <si>
    <t>Osazení stojat. obrub.bet. s opěrou,lože z C 12/15</t>
  </si>
  <si>
    <t>928621011T01</t>
  </si>
  <si>
    <t>Zálivka asfaltová spár tl. 5- 10 cm</t>
  </si>
  <si>
    <t>"překop-rozšíření :"3,80*2</t>
  </si>
  <si>
    <t>59217460R</t>
  </si>
  <si>
    <t>Obrubník silniční dvouvrstvý ABO 2-15  100x15x25cm</t>
  </si>
  <si>
    <t>s využitím stávajících obrubníků 50%</t>
  </si>
  <si>
    <t>(2,00/100*50)*1,02</t>
  </si>
  <si>
    <t>Prorážení otvorů</t>
  </si>
  <si>
    <t>971024481R00</t>
  </si>
  <si>
    <t>Vybourání otv. zeď kam. pl. 0,25 m2, tl. 90cm, MVC</t>
  </si>
  <si>
    <t>průchod podpěrami mostu</t>
  </si>
  <si>
    <t>972800T25</t>
  </si>
  <si>
    <t>Zapravení a utěsnění prostupů kamennými podpěrami mostní konstr, vč.dodávky materiálu</t>
  </si>
  <si>
    <t>979084216R00</t>
  </si>
  <si>
    <t>Vodorovná doprava vybour. hmot po suchu do 5 km</t>
  </si>
  <si>
    <t>979087212R00</t>
  </si>
  <si>
    <t>Nakládání suti na dopravní prostředky</t>
  </si>
  <si>
    <t>979990107T00</t>
  </si>
  <si>
    <t>711</t>
  </si>
  <si>
    <t>Izolace proti vodě</t>
  </si>
  <si>
    <t>711131101T00</t>
  </si>
  <si>
    <t>Izolace proti zemní vlhkosti , pásy na sucho</t>
  </si>
  <si>
    <t>2*6,25</t>
  </si>
  <si>
    <t>28325029T1</t>
  </si>
  <si>
    <t>Pás modifikovaného asfaltu s aditivy proti prorůstání kořínků tl.5 mm</t>
  </si>
  <si>
    <t>2,50*2,50</t>
  </si>
  <si>
    <t>28325029T2</t>
  </si>
  <si>
    <t>Samolepící pás modifikovaného asfaltu  tl.3 mm</t>
  </si>
  <si>
    <t>998711101R00</t>
  </si>
  <si>
    <t>Přesun hmot pro izolace proti vodě, výšky do 6 m</t>
  </si>
  <si>
    <t>713</t>
  </si>
  <si>
    <t>Izolace tepelné</t>
  </si>
  <si>
    <t>713131131R00</t>
  </si>
  <si>
    <t>Izolace tepelná stěn lepením</t>
  </si>
  <si>
    <t>Očištění povrchu stěny od prachu, nařezání izolačních desek na požadovaný rozměr, nanesení lepicího tmelu, osazení desek.</t>
  </si>
  <si>
    <t>28325029T3</t>
  </si>
  <si>
    <t>Pás modifikovaného asfaltu s hliníkovou vložkou  tl.4 mm</t>
  </si>
  <si>
    <t>283754T00</t>
  </si>
  <si>
    <t>Deska polystyrenová ,tepelně izolační tl. 100mm, vč.montáže</t>
  </si>
  <si>
    <t>998713101R00</t>
  </si>
  <si>
    <t>Přesun hmot pro izolace tepelné, výšky do 6 m</t>
  </si>
  <si>
    <t>35713850T55</t>
  </si>
  <si>
    <t>Elektropřípojka  NN  pro  přečerpávací stanici, dodávka vč.mobtáže</t>
  </si>
  <si>
    <t>kabel AYKY 4Bx16 mm2</t>
  </si>
  <si>
    <t>součástí pojistková skříň-typový pilíř</t>
  </si>
  <si>
    <t>23001212TR00</t>
  </si>
  <si>
    <t>Montáž trubky ocelové  D 324 x 10</t>
  </si>
  <si>
    <t>23001212TR22</t>
  </si>
  <si>
    <t>Montáž trubky ocelové předizolované DN 100</t>
  </si>
  <si>
    <t>230200125T10</t>
  </si>
  <si>
    <t>Nasunutí potrubní sekce do ocel.chráničky, DN 300</t>
  </si>
  <si>
    <t>včetně montáže a dodávky kluzných objímek pro nasunutí sekce a koncových těsnících manžet k uzavření chráničky</t>
  </si>
  <si>
    <t>14362530T55</t>
  </si>
  <si>
    <t>Trubka ocelová bezešvá,hladká D 324x10  mm</t>
  </si>
  <si>
    <t>14362530T66</t>
  </si>
  <si>
    <t>Trubka ocelová tepelně předizolovaná DN 100</t>
  </si>
  <si>
    <t>50,00*0,35*0,80</t>
  </si>
  <si>
    <t>460420022RT1</t>
  </si>
  <si>
    <t>Zřízení kabelového lože v rýze š. do 65 cm z písku, lože tloušťky 10 cm</t>
  </si>
  <si>
    <t>1) Rekapitulace stavby</t>
  </si>
  <si>
    <t>2) Rekapitulace objektů stavby a soupisů prací</t>
  </si>
  <si>
    <t>/</t>
  </si>
  <si>
    <t>1) Krycí list soupisu</t>
  </si>
  <si>
    <t>2) Rekapitulace</t>
  </si>
  <si>
    <t>3) Soupis prací</t>
  </si>
  <si>
    <t>Rekapitulace stavby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</si>
  <si>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</si>
  <si>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</si>
  <si>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</si>
  <si>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</si>
  <si>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i/>
        <sz val="9"/>
        <rFont val="Trebuchet MS"/>
        <family val="2"/>
        <charset val="238"/>
      </rPr>
      <t xml:space="preserve">Rekapitulace stavby </t>
    </r>
    <r>
      <rPr>
        <sz val="9"/>
        <rFont val="Trebuchet MS"/>
        <family val="2"/>
        <charset val="238"/>
      </rPr>
      <t>obsahuje sestavu Rekapitulace stavby a Rekapitulace objektů stavby a soupisů prací.</t>
    </r>
  </si>
  <si>
    <r>
      <t xml:space="preserve">V sestavě </t>
    </r>
    <r>
      <rPr>
        <b/>
        <sz val="9"/>
        <rFont val="Trebuchet MS"/>
        <family val="2"/>
        <charset val="238"/>
      </rPr>
      <t>Rekapitulace stavby</t>
    </r>
    <r>
      <rPr>
        <sz val="9"/>
        <rFont val="Trebuchet MS"/>
        <family val="2"/>
        <charset val="238"/>
      </rPr>
      <t xml:space="preserve"> jsou uvedeny informace identifikující předmět veřejné zakázky na stavební práce, KSO, CC-CZ, CZ-CPV, CZ-CPA a rekapitulaci </t>
    </r>
  </si>
  <si>
    <t>celkové nabídkové ceny uchazeče.</t>
  </si>
  <si>
    <r>
      <t xml:space="preserve">V sestavě </t>
    </r>
    <r>
      <rPr>
        <b/>
        <sz val="9"/>
        <rFont val="Trebuchet MS"/>
        <family val="2"/>
        <charset val="238"/>
      </rPr>
      <t>Rekapitulace objektů stavby a soupisů prací</t>
    </r>
    <r>
      <rPr>
        <sz val="9"/>
        <rFont val="Trebuchet MS"/>
        <family val="2"/>
        <charset val="238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</si>
  <si>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</si>
  <si>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</si>
  <si>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</t>
  </si>
  <si>
    <t>Stavební objekt pozemní</t>
  </si>
  <si>
    <t>Stavební objekt inženýrský</t>
  </si>
  <si>
    <t>PRO</t>
  </si>
  <si>
    <t>Provozní soubor</t>
  </si>
  <si>
    <t>VON</t>
  </si>
  <si>
    <t>Vedlejší a ostatní náklady</t>
  </si>
  <si>
    <t>Soupis prací pro daný typ objektu</t>
  </si>
  <si>
    <r>
      <rPr>
        <i/>
        <sz val="9"/>
        <rFont val="Trebuchet MS"/>
        <family val="2"/>
        <charset val="238"/>
      </rPr>
      <t xml:space="preserve">Soupis prací </t>
    </r>
    <r>
      <rPr>
        <sz val="9"/>
        <rFont val="Trebuchet MS"/>
        <family val="2"/>
        <charset val="238"/>
      </rPr>
      <t>pro jednotlivé objekty obsahuje sestavy Krycí list soupisu, Rekapitulace členění soupisu prací, Soupis prací. Za soupis prací může být považován</t>
    </r>
  </si>
  <si>
    <t>i objekt stavby v případě, že neobsahuje podřízenou zakázku.</t>
  </si>
  <si>
    <r>
      <rPr>
        <b/>
        <sz val="9"/>
        <rFont val="Trebuchet MS"/>
        <family val="2"/>
        <charset val="238"/>
      </rPr>
      <t>Krycí list soupisu</t>
    </r>
    <r>
      <rPr>
        <sz val="9"/>
        <rFont val="Trebuchet MS"/>
        <family val="2"/>
        <charset val="238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</si>
  <si>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uchazeče za aktuální soupis prací.</t>
  </si>
  <si>
    <r>
      <rPr>
        <b/>
        <sz val="9"/>
        <rFont val="Trebuchet MS"/>
        <family val="2"/>
        <charset val="238"/>
      </rPr>
      <t>Rekapitulace členění soupisu prací</t>
    </r>
    <r>
      <rPr>
        <sz val="9"/>
        <rFont val="Trebuchet MS"/>
        <family val="2"/>
        <charset val="238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</si>
  <si>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</si>
  <si>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b/>
        <sz val="9"/>
        <rFont val="Trebuchet MS"/>
        <family val="2"/>
        <charset val="238"/>
      </rPr>
      <t xml:space="preserve">Soupis prací </t>
    </r>
    <r>
      <rPr>
        <sz val="9"/>
        <rFont val="Trebuchet MS"/>
        <family val="2"/>
        <charset val="238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</si>
  <si>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</si>
  <si>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</si>
  <si>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</si>
  <si>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</si>
  <si>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>Typ položky: K - konstrukce, M - materiál, PP - plný popis, PSC - poznámka k souboru cen,  P - poznámka k položce, VV - výkaz výměr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</si>
  <si>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</si>
  <si>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</si>
  <si>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</si>
  <si>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</si>
  <si>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</si>
  <si>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</si>
  <si>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</si>
  <si>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</si>
  <si>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</si>
  <si>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</si>
  <si>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</si>
  <si>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</si>
  <si>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</si>
  <si>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</si>
  <si>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</si>
  <si>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</si>
  <si>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</si>
  <si>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</si>
  <si>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Uchazeč je pro podání nabídky povinen vyplnit žlutě podbarvená pole: </t>
  </si>
  <si>
    <t xml:space="preserve">Pole Uchazeč v sestavě Rekapitulace stavby - zde uchazeč vyplní svůj název (název subjektu) </t>
  </si>
  <si>
    <t>Pole IČ a DIČ v sestavě Rekapitulace stavby - zde uchazeč vyplní svoje IČ a DIČ</t>
  </si>
  <si>
    <t>Datum v sestavě Rekapitulace stavby - zde uchazeč vyplní datum vytvoření nabídky</t>
  </si>
  <si>
    <t>J.cena = jednotková cena v sestavě Soupis prací o maximálním počtu desetinných míst uvedených v poli</t>
  </si>
  <si>
    <t>- pokud sestavy soupisů prací obsahují pole J.cena, musí být všechna tato pole vyplněna nenulovými kladnými číslicemi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</si>
  <si>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</si>
  <si>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</si>
  <si>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</si>
  <si>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</si>
  <si>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Uchazeč je v tomto případě povinen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</si>
  <si>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</si>
  <si>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Není však přípustné, aby obě pole - J.materiál, J.Montáž byly u jedné položky vyplněny nulou.</t>
  </si>
  <si>
    <t>Název</t>
  </si>
  <si>
    <t>Povinný</t>
  </si>
  <si>
    <t>Max. počet</t>
  </si>
  <si>
    <t>atributu</t>
  </si>
  <si>
    <t>(A/N)</t>
  </si>
  <si>
    <t>znaků</t>
  </si>
  <si>
    <t>A</t>
  </si>
  <si>
    <t>Kód stavby</t>
  </si>
  <si>
    <t>String</t>
  </si>
  <si>
    <t>Stavba</t>
  </si>
  <si>
    <t>Název stavby</t>
  </si>
  <si>
    <t>Místo</t>
  </si>
  <si>
    <t>N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</si>
  <si>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</si>
  <si>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</si>
  <si>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</si>
  <si>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</si>
  <si>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</si>
  <si>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</si>
  <si>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</si>
  <si>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</si>
  <si>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</si>
  <si>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</si>
  <si>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</si>
  <si>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</si>
  <si>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</si>
  <si>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</si>
  <si>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</si>
  <si>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</si>
  <si>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</si>
  <si>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</si>
  <si>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Uchazeč</t>
  </si>
  <si>
    <t>Uchazeč veřejné zakázky</t>
  </si>
  <si>
    <t>Projektant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</si>
  <si>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</si>
  <si>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</si>
  <si>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</si>
  <si>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</si>
  <si>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</si>
  <si>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</si>
  <si>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</si>
  <si>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</si>
  <si>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</si>
  <si>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</si>
  <si>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</si>
  <si>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</si>
  <si>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</si>
  <si>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</si>
  <si>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</si>
  <si>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</si>
  <si>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</si>
  <si>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</si>
  <si>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</si>
  <si>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</si>
  <si>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</si>
  <si>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</si>
  <si>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</si>
  <si>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</si>
  <si>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</si>
  <si>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</si>
  <si>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</si>
  <si>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</si>
  <si>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</si>
  <si>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</si>
  <si>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</si>
  <si>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</si>
  <si>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</si>
  <si>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</si>
  <si>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</si>
  <si>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</si>
  <si>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</si>
  <si>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</si>
  <si>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</si>
  <si>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</si>
  <si>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</si>
  <si>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</si>
  <si>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</si>
  <si>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</si>
  <si>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</si>
  <si>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</si>
  <si>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</si>
  <si>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</si>
  <si>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</si>
  <si>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</si>
  <si>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</si>
  <si>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</si>
  <si>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</si>
  <si>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</si>
  <si>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</si>
  <si>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</si>
  <si>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</si>
  <si>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</si>
  <si>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</si>
  <si>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</si>
  <si>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</si>
  <si>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</si>
  <si>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</si>
  <si>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</si>
  <si>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</si>
  <si>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</si>
  <si>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</si>
  <si>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Nh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</si>
  <si>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</si>
  <si>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</si>
  <si>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</si>
  <si>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</si>
  <si>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</si>
  <si>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</si>
  <si>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</si>
  <si>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</si>
  <si>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</si>
  <si>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</si>
  <si>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</si>
  <si>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</si>
  <si>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Položka typu HSV</t>
  </si>
  <si>
    <t>Položka typu PSV</t>
  </si>
  <si>
    <t>Položka typu M</t>
  </si>
  <si>
    <t>Položka typu 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</si>
</sst>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0%"/>
    <numFmt numFmtId="165" formatCode="dd\.mm\.yyyy"/>
    <numFmt numFmtId="166" formatCode="#,##0.00000"/>
    <numFmt numFmtId="167" formatCode="#,##0.000"/>
  </numFmts>
  <fonts count="55" x14ac:knownFonts="1">
    <font>
      <sz val="8"/>
      <name val="Trebuchet MS"/>
      <family val="2"/>
    </font>
    <font>
      <sz val="8"/>
      <color rgb="FF969696"/>
      <name val="Trebuchet MS"/>
    </font>
    <font>
      <sz val="9"/>
      <name val="Trebuchet MS"/>
    </font>
    <font>
      <b/>
      <sz val="12"/>
      <name val="Trebuchet MS"/>
    </font>
    <font>
      <sz val="11"/>
      <name val="Trebuchet MS"/>
    </font>
    <font>
      <sz val="10"/>
      <name val="Trebuchet MS"/>
    </font>
    <font>
      <sz val="12"/>
      <color rgb="FF003366"/>
      <name val="Trebuchet MS"/>
    </font>
    <font>
      <sz val="10"/>
      <color rgb="FF003366"/>
      <name val="Trebuchet MS"/>
    </font>
    <font>
      <sz val="8"/>
      <color rgb="FF003366"/>
      <name val="Trebuchet MS"/>
    </font>
    <font>
      <sz val="8"/>
      <color rgb="FF800080"/>
      <name val="Trebuchet MS"/>
    </font>
    <font>
      <sz val="8"/>
      <color rgb="FF505050"/>
      <name val="Trebuchet MS"/>
    </font>
    <font>
      <sz val="8"/>
      <color rgb="FFFF0000"/>
      <name val="Trebuchet MS"/>
    </font>
    <font>
      <sz val="8"/>
      <color rgb="FF0000A8"/>
      <name val="Trebuchet MS"/>
    </font>
    <font>
      <sz val="8"/>
      <color rgb="FFFAE682"/>
      <name val="Trebuchet MS"/>
    </font>
    <font>
      <b/>
      <sz val="16"/>
      <name val="Trebuchet MS"/>
    </font>
    <font>
      <sz val="8"/>
      <color rgb="FF3366FF"/>
      <name val="Trebuchet MS"/>
    </font>
    <font>
      <b/>
      <sz val="12"/>
      <color rgb="FF969696"/>
      <name val="Trebuchet MS"/>
    </font>
    <font>
      <sz val="9"/>
      <color rgb="FF969696"/>
      <name val="Trebuchet MS"/>
    </font>
    <font>
      <b/>
      <sz val="8"/>
      <color rgb="FF969696"/>
      <name val="Trebuchet MS"/>
    </font>
    <font>
      <b/>
      <sz val="10"/>
      <name val="Trebuchet MS"/>
    </font>
    <font>
      <b/>
      <sz val="9"/>
      <name val="Trebuchet MS"/>
    </font>
    <font>
      <sz val="12"/>
      <color rgb="FF969696"/>
      <name val="Trebuchet MS"/>
    </font>
    <font>
      <b/>
      <sz val="12"/>
      <color rgb="FF960000"/>
      <name val="Trebuchet MS"/>
    </font>
    <font>
      <sz val="12"/>
      <name val="Trebuchet MS"/>
    </font>
    <font>
      <b/>
      <sz val="11"/>
      <color rgb="FF003366"/>
      <name val="Trebuchet MS"/>
    </font>
    <font>
      <sz val="11"/>
      <color rgb="FF003366"/>
      <name val="Trebuchet MS"/>
    </font>
    <font>
      <b/>
      <sz val="11"/>
      <name val="Trebuchet MS"/>
    </font>
    <font>
      <sz val="11"/>
      <color rgb="FF969696"/>
      <name val="Trebuchet MS"/>
    </font>
    <font>
      <b/>
      <sz val="10"/>
      <color rgb="FF003366"/>
      <name val="Trebuchet MS"/>
    </font>
    <font>
      <sz val="10"/>
      <color rgb="FF969696"/>
      <name val="Trebuchet MS"/>
    </font>
    <font>
      <sz val="8"/>
      <color rgb="FF000000"/>
      <name val="Trebuchet MS"/>
    </font>
    <font>
      <b/>
      <sz val="12"/>
      <color rgb="FF800000"/>
      <name val="Trebuchet MS"/>
    </font>
    <font>
      <sz val="12"/>
      <color rgb="FF000000"/>
      <name val="Trebuchet MS"/>
    </font>
    <font>
      <sz val="10"/>
      <color rgb="FF000000"/>
      <name val="Trebuchet MS"/>
    </font>
    <font>
      <sz val="9"/>
      <color rgb="FF000000"/>
      <name val="Trebuchet MS"/>
    </font>
    <font>
      <sz val="8"/>
      <color rgb="FF960000"/>
      <name val="Trebuchet MS"/>
    </font>
    <font>
      <b/>
      <sz val="8"/>
      <name val="Trebuchet MS"/>
    </font>
    <font>
      <sz val="7"/>
      <color rgb="FF969696"/>
      <name val="Trebuchet MS"/>
    </font>
    <font>
      <sz val="8"/>
      <color rgb="FF800080"/>
      <name val="Trebuchet MS"/>
    </font>
    <font>
      <sz val="8"/>
      <color rgb="FFFF0000"/>
      <name val="Trebuchet MS"/>
    </font>
    <font>
      <i/>
      <sz val="8"/>
      <color rgb="FF0000FF"/>
      <name val="Trebuchet MS"/>
    </font>
    <font>
      <u/>
      <sz val="8"/>
      <color theme="10"/>
      <name val="Trebuchet MS"/>
      <family val="2"/>
    </font>
    <font>
      <sz val="18"/>
      <color theme="10"/>
      <name val="Wingdings 2"/>
      <family val="1"/>
      <charset val="2"/>
    </font>
    <font>
      <sz val="10"/>
      <color rgb="FF960000"/>
      <name val="Trebuchet MS"/>
      <family val="2"/>
    </font>
    <font>
      <sz val="10"/>
      <name val="Trebuchet MS"/>
      <family val="2"/>
    </font>
    <font>
      <u/>
      <sz val="10"/>
      <color theme="10"/>
      <name val="Trebuchet MS"/>
      <family val="2"/>
    </font>
    <font>
      <sz val="8"/>
      <name val="Trebuchet MS"/>
      <charset val="238"/>
    </font>
    <font>
      <sz val="8"/>
      <name val="Trebuchet MS"/>
      <family val="2"/>
      <charset val="238"/>
    </font>
    <font>
      <b/>
      <sz val="16"/>
      <name val="Trebuchet MS"/>
      <family val="2"/>
      <charset val="238"/>
    </font>
    <font>
      <b/>
      <sz val="11"/>
      <name val="Trebuchet MS"/>
      <family val="2"/>
      <charset val="238"/>
    </font>
    <font>
      <sz val="9"/>
      <name val="Trebuchet MS"/>
      <family val="2"/>
      <charset val="238"/>
    </font>
    <font>
      <i/>
      <sz val="9"/>
      <name val="Trebuchet MS"/>
      <family val="2"/>
      <charset val="238"/>
    </font>
    <font>
      <b/>
      <sz val="9"/>
      <name val="Trebuchet MS"/>
      <family val="2"/>
      <charset val="238"/>
    </font>
    <font>
      <sz val="10"/>
      <name val="Trebuchet MS"/>
      <family val="2"/>
      <charset val="238"/>
    </font>
    <font>
      <sz val="11"/>
      <name val="Trebuchet MS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rgb="FFFAE682"/>
      </patternFill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36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/>
      <right style="thin">
        <color rgb="FF000000"/>
      </right>
      <top style="hair">
        <color rgb="FF969696"/>
      </top>
      <bottom/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41" fillId="0" borderId="0" applyNumberFormat="0" applyFill="0" applyBorder="0" applyAlignment="0" applyProtection="0"/>
    <xf numFmtId="0" fontId="46" fillId="0" borderId="0" applyAlignment="0">
      <alignment vertical="top" wrapText="1"/>
      <protection locked="0"/>
    </xf>
  </cellStyleXfs>
  <cellXfs count="440">
    <xf numFmtId="0" fontId="0" fillId="0" borderId="0" xfId="0"/>
    <xf numFmtId="0" fontId="0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2" borderId="0" xfId="0" applyFont="1" applyFill="1" applyAlignment="1">
      <alignment horizontal="left" vertical="center"/>
    </xf>
    <xf numFmtId="0" fontId="0" fillId="2" borderId="0" xfId="0" applyFill="1"/>
    <xf numFmtId="0" fontId="13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1" xfId="0" applyBorder="1" applyProtection="1"/>
    <xf numFmtId="0" fontId="0" fillId="0" borderId="2" xfId="0" applyBorder="1" applyProtection="1"/>
    <xf numFmtId="0" fontId="0" fillId="0" borderId="3" xfId="0" applyBorder="1" applyProtection="1"/>
    <xf numFmtId="0" fontId="0" fillId="0" borderId="4" xfId="0" applyBorder="1" applyProtection="1"/>
    <xf numFmtId="0" fontId="0" fillId="0" borderId="0" xfId="0" applyBorder="1" applyProtection="1"/>
    <xf numFmtId="0" fontId="14" fillId="0" borderId="0" xfId="0" applyFont="1" applyBorder="1" applyAlignment="1" applyProtection="1">
      <alignment horizontal="left" vertical="center"/>
    </xf>
    <xf numFmtId="0" fontId="0" fillId="0" borderId="5" xfId="0" applyBorder="1" applyProtection="1"/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7" fillId="0" borderId="0" xfId="0" applyFont="1" applyBorder="1" applyAlignment="1" applyProtection="1">
      <alignment horizontal="left" vertical="top"/>
    </xf>
    <xf numFmtId="0" fontId="2" fillId="0" borderId="0" xfId="0" applyFont="1" applyBorder="1" applyAlignment="1" applyProtection="1">
      <alignment horizontal="left" vertical="center"/>
    </xf>
    <xf numFmtId="0" fontId="3" fillId="0" borderId="0" xfId="0" applyFont="1" applyBorder="1" applyAlignment="1" applyProtection="1">
      <alignment horizontal="left" vertical="top"/>
    </xf>
    <xf numFmtId="0" fontId="17" fillId="0" borderId="0" xfId="0" applyFont="1" applyBorder="1" applyAlignment="1" applyProtection="1">
      <alignment horizontal="left" vertical="center"/>
    </xf>
    <xf numFmtId="0" fontId="2" fillId="3" borderId="0" xfId="0" applyFont="1" applyFill="1" applyBorder="1" applyAlignment="1" applyProtection="1">
      <alignment horizontal="left" vertical="center"/>
      <protection locked="0"/>
    </xf>
    <xf numFmtId="0" fontId="2" fillId="0" borderId="0" xfId="0" applyFont="1" applyBorder="1" applyAlignment="1" applyProtection="1">
      <alignment horizontal="left" vertical="top"/>
    </xf>
    <xf numFmtId="49" fontId="2" fillId="3" borderId="0" xfId="0" applyNumberFormat="1" applyFont="1" applyFill="1" applyBorder="1" applyAlignment="1" applyProtection="1">
      <alignment horizontal="left" vertical="center"/>
      <protection locked="0"/>
    </xf>
    <xf numFmtId="0" fontId="0" fillId="0" borderId="6" xfId="0" applyBorder="1" applyProtection="1"/>
    <xf numFmtId="0" fontId="0" fillId="0" borderId="4" xfId="0" applyFont="1" applyBorder="1" applyAlignment="1" applyProtection="1">
      <alignment vertical="center"/>
    </xf>
    <xf numFmtId="0" fontId="0" fillId="0" borderId="0" xfId="0" applyFont="1" applyBorder="1" applyAlignment="1" applyProtection="1">
      <alignment vertical="center"/>
    </xf>
    <xf numFmtId="0" fontId="19" fillId="0" borderId="7" xfId="0" applyFont="1" applyBorder="1" applyAlignment="1" applyProtection="1">
      <alignment horizontal="left" vertical="center"/>
    </xf>
    <xf numFmtId="0" fontId="0" fillId="0" borderId="7" xfId="0" applyFont="1" applyBorder="1" applyAlignment="1" applyProtection="1">
      <alignment vertical="center"/>
    </xf>
    <xf numFmtId="0" fontId="0" fillId="0" borderId="5" xfId="0" applyFont="1" applyBorder="1" applyAlignment="1" applyProtection="1">
      <alignment vertical="center"/>
    </xf>
    <xf numFmtId="0" fontId="1" fillId="0" borderId="0" xfId="0" applyFont="1" applyBorder="1" applyAlignment="1" applyProtection="1">
      <alignment horizontal="right" vertical="center"/>
    </xf>
    <xf numFmtId="0" fontId="1" fillId="0" borderId="4" xfId="0" applyFont="1" applyBorder="1" applyAlignment="1" applyProtection="1">
      <alignment vertical="center"/>
    </xf>
    <xf numFmtId="0" fontId="1" fillId="0" borderId="0" xfId="0" applyFont="1" applyBorder="1" applyAlignment="1" applyProtection="1">
      <alignment vertical="center"/>
    </xf>
    <xf numFmtId="0" fontId="1" fillId="0" borderId="0" xfId="0" applyFont="1" applyBorder="1" applyAlignment="1" applyProtection="1">
      <alignment horizontal="left" vertical="center"/>
    </xf>
    <xf numFmtId="0" fontId="1" fillId="0" borderId="5" xfId="0" applyFont="1" applyBorder="1" applyAlignment="1" applyProtection="1">
      <alignment vertical="center"/>
    </xf>
    <xf numFmtId="0" fontId="0" fillId="4" borderId="0" xfId="0" applyFont="1" applyFill="1" applyBorder="1" applyAlignment="1" applyProtection="1">
      <alignment vertical="center"/>
    </xf>
    <xf numFmtId="0" fontId="3" fillId="4" borderId="8" xfId="0" applyFont="1" applyFill="1" applyBorder="1" applyAlignment="1" applyProtection="1">
      <alignment horizontal="left" vertical="center"/>
    </xf>
    <xf numFmtId="0" fontId="0" fillId="4" borderId="9" xfId="0" applyFont="1" applyFill="1" applyBorder="1" applyAlignment="1" applyProtection="1">
      <alignment vertical="center"/>
    </xf>
    <xf numFmtId="0" fontId="3" fillId="4" borderId="9" xfId="0" applyFont="1" applyFill="1" applyBorder="1" applyAlignment="1" applyProtection="1">
      <alignment horizontal="center" vertical="center"/>
    </xf>
    <xf numFmtId="0" fontId="0" fillId="4" borderId="5" xfId="0" applyFont="1" applyFill="1" applyBorder="1" applyAlignment="1" applyProtection="1">
      <alignment vertical="center"/>
    </xf>
    <xf numFmtId="0" fontId="0" fillId="0" borderId="11" xfId="0" applyFont="1" applyBorder="1" applyAlignment="1" applyProtection="1">
      <alignment vertical="center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0" fillId="0" borderId="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0" fillId="0" borderId="4" xfId="0" applyFont="1" applyBorder="1" applyAlignment="1">
      <alignment vertical="center"/>
    </xf>
    <xf numFmtId="0" fontId="14" fillId="0" borderId="0" xfId="0" applyFont="1" applyAlignment="1" applyProtection="1">
      <alignment horizontal="left" vertical="center"/>
    </xf>
    <xf numFmtId="0" fontId="0" fillId="0" borderId="0" xfId="0" applyFont="1" applyAlignment="1" applyProtection="1">
      <alignment vertical="center"/>
    </xf>
    <xf numFmtId="0" fontId="2" fillId="0" borderId="4" xfId="0" applyFont="1" applyBorder="1" applyAlignment="1" applyProtection="1">
      <alignment vertical="center"/>
    </xf>
    <xf numFmtId="0" fontId="17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4" xfId="0" applyFont="1" applyBorder="1" applyAlignment="1">
      <alignment vertical="center"/>
    </xf>
    <xf numFmtId="0" fontId="20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0" fillId="0" borderId="15" xfId="0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18" xfId="0" applyFont="1" applyBorder="1" applyAlignment="1">
      <alignment vertical="center"/>
    </xf>
    <xf numFmtId="0" fontId="0" fillId="0" borderId="18" xfId="0" applyFont="1" applyBorder="1" applyAlignment="1" applyProtection="1">
      <alignment vertical="center"/>
    </xf>
    <xf numFmtId="0" fontId="0" fillId="5" borderId="9" xfId="0" applyFont="1" applyFill="1" applyBorder="1" applyAlignment="1" applyProtection="1">
      <alignment vertical="center"/>
    </xf>
    <xf numFmtId="0" fontId="2" fillId="5" borderId="10" xfId="0" applyFont="1" applyFill="1" applyBorder="1" applyAlignment="1" applyProtection="1">
      <alignment horizontal="center" vertical="center"/>
    </xf>
    <xf numFmtId="0" fontId="17" fillId="0" borderId="19" xfId="0" applyFont="1" applyBorder="1" applyAlignment="1" applyProtection="1">
      <alignment horizontal="center" vertical="center" wrapText="1"/>
    </xf>
    <xf numFmtId="0" fontId="17" fillId="0" borderId="20" xfId="0" applyFont="1" applyBorder="1" applyAlignment="1" applyProtection="1">
      <alignment horizontal="center" vertical="center" wrapText="1"/>
    </xf>
    <xf numFmtId="0" fontId="17" fillId="0" borderId="21" xfId="0" applyFont="1" applyBorder="1" applyAlignment="1" applyProtection="1">
      <alignment horizontal="center" vertical="center" wrapText="1"/>
    </xf>
    <xf numFmtId="0" fontId="0" fillId="0" borderId="14" xfId="0" applyFont="1" applyBorder="1" applyAlignment="1" applyProtection="1">
      <alignment vertical="center"/>
    </xf>
    <xf numFmtId="0" fontId="0" fillId="0" borderId="15" xfId="0" applyFont="1" applyBorder="1" applyAlignment="1" applyProtection="1">
      <alignment vertical="center"/>
    </xf>
    <xf numFmtId="0" fontId="0" fillId="0" borderId="16" xfId="0" applyFont="1" applyBorder="1" applyAlignment="1" applyProtection="1">
      <alignment vertical="center"/>
    </xf>
    <xf numFmtId="0" fontId="22" fillId="0" borderId="0" xfId="0" applyFont="1" applyAlignment="1" applyProtection="1">
      <alignment horizontal="left" vertical="center"/>
    </xf>
    <xf numFmtId="0" fontId="22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4" fontId="21" fillId="0" borderId="17" xfId="0" applyNumberFormat="1" applyFont="1" applyBorder="1" applyAlignment="1" applyProtection="1">
      <alignment vertical="center"/>
    </xf>
    <xf numFmtId="4" fontId="21" fillId="0" borderId="0" xfId="0" applyNumberFormat="1" applyFont="1" applyBorder="1" applyAlignment="1" applyProtection="1">
      <alignment vertical="center"/>
    </xf>
    <xf numFmtId="166" fontId="21" fillId="0" borderId="0" xfId="0" applyNumberFormat="1" applyFont="1" applyBorder="1" applyAlignment="1" applyProtection="1">
      <alignment vertical="center"/>
    </xf>
    <xf numFmtId="4" fontId="21" fillId="0" borderId="18" xfId="0" applyNumberFormat="1" applyFont="1" applyBorder="1" applyAlignment="1" applyProtection="1">
      <alignment vertical="center"/>
    </xf>
    <xf numFmtId="0" fontId="3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4" fillId="0" borderId="4" xfId="0" applyFont="1" applyBorder="1" applyAlignment="1" applyProtection="1">
      <alignment vertical="center"/>
    </xf>
    <xf numFmtId="0" fontId="24" fillId="0" borderId="0" xfId="0" applyFont="1" applyAlignment="1" applyProtection="1">
      <alignment vertical="center"/>
    </xf>
    <xf numFmtId="0" fontId="25" fillId="0" borderId="0" xfId="0" applyFont="1" applyAlignment="1" applyProtection="1">
      <alignment vertical="center"/>
    </xf>
    <xf numFmtId="0" fontId="26" fillId="0" borderId="0" xfId="0" applyFont="1" applyAlignment="1" applyProtection="1">
      <alignment horizontal="center" vertical="center"/>
    </xf>
    <xf numFmtId="0" fontId="4" fillId="0" borderId="4" xfId="0" applyFont="1" applyBorder="1" applyAlignment="1">
      <alignment vertical="center"/>
    </xf>
    <xf numFmtId="4" fontId="27" fillId="0" borderId="17" xfId="0" applyNumberFormat="1" applyFont="1" applyBorder="1" applyAlignment="1" applyProtection="1">
      <alignment vertical="center"/>
    </xf>
    <xf numFmtId="4" fontId="27" fillId="0" borderId="0" xfId="0" applyNumberFormat="1" applyFont="1" applyBorder="1" applyAlignment="1" applyProtection="1">
      <alignment vertical="center"/>
    </xf>
    <xf numFmtId="166" fontId="27" fillId="0" borderId="0" xfId="0" applyNumberFormat="1" applyFont="1" applyBorder="1" applyAlignment="1" applyProtection="1">
      <alignment vertical="center"/>
    </xf>
    <xf numFmtId="4" fontId="27" fillId="0" borderId="18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5" fillId="0" borderId="4" xfId="0" applyFont="1" applyBorder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5" fillId="0" borderId="0" xfId="0" applyFont="1" applyAlignment="1" applyProtection="1">
      <alignment horizontal="center" vertical="center"/>
    </xf>
    <xf numFmtId="0" fontId="5" fillId="0" borderId="4" xfId="0" applyFont="1" applyBorder="1" applyAlignment="1">
      <alignment vertical="center"/>
    </xf>
    <xf numFmtId="4" fontId="29" fillId="0" borderId="17" xfId="0" applyNumberFormat="1" applyFont="1" applyBorder="1" applyAlignment="1" applyProtection="1">
      <alignment vertical="center"/>
    </xf>
    <xf numFmtId="4" fontId="29" fillId="0" borderId="0" xfId="0" applyNumberFormat="1" applyFont="1" applyBorder="1" applyAlignment="1" applyProtection="1">
      <alignment vertical="center"/>
    </xf>
    <xf numFmtId="166" fontId="29" fillId="0" borderId="0" xfId="0" applyNumberFormat="1" applyFont="1" applyBorder="1" applyAlignment="1" applyProtection="1">
      <alignment vertical="center"/>
    </xf>
    <xf numFmtId="4" fontId="29" fillId="0" borderId="18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4" fontId="29" fillId="0" borderId="22" xfId="0" applyNumberFormat="1" applyFont="1" applyBorder="1" applyAlignment="1" applyProtection="1">
      <alignment vertical="center"/>
    </xf>
    <xf numFmtId="4" fontId="29" fillId="0" borderId="23" xfId="0" applyNumberFormat="1" applyFont="1" applyBorder="1" applyAlignment="1" applyProtection="1">
      <alignment vertical="center"/>
    </xf>
    <xf numFmtId="166" fontId="29" fillId="0" borderId="23" xfId="0" applyNumberFormat="1" applyFont="1" applyBorder="1" applyAlignment="1" applyProtection="1">
      <alignment vertical="center"/>
    </xf>
    <xf numFmtId="4" fontId="29" fillId="0" borderId="24" xfId="0" applyNumberFormat="1" applyFont="1" applyBorder="1" applyAlignment="1" applyProtection="1">
      <alignment vertical="center"/>
    </xf>
    <xf numFmtId="0" fontId="0" fillId="0" borderId="0" xfId="0" applyProtection="1">
      <protection locked="0"/>
    </xf>
    <xf numFmtId="0" fontId="30" fillId="0" borderId="0" xfId="0" applyFont="1" applyAlignment="1">
      <alignment horizontal="left" vertical="center"/>
    </xf>
    <xf numFmtId="0" fontId="0" fillId="0" borderId="2" xfId="0" applyBorder="1" applyProtection="1">
      <protection locked="0"/>
    </xf>
    <xf numFmtId="0" fontId="0" fillId="0" borderId="0" xfId="0" applyBorder="1" applyProtection="1">
      <protection locked="0"/>
    </xf>
    <xf numFmtId="0" fontId="0" fillId="0" borderId="0" xfId="0" applyFont="1" applyBorder="1" applyAlignment="1" applyProtection="1">
      <alignment vertical="center"/>
      <protection locked="0"/>
    </xf>
    <xf numFmtId="0" fontId="17" fillId="0" borderId="0" xfId="0" applyFont="1" applyBorder="1" applyAlignment="1" applyProtection="1">
      <alignment horizontal="left" vertical="center"/>
      <protection locked="0"/>
    </xf>
    <xf numFmtId="165" fontId="2" fillId="0" borderId="0" xfId="0" applyNumberFormat="1" applyFont="1" applyBorder="1" applyAlignment="1" applyProtection="1">
      <alignment horizontal="left" vertical="center"/>
    </xf>
    <xf numFmtId="0" fontId="0" fillId="0" borderId="4" xfId="0" applyFont="1" applyBorder="1" applyAlignment="1" applyProtection="1">
      <alignment vertical="center" wrapText="1"/>
    </xf>
    <xf numFmtId="0" fontId="0" fillId="0" borderId="0" xfId="0" applyFont="1" applyBorder="1" applyAlignment="1" applyProtection="1">
      <alignment vertical="center" wrapText="1"/>
    </xf>
    <xf numFmtId="0" fontId="0" fillId="0" borderId="0" xfId="0" applyFont="1" applyBorder="1" applyAlignment="1" applyProtection="1">
      <alignment vertical="center" wrapText="1"/>
      <protection locked="0"/>
    </xf>
    <xf numFmtId="0" fontId="0" fillId="0" borderId="5" xfId="0" applyFont="1" applyBorder="1" applyAlignment="1" applyProtection="1">
      <alignment vertical="center" wrapText="1"/>
    </xf>
    <xf numFmtId="0" fontId="30" fillId="0" borderId="0" xfId="0" applyFont="1" applyAlignment="1">
      <alignment horizontal="left" vertical="center" wrapText="1"/>
    </xf>
    <xf numFmtId="0" fontId="0" fillId="0" borderId="15" xfId="0" applyFont="1" applyBorder="1" applyAlignment="1" applyProtection="1">
      <alignment vertical="center"/>
      <protection locked="0"/>
    </xf>
    <xf numFmtId="0" fontId="0" fillId="0" borderId="25" xfId="0" applyFont="1" applyBorder="1" applyAlignment="1" applyProtection="1">
      <alignment vertical="center"/>
    </xf>
    <xf numFmtId="0" fontId="19" fillId="0" borderId="0" xfId="0" applyFont="1" applyBorder="1" applyAlignment="1" applyProtection="1">
      <alignment horizontal="left" vertical="center"/>
    </xf>
    <xf numFmtId="4" fontId="22" fillId="0" borderId="0" xfId="0" applyNumberFormat="1" applyFont="1" applyBorder="1" applyAlignment="1" applyProtection="1">
      <alignment vertical="center"/>
    </xf>
    <xf numFmtId="0" fontId="1" fillId="0" borderId="0" xfId="0" applyFont="1" applyBorder="1" applyAlignment="1" applyProtection="1">
      <alignment horizontal="right" vertical="center"/>
      <protection locked="0"/>
    </xf>
    <xf numFmtId="4" fontId="1" fillId="0" borderId="0" xfId="0" applyNumberFormat="1" applyFont="1" applyBorder="1" applyAlignment="1" applyProtection="1">
      <alignment vertical="center"/>
    </xf>
    <xf numFmtId="164" fontId="1" fillId="0" borderId="0" xfId="0" applyNumberFormat="1" applyFont="1" applyBorder="1" applyAlignment="1" applyProtection="1">
      <alignment horizontal="right" vertical="center"/>
      <protection locked="0"/>
    </xf>
    <xf numFmtId="0" fontId="0" fillId="5" borderId="0" xfId="0" applyFont="1" applyFill="1" applyBorder="1" applyAlignment="1" applyProtection="1">
      <alignment vertical="center"/>
    </xf>
    <xf numFmtId="0" fontId="3" fillId="5" borderId="8" xfId="0" applyFont="1" applyFill="1" applyBorder="1" applyAlignment="1" applyProtection="1">
      <alignment horizontal="left" vertical="center"/>
    </xf>
    <xf numFmtId="0" fontId="3" fillId="5" borderId="9" xfId="0" applyFont="1" applyFill="1" applyBorder="1" applyAlignment="1" applyProtection="1">
      <alignment horizontal="right" vertical="center"/>
    </xf>
    <xf numFmtId="0" fontId="3" fillId="5" borderId="9" xfId="0" applyFont="1" applyFill="1" applyBorder="1" applyAlignment="1" applyProtection="1">
      <alignment horizontal="center" vertical="center"/>
    </xf>
    <xf numFmtId="0" fontId="0" fillId="5" borderId="9" xfId="0" applyFont="1" applyFill="1" applyBorder="1" applyAlignment="1" applyProtection="1">
      <alignment vertical="center"/>
      <protection locked="0"/>
    </xf>
    <xf numFmtId="4" fontId="3" fillId="5" borderId="9" xfId="0" applyNumberFormat="1" applyFont="1" applyFill="1" applyBorder="1" applyAlignment="1" applyProtection="1">
      <alignment vertical="center"/>
    </xf>
    <xf numFmtId="0" fontId="0" fillId="5" borderId="26" xfId="0" applyFont="1" applyFill="1" applyBorder="1" applyAlignment="1" applyProtection="1">
      <alignment vertical="center"/>
    </xf>
    <xf numFmtId="0" fontId="0" fillId="0" borderId="12" xfId="0" applyFont="1" applyBorder="1" applyAlignment="1" applyProtection="1">
      <alignment vertical="center"/>
      <protection locked="0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2" xfId="0" applyFont="1" applyBorder="1" applyAlignment="1" applyProtection="1">
      <alignment vertical="center"/>
      <protection locked="0"/>
    </xf>
    <xf numFmtId="0" fontId="0" fillId="0" borderId="3" xfId="0" applyFont="1" applyBorder="1" applyAlignment="1">
      <alignment vertical="center"/>
    </xf>
    <xf numFmtId="0" fontId="2" fillId="5" borderId="0" xfId="0" applyFont="1" applyFill="1" applyBorder="1" applyAlignment="1" applyProtection="1">
      <alignment horizontal="left" vertical="center"/>
    </xf>
    <xf numFmtId="0" fontId="0" fillId="5" borderId="0" xfId="0" applyFont="1" applyFill="1" applyBorder="1" applyAlignment="1" applyProtection="1">
      <alignment vertical="center"/>
      <protection locked="0"/>
    </xf>
    <xf numFmtId="0" fontId="2" fillId="5" borderId="0" xfId="0" applyFont="1" applyFill="1" applyBorder="1" applyAlignment="1" applyProtection="1">
      <alignment horizontal="right" vertical="center"/>
    </xf>
    <xf numFmtId="0" fontId="0" fillId="5" borderId="5" xfId="0" applyFont="1" applyFill="1" applyBorder="1" applyAlignment="1" applyProtection="1">
      <alignment vertical="center"/>
    </xf>
    <xf numFmtId="0" fontId="31" fillId="0" borderId="0" xfId="0" applyFont="1" applyBorder="1" applyAlignment="1" applyProtection="1">
      <alignment horizontal="left" vertical="center"/>
    </xf>
    <xf numFmtId="0" fontId="6" fillId="0" borderId="4" xfId="0" applyFont="1" applyBorder="1" applyAlignment="1" applyProtection="1">
      <alignment vertical="center"/>
    </xf>
    <xf numFmtId="0" fontId="6" fillId="0" borderId="0" xfId="0" applyFont="1" applyBorder="1" applyAlignment="1" applyProtection="1">
      <alignment vertical="center"/>
    </xf>
    <xf numFmtId="0" fontId="6" fillId="0" borderId="23" xfId="0" applyFont="1" applyBorder="1" applyAlignment="1" applyProtection="1">
      <alignment horizontal="left" vertical="center"/>
    </xf>
    <xf numFmtId="0" fontId="6" fillId="0" borderId="23" xfId="0" applyFont="1" applyBorder="1" applyAlignment="1" applyProtection="1">
      <alignment vertical="center"/>
    </xf>
    <xf numFmtId="0" fontId="6" fillId="0" borderId="23" xfId="0" applyFont="1" applyBorder="1" applyAlignment="1" applyProtection="1">
      <alignment vertical="center"/>
      <protection locked="0"/>
    </xf>
    <xf numFmtId="4" fontId="6" fillId="0" borderId="23" xfId="0" applyNumberFormat="1" applyFont="1" applyBorder="1" applyAlignment="1" applyProtection="1">
      <alignment vertical="center"/>
    </xf>
    <xf numFmtId="0" fontId="6" fillId="0" borderId="5" xfId="0" applyFont="1" applyBorder="1" applyAlignment="1" applyProtection="1">
      <alignment vertical="center"/>
    </xf>
    <xf numFmtId="0" fontId="32" fillId="0" borderId="0" xfId="0" applyFont="1" applyAlignment="1">
      <alignment horizontal="left" vertical="center"/>
    </xf>
    <xf numFmtId="0" fontId="7" fillId="0" borderId="4" xfId="0" applyFont="1" applyBorder="1" applyAlignment="1" applyProtection="1">
      <alignment vertical="center"/>
    </xf>
    <xf numFmtId="0" fontId="7" fillId="0" borderId="0" xfId="0" applyFont="1" applyBorder="1" applyAlignment="1" applyProtection="1">
      <alignment vertical="center"/>
    </xf>
    <xf numFmtId="0" fontId="7" fillId="0" borderId="23" xfId="0" applyFont="1" applyBorder="1" applyAlignment="1" applyProtection="1">
      <alignment horizontal="left" vertical="center"/>
    </xf>
    <xf numFmtId="0" fontId="7" fillId="0" borderId="23" xfId="0" applyFont="1" applyBorder="1" applyAlignment="1" applyProtection="1">
      <alignment vertical="center"/>
    </xf>
    <xf numFmtId="0" fontId="7" fillId="0" borderId="23" xfId="0" applyFont="1" applyBorder="1" applyAlignment="1" applyProtection="1">
      <alignment vertical="center"/>
      <protection locked="0"/>
    </xf>
    <xf numFmtId="4" fontId="7" fillId="0" borderId="23" xfId="0" applyNumberFormat="1" applyFont="1" applyBorder="1" applyAlignment="1" applyProtection="1">
      <alignment vertical="center"/>
    </xf>
    <xf numFmtId="0" fontId="7" fillId="0" borderId="5" xfId="0" applyFont="1" applyBorder="1" applyAlignment="1" applyProtection="1">
      <alignment vertical="center"/>
    </xf>
    <xf numFmtId="0" fontId="33" fillId="0" borderId="0" xfId="0" applyFont="1" applyAlignment="1">
      <alignment horizontal="left" vertical="center"/>
    </xf>
    <xf numFmtId="0" fontId="0" fillId="0" borderId="0" xfId="0" applyFont="1" applyAlignment="1" applyProtection="1">
      <alignment vertical="center"/>
      <protection locked="0"/>
    </xf>
    <xf numFmtId="0" fontId="0" fillId="0" borderId="0" xfId="0" applyProtection="1"/>
    <xf numFmtId="0" fontId="0" fillId="0" borderId="4" xfId="0" applyBorder="1"/>
    <xf numFmtId="0" fontId="2" fillId="0" borderId="0" xfId="0" applyFont="1" applyAlignment="1" applyProtection="1">
      <alignment horizontal="left" vertical="center"/>
    </xf>
    <xf numFmtId="0" fontId="17" fillId="0" borderId="0" xfId="0" applyFont="1" applyAlignment="1" applyProtection="1">
      <alignment horizontal="left" vertical="center"/>
      <protection locked="0"/>
    </xf>
    <xf numFmtId="0" fontId="0" fillId="0" borderId="4" xfId="0" applyFont="1" applyBorder="1" applyAlignment="1" applyProtection="1">
      <alignment horizontal="center" vertical="center" wrapText="1"/>
    </xf>
    <xf numFmtId="0" fontId="2" fillId="5" borderId="19" xfId="0" applyFont="1" applyFill="1" applyBorder="1" applyAlignment="1" applyProtection="1">
      <alignment horizontal="center" vertical="center" wrapText="1"/>
    </xf>
    <xf numFmtId="0" fontId="2" fillId="5" borderId="20" xfId="0" applyFont="1" applyFill="1" applyBorder="1" applyAlignment="1" applyProtection="1">
      <alignment horizontal="center" vertical="center" wrapText="1"/>
    </xf>
    <xf numFmtId="0" fontId="34" fillId="5" borderId="20" xfId="0" applyFont="1" applyFill="1" applyBorder="1" applyAlignment="1" applyProtection="1">
      <alignment horizontal="center" vertical="center" wrapText="1"/>
      <protection locked="0"/>
    </xf>
    <xf numFmtId="0" fontId="2" fillId="5" borderId="21" xfId="0" applyFont="1" applyFill="1" applyBorder="1" applyAlignment="1" applyProtection="1">
      <alignment horizontal="center" vertical="center" wrapText="1"/>
    </xf>
    <xf numFmtId="0" fontId="0" fillId="0" borderId="4" xfId="0" applyFont="1" applyBorder="1" applyAlignment="1">
      <alignment horizontal="center" vertical="center" wrapText="1"/>
    </xf>
    <xf numFmtId="4" fontId="22" fillId="0" borderId="0" xfId="0" applyNumberFormat="1" applyFont="1" applyAlignment="1" applyProtection="1"/>
    <xf numFmtId="166" fontId="35" fillId="0" borderId="15" xfId="0" applyNumberFormat="1" applyFont="1" applyBorder="1" applyAlignment="1" applyProtection="1"/>
    <xf numFmtId="166" fontId="35" fillId="0" borderId="16" xfId="0" applyNumberFormat="1" applyFont="1" applyBorder="1" applyAlignment="1" applyProtection="1"/>
    <xf numFmtId="4" fontId="36" fillId="0" borderId="0" xfId="0" applyNumberFormat="1" applyFont="1" applyAlignment="1">
      <alignment vertical="center"/>
    </xf>
    <xf numFmtId="0" fontId="8" fillId="0" borderId="4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4" xfId="0" applyFont="1" applyBorder="1" applyAlignment="1"/>
    <xf numFmtId="0" fontId="8" fillId="0" borderId="17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8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8" fillId="0" borderId="0" xfId="0" applyFont="1" applyBorder="1" applyAlignment="1" applyProtection="1">
      <alignment horizontal="left"/>
    </xf>
    <xf numFmtId="0" fontId="7" fillId="0" borderId="0" xfId="0" applyFont="1" applyBorder="1" applyAlignment="1" applyProtection="1">
      <alignment horizontal="left"/>
    </xf>
    <xf numFmtId="4" fontId="7" fillId="0" borderId="0" xfId="0" applyNumberFormat="1" applyFont="1" applyBorder="1" applyAlignment="1" applyProtection="1"/>
    <xf numFmtId="0" fontId="0" fillId="0" borderId="27" xfId="0" applyFont="1" applyBorder="1" applyAlignment="1" applyProtection="1">
      <alignment horizontal="center" vertical="center"/>
    </xf>
    <xf numFmtId="49" fontId="0" fillId="0" borderId="27" xfId="0" applyNumberFormat="1" applyFont="1" applyBorder="1" applyAlignment="1" applyProtection="1">
      <alignment horizontal="left" vertical="center" wrapText="1"/>
    </xf>
    <xf numFmtId="0" fontId="0" fillId="0" borderId="27" xfId="0" applyFont="1" applyBorder="1" applyAlignment="1" applyProtection="1">
      <alignment horizontal="left" vertical="center" wrapText="1"/>
    </xf>
    <xf numFmtId="0" fontId="0" fillId="0" borderId="27" xfId="0" applyFont="1" applyBorder="1" applyAlignment="1" applyProtection="1">
      <alignment horizontal="center" vertical="center" wrapText="1"/>
    </xf>
    <xf numFmtId="167" fontId="0" fillId="0" borderId="27" xfId="0" applyNumberFormat="1" applyFont="1" applyBorder="1" applyAlignment="1" applyProtection="1">
      <alignment vertical="center"/>
    </xf>
    <xf numFmtId="4" fontId="0" fillId="3" borderId="27" xfId="0" applyNumberFormat="1" applyFont="1" applyFill="1" applyBorder="1" applyAlignment="1" applyProtection="1">
      <alignment vertical="center"/>
      <protection locked="0"/>
    </xf>
    <xf numFmtId="4" fontId="0" fillId="0" borderId="27" xfId="0" applyNumberFormat="1" applyFont="1" applyBorder="1" applyAlignment="1" applyProtection="1">
      <alignment vertical="center"/>
    </xf>
    <xf numFmtId="0" fontId="1" fillId="3" borderId="27" xfId="0" applyFont="1" applyFill="1" applyBorder="1" applyAlignment="1" applyProtection="1">
      <alignment horizontal="left" vertical="center"/>
      <protection locked="0"/>
    </xf>
    <xf numFmtId="0" fontId="1" fillId="0" borderId="0" xfId="0" applyFont="1" applyBorder="1" applyAlignment="1" applyProtection="1">
      <alignment horizontal="center" vertical="center"/>
    </xf>
    <xf numFmtId="166" fontId="1" fillId="0" borderId="0" xfId="0" applyNumberFormat="1" applyFont="1" applyBorder="1" applyAlignment="1" applyProtection="1">
      <alignment vertical="center"/>
    </xf>
    <xf numFmtId="166" fontId="1" fillId="0" borderId="18" xfId="0" applyNumberFormat="1" applyFont="1" applyBorder="1" applyAlignment="1" applyProtection="1">
      <alignment vertical="center"/>
    </xf>
    <xf numFmtId="4" fontId="0" fillId="0" borderId="0" xfId="0" applyNumberFormat="1" applyFont="1" applyAlignment="1">
      <alignment vertical="center"/>
    </xf>
    <xf numFmtId="0" fontId="9" fillId="0" borderId="4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7" fillId="0" borderId="0" xfId="0" applyFont="1" applyAlignment="1" applyProtection="1">
      <alignment horizontal="left" vertical="center"/>
    </xf>
    <xf numFmtId="0" fontId="38" fillId="0" borderId="0" xfId="0" applyFont="1" applyAlignment="1" applyProtection="1">
      <alignment horizontal="left" vertical="center"/>
    </xf>
    <xf numFmtId="0" fontId="38" fillId="0" borderId="0" xfId="0" applyFont="1" applyAlignment="1" applyProtection="1">
      <alignment horizontal="left" vertical="center" wrapText="1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vertical="center"/>
      <protection locked="0"/>
    </xf>
    <xf numFmtId="0" fontId="9" fillId="0" borderId="4" xfId="0" applyFont="1" applyBorder="1" applyAlignment="1">
      <alignment vertical="center"/>
    </xf>
    <xf numFmtId="0" fontId="9" fillId="0" borderId="17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8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4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4" xfId="0" applyFont="1" applyBorder="1" applyAlignment="1">
      <alignment vertical="center"/>
    </xf>
    <xf numFmtId="0" fontId="10" fillId="0" borderId="17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8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11" fillId="0" borderId="4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39" fillId="0" borderId="0" xfId="0" applyFont="1" applyAlignment="1" applyProtection="1">
      <alignment horizontal="left" vertical="center"/>
    </xf>
    <xf numFmtId="0" fontId="39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4" xfId="0" applyFont="1" applyBorder="1" applyAlignment="1">
      <alignment vertical="center"/>
    </xf>
    <xf numFmtId="0" fontId="11" fillId="0" borderId="17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8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37" fillId="0" borderId="0" xfId="0" applyFont="1" applyBorder="1" applyAlignment="1" applyProtection="1">
      <alignment horizontal="left" vertical="center"/>
    </xf>
    <xf numFmtId="0" fontId="39" fillId="0" borderId="0" xfId="0" applyFont="1" applyBorder="1" applyAlignment="1" applyProtection="1">
      <alignment horizontal="left" vertical="center"/>
    </xf>
    <xf numFmtId="0" fontId="39" fillId="0" borderId="0" xfId="0" applyFont="1" applyBorder="1" applyAlignment="1" applyProtection="1">
      <alignment horizontal="left" vertical="center" wrapText="1"/>
    </xf>
    <xf numFmtId="167" fontId="11" fillId="0" borderId="0" xfId="0" applyNumberFormat="1" applyFont="1" applyBorder="1" applyAlignment="1" applyProtection="1">
      <alignment vertical="center"/>
    </xf>
    <xf numFmtId="0" fontId="10" fillId="0" borderId="0" xfId="0" applyFont="1" applyBorder="1" applyAlignment="1" applyProtection="1">
      <alignment horizontal="left" vertical="center"/>
    </xf>
    <xf numFmtId="0" fontId="10" fillId="0" borderId="0" xfId="0" applyFont="1" applyBorder="1" applyAlignment="1" applyProtection="1">
      <alignment horizontal="left" vertical="center" wrapText="1"/>
    </xf>
    <xf numFmtId="167" fontId="10" fillId="0" borderId="0" xfId="0" applyNumberFormat="1" applyFont="1" applyBorder="1" applyAlignment="1" applyProtection="1">
      <alignment vertical="center"/>
    </xf>
    <xf numFmtId="0" fontId="12" fillId="0" borderId="4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167" fontId="12" fillId="0" borderId="0" xfId="0" applyNumberFormat="1" applyFont="1" applyAlignment="1" applyProtection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4" xfId="0" applyFont="1" applyBorder="1" applyAlignment="1">
      <alignment vertical="center"/>
    </xf>
    <xf numFmtId="0" fontId="12" fillId="0" borderId="17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8" xfId="0" applyFont="1" applyBorder="1" applyAlignment="1" applyProtection="1">
      <alignment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Border="1" applyAlignment="1" applyProtection="1">
      <alignment horizontal="left" vertical="center"/>
    </xf>
    <xf numFmtId="0" fontId="12" fillId="0" borderId="0" xfId="0" applyFont="1" applyBorder="1" applyAlignment="1" applyProtection="1">
      <alignment horizontal="left" vertical="center" wrapText="1"/>
    </xf>
    <xf numFmtId="167" fontId="12" fillId="0" borderId="0" xfId="0" applyNumberFormat="1" applyFont="1" applyBorder="1" applyAlignment="1" applyProtection="1">
      <alignment vertical="center"/>
    </xf>
    <xf numFmtId="0" fontId="40" fillId="0" borderId="27" xfId="0" applyFont="1" applyBorder="1" applyAlignment="1" applyProtection="1">
      <alignment horizontal="center" vertical="center"/>
    </xf>
    <xf numFmtId="49" fontId="40" fillId="0" borderId="27" xfId="0" applyNumberFormat="1" applyFont="1" applyBorder="1" applyAlignment="1" applyProtection="1">
      <alignment horizontal="left" vertical="center" wrapText="1"/>
    </xf>
    <xf numFmtId="0" fontId="40" fillId="0" borderId="27" xfId="0" applyFont="1" applyBorder="1" applyAlignment="1" applyProtection="1">
      <alignment horizontal="left" vertical="center" wrapText="1"/>
    </xf>
    <xf numFmtId="0" fontId="40" fillId="0" borderId="27" xfId="0" applyFont="1" applyBorder="1" applyAlignment="1" applyProtection="1">
      <alignment horizontal="center" vertical="center" wrapText="1"/>
    </xf>
    <xf numFmtId="167" fontId="40" fillId="0" borderId="27" xfId="0" applyNumberFormat="1" applyFont="1" applyBorder="1" applyAlignment="1" applyProtection="1">
      <alignment vertical="center"/>
    </xf>
    <xf numFmtId="4" fontId="40" fillId="3" borderId="27" xfId="0" applyNumberFormat="1" applyFont="1" applyFill="1" applyBorder="1" applyAlignment="1" applyProtection="1">
      <alignment vertical="center"/>
      <protection locked="0"/>
    </xf>
    <xf numFmtId="4" fontId="40" fillId="0" borderId="27" xfId="0" applyNumberFormat="1" applyFont="1" applyBorder="1" applyAlignment="1" applyProtection="1">
      <alignment vertical="center"/>
    </xf>
    <xf numFmtId="0" fontId="40" fillId="0" borderId="4" xfId="0" applyFont="1" applyBorder="1" applyAlignment="1">
      <alignment vertical="center"/>
    </xf>
    <xf numFmtId="0" fontId="40" fillId="3" borderId="27" xfId="0" applyFont="1" applyFill="1" applyBorder="1" applyAlignment="1" applyProtection="1">
      <alignment horizontal="left" vertical="center"/>
      <protection locked="0"/>
    </xf>
    <xf numFmtId="0" fontId="40" fillId="0" borderId="0" xfId="0" applyFont="1" applyBorder="1" applyAlignment="1" applyProtection="1">
      <alignment horizontal="center" vertical="center"/>
    </xf>
    <xf numFmtId="0" fontId="10" fillId="0" borderId="22" xfId="0" applyFont="1" applyBorder="1" applyAlignment="1" applyProtection="1">
      <alignment vertical="center"/>
    </xf>
    <xf numFmtId="0" fontId="10" fillId="0" borderId="23" xfId="0" applyFont="1" applyBorder="1" applyAlignment="1" applyProtection="1">
      <alignment vertical="center"/>
    </xf>
    <xf numFmtId="0" fontId="10" fillId="0" borderId="24" xfId="0" applyFont="1" applyBorder="1" applyAlignment="1" applyProtection="1">
      <alignment vertical="center"/>
    </xf>
    <xf numFmtId="0" fontId="1" fillId="0" borderId="23" xfId="0" applyFont="1" applyBorder="1" applyAlignment="1" applyProtection="1">
      <alignment horizontal="center" vertical="center"/>
    </xf>
    <xf numFmtId="0" fontId="0" fillId="0" borderId="23" xfId="0" applyFont="1" applyBorder="1" applyAlignment="1" applyProtection="1">
      <alignment vertical="center"/>
    </xf>
    <xf numFmtId="166" fontId="1" fillId="0" borderId="23" xfId="0" applyNumberFormat="1" applyFont="1" applyBorder="1" applyAlignment="1" applyProtection="1">
      <alignment vertical="center"/>
    </xf>
    <xf numFmtId="166" fontId="1" fillId="0" borderId="24" xfId="0" applyNumberFormat="1" applyFont="1" applyBorder="1" applyAlignment="1" applyProtection="1">
      <alignment vertical="center"/>
    </xf>
    <xf numFmtId="0" fontId="40" fillId="0" borderId="23" xfId="0" applyFont="1" applyBorder="1" applyAlignment="1" applyProtection="1">
      <alignment horizontal="center" vertical="center"/>
    </xf>
    <xf numFmtId="0" fontId="11" fillId="0" borderId="22" xfId="0" applyFont="1" applyBorder="1" applyAlignment="1" applyProtection="1">
      <alignment vertical="center"/>
    </xf>
    <xf numFmtId="0" fontId="11" fillId="0" borderId="23" xfId="0" applyFont="1" applyBorder="1" applyAlignment="1" applyProtection="1">
      <alignment vertical="center"/>
    </xf>
    <xf numFmtId="0" fontId="11" fillId="0" borderId="24" xfId="0" applyFont="1" applyBorder="1" applyAlignment="1" applyProtection="1">
      <alignment vertical="center"/>
    </xf>
    <xf numFmtId="0" fontId="6" fillId="0" borderId="0" xfId="0" applyFont="1" applyBorder="1" applyAlignment="1" applyProtection="1">
      <alignment horizontal="left"/>
    </xf>
    <xf numFmtId="4" fontId="6" fillId="0" borderId="0" xfId="0" applyNumberFormat="1" applyFont="1" applyBorder="1" applyAlignment="1" applyProtection="1"/>
    <xf numFmtId="0" fontId="41" fillId="2" borderId="0" xfId="1" applyFill="1"/>
    <xf numFmtId="0" fontId="42" fillId="0" borderId="0" xfId="1" applyFont="1" applyAlignment="1">
      <alignment horizontal="center" vertical="center"/>
    </xf>
    <xf numFmtId="0" fontId="43" fillId="2" borderId="0" xfId="0" applyFont="1" applyFill="1" applyAlignment="1">
      <alignment horizontal="left" vertical="center"/>
    </xf>
    <xf numFmtId="0" fontId="44" fillId="2" borderId="0" xfId="0" applyFont="1" applyFill="1" applyAlignment="1">
      <alignment vertical="center"/>
    </xf>
    <xf numFmtId="0" fontId="45" fillId="2" borderId="0" xfId="1" applyFont="1" applyFill="1" applyAlignment="1">
      <alignment vertical="center"/>
    </xf>
    <xf numFmtId="0" fontId="13" fillId="2" borderId="0" xfId="0" applyFont="1" applyFill="1" applyAlignment="1" applyProtection="1">
      <alignment horizontal="left" vertical="center"/>
    </xf>
    <xf numFmtId="0" fontId="44" fillId="2" borderId="0" xfId="0" applyFont="1" applyFill="1" applyAlignment="1" applyProtection="1">
      <alignment vertical="center"/>
    </xf>
    <xf numFmtId="0" fontId="43" fillId="2" borderId="0" xfId="0" applyFont="1" applyFill="1" applyAlignment="1" applyProtection="1">
      <alignment horizontal="left" vertical="center"/>
    </xf>
    <xf numFmtId="0" fontId="45" fillId="2" borderId="0" xfId="1" applyFont="1" applyFill="1" applyAlignment="1" applyProtection="1">
      <alignment vertical="center"/>
    </xf>
    <xf numFmtId="0" fontId="44" fillId="2" borderId="0" xfId="0" applyFont="1" applyFill="1" applyAlignment="1" applyProtection="1">
      <alignment vertical="center"/>
      <protection locked="0"/>
    </xf>
    <xf numFmtId="0" fontId="46" fillId="0" borderId="0" xfId="2" applyAlignment="1">
      <alignment vertical="top"/>
      <protection locked="0"/>
    </xf>
    <xf numFmtId="0" fontId="47" fillId="0" borderId="28" xfId="2" applyFont="1" applyBorder="1" applyAlignment="1">
      <alignment vertical="center" wrapText="1"/>
      <protection locked="0"/>
    </xf>
    <xf numFmtId="0" fontId="47" fillId="0" borderId="29" xfId="2" applyFont="1" applyBorder="1" applyAlignment="1">
      <alignment vertical="center" wrapText="1"/>
      <protection locked="0"/>
    </xf>
    <xf numFmtId="0" fontId="47" fillId="0" borderId="30" xfId="2" applyFont="1" applyBorder="1" applyAlignment="1">
      <alignment vertical="center" wrapText="1"/>
      <protection locked="0"/>
    </xf>
    <xf numFmtId="0" fontId="47" fillId="0" borderId="31" xfId="2" applyFont="1" applyBorder="1" applyAlignment="1">
      <alignment horizontal="center" vertical="center" wrapText="1"/>
      <protection locked="0"/>
    </xf>
    <xf numFmtId="0" fontId="47" fillId="0" borderId="32" xfId="2" applyFont="1" applyBorder="1" applyAlignment="1">
      <alignment horizontal="center" vertical="center" wrapText="1"/>
      <protection locked="0"/>
    </xf>
    <xf numFmtId="0" fontId="46" fillId="0" borderId="0" xfId="2" applyAlignment="1">
      <alignment horizontal="center" vertical="center"/>
      <protection locked="0"/>
    </xf>
    <xf numFmtId="0" fontId="47" fillId="0" borderId="31" xfId="2" applyFont="1" applyBorder="1" applyAlignment="1">
      <alignment vertical="center" wrapText="1"/>
      <protection locked="0"/>
    </xf>
    <xf numFmtId="0" fontId="47" fillId="0" borderId="32" xfId="2" applyFont="1" applyBorder="1" applyAlignment="1">
      <alignment vertical="center" wrapText="1"/>
      <protection locked="0"/>
    </xf>
    <xf numFmtId="0" fontId="49" fillId="0" borderId="0" xfId="2" applyFont="1" applyBorder="1" applyAlignment="1">
      <alignment horizontal="left" vertical="center" wrapText="1"/>
      <protection locked="0"/>
    </xf>
    <xf numFmtId="0" fontId="50" fillId="0" borderId="31" xfId="2" applyFont="1" applyBorder="1" applyAlignment="1">
      <alignment vertical="center" wrapText="1"/>
      <protection locked="0"/>
    </xf>
    <xf numFmtId="0" fontId="50" fillId="0" borderId="0" xfId="2" applyFont="1" applyBorder="1" applyAlignment="1">
      <alignment horizontal="left" vertical="center" wrapText="1"/>
      <protection locked="0"/>
    </xf>
    <xf numFmtId="0" fontId="50" fillId="0" borderId="0" xfId="2" applyFont="1" applyBorder="1" applyAlignment="1">
      <alignment vertical="center" wrapText="1"/>
      <protection locked="0"/>
    </xf>
    <xf numFmtId="0" fontId="50" fillId="0" borderId="0" xfId="2" applyFont="1" applyBorder="1" applyAlignment="1">
      <alignment vertical="center"/>
      <protection locked="0"/>
    </xf>
    <xf numFmtId="0" fontId="50" fillId="0" borderId="0" xfId="2" applyFont="1" applyBorder="1" applyAlignment="1">
      <alignment horizontal="left" vertical="center"/>
      <protection locked="0"/>
    </xf>
    <xf numFmtId="49" fontId="50" fillId="0" borderId="0" xfId="2" applyNumberFormat="1" applyFont="1" applyBorder="1" applyAlignment="1">
      <alignment vertical="center" wrapText="1"/>
      <protection locked="0"/>
    </xf>
    <xf numFmtId="0" fontId="47" fillId="0" borderId="34" xfId="2" applyFont="1" applyBorder="1" applyAlignment="1">
      <alignment vertical="center" wrapText="1"/>
      <protection locked="0"/>
    </xf>
    <xf numFmtId="0" fontId="53" fillId="0" borderId="33" xfId="2" applyFont="1" applyBorder="1" applyAlignment="1">
      <alignment vertical="center" wrapText="1"/>
      <protection locked="0"/>
    </xf>
    <xf numFmtId="0" fontId="47" fillId="0" borderId="35" xfId="2" applyFont="1" applyBorder="1" applyAlignment="1">
      <alignment vertical="center" wrapText="1"/>
      <protection locked="0"/>
    </xf>
    <xf numFmtId="0" fontId="47" fillId="0" borderId="0" xfId="2" applyFont="1" applyBorder="1" applyAlignment="1">
      <alignment vertical="top"/>
      <protection locked="0"/>
    </xf>
    <xf numFmtId="0" fontId="47" fillId="0" borderId="0" xfId="2" applyFont="1" applyAlignment="1">
      <alignment vertical="top"/>
      <protection locked="0"/>
    </xf>
    <xf numFmtId="0" fontId="47" fillId="0" borderId="28" xfId="2" applyFont="1" applyBorder="1" applyAlignment="1">
      <alignment horizontal="left" vertical="center"/>
      <protection locked="0"/>
    </xf>
    <xf numFmtId="0" fontId="47" fillId="0" borderId="29" xfId="2" applyFont="1" applyBorder="1" applyAlignment="1">
      <alignment horizontal="left" vertical="center"/>
      <protection locked="0"/>
    </xf>
    <xf numFmtId="0" fontId="47" fillId="0" borderId="30" xfId="2" applyFont="1" applyBorder="1" applyAlignment="1">
      <alignment horizontal="left" vertical="center"/>
      <protection locked="0"/>
    </xf>
    <xf numFmtId="0" fontId="47" fillId="0" borderId="31" xfId="2" applyFont="1" applyBorder="1" applyAlignment="1">
      <alignment horizontal="left" vertical="center"/>
      <protection locked="0"/>
    </xf>
    <xf numFmtId="0" fontId="47" fillId="0" borderId="32" xfId="2" applyFont="1" applyBorder="1" applyAlignment="1">
      <alignment horizontal="left" vertical="center"/>
      <protection locked="0"/>
    </xf>
    <xf numFmtId="0" fontId="49" fillId="0" borderId="0" xfId="2" applyFont="1" applyBorder="1" applyAlignment="1">
      <alignment horizontal="left" vertical="center"/>
      <protection locked="0"/>
    </xf>
    <xf numFmtId="0" fontId="54" fillId="0" borderId="0" xfId="2" applyFont="1" applyAlignment="1">
      <alignment horizontal="left" vertical="center"/>
      <protection locked="0"/>
    </xf>
    <xf numFmtId="0" fontId="49" fillId="0" borderId="33" xfId="2" applyFont="1" applyBorder="1" applyAlignment="1">
      <alignment horizontal="left" vertical="center"/>
      <protection locked="0"/>
    </xf>
    <xf numFmtId="0" fontId="49" fillId="0" borderId="33" xfId="2" applyFont="1" applyBorder="1" applyAlignment="1">
      <alignment horizontal="center" vertical="center"/>
      <protection locked="0"/>
    </xf>
    <xf numFmtId="0" fontId="54" fillId="0" borderId="33" xfId="2" applyFont="1" applyBorder="1" applyAlignment="1">
      <alignment horizontal="left" vertical="center"/>
      <protection locked="0"/>
    </xf>
    <xf numFmtId="0" fontId="52" fillId="0" borderId="0" xfId="2" applyFont="1" applyBorder="1" applyAlignment="1">
      <alignment horizontal="left" vertical="center"/>
      <protection locked="0"/>
    </xf>
    <xf numFmtId="0" fontId="50" fillId="0" borderId="0" xfId="2" applyFont="1" applyAlignment="1">
      <alignment horizontal="left" vertical="center"/>
      <protection locked="0"/>
    </xf>
    <xf numFmtId="0" fontId="50" fillId="0" borderId="0" xfId="2" applyFont="1" applyBorder="1" applyAlignment="1">
      <alignment horizontal="center" vertical="center"/>
      <protection locked="0"/>
    </xf>
    <xf numFmtId="0" fontId="50" fillId="0" borderId="31" xfId="2" applyFont="1" applyBorder="1" applyAlignment="1">
      <alignment horizontal="left" vertical="center"/>
      <protection locked="0"/>
    </xf>
    <xf numFmtId="0" fontId="50" fillId="0" borderId="0" xfId="2" applyFont="1" applyFill="1" applyBorder="1" applyAlignment="1">
      <alignment horizontal="left" vertical="center"/>
      <protection locked="0"/>
    </xf>
    <xf numFmtId="0" fontId="50" fillId="0" borderId="0" xfId="2" applyFont="1" applyFill="1" applyBorder="1" applyAlignment="1">
      <alignment horizontal="center" vertical="center"/>
      <protection locked="0"/>
    </xf>
    <xf numFmtId="0" fontId="47" fillId="0" borderId="34" xfId="2" applyFont="1" applyBorder="1" applyAlignment="1">
      <alignment horizontal="left" vertical="center"/>
      <protection locked="0"/>
    </xf>
    <xf numFmtId="0" fontId="53" fillId="0" borderId="33" xfId="2" applyFont="1" applyBorder="1" applyAlignment="1">
      <alignment horizontal="left" vertical="center"/>
      <protection locked="0"/>
    </xf>
    <xf numFmtId="0" fontId="47" fillId="0" borderId="35" xfId="2" applyFont="1" applyBorder="1" applyAlignment="1">
      <alignment horizontal="left" vertical="center"/>
      <protection locked="0"/>
    </xf>
    <xf numFmtId="0" fontId="47" fillId="0" borderId="0" xfId="2" applyFont="1" applyBorder="1" applyAlignment="1">
      <alignment horizontal="left" vertical="center"/>
      <protection locked="0"/>
    </xf>
    <xf numFmtId="0" fontId="53" fillId="0" borderId="0" xfId="2" applyFont="1" applyBorder="1" applyAlignment="1">
      <alignment horizontal="left" vertical="center"/>
      <protection locked="0"/>
    </xf>
    <xf numFmtId="0" fontId="54" fillId="0" borderId="0" xfId="2" applyFont="1" applyBorder="1" applyAlignment="1">
      <alignment horizontal="left" vertical="center"/>
      <protection locked="0"/>
    </xf>
    <xf numFmtId="0" fontId="50" fillId="0" borderId="33" xfId="2" applyFont="1" applyBorder="1" applyAlignment="1">
      <alignment horizontal="left" vertical="center"/>
      <protection locked="0"/>
    </xf>
    <xf numFmtId="0" fontId="47" fillId="0" borderId="0" xfId="2" applyFont="1" applyBorder="1" applyAlignment="1">
      <alignment horizontal="left" vertical="center" wrapText="1"/>
      <protection locked="0"/>
    </xf>
    <xf numFmtId="0" fontId="50" fillId="0" borderId="0" xfId="2" applyFont="1" applyBorder="1" applyAlignment="1">
      <alignment horizontal="center" vertical="center" wrapText="1"/>
      <protection locked="0"/>
    </xf>
    <xf numFmtId="0" fontId="47" fillId="0" borderId="28" xfId="2" applyFont="1" applyBorder="1" applyAlignment="1">
      <alignment horizontal="left" vertical="center" wrapText="1"/>
      <protection locked="0"/>
    </xf>
    <xf numFmtId="0" fontId="47" fillId="0" borderId="29" xfId="2" applyFont="1" applyBorder="1" applyAlignment="1">
      <alignment horizontal="left" vertical="center" wrapText="1"/>
      <protection locked="0"/>
    </xf>
    <xf numFmtId="0" fontId="47" fillId="0" borderId="30" xfId="2" applyFont="1" applyBorder="1" applyAlignment="1">
      <alignment horizontal="left" vertical="center" wrapText="1"/>
      <protection locked="0"/>
    </xf>
    <xf numFmtId="0" fontId="47" fillId="0" borderId="31" xfId="2" applyFont="1" applyBorder="1" applyAlignment="1">
      <alignment horizontal="left" vertical="center" wrapText="1"/>
      <protection locked="0"/>
    </xf>
    <xf numFmtId="0" fontId="47" fillId="0" borderId="32" xfId="2" applyFont="1" applyBorder="1" applyAlignment="1">
      <alignment horizontal="left" vertical="center" wrapText="1"/>
      <protection locked="0"/>
    </xf>
    <xf numFmtId="0" fontId="54" fillId="0" borderId="31" xfId="2" applyFont="1" applyBorder="1" applyAlignment="1">
      <alignment horizontal="left" vertical="center" wrapText="1"/>
      <protection locked="0"/>
    </xf>
    <xf numFmtId="0" fontId="54" fillId="0" borderId="32" xfId="2" applyFont="1" applyBorder="1" applyAlignment="1">
      <alignment horizontal="left" vertical="center" wrapText="1"/>
      <protection locked="0"/>
    </xf>
    <xf numFmtId="0" fontId="50" fillId="0" borderId="31" xfId="2" applyFont="1" applyBorder="1" applyAlignment="1">
      <alignment horizontal="left" vertical="center" wrapText="1"/>
      <protection locked="0"/>
    </xf>
    <xf numFmtId="0" fontId="50" fillId="0" borderId="32" xfId="2" applyFont="1" applyBorder="1" applyAlignment="1">
      <alignment horizontal="left" vertical="center" wrapText="1"/>
      <protection locked="0"/>
    </xf>
    <xf numFmtId="0" fontId="50" fillId="0" borderId="32" xfId="2" applyFont="1" applyBorder="1" applyAlignment="1">
      <alignment horizontal="left" vertical="center"/>
      <protection locked="0"/>
    </xf>
    <xf numFmtId="0" fontId="50" fillId="0" borderId="34" xfId="2" applyFont="1" applyBorder="1" applyAlignment="1">
      <alignment horizontal="left" vertical="center" wrapText="1"/>
      <protection locked="0"/>
    </xf>
    <xf numFmtId="0" fontId="50" fillId="0" borderId="33" xfId="2" applyFont="1" applyBorder="1" applyAlignment="1">
      <alignment horizontal="left" vertical="center" wrapText="1"/>
      <protection locked="0"/>
    </xf>
    <xf numFmtId="0" fontId="50" fillId="0" borderId="35" xfId="2" applyFont="1" applyBorder="1" applyAlignment="1">
      <alignment horizontal="left" vertical="center" wrapText="1"/>
      <protection locked="0"/>
    </xf>
    <xf numFmtId="0" fontId="50" fillId="0" borderId="0" xfId="2" applyFont="1" applyBorder="1" applyAlignment="1">
      <alignment horizontal="left" vertical="top"/>
      <protection locked="0"/>
    </xf>
    <xf numFmtId="0" fontId="50" fillId="0" borderId="0" xfId="2" applyFont="1" applyBorder="1" applyAlignment="1">
      <alignment horizontal="center" vertical="top"/>
      <protection locked="0"/>
    </xf>
    <xf numFmtId="0" fontId="50" fillId="0" borderId="34" xfId="2" applyFont="1" applyBorder="1" applyAlignment="1">
      <alignment horizontal="left" vertical="center"/>
      <protection locked="0"/>
    </xf>
    <xf numFmtId="0" fontId="50" fillId="0" borderId="35" xfId="2" applyFont="1" applyBorder="1" applyAlignment="1">
      <alignment horizontal="left" vertical="center"/>
      <protection locked="0"/>
    </xf>
    <xf numFmtId="0" fontId="54" fillId="0" borderId="0" xfId="2" applyFont="1" applyAlignment="1">
      <alignment vertical="center"/>
      <protection locked="0"/>
    </xf>
    <xf numFmtId="0" fontId="49" fillId="0" borderId="0" xfId="2" applyFont="1" applyBorder="1" applyAlignment="1">
      <alignment vertical="center"/>
      <protection locked="0"/>
    </xf>
    <xf numFmtId="0" fontId="54" fillId="0" borderId="33" xfId="2" applyFont="1" applyBorder="1" applyAlignment="1">
      <alignment vertical="center"/>
      <protection locked="0"/>
    </xf>
    <xf numFmtId="0" fontId="49" fillId="0" borderId="33" xfId="2" applyFont="1" applyBorder="1" applyAlignment="1">
      <alignment vertical="center"/>
      <protection locked="0"/>
    </xf>
    <xf numFmtId="0" fontId="46" fillId="0" borderId="0" xfId="2" applyBorder="1" applyAlignment="1">
      <alignment vertical="top"/>
      <protection locked="0"/>
    </xf>
    <xf numFmtId="49" fontId="50" fillId="0" borderId="0" xfId="2" applyNumberFormat="1" applyFont="1" applyBorder="1" applyAlignment="1">
      <alignment horizontal="left" vertical="center"/>
      <protection locked="0"/>
    </xf>
    <xf numFmtId="0" fontId="46" fillId="0" borderId="33" xfId="2" applyBorder="1" applyAlignment="1">
      <alignment vertical="top"/>
      <protection locked="0"/>
    </xf>
    <xf numFmtId="0" fontId="49" fillId="0" borderId="33" xfId="2" applyFont="1" applyBorder="1" applyAlignment="1">
      <alignment horizontal="left"/>
      <protection locked="0"/>
    </xf>
    <xf numFmtId="0" fontId="54" fillId="0" borderId="33" xfId="2" applyFont="1" applyBorder="1" applyAlignment="1">
      <protection locked="0"/>
    </xf>
    <xf numFmtId="0" fontId="47" fillId="0" borderId="31" xfId="2" applyFont="1" applyBorder="1" applyAlignment="1">
      <alignment vertical="top"/>
      <protection locked="0"/>
    </xf>
    <xf numFmtId="0" fontId="47" fillId="0" borderId="32" xfId="2" applyFont="1" applyBorder="1" applyAlignment="1">
      <alignment vertical="top"/>
      <protection locked="0"/>
    </xf>
    <xf numFmtId="0" fontId="47" fillId="0" borderId="0" xfId="2" applyFont="1" applyBorder="1" applyAlignment="1">
      <alignment horizontal="center" vertical="center"/>
      <protection locked="0"/>
    </xf>
    <xf numFmtId="0" fontId="47" fillId="0" borderId="0" xfId="2" applyFont="1" applyBorder="1" applyAlignment="1">
      <alignment horizontal="left" vertical="top"/>
      <protection locked="0"/>
    </xf>
    <xf numFmtId="0" fontId="47" fillId="0" borderId="34" xfId="2" applyFont="1" applyBorder="1" applyAlignment="1">
      <alignment vertical="top"/>
      <protection locked="0"/>
    </xf>
    <xf numFmtId="0" fontId="47" fillId="0" borderId="33" xfId="2" applyFont="1" applyBorder="1" applyAlignment="1">
      <alignment vertical="top"/>
      <protection locked="0"/>
    </xf>
    <xf numFmtId="0" fontId="47" fillId="0" borderId="35" xfId="2" applyFont="1" applyBorder="1" applyAlignment="1">
      <alignment vertical="top"/>
      <protection locked="0"/>
    </xf>
    <xf numFmtId="4" fontId="7" fillId="0" borderId="0" xfId="0" applyNumberFormat="1" applyFont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28" fillId="0" borderId="0" xfId="0" applyFont="1" applyAlignment="1" applyProtection="1">
      <alignment horizontal="left" vertical="center" wrapText="1"/>
    </xf>
    <xf numFmtId="4" fontId="22" fillId="0" borderId="0" xfId="0" applyNumberFormat="1" applyFont="1" applyAlignment="1" applyProtection="1">
      <alignment horizontal="right" vertical="center"/>
    </xf>
    <xf numFmtId="4" fontId="22" fillId="0" borderId="0" xfId="0" applyNumberFormat="1" applyFont="1" applyAlignment="1" applyProtection="1">
      <alignment vertical="center"/>
    </xf>
    <xf numFmtId="0" fontId="0" fillId="0" borderId="0" xfId="0"/>
    <xf numFmtId="4" fontId="7" fillId="0" borderId="0" xfId="0" applyNumberFormat="1" applyFont="1" applyAlignment="1" applyProtection="1">
      <alignment horizontal="right" vertical="center"/>
    </xf>
    <xf numFmtId="4" fontId="25" fillId="0" borderId="0" xfId="0" applyNumberFormat="1" applyFont="1" applyAlignment="1" applyProtection="1">
      <alignment vertical="center"/>
    </xf>
    <xf numFmtId="0" fontId="25" fillId="0" borderId="0" xfId="0" applyFont="1" applyAlignment="1" applyProtection="1">
      <alignment vertical="center"/>
    </xf>
    <xf numFmtId="4" fontId="25" fillId="0" borderId="0" xfId="0" applyNumberFormat="1" applyFont="1" applyAlignment="1" applyProtection="1">
      <alignment horizontal="right" vertical="center"/>
    </xf>
    <xf numFmtId="0" fontId="24" fillId="0" borderId="0" xfId="0" applyFont="1" applyAlignment="1" applyProtection="1">
      <alignment horizontal="left" vertical="center" wrapText="1"/>
    </xf>
    <xf numFmtId="0" fontId="3" fillId="4" borderId="9" xfId="0" applyFont="1" applyFill="1" applyBorder="1" applyAlignment="1" applyProtection="1">
      <alignment horizontal="left" vertical="center"/>
    </xf>
    <xf numFmtId="0" fontId="0" fillId="4" borderId="9" xfId="0" applyFont="1" applyFill="1" applyBorder="1" applyAlignment="1" applyProtection="1">
      <alignment vertical="center"/>
    </xf>
    <xf numFmtId="4" fontId="3" fillId="4" borderId="9" xfId="0" applyNumberFormat="1" applyFont="1" applyFill="1" applyBorder="1" applyAlignment="1" applyProtection="1">
      <alignment vertical="center"/>
    </xf>
    <xf numFmtId="0" fontId="0" fillId="4" borderId="10" xfId="0" applyFont="1" applyFill="1" applyBorder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0" fillId="0" borderId="0" xfId="0" applyFont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1" fillId="0" borderId="14" xfId="0" applyFont="1" applyBorder="1" applyAlignment="1">
      <alignment horizontal="center" vertical="center"/>
    </xf>
    <xf numFmtId="0" fontId="0" fillId="0" borderId="15" xfId="0" applyFont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17" xfId="0" applyFont="1" applyBorder="1" applyAlignment="1" applyProtection="1">
      <alignment vertical="center"/>
    </xf>
    <xf numFmtId="0" fontId="0" fillId="0" borderId="0" xfId="0" applyFont="1" applyBorder="1" applyAlignment="1" applyProtection="1">
      <alignment vertical="center"/>
    </xf>
    <xf numFmtId="0" fontId="2" fillId="5" borderId="8" xfId="0" applyFont="1" applyFill="1" applyBorder="1" applyAlignment="1" applyProtection="1">
      <alignment horizontal="center" vertical="center"/>
    </xf>
    <xf numFmtId="0" fontId="0" fillId="5" borderId="9" xfId="0" applyFont="1" applyFill="1" applyBorder="1" applyAlignment="1" applyProtection="1">
      <alignment vertical="center"/>
    </xf>
    <xf numFmtId="0" fontId="2" fillId="5" borderId="9" xfId="0" applyFont="1" applyFill="1" applyBorder="1" applyAlignment="1" applyProtection="1">
      <alignment horizontal="center" vertical="center"/>
    </xf>
    <xf numFmtId="0" fontId="2" fillId="5" borderId="9" xfId="0" applyFont="1" applyFill="1" applyBorder="1" applyAlignment="1" applyProtection="1">
      <alignment horizontal="right" vertical="center"/>
    </xf>
    <xf numFmtId="0" fontId="18" fillId="0" borderId="0" xfId="0" applyFont="1" applyAlignment="1">
      <alignment horizontal="left" vertical="top" wrapText="1"/>
    </xf>
    <xf numFmtId="0" fontId="0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left" vertical="center"/>
    </xf>
    <xf numFmtId="0" fontId="0" fillId="0" borderId="0" xfId="0" applyBorder="1" applyProtection="1"/>
    <xf numFmtId="0" fontId="3" fillId="0" borderId="0" xfId="0" applyFont="1" applyBorder="1" applyAlignment="1" applyProtection="1">
      <alignment horizontal="left" vertical="top" wrapText="1"/>
    </xf>
    <xf numFmtId="49" fontId="2" fillId="3" borderId="0" xfId="0" applyNumberFormat="1" applyFont="1" applyFill="1" applyBorder="1" applyAlignment="1" applyProtection="1">
      <alignment horizontal="left" vertical="center"/>
      <protection locked="0"/>
    </xf>
    <xf numFmtId="0" fontId="2" fillId="0" borderId="0" xfId="0" applyFont="1" applyBorder="1" applyAlignment="1" applyProtection="1">
      <alignment horizontal="left" vertical="center" wrapText="1"/>
    </xf>
    <xf numFmtId="4" fontId="19" fillId="0" borderId="7" xfId="0" applyNumberFormat="1" applyFont="1" applyBorder="1" applyAlignment="1" applyProtection="1">
      <alignment vertical="center"/>
    </xf>
    <xf numFmtId="0" fontId="0" fillId="0" borderId="7" xfId="0" applyFont="1" applyBorder="1" applyAlignment="1" applyProtection="1">
      <alignment vertical="center"/>
    </xf>
    <xf numFmtId="0" fontId="1" fillId="0" borderId="0" xfId="0" applyFont="1" applyBorder="1" applyAlignment="1" applyProtection="1">
      <alignment horizontal="right" vertical="center"/>
    </xf>
    <xf numFmtId="164" fontId="1" fillId="0" borderId="0" xfId="0" applyNumberFormat="1" applyFont="1" applyBorder="1" applyAlignment="1" applyProtection="1">
      <alignment horizontal="center" vertical="center"/>
    </xf>
    <xf numFmtId="0" fontId="1" fillId="0" borderId="0" xfId="0" applyFont="1" applyBorder="1" applyAlignment="1" applyProtection="1">
      <alignment vertical="center"/>
    </xf>
    <xf numFmtId="4" fontId="18" fillId="0" borderId="0" xfId="0" applyNumberFormat="1" applyFont="1" applyBorder="1" applyAlignment="1" applyProtection="1">
      <alignment vertical="center"/>
    </xf>
    <xf numFmtId="0" fontId="1" fillId="0" borderId="0" xfId="0" applyFont="1" applyAlignment="1" applyProtection="1">
      <alignment horizontal="left" vertical="center"/>
    </xf>
    <xf numFmtId="0" fontId="17" fillId="0" borderId="0" xfId="0" applyFont="1" applyAlignment="1" applyProtection="1">
      <alignment horizontal="left" vertical="center" wrapText="1"/>
    </xf>
    <xf numFmtId="0" fontId="0" fillId="0" borderId="0" xfId="0" applyProtection="1"/>
    <xf numFmtId="0" fontId="45" fillId="2" borderId="0" xfId="1" applyFont="1" applyFill="1" applyAlignment="1">
      <alignment vertical="center"/>
    </xf>
    <xf numFmtId="0" fontId="17" fillId="0" borderId="0" xfId="0" applyFont="1" applyBorder="1" applyAlignment="1" applyProtection="1">
      <alignment horizontal="left" vertical="center" wrapText="1"/>
    </xf>
    <xf numFmtId="0" fontId="1" fillId="0" borderId="0" xfId="0" applyFont="1" applyBorder="1" applyAlignment="1" applyProtection="1">
      <alignment horizontal="left" vertical="center"/>
    </xf>
    <xf numFmtId="0" fontId="3" fillId="0" borderId="0" xfId="0" applyFont="1" applyBorder="1" applyAlignment="1" applyProtection="1">
      <alignment horizontal="left" vertical="center" wrapText="1"/>
    </xf>
    <xf numFmtId="0" fontId="0" fillId="0" borderId="0" xfId="0" applyFont="1" applyBorder="1" applyAlignment="1" applyProtection="1">
      <alignment vertical="center" wrapText="1"/>
    </xf>
    <xf numFmtId="0" fontId="50" fillId="0" borderId="0" xfId="2" applyFont="1" applyBorder="1" applyAlignment="1">
      <alignment horizontal="left" vertical="top"/>
      <protection locked="0"/>
    </xf>
    <xf numFmtId="0" fontId="50" fillId="0" borderId="0" xfId="2" applyFont="1" applyBorder="1" applyAlignment="1">
      <alignment horizontal="left" vertical="center"/>
      <protection locked="0"/>
    </xf>
    <xf numFmtId="0" fontId="48" fillId="0" borderId="0" xfId="2" applyFont="1" applyBorder="1" applyAlignment="1">
      <alignment horizontal="center" vertical="center" wrapText="1"/>
      <protection locked="0"/>
    </xf>
    <xf numFmtId="0" fontId="49" fillId="0" borderId="33" xfId="2" applyFont="1" applyBorder="1" applyAlignment="1">
      <alignment horizontal="left"/>
      <protection locked="0"/>
    </xf>
    <xf numFmtId="0" fontId="50" fillId="0" borderId="0" xfId="2" applyFont="1" applyBorder="1" applyAlignment="1">
      <alignment horizontal="left" vertical="center" wrapText="1"/>
      <protection locked="0"/>
    </xf>
    <xf numFmtId="0" fontId="48" fillId="0" borderId="0" xfId="2" applyFont="1" applyBorder="1" applyAlignment="1">
      <alignment horizontal="center" vertical="center"/>
      <protection locked="0"/>
    </xf>
    <xf numFmtId="49" fontId="50" fillId="0" borderId="0" xfId="2" applyNumberFormat="1" applyFont="1" applyBorder="1" applyAlignment="1">
      <alignment horizontal="left" vertical="center" wrapText="1"/>
      <protection locked="0"/>
    </xf>
    <xf numFmtId="0" fontId="49" fillId="0" borderId="33" xfId="2" applyFont="1" applyBorder="1" applyAlignment="1">
      <alignment horizontal="left" wrapText="1"/>
      <protection locked="0"/>
    </xf>
  </cellXfs>
  <cellStyles count="3">
    <cellStyle name="Hypertextový odkaz" xfId="1" builtinId="8"/>
    <cellStyle name="Normální" xfId="0" builtinId="0" customBuiltin="1"/>
    <cellStyle name="Normální 2" xfId="2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71145" cy="271145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6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CM99"/>
  <sheetViews>
    <sheetView showGridLines="0" tabSelected="1" workbookViewId="0">
      <pane ySplit="1" topLeftCell="A2" activePane="bottomLeft" state="frozen"/>
      <selection pane="bottomLeft" activeCell="A2" sqref="A2"/>
    </sheetView>
  </sheetViews>
  <sheetFormatPr defaultRowHeight="13.5" x14ac:dyDescent="0.3"/>
  <cols>
    <col min="1" max="1" width="8.33203125" customWidth="1"/>
    <col min="2" max="2" width="1.6640625" customWidth="1"/>
    <col min="3" max="3" width="4.1640625" customWidth="1"/>
    <col min="4" max="33" width="2.6640625" customWidth="1"/>
    <col min="34" max="34" width="3.33203125" customWidth="1"/>
    <col min="35" max="35" width="31.6640625" customWidth="1"/>
    <col min="36" max="37" width="2.5" customWidth="1"/>
    <col min="38" max="38" width="8.33203125" customWidth="1"/>
    <col min="39" max="39" width="3.33203125" customWidth="1"/>
    <col min="40" max="40" width="13.33203125" customWidth="1"/>
    <col min="41" max="41" width="7.5" customWidth="1"/>
    <col min="42" max="42" width="4.1640625" customWidth="1"/>
    <col min="43" max="43" width="15.6640625" customWidth="1"/>
    <col min="44" max="44" width="13.6640625" customWidth="1"/>
    <col min="45" max="47" width="25.83203125" hidden="1" customWidth="1"/>
    <col min="48" max="52" width="21.6640625" hidden="1" customWidth="1"/>
    <col min="53" max="53" width="19.1640625" hidden="1" customWidth="1"/>
    <col min="54" max="54" width="25" hidden="1" customWidth="1"/>
    <col min="55" max="56" width="19.1640625" hidden="1" customWidth="1"/>
    <col min="57" max="57" width="66.5" customWidth="1"/>
    <col min="71" max="91" width="9.33203125" hidden="1"/>
  </cols>
  <sheetData>
    <row r="1" spans="1:74" ht="21.4" customHeight="1" x14ac:dyDescent="0.3">
      <c r="A1" s="296" t="s">
        <v>0</v>
      </c>
      <c r="B1" s="297"/>
      <c r="C1" s="297"/>
      <c r="D1" s="298" t="s">
        <v>1</v>
      </c>
      <c r="E1" s="297"/>
      <c r="F1" s="297"/>
      <c r="G1" s="297"/>
      <c r="H1" s="297"/>
      <c r="I1" s="297"/>
      <c r="J1" s="297"/>
      <c r="K1" s="299" t="s">
        <v>8571</v>
      </c>
      <c r="L1" s="299"/>
      <c r="M1" s="299"/>
      <c r="N1" s="299"/>
      <c r="O1" s="299"/>
      <c r="P1" s="299"/>
      <c r="Q1" s="299"/>
      <c r="R1" s="299"/>
      <c r="S1" s="299"/>
      <c r="T1" s="297"/>
      <c r="U1" s="297"/>
      <c r="V1" s="297"/>
      <c r="W1" s="299" t="s">
        <v>8572</v>
      </c>
      <c r="X1" s="299"/>
      <c r="Y1" s="299"/>
      <c r="Z1" s="299"/>
      <c r="AA1" s="299"/>
      <c r="AB1" s="299"/>
      <c r="AC1" s="299"/>
      <c r="AD1" s="299"/>
      <c r="AE1" s="299"/>
      <c r="AF1" s="299"/>
      <c r="AG1" s="299"/>
      <c r="AH1" s="299"/>
      <c r="AI1" s="291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6" t="s">
        <v>2</v>
      </c>
      <c r="BB1" s="16" t="s">
        <v>3</v>
      </c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T1" s="18" t="s">
        <v>4</v>
      </c>
      <c r="BU1" s="18" t="s">
        <v>4</v>
      </c>
      <c r="BV1" s="18" t="s">
        <v>5</v>
      </c>
    </row>
    <row r="2" spans="1:74" ht="36.950000000000003" customHeight="1" x14ac:dyDescent="0.3">
      <c r="AR2" s="385"/>
      <c r="AS2" s="385"/>
      <c r="AT2" s="385"/>
      <c r="AU2" s="385"/>
      <c r="AV2" s="385"/>
      <c r="AW2" s="385"/>
      <c r="AX2" s="385"/>
      <c r="AY2" s="385"/>
      <c r="AZ2" s="385"/>
      <c r="BA2" s="385"/>
      <c r="BB2" s="385"/>
      <c r="BC2" s="385"/>
      <c r="BD2" s="385"/>
      <c r="BE2" s="385"/>
      <c r="BS2" s="19" t="s">
        <v>6</v>
      </c>
      <c r="BT2" s="19" t="s">
        <v>7</v>
      </c>
    </row>
    <row r="3" spans="1:74" ht="6.95" customHeight="1" x14ac:dyDescent="0.3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2"/>
      <c r="BS3" s="19" t="s">
        <v>6</v>
      </c>
      <c r="BT3" s="19" t="s">
        <v>8</v>
      </c>
    </row>
    <row r="4" spans="1:74" ht="36.950000000000003" customHeight="1" x14ac:dyDescent="0.3">
      <c r="B4" s="23"/>
      <c r="C4" s="24"/>
      <c r="D4" s="25" t="s">
        <v>9</v>
      </c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6"/>
      <c r="AS4" s="27" t="s">
        <v>10</v>
      </c>
      <c r="BE4" s="28" t="s">
        <v>11</v>
      </c>
      <c r="BS4" s="19" t="s">
        <v>12</v>
      </c>
    </row>
    <row r="5" spans="1:74" ht="14.45" customHeight="1" x14ac:dyDescent="0.3">
      <c r="B5" s="23"/>
      <c r="C5" s="24"/>
      <c r="D5" s="29" t="s">
        <v>13</v>
      </c>
      <c r="E5" s="24"/>
      <c r="F5" s="24"/>
      <c r="G5" s="24"/>
      <c r="H5" s="24"/>
      <c r="I5" s="24"/>
      <c r="J5" s="24"/>
      <c r="K5" s="413" t="s">
        <v>14</v>
      </c>
      <c r="L5" s="414"/>
      <c r="M5" s="414"/>
      <c r="N5" s="414"/>
      <c r="O5" s="414"/>
      <c r="P5" s="414"/>
      <c r="Q5" s="414"/>
      <c r="R5" s="414"/>
      <c r="S5" s="414"/>
      <c r="T5" s="414"/>
      <c r="U5" s="414"/>
      <c r="V5" s="414"/>
      <c r="W5" s="414"/>
      <c r="X5" s="414"/>
      <c r="Y5" s="414"/>
      <c r="Z5" s="414"/>
      <c r="AA5" s="414"/>
      <c r="AB5" s="414"/>
      <c r="AC5" s="414"/>
      <c r="AD5" s="414"/>
      <c r="AE5" s="414"/>
      <c r="AF5" s="414"/>
      <c r="AG5" s="414"/>
      <c r="AH5" s="414"/>
      <c r="AI5" s="414"/>
      <c r="AJ5" s="414"/>
      <c r="AK5" s="414"/>
      <c r="AL5" s="414"/>
      <c r="AM5" s="414"/>
      <c r="AN5" s="414"/>
      <c r="AO5" s="414"/>
      <c r="AP5" s="24"/>
      <c r="AQ5" s="26"/>
      <c r="BE5" s="410" t="s">
        <v>15</v>
      </c>
      <c r="BS5" s="19" t="s">
        <v>6</v>
      </c>
    </row>
    <row r="6" spans="1:74" ht="36.950000000000003" customHeight="1" x14ac:dyDescent="0.3">
      <c r="B6" s="23"/>
      <c r="C6" s="24"/>
      <c r="D6" s="31" t="s">
        <v>16</v>
      </c>
      <c r="E6" s="24"/>
      <c r="F6" s="24"/>
      <c r="G6" s="24"/>
      <c r="H6" s="24"/>
      <c r="I6" s="24"/>
      <c r="J6" s="24"/>
      <c r="K6" s="415" t="s">
        <v>17</v>
      </c>
      <c r="L6" s="414"/>
      <c r="M6" s="414"/>
      <c r="N6" s="414"/>
      <c r="O6" s="414"/>
      <c r="P6" s="414"/>
      <c r="Q6" s="414"/>
      <c r="R6" s="414"/>
      <c r="S6" s="414"/>
      <c r="T6" s="414"/>
      <c r="U6" s="414"/>
      <c r="V6" s="414"/>
      <c r="W6" s="414"/>
      <c r="X6" s="414"/>
      <c r="Y6" s="414"/>
      <c r="Z6" s="414"/>
      <c r="AA6" s="414"/>
      <c r="AB6" s="414"/>
      <c r="AC6" s="414"/>
      <c r="AD6" s="414"/>
      <c r="AE6" s="414"/>
      <c r="AF6" s="414"/>
      <c r="AG6" s="414"/>
      <c r="AH6" s="414"/>
      <c r="AI6" s="414"/>
      <c r="AJ6" s="414"/>
      <c r="AK6" s="414"/>
      <c r="AL6" s="414"/>
      <c r="AM6" s="414"/>
      <c r="AN6" s="414"/>
      <c r="AO6" s="414"/>
      <c r="AP6" s="24"/>
      <c r="AQ6" s="26"/>
      <c r="BE6" s="385"/>
      <c r="BS6" s="19" t="s">
        <v>18</v>
      </c>
    </row>
    <row r="7" spans="1:74" ht="14.45" customHeight="1" x14ac:dyDescent="0.3">
      <c r="B7" s="23"/>
      <c r="C7" s="24"/>
      <c r="D7" s="32" t="s">
        <v>19</v>
      </c>
      <c r="E7" s="24"/>
      <c r="F7" s="24"/>
      <c r="G7" s="24"/>
      <c r="H7" s="24"/>
      <c r="I7" s="24"/>
      <c r="J7" s="24"/>
      <c r="K7" s="30" t="s">
        <v>20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32" t="s">
        <v>21</v>
      </c>
      <c r="AL7" s="24"/>
      <c r="AM7" s="24"/>
      <c r="AN7" s="30" t="s">
        <v>22</v>
      </c>
      <c r="AO7" s="24"/>
      <c r="AP7" s="24"/>
      <c r="AQ7" s="26"/>
      <c r="BE7" s="385"/>
      <c r="BS7" s="19" t="s">
        <v>23</v>
      </c>
    </row>
    <row r="8" spans="1:74" ht="14.45" customHeight="1" x14ac:dyDescent="0.3">
      <c r="B8" s="23"/>
      <c r="C8" s="24"/>
      <c r="D8" s="32" t="s">
        <v>24</v>
      </c>
      <c r="E8" s="24"/>
      <c r="F8" s="24"/>
      <c r="G8" s="24"/>
      <c r="H8" s="24"/>
      <c r="I8" s="24"/>
      <c r="J8" s="24"/>
      <c r="K8" s="30" t="s">
        <v>25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32" t="s">
        <v>26</v>
      </c>
      <c r="AL8" s="24"/>
      <c r="AM8" s="24"/>
      <c r="AN8" s="33" t="s">
        <v>27</v>
      </c>
      <c r="AO8" s="24"/>
      <c r="AP8" s="24"/>
      <c r="AQ8" s="26"/>
      <c r="BE8" s="385"/>
      <c r="BS8" s="19" t="s">
        <v>28</v>
      </c>
    </row>
    <row r="9" spans="1:74" ht="29.25" customHeight="1" x14ac:dyDescent="0.3">
      <c r="B9" s="23"/>
      <c r="C9" s="24"/>
      <c r="D9" s="29" t="s">
        <v>29</v>
      </c>
      <c r="E9" s="24"/>
      <c r="F9" s="24"/>
      <c r="G9" s="24"/>
      <c r="H9" s="24"/>
      <c r="I9" s="24"/>
      <c r="J9" s="24"/>
      <c r="K9" s="34" t="s">
        <v>30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9" t="s">
        <v>31</v>
      </c>
      <c r="AL9" s="24"/>
      <c r="AM9" s="24"/>
      <c r="AN9" s="34" t="s">
        <v>32</v>
      </c>
      <c r="AO9" s="24"/>
      <c r="AP9" s="24"/>
      <c r="AQ9" s="26"/>
      <c r="BE9" s="385"/>
      <c r="BS9" s="19" t="s">
        <v>33</v>
      </c>
    </row>
    <row r="10" spans="1:74" ht="14.45" customHeight="1" x14ac:dyDescent="0.3">
      <c r="B10" s="23"/>
      <c r="C10" s="24"/>
      <c r="D10" s="32" t="s">
        <v>34</v>
      </c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32" t="s">
        <v>35</v>
      </c>
      <c r="AL10" s="24"/>
      <c r="AM10" s="24"/>
      <c r="AN10" s="30" t="s">
        <v>36</v>
      </c>
      <c r="AO10" s="24"/>
      <c r="AP10" s="24"/>
      <c r="AQ10" s="26"/>
      <c r="BE10" s="385"/>
      <c r="BS10" s="19" t="s">
        <v>18</v>
      </c>
    </row>
    <row r="11" spans="1:74" ht="18.399999999999999" customHeight="1" x14ac:dyDescent="0.3">
      <c r="B11" s="23"/>
      <c r="C11" s="24"/>
      <c r="D11" s="24"/>
      <c r="E11" s="30" t="s">
        <v>37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32" t="s">
        <v>38</v>
      </c>
      <c r="AL11" s="24"/>
      <c r="AM11" s="24"/>
      <c r="AN11" s="30" t="s">
        <v>36</v>
      </c>
      <c r="AO11" s="24"/>
      <c r="AP11" s="24"/>
      <c r="AQ11" s="26"/>
      <c r="BE11" s="385"/>
      <c r="BS11" s="19" t="s">
        <v>18</v>
      </c>
    </row>
    <row r="12" spans="1:74" ht="6.95" customHeight="1" x14ac:dyDescent="0.3">
      <c r="B12" s="23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6"/>
      <c r="BE12" s="385"/>
      <c r="BS12" s="19" t="s">
        <v>18</v>
      </c>
    </row>
    <row r="13" spans="1:74" ht="14.45" customHeight="1" x14ac:dyDescent="0.3">
      <c r="B13" s="23"/>
      <c r="C13" s="24"/>
      <c r="D13" s="32" t="s">
        <v>39</v>
      </c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32" t="s">
        <v>35</v>
      </c>
      <c r="AL13" s="24"/>
      <c r="AM13" s="24"/>
      <c r="AN13" s="35" t="s">
        <v>40</v>
      </c>
      <c r="AO13" s="24"/>
      <c r="AP13" s="24"/>
      <c r="AQ13" s="26"/>
      <c r="BE13" s="385"/>
      <c r="BS13" s="19" t="s">
        <v>18</v>
      </c>
    </row>
    <row r="14" spans="1:74" ht="15" x14ac:dyDescent="0.3">
      <c r="B14" s="23"/>
      <c r="C14" s="24"/>
      <c r="D14" s="24"/>
      <c r="E14" s="416" t="s">
        <v>40</v>
      </c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32" t="s">
        <v>38</v>
      </c>
      <c r="AL14" s="24"/>
      <c r="AM14" s="24"/>
      <c r="AN14" s="35" t="s">
        <v>40</v>
      </c>
      <c r="AO14" s="24"/>
      <c r="AP14" s="24"/>
      <c r="AQ14" s="26"/>
      <c r="BE14" s="385"/>
      <c r="BS14" s="19" t="s">
        <v>18</v>
      </c>
    </row>
    <row r="15" spans="1:74" ht="6.95" customHeight="1" x14ac:dyDescent="0.3">
      <c r="B15" s="23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6"/>
      <c r="BE15" s="385"/>
      <c r="BS15" s="19" t="s">
        <v>4</v>
      </c>
    </row>
    <row r="16" spans="1:74" ht="14.45" customHeight="1" x14ac:dyDescent="0.3">
      <c r="B16" s="23"/>
      <c r="C16" s="24"/>
      <c r="D16" s="32" t="s">
        <v>41</v>
      </c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32" t="s">
        <v>35</v>
      </c>
      <c r="AL16" s="24"/>
      <c r="AM16" s="24"/>
      <c r="AN16" s="30" t="s">
        <v>36</v>
      </c>
      <c r="AO16" s="24"/>
      <c r="AP16" s="24"/>
      <c r="AQ16" s="26"/>
      <c r="BE16" s="385"/>
      <c r="BS16" s="19" t="s">
        <v>4</v>
      </c>
    </row>
    <row r="17" spans="2:71" ht="18.399999999999999" customHeight="1" x14ac:dyDescent="0.3">
      <c r="B17" s="23"/>
      <c r="C17" s="24"/>
      <c r="D17" s="24"/>
      <c r="E17" s="30" t="s">
        <v>42</v>
      </c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32" t="s">
        <v>38</v>
      </c>
      <c r="AL17" s="24"/>
      <c r="AM17" s="24"/>
      <c r="AN17" s="30" t="s">
        <v>36</v>
      </c>
      <c r="AO17" s="24"/>
      <c r="AP17" s="24"/>
      <c r="AQ17" s="26"/>
      <c r="BE17" s="385"/>
      <c r="BS17" s="19" t="s">
        <v>43</v>
      </c>
    </row>
    <row r="18" spans="2:71" ht="6.95" customHeight="1" x14ac:dyDescent="0.3">
      <c r="B18" s="23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6"/>
      <c r="BE18" s="385"/>
      <c r="BS18" s="19" t="s">
        <v>6</v>
      </c>
    </row>
    <row r="19" spans="2:71" ht="14.45" customHeight="1" x14ac:dyDescent="0.3">
      <c r="B19" s="23"/>
      <c r="C19" s="24"/>
      <c r="D19" s="32" t="s">
        <v>44</v>
      </c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6"/>
      <c r="BE19" s="385"/>
      <c r="BS19" s="19" t="s">
        <v>6</v>
      </c>
    </row>
    <row r="20" spans="2:71" ht="22.5" customHeight="1" x14ac:dyDescent="0.3">
      <c r="B20" s="23"/>
      <c r="C20" s="24"/>
      <c r="D20" s="24"/>
      <c r="E20" s="417" t="s">
        <v>36</v>
      </c>
      <c r="F20" s="414"/>
      <c r="G20" s="414"/>
      <c r="H20" s="414"/>
      <c r="I20" s="414"/>
      <c r="J20" s="414"/>
      <c r="K20" s="414"/>
      <c r="L20" s="414"/>
      <c r="M20" s="414"/>
      <c r="N20" s="414"/>
      <c r="O20" s="414"/>
      <c r="P20" s="414"/>
      <c r="Q20" s="414"/>
      <c r="R20" s="414"/>
      <c r="S20" s="414"/>
      <c r="T20" s="414"/>
      <c r="U20" s="414"/>
      <c r="V20" s="414"/>
      <c r="W20" s="414"/>
      <c r="X20" s="414"/>
      <c r="Y20" s="414"/>
      <c r="Z20" s="414"/>
      <c r="AA20" s="414"/>
      <c r="AB20" s="414"/>
      <c r="AC20" s="414"/>
      <c r="AD20" s="414"/>
      <c r="AE20" s="414"/>
      <c r="AF20" s="414"/>
      <c r="AG20" s="414"/>
      <c r="AH20" s="414"/>
      <c r="AI20" s="414"/>
      <c r="AJ20" s="414"/>
      <c r="AK20" s="414"/>
      <c r="AL20" s="414"/>
      <c r="AM20" s="414"/>
      <c r="AN20" s="414"/>
      <c r="AO20" s="24"/>
      <c r="AP20" s="24"/>
      <c r="AQ20" s="26"/>
      <c r="BE20" s="385"/>
      <c r="BS20" s="19" t="s">
        <v>43</v>
      </c>
    </row>
    <row r="21" spans="2:71" ht="6.95" customHeight="1" x14ac:dyDescent="0.3">
      <c r="B21" s="23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6"/>
      <c r="BE21" s="385"/>
    </row>
    <row r="22" spans="2:71" ht="6.95" customHeight="1" x14ac:dyDescent="0.3">
      <c r="B22" s="23"/>
      <c r="C22" s="24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24"/>
      <c r="AQ22" s="26"/>
      <c r="BE22" s="385"/>
    </row>
    <row r="23" spans="2:71" s="1" customFormat="1" ht="25.9" customHeight="1" x14ac:dyDescent="0.3">
      <c r="B23" s="37"/>
      <c r="C23" s="38"/>
      <c r="D23" s="39" t="s">
        <v>45</v>
      </c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0"/>
      <c r="AJ23" s="40"/>
      <c r="AK23" s="418">
        <f>ROUND(AG51,2)</f>
        <v>0</v>
      </c>
      <c r="AL23" s="419"/>
      <c r="AM23" s="419"/>
      <c r="AN23" s="419"/>
      <c r="AO23" s="419"/>
      <c r="AP23" s="38"/>
      <c r="AQ23" s="41"/>
      <c r="BE23" s="411"/>
    </row>
    <row r="24" spans="2:71" s="1" customFormat="1" ht="6.95" customHeight="1" x14ac:dyDescent="0.3">
      <c r="B24" s="37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41"/>
      <c r="BE24" s="411"/>
    </row>
    <row r="25" spans="2:71" s="1" customFormat="1" x14ac:dyDescent="0.3">
      <c r="B25" s="37"/>
      <c r="C25" s="38"/>
      <c r="D25" s="38"/>
      <c r="E25" s="38"/>
      <c r="F25" s="38"/>
      <c r="G25" s="38"/>
      <c r="H25" s="38"/>
      <c r="I25" s="38"/>
      <c r="J25" s="38"/>
      <c r="K25" s="38"/>
      <c r="L25" s="420" t="s">
        <v>46</v>
      </c>
      <c r="M25" s="405"/>
      <c r="N25" s="405"/>
      <c r="O25" s="405"/>
      <c r="P25" s="38"/>
      <c r="Q25" s="38"/>
      <c r="R25" s="38"/>
      <c r="S25" s="38"/>
      <c r="T25" s="38"/>
      <c r="U25" s="38"/>
      <c r="V25" s="38"/>
      <c r="W25" s="420" t="s">
        <v>47</v>
      </c>
      <c r="X25" s="405"/>
      <c r="Y25" s="405"/>
      <c r="Z25" s="405"/>
      <c r="AA25" s="405"/>
      <c r="AB25" s="405"/>
      <c r="AC25" s="405"/>
      <c r="AD25" s="405"/>
      <c r="AE25" s="405"/>
      <c r="AF25" s="38"/>
      <c r="AG25" s="38"/>
      <c r="AH25" s="38"/>
      <c r="AI25" s="38"/>
      <c r="AJ25" s="38"/>
      <c r="AK25" s="420" t="s">
        <v>48</v>
      </c>
      <c r="AL25" s="405"/>
      <c r="AM25" s="405"/>
      <c r="AN25" s="405"/>
      <c r="AO25" s="405"/>
      <c r="AP25" s="38"/>
      <c r="AQ25" s="41"/>
      <c r="BE25" s="411"/>
    </row>
    <row r="26" spans="2:71" s="2" customFormat="1" ht="14.45" customHeight="1" x14ac:dyDescent="0.3">
      <c r="B26" s="43"/>
      <c r="C26" s="44"/>
      <c r="D26" s="45" t="s">
        <v>49</v>
      </c>
      <c r="E26" s="44"/>
      <c r="F26" s="45" t="s">
        <v>50</v>
      </c>
      <c r="G26" s="44"/>
      <c r="H26" s="44"/>
      <c r="I26" s="44"/>
      <c r="J26" s="44"/>
      <c r="K26" s="44"/>
      <c r="L26" s="421">
        <v>0.21</v>
      </c>
      <c r="M26" s="422"/>
      <c r="N26" s="422"/>
      <c r="O26" s="422"/>
      <c r="P26" s="44"/>
      <c r="Q26" s="44"/>
      <c r="R26" s="44"/>
      <c r="S26" s="44"/>
      <c r="T26" s="44"/>
      <c r="U26" s="44"/>
      <c r="V26" s="44"/>
      <c r="W26" s="423">
        <f>ROUND(AZ51,2)</f>
        <v>0</v>
      </c>
      <c r="X26" s="422"/>
      <c r="Y26" s="422"/>
      <c r="Z26" s="422"/>
      <c r="AA26" s="422"/>
      <c r="AB26" s="422"/>
      <c r="AC26" s="422"/>
      <c r="AD26" s="422"/>
      <c r="AE26" s="422"/>
      <c r="AF26" s="44"/>
      <c r="AG26" s="44"/>
      <c r="AH26" s="44"/>
      <c r="AI26" s="44"/>
      <c r="AJ26" s="44"/>
      <c r="AK26" s="423">
        <f>ROUND(AV51,2)</f>
        <v>0</v>
      </c>
      <c r="AL26" s="422"/>
      <c r="AM26" s="422"/>
      <c r="AN26" s="422"/>
      <c r="AO26" s="422"/>
      <c r="AP26" s="44"/>
      <c r="AQ26" s="46"/>
      <c r="BE26" s="412"/>
    </row>
    <row r="27" spans="2:71" s="2" customFormat="1" ht="14.45" customHeight="1" x14ac:dyDescent="0.3">
      <c r="B27" s="43"/>
      <c r="C27" s="44"/>
      <c r="D27" s="44"/>
      <c r="E27" s="44"/>
      <c r="F27" s="45" t="s">
        <v>51</v>
      </c>
      <c r="G27" s="44"/>
      <c r="H27" s="44"/>
      <c r="I27" s="44"/>
      <c r="J27" s="44"/>
      <c r="K27" s="44"/>
      <c r="L27" s="421">
        <v>0.15</v>
      </c>
      <c r="M27" s="422"/>
      <c r="N27" s="422"/>
      <c r="O27" s="422"/>
      <c r="P27" s="44"/>
      <c r="Q27" s="44"/>
      <c r="R27" s="44"/>
      <c r="S27" s="44"/>
      <c r="T27" s="44"/>
      <c r="U27" s="44"/>
      <c r="V27" s="44"/>
      <c r="W27" s="423">
        <f>ROUND(BA51,2)</f>
        <v>0</v>
      </c>
      <c r="X27" s="422"/>
      <c r="Y27" s="422"/>
      <c r="Z27" s="422"/>
      <c r="AA27" s="422"/>
      <c r="AB27" s="422"/>
      <c r="AC27" s="422"/>
      <c r="AD27" s="422"/>
      <c r="AE27" s="422"/>
      <c r="AF27" s="44"/>
      <c r="AG27" s="44"/>
      <c r="AH27" s="44"/>
      <c r="AI27" s="44"/>
      <c r="AJ27" s="44"/>
      <c r="AK27" s="423">
        <f>ROUND(AW51,2)</f>
        <v>0</v>
      </c>
      <c r="AL27" s="422"/>
      <c r="AM27" s="422"/>
      <c r="AN27" s="422"/>
      <c r="AO27" s="422"/>
      <c r="AP27" s="44"/>
      <c r="AQ27" s="46"/>
      <c r="BE27" s="412"/>
    </row>
    <row r="28" spans="2:71" s="2" customFormat="1" ht="14.45" hidden="1" customHeight="1" x14ac:dyDescent="0.3">
      <c r="B28" s="43"/>
      <c r="C28" s="44"/>
      <c r="D28" s="44"/>
      <c r="E28" s="44"/>
      <c r="F28" s="45" t="s">
        <v>52</v>
      </c>
      <c r="G28" s="44"/>
      <c r="H28" s="44"/>
      <c r="I28" s="44"/>
      <c r="J28" s="44"/>
      <c r="K28" s="44"/>
      <c r="L28" s="421">
        <v>0.21</v>
      </c>
      <c r="M28" s="422"/>
      <c r="N28" s="422"/>
      <c r="O28" s="422"/>
      <c r="P28" s="44"/>
      <c r="Q28" s="44"/>
      <c r="R28" s="44"/>
      <c r="S28" s="44"/>
      <c r="T28" s="44"/>
      <c r="U28" s="44"/>
      <c r="V28" s="44"/>
      <c r="W28" s="423">
        <f>ROUND(BB51,2)</f>
        <v>0</v>
      </c>
      <c r="X28" s="422"/>
      <c r="Y28" s="422"/>
      <c r="Z28" s="422"/>
      <c r="AA28" s="422"/>
      <c r="AB28" s="422"/>
      <c r="AC28" s="422"/>
      <c r="AD28" s="422"/>
      <c r="AE28" s="422"/>
      <c r="AF28" s="44"/>
      <c r="AG28" s="44"/>
      <c r="AH28" s="44"/>
      <c r="AI28" s="44"/>
      <c r="AJ28" s="44"/>
      <c r="AK28" s="423">
        <v>0</v>
      </c>
      <c r="AL28" s="422"/>
      <c r="AM28" s="422"/>
      <c r="AN28" s="422"/>
      <c r="AO28" s="422"/>
      <c r="AP28" s="44"/>
      <c r="AQ28" s="46"/>
      <c r="BE28" s="412"/>
    </row>
    <row r="29" spans="2:71" s="2" customFormat="1" ht="14.45" hidden="1" customHeight="1" x14ac:dyDescent="0.3">
      <c r="B29" s="43"/>
      <c r="C29" s="44"/>
      <c r="D29" s="44"/>
      <c r="E29" s="44"/>
      <c r="F29" s="45" t="s">
        <v>53</v>
      </c>
      <c r="G29" s="44"/>
      <c r="H29" s="44"/>
      <c r="I29" s="44"/>
      <c r="J29" s="44"/>
      <c r="K29" s="44"/>
      <c r="L29" s="421">
        <v>0.15</v>
      </c>
      <c r="M29" s="422"/>
      <c r="N29" s="422"/>
      <c r="O29" s="422"/>
      <c r="P29" s="44"/>
      <c r="Q29" s="44"/>
      <c r="R29" s="44"/>
      <c r="S29" s="44"/>
      <c r="T29" s="44"/>
      <c r="U29" s="44"/>
      <c r="V29" s="44"/>
      <c r="W29" s="423">
        <f>ROUND(BC51,2)</f>
        <v>0</v>
      </c>
      <c r="X29" s="422"/>
      <c r="Y29" s="422"/>
      <c r="Z29" s="422"/>
      <c r="AA29" s="422"/>
      <c r="AB29" s="422"/>
      <c r="AC29" s="422"/>
      <c r="AD29" s="422"/>
      <c r="AE29" s="422"/>
      <c r="AF29" s="44"/>
      <c r="AG29" s="44"/>
      <c r="AH29" s="44"/>
      <c r="AI29" s="44"/>
      <c r="AJ29" s="44"/>
      <c r="AK29" s="423">
        <v>0</v>
      </c>
      <c r="AL29" s="422"/>
      <c r="AM29" s="422"/>
      <c r="AN29" s="422"/>
      <c r="AO29" s="422"/>
      <c r="AP29" s="44"/>
      <c r="AQ29" s="46"/>
      <c r="BE29" s="412"/>
    </row>
    <row r="30" spans="2:71" s="2" customFormat="1" ht="14.45" hidden="1" customHeight="1" x14ac:dyDescent="0.3">
      <c r="B30" s="43"/>
      <c r="C30" s="44"/>
      <c r="D30" s="44"/>
      <c r="E30" s="44"/>
      <c r="F30" s="45" t="s">
        <v>54</v>
      </c>
      <c r="G30" s="44"/>
      <c r="H30" s="44"/>
      <c r="I30" s="44"/>
      <c r="J30" s="44"/>
      <c r="K30" s="44"/>
      <c r="L30" s="421">
        <v>0</v>
      </c>
      <c r="M30" s="422"/>
      <c r="N30" s="422"/>
      <c r="O30" s="422"/>
      <c r="P30" s="44"/>
      <c r="Q30" s="44"/>
      <c r="R30" s="44"/>
      <c r="S30" s="44"/>
      <c r="T30" s="44"/>
      <c r="U30" s="44"/>
      <c r="V30" s="44"/>
      <c r="W30" s="423">
        <f>ROUND(BD51,2)</f>
        <v>0</v>
      </c>
      <c r="X30" s="422"/>
      <c r="Y30" s="422"/>
      <c r="Z30" s="422"/>
      <c r="AA30" s="422"/>
      <c r="AB30" s="422"/>
      <c r="AC30" s="422"/>
      <c r="AD30" s="422"/>
      <c r="AE30" s="422"/>
      <c r="AF30" s="44"/>
      <c r="AG30" s="44"/>
      <c r="AH30" s="44"/>
      <c r="AI30" s="44"/>
      <c r="AJ30" s="44"/>
      <c r="AK30" s="423">
        <v>0</v>
      </c>
      <c r="AL30" s="422"/>
      <c r="AM30" s="422"/>
      <c r="AN30" s="422"/>
      <c r="AO30" s="422"/>
      <c r="AP30" s="44"/>
      <c r="AQ30" s="46"/>
      <c r="BE30" s="412"/>
    </row>
    <row r="31" spans="2:71" s="1" customFormat="1" ht="6.95" customHeight="1" x14ac:dyDescent="0.3">
      <c r="B31" s="37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41"/>
      <c r="BE31" s="411"/>
    </row>
    <row r="32" spans="2:71" s="1" customFormat="1" ht="25.9" customHeight="1" x14ac:dyDescent="0.3">
      <c r="B32" s="37"/>
      <c r="C32" s="47"/>
      <c r="D32" s="48" t="s">
        <v>55</v>
      </c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50" t="s">
        <v>56</v>
      </c>
      <c r="U32" s="49"/>
      <c r="V32" s="49"/>
      <c r="W32" s="49"/>
      <c r="X32" s="391" t="s">
        <v>57</v>
      </c>
      <c r="Y32" s="392"/>
      <c r="Z32" s="392"/>
      <c r="AA32" s="392"/>
      <c r="AB32" s="392"/>
      <c r="AC32" s="49"/>
      <c r="AD32" s="49"/>
      <c r="AE32" s="49"/>
      <c r="AF32" s="49"/>
      <c r="AG32" s="49"/>
      <c r="AH32" s="49"/>
      <c r="AI32" s="49"/>
      <c r="AJ32" s="49"/>
      <c r="AK32" s="393">
        <f>SUM(AK23:AK30)</f>
        <v>0</v>
      </c>
      <c r="AL32" s="392"/>
      <c r="AM32" s="392"/>
      <c r="AN32" s="392"/>
      <c r="AO32" s="394"/>
      <c r="AP32" s="47"/>
      <c r="AQ32" s="51"/>
      <c r="BE32" s="411"/>
    </row>
    <row r="33" spans="2:56" s="1" customFormat="1" ht="6.95" customHeight="1" x14ac:dyDescent="0.3">
      <c r="B33" s="37"/>
      <c r="C33" s="38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41"/>
    </row>
    <row r="34" spans="2:56" s="1" customFormat="1" ht="6.95" customHeight="1" x14ac:dyDescent="0.3">
      <c r="B34" s="52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4"/>
    </row>
    <row r="38" spans="2:56" s="1" customFormat="1" ht="6.95" customHeight="1" x14ac:dyDescent="0.3">
      <c r="B38" s="55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7"/>
    </row>
    <row r="39" spans="2:56" s="1" customFormat="1" ht="36.950000000000003" customHeight="1" x14ac:dyDescent="0.3">
      <c r="B39" s="37"/>
      <c r="C39" s="58" t="s">
        <v>58</v>
      </c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7"/>
    </row>
    <row r="40" spans="2:56" s="1" customFormat="1" ht="6.95" customHeight="1" x14ac:dyDescent="0.3">
      <c r="B40" s="37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7"/>
    </row>
    <row r="41" spans="2:56" s="3" customFormat="1" ht="14.45" customHeight="1" x14ac:dyDescent="0.3">
      <c r="B41" s="60"/>
      <c r="C41" s="61" t="s">
        <v>13</v>
      </c>
      <c r="D41" s="62"/>
      <c r="E41" s="62"/>
      <c r="F41" s="62"/>
      <c r="G41" s="62"/>
      <c r="H41" s="62"/>
      <c r="I41" s="62"/>
      <c r="J41" s="62"/>
      <c r="K41" s="62"/>
      <c r="L41" s="62" t="str">
        <f>K5</f>
        <v>16033a</v>
      </c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3"/>
    </row>
    <row r="42" spans="2:56" s="4" customFormat="1" ht="36.950000000000003" customHeight="1" x14ac:dyDescent="0.3">
      <c r="B42" s="64"/>
      <c r="C42" s="65" t="s">
        <v>16</v>
      </c>
      <c r="D42" s="66"/>
      <c r="E42" s="66"/>
      <c r="F42" s="66"/>
      <c r="G42" s="66"/>
      <c r="H42" s="66"/>
      <c r="I42" s="66"/>
      <c r="J42" s="66"/>
      <c r="K42" s="66"/>
      <c r="L42" s="395" t="str">
        <f>K6</f>
        <v>ZLEPŠENÍ EKOLOGICKÉHO STAVU ŘEKY BEČVY V HRANICÍCH</v>
      </c>
      <c r="M42" s="396"/>
      <c r="N42" s="396"/>
      <c r="O42" s="396"/>
      <c r="P42" s="396"/>
      <c r="Q42" s="396"/>
      <c r="R42" s="396"/>
      <c r="S42" s="396"/>
      <c r="T42" s="396"/>
      <c r="U42" s="396"/>
      <c r="V42" s="396"/>
      <c r="W42" s="396"/>
      <c r="X42" s="396"/>
      <c r="Y42" s="396"/>
      <c r="Z42" s="396"/>
      <c r="AA42" s="396"/>
      <c r="AB42" s="396"/>
      <c r="AC42" s="396"/>
      <c r="AD42" s="396"/>
      <c r="AE42" s="396"/>
      <c r="AF42" s="396"/>
      <c r="AG42" s="396"/>
      <c r="AH42" s="396"/>
      <c r="AI42" s="396"/>
      <c r="AJ42" s="396"/>
      <c r="AK42" s="396"/>
      <c r="AL42" s="396"/>
      <c r="AM42" s="396"/>
      <c r="AN42" s="396"/>
      <c r="AO42" s="396"/>
      <c r="AP42" s="66"/>
      <c r="AQ42" s="66"/>
      <c r="AR42" s="67"/>
    </row>
    <row r="43" spans="2:56" s="1" customFormat="1" ht="6.95" customHeight="1" x14ac:dyDescent="0.3">
      <c r="B43" s="37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7"/>
    </row>
    <row r="44" spans="2:56" s="1" customFormat="1" ht="15" x14ac:dyDescent="0.3">
      <c r="B44" s="37"/>
      <c r="C44" s="61" t="s">
        <v>24</v>
      </c>
      <c r="D44" s="59"/>
      <c r="E44" s="59"/>
      <c r="F44" s="59"/>
      <c r="G44" s="59"/>
      <c r="H44" s="59"/>
      <c r="I44" s="59"/>
      <c r="J44" s="59"/>
      <c r="K44" s="59"/>
      <c r="L44" s="68" t="str">
        <f>IF(K8="","",K8)</f>
        <v>HRANICE - DRAHOTUŠE</v>
      </c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  <c r="AG44" s="59"/>
      <c r="AH44" s="59"/>
      <c r="AI44" s="61" t="s">
        <v>26</v>
      </c>
      <c r="AJ44" s="59"/>
      <c r="AK44" s="59"/>
      <c r="AL44" s="59"/>
      <c r="AM44" s="397" t="str">
        <f>IF(AN8= "","",AN8)</f>
        <v>6.4.2016</v>
      </c>
      <c r="AN44" s="398"/>
      <c r="AO44" s="59"/>
      <c r="AP44" s="59"/>
      <c r="AQ44" s="59"/>
      <c r="AR44" s="57"/>
    </row>
    <row r="45" spans="2:56" s="1" customFormat="1" ht="6.95" customHeight="1" x14ac:dyDescent="0.3">
      <c r="B45" s="37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7"/>
    </row>
    <row r="46" spans="2:56" s="1" customFormat="1" ht="15" x14ac:dyDescent="0.3">
      <c r="B46" s="37"/>
      <c r="C46" s="61" t="s">
        <v>34</v>
      </c>
      <c r="D46" s="59"/>
      <c r="E46" s="59"/>
      <c r="F46" s="59"/>
      <c r="G46" s="59"/>
      <c r="H46" s="59"/>
      <c r="I46" s="59"/>
      <c r="J46" s="59"/>
      <c r="K46" s="59"/>
      <c r="L46" s="62" t="str">
        <f>IF(E11= "","",E11)</f>
        <v>VODOVODY A KANALIZACE PŘEROV a.s.</v>
      </c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61" t="s">
        <v>41</v>
      </c>
      <c r="AJ46" s="59"/>
      <c r="AK46" s="59"/>
      <c r="AL46" s="59"/>
      <c r="AM46" s="399" t="str">
        <f>IF(E17="","",E17)</f>
        <v>JV PROJEKT VH s.r.o., BRNO</v>
      </c>
      <c r="AN46" s="398"/>
      <c r="AO46" s="398"/>
      <c r="AP46" s="398"/>
      <c r="AQ46" s="59"/>
      <c r="AR46" s="57"/>
      <c r="AS46" s="400" t="s">
        <v>59</v>
      </c>
      <c r="AT46" s="401"/>
      <c r="AU46" s="70"/>
      <c r="AV46" s="70"/>
      <c r="AW46" s="70"/>
      <c r="AX46" s="70"/>
      <c r="AY46" s="70"/>
      <c r="AZ46" s="70"/>
      <c r="BA46" s="70"/>
      <c r="BB46" s="70"/>
      <c r="BC46" s="70"/>
      <c r="BD46" s="71"/>
    </row>
    <row r="47" spans="2:56" s="1" customFormat="1" ht="15" x14ac:dyDescent="0.3">
      <c r="B47" s="37"/>
      <c r="C47" s="61" t="s">
        <v>39</v>
      </c>
      <c r="D47" s="59"/>
      <c r="E47" s="59"/>
      <c r="F47" s="59"/>
      <c r="G47" s="59"/>
      <c r="H47" s="59"/>
      <c r="I47" s="59"/>
      <c r="J47" s="59"/>
      <c r="K47" s="59"/>
      <c r="L47" s="62" t="str">
        <f>IF(E14= "Vyplň údaj","",E14)</f>
        <v/>
      </c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7"/>
      <c r="AS47" s="402"/>
      <c r="AT47" s="403"/>
      <c r="AU47" s="72"/>
      <c r="AV47" s="72"/>
      <c r="AW47" s="72"/>
      <c r="AX47" s="72"/>
      <c r="AY47" s="72"/>
      <c r="AZ47" s="72"/>
      <c r="BA47" s="72"/>
      <c r="BB47" s="72"/>
      <c r="BC47" s="72"/>
      <c r="BD47" s="73"/>
    </row>
    <row r="48" spans="2:56" s="1" customFormat="1" ht="10.9" customHeight="1" x14ac:dyDescent="0.3">
      <c r="B48" s="37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7"/>
      <c r="AS48" s="404"/>
      <c r="AT48" s="405"/>
      <c r="AU48" s="38"/>
      <c r="AV48" s="38"/>
      <c r="AW48" s="38"/>
      <c r="AX48" s="38"/>
      <c r="AY48" s="38"/>
      <c r="AZ48" s="38"/>
      <c r="BA48" s="38"/>
      <c r="BB48" s="38"/>
      <c r="BC48" s="38"/>
      <c r="BD48" s="74"/>
    </row>
    <row r="49" spans="1:91" s="1" customFormat="1" ht="29.25" customHeight="1" x14ac:dyDescent="0.3">
      <c r="B49" s="37"/>
      <c r="C49" s="406" t="s">
        <v>60</v>
      </c>
      <c r="D49" s="407"/>
      <c r="E49" s="407"/>
      <c r="F49" s="407"/>
      <c r="G49" s="407"/>
      <c r="H49" s="75"/>
      <c r="I49" s="408" t="s">
        <v>61</v>
      </c>
      <c r="J49" s="407"/>
      <c r="K49" s="407"/>
      <c r="L49" s="407"/>
      <c r="M49" s="407"/>
      <c r="N49" s="407"/>
      <c r="O49" s="407"/>
      <c r="P49" s="407"/>
      <c r="Q49" s="407"/>
      <c r="R49" s="407"/>
      <c r="S49" s="407"/>
      <c r="T49" s="407"/>
      <c r="U49" s="407"/>
      <c r="V49" s="407"/>
      <c r="W49" s="407"/>
      <c r="X49" s="407"/>
      <c r="Y49" s="407"/>
      <c r="Z49" s="407"/>
      <c r="AA49" s="407"/>
      <c r="AB49" s="407"/>
      <c r="AC49" s="407"/>
      <c r="AD49" s="407"/>
      <c r="AE49" s="407"/>
      <c r="AF49" s="407"/>
      <c r="AG49" s="409" t="s">
        <v>62</v>
      </c>
      <c r="AH49" s="407"/>
      <c r="AI49" s="407"/>
      <c r="AJ49" s="407"/>
      <c r="AK49" s="407"/>
      <c r="AL49" s="407"/>
      <c r="AM49" s="407"/>
      <c r="AN49" s="408" t="s">
        <v>63</v>
      </c>
      <c r="AO49" s="407"/>
      <c r="AP49" s="407"/>
      <c r="AQ49" s="76" t="s">
        <v>64</v>
      </c>
      <c r="AR49" s="57"/>
      <c r="AS49" s="77" t="s">
        <v>65</v>
      </c>
      <c r="AT49" s="78" t="s">
        <v>66</v>
      </c>
      <c r="AU49" s="78" t="s">
        <v>67</v>
      </c>
      <c r="AV49" s="78" t="s">
        <v>68</v>
      </c>
      <c r="AW49" s="78" t="s">
        <v>69</v>
      </c>
      <c r="AX49" s="78" t="s">
        <v>70</v>
      </c>
      <c r="AY49" s="78" t="s">
        <v>71</v>
      </c>
      <c r="AZ49" s="78" t="s">
        <v>72</v>
      </c>
      <c r="BA49" s="78" t="s">
        <v>73</v>
      </c>
      <c r="BB49" s="78" t="s">
        <v>74</v>
      </c>
      <c r="BC49" s="78" t="s">
        <v>75</v>
      </c>
      <c r="BD49" s="79" t="s">
        <v>76</v>
      </c>
    </row>
    <row r="50" spans="1:91" s="1" customFormat="1" ht="10.9" customHeight="1" x14ac:dyDescent="0.3">
      <c r="B50" s="37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59"/>
      <c r="AI50" s="59"/>
      <c r="AJ50" s="59"/>
      <c r="AK50" s="59"/>
      <c r="AL50" s="59"/>
      <c r="AM50" s="59"/>
      <c r="AN50" s="59"/>
      <c r="AO50" s="59"/>
      <c r="AP50" s="59"/>
      <c r="AQ50" s="59"/>
      <c r="AR50" s="57"/>
      <c r="AS50" s="80"/>
      <c r="AT50" s="81"/>
      <c r="AU50" s="81"/>
      <c r="AV50" s="81"/>
      <c r="AW50" s="81"/>
      <c r="AX50" s="81"/>
      <c r="AY50" s="81"/>
      <c r="AZ50" s="81"/>
      <c r="BA50" s="81"/>
      <c r="BB50" s="81"/>
      <c r="BC50" s="81"/>
      <c r="BD50" s="82"/>
    </row>
    <row r="51" spans="1:91" s="4" customFormat="1" ht="32.450000000000003" customHeight="1" x14ac:dyDescent="0.3">
      <c r="B51" s="64"/>
      <c r="C51" s="83" t="s">
        <v>77</v>
      </c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383">
        <f>ROUND(AG52+AG85+AG92,2)</f>
        <v>0</v>
      </c>
      <c r="AH51" s="383"/>
      <c r="AI51" s="383"/>
      <c r="AJ51" s="383"/>
      <c r="AK51" s="383"/>
      <c r="AL51" s="383"/>
      <c r="AM51" s="383"/>
      <c r="AN51" s="384">
        <f t="shared" ref="AN51:AN97" si="0">SUM(AG51,AT51)</f>
        <v>0</v>
      </c>
      <c r="AO51" s="384"/>
      <c r="AP51" s="384"/>
      <c r="AQ51" s="85" t="s">
        <v>36</v>
      </c>
      <c r="AR51" s="67"/>
      <c r="AS51" s="86">
        <f>ROUND(AS52+AS85+AS92,2)</f>
        <v>0</v>
      </c>
      <c r="AT51" s="87">
        <f t="shared" ref="AT51:AT97" si="1">ROUND(SUM(AV51:AW51),2)</f>
        <v>0</v>
      </c>
      <c r="AU51" s="88">
        <f>ROUND(AU52+AU85+AU92,5)</f>
        <v>0</v>
      </c>
      <c r="AV51" s="87">
        <f>ROUND(AZ51*L26,2)</f>
        <v>0</v>
      </c>
      <c r="AW51" s="87">
        <f>ROUND(BA51*L27,2)</f>
        <v>0</v>
      </c>
      <c r="AX51" s="87">
        <f>ROUND(BB51*L26,2)</f>
        <v>0</v>
      </c>
      <c r="AY51" s="87">
        <f>ROUND(BC51*L27,2)</f>
        <v>0</v>
      </c>
      <c r="AZ51" s="87">
        <f>ROUND(AZ52+AZ85+AZ92,2)</f>
        <v>0</v>
      </c>
      <c r="BA51" s="87">
        <f>ROUND(BA52+BA85+BA92,2)</f>
        <v>0</v>
      </c>
      <c r="BB51" s="87">
        <f>ROUND(BB52+BB85+BB92,2)</f>
        <v>0</v>
      </c>
      <c r="BC51" s="87">
        <f>ROUND(BC52+BC85+BC92,2)</f>
        <v>0</v>
      </c>
      <c r="BD51" s="89">
        <f>ROUND(BD52+BD85+BD92,2)</f>
        <v>0</v>
      </c>
      <c r="BS51" s="90" t="s">
        <v>78</v>
      </c>
      <c r="BT51" s="90" t="s">
        <v>79</v>
      </c>
      <c r="BU51" s="91" t="s">
        <v>80</v>
      </c>
      <c r="BV51" s="90" t="s">
        <v>81</v>
      </c>
      <c r="BW51" s="90" t="s">
        <v>5</v>
      </c>
      <c r="BX51" s="90" t="s">
        <v>82</v>
      </c>
      <c r="CL51" s="90" t="s">
        <v>20</v>
      </c>
    </row>
    <row r="52" spans="1:91" s="5" customFormat="1" ht="22.5" customHeight="1" x14ac:dyDescent="0.3">
      <c r="B52" s="92"/>
      <c r="C52" s="93"/>
      <c r="D52" s="390" t="s">
        <v>83</v>
      </c>
      <c r="E52" s="388"/>
      <c r="F52" s="388"/>
      <c r="G52" s="388"/>
      <c r="H52" s="388"/>
      <c r="I52" s="94"/>
      <c r="J52" s="390" t="s">
        <v>84</v>
      </c>
      <c r="K52" s="388"/>
      <c r="L52" s="388"/>
      <c r="M52" s="388"/>
      <c r="N52" s="388"/>
      <c r="O52" s="388"/>
      <c r="P52" s="388"/>
      <c r="Q52" s="388"/>
      <c r="R52" s="388"/>
      <c r="S52" s="388"/>
      <c r="T52" s="388"/>
      <c r="U52" s="388"/>
      <c r="V52" s="388"/>
      <c r="W52" s="388"/>
      <c r="X52" s="388"/>
      <c r="Y52" s="388"/>
      <c r="Z52" s="388"/>
      <c r="AA52" s="388"/>
      <c r="AB52" s="388"/>
      <c r="AC52" s="388"/>
      <c r="AD52" s="388"/>
      <c r="AE52" s="388"/>
      <c r="AF52" s="388"/>
      <c r="AG52" s="389">
        <f>ROUND(AG53+AG60+AG64+AG68+AG72+AG80+AG84,2)</f>
        <v>0</v>
      </c>
      <c r="AH52" s="388"/>
      <c r="AI52" s="388"/>
      <c r="AJ52" s="388"/>
      <c r="AK52" s="388"/>
      <c r="AL52" s="388"/>
      <c r="AM52" s="388"/>
      <c r="AN52" s="387">
        <f t="shared" si="0"/>
        <v>0</v>
      </c>
      <c r="AO52" s="388"/>
      <c r="AP52" s="388"/>
      <c r="AQ52" s="95" t="s">
        <v>85</v>
      </c>
      <c r="AR52" s="96"/>
      <c r="AS52" s="97">
        <f>ROUND(AS53+AS60+AS64+AS68+AS72+AS80+AS84,2)</f>
        <v>0</v>
      </c>
      <c r="AT52" s="98">
        <f t="shared" si="1"/>
        <v>0</v>
      </c>
      <c r="AU52" s="99">
        <f>ROUND(AU53+AU60+AU64+AU68+AU72+AU80+AU84,5)</f>
        <v>0</v>
      </c>
      <c r="AV52" s="98">
        <f>ROUND(AZ52*L26,2)</f>
        <v>0</v>
      </c>
      <c r="AW52" s="98">
        <f>ROUND(BA52*L27,2)</f>
        <v>0</v>
      </c>
      <c r="AX52" s="98">
        <f>ROUND(BB52*L26,2)</f>
        <v>0</v>
      </c>
      <c r="AY52" s="98">
        <f>ROUND(BC52*L27,2)</f>
        <v>0</v>
      </c>
      <c r="AZ52" s="98">
        <f>ROUND(AZ53+AZ60+AZ64+AZ68+AZ72+AZ80+AZ84,2)</f>
        <v>0</v>
      </c>
      <c r="BA52" s="98">
        <f>ROUND(BA53+BA60+BA64+BA68+BA72+BA80+BA84,2)</f>
        <v>0</v>
      </c>
      <c r="BB52" s="98">
        <f>ROUND(BB53+BB60+BB64+BB68+BB72+BB80+BB84,2)</f>
        <v>0</v>
      </c>
      <c r="BC52" s="98">
        <f>ROUND(BC53+BC60+BC64+BC68+BC72+BC80+BC84,2)</f>
        <v>0</v>
      </c>
      <c r="BD52" s="100">
        <f>ROUND(BD53+BD60+BD64+BD68+BD72+BD80+BD84,2)</f>
        <v>0</v>
      </c>
      <c r="BS52" s="101" t="s">
        <v>78</v>
      </c>
      <c r="BT52" s="101" t="s">
        <v>23</v>
      </c>
      <c r="BU52" s="101" t="s">
        <v>80</v>
      </c>
      <c r="BV52" s="101" t="s">
        <v>81</v>
      </c>
      <c r="BW52" s="101" t="s">
        <v>86</v>
      </c>
      <c r="BX52" s="101" t="s">
        <v>5</v>
      </c>
      <c r="CL52" s="101" t="s">
        <v>20</v>
      </c>
      <c r="CM52" s="101" t="s">
        <v>87</v>
      </c>
    </row>
    <row r="53" spans="1:91" s="6" customFormat="1" ht="22.5" customHeight="1" x14ac:dyDescent="0.3">
      <c r="B53" s="102"/>
      <c r="C53" s="103"/>
      <c r="D53" s="103"/>
      <c r="E53" s="382" t="s">
        <v>88</v>
      </c>
      <c r="F53" s="381"/>
      <c r="G53" s="381"/>
      <c r="H53" s="381"/>
      <c r="I53" s="381"/>
      <c r="J53" s="103"/>
      <c r="K53" s="382" t="s">
        <v>89</v>
      </c>
      <c r="L53" s="381"/>
      <c r="M53" s="381"/>
      <c r="N53" s="381"/>
      <c r="O53" s="381"/>
      <c r="P53" s="381"/>
      <c r="Q53" s="381"/>
      <c r="R53" s="381"/>
      <c r="S53" s="381"/>
      <c r="T53" s="381"/>
      <c r="U53" s="381"/>
      <c r="V53" s="381"/>
      <c r="W53" s="381"/>
      <c r="X53" s="381"/>
      <c r="Y53" s="381"/>
      <c r="Z53" s="381"/>
      <c r="AA53" s="381"/>
      <c r="AB53" s="381"/>
      <c r="AC53" s="381"/>
      <c r="AD53" s="381"/>
      <c r="AE53" s="381"/>
      <c r="AF53" s="381"/>
      <c r="AG53" s="386">
        <f>ROUND(SUM(AG54:AG59),2)</f>
        <v>0</v>
      </c>
      <c r="AH53" s="381"/>
      <c r="AI53" s="381"/>
      <c r="AJ53" s="381"/>
      <c r="AK53" s="381"/>
      <c r="AL53" s="381"/>
      <c r="AM53" s="381"/>
      <c r="AN53" s="380">
        <f t="shared" si="0"/>
        <v>0</v>
      </c>
      <c r="AO53" s="381"/>
      <c r="AP53" s="381"/>
      <c r="AQ53" s="104" t="s">
        <v>90</v>
      </c>
      <c r="AR53" s="105"/>
      <c r="AS53" s="106">
        <f>ROUND(SUM(AS54:AS59),2)</f>
        <v>0</v>
      </c>
      <c r="AT53" s="107">
        <f t="shared" si="1"/>
        <v>0</v>
      </c>
      <c r="AU53" s="108">
        <f>ROUND(SUM(AU54:AU59),5)</f>
        <v>0</v>
      </c>
      <c r="AV53" s="107">
        <f>ROUND(AZ53*L26,2)</f>
        <v>0</v>
      </c>
      <c r="AW53" s="107">
        <f>ROUND(BA53*L27,2)</f>
        <v>0</v>
      </c>
      <c r="AX53" s="107">
        <f>ROUND(BB53*L26,2)</f>
        <v>0</v>
      </c>
      <c r="AY53" s="107">
        <f>ROUND(BC53*L27,2)</f>
        <v>0</v>
      </c>
      <c r="AZ53" s="107">
        <f>ROUND(SUM(AZ54:AZ59),2)</f>
        <v>0</v>
      </c>
      <c r="BA53" s="107">
        <f>ROUND(SUM(BA54:BA59),2)</f>
        <v>0</v>
      </c>
      <c r="BB53" s="107">
        <f>ROUND(SUM(BB54:BB59),2)</f>
        <v>0</v>
      </c>
      <c r="BC53" s="107">
        <f>ROUND(SUM(BC54:BC59),2)</f>
        <v>0</v>
      </c>
      <c r="BD53" s="109">
        <f>ROUND(SUM(BD54:BD59),2)</f>
        <v>0</v>
      </c>
      <c r="BS53" s="110" t="s">
        <v>78</v>
      </c>
      <c r="BT53" s="110" t="s">
        <v>87</v>
      </c>
      <c r="BU53" s="110" t="s">
        <v>80</v>
      </c>
      <c r="BV53" s="110" t="s">
        <v>81</v>
      </c>
      <c r="BW53" s="110" t="s">
        <v>91</v>
      </c>
      <c r="BX53" s="110" t="s">
        <v>86</v>
      </c>
      <c r="CL53" s="110" t="s">
        <v>20</v>
      </c>
    </row>
    <row r="54" spans="1:91" s="6" customFormat="1" ht="22.5" customHeight="1" x14ac:dyDescent="0.3">
      <c r="A54" s="292" t="s">
        <v>8573</v>
      </c>
      <c r="B54" s="102"/>
      <c r="C54" s="103"/>
      <c r="D54" s="103"/>
      <c r="E54" s="103"/>
      <c r="F54" s="382" t="s">
        <v>92</v>
      </c>
      <c r="G54" s="381"/>
      <c r="H54" s="381"/>
      <c r="I54" s="381"/>
      <c r="J54" s="381"/>
      <c r="K54" s="103"/>
      <c r="L54" s="382" t="s">
        <v>93</v>
      </c>
      <c r="M54" s="381"/>
      <c r="N54" s="381"/>
      <c r="O54" s="381"/>
      <c r="P54" s="381"/>
      <c r="Q54" s="381"/>
      <c r="R54" s="381"/>
      <c r="S54" s="381"/>
      <c r="T54" s="381"/>
      <c r="U54" s="381"/>
      <c r="V54" s="381"/>
      <c r="W54" s="381"/>
      <c r="X54" s="381"/>
      <c r="Y54" s="381"/>
      <c r="Z54" s="381"/>
      <c r="AA54" s="381"/>
      <c r="AB54" s="381"/>
      <c r="AC54" s="381"/>
      <c r="AD54" s="381"/>
      <c r="AE54" s="381"/>
      <c r="AF54" s="381"/>
      <c r="AG54" s="380">
        <f>'SO 10.1 - Retenční nádrž ...'!J31</f>
        <v>0</v>
      </c>
      <c r="AH54" s="381"/>
      <c r="AI54" s="381"/>
      <c r="AJ54" s="381"/>
      <c r="AK54" s="381"/>
      <c r="AL54" s="381"/>
      <c r="AM54" s="381"/>
      <c r="AN54" s="380">
        <f t="shared" si="0"/>
        <v>0</v>
      </c>
      <c r="AO54" s="381"/>
      <c r="AP54" s="381"/>
      <c r="AQ54" s="104" t="s">
        <v>90</v>
      </c>
      <c r="AR54" s="105"/>
      <c r="AS54" s="106">
        <v>0</v>
      </c>
      <c r="AT54" s="107">
        <f t="shared" si="1"/>
        <v>0</v>
      </c>
      <c r="AU54" s="108">
        <f>'SO 10.1 - Retenční nádrž ...'!P107</f>
        <v>0</v>
      </c>
      <c r="AV54" s="107">
        <f>'SO 10.1 - Retenční nádrž ...'!J34</f>
        <v>0</v>
      </c>
      <c r="AW54" s="107">
        <f>'SO 10.1 - Retenční nádrž ...'!J35</f>
        <v>0</v>
      </c>
      <c r="AX54" s="107">
        <f>'SO 10.1 - Retenční nádrž ...'!J36</f>
        <v>0</v>
      </c>
      <c r="AY54" s="107">
        <f>'SO 10.1 - Retenční nádrž ...'!J37</f>
        <v>0</v>
      </c>
      <c r="AZ54" s="107">
        <f>'SO 10.1 - Retenční nádrž ...'!F34</f>
        <v>0</v>
      </c>
      <c r="BA54" s="107">
        <f>'SO 10.1 - Retenční nádrž ...'!F35</f>
        <v>0</v>
      </c>
      <c r="BB54" s="107">
        <f>'SO 10.1 - Retenční nádrž ...'!F36</f>
        <v>0</v>
      </c>
      <c r="BC54" s="107">
        <f>'SO 10.1 - Retenční nádrž ...'!F37</f>
        <v>0</v>
      </c>
      <c r="BD54" s="109">
        <f>'SO 10.1 - Retenční nádrž ...'!F38</f>
        <v>0</v>
      </c>
      <c r="BT54" s="110" t="s">
        <v>94</v>
      </c>
      <c r="BV54" s="110" t="s">
        <v>81</v>
      </c>
      <c r="BW54" s="110" t="s">
        <v>95</v>
      </c>
      <c r="BX54" s="110" t="s">
        <v>91</v>
      </c>
      <c r="CL54" s="110" t="s">
        <v>20</v>
      </c>
    </row>
    <row r="55" spans="1:91" s="6" customFormat="1" ht="22.5" customHeight="1" x14ac:dyDescent="0.3">
      <c r="A55" s="292" t="s">
        <v>8573</v>
      </c>
      <c r="B55" s="102"/>
      <c r="C55" s="103"/>
      <c r="D55" s="103"/>
      <c r="E55" s="103"/>
      <c r="F55" s="382" t="s">
        <v>96</v>
      </c>
      <c r="G55" s="381"/>
      <c r="H55" s="381"/>
      <c r="I55" s="381"/>
      <c r="J55" s="381"/>
      <c r="K55" s="103"/>
      <c r="L55" s="382" t="s">
        <v>97</v>
      </c>
      <c r="M55" s="381"/>
      <c r="N55" s="381"/>
      <c r="O55" s="381"/>
      <c r="P55" s="381"/>
      <c r="Q55" s="381"/>
      <c r="R55" s="381"/>
      <c r="S55" s="381"/>
      <c r="T55" s="381"/>
      <c r="U55" s="381"/>
      <c r="V55" s="381"/>
      <c r="W55" s="381"/>
      <c r="X55" s="381"/>
      <c r="Y55" s="381"/>
      <c r="Z55" s="381"/>
      <c r="AA55" s="381"/>
      <c r="AB55" s="381"/>
      <c r="AC55" s="381"/>
      <c r="AD55" s="381"/>
      <c r="AE55" s="381"/>
      <c r="AF55" s="381"/>
      <c r="AG55" s="380">
        <f>'SO 10.2 - Vodovodní přípojka'!J31</f>
        <v>0</v>
      </c>
      <c r="AH55" s="381"/>
      <c r="AI55" s="381"/>
      <c r="AJ55" s="381"/>
      <c r="AK55" s="381"/>
      <c r="AL55" s="381"/>
      <c r="AM55" s="381"/>
      <c r="AN55" s="380">
        <f t="shared" si="0"/>
        <v>0</v>
      </c>
      <c r="AO55" s="381"/>
      <c r="AP55" s="381"/>
      <c r="AQ55" s="104" t="s">
        <v>90</v>
      </c>
      <c r="AR55" s="105"/>
      <c r="AS55" s="106">
        <v>0</v>
      </c>
      <c r="AT55" s="107">
        <f t="shared" si="1"/>
        <v>0</v>
      </c>
      <c r="AU55" s="108">
        <f>'SO 10.2 - Vodovodní přípojka'!P97</f>
        <v>0</v>
      </c>
      <c r="AV55" s="107">
        <f>'SO 10.2 - Vodovodní přípojka'!J34</f>
        <v>0</v>
      </c>
      <c r="AW55" s="107">
        <f>'SO 10.2 - Vodovodní přípojka'!J35</f>
        <v>0</v>
      </c>
      <c r="AX55" s="107">
        <f>'SO 10.2 - Vodovodní přípojka'!J36</f>
        <v>0</v>
      </c>
      <c r="AY55" s="107">
        <f>'SO 10.2 - Vodovodní přípojka'!J37</f>
        <v>0</v>
      </c>
      <c r="AZ55" s="107">
        <f>'SO 10.2 - Vodovodní přípojka'!F34</f>
        <v>0</v>
      </c>
      <c r="BA55" s="107">
        <f>'SO 10.2 - Vodovodní přípojka'!F35</f>
        <v>0</v>
      </c>
      <c r="BB55" s="107">
        <f>'SO 10.2 - Vodovodní přípojka'!F36</f>
        <v>0</v>
      </c>
      <c r="BC55" s="107">
        <f>'SO 10.2 - Vodovodní přípojka'!F37</f>
        <v>0</v>
      </c>
      <c r="BD55" s="109">
        <f>'SO 10.2 - Vodovodní přípojka'!F38</f>
        <v>0</v>
      </c>
      <c r="BT55" s="110" t="s">
        <v>94</v>
      </c>
      <c r="BV55" s="110" t="s">
        <v>81</v>
      </c>
      <c r="BW55" s="110" t="s">
        <v>98</v>
      </c>
      <c r="BX55" s="110" t="s">
        <v>91</v>
      </c>
      <c r="CL55" s="110" t="s">
        <v>99</v>
      </c>
    </row>
    <row r="56" spans="1:91" s="6" customFormat="1" ht="22.5" customHeight="1" x14ac:dyDescent="0.3">
      <c r="A56" s="292" t="s">
        <v>8573</v>
      </c>
      <c r="B56" s="102"/>
      <c r="C56" s="103"/>
      <c r="D56" s="103"/>
      <c r="E56" s="103"/>
      <c r="F56" s="382" t="s">
        <v>100</v>
      </c>
      <c r="G56" s="381"/>
      <c r="H56" s="381"/>
      <c r="I56" s="381"/>
      <c r="J56" s="381"/>
      <c r="K56" s="103"/>
      <c r="L56" s="382" t="s">
        <v>101</v>
      </c>
      <c r="M56" s="381"/>
      <c r="N56" s="381"/>
      <c r="O56" s="381"/>
      <c r="P56" s="381"/>
      <c r="Q56" s="381"/>
      <c r="R56" s="381"/>
      <c r="S56" s="381"/>
      <c r="T56" s="381"/>
      <c r="U56" s="381"/>
      <c r="V56" s="381"/>
      <c r="W56" s="381"/>
      <c r="X56" s="381"/>
      <c r="Y56" s="381"/>
      <c r="Z56" s="381"/>
      <c r="AA56" s="381"/>
      <c r="AB56" s="381"/>
      <c r="AC56" s="381"/>
      <c r="AD56" s="381"/>
      <c r="AE56" s="381"/>
      <c r="AF56" s="381"/>
      <c r="AG56" s="380">
        <f>'SO 10.3 - Přípojka NN'!J31</f>
        <v>0</v>
      </c>
      <c r="AH56" s="381"/>
      <c r="AI56" s="381"/>
      <c r="AJ56" s="381"/>
      <c r="AK56" s="381"/>
      <c r="AL56" s="381"/>
      <c r="AM56" s="381"/>
      <c r="AN56" s="380">
        <f t="shared" si="0"/>
        <v>0</v>
      </c>
      <c r="AO56" s="381"/>
      <c r="AP56" s="381"/>
      <c r="AQ56" s="104" t="s">
        <v>90</v>
      </c>
      <c r="AR56" s="105"/>
      <c r="AS56" s="106">
        <v>0</v>
      </c>
      <c r="AT56" s="107">
        <f t="shared" si="1"/>
        <v>0</v>
      </c>
      <c r="AU56" s="108">
        <f>'SO 10.3 - Přípojka NN'!P93</f>
        <v>0</v>
      </c>
      <c r="AV56" s="107">
        <f>'SO 10.3 - Přípojka NN'!J34</f>
        <v>0</v>
      </c>
      <c r="AW56" s="107">
        <f>'SO 10.3 - Přípojka NN'!J35</f>
        <v>0</v>
      </c>
      <c r="AX56" s="107">
        <f>'SO 10.3 - Přípojka NN'!J36</f>
        <v>0</v>
      </c>
      <c r="AY56" s="107">
        <f>'SO 10.3 - Přípojka NN'!J37</f>
        <v>0</v>
      </c>
      <c r="AZ56" s="107">
        <f>'SO 10.3 - Přípojka NN'!F34</f>
        <v>0</v>
      </c>
      <c r="BA56" s="107">
        <f>'SO 10.3 - Přípojka NN'!F35</f>
        <v>0</v>
      </c>
      <c r="BB56" s="107">
        <f>'SO 10.3 - Přípojka NN'!F36</f>
        <v>0</v>
      </c>
      <c r="BC56" s="107">
        <f>'SO 10.3 - Přípojka NN'!F37</f>
        <v>0</v>
      </c>
      <c r="BD56" s="109">
        <f>'SO 10.3 - Přípojka NN'!F38</f>
        <v>0</v>
      </c>
      <c r="BT56" s="110" t="s">
        <v>94</v>
      </c>
      <c r="BV56" s="110" t="s">
        <v>81</v>
      </c>
      <c r="BW56" s="110" t="s">
        <v>102</v>
      </c>
      <c r="BX56" s="110" t="s">
        <v>91</v>
      </c>
      <c r="CL56" s="110" t="s">
        <v>103</v>
      </c>
    </row>
    <row r="57" spans="1:91" s="6" customFormat="1" ht="22.5" customHeight="1" x14ac:dyDescent="0.3">
      <c r="A57" s="292" t="s">
        <v>8573</v>
      </c>
      <c r="B57" s="102"/>
      <c r="C57" s="103"/>
      <c r="D57" s="103"/>
      <c r="E57" s="103"/>
      <c r="F57" s="382" t="s">
        <v>104</v>
      </c>
      <c r="G57" s="381"/>
      <c r="H57" s="381"/>
      <c r="I57" s="381"/>
      <c r="J57" s="381"/>
      <c r="K57" s="103"/>
      <c r="L57" s="382" t="s">
        <v>105</v>
      </c>
      <c r="M57" s="381"/>
      <c r="N57" s="381"/>
      <c r="O57" s="381"/>
      <c r="P57" s="381"/>
      <c r="Q57" s="381"/>
      <c r="R57" s="381"/>
      <c r="S57" s="381"/>
      <c r="T57" s="381"/>
      <c r="U57" s="381"/>
      <c r="V57" s="381"/>
      <c r="W57" s="381"/>
      <c r="X57" s="381"/>
      <c r="Y57" s="381"/>
      <c r="Z57" s="381"/>
      <c r="AA57" s="381"/>
      <c r="AB57" s="381"/>
      <c r="AC57" s="381"/>
      <c r="AD57" s="381"/>
      <c r="AE57" s="381"/>
      <c r="AF57" s="381"/>
      <c r="AG57" s="380">
        <f>'SO 10.4 - Přeložka trubní...'!J31</f>
        <v>0</v>
      </c>
      <c r="AH57" s="381"/>
      <c r="AI57" s="381"/>
      <c r="AJ57" s="381"/>
      <c r="AK57" s="381"/>
      <c r="AL57" s="381"/>
      <c r="AM57" s="381"/>
      <c r="AN57" s="380">
        <f t="shared" si="0"/>
        <v>0</v>
      </c>
      <c r="AO57" s="381"/>
      <c r="AP57" s="381"/>
      <c r="AQ57" s="104" t="s">
        <v>90</v>
      </c>
      <c r="AR57" s="105"/>
      <c r="AS57" s="106">
        <v>0</v>
      </c>
      <c r="AT57" s="107">
        <f t="shared" si="1"/>
        <v>0</v>
      </c>
      <c r="AU57" s="108">
        <f>'SO 10.4 - Přeložka trubní...'!P99</f>
        <v>0</v>
      </c>
      <c r="AV57" s="107">
        <f>'SO 10.4 - Přeložka trubní...'!J34</f>
        <v>0</v>
      </c>
      <c r="AW57" s="107">
        <f>'SO 10.4 - Přeložka trubní...'!J35</f>
        <v>0</v>
      </c>
      <c r="AX57" s="107">
        <f>'SO 10.4 - Přeložka trubní...'!J36</f>
        <v>0</v>
      </c>
      <c r="AY57" s="107">
        <f>'SO 10.4 - Přeložka trubní...'!J37</f>
        <v>0</v>
      </c>
      <c r="AZ57" s="107">
        <f>'SO 10.4 - Přeložka trubní...'!F34</f>
        <v>0</v>
      </c>
      <c r="BA57" s="107">
        <f>'SO 10.4 - Přeložka trubní...'!F35</f>
        <v>0</v>
      </c>
      <c r="BB57" s="107">
        <f>'SO 10.4 - Přeložka trubní...'!F36</f>
        <v>0</v>
      </c>
      <c r="BC57" s="107">
        <f>'SO 10.4 - Přeložka trubní...'!F37</f>
        <v>0</v>
      </c>
      <c r="BD57" s="109">
        <f>'SO 10.4 - Přeložka trubní...'!F38</f>
        <v>0</v>
      </c>
      <c r="BT57" s="110" t="s">
        <v>94</v>
      </c>
      <c r="BV57" s="110" t="s">
        <v>81</v>
      </c>
      <c r="BW57" s="110" t="s">
        <v>106</v>
      </c>
      <c r="BX57" s="110" t="s">
        <v>91</v>
      </c>
      <c r="CL57" s="110" t="s">
        <v>107</v>
      </c>
    </row>
    <row r="58" spans="1:91" s="6" customFormat="1" ht="22.5" customHeight="1" x14ac:dyDescent="0.3">
      <c r="A58" s="292" t="s">
        <v>8573</v>
      </c>
      <c r="B58" s="102"/>
      <c r="C58" s="103"/>
      <c r="D58" s="103"/>
      <c r="E58" s="103"/>
      <c r="F58" s="382" t="s">
        <v>108</v>
      </c>
      <c r="G58" s="381"/>
      <c r="H58" s="381"/>
      <c r="I58" s="381"/>
      <c r="J58" s="381"/>
      <c r="K58" s="103"/>
      <c r="L58" s="382" t="s">
        <v>109</v>
      </c>
      <c r="M58" s="381"/>
      <c r="N58" s="381"/>
      <c r="O58" s="381"/>
      <c r="P58" s="381"/>
      <c r="Q58" s="381"/>
      <c r="R58" s="381"/>
      <c r="S58" s="381"/>
      <c r="T58" s="381"/>
      <c r="U58" s="381"/>
      <c r="V58" s="381"/>
      <c r="W58" s="381"/>
      <c r="X58" s="381"/>
      <c r="Y58" s="381"/>
      <c r="Z58" s="381"/>
      <c r="AA58" s="381"/>
      <c r="AB58" s="381"/>
      <c r="AC58" s="381"/>
      <c r="AD58" s="381"/>
      <c r="AE58" s="381"/>
      <c r="AF58" s="381"/>
      <c r="AG58" s="380">
        <f>'SO 10.5 - Přeložka vodovo...'!J31</f>
        <v>0</v>
      </c>
      <c r="AH58" s="381"/>
      <c r="AI58" s="381"/>
      <c r="AJ58" s="381"/>
      <c r="AK58" s="381"/>
      <c r="AL58" s="381"/>
      <c r="AM58" s="381"/>
      <c r="AN58" s="380">
        <f t="shared" si="0"/>
        <v>0</v>
      </c>
      <c r="AO58" s="381"/>
      <c r="AP58" s="381"/>
      <c r="AQ58" s="104" t="s">
        <v>90</v>
      </c>
      <c r="AR58" s="105"/>
      <c r="AS58" s="106">
        <v>0</v>
      </c>
      <c r="AT58" s="107">
        <f t="shared" si="1"/>
        <v>0</v>
      </c>
      <c r="AU58" s="108">
        <f>'SO 10.5 - Přeložka vodovo...'!P97</f>
        <v>0</v>
      </c>
      <c r="AV58" s="107">
        <f>'SO 10.5 - Přeložka vodovo...'!J34</f>
        <v>0</v>
      </c>
      <c r="AW58" s="107">
        <f>'SO 10.5 - Přeložka vodovo...'!J35</f>
        <v>0</v>
      </c>
      <c r="AX58" s="107">
        <f>'SO 10.5 - Přeložka vodovo...'!J36</f>
        <v>0</v>
      </c>
      <c r="AY58" s="107">
        <f>'SO 10.5 - Přeložka vodovo...'!J37</f>
        <v>0</v>
      </c>
      <c r="AZ58" s="107">
        <f>'SO 10.5 - Přeložka vodovo...'!F34</f>
        <v>0</v>
      </c>
      <c r="BA58" s="107">
        <f>'SO 10.5 - Přeložka vodovo...'!F35</f>
        <v>0</v>
      </c>
      <c r="BB58" s="107">
        <f>'SO 10.5 - Přeložka vodovo...'!F36</f>
        <v>0</v>
      </c>
      <c r="BC58" s="107">
        <f>'SO 10.5 - Přeložka vodovo...'!F37</f>
        <v>0</v>
      </c>
      <c r="BD58" s="109">
        <f>'SO 10.5 - Přeložka vodovo...'!F38</f>
        <v>0</v>
      </c>
      <c r="BT58" s="110" t="s">
        <v>94</v>
      </c>
      <c r="BV58" s="110" t="s">
        <v>81</v>
      </c>
      <c r="BW58" s="110" t="s">
        <v>110</v>
      </c>
      <c r="BX58" s="110" t="s">
        <v>91</v>
      </c>
      <c r="CL58" s="110" t="s">
        <v>99</v>
      </c>
    </row>
    <row r="59" spans="1:91" s="6" customFormat="1" ht="22.5" customHeight="1" x14ac:dyDescent="0.3">
      <c r="A59" s="292" t="s">
        <v>8573</v>
      </c>
      <c r="B59" s="102"/>
      <c r="C59" s="103"/>
      <c r="D59" s="103"/>
      <c r="E59" s="103"/>
      <c r="F59" s="382" t="s">
        <v>111</v>
      </c>
      <c r="G59" s="381"/>
      <c r="H59" s="381"/>
      <c r="I59" s="381"/>
      <c r="J59" s="381"/>
      <c r="K59" s="103"/>
      <c r="L59" s="382" t="s">
        <v>112</v>
      </c>
      <c r="M59" s="381"/>
      <c r="N59" s="381"/>
      <c r="O59" s="381"/>
      <c r="P59" s="381"/>
      <c r="Q59" s="381"/>
      <c r="R59" s="381"/>
      <c r="S59" s="381"/>
      <c r="T59" s="381"/>
      <c r="U59" s="381"/>
      <c r="V59" s="381"/>
      <c r="W59" s="381"/>
      <c r="X59" s="381"/>
      <c r="Y59" s="381"/>
      <c r="Z59" s="381"/>
      <c r="AA59" s="381"/>
      <c r="AB59" s="381"/>
      <c r="AC59" s="381"/>
      <c r="AD59" s="381"/>
      <c r="AE59" s="381"/>
      <c r="AF59" s="381"/>
      <c r="AG59" s="380">
        <f>'SO 10.6 - Obslužná vozovka'!J31</f>
        <v>0</v>
      </c>
      <c r="AH59" s="381"/>
      <c r="AI59" s="381"/>
      <c r="AJ59" s="381"/>
      <c r="AK59" s="381"/>
      <c r="AL59" s="381"/>
      <c r="AM59" s="381"/>
      <c r="AN59" s="380">
        <f t="shared" si="0"/>
        <v>0</v>
      </c>
      <c r="AO59" s="381"/>
      <c r="AP59" s="381"/>
      <c r="AQ59" s="104" t="s">
        <v>90</v>
      </c>
      <c r="AR59" s="105"/>
      <c r="AS59" s="106">
        <v>0</v>
      </c>
      <c r="AT59" s="107">
        <f t="shared" si="1"/>
        <v>0</v>
      </c>
      <c r="AU59" s="108">
        <f>'SO 10.6 - Obslužná vozovka'!P93</f>
        <v>0</v>
      </c>
      <c r="AV59" s="107">
        <f>'SO 10.6 - Obslužná vozovka'!J34</f>
        <v>0</v>
      </c>
      <c r="AW59" s="107">
        <f>'SO 10.6 - Obslužná vozovka'!J35</f>
        <v>0</v>
      </c>
      <c r="AX59" s="107">
        <f>'SO 10.6 - Obslužná vozovka'!J36</f>
        <v>0</v>
      </c>
      <c r="AY59" s="107">
        <f>'SO 10.6 - Obslužná vozovka'!J37</f>
        <v>0</v>
      </c>
      <c r="AZ59" s="107">
        <f>'SO 10.6 - Obslužná vozovka'!F34</f>
        <v>0</v>
      </c>
      <c r="BA59" s="107">
        <f>'SO 10.6 - Obslužná vozovka'!F35</f>
        <v>0</v>
      </c>
      <c r="BB59" s="107">
        <f>'SO 10.6 - Obslužná vozovka'!F36</f>
        <v>0</v>
      </c>
      <c r="BC59" s="107">
        <f>'SO 10.6 - Obslužná vozovka'!F37</f>
        <v>0</v>
      </c>
      <c r="BD59" s="109">
        <f>'SO 10.6 - Obslužná vozovka'!F38</f>
        <v>0</v>
      </c>
      <c r="BT59" s="110" t="s">
        <v>94</v>
      </c>
      <c r="BV59" s="110" t="s">
        <v>81</v>
      </c>
      <c r="BW59" s="110" t="s">
        <v>113</v>
      </c>
      <c r="BX59" s="110" t="s">
        <v>91</v>
      </c>
      <c r="CL59" s="110" t="s">
        <v>114</v>
      </c>
    </row>
    <row r="60" spans="1:91" s="6" customFormat="1" ht="22.5" customHeight="1" x14ac:dyDescent="0.3">
      <c r="B60" s="102"/>
      <c r="C60" s="103"/>
      <c r="D60" s="103"/>
      <c r="E60" s="382" t="s">
        <v>115</v>
      </c>
      <c r="F60" s="381"/>
      <c r="G60" s="381"/>
      <c r="H60" s="381"/>
      <c r="I60" s="381"/>
      <c r="J60" s="103"/>
      <c r="K60" s="382" t="s">
        <v>89</v>
      </c>
      <c r="L60" s="381"/>
      <c r="M60" s="381"/>
      <c r="N60" s="381"/>
      <c r="O60" s="381"/>
      <c r="P60" s="381"/>
      <c r="Q60" s="381"/>
      <c r="R60" s="381"/>
      <c r="S60" s="381"/>
      <c r="T60" s="381"/>
      <c r="U60" s="381"/>
      <c r="V60" s="381"/>
      <c r="W60" s="381"/>
      <c r="X60" s="381"/>
      <c r="Y60" s="381"/>
      <c r="Z60" s="381"/>
      <c r="AA60" s="381"/>
      <c r="AB60" s="381"/>
      <c r="AC60" s="381"/>
      <c r="AD60" s="381"/>
      <c r="AE60" s="381"/>
      <c r="AF60" s="381"/>
      <c r="AG60" s="386">
        <f>ROUND(SUM(AG61:AG63),2)</f>
        <v>0</v>
      </c>
      <c r="AH60" s="381"/>
      <c r="AI60" s="381"/>
      <c r="AJ60" s="381"/>
      <c r="AK60" s="381"/>
      <c r="AL60" s="381"/>
      <c r="AM60" s="381"/>
      <c r="AN60" s="380">
        <f t="shared" si="0"/>
        <v>0</v>
      </c>
      <c r="AO60" s="381"/>
      <c r="AP60" s="381"/>
      <c r="AQ60" s="104" t="s">
        <v>90</v>
      </c>
      <c r="AR60" s="105"/>
      <c r="AS60" s="106">
        <f>ROUND(SUM(AS61:AS63),2)</f>
        <v>0</v>
      </c>
      <c r="AT60" s="107">
        <f t="shared" si="1"/>
        <v>0</v>
      </c>
      <c r="AU60" s="108">
        <f>ROUND(SUM(AU61:AU63),5)</f>
        <v>0</v>
      </c>
      <c r="AV60" s="107">
        <f>ROUND(AZ60*L26,2)</f>
        <v>0</v>
      </c>
      <c r="AW60" s="107">
        <f>ROUND(BA60*L27,2)</f>
        <v>0</v>
      </c>
      <c r="AX60" s="107">
        <f>ROUND(BB60*L26,2)</f>
        <v>0</v>
      </c>
      <c r="AY60" s="107">
        <f>ROUND(BC60*L27,2)</f>
        <v>0</v>
      </c>
      <c r="AZ60" s="107">
        <f>ROUND(SUM(AZ61:AZ63),2)</f>
        <v>0</v>
      </c>
      <c r="BA60" s="107">
        <f>ROUND(SUM(BA61:BA63),2)</f>
        <v>0</v>
      </c>
      <c r="BB60" s="107">
        <f>ROUND(SUM(BB61:BB63),2)</f>
        <v>0</v>
      </c>
      <c r="BC60" s="107">
        <f>ROUND(SUM(BC61:BC63),2)</f>
        <v>0</v>
      </c>
      <c r="BD60" s="109">
        <f>ROUND(SUM(BD61:BD63),2)</f>
        <v>0</v>
      </c>
      <c r="BS60" s="110" t="s">
        <v>78</v>
      </c>
      <c r="BT60" s="110" t="s">
        <v>87</v>
      </c>
      <c r="BU60" s="110" t="s">
        <v>80</v>
      </c>
      <c r="BV60" s="110" t="s">
        <v>81</v>
      </c>
      <c r="BW60" s="110" t="s">
        <v>116</v>
      </c>
      <c r="BX60" s="110" t="s">
        <v>86</v>
      </c>
      <c r="CL60" s="110" t="s">
        <v>20</v>
      </c>
    </row>
    <row r="61" spans="1:91" s="6" customFormat="1" ht="22.5" customHeight="1" x14ac:dyDescent="0.3">
      <c r="A61" s="292" t="s">
        <v>8573</v>
      </c>
      <c r="B61" s="102"/>
      <c r="C61" s="103"/>
      <c r="D61" s="103"/>
      <c r="E61" s="103"/>
      <c r="F61" s="382" t="s">
        <v>117</v>
      </c>
      <c r="G61" s="381"/>
      <c r="H61" s="381"/>
      <c r="I61" s="381"/>
      <c r="J61" s="381"/>
      <c r="K61" s="103"/>
      <c r="L61" s="382" t="s">
        <v>118</v>
      </c>
      <c r="M61" s="381"/>
      <c r="N61" s="381"/>
      <c r="O61" s="381"/>
      <c r="P61" s="381"/>
      <c r="Q61" s="381"/>
      <c r="R61" s="381"/>
      <c r="S61" s="381"/>
      <c r="T61" s="381"/>
      <c r="U61" s="381"/>
      <c r="V61" s="381"/>
      <c r="W61" s="381"/>
      <c r="X61" s="381"/>
      <c r="Y61" s="381"/>
      <c r="Z61" s="381"/>
      <c r="AA61" s="381"/>
      <c r="AB61" s="381"/>
      <c r="AC61" s="381"/>
      <c r="AD61" s="381"/>
      <c r="AE61" s="381"/>
      <c r="AF61" s="381"/>
      <c r="AG61" s="380">
        <f>'PS 10.1 - Strojně technol...'!J31</f>
        <v>0</v>
      </c>
      <c r="AH61" s="381"/>
      <c r="AI61" s="381"/>
      <c r="AJ61" s="381"/>
      <c r="AK61" s="381"/>
      <c r="AL61" s="381"/>
      <c r="AM61" s="381"/>
      <c r="AN61" s="380">
        <f t="shared" si="0"/>
        <v>0</v>
      </c>
      <c r="AO61" s="381"/>
      <c r="AP61" s="381"/>
      <c r="AQ61" s="104" t="s">
        <v>90</v>
      </c>
      <c r="AR61" s="105"/>
      <c r="AS61" s="106">
        <v>0</v>
      </c>
      <c r="AT61" s="107">
        <f t="shared" si="1"/>
        <v>0</v>
      </c>
      <c r="AU61" s="108">
        <f>'PS 10.1 - Strojně technol...'!P90</f>
        <v>0</v>
      </c>
      <c r="AV61" s="107">
        <f>'PS 10.1 - Strojně technol...'!J34</f>
        <v>0</v>
      </c>
      <c r="AW61" s="107">
        <f>'PS 10.1 - Strojně technol...'!J35</f>
        <v>0</v>
      </c>
      <c r="AX61" s="107">
        <f>'PS 10.1 - Strojně technol...'!J36</f>
        <v>0</v>
      </c>
      <c r="AY61" s="107">
        <f>'PS 10.1 - Strojně technol...'!J37</f>
        <v>0</v>
      </c>
      <c r="AZ61" s="107">
        <f>'PS 10.1 - Strojně technol...'!F34</f>
        <v>0</v>
      </c>
      <c r="BA61" s="107">
        <f>'PS 10.1 - Strojně technol...'!F35</f>
        <v>0</v>
      </c>
      <c r="BB61" s="107">
        <f>'PS 10.1 - Strojně technol...'!F36</f>
        <v>0</v>
      </c>
      <c r="BC61" s="107">
        <f>'PS 10.1 - Strojně technol...'!F37</f>
        <v>0</v>
      </c>
      <c r="BD61" s="109">
        <f>'PS 10.1 - Strojně technol...'!F38</f>
        <v>0</v>
      </c>
      <c r="BT61" s="110" t="s">
        <v>94</v>
      </c>
      <c r="BV61" s="110" t="s">
        <v>81</v>
      </c>
      <c r="BW61" s="110" t="s">
        <v>119</v>
      </c>
      <c r="BX61" s="110" t="s">
        <v>116</v>
      </c>
      <c r="CL61" s="110" t="s">
        <v>20</v>
      </c>
    </row>
    <row r="62" spans="1:91" s="6" customFormat="1" ht="22.5" customHeight="1" x14ac:dyDescent="0.3">
      <c r="A62" s="292" t="s">
        <v>8573</v>
      </c>
      <c r="B62" s="102"/>
      <c r="C62" s="103"/>
      <c r="D62" s="103"/>
      <c r="E62" s="103"/>
      <c r="F62" s="382" t="s">
        <v>120</v>
      </c>
      <c r="G62" s="381"/>
      <c r="H62" s="381"/>
      <c r="I62" s="381"/>
      <c r="J62" s="381"/>
      <c r="K62" s="103"/>
      <c r="L62" s="382" t="s">
        <v>121</v>
      </c>
      <c r="M62" s="381"/>
      <c r="N62" s="381"/>
      <c r="O62" s="381"/>
      <c r="P62" s="381"/>
      <c r="Q62" s="381"/>
      <c r="R62" s="381"/>
      <c r="S62" s="381"/>
      <c r="T62" s="381"/>
      <c r="U62" s="381"/>
      <c r="V62" s="381"/>
      <c r="W62" s="381"/>
      <c r="X62" s="381"/>
      <c r="Y62" s="381"/>
      <c r="Z62" s="381"/>
      <c r="AA62" s="381"/>
      <c r="AB62" s="381"/>
      <c r="AC62" s="381"/>
      <c r="AD62" s="381"/>
      <c r="AE62" s="381"/>
      <c r="AF62" s="381"/>
      <c r="AG62" s="380">
        <f>'PS 10.2 - Elektro část a ASŘ'!J31</f>
        <v>0</v>
      </c>
      <c r="AH62" s="381"/>
      <c r="AI62" s="381"/>
      <c r="AJ62" s="381"/>
      <c r="AK62" s="381"/>
      <c r="AL62" s="381"/>
      <c r="AM62" s="381"/>
      <c r="AN62" s="380">
        <f t="shared" si="0"/>
        <v>0</v>
      </c>
      <c r="AO62" s="381"/>
      <c r="AP62" s="381"/>
      <c r="AQ62" s="104" t="s">
        <v>90</v>
      </c>
      <c r="AR62" s="105"/>
      <c r="AS62" s="106">
        <v>0</v>
      </c>
      <c r="AT62" s="107">
        <f t="shared" si="1"/>
        <v>0</v>
      </c>
      <c r="AU62" s="108">
        <f>'PS 10.2 - Elektro část a ASŘ'!P94</f>
        <v>0</v>
      </c>
      <c r="AV62" s="107">
        <f>'PS 10.2 - Elektro část a ASŘ'!J34</f>
        <v>0</v>
      </c>
      <c r="AW62" s="107">
        <f>'PS 10.2 - Elektro část a ASŘ'!J35</f>
        <v>0</v>
      </c>
      <c r="AX62" s="107">
        <f>'PS 10.2 - Elektro část a ASŘ'!J36</f>
        <v>0</v>
      </c>
      <c r="AY62" s="107">
        <f>'PS 10.2 - Elektro část a ASŘ'!J37</f>
        <v>0</v>
      </c>
      <c r="AZ62" s="107">
        <f>'PS 10.2 - Elektro část a ASŘ'!F34</f>
        <v>0</v>
      </c>
      <c r="BA62" s="107">
        <f>'PS 10.2 - Elektro část a ASŘ'!F35</f>
        <v>0</v>
      </c>
      <c r="BB62" s="107">
        <f>'PS 10.2 - Elektro část a ASŘ'!F36</f>
        <v>0</v>
      </c>
      <c r="BC62" s="107">
        <f>'PS 10.2 - Elektro část a ASŘ'!F37</f>
        <v>0</v>
      </c>
      <c r="BD62" s="109">
        <f>'PS 10.2 - Elektro část a ASŘ'!F38</f>
        <v>0</v>
      </c>
      <c r="BT62" s="110" t="s">
        <v>94</v>
      </c>
      <c r="BV62" s="110" t="s">
        <v>81</v>
      </c>
      <c r="BW62" s="110" t="s">
        <v>122</v>
      </c>
      <c r="BX62" s="110" t="s">
        <v>116</v>
      </c>
      <c r="CL62" s="110" t="s">
        <v>20</v>
      </c>
    </row>
    <row r="63" spans="1:91" s="6" customFormat="1" ht="22.5" customHeight="1" x14ac:dyDescent="0.3">
      <c r="A63" s="292" t="s">
        <v>8573</v>
      </c>
      <c r="B63" s="102"/>
      <c r="C63" s="103"/>
      <c r="D63" s="103"/>
      <c r="E63" s="103"/>
      <c r="F63" s="382" t="s">
        <v>123</v>
      </c>
      <c r="G63" s="381"/>
      <c r="H63" s="381"/>
      <c r="I63" s="381"/>
      <c r="J63" s="381"/>
      <c r="K63" s="103"/>
      <c r="L63" s="382" t="s">
        <v>124</v>
      </c>
      <c r="M63" s="381"/>
      <c r="N63" s="381"/>
      <c r="O63" s="381"/>
      <c r="P63" s="381"/>
      <c r="Q63" s="381"/>
      <c r="R63" s="381"/>
      <c r="S63" s="381"/>
      <c r="T63" s="381"/>
      <c r="U63" s="381"/>
      <c r="V63" s="381"/>
      <c r="W63" s="381"/>
      <c r="X63" s="381"/>
      <c r="Y63" s="381"/>
      <c r="Z63" s="381"/>
      <c r="AA63" s="381"/>
      <c r="AB63" s="381"/>
      <c r="AC63" s="381"/>
      <c r="AD63" s="381"/>
      <c r="AE63" s="381"/>
      <c r="AF63" s="381"/>
      <c r="AG63" s="380">
        <f>'PS 10.3 - Přenos dat'!J31</f>
        <v>0</v>
      </c>
      <c r="AH63" s="381"/>
      <c r="AI63" s="381"/>
      <c r="AJ63" s="381"/>
      <c r="AK63" s="381"/>
      <c r="AL63" s="381"/>
      <c r="AM63" s="381"/>
      <c r="AN63" s="380">
        <f t="shared" si="0"/>
        <v>0</v>
      </c>
      <c r="AO63" s="381"/>
      <c r="AP63" s="381"/>
      <c r="AQ63" s="104" t="s">
        <v>90</v>
      </c>
      <c r="AR63" s="105"/>
      <c r="AS63" s="106">
        <v>0</v>
      </c>
      <c r="AT63" s="107">
        <f t="shared" si="1"/>
        <v>0</v>
      </c>
      <c r="AU63" s="108">
        <f>'PS 10.3 - Přenos dat'!P92</f>
        <v>0</v>
      </c>
      <c r="AV63" s="107">
        <f>'PS 10.3 - Přenos dat'!J34</f>
        <v>0</v>
      </c>
      <c r="AW63" s="107">
        <f>'PS 10.3 - Přenos dat'!J35</f>
        <v>0</v>
      </c>
      <c r="AX63" s="107">
        <f>'PS 10.3 - Přenos dat'!J36</f>
        <v>0</v>
      </c>
      <c r="AY63" s="107">
        <f>'PS 10.3 - Přenos dat'!J37</f>
        <v>0</v>
      </c>
      <c r="AZ63" s="107">
        <f>'PS 10.3 - Přenos dat'!F34</f>
        <v>0</v>
      </c>
      <c r="BA63" s="107">
        <f>'PS 10.3 - Přenos dat'!F35</f>
        <v>0</v>
      </c>
      <c r="BB63" s="107">
        <f>'PS 10.3 - Přenos dat'!F36</f>
        <v>0</v>
      </c>
      <c r="BC63" s="107">
        <f>'PS 10.3 - Přenos dat'!F37</f>
        <v>0</v>
      </c>
      <c r="BD63" s="109">
        <f>'PS 10.3 - Přenos dat'!F38</f>
        <v>0</v>
      </c>
      <c r="BT63" s="110" t="s">
        <v>94</v>
      </c>
      <c r="BV63" s="110" t="s">
        <v>81</v>
      </c>
      <c r="BW63" s="110" t="s">
        <v>125</v>
      </c>
      <c r="BX63" s="110" t="s">
        <v>116</v>
      </c>
      <c r="CL63" s="110" t="s">
        <v>20</v>
      </c>
    </row>
    <row r="64" spans="1:91" s="6" customFormat="1" ht="22.5" customHeight="1" x14ac:dyDescent="0.3">
      <c r="B64" s="102"/>
      <c r="C64" s="103"/>
      <c r="D64" s="103"/>
      <c r="E64" s="382" t="s">
        <v>126</v>
      </c>
      <c r="F64" s="381"/>
      <c r="G64" s="381"/>
      <c r="H64" s="381"/>
      <c r="I64" s="381"/>
      <c r="J64" s="103"/>
      <c r="K64" s="382" t="s">
        <v>127</v>
      </c>
      <c r="L64" s="381"/>
      <c r="M64" s="381"/>
      <c r="N64" s="381"/>
      <c r="O64" s="381"/>
      <c r="P64" s="381"/>
      <c r="Q64" s="381"/>
      <c r="R64" s="381"/>
      <c r="S64" s="381"/>
      <c r="T64" s="381"/>
      <c r="U64" s="381"/>
      <c r="V64" s="381"/>
      <c r="W64" s="381"/>
      <c r="X64" s="381"/>
      <c r="Y64" s="381"/>
      <c r="Z64" s="381"/>
      <c r="AA64" s="381"/>
      <c r="AB64" s="381"/>
      <c r="AC64" s="381"/>
      <c r="AD64" s="381"/>
      <c r="AE64" s="381"/>
      <c r="AF64" s="381"/>
      <c r="AG64" s="386">
        <f>ROUND(SUM(AG65:AG67),2)</f>
        <v>0</v>
      </c>
      <c r="AH64" s="381"/>
      <c r="AI64" s="381"/>
      <c r="AJ64" s="381"/>
      <c r="AK64" s="381"/>
      <c r="AL64" s="381"/>
      <c r="AM64" s="381"/>
      <c r="AN64" s="380">
        <f t="shared" si="0"/>
        <v>0</v>
      </c>
      <c r="AO64" s="381"/>
      <c r="AP64" s="381"/>
      <c r="AQ64" s="104" t="s">
        <v>90</v>
      </c>
      <c r="AR64" s="105"/>
      <c r="AS64" s="106">
        <f>ROUND(SUM(AS65:AS67),2)</f>
        <v>0</v>
      </c>
      <c r="AT64" s="107">
        <f t="shared" si="1"/>
        <v>0</v>
      </c>
      <c r="AU64" s="108">
        <f>ROUND(SUM(AU65:AU67),5)</f>
        <v>0</v>
      </c>
      <c r="AV64" s="107">
        <f>ROUND(AZ64*L26,2)</f>
        <v>0</v>
      </c>
      <c r="AW64" s="107">
        <f>ROUND(BA64*L27,2)</f>
        <v>0</v>
      </c>
      <c r="AX64" s="107">
        <f>ROUND(BB64*L26,2)</f>
        <v>0</v>
      </c>
      <c r="AY64" s="107">
        <f>ROUND(BC64*L27,2)</f>
        <v>0</v>
      </c>
      <c r="AZ64" s="107">
        <f>ROUND(SUM(AZ65:AZ67),2)</f>
        <v>0</v>
      </c>
      <c r="BA64" s="107">
        <f>ROUND(SUM(BA65:BA67),2)</f>
        <v>0</v>
      </c>
      <c r="BB64" s="107">
        <f>ROUND(SUM(BB65:BB67),2)</f>
        <v>0</v>
      </c>
      <c r="BC64" s="107">
        <f>ROUND(SUM(BC65:BC67),2)</f>
        <v>0</v>
      </c>
      <c r="BD64" s="109">
        <f>ROUND(SUM(BD65:BD67),2)</f>
        <v>0</v>
      </c>
      <c r="BS64" s="110" t="s">
        <v>78</v>
      </c>
      <c r="BT64" s="110" t="s">
        <v>87</v>
      </c>
      <c r="BU64" s="110" t="s">
        <v>80</v>
      </c>
      <c r="BV64" s="110" t="s">
        <v>81</v>
      </c>
      <c r="BW64" s="110" t="s">
        <v>128</v>
      </c>
      <c r="BX64" s="110" t="s">
        <v>86</v>
      </c>
      <c r="CL64" s="110" t="s">
        <v>20</v>
      </c>
    </row>
    <row r="65" spans="1:90" s="6" customFormat="1" ht="22.5" customHeight="1" x14ac:dyDescent="0.3">
      <c r="A65" s="292" t="s">
        <v>8573</v>
      </c>
      <c r="B65" s="102"/>
      <c r="C65" s="103"/>
      <c r="D65" s="103"/>
      <c r="E65" s="103"/>
      <c r="F65" s="382" t="s">
        <v>129</v>
      </c>
      <c r="G65" s="381"/>
      <c r="H65" s="381"/>
      <c r="I65" s="381"/>
      <c r="J65" s="381"/>
      <c r="K65" s="103"/>
      <c r="L65" s="382" t="s">
        <v>130</v>
      </c>
      <c r="M65" s="381"/>
      <c r="N65" s="381"/>
      <c r="O65" s="381"/>
      <c r="P65" s="381"/>
      <c r="Q65" s="381"/>
      <c r="R65" s="381"/>
      <c r="S65" s="381"/>
      <c r="T65" s="381"/>
      <c r="U65" s="381"/>
      <c r="V65" s="381"/>
      <c r="W65" s="381"/>
      <c r="X65" s="381"/>
      <c r="Y65" s="381"/>
      <c r="Z65" s="381"/>
      <c r="AA65" s="381"/>
      <c r="AB65" s="381"/>
      <c r="AC65" s="381"/>
      <c r="AD65" s="381"/>
      <c r="AE65" s="381"/>
      <c r="AF65" s="381"/>
      <c r="AG65" s="380">
        <f>'SO 20.1 - Retenční nádrž ...'!J31</f>
        <v>0</v>
      </c>
      <c r="AH65" s="381"/>
      <c r="AI65" s="381"/>
      <c r="AJ65" s="381"/>
      <c r="AK65" s="381"/>
      <c r="AL65" s="381"/>
      <c r="AM65" s="381"/>
      <c r="AN65" s="380">
        <f t="shared" si="0"/>
        <v>0</v>
      </c>
      <c r="AO65" s="381"/>
      <c r="AP65" s="381"/>
      <c r="AQ65" s="104" t="s">
        <v>90</v>
      </c>
      <c r="AR65" s="105"/>
      <c r="AS65" s="106">
        <v>0</v>
      </c>
      <c r="AT65" s="107">
        <f t="shared" si="1"/>
        <v>0</v>
      </c>
      <c r="AU65" s="108">
        <f>'SO 20.1 - Retenční nádrž ...'!P105</f>
        <v>0</v>
      </c>
      <c r="AV65" s="107">
        <f>'SO 20.1 - Retenční nádrž ...'!J34</f>
        <v>0</v>
      </c>
      <c r="AW65" s="107">
        <f>'SO 20.1 - Retenční nádrž ...'!J35</f>
        <v>0</v>
      </c>
      <c r="AX65" s="107">
        <f>'SO 20.1 - Retenční nádrž ...'!J36</f>
        <v>0</v>
      </c>
      <c r="AY65" s="107">
        <f>'SO 20.1 - Retenční nádrž ...'!J37</f>
        <v>0</v>
      </c>
      <c r="AZ65" s="107">
        <f>'SO 20.1 - Retenční nádrž ...'!F34</f>
        <v>0</v>
      </c>
      <c r="BA65" s="107">
        <f>'SO 20.1 - Retenční nádrž ...'!F35</f>
        <v>0</v>
      </c>
      <c r="BB65" s="107">
        <f>'SO 20.1 - Retenční nádrž ...'!F36</f>
        <v>0</v>
      </c>
      <c r="BC65" s="107">
        <f>'SO 20.1 - Retenční nádrž ...'!F37</f>
        <v>0</v>
      </c>
      <c r="BD65" s="109">
        <f>'SO 20.1 - Retenční nádrž ...'!F38</f>
        <v>0</v>
      </c>
      <c r="BT65" s="110" t="s">
        <v>94</v>
      </c>
      <c r="BV65" s="110" t="s">
        <v>81</v>
      </c>
      <c r="BW65" s="110" t="s">
        <v>131</v>
      </c>
      <c r="BX65" s="110" t="s">
        <v>128</v>
      </c>
      <c r="CL65" s="110" t="s">
        <v>20</v>
      </c>
    </row>
    <row r="66" spans="1:90" s="6" customFormat="1" ht="22.5" customHeight="1" x14ac:dyDescent="0.3">
      <c r="A66" s="292" t="s">
        <v>8573</v>
      </c>
      <c r="B66" s="102"/>
      <c r="C66" s="103"/>
      <c r="D66" s="103"/>
      <c r="E66" s="103"/>
      <c r="F66" s="382" t="s">
        <v>132</v>
      </c>
      <c r="G66" s="381"/>
      <c r="H66" s="381"/>
      <c r="I66" s="381"/>
      <c r="J66" s="381"/>
      <c r="K66" s="103"/>
      <c r="L66" s="382" t="s">
        <v>133</v>
      </c>
      <c r="M66" s="381"/>
      <c r="N66" s="381"/>
      <c r="O66" s="381"/>
      <c r="P66" s="381"/>
      <c r="Q66" s="381"/>
      <c r="R66" s="381"/>
      <c r="S66" s="381"/>
      <c r="T66" s="381"/>
      <c r="U66" s="381"/>
      <c r="V66" s="381"/>
      <c r="W66" s="381"/>
      <c r="X66" s="381"/>
      <c r="Y66" s="381"/>
      <c r="Z66" s="381"/>
      <c r="AA66" s="381"/>
      <c r="AB66" s="381"/>
      <c r="AC66" s="381"/>
      <c r="AD66" s="381"/>
      <c r="AE66" s="381"/>
      <c r="AF66" s="381"/>
      <c r="AG66" s="380">
        <f>'SO 20.2 - Vrtaná studna VS1'!J31</f>
        <v>0</v>
      </c>
      <c r="AH66" s="381"/>
      <c r="AI66" s="381"/>
      <c r="AJ66" s="381"/>
      <c r="AK66" s="381"/>
      <c r="AL66" s="381"/>
      <c r="AM66" s="381"/>
      <c r="AN66" s="380">
        <f t="shared" si="0"/>
        <v>0</v>
      </c>
      <c r="AO66" s="381"/>
      <c r="AP66" s="381"/>
      <c r="AQ66" s="104" t="s">
        <v>90</v>
      </c>
      <c r="AR66" s="105"/>
      <c r="AS66" s="106">
        <v>0</v>
      </c>
      <c r="AT66" s="107">
        <f t="shared" si="1"/>
        <v>0</v>
      </c>
      <c r="AU66" s="108">
        <f>'SO 20.2 - Vrtaná studna VS1'!P96</f>
        <v>0</v>
      </c>
      <c r="AV66" s="107">
        <f>'SO 20.2 - Vrtaná studna VS1'!J34</f>
        <v>0</v>
      </c>
      <c r="AW66" s="107">
        <f>'SO 20.2 - Vrtaná studna VS1'!J35</f>
        <v>0</v>
      </c>
      <c r="AX66" s="107">
        <f>'SO 20.2 - Vrtaná studna VS1'!J36</f>
        <v>0</v>
      </c>
      <c r="AY66" s="107">
        <f>'SO 20.2 - Vrtaná studna VS1'!J37</f>
        <v>0</v>
      </c>
      <c r="AZ66" s="107">
        <f>'SO 20.2 - Vrtaná studna VS1'!F34</f>
        <v>0</v>
      </c>
      <c r="BA66" s="107">
        <f>'SO 20.2 - Vrtaná studna VS1'!F35</f>
        <v>0</v>
      </c>
      <c r="BB66" s="107">
        <f>'SO 20.2 - Vrtaná studna VS1'!F36</f>
        <v>0</v>
      </c>
      <c r="BC66" s="107">
        <f>'SO 20.2 - Vrtaná studna VS1'!F37</f>
        <v>0</v>
      </c>
      <c r="BD66" s="109">
        <f>'SO 20.2 - Vrtaná studna VS1'!F38</f>
        <v>0</v>
      </c>
      <c r="BT66" s="110" t="s">
        <v>94</v>
      </c>
      <c r="BV66" s="110" t="s">
        <v>81</v>
      </c>
      <c r="BW66" s="110" t="s">
        <v>134</v>
      </c>
      <c r="BX66" s="110" t="s">
        <v>128</v>
      </c>
      <c r="CL66" s="110" t="s">
        <v>135</v>
      </c>
    </row>
    <row r="67" spans="1:90" s="6" customFormat="1" ht="22.5" customHeight="1" x14ac:dyDescent="0.3">
      <c r="A67" s="292" t="s">
        <v>8573</v>
      </c>
      <c r="B67" s="102"/>
      <c r="C67" s="103"/>
      <c r="D67" s="103"/>
      <c r="E67" s="103"/>
      <c r="F67" s="382" t="s">
        <v>136</v>
      </c>
      <c r="G67" s="381"/>
      <c r="H67" s="381"/>
      <c r="I67" s="381"/>
      <c r="J67" s="381"/>
      <c r="K67" s="103"/>
      <c r="L67" s="382" t="s">
        <v>101</v>
      </c>
      <c r="M67" s="381"/>
      <c r="N67" s="381"/>
      <c r="O67" s="381"/>
      <c r="P67" s="381"/>
      <c r="Q67" s="381"/>
      <c r="R67" s="381"/>
      <c r="S67" s="381"/>
      <c r="T67" s="381"/>
      <c r="U67" s="381"/>
      <c r="V67" s="381"/>
      <c r="W67" s="381"/>
      <c r="X67" s="381"/>
      <c r="Y67" s="381"/>
      <c r="Z67" s="381"/>
      <c r="AA67" s="381"/>
      <c r="AB67" s="381"/>
      <c r="AC67" s="381"/>
      <c r="AD67" s="381"/>
      <c r="AE67" s="381"/>
      <c r="AF67" s="381"/>
      <c r="AG67" s="380">
        <f>'SO 20.3 - Přípojka NN'!J31</f>
        <v>0</v>
      </c>
      <c r="AH67" s="381"/>
      <c r="AI67" s="381"/>
      <c r="AJ67" s="381"/>
      <c r="AK67" s="381"/>
      <c r="AL67" s="381"/>
      <c r="AM67" s="381"/>
      <c r="AN67" s="380">
        <f t="shared" si="0"/>
        <v>0</v>
      </c>
      <c r="AO67" s="381"/>
      <c r="AP67" s="381"/>
      <c r="AQ67" s="104" t="s">
        <v>90</v>
      </c>
      <c r="AR67" s="105"/>
      <c r="AS67" s="106">
        <v>0</v>
      </c>
      <c r="AT67" s="107">
        <f t="shared" si="1"/>
        <v>0</v>
      </c>
      <c r="AU67" s="108">
        <f>'SO 20.3 - Přípojka NN'!P93</f>
        <v>0</v>
      </c>
      <c r="AV67" s="107">
        <f>'SO 20.3 - Přípojka NN'!J34</f>
        <v>0</v>
      </c>
      <c r="AW67" s="107">
        <f>'SO 20.3 - Přípojka NN'!J35</f>
        <v>0</v>
      </c>
      <c r="AX67" s="107">
        <f>'SO 20.3 - Přípojka NN'!J36</f>
        <v>0</v>
      </c>
      <c r="AY67" s="107">
        <f>'SO 20.3 - Přípojka NN'!J37</f>
        <v>0</v>
      </c>
      <c r="AZ67" s="107">
        <f>'SO 20.3 - Přípojka NN'!F34</f>
        <v>0</v>
      </c>
      <c r="BA67" s="107">
        <f>'SO 20.3 - Přípojka NN'!F35</f>
        <v>0</v>
      </c>
      <c r="BB67" s="107">
        <f>'SO 20.3 - Přípojka NN'!F36</f>
        <v>0</v>
      </c>
      <c r="BC67" s="107">
        <f>'SO 20.3 - Přípojka NN'!F37</f>
        <v>0</v>
      </c>
      <c r="BD67" s="109">
        <f>'SO 20.3 - Přípojka NN'!F38</f>
        <v>0</v>
      </c>
      <c r="BT67" s="110" t="s">
        <v>94</v>
      </c>
      <c r="BV67" s="110" t="s">
        <v>81</v>
      </c>
      <c r="BW67" s="110" t="s">
        <v>137</v>
      </c>
      <c r="BX67" s="110" t="s">
        <v>128</v>
      </c>
      <c r="CL67" s="110" t="s">
        <v>103</v>
      </c>
    </row>
    <row r="68" spans="1:90" s="6" customFormat="1" ht="22.5" customHeight="1" x14ac:dyDescent="0.3">
      <c r="B68" s="102"/>
      <c r="C68" s="103"/>
      <c r="D68" s="103"/>
      <c r="E68" s="382" t="s">
        <v>138</v>
      </c>
      <c r="F68" s="381"/>
      <c r="G68" s="381"/>
      <c r="H68" s="381"/>
      <c r="I68" s="381"/>
      <c r="J68" s="103"/>
      <c r="K68" s="382" t="s">
        <v>127</v>
      </c>
      <c r="L68" s="381"/>
      <c r="M68" s="381"/>
      <c r="N68" s="381"/>
      <c r="O68" s="381"/>
      <c r="P68" s="381"/>
      <c r="Q68" s="381"/>
      <c r="R68" s="381"/>
      <c r="S68" s="381"/>
      <c r="T68" s="381"/>
      <c r="U68" s="381"/>
      <c r="V68" s="381"/>
      <c r="W68" s="381"/>
      <c r="X68" s="381"/>
      <c r="Y68" s="381"/>
      <c r="Z68" s="381"/>
      <c r="AA68" s="381"/>
      <c r="AB68" s="381"/>
      <c r="AC68" s="381"/>
      <c r="AD68" s="381"/>
      <c r="AE68" s="381"/>
      <c r="AF68" s="381"/>
      <c r="AG68" s="386">
        <f>ROUND(SUM(AG69:AG71),2)</f>
        <v>0</v>
      </c>
      <c r="AH68" s="381"/>
      <c r="AI68" s="381"/>
      <c r="AJ68" s="381"/>
      <c r="AK68" s="381"/>
      <c r="AL68" s="381"/>
      <c r="AM68" s="381"/>
      <c r="AN68" s="380">
        <f t="shared" si="0"/>
        <v>0</v>
      </c>
      <c r="AO68" s="381"/>
      <c r="AP68" s="381"/>
      <c r="AQ68" s="104" t="s">
        <v>90</v>
      </c>
      <c r="AR68" s="105"/>
      <c r="AS68" s="106">
        <f>ROUND(SUM(AS69:AS71),2)</f>
        <v>0</v>
      </c>
      <c r="AT68" s="107">
        <f t="shared" si="1"/>
        <v>0</v>
      </c>
      <c r="AU68" s="108">
        <f>ROUND(SUM(AU69:AU71),5)</f>
        <v>0</v>
      </c>
      <c r="AV68" s="107">
        <f>ROUND(AZ68*L26,2)</f>
        <v>0</v>
      </c>
      <c r="AW68" s="107">
        <f>ROUND(BA68*L27,2)</f>
        <v>0</v>
      </c>
      <c r="AX68" s="107">
        <f>ROUND(BB68*L26,2)</f>
        <v>0</v>
      </c>
      <c r="AY68" s="107">
        <f>ROUND(BC68*L27,2)</f>
        <v>0</v>
      </c>
      <c r="AZ68" s="107">
        <f>ROUND(SUM(AZ69:AZ71),2)</f>
        <v>0</v>
      </c>
      <c r="BA68" s="107">
        <f>ROUND(SUM(BA69:BA71),2)</f>
        <v>0</v>
      </c>
      <c r="BB68" s="107">
        <f>ROUND(SUM(BB69:BB71),2)</f>
        <v>0</v>
      </c>
      <c r="BC68" s="107">
        <f>ROUND(SUM(BC69:BC71),2)</f>
        <v>0</v>
      </c>
      <c r="BD68" s="109">
        <f>ROUND(SUM(BD69:BD71),2)</f>
        <v>0</v>
      </c>
      <c r="BS68" s="110" t="s">
        <v>78</v>
      </c>
      <c r="BT68" s="110" t="s">
        <v>87</v>
      </c>
      <c r="BU68" s="110" t="s">
        <v>80</v>
      </c>
      <c r="BV68" s="110" t="s">
        <v>81</v>
      </c>
      <c r="BW68" s="110" t="s">
        <v>139</v>
      </c>
      <c r="BX68" s="110" t="s">
        <v>86</v>
      </c>
      <c r="CL68" s="110" t="s">
        <v>20</v>
      </c>
    </row>
    <row r="69" spans="1:90" s="6" customFormat="1" ht="22.5" customHeight="1" x14ac:dyDescent="0.3">
      <c r="A69" s="292" t="s">
        <v>8573</v>
      </c>
      <c r="B69" s="102"/>
      <c r="C69" s="103"/>
      <c r="D69" s="103"/>
      <c r="E69" s="103"/>
      <c r="F69" s="382" t="s">
        <v>140</v>
      </c>
      <c r="G69" s="381"/>
      <c r="H69" s="381"/>
      <c r="I69" s="381"/>
      <c r="J69" s="381"/>
      <c r="K69" s="103"/>
      <c r="L69" s="382" t="s">
        <v>118</v>
      </c>
      <c r="M69" s="381"/>
      <c r="N69" s="381"/>
      <c r="O69" s="381"/>
      <c r="P69" s="381"/>
      <c r="Q69" s="381"/>
      <c r="R69" s="381"/>
      <c r="S69" s="381"/>
      <c r="T69" s="381"/>
      <c r="U69" s="381"/>
      <c r="V69" s="381"/>
      <c r="W69" s="381"/>
      <c r="X69" s="381"/>
      <c r="Y69" s="381"/>
      <c r="Z69" s="381"/>
      <c r="AA69" s="381"/>
      <c r="AB69" s="381"/>
      <c r="AC69" s="381"/>
      <c r="AD69" s="381"/>
      <c r="AE69" s="381"/>
      <c r="AF69" s="381"/>
      <c r="AG69" s="380">
        <f>'PS 20.1 - Strojně technol...'!J31</f>
        <v>0</v>
      </c>
      <c r="AH69" s="381"/>
      <c r="AI69" s="381"/>
      <c r="AJ69" s="381"/>
      <c r="AK69" s="381"/>
      <c r="AL69" s="381"/>
      <c r="AM69" s="381"/>
      <c r="AN69" s="380">
        <f t="shared" si="0"/>
        <v>0</v>
      </c>
      <c r="AO69" s="381"/>
      <c r="AP69" s="381"/>
      <c r="AQ69" s="104" t="s">
        <v>90</v>
      </c>
      <c r="AR69" s="105"/>
      <c r="AS69" s="106">
        <v>0</v>
      </c>
      <c r="AT69" s="107">
        <f t="shared" si="1"/>
        <v>0</v>
      </c>
      <c r="AU69" s="108">
        <f>'PS 20.1 - Strojně technol...'!P90</f>
        <v>0</v>
      </c>
      <c r="AV69" s="107">
        <f>'PS 20.1 - Strojně technol...'!J34</f>
        <v>0</v>
      </c>
      <c r="AW69" s="107">
        <f>'PS 20.1 - Strojně technol...'!J35</f>
        <v>0</v>
      </c>
      <c r="AX69" s="107">
        <f>'PS 20.1 - Strojně technol...'!J36</f>
        <v>0</v>
      </c>
      <c r="AY69" s="107">
        <f>'PS 20.1 - Strojně technol...'!J37</f>
        <v>0</v>
      </c>
      <c r="AZ69" s="107">
        <f>'PS 20.1 - Strojně technol...'!F34</f>
        <v>0</v>
      </c>
      <c r="BA69" s="107">
        <f>'PS 20.1 - Strojně technol...'!F35</f>
        <v>0</v>
      </c>
      <c r="BB69" s="107">
        <f>'PS 20.1 - Strojně technol...'!F36</f>
        <v>0</v>
      </c>
      <c r="BC69" s="107">
        <f>'PS 20.1 - Strojně technol...'!F37</f>
        <v>0</v>
      </c>
      <c r="BD69" s="109">
        <f>'PS 20.1 - Strojně technol...'!F38</f>
        <v>0</v>
      </c>
      <c r="BT69" s="110" t="s">
        <v>94</v>
      </c>
      <c r="BV69" s="110" t="s">
        <v>81</v>
      </c>
      <c r="BW69" s="110" t="s">
        <v>141</v>
      </c>
      <c r="BX69" s="110" t="s">
        <v>139</v>
      </c>
      <c r="CL69" s="110" t="s">
        <v>20</v>
      </c>
    </row>
    <row r="70" spans="1:90" s="6" customFormat="1" ht="22.5" customHeight="1" x14ac:dyDescent="0.3">
      <c r="A70" s="292" t="s">
        <v>8573</v>
      </c>
      <c r="B70" s="102"/>
      <c r="C70" s="103"/>
      <c r="D70" s="103"/>
      <c r="E70" s="103"/>
      <c r="F70" s="382" t="s">
        <v>142</v>
      </c>
      <c r="G70" s="381"/>
      <c r="H70" s="381"/>
      <c r="I70" s="381"/>
      <c r="J70" s="381"/>
      <c r="K70" s="103"/>
      <c r="L70" s="382" t="s">
        <v>121</v>
      </c>
      <c r="M70" s="381"/>
      <c r="N70" s="381"/>
      <c r="O70" s="381"/>
      <c r="P70" s="381"/>
      <c r="Q70" s="381"/>
      <c r="R70" s="381"/>
      <c r="S70" s="381"/>
      <c r="T70" s="381"/>
      <c r="U70" s="381"/>
      <c r="V70" s="381"/>
      <c r="W70" s="381"/>
      <c r="X70" s="381"/>
      <c r="Y70" s="381"/>
      <c r="Z70" s="381"/>
      <c r="AA70" s="381"/>
      <c r="AB70" s="381"/>
      <c r="AC70" s="381"/>
      <c r="AD70" s="381"/>
      <c r="AE70" s="381"/>
      <c r="AF70" s="381"/>
      <c r="AG70" s="380">
        <f>'PS 20.2 - Elektro část a ASŘ'!J31</f>
        <v>0</v>
      </c>
      <c r="AH70" s="381"/>
      <c r="AI70" s="381"/>
      <c r="AJ70" s="381"/>
      <c r="AK70" s="381"/>
      <c r="AL70" s="381"/>
      <c r="AM70" s="381"/>
      <c r="AN70" s="380">
        <f t="shared" si="0"/>
        <v>0</v>
      </c>
      <c r="AO70" s="381"/>
      <c r="AP70" s="381"/>
      <c r="AQ70" s="104" t="s">
        <v>90</v>
      </c>
      <c r="AR70" s="105"/>
      <c r="AS70" s="106">
        <v>0</v>
      </c>
      <c r="AT70" s="107">
        <f t="shared" si="1"/>
        <v>0</v>
      </c>
      <c r="AU70" s="108">
        <f>'PS 20.2 - Elektro část a ASŘ'!P94</f>
        <v>0</v>
      </c>
      <c r="AV70" s="107">
        <f>'PS 20.2 - Elektro část a ASŘ'!J34</f>
        <v>0</v>
      </c>
      <c r="AW70" s="107">
        <f>'PS 20.2 - Elektro část a ASŘ'!J35</f>
        <v>0</v>
      </c>
      <c r="AX70" s="107">
        <f>'PS 20.2 - Elektro část a ASŘ'!J36</f>
        <v>0</v>
      </c>
      <c r="AY70" s="107">
        <f>'PS 20.2 - Elektro část a ASŘ'!J37</f>
        <v>0</v>
      </c>
      <c r="AZ70" s="107">
        <f>'PS 20.2 - Elektro část a ASŘ'!F34</f>
        <v>0</v>
      </c>
      <c r="BA70" s="107">
        <f>'PS 20.2 - Elektro část a ASŘ'!F35</f>
        <v>0</v>
      </c>
      <c r="BB70" s="107">
        <f>'PS 20.2 - Elektro část a ASŘ'!F36</f>
        <v>0</v>
      </c>
      <c r="BC70" s="107">
        <f>'PS 20.2 - Elektro část a ASŘ'!F37</f>
        <v>0</v>
      </c>
      <c r="BD70" s="109">
        <f>'PS 20.2 - Elektro část a ASŘ'!F38</f>
        <v>0</v>
      </c>
      <c r="BT70" s="110" t="s">
        <v>94</v>
      </c>
      <c r="BV70" s="110" t="s">
        <v>81</v>
      </c>
      <c r="BW70" s="110" t="s">
        <v>143</v>
      </c>
      <c r="BX70" s="110" t="s">
        <v>139</v>
      </c>
      <c r="CL70" s="110" t="s">
        <v>20</v>
      </c>
    </row>
    <row r="71" spans="1:90" s="6" customFormat="1" ht="22.5" customHeight="1" x14ac:dyDescent="0.3">
      <c r="A71" s="292" t="s">
        <v>8573</v>
      </c>
      <c r="B71" s="102"/>
      <c r="C71" s="103"/>
      <c r="D71" s="103"/>
      <c r="E71" s="103"/>
      <c r="F71" s="382" t="s">
        <v>144</v>
      </c>
      <c r="G71" s="381"/>
      <c r="H71" s="381"/>
      <c r="I71" s="381"/>
      <c r="J71" s="381"/>
      <c r="K71" s="103"/>
      <c r="L71" s="382" t="s">
        <v>124</v>
      </c>
      <c r="M71" s="381"/>
      <c r="N71" s="381"/>
      <c r="O71" s="381"/>
      <c r="P71" s="381"/>
      <c r="Q71" s="381"/>
      <c r="R71" s="381"/>
      <c r="S71" s="381"/>
      <c r="T71" s="381"/>
      <c r="U71" s="381"/>
      <c r="V71" s="381"/>
      <c r="W71" s="381"/>
      <c r="X71" s="381"/>
      <c r="Y71" s="381"/>
      <c r="Z71" s="381"/>
      <c r="AA71" s="381"/>
      <c r="AB71" s="381"/>
      <c r="AC71" s="381"/>
      <c r="AD71" s="381"/>
      <c r="AE71" s="381"/>
      <c r="AF71" s="381"/>
      <c r="AG71" s="380">
        <f>'PS 20.3 - Přenos dat'!J31</f>
        <v>0</v>
      </c>
      <c r="AH71" s="381"/>
      <c r="AI71" s="381"/>
      <c r="AJ71" s="381"/>
      <c r="AK71" s="381"/>
      <c r="AL71" s="381"/>
      <c r="AM71" s="381"/>
      <c r="AN71" s="380">
        <f t="shared" si="0"/>
        <v>0</v>
      </c>
      <c r="AO71" s="381"/>
      <c r="AP71" s="381"/>
      <c r="AQ71" s="104" t="s">
        <v>90</v>
      </c>
      <c r="AR71" s="105"/>
      <c r="AS71" s="106">
        <v>0</v>
      </c>
      <c r="AT71" s="107">
        <f t="shared" si="1"/>
        <v>0</v>
      </c>
      <c r="AU71" s="108">
        <f>'PS 20.3 - Přenos dat'!P92</f>
        <v>0</v>
      </c>
      <c r="AV71" s="107">
        <f>'PS 20.3 - Přenos dat'!J34</f>
        <v>0</v>
      </c>
      <c r="AW71" s="107">
        <f>'PS 20.3 - Přenos dat'!J35</f>
        <v>0</v>
      </c>
      <c r="AX71" s="107">
        <f>'PS 20.3 - Přenos dat'!J36</f>
        <v>0</v>
      </c>
      <c r="AY71" s="107">
        <f>'PS 20.3 - Přenos dat'!J37</f>
        <v>0</v>
      </c>
      <c r="AZ71" s="107">
        <f>'PS 20.3 - Přenos dat'!F34</f>
        <v>0</v>
      </c>
      <c r="BA71" s="107">
        <f>'PS 20.3 - Přenos dat'!F35</f>
        <v>0</v>
      </c>
      <c r="BB71" s="107">
        <f>'PS 20.3 - Přenos dat'!F36</f>
        <v>0</v>
      </c>
      <c r="BC71" s="107">
        <f>'PS 20.3 - Přenos dat'!F37</f>
        <v>0</v>
      </c>
      <c r="BD71" s="109">
        <f>'PS 20.3 - Přenos dat'!F38</f>
        <v>0</v>
      </c>
      <c r="BT71" s="110" t="s">
        <v>94</v>
      </c>
      <c r="BV71" s="110" t="s">
        <v>81</v>
      </c>
      <c r="BW71" s="110" t="s">
        <v>145</v>
      </c>
      <c r="BX71" s="110" t="s">
        <v>139</v>
      </c>
      <c r="CL71" s="110" t="s">
        <v>20</v>
      </c>
    </row>
    <row r="72" spans="1:90" s="6" customFormat="1" ht="22.5" customHeight="1" x14ac:dyDescent="0.3">
      <c r="B72" s="102"/>
      <c r="C72" s="103"/>
      <c r="D72" s="103"/>
      <c r="E72" s="382" t="s">
        <v>146</v>
      </c>
      <c r="F72" s="381"/>
      <c r="G72" s="381"/>
      <c r="H72" s="381"/>
      <c r="I72" s="381"/>
      <c r="J72" s="103"/>
      <c r="K72" s="382" t="s">
        <v>147</v>
      </c>
      <c r="L72" s="381"/>
      <c r="M72" s="381"/>
      <c r="N72" s="381"/>
      <c r="O72" s="381"/>
      <c r="P72" s="381"/>
      <c r="Q72" s="381"/>
      <c r="R72" s="381"/>
      <c r="S72" s="381"/>
      <c r="T72" s="381"/>
      <c r="U72" s="381"/>
      <c r="V72" s="381"/>
      <c r="W72" s="381"/>
      <c r="X72" s="381"/>
      <c r="Y72" s="381"/>
      <c r="Z72" s="381"/>
      <c r="AA72" s="381"/>
      <c r="AB72" s="381"/>
      <c r="AC72" s="381"/>
      <c r="AD72" s="381"/>
      <c r="AE72" s="381"/>
      <c r="AF72" s="381"/>
      <c r="AG72" s="386">
        <f>ROUND(SUM(AG73:AG79),2)</f>
        <v>0</v>
      </c>
      <c r="AH72" s="381"/>
      <c r="AI72" s="381"/>
      <c r="AJ72" s="381"/>
      <c r="AK72" s="381"/>
      <c r="AL72" s="381"/>
      <c r="AM72" s="381"/>
      <c r="AN72" s="380">
        <f t="shared" si="0"/>
        <v>0</v>
      </c>
      <c r="AO72" s="381"/>
      <c r="AP72" s="381"/>
      <c r="AQ72" s="104" t="s">
        <v>90</v>
      </c>
      <c r="AR72" s="105"/>
      <c r="AS72" s="106">
        <f>ROUND(SUM(AS73:AS79),2)</f>
        <v>0</v>
      </c>
      <c r="AT72" s="107">
        <f t="shared" si="1"/>
        <v>0</v>
      </c>
      <c r="AU72" s="108">
        <f>ROUND(SUM(AU73:AU79),5)</f>
        <v>0</v>
      </c>
      <c r="AV72" s="107">
        <f>ROUND(AZ72*L26,2)</f>
        <v>0</v>
      </c>
      <c r="AW72" s="107">
        <f>ROUND(BA72*L27,2)</f>
        <v>0</v>
      </c>
      <c r="AX72" s="107">
        <f>ROUND(BB72*L26,2)</f>
        <v>0</v>
      </c>
      <c r="AY72" s="107">
        <f>ROUND(BC72*L27,2)</f>
        <v>0</v>
      </c>
      <c r="AZ72" s="107">
        <f>ROUND(SUM(AZ73:AZ79),2)</f>
        <v>0</v>
      </c>
      <c r="BA72" s="107">
        <f>ROUND(SUM(BA73:BA79),2)</f>
        <v>0</v>
      </c>
      <c r="BB72" s="107">
        <f>ROUND(SUM(BB73:BB79),2)</f>
        <v>0</v>
      </c>
      <c r="BC72" s="107">
        <f>ROUND(SUM(BC73:BC79),2)</f>
        <v>0</v>
      </c>
      <c r="BD72" s="109">
        <f>ROUND(SUM(BD73:BD79),2)</f>
        <v>0</v>
      </c>
      <c r="BS72" s="110" t="s">
        <v>78</v>
      </c>
      <c r="BT72" s="110" t="s">
        <v>87</v>
      </c>
      <c r="BU72" s="110" t="s">
        <v>80</v>
      </c>
      <c r="BV72" s="110" t="s">
        <v>81</v>
      </c>
      <c r="BW72" s="110" t="s">
        <v>148</v>
      </c>
      <c r="BX72" s="110" t="s">
        <v>86</v>
      </c>
      <c r="CL72" s="110" t="s">
        <v>20</v>
      </c>
    </row>
    <row r="73" spans="1:90" s="6" customFormat="1" ht="22.5" customHeight="1" x14ac:dyDescent="0.3">
      <c r="A73" s="292" t="s">
        <v>8573</v>
      </c>
      <c r="B73" s="102"/>
      <c r="C73" s="103"/>
      <c r="D73" s="103"/>
      <c r="E73" s="103"/>
      <c r="F73" s="382" t="s">
        <v>149</v>
      </c>
      <c r="G73" s="381"/>
      <c r="H73" s="381"/>
      <c r="I73" s="381"/>
      <c r="J73" s="381"/>
      <c r="K73" s="103"/>
      <c r="L73" s="382" t="s">
        <v>150</v>
      </c>
      <c r="M73" s="381"/>
      <c r="N73" s="381"/>
      <c r="O73" s="381"/>
      <c r="P73" s="381"/>
      <c r="Q73" s="381"/>
      <c r="R73" s="381"/>
      <c r="S73" s="381"/>
      <c r="T73" s="381"/>
      <c r="U73" s="381"/>
      <c r="V73" s="381"/>
      <c r="W73" s="381"/>
      <c r="X73" s="381"/>
      <c r="Y73" s="381"/>
      <c r="Z73" s="381"/>
      <c r="AA73" s="381"/>
      <c r="AB73" s="381"/>
      <c r="AC73" s="381"/>
      <c r="AD73" s="381"/>
      <c r="AE73" s="381"/>
      <c r="AF73" s="381"/>
      <c r="AG73" s="380">
        <f>'SO 40.11 - Retenční nádrž...'!J31</f>
        <v>0</v>
      </c>
      <c r="AH73" s="381"/>
      <c r="AI73" s="381"/>
      <c r="AJ73" s="381"/>
      <c r="AK73" s="381"/>
      <c r="AL73" s="381"/>
      <c r="AM73" s="381"/>
      <c r="AN73" s="380">
        <f t="shared" si="0"/>
        <v>0</v>
      </c>
      <c r="AO73" s="381"/>
      <c r="AP73" s="381"/>
      <c r="AQ73" s="104" t="s">
        <v>90</v>
      </c>
      <c r="AR73" s="105"/>
      <c r="AS73" s="106">
        <v>0</v>
      </c>
      <c r="AT73" s="107">
        <f t="shared" si="1"/>
        <v>0</v>
      </c>
      <c r="AU73" s="108">
        <f>'SO 40.11 - Retenční nádrž...'!P107</f>
        <v>0</v>
      </c>
      <c r="AV73" s="107">
        <f>'SO 40.11 - Retenční nádrž...'!J34</f>
        <v>0</v>
      </c>
      <c r="AW73" s="107">
        <f>'SO 40.11 - Retenční nádrž...'!J35</f>
        <v>0</v>
      </c>
      <c r="AX73" s="107">
        <f>'SO 40.11 - Retenční nádrž...'!J36</f>
        <v>0</v>
      </c>
      <c r="AY73" s="107">
        <f>'SO 40.11 - Retenční nádrž...'!J37</f>
        <v>0</v>
      </c>
      <c r="AZ73" s="107">
        <f>'SO 40.11 - Retenční nádrž...'!F34</f>
        <v>0</v>
      </c>
      <c r="BA73" s="107">
        <f>'SO 40.11 - Retenční nádrž...'!F35</f>
        <v>0</v>
      </c>
      <c r="BB73" s="107">
        <f>'SO 40.11 - Retenční nádrž...'!F36</f>
        <v>0</v>
      </c>
      <c r="BC73" s="107">
        <f>'SO 40.11 - Retenční nádrž...'!F37</f>
        <v>0</v>
      </c>
      <c r="BD73" s="109">
        <f>'SO 40.11 - Retenční nádrž...'!F38</f>
        <v>0</v>
      </c>
      <c r="BT73" s="110" t="s">
        <v>94</v>
      </c>
      <c r="BV73" s="110" t="s">
        <v>81</v>
      </c>
      <c r="BW73" s="110" t="s">
        <v>151</v>
      </c>
      <c r="BX73" s="110" t="s">
        <v>148</v>
      </c>
      <c r="CL73" s="110" t="s">
        <v>20</v>
      </c>
    </row>
    <row r="74" spans="1:90" s="6" customFormat="1" ht="34.5" customHeight="1" x14ac:dyDescent="0.3">
      <c r="A74" s="292" t="s">
        <v>8573</v>
      </c>
      <c r="B74" s="102"/>
      <c r="C74" s="103"/>
      <c r="D74" s="103"/>
      <c r="E74" s="103"/>
      <c r="F74" s="382" t="s">
        <v>152</v>
      </c>
      <c r="G74" s="381"/>
      <c r="H74" s="381"/>
      <c r="I74" s="381"/>
      <c r="J74" s="381"/>
      <c r="K74" s="103"/>
      <c r="L74" s="382" t="s">
        <v>153</v>
      </c>
      <c r="M74" s="381"/>
      <c r="N74" s="381"/>
      <c r="O74" s="381"/>
      <c r="P74" s="381"/>
      <c r="Q74" s="381"/>
      <c r="R74" s="381"/>
      <c r="S74" s="381"/>
      <c r="T74" s="381"/>
      <c r="U74" s="381"/>
      <c r="V74" s="381"/>
      <c r="W74" s="381"/>
      <c r="X74" s="381"/>
      <c r="Y74" s="381"/>
      <c r="Z74" s="381"/>
      <c r="AA74" s="381"/>
      <c r="AB74" s="381"/>
      <c r="AC74" s="381"/>
      <c r="AD74" s="381"/>
      <c r="AE74" s="381"/>
      <c r="AF74" s="381"/>
      <c r="AG74" s="380">
        <f>'SO 40.12 - Retenční nádrž...'!J31</f>
        <v>0</v>
      </c>
      <c r="AH74" s="381"/>
      <c r="AI74" s="381"/>
      <c r="AJ74" s="381"/>
      <c r="AK74" s="381"/>
      <c r="AL74" s="381"/>
      <c r="AM74" s="381"/>
      <c r="AN74" s="380">
        <f t="shared" si="0"/>
        <v>0</v>
      </c>
      <c r="AO74" s="381"/>
      <c r="AP74" s="381"/>
      <c r="AQ74" s="104" t="s">
        <v>90</v>
      </c>
      <c r="AR74" s="105"/>
      <c r="AS74" s="106">
        <v>0</v>
      </c>
      <c r="AT74" s="107">
        <f t="shared" si="1"/>
        <v>0</v>
      </c>
      <c r="AU74" s="108">
        <f>'SO 40.12 - Retenční nádrž...'!P91</f>
        <v>0</v>
      </c>
      <c r="AV74" s="107">
        <f>'SO 40.12 - Retenční nádrž...'!J34</f>
        <v>0</v>
      </c>
      <c r="AW74" s="107">
        <f>'SO 40.12 - Retenční nádrž...'!J35</f>
        <v>0</v>
      </c>
      <c r="AX74" s="107">
        <f>'SO 40.12 - Retenční nádrž...'!J36</f>
        <v>0</v>
      </c>
      <c r="AY74" s="107">
        <f>'SO 40.12 - Retenční nádrž...'!J37</f>
        <v>0</v>
      </c>
      <c r="AZ74" s="107">
        <f>'SO 40.12 - Retenční nádrž...'!F34</f>
        <v>0</v>
      </c>
      <c r="BA74" s="107">
        <f>'SO 40.12 - Retenční nádrž...'!F35</f>
        <v>0</v>
      </c>
      <c r="BB74" s="107">
        <f>'SO 40.12 - Retenční nádrž...'!F36</f>
        <v>0</v>
      </c>
      <c r="BC74" s="107">
        <f>'SO 40.12 - Retenční nádrž...'!F37</f>
        <v>0</v>
      </c>
      <c r="BD74" s="109">
        <f>'SO 40.12 - Retenční nádrž...'!F38</f>
        <v>0</v>
      </c>
      <c r="BT74" s="110" t="s">
        <v>94</v>
      </c>
      <c r="BV74" s="110" t="s">
        <v>81</v>
      </c>
      <c r="BW74" s="110" t="s">
        <v>154</v>
      </c>
      <c r="BX74" s="110" t="s">
        <v>148</v>
      </c>
      <c r="CL74" s="110" t="s">
        <v>20</v>
      </c>
    </row>
    <row r="75" spans="1:90" s="6" customFormat="1" ht="22.5" customHeight="1" x14ac:dyDescent="0.3">
      <c r="A75" s="292" t="s">
        <v>8573</v>
      </c>
      <c r="B75" s="102"/>
      <c r="C75" s="103"/>
      <c r="D75" s="103"/>
      <c r="E75" s="103"/>
      <c r="F75" s="382" t="s">
        <v>155</v>
      </c>
      <c r="G75" s="381"/>
      <c r="H75" s="381"/>
      <c r="I75" s="381"/>
      <c r="J75" s="381"/>
      <c r="K75" s="103"/>
      <c r="L75" s="382" t="s">
        <v>97</v>
      </c>
      <c r="M75" s="381"/>
      <c r="N75" s="381"/>
      <c r="O75" s="381"/>
      <c r="P75" s="381"/>
      <c r="Q75" s="381"/>
      <c r="R75" s="381"/>
      <c r="S75" s="381"/>
      <c r="T75" s="381"/>
      <c r="U75" s="381"/>
      <c r="V75" s="381"/>
      <c r="W75" s="381"/>
      <c r="X75" s="381"/>
      <c r="Y75" s="381"/>
      <c r="Z75" s="381"/>
      <c r="AA75" s="381"/>
      <c r="AB75" s="381"/>
      <c r="AC75" s="381"/>
      <c r="AD75" s="381"/>
      <c r="AE75" s="381"/>
      <c r="AF75" s="381"/>
      <c r="AG75" s="380">
        <f>'SO 40.2 - Vodovodní přípojka'!J31</f>
        <v>0</v>
      </c>
      <c r="AH75" s="381"/>
      <c r="AI75" s="381"/>
      <c r="AJ75" s="381"/>
      <c r="AK75" s="381"/>
      <c r="AL75" s="381"/>
      <c r="AM75" s="381"/>
      <c r="AN75" s="380">
        <f t="shared" si="0"/>
        <v>0</v>
      </c>
      <c r="AO75" s="381"/>
      <c r="AP75" s="381"/>
      <c r="AQ75" s="104" t="s">
        <v>90</v>
      </c>
      <c r="AR75" s="105"/>
      <c r="AS75" s="106">
        <v>0</v>
      </c>
      <c r="AT75" s="107">
        <f t="shared" si="1"/>
        <v>0</v>
      </c>
      <c r="AU75" s="108">
        <f>'SO 40.2 - Vodovodní přípojka'!P97</f>
        <v>0</v>
      </c>
      <c r="AV75" s="107">
        <f>'SO 40.2 - Vodovodní přípojka'!J34</f>
        <v>0</v>
      </c>
      <c r="AW75" s="107">
        <f>'SO 40.2 - Vodovodní přípojka'!J35</f>
        <v>0</v>
      </c>
      <c r="AX75" s="107">
        <f>'SO 40.2 - Vodovodní přípojka'!J36</f>
        <v>0</v>
      </c>
      <c r="AY75" s="107">
        <f>'SO 40.2 - Vodovodní přípojka'!J37</f>
        <v>0</v>
      </c>
      <c r="AZ75" s="107">
        <f>'SO 40.2 - Vodovodní přípojka'!F34</f>
        <v>0</v>
      </c>
      <c r="BA75" s="107">
        <f>'SO 40.2 - Vodovodní přípojka'!F35</f>
        <v>0</v>
      </c>
      <c r="BB75" s="107">
        <f>'SO 40.2 - Vodovodní přípojka'!F36</f>
        <v>0</v>
      </c>
      <c r="BC75" s="107">
        <f>'SO 40.2 - Vodovodní přípojka'!F37</f>
        <v>0</v>
      </c>
      <c r="BD75" s="109">
        <f>'SO 40.2 - Vodovodní přípojka'!F38</f>
        <v>0</v>
      </c>
      <c r="BT75" s="110" t="s">
        <v>94</v>
      </c>
      <c r="BV75" s="110" t="s">
        <v>81</v>
      </c>
      <c r="BW75" s="110" t="s">
        <v>156</v>
      </c>
      <c r="BX75" s="110" t="s">
        <v>148</v>
      </c>
      <c r="CL75" s="110" t="s">
        <v>99</v>
      </c>
    </row>
    <row r="76" spans="1:90" s="6" customFormat="1" ht="22.5" customHeight="1" x14ac:dyDescent="0.3">
      <c r="A76" s="292" t="s">
        <v>8573</v>
      </c>
      <c r="B76" s="102"/>
      <c r="C76" s="103"/>
      <c r="D76" s="103"/>
      <c r="E76" s="103"/>
      <c r="F76" s="382" t="s">
        <v>157</v>
      </c>
      <c r="G76" s="381"/>
      <c r="H76" s="381"/>
      <c r="I76" s="381"/>
      <c r="J76" s="381"/>
      <c r="K76" s="103"/>
      <c r="L76" s="382" t="s">
        <v>101</v>
      </c>
      <c r="M76" s="381"/>
      <c r="N76" s="381"/>
      <c r="O76" s="381"/>
      <c r="P76" s="381"/>
      <c r="Q76" s="381"/>
      <c r="R76" s="381"/>
      <c r="S76" s="381"/>
      <c r="T76" s="381"/>
      <c r="U76" s="381"/>
      <c r="V76" s="381"/>
      <c r="W76" s="381"/>
      <c r="X76" s="381"/>
      <c r="Y76" s="381"/>
      <c r="Z76" s="381"/>
      <c r="AA76" s="381"/>
      <c r="AB76" s="381"/>
      <c r="AC76" s="381"/>
      <c r="AD76" s="381"/>
      <c r="AE76" s="381"/>
      <c r="AF76" s="381"/>
      <c r="AG76" s="380">
        <f>'SO 40.3 - Přípojka NN'!J31</f>
        <v>0</v>
      </c>
      <c r="AH76" s="381"/>
      <c r="AI76" s="381"/>
      <c r="AJ76" s="381"/>
      <c r="AK76" s="381"/>
      <c r="AL76" s="381"/>
      <c r="AM76" s="381"/>
      <c r="AN76" s="380">
        <f t="shared" si="0"/>
        <v>0</v>
      </c>
      <c r="AO76" s="381"/>
      <c r="AP76" s="381"/>
      <c r="AQ76" s="104" t="s">
        <v>90</v>
      </c>
      <c r="AR76" s="105"/>
      <c r="AS76" s="106">
        <v>0</v>
      </c>
      <c r="AT76" s="107">
        <f t="shared" si="1"/>
        <v>0</v>
      </c>
      <c r="AU76" s="108">
        <f>'SO 40.3 - Přípojka NN'!P93</f>
        <v>0</v>
      </c>
      <c r="AV76" s="107">
        <f>'SO 40.3 - Přípojka NN'!J34</f>
        <v>0</v>
      </c>
      <c r="AW76" s="107">
        <f>'SO 40.3 - Přípojka NN'!J35</f>
        <v>0</v>
      </c>
      <c r="AX76" s="107">
        <f>'SO 40.3 - Přípojka NN'!J36</f>
        <v>0</v>
      </c>
      <c r="AY76" s="107">
        <f>'SO 40.3 - Přípojka NN'!J37</f>
        <v>0</v>
      </c>
      <c r="AZ76" s="107">
        <f>'SO 40.3 - Přípojka NN'!F34</f>
        <v>0</v>
      </c>
      <c r="BA76" s="107">
        <f>'SO 40.3 - Přípojka NN'!F35</f>
        <v>0</v>
      </c>
      <c r="BB76" s="107">
        <f>'SO 40.3 - Přípojka NN'!F36</f>
        <v>0</v>
      </c>
      <c r="BC76" s="107">
        <f>'SO 40.3 - Přípojka NN'!F37</f>
        <v>0</v>
      </c>
      <c r="BD76" s="109">
        <f>'SO 40.3 - Přípojka NN'!F38</f>
        <v>0</v>
      </c>
      <c r="BT76" s="110" t="s">
        <v>94</v>
      </c>
      <c r="BV76" s="110" t="s">
        <v>81</v>
      </c>
      <c r="BW76" s="110" t="s">
        <v>158</v>
      </c>
      <c r="BX76" s="110" t="s">
        <v>148</v>
      </c>
      <c r="CL76" s="110" t="s">
        <v>103</v>
      </c>
    </row>
    <row r="77" spans="1:90" s="6" customFormat="1" ht="22.5" customHeight="1" x14ac:dyDescent="0.3">
      <c r="A77" s="292" t="s">
        <v>8573</v>
      </c>
      <c r="B77" s="102"/>
      <c r="C77" s="103"/>
      <c r="D77" s="103"/>
      <c r="E77" s="103"/>
      <c r="F77" s="382" t="s">
        <v>159</v>
      </c>
      <c r="G77" s="381"/>
      <c r="H77" s="381"/>
      <c r="I77" s="381"/>
      <c r="J77" s="381"/>
      <c r="K77" s="103"/>
      <c r="L77" s="382" t="s">
        <v>160</v>
      </c>
      <c r="M77" s="381"/>
      <c r="N77" s="381"/>
      <c r="O77" s="381"/>
      <c r="P77" s="381"/>
      <c r="Q77" s="381"/>
      <c r="R77" s="381"/>
      <c r="S77" s="381"/>
      <c r="T77" s="381"/>
      <c r="U77" s="381"/>
      <c r="V77" s="381"/>
      <c r="W77" s="381"/>
      <c r="X77" s="381"/>
      <c r="Y77" s="381"/>
      <c r="Z77" s="381"/>
      <c r="AA77" s="381"/>
      <c r="AB77" s="381"/>
      <c r="AC77" s="381"/>
      <c r="AD77" s="381"/>
      <c r="AE77" s="381"/>
      <c r="AF77" s="381"/>
      <c r="AG77" s="380">
        <f>'SO 40.4 - Přeložka vodovo...'!J31</f>
        <v>0</v>
      </c>
      <c r="AH77" s="381"/>
      <c r="AI77" s="381"/>
      <c r="AJ77" s="381"/>
      <c r="AK77" s="381"/>
      <c r="AL77" s="381"/>
      <c r="AM77" s="381"/>
      <c r="AN77" s="380">
        <f t="shared" si="0"/>
        <v>0</v>
      </c>
      <c r="AO77" s="381"/>
      <c r="AP77" s="381"/>
      <c r="AQ77" s="104" t="s">
        <v>90</v>
      </c>
      <c r="AR77" s="105"/>
      <c r="AS77" s="106">
        <v>0</v>
      </c>
      <c r="AT77" s="107">
        <f t="shared" si="1"/>
        <v>0</v>
      </c>
      <c r="AU77" s="108">
        <f>'SO 40.4 - Přeložka vodovo...'!P98</f>
        <v>0</v>
      </c>
      <c r="AV77" s="107">
        <f>'SO 40.4 - Přeložka vodovo...'!J34</f>
        <v>0</v>
      </c>
      <c r="AW77" s="107">
        <f>'SO 40.4 - Přeložka vodovo...'!J35</f>
        <v>0</v>
      </c>
      <c r="AX77" s="107">
        <f>'SO 40.4 - Přeložka vodovo...'!J36</f>
        <v>0</v>
      </c>
      <c r="AY77" s="107">
        <f>'SO 40.4 - Přeložka vodovo...'!J37</f>
        <v>0</v>
      </c>
      <c r="AZ77" s="107">
        <f>'SO 40.4 - Přeložka vodovo...'!F34</f>
        <v>0</v>
      </c>
      <c r="BA77" s="107">
        <f>'SO 40.4 - Přeložka vodovo...'!F35</f>
        <v>0</v>
      </c>
      <c r="BB77" s="107">
        <f>'SO 40.4 - Přeložka vodovo...'!F36</f>
        <v>0</v>
      </c>
      <c r="BC77" s="107">
        <f>'SO 40.4 - Přeložka vodovo...'!F37</f>
        <v>0</v>
      </c>
      <c r="BD77" s="109">
        <f>'SO 40.4 - Přeložka vodovo...'!F38</f>
        <v>0</v>
      </c>
      <c r="BT77" s="110" t="s">
        <v>94</v>
      </c>
      <c r="BV77" s="110" t="s">
        <v>81</v>
      </c>
      <c r="BW77" s="110" t="s">
        <v>161</v>
      </c>
      <c r="BX77" s="110" t="s">
        <v>148</v>
      </c>
      <c r="CL77" s="110" t="s">
        <v>99</v>
      </c>
    </row>
    <row r="78" spans="1:90" s="6" customFormat="1" ht="22.5" customHeight="1" x14ac:dyDescent="0.3">
      <c r="A78" s="292" t="s">
        <v>8573</v>
      </c>
      <c r="B78" s="102"/>
      <c r="C78" s="103"/>
      <c r="D78" s="103"/>
      <c r="E78" s="103"/>
      <c r="F78" s="382" t="s">
        <v>162</v>
      </c>
      <c r="G78" s="381"/>
      <c r="H78" s="381"/>
      <c r="I78" s="381"/>
      <c r="J78" s="381"/>
      <c r="K78" s="103"/>
      <c r="L78" s="382" t="s">
        <v>163</v>
      </c>
      <c r="M78" s="381"/>
      <c r="N78" s="381"/>
      <c r="O78" s="381"/>
      <c r="P78" s="381"/>
      <c r="Q78" s="381"/>
      <c r="R78" s="381"/>
      <c r="S78" s="381"/>
      <c r="T78" s="381"/>
      <c r="U78" s="381"/>
      <c r="V78" s="381"/>
      <c r="W78" s="381"/>
      <c r="X78" s="381"/>
      <c r="Y78" s="381"/>
      <c r="Z78" s="381"/>
      <c r="AA78" s="381"/>
      <c r="AB78" s="381"/>
      <c r="AC78" s="381"/>
      <c r="AD78" s="381"/>
      <c r="AE78" s="381"/>
      <c r="AF78" s="381"/>
      <c r="AG78" s="380">
        <f>'SO 40.5 - Přeložka kabelů...'!J31</f>
        <v>0</v>
      </c>
      <c r="AH78" s="381"/>
      <c r="AI78" s="381"/>
      <c r="AJ78" s="381"/>
      <c r="AK78" s="381"/>
      <c r="AL78" s="381"/>
      <c r="AM78" s="381"/>
      <c r="AN78" s="380">
        <f t="shared" si="0"/>
        <v>0</v>
      </c>
      <c r="AO78" s="381"/>
      <c r="AP78" s="381"/>
      <c r="AQ78" s="104" t="s">
        <v>90</v>
      </c>
      <c r="AR78" s="105"/>
      <c r="AS78" s="106">
        <v>0</v>
      </c>
      <c r="AT78" s="107">
        <f t="shared" si="1"/>
        <v>0</v>
      </c>
      <c r="AU78" s="108">
        <f>'SO 40.5 - Přeložka kabelů...'!P94</f>
        <v>0</v>
      </c>
      <c r="AV78" s="107">
        <f>'SO 40.5 - Přeložka kabelů...'!J34</f>
        <v>0</v>
      </c>
      <c r="AW78" s="107">
        <f>'SO 40.5 - Přeložka kabelů...'!J35</f>
        <v>0</v>
      </c>
      <c r="AX78" s="107">
        <f>'SO 40.5 - Přeložka kabelů...'!J36</f>
        <v>0</v>
      </c>
      <c r="AY78" s="107">
        <f>'SO 40.5 - Přeložka kabelů...'!J37</f>
        <v>0</v>
      </c>
      <c r="AZ78" s="107">
        <f>'SO 40.5 - Přeložka kabelů...'!F34</f>
        <v>0</v>
      </c>
      <c r="BA78" s="107">
        <f>'SO 40.5 - Přeložka kabelů...'!F35</f>
        <v>0</v>
      </c>
      <c r="BB78" s="107">
        <f>'SO 40.5 - Přeložka kabelů...'!F36</f>
        <v>0</v>
      </c>
      <c r="BC78" s="107">
        <f>'SO 40.5 - Přeložka kabelů...'!F37</f>
        <v>0</v>
      </c>
      <c r="BD78" s="109">
        <f>'SO 40.5 - Přeložka kabelů...'!F38</f>
        <v>0</v>
      </c>
      <c r="BT78" s="110" t="s">
        <v>94</v>
      </c>
      <c r="BV78" s="110" t="s">
        <v>81</v>
      </c>
      <c r="BW78" s="110" t="s">
        <v>164</v>
      </c>
      <c r="BX78" s="110" t="s">
        <v>148</v>
      </c>
      <c r="CL78" s="110" t="s">
        <v>165</v>
      </c>
    </row>
    <row r="79" spans="1:90" s="6" customFormat="1" ht="22.5" customHeight="1" x14ac:dyDescent="0.3">
      <c r="A79" s="292" t="s">
        <v>8573</v>
      </c>
      <c r="B79" s="102"/>
      <c r="C79" s="103"/>
      <c r="D79" s="103"/>
      <c r="E79" s="103"/>
      <c r="F79" s="382" t="s">
        <v>166</v>
      </c>
      <c r="G79" s="381"/>
      <c r="H79" s="381"/>
      <c r="I79" s="381"/>
      <c r="J79" s="381"/>
      <c r="K79" s="103"/>
      <c r="L79" s="382" t="s">
        <v>167</v>
      </c>
      <c r="M79" s="381"/>
      <c r="N79" s="381"/>
      <c r="O79" s="381"/>
      <c r="P79" s="381"/>
      <c r="Q79" s="381"/>
      <c r="R79" s="381"/>
      <c r="S79" s="381"/>
      <c r="T79" s="381"/>
      <c r="U79" s="381"/>
      <c r="V79" s="381"/>
      <c r="W79" s="381"/>
      <c r="X79" s="381"/>
      <c r="Y79" s="381"/>
      <c r="Z79" s="381"/>
      <c r="AA79" s="381"/>
      <c r="AB79" s="381"/>
      <c r="AC79" s="381"/>
      <c r="AD79" s="381"/>
      <c r="AE79" s="381"/>
      <c r="AF79" s="381"/>
      <c r="AG79" s="380">
        <f>'SO 40.6 - Přeložka kabelů...'!J31</f>
        <v>0</v>
      </c>
      <c r="AH79" s="381"/>
      <c r="AI79" s="381"/>
      <c r="AJ79" s="381"/>
      <c r="AK79" s="381"/>
      <c r="AL79" s="381"/>
      <c r="AM79" s="381"/>
      <c r="AN79" s="380">
        <f t="shared" si="0"/>
        <v>0</v>
      </c>
      <c r="AO79" s="381"/>
      <c r="AP79" s="381"/>
      <c r="AQ79" s="104" t="s">
        <v>90</v>
      </c>
      <c r="AR79" s="105"/>
      <c r="AS79" s="106">
        <v>0</v>
      </c>
      <c r="AT79" s="107">
        <f t="shared" si="1"/>
        <v>0</v>
      </c>
      <c r="AU79" s="108">
        <f>'SO 40.6 - Přeložka kabelů...'!P89</f>
        <v>0</v>
      </c>
      <c r="AV79" s="107">
        <f>'SO 40.6 - Přeložka kabelů...'!J34</f>
        <v>0</v>
      </c>
      <c r="AW79" s="107">
        <f>'SO 40.6 - Přeložka kabelů...'!J35</f>
        <v>0</v>
      </c>
      <c r="AX79" s="107">
        <f>'SO 40.6 - Přeložka kabelů...'!J36</f>
        <v>0</v>
      </c>
      <c r="AY79" s="107">
        <f>'SO 40.6 - Přeložka kabelů...'!J37</f>
        <v>0</v>
      </c>
      <c r="AZ79" s="107">
        <f>'SO 40.6 - Přeložka kabelů...'!F34</f>
        <v>0</v>
      </c>
      <c r="BA79" s="107">
        <f>'SO 40.6 - Přeložka kabelů...'!F35</f>
        <v>0</v>
      </c>
      <c r="BB79" s="107">
        <f>'SO 40.6 - Přeložka kabelů...'!F36</f>
        <v>0</v>
      </c>
      <c r="BC79" s="107">
        <f>'SO 40.6 - Přeložka kabelů...'!F37</f>
        <v>0</v>
      </c>
      <c r="BD79" s="109">
        <f>'SO 40.6 - Přeložka kabelů...'!F38</f>
        <v>0</v>
      </c>
      <c r="BT79" s="110" t="s">
        <v>94</v>
      </c>
      <c r="BV79" s="110" t="s">
        <v>81</v>
      </c>
      <c r="BW79" s="110" t="s">
        <v>168</v>
      </c>
      <c r="BX79" s="110" t="s">
        <v>148</v>
      </c>
      <c r="CL79" s="110" t="s">
        <v>165</v>
      </c>
    </row>
    <row r="80" spans="1:90" s="6" customFormat="1" ht="22.5" customHeight="1" x14ac:dyDescent="0.3">
      <c r="B80" s="102"/>
      <c r="C80" s="103"/>
      <c r="D80" s="103"/>
      <c r="E80" s="382" t="s">
        <v>169</v>
      </c>
      <c r="F80" s="381"/>
      <c r="G80" s="381"/>
      <c r="H80" s="381"/>
      <c r="I80" s="381"/>
      <c r="J80" s="103"/>
      <c r="K80" s="382" t="s">
        <v>147</v>
      </c>
      <c r="L80" s="381"/>
      <c r="M80" s="381"/>
      <c r="N80" s="381"/>
      <c r="O80" s="381"/>
      <c r="P80" s="381"/>
      <c r="Q80" s="381"/>
      <c r="R80" s="381"/>
      <c r="S80" s="381"/>
      <c r="T80" s="381"/>
      <c r="U80" s="381"/>
      <c r="V80" s="381"/>
      <c r="W80" s="381"/>
      <c r="X80" s="381"/>
      <c r="Y80" s="381"/>
      <c r="Z80" s="381"/>
      <c r="AA80" s="381"/>
      <c r="AB80" s="381"/>
      <c r="AC80" s="381"/>
      <c r="AD80" s="381"/>
      <c r="AE80" s="381"/>
      <c r="AF80" s="381"/>
      <c r="AG80" s="386">
        <f>ROUND(SUM(AG81:AG83),2)</f>
        <v>0</v>
      </c>
      <c r="AH80" s="381"/>
      <c r="AI80" s="381"/>
      <c r="AJ80" s="381"/>
      <c r="AK80" s="381"/>
      <c r="AL80" s="381"/>
      <c r="AM80" s="381"/>
      <c r="AN80" s="380">
        <f t="shared" si="0"/>
        <v>0</v>
      </c>
      <c r="AO80" s="381"/>
      <c r="AP80" s="381"/>
      <c r="AQ80" s="104" t="s">
        <v>90</v>
      </c>
      <c r="AR80" s="105"/>
      <c r="AS80" s="106">
        <f>ROUND(SUM(AS81:AS83),2)</f>
        <v>0</v>
      </c>
      <c r="AT80" s="107">
        <f t="shared" si="1"/>
        <v>0</v>
      </c>
      <c r="AU80" s="108">
        <f>ROUND(SUM(AU81:AU83),5)</f>
        <v>0</v>
      </c>
      <c r="AV80" s="107">
        <f>ROUND(AZ80*L26,2)</f>
        <v>0</v>
      </c>
      <c r="AW80" s="107">
        <f>ROUND(BA80*L27,2)</f>
        <v>0</v>
      </c>
      <c r="AX80" s="107">
        <f>ROUND(BB80*L26,2)</f>
        <v>0</v>
      </c>
      <c r="AY80" s="107">
        <f>ROUND(BC80*L27,2)</f>
        <v>0</v>
      </c>
      <c r="AZ80" s="107">
        <f>ROUND(SUM(AZ81:AZ83),2)</f>
        <v>0</v>
      </c>
      <c r="BA80" s="107">
        <f>ROUND(SUM(BA81:BA83),2)</f>
        <v>0</v>
      </c>
      <c r="BB80" s="107">
        <f>ROUND(SUM(BB81:BB83),2)</f>
        <v>0</v>
      </c>
      <c r="BC80" s="107">
        <f>ROUND(SUM(BC81:BC83),2)</f>
        <v>0</v>
      </c>
      <c r="BD80" s="109">
        <f>ROUND(SUM(BD81:BD83),2)</f>
        <v>0</v>
      </c>
      <c r="BS80" s="110" t="s">
        <v>78</v>
      </c>
      <c r="BT80" s="110" t="s">
        <v>87</v>
      </c>
      <c r="BU80" s="110" t="s">
        <v>80</v>
      </c>
      <c r="BV80" s="110" t="s">
        <v>81</v>
      </c>
      <c r="BW80" s="110" t="s">
        <v>170</v>
      </c>
      <c r="BX80" s="110" t="s">
        <v>86</v>
      </c>
      <c r="CL80" s="110" t="s">
        <v>20</v>
      </c>
    </row>
    <row r="81" spans="1:91" s="6" customFormat="1" ht="22.5" customHeight="1" x14ac:dyDescent="0.3">
      <c r="A81" s="292" t="s">
        <v>8573</v>
      </c>
      <c r="B81" s="102"/>
      <c r="C81" s="103"/>
      <c r="D81" s="103"/>
      <c r="E81" s="103"/>
      <c r="F81" s="382" t="s">
        <v>171</v>
      </c>
      <c r="G81" s="381"/>
      <c r="H81" s="381"/>
      <c r="I81" s="381"/>
      <c r="J81" s="381"/>
      <c r="K81" s="103"/>
      <c r="L81" s="382" t="s">
        <v>118</v>
      </c>
      <c r="M81" s="381"/>
      <c r="N81" s="381"/>
      <c r="O81" s="381"/>
      <c r="P81" s="381"/>
      <c r="Q81" s="381"/>
      <c r="R81" s="381"/>
      <c r="S81" s="381"/>
      <c r="T81" s="381"/>
      <c r="U81" s="381"/>
      <c r="V81" s="381"/>
      <c r="W81" s="381"/>
      <c r="X81" s="381"/>
      <c r="Y81" s="381"/>
      <c r="Z81" s="381"/>
      <c r="AA81" s="381"/>
      <c r="AB81" s="381"/>
      <c r="AC81" s="381"/>
      <c r="AD81" s="381"/>
      <c r="AE81" s="381"/>
      <c r="AF81" s="381"/>
      <c r="AG81" s="380">
        <f>'PS 40.1 - Strojně technol...'!J31</f>
        <v>0</v>
      </c>
      <c r="AH81" s="381"/>
      <c r="AI81" s="381"/>
      <c r="AJ81" s="381"/>
      <c r="AK81" s="381"/>
      <c r="AL81" s="381"/>
      <c r="AM81" s="381"/>
      <c r="AN81" s="380">
        <f t="shared" si="0"/>
        <v>0</v>
      </c>
      <c r="AO81" s="381"/>
      <c r="AP81" s="381"/>
      <c r="AQ81" s="104" t="s">
        <v>90</v>
      </c>
      <c r="AR81" s="105"/>
      <c r="AS81" s="106">
        <v>0</v>
      </c>
      <c r="AT81" s="107">
        <f t="shared" si="1"/>
        <v>0</v>
      </c>
      <c r="AU81" s="108">
        <f>'PS 40.1 - Strojně technol...'!P90</f>
        <v>0</v>
      </c>
      <c r="AV81" s="107">
        <f>'PS 40.1 - Strojně technol...'!J34</f>
        <v>0</v>
      </c>
      <c r="AW81" s="107">
        <f>'PS 40.1 - Strojně technol...'!J35</f>
        <v>0</v>
      </c>
      <c r="AX81" s="107">
        <f>'PS 40.1 - Strojně technol...'!J36</f>
        <v>0</v>
      </c>
      <c r="AY81" s="107">
        <f>'PS 40.1 - Strojně technol...'!J37</f>
        <v>0</v>
      </c>
      <c r="AZ81" s="107">
        <f>'PS 40.1 - Strojně technol...'!F34</f>
        <v>0</v>
      </c>
      <c r="BA81" s="107">
        <f>'PS 40.1 - Strojně technol...'!F35</f>
        <v>0</v>
      </c>
      <c r="BB81" s="107">
        <f>'PS 40.1 - Strojně technol...'!F36</f>
        <v>0</v>
      </c>
      <c r="BC81" s="107">
        <f>'PS 40.1 - Strojně technol...'!F37</f>
        <v>0</v>
      </c>
      <c r="BD81" s="109">
        <f>'PS 40.1 - Strojně technol...'!F38</f>
        <v>0</v>
      </c>
      <c r="BT81" s="110" t="s">
        <v>94</v>
      </c>
      <c r="BV81" s="110" t="s">
        <v>81</v>
      </c>
      <c r="BW81" s="110" t="s">
        <v>172</v>
      </c>
      <c r="BX81" s="110" t="s">
        <v>170</v>
      </c>
      <c r="CL81" s="110" t="s">
        <v>20</v>
      </c>
    </row>
    <row r="82" spans="1:91" s="6" customFormat="1" ht="22.5" customHeight="1" x14ac:dyDescent="0.3">
      <c r="A82" s="292" t="s">
        <v>8573</v>
      </c>
      <c r="B82" s="102"/>
      <c r="C82" s="103"/>
      <c r="D82" s="103"/>
      <c r="E82" s="103"/>
      <c r="F82" s="382" t="s">
        <v>173</v>
      </c>
      <c r="G82" s="381"/>
      <c r="H82" s="381"/>
      <c r="I82" s="381"/>
      <c r="J82" s="381"/>
      <c r="K82" s="103"/>
      <c r="L82" s="382" t="s">
        <v>121</v>
      </c>
      <c r="M82" s="381"/>
      <c r="N82" s="381"/>
      <c r="O82" s="381"/>
      <c r="P82" s="381"/>
      <c r="Q82" s="381"/>
      <c r="R82" s="381"/>
      <c r="S82" s="381"/>
      <c r="T82" s="381"/>
      <c r="U82" s="381"/>
      <c r="V82" s="381"/>
      <c r="W82" s="381"/>
      <c r="X82" s="381"/>
      <c r="Y82" s="381"/>
      <c r="Z82" s="381"/>
      <c r="AA82" s="381"/>
      <c r="AB82" s="381"/>
      <c r="AC82" s="381"/>
      <c r="AD82" s="381"/>
      <c r="AE82" s="381"/>
      <c r="AF82" s="381"/>
      <c r="AG82" s="380">
        <f>'PS 40.2 - Elektro část a ASŘ'!J31</f>
        <v>0</v>
      </c>
      <c r="AH82" s="381"/>
      <c r="AI82" s="381"/>
      <c r="AJ82" s="381"/>
      <c r="AK82" s="381"/>
      <c r="AL82" s="381"/>
      <c r="AM82" s="381"/>
      <c r="AN82" s="380">
        <f t="shared" si="0"/>
        <v>0</v>
      </c>
      <c r="AO82" s="381"/>
      <c r="AP82" s="381"/>
      <c r="AQ82" s="104" t="s">
        <v>90</v>
      </c>
      <c r="AR82" s="105"/>
      <c r="AS82" s="106">
        <v>0</v>
      </c>
      <c r="AT82" s="107">
        <f t="shared" si="1"/>
        <v>0</v>
      </c>
      <c r="AU82" s="108">
        <f>'PS 40.2 - Elektro část a ASŘ'!P94</f>
        <v>0</v>
      </c>
      <c r="AV82" s="107">
        <f>'PS 40.2 - Elektro část a ASŘ'!J34</f>
        <v>0</v>
      </c>
      <c r="AW82" s="107">
        <f>'PS 40.2 - Elektro část a ASŘ'!J35</f>
        <v>0</v>
      </c>
      <c r="AX82" s="107">
        <f>'PS 40.2 - Elektro část a ASŘ'!J36</f>
        <v>0</v>
      </c>
      <c r="AY82" s="107">
        <f>'PS 40.2 - Elektro část a ASŘ'!J37</f>
        <v>0</v>
      </c>
      <c r="AZ82" s="107">
        <f>'PS 40.2 - Elektro část a ASŘ'!F34</f>
        <v>0</v>
      </c>
      <c r="BA82" s="107">
        <f>'PS 40.2 - Elektro část a ASŘ'!F35</f>
        <v>0</v>
      </c>
      <c r="BB82" s="107">
        <f>'PS 40.2 - Elektro část a ASŘ'!F36</f>
        <v>0</v>
      </c>
      <c r="BC82" s="107">
        <f>'PS 40.2 - Elektro část a ASŘ'!F37</f>
        <v>0</v>
      </c>
      <c r="BD82" s="109">
        <f>'PS 40.2 - Elektro část a ASŘ'!F38</f>
        <v>0</v>
      </c>
      <c r="BT82" s="110" t="s">
        <v>94</v>
      </c>
      <c r="BV82" s="110" t="s">
        <v>81</v>
      </c>
      <c r="BW82" s="110" t="s">
        <v>174</v>
      </c>
      <c r="BX82" s="110" t="s">
        <v>170</v>
      </c>
      <c r="CL82" s="110" t="s">
        <v>20</v>
      </c>
    </row>
    <row r="83" spans="1:91" s="6" customFormat="1" ht="22.5" customHeight="1" x14ac:dyDescent="0.3">
      <c r="A83" s="292" t="s">
        <v>8573</v>
      </c>
      <c r="B83" s="102"/>
      <c r="C83" s="103"/>
      <c r="D83" s="103"/>
      <c r="E83" s="103"/>
      <c r="F83" s="382" t="s">
        <v>175</v>
      </c>
      <c r="G83" s="381"/>
      <c r="H83" s="381"/>
      <c r="I83" s="381"/>
      <c r="J83" s="381"/>
      <c r="K83" s="103"/>
      <c r="L83" s="382" t="s">
        <v>124</v>
      </c>
      <c r="M83" s="381"/>
      <c r="N83" s="381"/>
      <c r="O83" s="381"/>
      <c r="P83" s="381"/>
      <c r="Q83" s="381"/>
      <c r="R83" s="381"/>
      <c r="S83" s="381"/>
      <c r="T83" s="381"/>
      <c r="U83" s="381"/>
      <c r="V83" s="381"/>
      <c r="W83" s="381"/>
      <c r="X83" s="381"/>
      <c r="Y83" s="381"/>
      <c r="Z83" s="381"/>
      <c r="AA83" s="381"/>
      <c r="AB83" s="381"/>
      <c r="AC83" s="381"/>
      <c r="AD83" s="381"/>
      <c r="AE83" s="381"/>
      <c r="AF83" s="381"/>
      <c r="AG83" s="380">
        <f>'PS 40.3 - Přenos dat'!J31</f>
        <v>0</v>
      </c>
      <c r="AH83" s="381"/>
      <c r="AI83" s="381"/>
      <c r="AJ83" s="381"/>
      <c r="AK83" s="381"/>
      <c r="AL83" s="381"/>
      <c r="AM83" s="381"/>
      <c r="AN83" s="380">
        <f t="shared" si="0"/>
        <v>0</v>
      </c>
      <c r="AO83" s="381"/>
      <c r="AP83" s="381"/>
      <c r="AQ83" s="104" t="s">
        <v>90</v>
      </c>
      <c r="AR83" s="105"/>
      <c r="AS83" s="106">
        <v>0</v>
      </c>
      <c r="AT83" s="107">
        <f t="shared" si="1"/>
        <v>0</v>
      </c>
      <c r="AU83" s="108">
        <f>'PS 40.3 - Přenos dat'!P92</f>
        <v>0</v>
      </c>
      <c r="AV83" s="107">
        <f>'PS 40.3 - Přenos dat'!J34</f>
        <v>0</v>
      </c>
      <c r="AW83" s="107">
        <f>'PS 40.3 - Přenos dat'!J35</f>
        <v>0</v>
      </c>
      <c r="AX83" s="107">
        <f>'PS 40.3 - Přenos dat'!J36</f>
        <v>0</v>
      </c>
      <c r="AY83" s="107">
        <f>'PS 40.3 - Přenos dat'!J37</f>
        <v>0</v>
      </c>
      <c r="AZ83" s="107">
        <f>'PS 40.3 - Přenos dat'!F34</f>
        <v>0</v>
      </c>
      <c r="BA83" s="107">
        <f>'PS 40.3 - Přenos dat'!F35</f>
        <v>0</v>
      </c>
      <c r="BB83" s="107">
        <f>'PS 40.3 - Přenos dat'!F36</f>
        <v>0</v>
      </c>
      <c r="BC83" s="107">
        <f>'PS 40.3 - Přenos dat'!F37</f>
        <v>0</v>
      </c>
      <c r="BD83" s="109">
        <f>'PS 40.3 - Přenos dat'!F38</f>
        <v>0</v>
      </c>
      <c r="BT83" s="110" t="s">
        <v>94</v>
      </c>
      <c r="BV83" s="110" t="s">
        <v>81</v>
      </c>
      <c r="BW83" s="110" t="s">
        <v>176</v>
      </c>
      <c r="BX83" s="110" t="s">
        <v>170</v>
      </c>
      <c r="CL83" s="110" t="s">
        <v>20</v>
      </c>
    </row>
    <row r="84" spans="1:91" s="6" customFormat="1" ht="22.5" customHeight="1" x14ac:dyDescent="0.3">
      <c r="A84" s="292" t="s">
        <v>8573</v>
      </c>
      <c r="B84" s="102"/>
      <c r="C84" s="103"/>
      <c r="D84" s="103"/>
      <c r="E84" s="382" t="s">
        <v>177</v>
      </c>
      <c r="F84" s="381"/>
      <c r="G84" s="381"/>
      <c r="H84" s="381"/>
      <c r="I84" s="381"/>
      <c r="J84" s="103"/>
      <c r="K84" s="382" t="s">
        <v>178</v>
      </c>
      <c r="L84" s="381"/>
      <c r="M84" s="381"/>
      <c r="N84" s="381"/>
      <c r="O84" s="381"/>
      <c r="P84" s="381"/>
      <c r="Q84" s="381"/>
      <c r="R84" s="381"/>
      <c r="S84" s="381"/>
      <c r="T84" s="381"/>
      <c r="U84" s="381"/>
      <c r="V84" s="381"/>
      <c r="W84" s="381"/>
      <c r="X84" s="381"/>
      <c r="Y84" s="381"/>
      <c r="Z84" s="381"/>
      <c r="AA84" s="381"/>
      <c r="AB84" s="381"/>
      <c r="AC84" s="381"/>
      <c r="AD84" s="381"/>
      <c r="AE84" s="381"/>
      <c r="AF84" s="381"/>
      <c r="AG84" s="380">
        <f>'991 - OSTATNÍ NÁKLADY'!J29</f>
        <v>0</v>
      </c>
      <c r="AH84" s="381"/>
      <c r="AI84" s="381"/>
      <c r="AJ84" s="381"/>
      <c r="AK84" s="381"/>
      <c r="AL84" s="381"/>
      <c r="AM84" s="381"/>
      <c r="AN84" s="380">
        <f t="shared" si="0"/>
        <v>0</v>
      </c>
      <c r="AO84" s="381"/>
      <c r="AP84" s="381"/>
      <c r="AQ84" s="104" t="s">
        <v>90</v>
      </c>
      <c r="AR84" s="105"/>
      <c r="AS84" s="106">
        <v>0</v>
      </c>
      <c r="AT84" s="107">
        <f t="shared" si="1"/>
        <v>0</v>
      </c>
      <c r="AU84" s="108">
        <f>'991 - OSTATNÍ NÁKLADY'!P83</f>
        <v>0</v>
      </c>
      <c r="AV84" s="107">
        <f>'991 - OSTATNÍ NÁKLADY'!J32</f>
        <v>0</v>
      </c>
      <c r="AW84" s="107">
        <f>'991 - OSTATNÍ NÁKLADY'!J33</f>
        <v>0</v>
      </c>
      <c r="AX84" s="107">
        <f>'991 - OSTATNÍ NÁKLADY'!J34</f>
        <v>0</v>
      </c>
      <c r="AY84" s="107">
        <f>'991 - OSTATNÍ NÁKLADY'!J35</f>
        <v>0</v>
      </c>
      <c r="AZ84" s="107">
        <f>'991 - OSTATNÍ NÁKLADY'!F32</f>
        <v>0</v>
      </c>
      <c r="BA84" s="107">
        <f>'991 - OSTATNÍ NÁKLADY'!F33</f>
        <v>0</v>
      </c>
      <c r="BB84" s="107">
        <f>'991 - OSTATNÍ NÁKLADY'!F34</f>
        <v>0</v>
      </c>
      <c r="BC84" s="107">
        <f>'991 - OSTATNÍ NÁKLADY'!F35</f>
        <v>0</v>
      </c>
      <c r="BD84" s="109">
        <f>'991 - OSTATNÍ NÁKLADY'!F36</f>
        <v>0</v>
      </c>
      <c r="BT84" s="110" t="s">
        <v>87</v>
      </c>
      <c r="BV84" s="110" t="s">
        <v>81</v>
      </c>
      <c r="BW84" s="110" t="s">
        <v>179</v>
      </c>
      <c r="BX84" s="110" t="s">
        <v>86</v>
      </c>
      <c r="CL84" s="110" t="s">
        <v>20</v>
      </c>
    </row>
    <row r="85" spans="1:91" s="5" customFormat="1" ht="37.5" customHeight="1" x14ac:dyDescent="0.3">
      <c r="B85" s="92"/>
      <c r="C85" s="93"/>
      <c r="D85" s="390" t="s">
        <v>180</v>
      </c>
      <c r="E85" s="388"/>
      <c r="F85" s="388"/>
      <c r="G85" s="388"/>
      <c r="H85" s="388"/>
      <c r="I85" s="94"/>
      <c r="J85" s="390" t="s">
        <v>181</v>
      </c>
      <c r="K85" s="388"/>
      <c r="L85" s="388"/>
      <c r="M85" s="388"/>
      <c r="N85" s="388"/>
      <c r="O85" s="388"/>
      <c r="P85" s="388"/>
      <c r="Q85" s="388"/>
      <c r="R85" s="388"/>
      <c r="S85" s="388"/>
      <c r="T85" s="388"/>
      <c r="U85" s="388"/>
      <c r="V85" s="388"/>
      <c r="W85" s="388"/>
      <c r="X85" s="388"/>
      <c r="Y85" s="388"/>
      <c r="Z85" s="388"/>
      <c r="AA85" s="388"/>
      <c r="AB85" s="388"/>
      <c r="AC85" s="388"/>
      <c r="AD85" s="388"/>
      <c r="AE85" s="388"/>
      <c r="AF85" s="388"/>
      <c r="AG85" s="389">
        <f>ROUND(AG86+AG87+AG90+AG91,2)</f>
        <v>0</v>
      </c>
      <c r="AH85" s="388"/>
      <c r="AI85" s="388"/>
      <c r="AJ85" s="388"/>
      <c r="AK85" s="388"/>
      <c r="AL85" s="388"/>
      <c r="AM85" s="388"/>
      <c r="AN85" s="387">
        <f t="shared" si="0"/>
        <v>0</v>
      </c>
      <c r="AO85" s="388"/>
      <c r="AP85" s="388"/>
      <c r="AQ85" s="95" t="s">
        <v>85</v>
      </c>
      <c r="AR85" s="96"/>
      <c r="AS85" s="97">
        <f>ROUND(AS86+AS87+AS90+AS91,2)</f>
        <v>0</v>
      </c>
      <c r="AT85" s="98">
        <f t="shared" si="1"/>
        <v>0</v>
      </c>
      <c r="AU85" s="99">
        <f>ROUND(AU86+AU87+AU90+AU91,5)</f>
        <v>0</v>
      </c>
      <c r="AV85" s="98">
        <f>ROUND(AZ85*L26,2)</f>
        <v>0</v>
      </c>
      <c r="AW85" s="98">
        <f>ROUND(BA85*L27,2)</f>
        <v>0</v>
      </c>
      <c r="AX85" s="98">
        <f>ROUND(BB85*L26,2)</f>
        <v>0</v>
      </c>
      <c r="AY85" s="98">
        <f>ROUND(BC85*L27,2)</f>
        <v>0</v>
      </c>
      <c r="AZ85" s="98">
        <f>ROUND(AZ86+AZ87+AZ90+AZ91,2)</f>
        <v>0</v>
      </c>
      <c r="BA85" s="98">
        <f>ROUND(BA86+BA87+BA90+BA91,2)</f>
        <v>0</v>
      </c>
      <c r="BB85" s="98">
        <f>ROUND(BB86+BB87+BB90+BB91,2)</f>
        <v>0</v>
      </c>
      <c r="BC85" s="98">
        <f>ROUND(BC86+BC87+BC90+BC91,2)</f>
        <v>0</v>
      </c>
      <c r="BD85" s="100">
        <f>ROUND(BD86+BD87+BD90+BD91,2)</f>
        <v>0</v>
      </c>
      <c r="BS85" s="101" t="s">
        <v>78</v>
      </c>
      <c r="BT85" s="101" t="s">
        <v>23</v>
      </c>
      <c r="BU85" s="101" t="s">
        <v>80</v>
      </c>
      <c r="BV85" s="101" t="s">
        <v>81</v>
      </c>
      <c r="BW85" s="101" t="s">
        <v>182</v>
      </c>
      <c r="BX85" s="101" t="s">
        <v>5</v>
      </c>
      <c r="CL85" s="101" t="s">
        <v>20</v>
      </c>
      <c r="CM85" s="101" t="s">
        <v>87</v>
      </c>
    </row>
    <row r="86" spans="1:91" s="6" customFormat="1" ht="22.5" customHeight="1" x14ac:dyDescent="0.3">
      <c r="A86" s="292" t="s">
        <v>8573</v>
      </c>
      <c r="B86" s="102"/>
      <c r="C86" s="103"/>
      <c r="D86" s="103"/>
      <c r="E86" s="382" t="s">
        <v>183</v>
      </c>
      <c r="F86" s="381"/>
      <c r="G86" s="381"/>
      <c r="H86" s="381"/>
      <c r="I86" s="381"/>
      <c r="J86" s="103"/>
      <c r="K86" s="382" t="s">
        <v>184</v>
      </c>
      <c r="L86" s="381"/>
      <c r="M86" s="381"/>
      <c r="N86" s="381"/>
      <c r="O86" s="381"/>
      <c r="P86" s="381"/>
      <c r="Q86" s="381"/>
      <c r="R86" s="381"/>
      <c r="S86" s="381"/>
      <c r="T86" s="381"/>
      <c r="U86" s="381"/>
      <c r="V86" s="381"/>
      <c r="W86" s="381"/>
      <c r="X86" s="381"/>
      <c r="Y86" s="381"/>
      <c r="Z86" s="381"/>
      <c r="AA86" s="381"/>
      <c r="AB86" s="381"/>
      <c r="AC86" s="381"/>
      <c r="AD86" s="381"/>
      <c r="AE86" s="381"/>
      <c r="AF86" s="381"/>
      <c r="AG86" s="380">
        <f>'00 - OSTATNÍ'!J29</f>
        <v>0</v>
      </c>
      <c r="AH86" s="381"/>
      <c r="AI86" s="381"/>
      <c r="AJ86" s="381"/>
      <c r="AK86" s="381"/>
      <c r="AL86" s="381"/>
      <c r="AM86" s="381"/>
      <c r="AN86" s="380">
        <f t="shared" si="0"/>
        <v>0</v>
      </c>
      <c r="AO86" s="381"/>
      <c r="AP86" s="381"/>
      <c r="AQ86" s="104" t="s">
        <v>90</v>
      </c>
      <c r="AR86" s="105"/>
      <c r="AS86" s="106">
        <v>0</v>
      </c>
      <c r="AT86" s="107">
        <f t="shared" si="1"/>
        <v>0</v>
      </c>
      <c r="AU86" s="108">
        <f>'00 - OSTATNÍ'!P84</f>
        <v>0</v>
      </c>
      <c r="AV86" s="107">
        <f>'00 - OSTATNÍ'!J32</f>
        <v>0</v>
      </c>
      <c r="AW86" s="107">
        <f>'00 - OSTATNÍ'!J33</f>
        <v>0</v>
      </c>
      <c r="AX86" s="107">
        <f>'00 - OSTATNÍ'!J34</f>
        <v>0</v>
      </c>
      <c r="AY86" s="107">
        <f>'00 - OSTATNÍ'!J35</f>
        <v>0</v>
      </c>
      <c r="AZ86" s="107">
        <f>'00 - OSTATNÍ'!F32</f>
        <v>0</v>
      </c>
      <c r="BA86" s="107">
        <f>'00 - OSTATNÍ'!F33</f>
        <v>0</v>
      </c>
      <c r="BB86" s="107">
        <f>'00 - OSTATNÍ'!F34</f>
        <v>0</v>
      </c>
      <c r="BC86" s="107">
        <f>'00 - OSTATNÍ'!F35</f>
        <v>0</v>
      </c>
      <c r="BD86" s="109">
        <f>'00 - OSTATNÍ'!F36</f>
        <v>0</v>
      </c>
      <c r="BT86" s="110" t="s">
        <v>87</v>
      </c>
      <c r="BV86" s="110" t="s">
        <v>81</v>
      </c>
      <c r="BW86" s="110" t="s">
        <v>185</v>
      </c>
      <c r="BX86" s="110" t="s">
        <v>182</v>
      </c>
      <c r="CL86" s="110" t="s">
        <v>36</v>
      </c>
    </row>
    <row r="87" spans="1:91" s="6" customFormat="1" ht="22.5" customHeight="1" x14ac:dyDescent="0.3">
      <c r="B87" s="102"/>
      <c r="C87" s="103"/>
      <c r="D87" s="103"/>
      <c r="E87" s="382" t="s">
        <v>186</v>
      </c>
      <c r="F87" s="381"/>
      <c r="G87" s="381"/>
      <c r="H87" s="381"/>
      <c r="I87" s="381"/>
      <c r="J87" s="103"/>
      <c r="K87" s="382" t="s">
        <v>187</v>
      </c>
      <c r="L87" s="381"/>
      <c r="M87" s="381"/>
      <c r="N87" s="381"/>
      <c r="O87" s="381"/>
      <c r="P87" s="381"/>
      <c r="Q87" s="381"/>
      <c r="R87" s="381"/>
      <c r="S87" s="381"/>
      <c r="T87" s="381"/>
      <c r="U87" s="381"/>
      <c r="V87" s="381"/>
      <c r="W87" s="381"/>
      <c r="X87" s="381"/>
      <c r="Y87" s="381"/>
      <c r="Z87" s="381"/>
      <c r="AA87" s="381"/>
      <c r="AB87" s="381"/>
      <c r="AC87" s="381"/>
      <c r="AD87" s="381"/>
      <c r="AE87" s="381"/>
      <c r="AF87" s="381"/>
      <c r="AG87" s="386">
        <f>ROUND(SUM(AG88:AG89),2)</f>
        <v>0</v>
      </c>
      <c r="AH87" s="381"/>
      <c r="AI87" s="381"/>
      <c r="AJ87" s="381"/>
      <c r="AK87" s="381"/>
      <c r="AL87" s="381"/>
      <c r="AM87" s="381"/>
      <c r="AN87" s="380">
        <f t="shared" si="0"/>
        <v>0</v>
      </c>
      <c r="AO87" s="381"/>
      <c r="AP87" s="381"/>
      <c r="AQ87" s="104" t="s">
        <v>90</v>
      </c>
      <c r="AR87" s="105"/>
      <c r="AS87" s="106">
        <f>ROUND(SUM(AS88:AS89),2)</f>
        <v>0</v>
      </c>
      <c r="AT87" s="107">
        <f t="shared" si="1"/>
        <v>0</v>
      </c>
      <c r="AU87" s="108">
        <f>ROUND(SUM(AU88:AU89),5)</f>
        <v>0</v>
      </c>
      <c r="AV87" s="107">
        <f>ROUND(AZ87*L26,2)</f>
        <v>0</v>
      </c>
      <c r="AW87" s="107">
        <f>ROUND(BA87*L27,2)</f>
        <v>0</v>
      </c>
      <c r="AX87" s="107">
        <f>ROUND(BB87*L26,2)</f>
        <v>0</v>
      </c>
      <c r="AY87" s="107">
        <f>ROUND(BC87*L27,2)</f>
        <v>0</v>
      </c>
      <c r="AZ87" s="107">
        <f>ROUND(SUM(AZ88:AZ89),2)</f>
        <v>0</v>
      </c>
      <c r="BA87" s="107">
        <f>ROUND(SUM(BA88:BA89),2)</f>
        <v>0</v>
      </c>
      <c r="BB87" s="107">
        <f>ROUND(SUM(BB88:BB89),2)</f>
        <v>0</v>
      </c>
      <c r="BC87" s="107">
        <f>ROUND(SUM(BC88:BC89),2)</f>
        <v>0</v>
      </c>
      <c r="BD87" s="109">
        <f>ROUND(SUM(BD88:BD89),2)</f>
        <v>0</v>
      </c>
      <c r="BS87" s="110" t="s">
        <v>78</v>
      </c>
      <c r="BT87" s="110" t="s">
        <v>87</v>
      </c>
      <c r="BU87" s="110" t="s">
        <v>80</v>
      </c>
      <c r="BV87" s="110" t="s">
        <v>81</v>
      </c>
      <c r="BW87" s="110" t="s">
        <v>188</v>
      </c>
      <c r="BX87" s="110" t="s">
        <v>182</v>
      </c>
      <c r="CL87" s="110" t="s">
        <v>20</v>
      </c>
    </row>
    <row r="88" spans="1:91" s="6" customFormat="1" ht="22.5" customHeight="1" x14ac:dyDescent="0.3">
      <c r="A88" s="292" t="s">
        <v>8573</v>
      </c>
      <c r="B88" s="102"/>
      <c r="C88" s="103"/>
      <c r="D88" s="103"/>
      <c r="E88" s="103"/>
      <c r="F88" s="382" t="s">
        <v>189</v>
      </c>
      <c r="G88" s="381"/>
      <c r="H88" s="381"/>
      <c r="I88" s="381"/>
      <c r="J88" s="381"/>
      <c r="K88" s="103"/>
      <c r="L88" s="382" t="s">
        <v>190</v>
      </c>
      <c r="M88" s="381"/>
      <c r="N88" s="381"/>
      <c r="O88" s="381"/>
      <c r="P88" s="381"/>
      <c r="Q88" s="381"/>
      <c r="R88" s="381"/>
      <c r="S88" s="381"/>
      <c r="T88" s="381"/>
      <c r="U88" s="381"/>
      <c r="V88" s="381"/>
      <c r="W88" s="381"/>
      <c r="X88" s="381"/>
      <c r="Y88" s="381"/>
      <c r="Z88" s="381"/>
      <c r="AA88" s="381"/>
      <c r="AB88" s="381"/>
      <c r="AC88" s="381"/>
      <c r="AD88" s="381"/>
      <c r="AE88" s="381"/>
      <c r="AF88" s="381"/>
      <c r="AG88" s="380">
        <f>'SO 01.1 - splašková kanal...'!J31</f>
        <v>0</v>
      </c>
      <c r="AH88" s="381"/>
      <c r="AI88" s="381"/>
      <c r="AJ88" s="381"/>
      <c r="AK88" s="381"/>
      <c r="AL88" s="381"/>
      <c r="AM88" s="381"/>
      <c r="AN88" s="380">
        <f t="shared" si="0"/>
        <v>0</v>
      </c>
      <c r="AO88" s="381"/>
      <c r="AP88" s="381"/>
      <c r="AQ88" s="104" t="s">
        <v>90</v>
      </c>
      <c r="AR88" s="105"/>
      <c r="AS88" s="106">
        <v>0</v>
      </c>
      <c r="AT88" s="107">
        <f t="shared" si="1"/>
        <v>0</v>
      </c>
      <c r="AU88" s="108">
        <f>'SO 01.1 - splašková kanal...'!P98</f>
        <v>0</v>
      </c>
      <c r="AV88" s="107">
        <f>'SO 01.1 - splašková kanal...'!J34</f>
        <v>0</v>
      </c>
      <c r="AW88" s="107">
        <f>'SO 01.1 - splašková kanal...'!J35</f>
        <v>0</v>
      </c>
      <c r="AX88" s="107">
        <f>'SO 01.1 - splašková kanal...'!J36</f>
        <v>0</v>
      </c>
      <c r="AY88" s="107">
        <f>'SO 01.1 - splašková kanal...'!J37</f>
        <v>0</v>
      </c>
      <c r="AZ88" s="107">
        <f>'SO 01.1 - splašková kanal...'!F34</f>
        <v>0</v>
      </c>
      <c r="BA88" s="107">
        <f>'SO 01.1 - splašková kanal...'!F35</f>
        <v>0</v>
      </c>
      <c r="BB88" s="107">
        <f>'SO 01.1 - splašková kanal...'!F36</f>
        <v>0</v>
      </c>
      <c r="BC88" s="107">
        <f>'SO 01.1 - splašková kanal...'!F37</f>
        <v>0</v>
      </c>
      <c r="BD88" s="109">
        <f>'SO 01.1 - splašková kanal...'!F38</f>
        <v>0</v>
      </c>
      <c r="BT88" s="110" t="s">
        <v>94</v>
      </c>
      <c r="BV88" s="110" t="s">
        <v>81</v>
      </c>
      <c r="BW88" s="110" t="s">
        <v>191</v>
      </c>
      <c r="BX88" s="110" t="s">
        <v>188</v>
      </c>
      <c r="CL88" s="110" t="s">
        <v>192</v>
      </c>
    </row>
    <row r="89" spans="1:91" s="6" customFormat="1" ht="22.5" customHeight="1" x14ac:dyDescent="0.3">
      <c r="A89" s="292" t="s">
        <v>8573</v>
      </c>
      <c r="B89" s="102"/>
      <c r="C89" s="103"/>
      <c r="D89" s="103"/>
      <c r="E89" s="103"/>
      <c r="F89" s="382" t="s">
        <v>193</v>
      </c>
      <c r="G89" s="381"/>
      <c r="H89" s="381"/>
      <c r="I89" s="381"/>
      <c r="J89" s="381"/>
      <c r="K89" s="103"/>
      <c r="L89" s="382" t="s">
        <v>194</v>
      </c>
      <c r="M89" s="381"/>
      <c r="N89" s="381"/>
      <c r="O89" s="381"/>
      <c r="P89" s="381"/>
      <c r="Q89" s="381"/>
      <c r="R89" s="381"/>
      <c r="S89" s="381"/>
      <c r="T89" s="381"/>
      <c r="U89" s="381"/>
      <c r="V89" s="381"/>
      <c r="W89" s="381"/>
      <c r="X89" s="381"/>
      <c r="Y89" s="381"/>
      <c r="Z89" s="381"/>
      <c r="AA89" s="381"/>
      <c r="AB89" s="381"/>
      <c r="AC89" s="381"/>
      <c r="AD89" s="381"/>
      <c r="AE89" s="381"/>
      <c r="AF89" s="381"/>
      <c r="AG89" s="380">
        <f>'SO 01.2 - přeložka vodovodu'!J31</f>
        <v>0</v>
      </c>
      <c r="AH89" s="381"/>
      <c r="AI89" s="381"/>
      <c r="AJ89" s="381"/>
      <c r="AK89" s="381"/>
      <c r="AL89" s="381"/>
      <c r="AM89" s="381"/>
      <c r="AN89" s="380">
        <f t="shared" si="0"/>
        <v>0</v>
      </c>
      <c r="AO89" s="381"/>
      <c r="AP89" s="381"/>
      <c r="AQ89" s="104" t="s">
        <v>90</v>
      </c>
      <c r="AR89" s="105"/>
      <c r="AS89" s="106">
        <v>0</v>
      </c>
      <c r="AT89" s="107">
        <f t="shared" si="1"/>
        <v>0</v>
      </c>
      <c r="AU89" s="108">
        <f>'SO 01.2 - přeložka vodovodu'!P97</f>
        <v>0</v>
      </c>
      <c r="AV89" s="107">
        <f>'SO 01.2 - přeložka vodovodu'!J34</f>
        <v>0</v>
      </c>
      <c r="AW89" s="107">
        <f>'SO 01.2 - přeložka vodovodu'!J35</f>
        <v>0</v>
      </c>
      <c r="AX89" s="107">
        <f>'SO 01.2 - přeložka vodovodu'!J36</f>
        <v>0</v>
      </c>
      <c r="AY89" s="107">
        <f>'SO 01.2 - přeložka vodovodu'!J37</f>
        <v>0</v>
      </c>
      <c r="AZ89" s="107">
        <f>'SO 01.2 - přeložka vodovodu'!F34</f>
        <v>0</v>
      </c>
      <c r="BA89" s="107">
        <f>'SO 01.2 - přeložka vodovodu'!F35</f>
        <v>0</v>
      </c>
      <c r="BB89" s="107">
        <f>'SO 01.2 - přeložka vodovodu'!F36</f>
        <v>0</v>
      </c>
      <c r="BC89" s="107">
        <f>'SO 01.2 - přeložka vodovodu'!F37</f>
        <v>0</v>
      </c>
      <c r="BD89" s="109">
        <f>'SO 01.2 - přeložka vodovodu'!F38</f>
        <v>0</v>
      </c>
      <c r="BT89" s="110" t="s">
        <v>94</v>
      </c>
      <c r="BV89" s="110" t="s">
        <v>81</v>
      </c>
      <c r="BW89" s="110" t="s">
        <v>195</v>
      </c>
      <c r="BX89" s="110" t="s">
        <v>188</v>
      </c>
      <c r="CL89" s="110" t="s">
        <v>192</v>
      </c>
    </row>
    <row r="90" spans="1:91" s="6" customFormat="1" ht="22.5" customHeight="1" x14ac:dyDescent="0.3">
      <c r="A90" s="292" t="s">
        <v>8573</v>
      </c>
      <c r="B90" s="102"/>
      <c r="C90" s="103"/>
      <c r="D90" s="103"/>
      <c r="E90" s="382" t="s">
        <v>196</v>
      </c>
      <c r="F90" s="381"/>
      <c r="G90" s="381"/>
      <c r="H90" s="381"/>
      <c r="I90" s="381"/>
      <c r="J90" s="103"/>
      <c r="K90" s="382" t="s">
        <v>197</v>
      </c>
      <c r="L90" s="381"/>
      <c r="M90" s="381"/>
      <c r="N90" s="381"/>
      <c r="O90" s="381"/>
      <c r="P90" s="381"/>
      <c r="Q90" s="381"/>
      <c r="R90" s="381"/>
      <c r="S90" s="381"/>
      <c r="T90" s="381"/>
      <c r="U90" s="381"/>
      <c r="V90" s="381"/>
      <c r="W90" s="381"/>
      <c r="X90" s="381"/>
      <c r="Y90" s="381"/>
      <c r="Z90" s="381"/>
      <c r="AA90" s="381"/>
      <c r="AB90" s="381"/>
      <c r="AC90" s="381"/>
      <c r="AD90" s="381"/>
      <c r="AE90" s="381"/>
      <c r="AF90" s="381"/>
      <c r="AG90" s="380">
        <f>'SO 02 - TLAKOVÁ KANALIZACE'!J29</f>
        <v>0</v>
      </c>
      <c r="AH90" s="381"/>
      <c r="AI90" s="381"/>
      <c r="AJ90" s="381"/>
      <c r="AK90" s="381"/>
      <c r="AL90" s="381"/>
      <c r="AM90" s="381"/>
      <c r="AN90" s="380">
        <f t="shared" si="0"/>
        <v>0</v>
      </c>
      <c r="AO90" s="381"/>
      <c r="AP90" s="381"/>
      <c r="AQ90" s="104" t="s">
        <v>90</v>
      </c>
      <c r="AR90" s="105"/>
      <c r="AS90" s="106">
        <v>0</v>
      </c>
      <c r="AT90" s="107">
        <f t="shared" si="1"/>
        <v>0</v>
      </c>
      <c r="AU90" s="108">
        <f>'SO 02 - TLAKOVÁ KANALIZACE'!P91</f>
        <v>0</v>
      </c>
      <c r="AV90" s="107">
        <f>'SO 02 - TLAKOVÁ KANALIZACE'!J32</f>
        <v>0</v>
      </c>
      <c r="AW90" s="107">
        <f>'SO 02 - TLAKOVÁ KANALIZACE'!J33</f>
        <v>0</v>
      </c>
      <c r="AX90" s="107">
        <f>'SO 02 - TLAKOVÁ KANALIZACE'!J34</f>
        <v>0</v>
      </c>
      <c r="AY90" s="107">
        <f>'SO 02 - TLAKOVÁ KANALIZACE'!J35</f>
        <v>0</v>
      </c>
      <c r="AZ90" s="107">
        <f>'SO 02 - TLAKOVÁ KANALIZACE'!F32</f>
        <v>0</v>
      </c>
      <c r="BA90" s="107">
        <f>'SO 02 - TLAKOVÁ KANALIZACE'!F33</f>
        <v>0</v>
      </c>
      <c r="BB90" s="107">
        <f>'SO 02 - TLAKOVÁ KANALIZACE'!F34</f>
        <v>0</v>
      </c>
      <c r="BC90" s="107">
        <f>'SO 02 - TLAKOVÁ KANALIZACE'!F35</f>
        <v>0</v>
      </c>
      <c r="BD90" s="109">
        <f>'SO 02 - TLAKOVÁ KANALIZACE'!F36</f>
        <v>0</v>
      </c>
      <c r="BT90" s="110" t="s">
        <v>87</v>
      </c>
      <c r="BV90" s="110" t="s">
        <v>81</v>
      </c>
      <c r="BW90" s="110" t="s">
        <v>198</v>
      </c>
      <c r="BX90" s="110" t="s">
        <v>182</v>
      </c>
      <c r="CL90" s="110" t="s">
        <v>192</v>
      </c>
    </row>
    <row r="91" spans="1:91" s="6" customFormat="1" ht="34.5" customHeight="1" x14ac:dyDescent="0.3">
      <c r="A91" s="292" t="s">
        <v>8573</v>
      </c>
      <c r="B91" s="102"/>
      <c r="C91" s="103"/>
      <c r="D91" s="103"/>
      <c r="E91" s="382" t="s">
        <v>199</v>
      </c>
      <c r="F91" s="381"/>
      <c r="G91" s="381"/>
      <c r="H91" s="381"/>
      <c r="I91" s="381"/>
      <c r="J91" s="103"/>
      <c r="K91" s="382" t="s">
        <v>200</v>
      </c>
      <c r="L91" s="381"/>
      <c r="M91" s="381"/>
      <c r="N91" s="381"/>
      <c r="O91" s="381"/>
      <c r="P91" s="381"/>
      <c r="Q91" s="381"/>
      <c r="R91" s="381"/>
      <c r="S91" s="381"/>
      <c r="T91" s="381"/>
      <c r="U91" s="381"/>
      <c r="V91" s="381"/>
      <c r="W91" s="381"/>
      <c r="X91" s="381"/>
      <c r="Y91" s="381"/>
      <c r="Z91" s="381"/>
      <c r="AA91" s="381"/>
      <c r="AB91" s="381"/>
      <c r="AC91" s="381"/>
      <c r="AD91" s="381"/>
      <c r="AE91" s="381"/>
      <c r="AF91" s="381"/>
      <c r="AG91" s="380">
        <f>'SO 03, 04 - ČERPACÍ STANI...'!J29</f>
        <v>0</v>
      </c>
      <c r="AH91" s="381"/>
      <c r="AI91" s="381"/>
      <c r="AJ91" s="381"/>
      <c r="AK91" s="381"/>
      <c r="AL91" s="381"/>
      <c r="AM91" s="381"/>
      <c r="AN91" s="380">
        <f t="shared" si="0"/>
        <v>0</v>
      </c>
      <c r="AO91" s="381"/>
      <c r="AP91" s="381"/>
      <c r="AQ91" s="104" t="s">
        <v>90</v>
      </c>
      <c r="AR91" s="105"/>
      <c r="AS91" s="106">
        <v>0</v>
      </c>
      <c r="AT91" s="107">
        <f t="shared" si="1"/>
        <v>0</v>
      </c>
      <c r="AU91" s="108">
        <f>'SO 03, 04 - ČERPACÍ STANI...'!P94</f>
        <v>0</v>
      </c>
      <c r="AV91" s="107">
        <f>'SO 03, 04 - ČERPACÍ STANI...'!J32</f>
        <v>0</v>
      </c>
      <c r="AW91" s="107">
        <f>'SO 03, 04 - ČERPACÍ STANI...'!J33</f>
        <v>0</v>
      </c>
      <c r="AX91" s="107">
        <f>'SO 03, 04 - ČERPACÍ STANI...'!J34</f>
        <v>0</v>
      </c>
      <c r="AY91" s="107">
        <f>'SO 03, 04 - ČERPACÍ STANI...'!J35</f>
        <v>0</v>
      </c>
      <c r="AZ91" s="107">
        <f>'SO 03, 04 - ČERPACÍ STANI...'!F32</f>
        <v>0</v>
      </c>
      <c r="BA91" s="107">
        <f>'SO 03, 04 - ČERPACÍ STANI...'!F33</f>
        <v>0</v>
      </c>
      <c r="BB91" s="107">
        <f>'SO 03, 04 - ČERPACÍ STANI...'!F34</f>
        <v>0</v>
      </c>
      <c r="BC91" s="107">
        <f>'SO 03, 04 - ČERPACÍ STANI...'!F35</f>
        <v>0</v>
      </c>
      <c r="BD91" s="109">
        <f>'SO 03, 04 - ČERPACÍ STANI...'!F36</f>
        <v>0</v>
      </c>
      <c r="BT91" s="110" t="s">
        <v>87</v>
      </c>
      <c r="BV91" s="110" t="s">
        <v>81</v>
      </c>
      <c r="BW91" s="110" t="s">
        <v>201</v>
      </c>
      <c r="BX91" s="110" t="s">
        <v>182</v>
      </c>
      <c r="CL91" s="110" t="s">
        <v>192</v>
      </c>
    </row>
    <row r="92" spans="1:91" s="5" customFormat="1" ht="37.5" customHeight="1" x14ac:dyDescent="0.3">
      <c r="B92" s="92"/>
      <c r="C92" s="93"/>
      <c r="D92" s="390" t="s">
        <v>202</v>
      </c>
      <c r="E92" s="388"/>
      <c r="F92" s="388"/>
      <c r="G92" s="388"/>
      <c r="H92" s="388"/>
      <c r="I92" s="94"/>
      <c r="J92" s="390" t="s">
        <v>203</v>
      </c>
      <c r="K92" s="388"/>
      <c r="L92" s="388"/>
      <c r="M92" s="388"/>
      <c r="N92" s="388"/>
      <c r="O92" s="388"/>
      <c r="P92" s="388"/>
      <c r="Q92" s="388"/>
      <c r="R92" s="388"/>
      <c r="S92" s="388"/>
      <c r="T92" s="388"/>
      <c r="U92" s="388"/>
      <c r="V92" s="388"/>
      <c r="W92" s="388"/>
      <c r="X92" s="388"/>
      <c r="Y92" s="388"/>
      <c r="Z92" s="388"/>
      <c r="AA92" s="388"/>
      <c r="AB92" s="388"/>
      <c r="AC92" s="388"/>
      <c r="AD92" s="388"/>
      <c r="AE92" s="388"/>
      <c r="AF92" s="388"/>
      <c r="AG92" s="389">
        <f>ROUND(AG93+AG94+AG97,2)</f>
        <v>0</v>
      </c>
      <c r="AH92" s="388"/>
      <c r="AI92" s="388"/>
      <c r="AJ92" s="388"/>
      <c r="AK92" s="388"/>
      <c r="AL92" s="388"/>
      <c r="AM92" s="388"/>
      <c r="AN92" s="387">
        <f t="shared" si="0"/>
        <v>0</v>
      </c>
      <c r="AO92" s="388"/>
      <c r="AP92" s="388"/>
      <c r="AQ92" s="95" t="s">
        <v>85</v>
      </c>
      <c r="AR92" s="96"/>
      <c r="AS92" s="97">
        <f>ROUND(AS93+AS94+AS97,2)</f>
        <v>0</v>
      </c>
      <c r="AT92" s="98">
        <f t="shared" si="1"/>
        <v>0</v>
      </c>
      <c r="AU92" s="99">
        <f>ROUND(AU93+AU94+AU97,5)</f>
        <v>0</v>
      </c>
      <c r="AV92" s="98">
        <f>ROUND(AZ92*L26,2)</f>
        <v>0</v>
      </c>
      <c r="AW92" s="98">
        <f>ROUND(BA92*L27,2)</f>
        <v>0</v>
      </c>
      <c r="AX92" s="98">
        <f>ROUND(BB92*L26,2)</f>
        <v>0</v>
      </c>
      <c r="AY92" s="98">
        <f>ROUND(BC92*L27,2)</f>
        <v>0</v>
      </c>
      <c r="AZ92" s="98">
        <f>ROUND(AZ93+AZ94+AZ97,2)</f>
        <v>0</v>
      </c>
      <c r="BA92" s="98">
        <f>ROUND(BA93+BA94+BA97,2)</f>
        <v>0</v>
      </c>
      <c r="BB92" s="98">
        <f>ROUND(BB93+BB94+BB97,2)</f>
        <v>0</v>
      </c>
      <c r="BC92" s="98">
        <f>ROUND(BC93+BC94+BC97,2)</f>
        <v>0</v>
      </c>
      <c r="BD92" s="100">
        <f>ROUND(BD93+BD94+BD97,2)</f>
        <v>0</v>
      </c>
      <c r="BS92" s="101" t="s">
        <v>78</v>
      </c>
      <c r="BT92" s="101" t="s">
        <v>23</v>
      </c>
      <c r="BU92" s="101" t="s">
        <v>80</v>
      </c>
      <c r="BV92" s="101" t="s">
        <v>81</v>
      </c>
      <c r="BW92" s="101" t="s">
        <v>204</v>
      </c>
      <c r="BX92" s="101" t="s">
        <v>5</v>
      </c>
      <c r="CL92" s="101" t="s">
        <v>192</v>
      </c>
      <c r="CM92" s="101" t="s">
        <v>87</v>
      </c>
    </row>
    <row r="93" spans="1:91" s="6" customFormat="1" ht="22.5" customHeight="1" x14ac:dyDescent="0.3">
      <c r="A93" s="292" t="s">
        <v>8573</v>
      </c>
      <c r="B93" s="102"/>
      <c r="C93" s="103"/>
      <c r="D93" s="103"/>
      <c r="E93" s="382" t="s">
        <v>183</v>
      </c>
      <c r="F93" s="381"/>
      <c r="G93" s="381"/>
      <c r="H93" s="381"/>
      <c r="I93" s="381"/>
      <c r="J93" s="103"/>
      <c r="K93" s="382" t="s">
        <v>178</v>
      </c>
      <c r="L93" s="381"/>
      <c r="M93" s="381"/>
      <c r="N93" s="381"/>
      <c r="O93" s="381"/>
      <c r="P93" s="381"/>
      <c r="Q93" s="381"/>
      <c r="R93" s="381"/>
      <c r="S93" s="381"/>
      <c r="T93" s="381"/>
      <c r="U93" s="381"/>
      <c r="V93" s="381"/>
      <c r="W93" s="381"/>
      <c r="X93" s="381"/>
      <c r="Y93" s="381"/>
      <c r="Z93" s="381"/>
      <c r="AA93" s="381"/>
      <c r="AB93" s="381"/>
      <c r="AC93" s="381"/>
      <c r="AD93" s="381"/>
      <c r="AE93" s="381"/>
      <c r="AF93" s="381"/>
      <c r="AG93" s="380">
        <f>'00 - OSTATNÍ NÁKLADY'!J29</f>
        <v>0</v>
      </c>
      <c r="AH93" s="381"/>
      <c r="AI93" s="381"/>
      <c r="AJ93" s="381"/>
      <c r="AK93" s="381"/>
      <c r="AL93" s="381"/>
      <c r="AM93" s="381"/>
      <c r="AN93" s="380">
        <f t="shared" si="0"/>
        <v>0</v>
      </c>
      <c r="AO93" s="381"/>
      <c r="AP93" s="381"/>
      <c r="AQ93" s="104" t="s">
        <v>90</v>
      </c>
      <c r="AR93" s="105"/>
      <c r="AS93" s="106">
        <v>0</v>
      </c>
      <c r="AT93" s="107">
        <f t="shared" si="1"/>
        <v>0</v>
      </c>
      <c r="AU93" s="108">
        <f>'00 - OSTATNÍ NÁKLADY'!P84</f>
        <v>0</v>
      </c>
      <c r="AV93" s="107">
        <f>'00 - OSTATNÍ NÁKLADY'!J32</f>
        <v>0</v>
      </c>
      <c r="AW93" s="107">
        <f>'00 - OSTATNÍ NÁKLADY'!J33</f>
        <v>0</v>
      </c>
      <c r="AX93" s="107">
        <f>'00 - OSTATNÍ NÁKLADY'!J34</f>
        <v>0</v>
      </c>
      <c r="AY93" s="107">
        <f>'00 - OSTATNÍ NÁKLADY'!J35</f>
        <v>0</v>
      </c>
      <c r="AZ93" s="107">
        <f>'00 - OSTATNÍ NÁKLADY'!F32</f>
        <v>0</v>
      </c>
      <c r="BA93" s="107">
        <f>'00 - OSTATNÍ NÁKLADY'!F33</f>
        <v>0</v>
      </c>
      <c r="BB93" s="107">
        <f>'00 - OSTATNÍ NÁKLADY'!F34</f>
        <v>0</v>
      </c>
      <c r="BC93" s="107">
        <f>'00 - OSTATNÍ NÁKLADY'!F35</f>
        <v>0</v>
      </c>
      <c r="BD93" s="109">
        <f>'00 - OSTATNÍ NÁKLADY'!F36</f>
        <v>0</v>
      </c>
      <c r="BT93" s="110" t="s">
        <v>87</v>
      </c>
      <c r="BV93" s="110" t="s">
        <v>81</v>
      </c>
      <c r="BW93" s="110" t="s">
        <v>205</v>
      </c>
      <c r="BX93" s="110" t="s">
        <v>204</v>
      </c>
      <c r="CL93" s="110" t="s">
        <v>36</v>
      </c>
    </row>
    <row r="94" spans="1:91" s="6" customFormat="1" ht="22.5" customHeight="1" x14ac:dyDescent="0.3">
      <c r="B94" s="102"/>
      <c r="C94" s="103"/>
      <c r="D94" s="103"/>
      <c r="E94" s="382" t="s">
        <v>186</v>
      </c>
      <c r="F94" s="381"/>
      <c r="G94" s="381"/>
      <c r="H94" s="381"/>
      <c r="I94" s="381"/>
      <c r="J94" s="103"/>
      <c r="K94" s="382" t="s">
        <v>187</v>
      </c>
      <c r="L94" s="381"/>
      <c r="M94" s="381"/>
      <c r="N94" s="381"/>
      <c r="O94" s="381"/>
      <c r="P94" s="381"/>
      <c r="Q94" s="381"/>
      <c r="R94" s="381"/>
      <c r="S94" s="381"/>
      <c r="T94" s="381"/>
      <c r="U94" s="381"/>
      <c r="V94" s="381"/>
      <c r="W94" s="381"/>
      <c r="X94" s="381"/>
      <c r="Y94" s="381"/>
      <c r="Z94" s="381"/>
      <c r="AA94" s="381"/>
      <c r="AB94" s="381"/>
      <c r="AC94" s="381"/>
      <c r="AD94" s="381"/>
      <c r="AE94" s="381"/>
      <c r="AF94" s="381"/>
      <c r="AG94" s="386">
        <f>ROUND(SUM(AG95:AG96),2)</f>
        <v>0</v>
      </c>
      <c r="AH94" s="381"/>
      <c r="AI94" s="381"/>
      <c r="AJ94" s="381"/>
      <c r="AK94" s="381"/>
      <c r="AL94" s="381"/>
      <c r="AM94" s="381"/>
      <c r="AN94" s="380">
        <f t="shared" si="0"/>
        <v>0</v>
      </c>
      <c r="AO94" s="381"/>
      <c r="AP94" s="381"/>
      <c r="AQ94" s="104" t="s">
        <v>90</v>
      </c>
      <c r="AR94" s="105"/>
      <c r="AS94" s="106">
        <f>ROUND(SUM(AS95:AS96),2)</f>
        <v>0</v>
      </c>
      <c r="AT94" s="107">
        <f t="shared" si="1"/>
        <v>0</v>
      </c>
      <c r="AU94" s="108">
        <f>ROUND(SUM(AU95:AU96),5)</f>
        <v>0</v>
      </c>
      <c r="AV94" s="107">
        <f>ROUND(AZ94*L26,2)</f>
        <v>0</v>
      </c>
      <c r="AW94" s="107">
        <f>ROUND(BA94*L27,2)</f>
        <v>0</v>
      </c>
      <c r="AX94" s="107">
        <f>ROUND(BB94*L26,2)</f>
        <v>0</v>
      </c>
      <c r="AY94" s="107">
        <f>ROUND(BC94*L27,2)</f>
        <v>0</v>
      </c>
      <c r="AZ94" s="107">
        <f>ROUND(SUM(AZ95:AZ96),2)</f>
        <v>0</v>
      </c>
      <c r="BA94" s="107">
        <f>ROUND(SUM(BA95:BA96),2)</f>
        <v>0</v>
      </c>
      <c r="BB94" s="107">
        <f>ROUND(SUM(BB95:BB96),2)</f>
        <v>0</v>
      </c>
      <c r="BC94" s="107">
        <f>ROUND(SUM(BC95:BC96),2)</f>
        <v>0</v>
      </c>
      <c r="BD94" s="109">
        <f>ROUND(SUM(BD95:BD96),2)</f>
        <v>0</v>
      </c>
      <c r="BS94" s="110" t="s">
        <v>78</v>
      </c>
      <c r="BT94" s="110" t="s">
        <v>87</v>
      </c>
      <c r="BU94" s="110" t="s">
        <v>80</v>
      </c>
      <c r="BV94" s="110" t="s">
        <v>81</v>
      </c>
      <c r="BW94" s="110" t="s">
        <v>206</v>
      </c>
      <c r="BX94" s="110" t="s">
        <v>204</v>
      </c>
      <c r="CL94" s="110" t="s">
        <v>192</v>
      </c>
    </row>
    <row r="95" spans="1:91" s="6" customFormat="1" ht="22.5" customHeight="1" x14ac:dyDescent="0.3">
      <c r="A95" s="292" t="s">
        <v>8573</v>
      </c>
      <c r="B95" s="102"/>
      <c r="C95" s="103"/>
      <c r="D95" s="103"/>
      <c r="E95" s="103"/>
      <c r="F95" s="382" t="s">
        <v>189</v>
      </c>
      <c r="G95" s="381"/>
      <c r="H95" s="381"/>
      <c r="I95" s="381"/>
      <c r="J95" s="381"/>
      <c r="K95" s="103"/>
      <c r="L95" s="382" t="s">
        <v>190</v>
      </c>
      <c r="M95" s="381"/>
      <c r="N95" s="381"/>
      <c r="O95" s="381"/>
      <c r="P95" s="381"/>
      <c r="Q95" s="381"/>
      <c r="R95" s="381"/>
      <c r="S95" s="381"/>
      <c r="T95" s="381"/>
      <c r="U95" s="381"/>
      <c r="V95" s="381"/>
      <c r="W95" s="381"/>
      <c r="X95" s="381"/>
      <c r="Y95" s="381"/>
      <c r="Z95" s="381"/>
      <c r="AA95" s="381"/>
      <c r="AB95" s="381"/>
      <c r="AC95" s="381"/>
      <c r="AD95" s="381"/>
      <c r="AE95" s="381"/>
      <c r="AF95" s="381"/>
      <c r="AG95" s="380">
        <f>'SO 01.1 - splašková kanal..._01'!J31</f>
        <v>0</v>
      </c>
      <c r="AH95" s="381"/>
      <c r="AI95" s="381"/>
      <c r="AJ95" s="381"/>
      <c r="AK95" s="381"/>
      <c r="AL95" s="381"/>
      <c r="AM95" s="381"/>
      <c r="AN95" s="380">
        <f t="shared" si="0"/>
        <v>0</v>
      </c>
      <c r="AO95" s="381"/>
      <c r="AP95" s="381"/>
      <c r="AQ95" s="104" t="s">
        <v>90</v>
      </c>
      <c r="AR95" s="105"/>
      <c r="AS95" s="106">
        <v>0</v>
      </c>
      <c r="AT95" s="107">
        <f t="shared" si="1"/>
        <v>0</v>
      </c>
      <c r="AU95" s="108">
        <f>'SO 01.1 - splašková kanal..._01'!P97</f>
        <v>0</v>
      </c>
      <c r="AV95" s="107">
        <f>'SO 01.1 - splašková kanal..._01'!J34</f>
        <v>0</v>
      </c>
      <c r="AW95" s="107">
        <f>'SO 01.1 - splašková kanal..._01'!J35</f>
        <v>0</v>
      </c>
      <c r="AX95" s="107">
        <f>'SO 01.1 - splašková kanal..._01'!J36</f>
        <v>0</v>
      </c>
      <c r="AY95" s="107">
        <f>'SO 01.1 - splašková kanal..._01'!J37</f>
        <v>0</v>
      </c>
      <c r="AZ95" s="107">
        <f>'SO 01.1 - splašková kanal..._01'!F34</f>
        <v>0</v>
      </c>
      <c r="BA95" s="107">
        <f>'SO 01.1 - splašková kanal..._01'!F35</f>
        <v>0</v>
      </c>
      <c r="BB95" s="107">
        <f>'SO 01.1 - splašková kanal..._01'!F36</f>
        <v>0</v>
      </c>
      <c r="BC95" s="107">
        <f>'SO 01.1 - splašková kanal..._01'!F37</f>
        <v>0</v>
      </c>
      <c r="BD95" s="109">
        <f>'SO 01.1 - splašková kanal..._01'!F38</f>
        <v>0</v>
      </c>
      <c r="BT95" s="110" t="s">
        <v>94</v>
      </c>
      <c r="BV95" s="110" t="s">
        <v>81</v>
      </c>
      <c r="BW95" s="110" t="s">
        <v>207</v>
      </c>
      <c r="BX95" s="110" t="s">
        <v>206</v>
      </c>
      <c r="CL95" s="110" t="s">
        <v>192</v>
      </c>
    </row>
    <row r="96" spans="1:91" s="6" customFormat="1" ht="22.5" customHeight="1" x14ac:dyDescent="0.3">
      <c r="A96" s="292" t="s">
        <v>8573</v>
      </c>
      <c r="B96" s="102"/>
      <c r="C96" s="103"/>
      <c r="D96" s="103"/>
      <c r="E96" s="103"/>
      <c r="F96" s="382" t="s">
        <v>193</v>
      </c>
      <c r="G96" s="381"/>
      <c r="H96" s="381"/>
      <c r="I96" s="381"/>
      <c r="J96" s="381"/>
      <c r="K96" s="103"/>
      <c r="L96" s="382" t="s">
        <v>208</v>
      </c>
      <c r="M96" s="381"/>
      <c r="N96" s="381"/>
      <c r="O96" s="381"/>
      <c r="P96" s="381"/>
      <c r="Q96" s="381"/>
      <c r="R96" s="381"/>
      <c r="S96" s="381"/>
      <c r="T96" s="381"/>
      <c r="U96" s="381"/>
      <c r="V96" s="381"/>
      <c r="W96" s="381"/>
      <c r="X96" s="381"/>
      <c r="Y96" s="381"/>
      <c r="Z96" s="381"/>
      <c r="AA96" s="381"/>
      <c r="AB96" s="381"/>
      <c r="AC96" s="381"/>
      <c r="AD96" s="381"/>
      <c r="AE96" s="381"/>
      <c r="AF96" s="381"/>
      <c r="AG96" s="380">
        <f>'SO 01.2 - kanalizační odb...'!J31</f>
        <v>0</v>
      </c>
      <c r="AH96" s="381"/>
      <c r="AI96" s="381"/>
      <c r="AJ96" s="381"/>
      <c r="AK96" s="381"/>
      <c r="AL96" s="381"/>
      <c r="AM96" s="381"/>
      <c r="AN96" s="380">
        <f t="shared" si="0"/>
        <v>0</v>
      </c>
      <c r="AO96" s="381"/>
      <c r="AP96" s="381"/>
      <c r="AQ96" s="104" t="s">
        <v>90</v>
      </c>
      <c r="AR96" s="105"/>
      <c r="AS96" s="106">
        <v>0</v>
      </c>
      <c r="AT96" s="107">
        <f t="shared" si="1"/>
        <v>0</v>
      </c>
      <c r="AU96" s="108">
        <f>'SO 01.2 - kanalizační odb...'!P96</f>
        <v>0</v>
      </c>
      <c r="AV96" s="107">
        <f>'SO 01.2 - kanalizační odb...'!J34</f>
        <v>0</v>
      </c>
      <c r="AW96" s="107">
        <f>'SO 01.2 - kanalizační odb...'!J35</f>
        <v>0</v>
      </c>
      <c r="AX96" s="107">
        <f>'SO 01.2 - kanalizační odb...'!J36</f>
        <v>0</v>
      </c>
      <c r="AY96" s="107">
        <f>'SO 01.2 - kanalizační odb...'!J37</f>
        <v>0</v>
      </c>
      <c r="AZ96" s="107">
        <f>'SO 01.2 - kanalizační odb...'!F34</f>
        <v>0</v>
      </c>
      <c r="BA96" s="107">
        <f>'SO 01.2 - kanalizační odb...'!F35</f>
        <v>0</v>
      </c>
      <c r="BB96" s="107">
        <f>'SO 01.2 - kanalizační odb...'!F36</f>
        <v>0</v>
      </c>
      <c r="BC96" s="107">
        <f>'SO 01.2 - kanalizační odb...'!F37</f>
        <v>0</v>
      </c>
      <c r="BD96" s="109">
        <f>'SO 01.2 - kanalizační odb...'!F38</f>
        <v>0</v>
      </c>
      <c r="BT96" s="110" t="s">
        <v>94</v>
      </c>
      <c r="BV96" s="110" t="s">
        <v>81</v>
      </c>
      <c r="BW96" s="110" t="s">
        <v>209</v>
      </c>
      <c r="BX96" s="110" t="s">
        <v>206</v>
      </c>
      <c r="CL96" s="110" t="s">
        <v>192</v>
      </c>
    </row>
    <row r="97" spans="1:90" s="6" customFormat="1" ht="34.5" customHeight="1" x14ac:dyDescent="0.3">
      <c r="A97" s="292" t="s">
        <v>8573</v>
      </c>
      <c r="B97" s="102"/>
      <c r="C97" s="103"/>
      <c r="D97" s="103"/>
      <c r="E97" s="382" t="s">
        <v>210</v>
      </c>
      <c r="F97" s="381"/>
      <c r="G97" s="381"/>
      <c r="H97" s="381"/>
      <c r="I97" s="381"/>
      <c r="J97" s="103"/>
      <c r="K97" s="382" t="s">
        <v>211</v>
      </c>
      <c r="L97" s="381"/>
      <c r="M97" s="381"/>
      <c r="N97" s="381"/>
      <c r="O97" s="381"/>
      <c r="P97" s="381"/>
      <c r="Q97" s="381"/>
      <c r="R97" s="381"/>
      <c r="S97" s="381"/>
      <c r="T97" s="381"/>
      <c r="U97" s="381"/>
      <c r="V97" s="381"/>
      <c r="W97" s="381"/>
      <c r="X97" s="381"/>
      <c r="Y97" s="381"/>
      <c r="Z97" s="381"/>
      <c r="AA97" s="381"/>
      <c r="AB97" s="381"/>
      <c r="AC97" s="381"/>
      <c r="AD97" s="381"/>
      <c r="AE97" s="381"/>
      <c r="AF97" s="381"/>
      <c r="AG97" s="380">
        <f>'SO 03,04,05 - SPLAŠKOVÁ K...'!J29</f>
        <v>0</v>
      </c>
      <c r="AH97" s="381"/>
      <c r="AI97" s="381"/>
      <c r="AJ97" s="381"/>
      <c r="AK97" s="381"/>
      <c r="AL97" s="381"/>
      <c r="AM97" s="381"/>
      <c r="AN97" s="380">
        <f t="shared" si="0"/>
        <v>0</v>
      </c>
      <c r="AO97" s="381"/>
      <c r="AP97" s="381"/>
      <c r="AQ97" s="104" t="s">
        <v>90</v>
      </c>
      <c r="AR97" s="105"/>
      <c r="AS97" s="111">
        <v>0</v>
      </c>
      <c r="AT97" s="112">
        <f t="shared" si="1"/>
        <v>0</v>
      </c>
      <c r="AU97" s="113">
        <f>'SO 03,04,05 - SPLAŠKOVÁ K...'!P102</f>
        <v>0</v>
      </c>
      <c r="AV97" s="112">
        <f>'SO 03,04,05 - SPLAŠKOVÁ K...'!J32</f>
        <v>0</v>
      </c>
      <c r="AW97" s="112">
        <f>'SO 03,04,05 - SPLAŠKOVÁ K...'!J33</f>
        <v>0</v>
      </c>
      <c r="AX97" s="112">
        <f>'SO 03,04,05 - SPLAŠKOVÁ K...'!J34</f>
        <v>0</v>
      </c>
      <c r="AY97" s="112">
        <f>'SO 03,04,05 - SPLAŠKOVÁ K...'!J35</f>
        <v>0</v>
      </c>
      <c r="AZ97" s="112">
        <f>'SO 03,04,05 - SPLAŠKOVÁ K...'!F32</f>
        <v>0</v>
      </c>
      <c r="BA97" s="112">
        <f>'SO 03,04,05 - SPLAŠKOVÁ K...'!F33</f>
        <v>0</v>
      </c>
      <c r="BB97" s="112">
        <f>'SO 03,04,05 - SPLAŠKOVÁ K...'!F34</f>
        <v>0</v>
      </c>
      <c r="BC97" s="112">
        <f>'SO 03,04,05 - SPLAŠKOVÁ K...'!F35</f>
        <v>0</v>
      </c>
      <c r="BD97" s="114">
        <f>'SO 03,04,05 - SPLAŠKOVÁ K...'!F36</f>
        <v>0</v>
      </c>
      <c r="BT97" s="110" t="s">
        <v>87</v>
      </c>
      <c r="BV97" s="110" t="s">
        <v>81</v>
      </c>
      <c r="BW97" s="110" t="s">
        <v>212</v>
      </c>
      <c r="BX97" s="110" t="s">
        <v>204</v>
      </c>
      <c r="CL97" s="110" t="s">
        <v>192</v>
      </c>
    </row>
    <row r="98" spans="1:90" s="1" customFormat="1" ht="30" customHeight="1" x14ac:dyDescent="0.3">
      <c r="B98" s="37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  <c r="AA98" s="59"/>
      <c r="AB98" s="59"/>
      <c r="AC98" s="59"/>
      <c r="AD98" s="59"/>
      <c r="AE98" s="59"/>
      <c r="AF98" s="59"/>
      <c r="AG98" s="59"/>
      <c r="AH98" s="59"/>
      <c r="AI98" s="59"/>
      <c r="AJ98" s="59"/>
      <c r="AK98" s="59"/>
      <c r="AL98" s="59"/>
      <c r="AM98" s="59"/>
      <c r="AN98" s="59"/>
      <c r="AO98" s="59"/>
      <c r="AP98" s="59"/>
      <c r="AQ98" s="59"/>
      <c r="AR98" s="57"/>
    </row>
    <row r="99" spans="1:90" s="1" customFormat="1" ht="6.95" customHeight="1" x14ac:dyDescent="0.3">
      <c r="B99" s="52"/>
      <c r="C99" s="53"/>
      <c r="D99" s="53"/>
      <c r="E99" s="53"/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  <c r="AA99" s="53"/>
      <c r="AB99" s="53"/>
      <c r="AC99" s="53"/>
      <c r="AD99" s="53"/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53"/>
      <c r="AP99" s="53"/>
      <c r="AQ99" s="53"/>
      <c r="AR99" s="57"/>
    </row>
  </sheetData>
  <sheetProtection password="CC35" sheet="1" objects="1" scenarios="1" formatColumns="0" formatRows="0" sort="0" autoFilter="0"/>
  <mergeCells count="221">
    <mergeCell ref="BE5:BE32"/>
    <mergeCell ref="K5:AO5"/>
    <mergeCell ref="K6:AO6"/>
    <mergeCell ref="E14:AJ14"/>
    <mergeCell ref="E20:AN20"/>
    <mergeCell ref="AK23:AO23"/>
    <mergeCell ref="L25:O25"/>
    <mergeCell ref="W25:AE25"/>
    <mergeCell ref="AK25:AO25"/>
    <mergeCell ref="L26:O26"/>
    <mergeCell ref="W26:AE26"/>
    <mergeCell ref="AK26:AO26"/>
    <mergeCell ref="L27:O27"/>
    <mergeCell ref="W27:AE27"/>
    <mergeCell ref="AK27:AO27"/>
    <mergeCell ref="L28:O28"/>
    <mergeCell ref="W28:AE28"/>
    <mergeCell ref="AK28:AO28"/>
    <mergeCell ref="L29:O29"/>
    <mergeCell ref="W29:AE29"/>
    <mergeCell ref="AK29:AO29"/>
    <mergeCell ref="L30:O30"/>
    <mergeCell ref="W30:AE30"/>
    <mergeCell ref="AK30:AO30"/>
    <mergeCell ref="X32:AB32"/>
    <mergeCell ref="AK32:AO32"/>
    <mergeCell ref="L42:AO42"/>
    <mergeCell ref="AM44:AN44"/>
    <mergeCell ref="AM46:AP46"/>
    <mergeCell ref="AS46:AT48"/>
    <mergeCell ref="C49:G49"/>
    <mergeCell ref="I49:AF49"/>
    <mergeCell ref="AG49:AM49"/>
    <mergeCell ref="AN49:AP49"/>
    <mergeCell ref="AN52:AP52"/>
    <mergeCell ref="AG52:AM52"/>
    <mergeCell ref="D52:H52"/>
    <mergeCell ref="J52:AF52"/>
    <mergeCell ref="AN53:AP53"/>
    <mergeCell ref="AG53:AM53"/>
    <mergeCell ref="E53:I53"/>
    <mergeCell ref="K53:AF53"/>
    <mergeCell ref="AN54:AP54"/>
    <mergeCell ref="AG54:AM54"/>
    <mergeCell ref="F54:J54"/>
    <mergeCell ref="L54:AF54"/>
    <mergeCell ref="AN55:AP55"/>
    <mergeCell ref="AG55:AM55"/>
    <mergeCell ref="F55:J55"/>
    <mergeCell ref="L55:AF55"/>
    <mergeCell ref="AN56:AP56"/>
    <mergeCell ref="AG56:AM56"/>
    <mergeCell ref="F56:J56"/>
    <mergeCell ref="L56:AF56"/>
    <mergeCell ref="AN57:AP57"/>
    <mergeCell ref="AG57:AM57"/>
    <mergeCell ref="F57:J57"/>
    <mergeCell ref="L57:AF57"/>
    <mergeCell ref="AN58:AP58"/>
    <mergeCell ref="AG58:AM58"/>
    <mergeCell ref="F58:J58"/>
    <mergeCell ref="L58:AF58"/>
    <mergeCell ref="AN59:AP59"/>
    <mergeCell ref="AG59:AM59"/>
    <mergeCell ref="F59:J59"/>
    <mergeCell ref="L59:AF59"/>
    <mergeCell ref="AN60:AP60"/>
    <mergeCell ref="AG60:AM60"/>
    <mergeCell ref="E60:I60"/>
    <mergeCell ref="K60:AF60"/>
    <mergeCell ref="AN61:AP61"/>
    <mergeCell ref="AG61:AM61"/>
    <mergeCell ref="F61:J61"/>
    <mergeCell ref="L61:AF61"/>
    <mergeCell ref="AN62:AP62"/>
    <mergeCell ref="AG62:AM62"/>
    <mergeCell ref="F62:J62"/>
    <mergeCell ref="L62:AF62"/>
    <mergeCell ref="AN63:AP63"/>
    <mergeCell ref="AG63:AM63"/>
    <mergeCell ref="F63:J63"/>
    <mergeCell ref="L63:AF63"/>
    <mergeCell ref="AN64:AP64"/>
    <mergeCell ref="AG64:AM64"/>
    <mergeCell ref="E64:I64"/>
    <mergeCell ref="K64:AF64"/>
    <mergeCell ref="AN65:AP65"/>
    <mergeCell ref="AG65:AM65"/>
    <mergeCell ref="F65:J65"/>
    <mergeCell ref="L65:AF65"/>
    <mergeCell ref="AN66:AP66"/>
    <mergeCell ref="AG66:AM66"/>
    <mergeCell ref="F66:J66"/>
    <mergeCell ref="L66:AF66"/>
    <mergeCell ref="AN67:AP67"/>
    <mergeCell ref="AG67:AM67"/>
    <mergeCell ref="F67:J67"/>
    <mergeCell ref="L67:AF67"/>
    <mergeCell ref="AN68:AP68"/>
    <mergeCell ref="AG68:AM68"/>
    <mergeCell ref="E68:I68"/>
    <mergeCell ref="K68:AF68"/>
    <mergeCell ref="AN69:AP69"/>
    <mergeCell ref="AG69:AM69"/>
    <mergeCell ref="F69:J69"/>
    <mergeCell ref="L69:AF69"/>
    <mergeCell ref="AN70:AP70"/>
    <mergeCell ref="AG70:AM70"/>
    <mergeCell ref="F70:J70"/>
    <mergeCell ref="L70:AF70"/>
    <mergeCell ref="AN71:AP71"/>
    <mergeCell ref="AG71:AM71"/>
    <mergeCell ref="F71:J71"/>
    <mergeCell ref="L71:AF71"/>
    <mergeCell ref="AN72:AP72"/>
    <mergeCell ref="AG72:AM72"/>
    <mergeCell ref="E72:I72"/>
    <mergeCell ref="K72:AF72"/>
    <mergeCell ref="AN73:AP73"/>
    <mergeCell ref="AG73:AM73"/>
    <mergeCell ref="F73:J73"/>
    <mergeCell ref="L73:AF73"/>
    <mergeCell ref="AN74:AP74"/>
    <mergeCell ref="AG74:AM74"/>
    <mergeCell ref="F74:J74"/>
    <mergeCell ref="L74:AF74"/>
    <mergeCell ref="AN75:AP75"/>
    <mergeCell ref="AG75:AM75"/>
    <mergeCell ref="F75:J75"/>
    <mergeCell ref="L75:AF75"/>
    <mergeCell ref="AN76:AP76"/>
    <mergeCell ref="AG76:AM76"/>
    <mergeCell ref="F76:J76"/>
    <mergeCell ref="L76:AF76"/>
    <mergeCell ref="AN77:AP77"/>
    <mergeCell ref="AG77:AM77"/>
    <mergeCell ref="F77:J77"/>
    <mergeCell ref="L77:AF77"/>
    <mergeCell ref="AN78:AP78"/>
    <mergeCell ref="AG78:AM78"/>
    <mergeCell ref="F78:J78"/>
    <mergeCell ref="L78:AF78"/>
    <mergeCell ref="AN79:AP79"/>
    <mergeCell ref="AG79:AM79"/>
    <mergeCell ref="F79:J79"/>
    <mergeCell ref="L79:AF79"/>
    <mergeCell ref="AN80:AP80"/>
    <mergeCell ref="AG80:AM80"/>
    <mergeCell ref="E80:I80"/>
    <mergeCell ref="K80:AF80"/>
    <mergeCell ref="AN81:AP81"/>
    <mergeCell ref="AG81:AM81"/>
    <mergeCell ref="F81:J81"/>
    <mergeCell ref="L81:AF81"/>
    <mergeCell ref="AN82:AP82"/>
    <mergeCell ref="AG82:AM82"/>
    <mergeCell ref="F82:J82"/>
    <mergeCell ref="L82:AF82"/>
    <mergeCell ref="AN83:AP83"/>
    <mergeCell ref="AG83:AM83"/>
    <mergeCell ref="F83:J83"/>
    <mergeCell ref="L83:AF83"/>
    <mergeCell ref="AN84:AP84"/>
    <mergeCell ref="AG84:AM84"/>
    <mergeCell ref="E84:I84"/>
    <mergeCell ref="K84:AF84"/>
    <mergeCell ref="AN85:AP85"/>
    <mergeCell ref="AG85:AM85"/>
    <mergeCell ref="D85:H85"/>
    <mergeCell ref="J85:AF85"/>
    <mergeCell ref="AN86:AP86"/>
    <mergeCell ref="AG86:AM86"/>
    <mergeCell ref="E86:I86"/>
    <mergeCell ref="K86:AF86"/>
    <mergeCell ref="AN87:AP87"/>
    <mergeCell ref="AG87:AM87"/>
    <mergeCell ref="E87:I87"/>
    <mergeCell ref="K87:AF87"/>
    <mergeCell ref="AG92:AM92"/>
    <mergeCell ref="D92:H92"/>
    <mergeCell ref="J92:AF92"/>
    <mergeCell ref="AN93:AP93"/>
    <mergeCell ref="AG93:AM93"/>
    <mergeCell ref="E93:I93"/>
    <mergeCell ref="K93:AF93"/>
    <mergeCell ref="AN88:AP88"/>
    <mergeCell ref="AG88:AM88"/>
    <mergeCell ref="F88:J88"/>
    <mergeCell ref="L88:AF88"/>
    <mergeCell ref="AN89:AP89"/>
    <mergeCell ref="AG89:AM89"/>
    <mergeCell ref="F89:J89"/>
    <mergeCell ref="L89:AF89"/>
    <mergeCell ref="AN90:AP90"/>
    <mergeCell ref="AG90:AM90"/>
    <mergeCell ref="E90:I90"/>
    <mergeCell ref="K90:AF90"/>
    <mergeCell ref="AN97:AP97"/>
    <mergeCell ref="AG97:AM97"/>
    <mergeCell ref="E97:I97"/>
    <mergeCell ref="K97:AF97"/>
    <mergeCell ref="AG51:AM51"/>
    <mergeCell ref="AN51:AP51"/>
    <mergeCell ref="AR2:BE2"/>
    <mergeCell ref="AN94:AP94"/>
    <mergeCell ref="AG94:AM94"/>
    <mergeCell ref="E94:I94"/>
    <mergeCell ref="K94:AF94"/>
    <mergeCell ref="AN95:AP95"/>
    <mergeCell ref="AG95:AM95"/>
    <mergeCell ref="F95:J95"/>
    <mergeCell ref="L95:AF95"/>
    <mergeCell ref="AN96:AP96"/>
    <mergeCell ref="AG96:AM96"/>
    <mergeCell ref="F96:J96"/>
    <mergeCell ref="L96:AF96"/>
    <mergeCell ref="AN91:AP91"/>
    <mergeCell ref="AG91:AM91"/>
    <mergeCell ref="E91:I91"/>
    <mergeCell ref="K91:AF91"/>
    <mergeCell ref="AN92:AP92"/>
  </mergeCells>
  <hyperlinks>
    <hyperlink ref="K1:S1" location="C2" tooltip="Rekapitulace stavby" display="1) Rekapitulace stavby"/>
    <hyperlink ref="W1:AI1" location="C51" tooltip="Rekapitulace objektů stavby a soupisů prací" display="2) Rekapitulace objektů stavby a soupisů prací"/>
    <hyperlink ref="A54" location="'SO 10.1 - Retenční nádrž ...'!C2" tooltip="SO 10.1 - Retenční nádrž ..." display="/"/>
    <hyperlink ref="A55" location="'SO 10.2 - Vodovodní přípojka'!C2" tooltip="SO 10.2 - Vodovodní přípojka" display="/"/>
    <hyperlink ref="A56" location="'SO 10.3 - Přípojka NN'!C2" tooltip="SO 10.3 - Přípojka NN" display="/"/>
    <hyperlink ref="A57" location="'SO 10.4 - Přeložka trubní...'!C2" tooltip="SO 10.4 - Přeložka trubní..." display="/"/>
    <hyperlink ref="A58" location="'SO 10.5 - Přeložka vodovo...'!C2" tooltip="SO 10.5 - Přeložka vodovo..." display="/"/>
    <hyperlink ref="A59" location="'SO 10.6 - Obslužná vozovka'!C2" tooltip="SO 10.6 - Obslužná vozovka" display="/"/>
    <hyperlink ref="A61" location="'PS 10.1 - Strojně technol...'!C2" tooltip="PS 10.1 - Strojně technol..." display="/"/>
    <hyperlink ref="A62" location="'PS 10.2 - Elektro část a ASŘ'!C2" tooltip="PS 10.2 - Elektro část a ASŘ" display="/"/>
    <hyperlink ref="A63" location="'PS 10.3 - Přenos dat'!C2" tooltip="PS 10.3 - Přenos dat" display="/"/>
    <hyperlink ref="A65" location="'SO 20.1 - Retenční nádrž ...'!C2" tooltip="SO 20.1 - Retenční nádrž ..." display="/"/>
    <hyperlink ref="A66" location="'SO 20.2 - Vrtaná studna VS1'!C2" tooltip="SO 20.2 - Vrtaná studna VS1" display="/"/>
    <hyperlink ref="A67" location="'SO 20.3 - Přípojka NN'!C2" tooltip="SO 20.3 - Přípojka NN" display="/"/>
    <hyperlink ref="A69" location="'PS 20.1 - Strojně technol...'!C2" tooltip="PS 20.1 - Strojně technol..." display="/"/>
    <hyperlink ref="A70" location="'PS 20.2 - Elektro část a ASŘ'!C2" tooltip="PS 20.2 - Elektro část a ASŘ" display="/"/>
    <hyperlink ref="A71" location="'PS 20.3 - Přenos dat'!C2" tooltip="PS 20.3 - Přenos dat" display="/"/>
    <hyperlink ref="A73" location="'SO 40.11 - Retenční nádrž...'!C2" tooltip="SO 40.11 - Retenční nádrž..." display="/"/>
    <hyperlink ref="A74" location="'SO 40.12 - Retenční nádrž...'!C2" tooltip="SO 40.12 - Retenční nádrž..." display="/"/>
    <hyperlink ref="A75" location="'SO 40.2 - Vodovodní přípojka'!C2" tooltip="SO 40.2 - Vodovodní přípojka" display="/"/>
    <hyperlink ref="A76" location="'SO 40.3 - Přípojka NN'!C2" tooltip="SO 40.3 - Přípojka NN" display="/"/>
    <hyperlink ref="A77" location="'SO 40.4 - Přeložka vodovo...'!C2" tooltip="SO 40.4 - Přeložka vodovo..." display="/"/>
    <hyperlink ref="A78" location="'SO 40.5 - Přeložka kabelů...'!C2" tooltip="SO 40.5 - Přeložka kabelů..." display="/"/>
    <hyperlink ref="A79" location="'SO 40.6 - Přeložka kabelů...'!C2" tooltip="SO 40.6 - Přeložka kabelů..." display="/"/>
    <hyperlink ref="A81" location="'PS 40.1 - Strojně technol...'!C2" tooltip="PS 40.1 - Strojně technol..." display="/"/>
    <hyperlink ref="A82" location="'PS 40.2 - Elektro část a ASŘ'!C2" tooltip="PS 40.2 - Elektro část a ASŘ" display="/"/>
    <hyperlink ref="A83" location="'PS 40.3 - Přenos dat'!C2" tooltip="PS 40.3 - Přenos dat" display="/"/>
    <hyperlink ref="A84" location="'991 - OSTATNÍ NÁKLADY'!C2" tooltip="991 - OSTATNÍ NÁKLADY" display="/"/>
    <hyperlink ref="A86" location="'00 - OSTATNÍ'!C2" tooltip="00 - OSTATNÍ" display="/"/>
    <hyperlink ref="A88" location="'SO 01.1 - splašková kanal...'!C2" tooltip="SO 01.1 - splašková kanal..." display="/"/>
    <hyperlink ref="A89" location="'SO 01.2 - přeložka vodovodu'!C2" tooltip="SO 01.2 - přeložka vodovodu" display="/"/>
    <hyperlink ref="A90" location="'SO 02 - TLAKOVÁ KANALIZACE'!C2" tooltip="SO 02 - TLAKOVÁ KANALIZACE" display="/"/>
    <hyperlink ref="A91" location="'SO 03, 04 - ČERPACÍ STANI...'!C2" tooltip="SO 03, 04 - ČERPACÍ STANI..." display="/"/>
    <hyperlink ref="A93" location="'00 - OSTATNÍ NÁKLADY'!C2" tooltip="00 - OSTATNÍ NÁKLADY" display="/"/>
    <hyperlink ref="A95" location="'SO 01.1 - splašková kanal..._01'!C2" tooltip="SO 01.1 - splašková kanal..._01" display="/"/>
    <hyperlink ref="A96" location="'SO 01.2 - kanalizační odb...'!C2" tooltip="SO 01.2 - kanalizační odb..." display="/"/>
    <hyperlink ref="A97" location="'SO 03,04,05 - SPLAŠKOVÁ K...'!C2" tooltip="SO 03,04,05 - SPLAŠKOVÁ K..." display="/"/>
  </hyperlinks>
  <printOptions horizontalCentered="1"/>
  <pageMargins left="0.59055118110236227" right="0.59055118110236227" top="0.59055118110236227" bottom="0.59055118110236227" header="0" footer="0"/>
  <pageSetup paperSize="9" fitToHeight="100" orientation="landscape" r:id="rId1"/>
  <headerFooter>
    <oddFooter>&amp;CStrana &amp;P z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BR107"/>
  <sheetViews>
    <sheetView showGridLines="0" workbookViewId="0">
      <pane ySplit="1" topLeftCell="A2" activePane="bottomLeft" state="frozen"/>
      <selection pane="bottomLeft"/>
    </sheetView>
  </sheetViews>
  <sheetFormatPr defaultRowHeight="13.5" x14ac:dyDescent="0.3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15" customWidth="1"/>
    <col min="10" max="10" width="23.5" customWidth="1"/>
    <col min="11" max="11" width="15.5" customWidth="1"/>
    <col min="13" max="18" width="9.33203125" hidden="1"/>
    <col min="19" max="19" width="8.1640625" hidden="1" customWidth="1"/>
    <col min="20" max="20" width="29.6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 x14ac:dyDescent="0.3">
      <c r="A1" s="17"/>
      <c r="B1" s="294"/>
      <c r="C1" s="294"/>
      <c r="D1" s="293" t="s">
        <v>1</v>
      </c>
      <c r="E1" s="294"/>
      <c r="F1" s="295" t="s">
        <v>8574</v>
      </c>
      <c r="G1" s="427" t="s">
        <v>8575</v>
      </c>
      <c r="H1" s="427"/>
      <c r="I1" s="300"/>
      <c r="J1" s="295" t="s">
        <v>8576</v>
      </c>
      <c r="K1" s="293" t="s">
        <v>213</v>
      </c>
      <c r="L1" s="295" t="s">
        <v>8577</v>
      </c>
      <c r="M1" s="295"/>
      <c r="N1" s="295"/>
      <c r="O1" s="295"/>
      <c r="P1" s="295"/>
      <c r="Q1" s="295"/>
      <c r="R1" s="295"/>
      <c r="S1" s="295"/>
      <c r="T1" s="295"/>
      <c r="U1" s="291"/>
      <c r="V1" s="291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</row>
    <row r="2" spans="1:70" ht="36.950000000000003" customHeight="1" x14ac:dyDescent="0.3">
      <c r="L2" s="385"/>
      <c r="M2" s="385"/>
      <c r="N2" s="385"/>
      <c r="O2" s="385"/>
      <c r="P2" s="385"/>
      <c r="Q2" s="385"/>
      <c r="R2" s="385"/>
      <c r="S2" s="385"/>
      <c r="T2" s="385"/>
      <c r="U2" s="385"/>
      <c r="V2" s="385"/>
      <c r="AT2" s="19" t="s">
        <v>125</v>
      </c>
    </row>
    <row r="3" spans="1:70" ht="6.95" customHeight="1" x14ac:dyDescent="0.3">
      <c r="B3" s="20"/>
      <c r="C3" s="21"/>
      <c r="D3" s="21"/>
      <c r="E3" s="21"/>
      <c r="F3" s="21"/>
      <c r="G3" s="21"/>
      <c r="H3" s="21"/>
      <c r="I3" s="117"/>
      <c r="J3" s="21"/>
      <c r="K3" s="22"/>
      <c r="AT3" s="19" t="s">
        <v>87</v>
      </c>
    </row>
    <row r="4" spans="1:70" ht="36.950000000000003" customHeight="1" x14ac:dyDescent="0.3">
      <c r="B4" s="23"/>
      <c r="C4" s="24"/>
      <c r="D4" s="25" t="s">
        <v>218</v>
      </c>
      <c r="E4" s="24"/>
      <c r="F4" s="24"/>
      <c r="G4" s="24"/>
      <c r="H4" s="24"/>
      <c r="I4" s="118"/>
      <c r="J4" s="24"/>
      <c r="K4" s="26"/>
      <c r="M4" s="27" t="s">
        <v>10</v>
      </c>
      <c r="AT4" s="19" t="s">
        <v>4</v>
      </c>
    </row>
    <row r="5" spans="1:70" ht="6.95" customHeight="1" x14ac:dyDescent="0.3">
      <c r="B5" s="23"/>
      <c r="C5" s="24"/>
      <c r="D5" s="24"/>
      <c r="E5" s="24"/>
      <c r="F5" s="24"/>
      <c r="G5" s="24"/>
      <c r="H5" s="24"/>
      <c r="I5" s="118"/>
      <c r="J5" s="24"/>
      <c r="K5" s="26"/>
    </row>
    <row r="6" spans="1:70" ht="15" x14ac:dyDescent="0.3">
      <c r="B6" s="23"/>
      <c r="C6" s="24"/>
      <c r="D6" s="32" t="s">
        <v>16</v>
      </c>
      <c r="E6" s="24"/>
      <c r="F6" s="24"/>
      <c r="G6" s="24"/>
      <c r="H6" s="24"/>
      <c r="I6" s="118"/>
      <c r="J6" s="24"/>
      <c r="K6" s="26"/>
    </row>
    <row r="7" spans="1:70" ht="22.5" customHeight="1" x14ac:dyDescent="0.3">
      <c r="B7" s="23"/>
      <c r="C7" s="24"/>
      <c r="D7" s="24"/>
      <c r="E7" s="428" t="str">
        <f>'Rekapitulace stavby'!K6</f>
        <v>ZLEPŠENÍ EKOLOGICKÉHO STAVU ŘEKY BEČVY V HRANICÍCH</v>
      </c>
      <c r="F7" s="414"/>
      <c r="G7" s="414"/>
      <c r="H7" s="414"/>
      <c r="I7" s="118"/>
      <c r="J7" s="24"/>
      <c r="K7" s="26"/>
    </row>
    <row r="8" spans="1:70" ht="15" x14ac:dyDescent="0.3">
      <c r="B8" s="23"/>
      <c r="C8" s="24"/>
      <c r="D8" s="32" t="s">
        <v>226</v>
      </c>
      <c r="E8" s="24"/>
      <c r="F8" s="24"/>
      <c r="G8" s="24"/>
      <c r="H8" s="24"/>
      <c r="I8" s="118"/>
      <c r="J8" s="24"/>
      <c r="K8" s="26"/>
    </row>
    <row r="9" spans="1:70" ht="22.5" customHeight="1" x14ac:dyDescent="0.3">
      <c r="B9" s="23"/>
      <c r="C9" s="24"/>
      <c r="D9" s="24"/>
      <c r="E9" s="428" t="s">
        <v>229</v>
      </c>
      <c r="F9" s="414"/>
      <c r="G9" s="414"/>
      <c r="H9" s="414"/>
      <c r="I9" s="118"/>
      <c r="J9" s="24"/>
      <c r="K9" s="26"/>
    </row>
    <row r="10" spans="1:70" ht="15" x14ac:dyDescent="0.3">
      <c r="B10" s="23"/>
      <c r="C10" s="24"/>
      <c r="D10" s="32" t="s">
        <v>232</v>
      </c>
      <c r="E10" s="24"/>
      <c r="F10" s="24"/>
      <c r="G10" s="24"/>
      <c r="H10" s="24"/>
      <c r="I10" s="118"/>
      <c r="J10" s="24"/>
      <c r="K10" s="26"/>
    </row>
    <row r="11" spans="1:70" s="1" customFormat="1" ht="22.5" customHeight="1" x14ac:dyDescent="0.3">
      <c r="B11" s="37"/>
      <c r="C11" s="38"/>
      <c r="D11" s="38"/>
      <c r="E11" s="429" t="s">
        <v>3660</v>
      </c>
      <c r="F11" s="405"/>
      <c r="G11" s="405"/>
      <c r="H11" s="405"/>
      <c r="I11" s="119"/>
      <c r="J11" s="38"/>
      <c r="K11" s="41"/>
    </row>
    <row r="12" spans="1:70" s="1" customFormat="1" ht="15" x14ac:dyDescent="0.3">
      <c r="B12" s="37"/>
      <c r="C12" s="38"/>
      <c r="D12" s="32" t="s">
        <v>238</v>
      </c>
      <c r="E12" s="38"/>
      <c r="F12" s="38"/>
      <c r="G12" s="38"/>
      <c r="H12" s="38"/>
      <c r="I12" s="119"/>
      <c r="J12" s="38"/>
      <c r="K12" s="41"/>
    </row>
    <row r="13" spans="1:70" s="1" customFormat="1" ht="36.950000000000003" customHeight="1" x14ac:dyDescent="0.3">
      <c r="B13" s="37"/>
      <c r="C13" s="38"/>
      <c r="D13" s="38"/>
      <c r="E13" s="430" t="s">
        <v>3869</v>
      </c>
      <c r="F13" s="405"/>
      <c r="G13" s="405"/>
      <c r="H13" s="405"/>
      <c r="I13" s="119"/>
      <c r="J13" s="38"/>
      <c r="K13" s="41"/>
    </row>
    <row r="14" spans="1:70" s="1" customFormat="1" x14ac:dyDescent="0.3">
      <c r="B14" s="37"/>
      <c r="C14" s="38"/>
      <c r="D14" s="38"/>
      <c r="E14" s="38"/>
      <c r="F14" s="38"/>
      <c r="G14" s="38"/>
      <c r="H14" s="38"/>
      <c r="I14" s="119"/>
      <c r="J14" s="38"/>
      <c r="K14" s="41"/>
    </row>
    <row r="15" spans="1:70" s="1" customFormat="1" ht="14.45" customHeight="1" x14ac:dyDescent="0.3">
      <c r="B15" s="37"/>
      <c r="C15" s="38"/>
      <c r="D15" s="32" t="s">
        <v>19</v>
      </c>
      <c r="E15" s="38"/>
      <c r="F15" s="30" t="s">
        <v>20</v>
      </c>
      <c r="G15" s="38"/>
      <c r="H15" s="38"/>
      <c r="I15" s="120" t="s">
        <v>21</v>
      </c>
      <c r="J15" s="30" t="s">
        <v>36</v>
      </c>
      <c r="K15" s="41"/>
    </row>
    <row r="16" spans="1:70" s="1" customFormat="1" ht="14.45" customHeight="1" x14ac:dyDescent="0.3">
      <c r="B16" s="37"/>
      <c r="C16" s="38"/>
      <c r="D16" s="32" t="s">
        <v>24</v>
      </c>
      <c r="E16" s="38"/>
      <c r="F16" s="30" t="s">
        <v>25</v>
      </c>
      <c r="G16" s="38"/>
      <c r="H16" s="38"/>
      <c r="I16" s="120" t="s">
        <v>26</v>
      </c>
      <c r="J16" s="121" t="str">
        <f>'Rekapitulace stavby'!AN8</f>
        <v>6.4.2016</v>
      </c>
      <c r="K16" s="41"/>
    </row>
    <row r="17" spans="2:11" s="1" customFormat="1" ht="10.9" customHeight="1" x14ac:dyDescent="0.3">
      <c r="B17" s="37"/>
      <c r="C17" s="38"/>
      <c r="D17" s="38"/>
      <c r="E17" s="38"/>
      <c r="F17" s="38"/>
      <c r="G17" s="38"/>
      <c r="H17" s="38"/>
      <c r="I17" s="119"/>
      <c r="J17" s="38"/>
      <c r="K17" s="41"/>
    </row>
    <row r="18" spans="2:11" s="1" customFormat="1" ht="14.45" customHeight="1" x14ac:dyDescent="0.3">
      <c r="B18" s="37"/>
      <c r="C18" s="38"/>
      <c r="D18" s="32" t="s">
        <v>34</v>
      </c>
      <c r="E18" s="38"/>
      <c r="F18" s="38"/>
      <c r="G18" s="38"/>
      <c r="H18" s="38"/>
      <c r="I18" s="120" t="s">
        <v>35</v>
      </c>
      <c r="J18" s="30" t="s">
        <v>36</v>
      </c>
      <c r="K18" s="41"/>
    </row>
    <row r="19" spans="2:11" s="1" customFormat="1" ht="18" customHeight="1" x14ac:dyDescent="0.3">
      <c r="B19" s="37"/>
      <c r="C19" s="38"/>
      <c r="D19" s="38"/>
      <c r="E19" s="30" t="s">
        <v>37</v>
      </c>
      <c r="F19" s="38"/>
      <c r="G19" s="38"/>
      <c r="H19" s="38"/>
      <c r="I19" s="120" t="s">
        <v>38</v>
      </c>
      <c r="J19" s="30" t="s">
        <v>36</v>
      </c>
      <c r="K19" s="41"/>
    </row>
    <row r="20" spans="2:11" s="1" customFormat="1" ht="6.95" customHeight="1" x14ac:dyDescent="0.3">
      <c r="B20" s="37"/>
      <c r="C20" s="38"/>
      <c r="D20" s="38"/>
      <c r="E20" s="38"/>
      <c r="F20" s="38"/>
      <c r="G20" s="38"/>
      <c r="H20" s="38"/>
      <c r="I20" s="119"/>
      <c r="J20" s="38"/>
      <c r="K20" s="41"/>
    </row>
    <row r="21" spans="2:11" s="1" customFormat="1" ht="14.45" customHeight="1" x14ac:dyDescent="0.3">
      <c r="B21" s="37"/>
      <c r="C21" s="38"/>
      <c r="D21" s="32" t="s">
        <v>39</v>
      </c>
      <c r="E21" s="38"/>
      <c r="F21" s="38"/>
      <c r="G21" s="38"/>
      <c r="H21" s="38"/>
      <c r="I21" s="120" t="s">
        <v>35</v>
      </c>
      <c r="J21" s="30" t="str">
        <f>IF('Rekapitulace stavby'!AN13="Vyplň údaj","",IF('Rekapitulace stavby'!AN13="","",'Rekapitulace stavby'!AN13))</f>
        <v/>
      </c>
      <c r="K21" s="41"/>
    </row>
    <row r="22" spans="2:11" s="1" customFormat="1" ht="18" customHeight="1" x14ac:dyDescent="0.3">
      <c r="B22" s="37"/>
      <c r="C22" s="38"/>
      <c r="D22" s="38"/>
      <c r="E22" s="30" t="str">
        <f>IF('Rekapitulace stavby'!E14="Vyplň údaj","",IF('Rekapitulace stavby'!E14="","",'Rekapitulace stavby'!E14))</f>
        <v/>
      </c>
      <c r="F22" s="38"/>
      <c r="G22" s="38"/>
      <c r="H22" s="38"/>
      <c r="I22" s="120" t="s">
        <v>38</v>
      </c>
      <c r="J22" s="30" t="str">
        <f>IF('Rekapitulace stavby'!AN14="Vyplň údaj","",IF('Rekapitulace stavby'!AN14="","",'Rekapitulace stavby'!AN14))</f>
        <v/>
      </c>
      <c r="K22" s="41"/>
    </row>
    <row r="23" spans="2:11" s="1" customFormat="1" ht="6.95" customHeight="1" x14ac:dyDescent="0.3">
      <c r="B23" s="37"/>
      <c r="C23" s="38"/>
      <c r="D23" s="38"/>
      <c r="E23" s="38"/>
      <c r="F23" s="38"/>
      <c r="G23" s="38"/>
      <c r="H23" s="38"/>
      <c r="I23" s="119"/>
      <c r="J23" s="38"/>
      <c r="K23" s="41"/>
    </row>
    <row r="24" spans="2:11" s="1" customFormat="1" ht="14.45" customHeight="1" x14ac:dyDescent="0.3">
      <c r="B24" s="37"/>
      <c r="C24" s="38"/>
      <c r="D24" s="32" t="s">
        <v>41</v>
      </c>
      <c r="E24" s="38"/>
      <c r="F24" s="38"/>
      <c r="G24" s="38"/>
      <c r="H24" s="38"/>
      <c r="I24" s="120" t="s">
        <v>35</v>
      </c>
      <c r="J24" s="30" t="s">
        <v>36</v>
      </c>
      <c r="K24" s="41"/>
    </row>
    <row r="25" spans="2:11" s="1" customFormat="1" ht="18" customHeight="1" x14ac:dyDescent="0.3">
      <c r="B25" s="37"/>
      <c r="C25" s="38"/>
      <c r="D25" s="38"/>
      <c r="E25" s="30" t="s">
        <v>42</v>
      </c>
      <c r="F25" s="38"/>
      <c r="G25" s="38"/>
      <c r="H25" s="38"/>
      <c r="I25" s="120" t="s">
        <v>38</v>
      </c>
      <c r="J25" s="30" t="s">
        <v>36</v>
      </c>
      <c r="K25" s="41"/>
    </row>
    <row r="26" spans="2:11" s="1" customFormat="1" ht="6.95" customHeight="1" x14ac:dyDescent="0.3">
      <c r="B26" s="37"/>
      <c r="C26" s="38"/>
      <c r="D26" s="38"/>
      <c r="E26" s="38"/>
      <c r="F26" s="38"/>
      <c r="G26" s="38"/>
      <c r="H26" s="38"/>
      <c r="I26" s="119"/>
      <c r="J26" s="38"/>
      <c r="K26" s="41"/>
    </row>
    <row r="27" spans="2:11" s="1" customFormat="1" ht="14.45" customHeight="1" x14ac:dyDescent="0.3">
      <c r="B27" s="37"/>
      <c r="C27" s="38"/>
      <c r="D27" s="32" t="s">
        <v>44</v>
      </c>
      <c r="E27" s="38"/>
      <c r="F27" s="38"/>
      <c r="G27" s="38"/>
      <c r="H27" s="38"/>
      <c r="I27" s="119"/>
      <c r="J27" s="38"/>
      <c r="K27" s="41"/>
    </row>
    <row r="28" spans="2:11" s="7" customFormat="1" ht="22.5" customHeight="1" x14ac:dyDescent="0.3">
      <c r="B28" s="122"/>
      <c r="C28" s="123"/>
      <c r="D28" s="123"/>
      <c r="E28" s="417" t="s">
        <v>36</v>
      </c>
      <c r="F28" s="431"/>
      <c r="G28" s="431"/>
      <c r="H28" s="431"/>
      <c r="I28" s="124"/>
      <c r="J28" s="123"/>
      <c r="K28" s="125"/>
    </row>
    <row r="29" spans="2:11" s="1" customFormat="1" ht="6.95" customHeight="1" x14ac:dyDescent="0.3">
      <c r="B29" s="37"/>
      <c r="C29" s="38"/>
      <c r="D29" s="38"/>
      <c r="E29" s="38"/>
      <c r="F29" s="38"/>
      <c r="G29" s="38"/>
      <c r="H29" s="38"/>
      <c r="I29" s="119"/>
      <c r="J29" s="38"/>
      <c r="K29" s="41"/>
    </row>
    <row r="30" spans="2:11" s="1" customFormat="1" ht="6.95" customHeight="1" x14ac:dyDescent="0.3">
      <c r="B30" s="37"/>
      <c r="C30" s="38"/>
      <c r="D30" s="81"/>
      <c r="E30" s="81"/>
      <c r="F30" s="81"/>
      <c r="G30" s="81"/>
      <c r="H30" s="81"/>
      <c r="I30" s="127"/>
      <c r="J30" s="81"/>
      <c r="K30" s="128"/>
    </row>
    <row r="31" spans="2:11" s="1" customFormat="1" ht="25.35" customHeight="1" x14ac:dyDescent="0.3">
      <c r="B31" s="37"/>
      <c r="C31" s="38"/>
      <c r="D31" s="129" t="s">
        <v>45</v>
      </c>
      <c r="E31" s="38"/>
      <c r="F31" s="38"/>
      <c r="G31" s="38"/>
      <c r="H31" s="38"/>
      <c r="I31" s="119"/>
      <c r="J31" s="130">
        <f>ROUND(J92,2)</f>
        <v>0</v>
      </c>
      <c r="K31" s="41"/>
    </row>
    <row r="32" spans="2:11" s="1" customFormat="1" ht="6.95" customHeight="1" x14ac:dyDescent="0.3">
      <c r="B32" s="37"/>
      <c r="C32" s="38"/>
      <c r="D32" s="81"/>
      <c r="E32" s="81"/>
      <c r="F32" s="81"/>
      <c r="G32" s="81"/>
      <c r="H32" s="81"/>
      <c r="I32" s="127"/>
      <c r="J32" s="81"/>
      <c r="K32" s="128"/>
    </row>
    <row r="33" spans="2:11" s="1" customFormat="1" ht="14.45" customHeight="1" x14ac:dyDescent="0.3">
      <c r="B33" s="37"/>
      <c r="C33" s="38"/>
      <c r="D33" s="38"/>
      <c r="E33" s="38"/>
      <c r="F33" s="42" t="s">
        <v>47</v>
      </c>
      <c r="G33" s="38"/>
      <c r="H33" s="38"/>
      <c r="I33" s="131" t="s">
        <v>46</v>
      </c>
      <c r="J33" s="42" t="s">
        <v>48</v>
      </c>
      <c r="K33" s="41"/>
    </row>
    <row r="34" spans="2:11" s="1" customFormat="1" ht="14.45" customHeight="1" x14ac:dyDescent="0.3">
      <c r="B34" s="37"/>
      <c r="C34" s="38"/>
      <c r="D34" s="45" t="s">
        <v>49</v>
      </c>
      <c r="E34" s="45" t="s">
        <v>50</v>
      </c>
      <c r="F34" s="132">
        <f>ROUND(SUM(BE92:BE106), 2)</f>
        <v>0</v>
      </c>
      <c r="G34" s="38"/>
      <c r="H34" s="38"/>
      <c r="I34" s="133">
        <v>0.21</v>
      </c>
      <c r="J34" s="132">
        <f>ROUND(ROUND((SUM(BE92:BE106)), 2)*I34, 2)</f>
        <v>0</v>
      </c>
      <c r="K34" s="41"/>
    </row>
    <row r="35" spans="2:11" s="1" customFormat="1" ht="14.45" customHeight="1" x14ac:dyDescent="0.3">
      <c r="B35" s="37"/>
      <c r="C35" s="38"/>
      <c r="D35" s="38"/>
      <c r="E35" s="45" t="s">
        <v>51</v>
      </c>
      <c r="F35" s="132">
        <f>ROUND(SUM(BF92:BF106), 2)</f>
        <v>0</v>
      </c>
      <c r="G35" s="38"/>
      <c r="H35" s="38"/>
      <c r="I35" s="133">
        <v>0.15</v>
      </c>
      <c r="J35" s="132">
        <f>ROUND(ROUND((SUM(BF92:BF106)), 2)*I35, 2)</f>
        <v>0</v>
      </c>
      <c r="K35" s="41"/>
    </row>
    <row r="36" spans="2:11" s="1" customFormat="1" ht="14.45" hidden="1" customHeight="1" x14ac:dyDescent="0.3">
      <c r="B36" s="37"/>
      <c r="C36" s="38"/>
      <c r="D36" s="38"/>
      <c r="E36" s="45" t="s">
        <v>52</v>
      </c>
      <c r="F36" s="132">
        <f>ROUND(SUM(BG92:BG106), 2)</f>
        <v>0</v>
      </c>
      <c r="G36" s="38"/>
      <c r="H36" s="38"/>
      <c r="I36" s="133">
        <v>0.21</v>
      </c>
      <c r="J36" s="132">
        <v>0</v>
      </c>
      <c r="K36" s="41"/>
    </row>
    <row r="37" spans="2:11" s="1" customFormat="1" ht="14.45" hidden="1" customHeight="1" x14ac:dyDescent="0.3">
      <c r="B37" s="37"/>
      <c r="C37" s="38"/>
      <c r="D37" s="38"/>
      <c r="E37" s="45" t="s">
        <v>53</v>
      </c>
      <c r="F37" s="132">
        <f>ROUND(SUM(BH92:BH106), 2)</f>
        <v>0</v>
      </c>
      <c r="G37" s="38"/>
      <c r="H37" s="38"/>
      <c r="I37" s="133">
        <v>0.15</v>
      </c>
      <c r="J37" s="132">
        <v>0</v>
      </c>
      <c r="K37" s="41"/>
    </row>
    <row r="38" spans="2:11" s="1" customFormat="1" ht="14.45" hidden="1" customHeight="1" x14ac:dyDescent="0.3">
      <c r="B38" s="37"/>
      <c r="C38" s="38"/>
      <c r="D38" s="38"/>
      <c r="E38" s="45" t="s">
        <v>54</v>
      </c>
      <c r="F38" s="132">
        <f>ROUND(SUM(BI92:BI106), 2)</f>
        <v>0</v>
      </c>
      <c r="G38" s="38"/>
      <c r="H38" s="38"/>
      <c r="I38" s="133">
        <v>0</v>
      </c>
      <c r="J38" s="132">
        <v>0</v>
      </c>
      <c r="K38" s="41"/>
    </row>
    <row r="39" spans="2:11" s="1" customFormat="1" ht="6.95" customHeight="1" x14ac:dyDescent="0.3">
      <c r="B39" s="37"/>
      <c r="C39" s="38"/>
      <c r="D39" s="38"/>
      <c r="E39" s="38"/>
      <c r="F39" s="38"/>
      <c r="G39" s="38"/>
      <c r="H39" s="38"/>
      <c r="I39" s="119"/>
      <c r="J39" s="38"/>
      <c r="K39" s="41"/>
    </row>
    <row r="40" spans="2:11" s="1" customFormat="1" ht="25.35" customHeight="1" x14ac:dyDescent="0.3">
      <c r="B40" s="37"/>
      <c r="C40" s="134"/>
      <c r="D40" s="135" t="s">
        <v>55</v>
      </c>
      <c r="E40" s="75"/>
      <c r="F40" s="75"/>
      <c r="G40" s="136" t="s">
        <v>56</v>
      </c>
      <c r="H40" s="137" t="s">
        <v>57</v>
      </c>
      <c r="I40" s="138"/>
      <c r="J40" s="139">
        <f>SUM(J31:J38)</f>
        <v>0</v>
      </c>
      <c r="K40" s="140"/>
    </row>
    <row r="41" spans="2:11" s="1" customFormat="1" ht="14.45" customHeight="1" x14ac:dyDescent="0.3">
      <c r="B41" s="52"/>
      <c r="C41" s="53"/>
      <c r="D41" s="53"/>
      <c r="E41" s="53"/>
      <c r="F41" s="53"/>
      <c r="G41" s="53"/>
      <c r="H41" s="53"/>
      <c r="I41" s="141"/>
      <c r="J41" s="53"/>
      <c r="K41" s="54"/>
    </row>
    <row r="45" spans="2:11" s="1" customFormat="1" ht="6.95" customHeight="1" x14ac:dyDescent="0.3">
      <c r="B45" s="142"/>
      <c r="C45" s="143"/>
      <c r="D45" s="143"/>
      <c r="E45" s="143"/>
      <c r="F45" s="143"/>
      <c r="G45" s="143"/>
      <c r="H45" s="143"/>
      <c r="I45" s="144"/>
      <c r="J45" s="143"/>
      <c r="K45" s="145"/>
    </row>
    <row r="46" spans="2:11" s="1" customFormat="1" ht="36.950000000000003" customHeight="1" x14ac:dyDescent="0.3">
      <c r="B46" s="37"/>
      <c r="C46" s="25" t="s">
        <v>305</v>
      </c>
      <c r="D46" s="38"/>
      <c r="E46" s="38"/>
      <c r="F46" s="38"/>
      <c r="G46" s="38"/>
      <c r="H46" s="38"/>
      <c r="I46" s="119"/>
      <c r="J46" s="38"/>
      <c r="K46" s="41"/>
    </row>
    <row r="47" spans="2:11" s="1" customFormat="1" ht="6.95" customHeight="1" x14ac:dyDescent="0.3">
      <c r="B47" s="37"/>
      <c r="C47" s="38"/>
      <c r="D47" s="38"/>
      <c r="E47" s="38"/>
      <c r="F47" s="38"/>
      <c r="G47" s="38"/>
      <c r="H47" s="38"/>
      <c r="I47" s="119"/>
      <c r="J47" s="38"/>
      <c r="K47" s="41"/>
    </row>
    <row r="48" spans="2:11" s="1" customFormat="1" ht="14.45" customHeight="1" x14ac:dyDescent="0.3">
      <c r="B48" s="37"/>
      <c r="C48" s="32" t="s">
        <v>16</v>
      </c>
      <c r="D48" s="38"/>
      <c r="E48" s="38"/>
      <c r="F48" s="38"/>
      <c r="G48" s="38"/>
      <c r="H48" s="38"/>
      <c r="I48" s="119"/>
      <c r="J48" s="38"/>
      <c r="K48" s="41"/>
    </row>
    <row r="49" spans="2:47" s="1" customFormat="1" ht="22.5" customHeight="1" x14ac:dyDescent="0.3">
      <c r="B49" s="37"/>
      <c r="C49" s="38"/>
      <c r="D49" s="38"/>
      <c r="E49" s="428" t="str">
        <f>E7</f>
        <v>ZLEPŠENÍ EKOLOGICKÉHO STAVU ŘEKY BEČVY V HRANICÍCH</v>
      </c>
      <c r="F49" s="405"/>
      <c r="G49" s="405"/>
      <c r="H49" s="405"/>
      <c r="I49" s="119"/>
      <c r="J49" s="38"/>
      <c r="K49" s="41"/>
    </row>
    <row r="50" spans="2:47" ht="15" x14ac:dyDescent="0.3">
      <c r="B50" s="23"/>
      <c r="C50" s="32" t="s">
        <v>226</v>
      </c>
      <c r="D50" s="24"/>
      <c r="E50" s="24"/>
      <c r="F50" s="24"/>
      <c r="G50" s="24"/>
      <c r="H50" s="24"/>
      <c r="I50" s="118"/>
      <c r="J50" s="24"/>
      <c r="K50" s="26"/>
    </row>
    <row r="51" spans="2:47" ht="22.5" customHeight="1" x14ac:dyDescent="0.3">
      <c r="B51" s="23"/>
      <c r="C51" s="24"/>
      <c r="D51" s="24"/>
      <c r="E51" s="428" t="s">
        <v>229</v>
      </c>
      <c r="F51" s="414"/>
      <c r="G51" s="414"/>
      <c r="H51" s="414"/>
      <c r="I51" s="118"/>
      <c r="J51" s="24"/>
      <c r="K51" s="26"/>
    </row>
    <row r="52" spans="2:47" ht="15" x14ac:dyDescent="0.3">
      <c r="B52" s="23"/>
      <c r="C52" s="32" t="s">
        <v>232</v>
      </c>
      <c r="D52" s="24"/>
      <c r="E52" s="24"/>
      <c r="F52" s="24"/>
      <c r="G52" s="24"/>
      <c r="H52" s="24"/>
      <c r="I52" s="118"/>
      <c r="J52" s="24"/>
      <c r="K52" s="26"/>
    </row>
    <row r="53" spans="2:47" s="1" customFormat="1" ht="22.5" customHeight="1" x14ac:dyDescent="0.3">
      <c r="B53" s="37"/>
      <c r="C53" s="38"/>
      <c r="D53" s="38"/>
      <c r="E53" s="429" t="s">
        <v>3660</v>
      </c>
      <c r="F53" s="405"/>
      <c r="G53" s="405"/>
      <c r="H53" s="405"/>
      <c r="I53" s="119"/>
      <c r="J53" s="38"/>
      <c r="K53" s="41"/>
    </row>
    <row r="54" spans="2:47" s="1" customFormat="1" ht="14.45" customHeight="1" x14ac:dyDescent="0.3">
      <c r="B54" s="37"/>
      <c r="C54" s="32" t="s">
        <v>238</v>
      </c>
      <c r="D54" s="38"/>
      <c r="E54" s="38"/>
      <c r="F54" s="38"/>
      <c r="G54" s="38"/>
      <c r="H54" s="38"/>
      <c r="I54" s="119"/>
      <c r="J54" s="38"/>
      <c r="K54" s="41"/>
    </row>
    <row r="55" spans="2:47" s="1" customFormat="1" ht="23.25" customHeight="1" x14ac:dyDescent="0.3">
      <c r="B55" s="37"/>
      <c r="C55" s="38"/>
      <c r="D55" s="38"/>
      <c r="E55" s="430" t="str">
        <f>E13</f>
        <v>PS 10.3 - Přenos dat</v>
      </c>
      <c r="F55" s="405"/>
      <c r="G55" s="405"/>
      <c r="H55" s="405"/>
      <c r="I55" s="119"/>
      <c r="J55" s="38"/>
      <c r="K55" s="41"/>
    </row>
    <row r="56" spans="2:47" s="1" customFormat="1" ht="6.95" customHeight="1" x14ac:dyDescent="0.3">
      <c r="B56" s="37"/>
      <c r="C56" s="38"/>
      <c r="D56" s="38"/>
      <c r="E56" s="38"/>
      <c r="F56" s="38"/>
      <c r="G56" s="38"/>
      <c r="H56" s="38"/>
      <c r="I56" s="119"/>
      <c r="J56" s="38"/>
      <c r="K56" s="41"/>
    </row>
    <row r="57" spans="2:47" s="1" customFormat="1" ht="18" customHeight="1" x14ac:dyDescent="0.3">
      <c r="B57" s="37"/>
      <c r="C57" s="32" t="s">
        <v>24</v>
      </c>
      <c r="D57" s="38"/>
      <c r="E57" s="38"/>
      <c r="F57" s="30" t="str">
        <f>F16</f>
        <v>HRANICE - DRAHOTUŠE</v>
      </c>
      <c r="G57" s="38"/>
      <c r="H57" s="38"/>
      <c r="I57" s="120" t="s">
        <v>26</v>
      </c>
      <c r="J57" s="121" t="str">
        <f>IF(J16="","",J16)</f>
        <v>6.4.2016</v>
      </c>
      <c r="K57" s="41"/>
    </row>
    <row r="58" spans="2:47" s="1" customFormat="1" ht="6.95" customHeight="1" x14ac:dyDescent="0.3">
      <c r="B58" s="37"/>
      <c r="C58" s="38"/>
      <c r="D58" s="38"/>
      <c r="E58" s="38"/>
      <c r="F58" s="38"/>
      <c r="G58" s="38"/>
      <c r="H58" s="38"/>
      <c r="I58" s="119"/>
      <c r="J58" s="38"/>
      <c r="K58" s="41"/>
    </row>
    <row r="59" spans="2:47" s="1" customFormat="1" ht="15" x14ac:dyDescent="0.3">
      <c r="B59" s="37"/>
      <c r="C59" s="32" t="s">
        <v>34</v>
      </c>
      <c r="D59" s="38"/>
      <c r="E59" s="38"/>
      <c r="F59" s="30" t="str">
        <f>E19</f>
        <v>VODOVODY A KANALIZACE PŘEROV a.s.</v>
      </c>
      <c r="G59" s="38"/>
      <c r="H59" s="38"/>
      <c r="I59" s="120" t="s">
        <v>41</v>
      </c>
      <c r="J59" s="30" t="str">
        <f>E25</f>
        <v>JV PROJEKT VH s.r.o., BRNO</v>
      </c>
      <c r="K59" s="41"/>
    </row>
    <row r="60" spans="2:47" s="1" customFormat="1" ht="14.45" customHeight="1" x14ac:dyDescent="0.3">
      <c r="B60" s="37"/>
      <c r="C60" s="32" t="s">
        <v>39</v>
      </c>
      <c r="D60" s="38"/>
      <c r="E60" s="38"/>
      <c r="F60" s="30" t="str">
        <f>IF(E22="","",E22)</f>
        <v/>
      </c>
      <c r="G60" s="38"/>
      <c r="H60" s="38"/>
      <c r="I60" s="119"/>
      <c r="J60" s="38"/>
      <c r="K60" s="41"/>
    </row>
    <row r="61" spans="2:47" s="1" customFormat="1" ht="10.35" customHeight="1" x14ac:dyDescent="0.3">
      <c r="B61" s="37"/>
      <c r="C61" s="38"/>
      <c r="D61" s="38"/>
      <c r="E61" s="38"/>
      <c r="F61" s="38"/>
      <c r="G61" s="38"/>
      <c r="H61" s="38"/>
      <c r="I61" s="119"/>
      <c r="J61" s="38"/>
      <c r="K61" s="41"/>
    </row>
    <row r="62" spans="2:47" s="1" customFormat="1" ht="29.25" customHeight="1" x14ac:dyDescent="0.3">
      <c r="B62" s="37"/>
      <c r="C62" s="146" t="s">
        <v>332</v>
      </c>
      <c r="D62" s="134"/>
      <c r="E62" s="134"/>
      <c r="F62" s="134"/>
      <c r="G62" s="134"/>
      <c r="H62" s="134"/>
      <c r="I62" s="147"/>
      <c r="J62" s="148" t="s">
        <v>333</v>
      </c>
      <c r="K62" s="149"/>
    </row>
    <row r="63" spans="2:47" s="1" customFormat="1" ht="10.35" customHeight="1" x14ac:dyDescent="0.3">
      <c r="B63" s="37"/>
      <c r="C63" s="38"/>
      <c r="D63" s="38"/>
      <c r="E63" s="38"/>
      <c r="F63" s="38"/>
      <c r="G63" s="38"/>
      <c r="H63" s="38"/>
      <c r="I63" s="119"/>
      <c r="J63" s="38"/>
      <c r="K63" s="41"/>
    </row>
    <row r="64" spans="2:47" s="1" customFormat="1" ht="29.25" customHeight="1" x14ac:dyDescent="0.3">
      <c r="B64" s="37"/>
      <c r="C64" s="150" t="s">
        <v>338</v>
      </c>
      <c r="D64" s="38"/>
      <c r="E64" s="38"/>
      <c r="F64" s="38"/>
      <c r="G64" s="38"/>
      <c r="H64" s="38"/>
      <c r="I64" s="119"/>
      <c r="J64" s="130">
        <f>J92</f>
        <v>0</v>
      </c>
      <c r="K64" s="41"/>
      <c r="AU64" s="19" t="s">
        <v>339</v>
      </c>
    </row>
    <row r="65" spans="2:12" s="8" customFormat="1" ht="24.95" customHeight="1" x14ac:dyDescent="0.3">
      <c r="B65" s="151"/>
      <c r="C65" s="152"/>
      <c r="D65" s="153" t="s">
        <v>3006</v>
      </c>
      <c r="E65" s="154"/>
      <c r="F65" s="154"/>
      <c r="G65" s="154"/>
      <c r="H65" s="154"/>
      <c r="I65" s="155"/>
      <c r="J65" s="156">
        <f>J93</f>
        <v>0</v>
      </c>
      <c r="K65" s="157"/>
    </row>
    <row r="66" spans="2:12" s="9" customFormat="1" ht="19.899999999999999" customHeight="1" x14ac:dyDescent="0.3">
      <c r="B66" s="159"/>
      <c r="C66" s="160"/>
      <c r="D66" s="161" t="s">
        <v>3870</v>
      </c>
      <c r="E66" s="162"/>
      <c r="F66" s="162"/>
      <c r="G66" s="162"/>
      <c r="H66" s="162"/>
      <c r="I66" s="163"/>
      <c r="J66" s="164">
        <f>J94</f>
        <v>0</v>
      </c>
      <c r="K66" s="165"/>
    </row>
    <row r="67" spans="2:12" s="9" customFormat="1" ht="19.899999999999999" customHeight="1" x14ac:dyDescent="0.3">
      <c r="B67" s="159"/>
      <c r="C67" s="160"/>
      <c r="D67" s="161" t="s">
        <v>3871</v>
      </c>
      <c r="E67" s="162"/>
      <c r="F67" s="162"/>
      <c r="G67" s="162"/>
      <c r="H67" s="162"/>
      <c r="I67" s="163"/>
      <c r="J67" s="164">
        <f>J98</f>
        <v>0</v>
      </c>
      <c r="K67" s="165"/>
    </row>
    <row r="68" spans="2:12" s="9" customFormat="1" ht="19.899999999999999" customHeight="1" x14ac:dyDescent="0.3">
      <c r="B68" s="159"/>
      <c r="C68" s="160"/>
      <c r="D68" s="161" t="s">
        <v>3009</v>
      </c>
      <c r="E68" s="162"/>
      <c r="F68" s="162"/>
      <c r="G68" s="162"/>
      <c r="H68" s="162"/>
      <c r="I68" s="163"/>
      <c r="J68" s="164">
        <f>J101</f>
        <v>0</v>
      </c>
      <c r="K68" s="165"/>
    </row>
    <row r="69" spans="2:12" s="1" customFormat="1" ht="21.75" customHeight="1" x14ac:dyDescent="0.3">
      <c r="B69" s="37"/>
      <c r="C69" s="38"/>
      <c r="D69" s="38"/>
      <c r="E69" s="38"/>
      <c r="F69" s="38"/>
      <c r="G69" s="38"/>
      <c r="H69" s="38"/>
      <c r="I69" s="119"/>
      <c r="J69" s="38"/>
      <c r="K69" s="41"/>
    </row>
    <row r="70" spans="2:12" s="1" customFormat="1" ht="6.95" customHeight="1" x14ac:dyDescent="0.3">
      <c r="B70" s="52"/>
      <c r="C70" s="53"/>
      <c r="D70" s="53"/>
      <c r="E70" s="53"/>
      <c r="F70" s="53"/>
      <c r="G70" s="53"/>
      <c r="H70" s="53"/>
      <c r="I70" s="141"/>
      <c r="J70" s="53"/>
      <c r="K70" s="54"/>
    </row>
    <row r="74" spans="2:12" s="1" customFormat="1" ht="6.95" customHeight="1" x14ac:dyDescent="0.3">
      <c r="B74" s="55"/>
      <c r="C74" s="56"/>
      <c r="D74" s="56"/>
      <c r="E74" s="56"/>
      <c r="F74" s="56"/>
      <c r="G74" s="56"/>
      <c r="H74" s="56"/>
      <c r="I74" s="144"/>
      <c r="J74" s="56"/>
      <c r="K74" s="56"/>
      <c r="L74" s="57"/>
    </row>
    <row r="75" spans="2:12" s="1" customFormat="1" ht="36.950000000000003" customHeight="1" x14ac:dyDescent="0.3">
      <c r="B75" s="37"/>
      <c r="C75" s="58" t="s">
        <v>390</v>
      </c>
      <c r="D75" s="59"/>
      <c r="E75" s="59"/>
      <c r="F75" s="59"/>
      <c r="G75" s="59"/>
      <c r="H75" s="59"/>
      <c r="I75" s="167"/>
      <c r="J75" s="59"/>
      <c r="K75" s="59"/>
      <c r="L75" s="57"/>
    </row>
    <row r="76" spans="2:12" s="1" customFormat="1" ht="6.95" customHeight="1" x14ac:dyDescent="0.3">
      <c r="B76" s="37"/>
      <c r="C76" s="59"/>
      <c r="D76" s="59"/>
      <c r="E76" s="59"/>
      <c r="F76" s="59"/>
      <c r="G76" s="59"/>
      <c r="H76" s="59"/>
      <c r="I76" s="167"/>
      <c r="J76" s="59"/>
      <c r="K76" s="59"/>
      <c r="L76" s="57"/>
    </row>
    <row r="77" spans="2:12" s="1" customFormat="1" ht="14.45" customHeight="1" x14ac:dyDescent="0.3">
      <c r="B77" s="37"/>
      <c r="C77" s="61" t="s">
        <v>16</v>
      </c>
      <c r="D77" s="59"/>
      <c r="E77" s="59"/>
      <c r="F77" s="59"/>
      <c r="G77" s="59"/>
      <c r="H77" s="59"/>
      <c r="I77" s="167"/>
      <c r="J77" s="59"/>
      <c r="K77" s="59"/>
      <c r="L77" s="57"/>
    </row>
    <row r="78" spans="2:12" s="1" customFormat="1" ht="22.5" customHeight="1" x14ac:dyDescent="0.3">
      <c r="B78" s="37"/>
      <c r="C78" s="59"/>
      <c r="D78" s="59"/>
      <c r="E78" s="425" t="str">
        <f>E7</f>
        <v>ZLEPŠENÍ EKOLOGICKÉHO STAVU ŘEKY BEČVY V HRANICÍCH</v>
      </c>
      <c r="F78" s="398"/>
      <c r="G78" s="398"/>
      <c r="H78" s="398"/>
      <c r="I78" s="167"/>
      <c r="J78" s="59"/>
      <c r="K78" s="59"/>
      <c r="L78" s="57"/>
    </row>
    <row r="79" spans="2:12" ht="15" x14ac:dyDescent="0.3">
      <c r="B79" s="23"/>
      <c r="C79" s="61" t="s">
        <v>226</v>
      </c>
      <c r="D79" s="168"/>
      <c r="E79" s="168"/>
      <c r="F79" s="168"/>
      <c r="G79" s="168"/>
      <c r="H79" s="168"/>
      <c r="J79" s="168"/>
      <c r="K79" s="168"/>
      <c r="L79" s="169"/>
    </row>
    <row r="80" spans="2:12" ht="22.5" customHeight="1" x14ac:dyDescent="0.3">
      <c r="B80" s="23"/>
      <c r="C80" s="168"/>
      <c r="D80" s="168"/>
      <c r="E80" s="425" t="s">
        <v>229</v>
      </c>
      <c r="F80" s="426"/>
      <c r="G80" s="426"/>
      <c r="H80" s="426"/>
      <c r="J80" s="168"/>
      <c r="K80" s="168"/>
      <c r="L80" s="169"/>
    </row>
    <row r="81" spans="2:65" ht="15" x14ac:dyDescent="0.3">
      <c r="B81" s="23"/>
      <c r="C81" s="61" t="s">
        <v>232</v>
      </c>
      <c r="D81" s="168"/>
      <c r="E81" s="168"/>
      <c r="F81" s="168"/>
      <c r="G81" s="168"/>
      <c r="H81" s="168"/>
      <c r="J81" s="168"/>
      <c r="K81" s="168"/>
      <c r="L81" s="169"/>
    </row>
    <row r="82" spans="2:65" s="1" customFormat="1" ht="22.5" customHeight="1" x14ac:dyDescent="0.3">
      <c r="B82" s="37"/>
      <c r="C82" s="59"/>
      <c r="D82" s="59"/>
      <c r="E82" s="424" t="s">
        <v>3660</v>
      </c>
      <c r="F82" s="398"/>
      <c r="G82" s="398"/>
      <c r="H82" s="398"/>
      <c r="I82" s="167"/>
      <c r="J82" s="59"/>
      <c r="K82" s="59"/>
      <c r="L82" s="57"/>
    </row>
    <row r="83" spans="2:65" s="1" customFormat="1" ht="14.45" customHeight="1" x14ac:dyDescent="0.3">
      <c r="B83" s="37"/>
      <c r="C83" s="61" t="s">
        <v>238</v>
      </c>
      <c r="D83" s="59"/>
      <c r="E83" s="59"/>
      <c r="F83" s="59"/>
      <c r="G83" s="59"/>
      <c r="H83" s="59"/>
      <c r="I83" s="167"/>
      <c r="J83" s="59"/>
      <c r="K83" s="59"/>
      <c r="L83" s="57"/>
    </row>
    <row r="84" spans="2:65" s="1" customFormat="1" ht="23.25" customHeight="1" x14ac:dyDescent="0.3">
      <c r="B84" s="37"/>
      <c r="C84" s="59"/>
      <c r="D84" s="59"/>
      <c r="E84" s="395" t="str">
        <f>E13</f>
        <v>PS 10.3 - Přenos dat</v>
      </c>
      <c r="F84" s="398"/>
      <c r="G84" s="398"/>
      <c r="H84" s="398"/>
      <c r="I84" s="167"/>
      <c r="J84" s="59"/>
      <c r="K84" s="59"/>
      <c r="L84" s="57"/>
    </row>
    <row r="85" spans="2:65" s="1" customFormat="1" ht="6.95" customHeight="1" x14ac:dyDescent="0.3">
      <c r="B85" s="37"/>
      <c r="C85" s="59"/>
      <c r="D85" s="59"/>
      <c r="E85" s="59"/>
      <c r="F85" s="59"/>
      <c r="G85" s="59"/>
      <c r="H85" s="59"/>
      <c r="I85" s="167"/>
      <c r="J85" s="59"/>
      <c r="K85" s="59"/>
      <c r="L85" s="57"/>
    </row>
    <row r="86" spans="2:65" s="1" customFormat="1" ht="18" customHeight="1" x14ac:dyDescent="0.3">
      <c r="B86" s="37"/>
      <c r="C86" s="61" t="s">
        <v>24</v>
      </c>
      <c r="D86" s="59"/>
      <c r="E86" s="59"/>
      <c r="F86" s="170" t="str">
        <f>F16</f>
        <v>HRANICE - DRAHOTUŠE</v>
      </c>
      <c r="G86" s="59"/>
      <c r="H86" s="59"/>
      <c r="I86" s="171" t="s">
        <v>26</v>
      </c>
      <c r="J86" s="69" t="str">
        <f>IF(J16="","",J16)</f>
        <v>6.4.2016</v>
      </c>
      <c r="K86" s="59"/>
      <c r="L86" s="57"/>
    </row>
    <row r="87" spans="2:65" s="1" customFormat="1" ht="6.95" customHeight="1" x14ac:dyDescent="0.3">
      <c r="B87" s="37"/>
      <c r="C87" s="59"/>
      <c r="D87" s="59"/>
      <c r="E87" s="59"/>
      <c r="F87" s="59"/>
      <c r="G87" s="59"/>
      <c r="H87" s="59"/>
      <c r="I87" s="167"/>
      <c r="J87" s="59"/>
      <c r="K87" s="59"/>
      <c r="L87" s="57"/>
    </row>
    <row r="88" spans="2:65" s="1" customFormat="1" ht="15" x14ac:dyDescent="0.3">
      <c r="B88" s="37"/>
      <c r="C88" s="61" t="s">
        <v>34</v>
      </c>
      <c r="D88" s="59"/>
      <c r="E88" s="59"/>
      <c r="F88" s="170" t="str">
        <f>E19</f>
        <v>VODOVODY A KANALIZACE PŘEROV a.s.</v>
      </c>
      <c r="G88" s="59"/>
      <c r="H88" s="59"/>
      <c r="I88" s="171" t="s">
        <v>41</v>
      </c>
      <c r="J88" s="170" t="str">
        <f>E25</f>
        <v>JV PROJEKT VH s.r.o., BRNO</v>
      </c>
      <c r="K88" s="59"/>
      <c r="L88" s="57"/>
    </row>
    <row r="89" spans="2:65" s="1" customFormat="1" ht="14.45" customHeight="1" x14ac:dyDescent="0.3">
      <c r="B89" s="37"/>
      <c r="C89" s="61" t="s">
        <v>39</v>
      </c>
      <c r="D89" s="59"/>
      <c r="E89" s="59"/>
      <c r="F89" s="170" t="str">
        <f>IF(E22="","",E22)</f>
        <v/>
      </c>
      <c r="G89" s="59"/>
      <c r="H89" s="59"/>
      <c r="I89" s="167"/>
      <c r="J89" s="59"/>
      <c r="K89" s="59"/>
      <c r="L89" s="57"/>
    </row>
    <row r="90" spans="2:65" s="1" customFormat="1" ht="10.35" customHeight="1" x14ac:dyDescent="0.3">
      <c r="B90" s="37"/>
      <c r="C90" s="59"/>
      <c r="D90" s="59"/>
      <c r="E90" s="59"/>
      <c r="F90" s="59"/>
      <c r="G90" s="59"/>
      <c r="H90" s="59"/>
      <c r="I90" s="167"/>
      <c r="J90" s="59"/>
      <c r="K90" s="59"/>
      <c r="L90" s="57"/>
    </row>
    <row r="91" spans="2:65" s="10" customFormat="1" ht="29.25" customHeight="1" x14ac:dyDescent="0.3">
      <c r="B91" s="172"/>
      <c r="C91" s="173" t="s">
        <v>391</v>
      </c>
      <c r="D91" s="174" t="s">
        <v>64</v>
      </c>
      <c r="E91" s="174" t="s">
        <v>60</v>
      </c>
      <c r="F91" s="174" t="s">
        <v>392</v>
      </c>
      <c r="G91" s="174" t="s">
        <v>393</v>
      </c>
      <c r="H91" s="174" t="s">
        <v>394</v>
      </c>
      <c r="I91" s="175" t="s">
        <v>395</v>
      </c>
      <c r="J91" s="174" t="s">
        <v>333</v>
      </c>
      <c r="K91" s="176" t="s">
        <v>396</v>
      </c>
      <c r="L91" s="177"/>
      <c r="M91" s="77" t="s">
        <v>397</v>
      </c>
      <c r="N91" s="78" t="s">
        <v>49</v>
      </c>
      <c r="O91" s="78" t="s">
        <v>398</v>
      </c>
      <c r="P91" s="78" t="s">
        <v>399</v>
      </c>
      <c r="Q91" s="78" t="s">
        <v>400</v>
      </c>
      <c r="R91" s="78" t="s">
        <v>401</v>
      </c>
      <c r="S91" s="78" t="s">
        <v>402</v>
      </c>
      <c r="T91" s="79" t="s">
        <v>403</v>
      </c>
    </row>
    <row r="92" spans="2:65" s="1" customFormat="1" ht="29.25" customHeight="1" x14ac:dyDescent="0.35">
      <c r="B92" s="37"/>
      <c r="C92" s="83" t="s">
        <v>338</v>
      </c>
      <c r="D92" s="59"/>
      <c r="E92" s="59"/>
      <c r="F92" s="59"/>
      <c r="G92" s="59"/>
      <c r="H92" s="59"/>
      <c r="I92" s="167"/>
      <c r="J92" s="178">
        <f>BK92</f>
        <v>0</v>
      </c>
      <c r="K92" s="59"/>
      <c r="L92" s="57"/>
      <c r="M92" s="80"/>
      <c r="N92" s="81"/>
      <c r="O92" s="81"/>
      <c r="P92" s="179">
        <f>P93</f>
        <v>0</v>
      </c>
      <c r="Q92" s="81"/>
      <c r="R92" s="179">
        <f>R93</f>
        <v>0</v>
      </c>
      <c r="S92" s="81"/>
      <c r="T92" s="180">
        <f>T93</f>
        <v>0</v>
      </c>
      <c r="AT92" s="19" t="s">
        <v>78</v>
      </c>
      <c r="AU92" s="19" t="s">
        <v>339</v>
      </c>
      <c r="BK92" s="181">
        <f>BK93</f>
        <v>0</v>
      </c>
    </row>
    <row r="93" spans="2:65" s="11" customFormat="1" ht="37.35" customHeight="1" x14ac:dyDescent="0.35">
      <c r="B93" s="182"/>
      <c r="C93" s="183"/>
      <c r="D93" s="184" t="s">
        <v>78</v>
      </c>
      <c r="E93" s="185" t="s">
        <v>3011</v>
      </c>
      <c r="F93" s="185" t="s">
        <v>89</v>
      </c>
      <c r="G93" s="183"/>
      <c r="H93" s="183"/>
      <c r="I93" s="186"/>
      <c r="J93" s="187">
        <f>BK93</f>
        <v>0</v>
      </c>
      <c r="K93" s="183"/>
      <c r="L93" s="188"/>
      <c r="M93" s="189"/>
      <c r="N93" s="190"/>
      <c r="O93" s="190"/>
      <c r="P93" s="191">
        <f>P94+P98+P101</f>
        <v>0</v>
      </c>
      <c r="Q93" s="190"/>
      <c r="R93" s="191">
        <f>R94+R98+R101</f>
        <v>0</v>
      </c>
      <c r="S93" s="190"/>
      <c r="T93" s="192">
        <f>T94+T98+T101</f>
        <v>0</v>
      </c>
      <c r="AR93" s="193" t="s">
        <v>94</v>
      </c>
      <c r="AT93" s="194" t="s">
        <v>78</v>
      </c>
      <c r="AU93" s="194" t="s">
        <v>79</v>
      </c>
      <c r="AY93" s="193" t="s">
        <v>406</v>
      </c>
      <c r="BK93" s="195">
        <f>BK94+BK98+BK101</f>
        <v>0</v>
      </c>
    </row>
    <row r="94" spans="2:65" s="11" customFormat="1" ht="19.899999999999999" customHeight="1" x14ac:dyDescent="0.3">
      <c r="B94" s="182"/>
      <c r="C94" s="183"/>
      <c r="D94" s="198" t="s">
        <v>78</v>
      </c>
      <c r="E94" s="199" t="s">
        <v>3012</v>
      </c>
      <c r="F94" s="199" t="s">
        <v>3023</v>
      </c>
      <c r="G94" s="183"/>
      <c r="H94" s="183"/>
      <c r="I94" s="186"/>
      <c r="J94" s="200">
        <f>BK94</f>
        <v>0</v>
      </c>
      <c r="K94" s="183"/>
      <c r="L94" s="188"/>
      <c r="M94" s="189"/>
      <c r="N94" s="190"/>
      <c r="O94" s="190"/>
      <c r="P94" s="191">
        <f>SUM(P95:P97)</f>
        <v>0</v>
      </c>
      <c r="Q94" s="190"/>
      <c r="R94" s="191">
        <f>SUM(R95:R97)</f>
        <v>0</v>
      </c>
      <c r="S94" s="190"/>
      <c r="T94" s="192">
        <f>SUM(T95:T97)</f>
        <v>0</v>
      </c>
      <c r="AR94" s="193" t="s">
        <v>94</v>
      </c>
      <c r="AT94" s="194" t="s">
        <v>78</v>
      </c>
      <c r="AU94" s="194" t="s">
        <v>23</v>
      </c>
      <c r="AY94" s="193" t="s">
        <v>406</v>
      </c>
      <c r="BK94" s="195">
        <f>SUM(BK95:BK97)</f>
        <v>0</v>
      </c>
    </row>
    <row r="95" spans="2:65" s="1" customFormat="1" ht="22.5" customHeight="1" x14ac:dyDescent="0.3">
      <c r="B95" s="37"/>
      <c r="C95" s="268" t="s">
        <v>87</v>
      </c>
      <c r="D95" s="268" t="s">
        <v>533</v>
      </c>
      <c r="E95" s="269" t="s">
        <v>3872</v>
      </c>
      <c r="F95" s="270" t="s">
        <v>3873</v>
      </c>
      <c r="G95" s="271" t="s">
        <v>1363</v>
      </c>
      <c r="H95" s="272">
        <v>1</v>
      </c>
      <c r="I95" s="273"/>
      <c r="J95" s="274">
        <f>ROUND(I95*H95,2)</f>
        <v>0</v>
      </c>
      <c r="K95" s="270" t="s">
        <v>36</v>
      </c>
      <c r="L95" s="275"/>
      <c r="M95" s="276" t="s">
        <v>36</v>
      </c>
      <c r="N95" s="277" t="s">
        <v>50</v>
      </c>
      <c r="O95" s="38"/>
      <c r="P95" s="210">
        <f>O95*H95</f>
        <v>0</v>
      </c>
      <c r="Q95" s="210">
        <v>0</v>
      </c>
      <c r="R95" s="210">
        <f>Q95*H95</f>
        <v>0</v>
      </c>
      <c r="S95" s="210">
        <v>0</v>
      </c>
      <c r="T95" s="211">
        <f>S95*H95</f>
        <v>0</v>
      </c>
      <c r="AR95" s="19" t="s">
        <v>1919</v>
      </c>
      <c r="AT95" s="19" t="s">
        <v>533</v>
      </c>
      <c r="AU95" s="19" t="s">
        <v>87</v>
      </c>
      <c r="AY95" s="19" t="s">
        <v>406</v>
      </c>
      <c r="BE95" s="212">
        <f>IF(N95="základní",J95,0)</f>
        <v>0</v>
      </c>
      <c r="BF95" s="212">
        <f>IF(N95="snížená",J95,0)</f>
        <v>0</v>
      </c>
      <c r="BG95" s="212">
        <f>IF(N95="zákl. přenesená",J95,0)</f>
        <v>0</v>
      </c>
      <c r="BH95" s="212">
        <f>IF(N95="sníž. přenesená",J95,0)</f>
        <v>0</v>
      </c>
      <c r="BI95" s="212">
        <f>IF(N95="nulová",J95,0)</f>
        <v>0</v>
      </c>
      <c r="BJ95" s="19" t="s">
        <v>23</v>
      </c>
      <c r="BK95" s="212">
        <f>ROUND(I95*H95,2)</f>
        <v>0</v>
      </c>
      <c r="BL95" s="19" t="s">
        <v>723</v>
      </c>
      <c r="BM95" s="19" t="s">
        <v>3874</v>
      </c>
    </row>
    <row r="96" spans="2:65" s="1" customFormat="1" ht="22.5" customHeight="1" x14ac:dyDescent="0.3">
      <c r="B96" s="37"/>
      <c r="C96" s="268" t="s">
        <v>415</v>
      </c>
      <c r="D96" s="268" t="s">
        <v>533</v>
      </c>
      <c r="E96" s="269" t="s">
        <v>3875</v>
      </c>
      <c r="F96" s="270" t="s">
        <v>3876</v>
      </c>
      <c r="G96" s="271" t="s">
        <v>3037</v>
      </c>
      <c r="H96" s="272">
        <v>1</v>
      </c>
      <c r="I96" s="273"/>
      <c r="J96" s="274">
        <f>ROUND(I96*H96,2)</f>
        <v>0</v>
      </c>
      <c r="K96" s="270" t="s">
        <v>36</v>
      </c>
      <c r="L96" s="275"/>
      <c r="M96" s="276" t="s">
        <v>36</v>
      </c>
      <c r="N96" s="277" t="s">
        <v>50</v>
      </c>
      <c r="O96" s="38"/>
      <c r="P96" s="210">
        <f>O96*H96</f>
        <v>0</v>
      </c>
      <c r="Q96" s="210">
        <v>0</v>
      </c>
      <c r="R96" s="210">
        <f>Q96*H96</f>
        <v>0</v>
      </c>
      <c r="S96" s="210">
        <v>0</v>
      </c>
      <c r="T96" s="211">
        <f>S96*H96</f>
        <v>0</v>
      </c>
      <c r="AR96" s="19" t="s">
        <v>1919</v>
      </c>
      <c r="AT96" s="19" t="s">
        <v>533</v>
      </c>
      <c r="AU96" s="19" t="s">
        <v>87</v>
      </c>
      <c r="AY96" s="19" t="s">
        <v>406</v>
      </c>
      <c r="BE96" s="212">
        <f>IF(N96="základní",J96,0)</f>
        <v>0</v>
      </c>
      <c r="BF96" s="212">
        <f>IF(N96="snížená",J96,0)</f>
        <v>0</v>
      </c>
      <c r="BG96" s="212">
        <f>IF(N96="zákl. přenesená",J96,0)</f>
        <v>0</v>
      </c>
      <c r="BH96" s="212">
        <f>IF(N96="sníž. přenesená",J96,0)</f>
        <v>0</v>
      </c>
      <c r="BI96" s="212">
        <f>IF(N96="nulová",J96,0)</f>
        <v>0</v>
      </c>
      <c r="BJ96" s="19" t="s">
        <v>23</v>
      </c>
      <c r="BK96" s="212">
        <f>ROUND(I96*H96,2)</f>
        <v>0</v>
      </c>
      <c r="BL96" s="19" t="s">
        <v>723</v>
      </c>
      <c r="BM96" s="19" t="s">
        <v>3877</v>
      </c>
    </row>
    <row r="97" spans="2:65" s="1" customFormat="1" ht="22.5" customHeight="1" x14ac:dyDescent="0.3">
      <c r="B97" s="37"/>
      <c r="C97" s="268" t="s">
        <v>440</v>
      </c>
      <c r="D97" s="268" t="s">
        <v>533</v>
      </c>
      <c r="E97" s="269" t="s">
        <v>3878</v>
      </c>
      <c r="F97" s="270" t="s">
        <v>3039</v>
      </c>
      <c r="G97" s="271" t="s">
        <v>3040</v>
      </c>
      <c r="H97" s="272">
        <v>1</v>
      </c>
      <c r="I97" s="273"/>
      <c r="J97" s="274">
        <f>ROUND(I97*H97,2)</f>
        <v>0</v>
      </c>
      <c r="K97" s="270" t="s">
        <v>36</v>
      </c>
      <c r="L97" s="275"/>
      <c r="M97" s="276" t="s">
        <v>36</v>
      </c>
      <c r="N97" s="277" t="s">
        <v>50</v>
      </c>
      <c r="O97" s="38"/>
      <c r="P97" s="210">
        <f>O97*H97</f>
        <v>0</v>
      </c>
      <c r="Q97" s="210">
        <v>0</v>
      </c>
      <c r="R97" s="210">
        <f>Q97*H97</f>
        <v>0</v>
      </c>
      <c r="S97" s="210">
        <v>0</v>
      </c>
      <c r="T97" s="211">
        <f>S97*H97</f>
        <v>0</v>
      </c>
      <c r="AR97" s="19" t="s">
        <v>1919</v>
      </c>
      <c r="AT97" s="19" t="s">
        <v>533</v>
      </c>
      <c r="AU97" s="19" t="s">
        <v>87</v>
      </c>
      <c r="AY97" s="19" t="s">
        <v>406</v>
      </c>
      <c r="BE97" s="212">
        <f>IF(N97="základní",J97,0)</f>
        <v>0</v>
      </c>
      <c r="BF97" s="212">
        <f>IF(N97="snížená",J97,0)</f>
        <v>0</v>
      </c>
      <c r="BG97" s="212">
        <f>IF(N97="zákl. přenesená",J97,0)</f>
        <v>0</v>
      </c>
      <c r="BH97" s="212">
        <f>IF(N97="sníž. přenesená",J97,0)</f>
        <v>0</v>
      </c>
      <c r="BI97" s="212">
        <f>IF(N97="nulová",J97,0)</f>
        <v>0</v>
      </c>
      <c r="BJ97" s="19" t="s">
        <v>23</v>
      </c>
      <c r="BK97" s="212">
        <f>ROUND(I97*H97,2)</f>
        <v>0</v>
      </c>
      <c r="BL97" s="19" t="s">
        <v>723</v>
      </c>
      <c r="BM97" s="19" t="s">
        <v>3879</v>
      </c>
    </row>
    <row r="98" spans="2:65" s="11" customFormat="1" ht="29.85" customHeight="1" x14ac:dyDescent="0.3">
      <c r="B98" s="182"/>
      <c r="C98" s="183"/>
      <c r="D98" s="198" t="s">
        <v>78</v>
      </c>
      <c r="E98" s="199" t="s">
        <v>3022</v>
      </c>
      <c r="F98" s="199" t="s">
        <v>3880</v>
      </c>
      <c r="G98" s="183"/>
      <c r="H98" s="183"/>
      <c r="I98" s="186"/>
      <c r="J98" s="200">
        <f>BK98</f>
        <v>0</v>
      </c>
      <c r="K98" s="183"/>
      <c r="L98" s="188"/>
      <c r="M98" s="189"/>
      <c r="N98" s="190"/>
      <c r="O98" s="190"/>
      <c r="P98" s="191">
        <f>SUM(P99:P100)</f>
        <v>0</v>
      </c>
      <c r="Q98" s="190"/>
      <c r="R98" s="191">
        <f>SUM(R99:R100)</f>
        <v>0</v>
      </c>
      <c r="S98" s="190"/>
      <c r="T98" s="192">
        <f>SUM(T99:T100)</f>
        <v>0</v>
      </c>
      <c r="AR98" s="193" t="s">
        <v>94</v>
      </c>
      <c r="AT98" s="194" t="s">
        <v>78</v>
      </c>
      <c r="AU98" s="194" t="s">
        <v>23</v>
      </c>
      <c r="AY98" s="193" t="s">
        <v>406</v>
      </c>
      <c r="BK98" s="195">
        <f>SUM(BK99:BK100)</f>
        <v>0</v>
      </c>
    </row>
    <row r="99" spans="2:65" s="1" customFormat="1" ht="31.5" customHeight="1" x14ac:dyDescent="0.3">
      <c r="B99" s="37"/>
      <c r="C99" s="268" t="s">
        <v>446</v>
      </c>
      <c r="D99" s="268" t="s">
        <v>533</v>
      </c>
      <c r="E99" s="269" t="s">
        <v>3881</v>
      </c>
      <c r="F99" s="270" t="s">
        <v>3882</v>
      </c>
      <c r="G99" s="271" t="s">
        <v>1363</v>
      </c>
      <c r="H99" s="272">
        <v>1</v>
      </c>
      <c r="I99" s="273"/>
      <c r="J99" s="274">
        <f>ROUND(I99*H99,2)</f>
        <v>0</v>
      </c>
      <c r="K99" s="270" t="s">
        <v>36</v>
      </c>
      <c r="L99" s="275"/>
      <c r="M99" s="276" t="s">
        <v>36</v>
      </c>
      <c r="N99" s="277" t="s">
        <v>50</v>
      </c>
      <c r="O99" s="38"/>
      <c r="P99" s="210">
        <f>O99*H99</f>
        <v>0</v>
      </c>
      <c r="Q99" s="210">
        <v>0</v>
      </c>
      <c r="R99" s="210">
        <f>Q99*H99</f>
        <v>0</v>
      </c>
      <c r="S99" s="210">
        <v>0</v>
      </c>
      <c r="T99" s="211">
        <f>S99*H99</f>
        <v>0</v>
      </c>
      <c r="AR99" s="19" t="s">
        <v>1919</v>
      </c>
      <c r="AT99" s="19" t="s">
        <v>533</v>
      </c>
      <c r="AU99" s="19" t="s">
        <v>87</v>
      </c>
      <c r="AY99" s="19" t="s">
        <v>406</v>
      </c>
      <c r="BE99" s="212">
        <f>IF(N99="základní",J99,0)</f>
        <v>0</v>
      </c>
      <c r="BF99" s="212">
        <f>IF(N99="snížená",J99,0)</f>
        <v>0</v>
      </c>
      <c r="BG99" s="212">
        <f>IF(N99="zákl. přenesená",J99,0)</f>
        <v>0</v>
      </c>
      <c r="BH99" s="212">
        <f>IF(N99="sníž. přenesená",J99,0)</f>
        <v>0</v>
      </c>
      <c r="BI99" s="212">
        <f>IF(N99="nulová",J99,0)</f>
        <v>0</v>
      </c>
      <c r="BJ99" s="19" t="s">
        <v>23</v>
      </c>
      <c r="BK99" s="212">
        <f>ROUND(I99*H99,2)</f>
        <v>0</v>
      </c>
      <c r="BL99" s="19" t="s">
        <v>723</v>
      </c>
      <c r="BM99" s="19" t="s">
        <v>3883</v>
      </c>
    </row>
    <row r="100" spans="2:65" s="1" customFormat="1" ht="22.5" customHeight="1" x14ac:dyDescent="0.3">
      <c r="B100" s="37"/>
      <c r="C100" s="268" t="s">
        <v>452</v>
      </c>
      <c r="D100" s="268" t="s">
        <v>533</v>
      </c>
      <c r="E100" s="269" t="s">
        <v>3884</v>
      </c>
      <c r="F100" s="270" t="s">
        <v>3885</v>
      </c>
      <c r="G100" s="271" t="s">
        <v>3037</v>
      </c>
      <c r="H100" s="272">
        <v>1</v>
      </c>
      <c r="I100" s="273"/>
      <c r="J100" s="274">
        <f>ROUND(I100*H100,2)</f>
        <v>0</v>
      </c>
      <c r="K100" s="270" t="s">
        <v>36</v>
      </c>
      <c r="L100" s="275"/>
      <c r="M100" s="276" t="s">
        <v>36</v>
      </c>
      <c r="N100" s="277" t="s">
        <v>50</v>
      </c>
      <c r="O100" s="38"/>
      <c r="P100" s="210">
        <f>O100*H100</f>
        <v>0</v>
      </c>
      <c r="Q100" s="210">
        <v>0</v>
      </c>
      <c r="R100" s="210">
        <f>Q100*H100</f>
        <v>0</v>
      </c>
      <c r="S100" s="210">
        <v>0</v>
      </c>
      <c r="T100" s="211">
        <f>S100*H100</f>
        <v>0</v>
      </c>
      <c r="AR100" s="19" t="s">
        <v>1919</v>
      </c>
      <c r="AT100" s="19" t="s">
        <v>533</v>
      </c>
      <c r="AU100" s="19" t="s">
        <v>87</v>
      </c>
      <c r="AY100" s="19" t="s">
        <v>406</v>
      </c>
      <c r="BE100" s="212">
        <f>IF(N100="základní",J100,0)</f>
        <v>0</v>
      </c>
      <c r="BF100" s="212">
        <f>IF(N100="snížená",J100,0)</f>
        <v>0</v>
      </c>
      <c r="BG100" s="212">
        <f>IF(N100="zákl. přenesená",J100,0)</f>
        <v>0</v>
      </c>
      <c r="BH100" s="212">
        <f>IF(N100="sníž. přenesená",J100,0)</f>
        <v>0</v>
      </c>
      <c r="BI100" s="212">
        <f>IF(N100="nulová",J100,0)</f>
        <v>0</v>
      </c>
      <c r="BJ100" s="19" t="s">
        <v>23</v>
      </c>
      <c r="BK100" s="212">
        <f>ROUND(I100*H100,2)</f>
        <v>0</v>
      </c>
      <c r="BL100" s="19" t="s">
        <v>723</v>
      </c>
      <c r="BM100" s="19" t="s">
        <v>3886</v>
      </c>
    </row>
    <row r="101" spans="2:65" s="11" customFormat="1" ht="29.85" customHeight="1" x14ac:dyDescent="0.3">
      <c r="B101" s="182"/>
      <c r="C101" s="183"/>
      <c r="D101" s="198" t="s">
        <v>78</v>
      </c>
      <c r="E101" s="199" t="s">
        <v>3042</v>
      </c>
      <c r="F101" s="199" t="s">
        <v>3043</v>
      </c>
      <c r="G101" s="183"/>
      <c r="H101" s="183"/>
      <c r="I101" s="186"/>
      <c r="J101" s="200">
        <f>BK101</f>
        <v>0</v>
      </c>
      <c r="K101" s="183"/>
      <c r="L101" s="188"/>
      <c r="M101" s="189"/>
      <c r="N101" s="190"/>
      <c r="O101" s="190"/>
      <c r="P101" s="191">
        <f>SUM(P102:P106)</f>
        <v>0</v>
      </c>
      <c r="Q101" s="190"/>
      <c r="R101" s="191">
        <f>SUM(R102:R106)</f>
        <v>0</v>
      </c>
      <c r="S101" s="190"/>
      <c r="T101" s="192">
        <f>SUM(T102:T106)</f>
        <v>0</v>
      </c>
      <c r="AR101" s="193" t="s">
        <v>94</v>
      </c>
      <c r="AT101" s="194" t="s">
        <v>78</v>
      </c>
      <c r="AU101" s="194" t="s">
        <v>23</v>
      </c>
      <c r="AY101" s="193" t="s">
        <v>406</v>
      </c>
      <c r="BK101" s="195">
        <f>SUM(BK102:BK106)</f>
        <v>0</v>
      </c>
    </row>
    <row r="102" spans="2:65" s="1" customFormat="1" ht="22.5" customHeight="1" x14ac:dyDescent="0.3">
      <c r="B102" s="37"/>
      <c r="C102" s="201" t="s">
        <v>457</v>
      </c>
      <c r="D102" s="201" t="s">
        <v>410</v>
      </c>
      <c r="E102" s="202" t="s">
        <v>87</v>
      </c>
      <c r="F102" s="203" t="s">
        <v>3850</v>
      </c>
      <c r="G102" s="204" t="s">
        <v>3037</v>
      </c>
      <c r="H102" s="205">
        <v>1</v>
      </c>
      <c r="I102" s="206"/>
      <c r="J102" s="207">
        <f>ROUND(I102*H102,2)</f>
        <v>0</v>
      </c>
      <c r="K102" s="203" t="s">
        <v>36</v>
      </c>
      <c r="L102" s="57"/>
      <c r="M102" s="208" t="s">
        <v>36</v>
      </c>
      <c r="N102" s="209" t="s">
        <v>50</v>
      </c>
      <c r="O102" s="38"/>
      <c r="P102" s="210">
        <f>O102*H102</f>
        <v>0</v>
      </c>
      <c r="Q102" s="210">
        <v>0</v>
      </c>
      <c r="R102" s="210">
        <f>Q102*H102</f>
        <v>0</v>
      </c>
      <c r="S102" s="210">
        <v>0</v>
      </c>
      <c r="T102" s="211">
        <f>S102*H102</f>
        <v>0</v>
      </c>
      <c r="AR102" s="19" t="s">
        <v>723</v>
      </c>
      <c r="AT102" s="19" t="s">
        <v>410</v>
      </c>
      <c r="AU102" s="19" t="s">
        <v>87</v>
      </c>
      <c r="AY102" s="19" t="s">
        <v>406</v>
      </c>
      <c r="BE102" s="212">
        <f>IF(N102="základní",J102,0)</f>
        <v>0</v>
      </c>
      <c r="BF102" s="212">
        <f>IF(N102="snížená",J102,0)</f>
        <v>0</v>
      </c>
      <c r="BG102" s="212">
        <f>IF(N102="zákl. přenesená",J102,0)</f>
        <v>0</v>
      </c>
      <c r="BH102" s="212">
        <f>IF(N102="sníž. přenesená",J102,0)</f>
        <v>0</v>
      </c>
      <c r="BI102" s="212">
        <f>IF(N102="nulová",J102,0)</f>
        <v>0</v>
      </c>
      <c r="BJ102" s="19" t="s">
        <v>23</v>
      </c>
      <c r="BK102" s="212">
        <f>ROUND(I102*H102,2)</f>
        <v>0</v>
      </c>
      <c r="BL102" s="19" t="s">
        <v>723</v>
      </c>
      <c r="BM102" s="19" t="s">
        <v>3887</v>
      </c>
    </row>
    <row r="103" spans="2:65" s="1" customFormat="1" ht="22.5" customHeight="1" x14ac:dyDescent="0.3">
      <c r="B103" s="37"/>
      <c r="C103" s="201" t="s">
        <v>463</v>
      </c>
      <c r="D103" s="201" t="s">
        <v>410</v>
      </c>
      <c r="E103" s="202" t="s">
        <v>94</v>
      </c>
      <c r="F103" s="203" t="s">
        <v>3888</v>
      </c>
      <c r="G103" s="204" t="s">
        <v>3037</v>
      </c>
      <c r="H103" s="205">
        <v>1</v>
      </c>
      <c r="I103" s="206"/>
      <c r="J103" s="207">
        <f>ROUND(I103*H103,2)</f>
        <v>0</v>
      </c>
      <c r="K103" s="203" t="s">
        <v>36</v>
      </c>
      <c r="L103" s="57"/>
      <c r="M103" s="208" t="s">
        <v>36</v>
      </c>
      <c r="N103" s="209" t="s">
        <v>50</v>
      </c>
      <c r="O103" s="38"/>
      <c r="P103" s="210">
        <f>O103*H103</f>
        <v>0</v>
      </c>
      <c r="Q103" s="210">
        <v>0</v>
      </c>
      <c r="R103" s="210">
        <f>Q103*H103</f>
        <v>0</v>
      </c>
      <c r="S103" s="210">
        <v>0</v>
      </c>
      <c r="T103" s="211">
        <f>S103*H103</f>
        <v>0</v>
      </c>
      <c r="AR103" s="19" t="s">
        <v>723</v>
      </c>
      <c r="AT103" s="19" t="s">
        <v>410</v>
      </c>
      <c r="AU103" s="19" t="s">
        <v>87</v>
      </c>
      <c r="AY103" s="19" t="s">
        <v>406</v>
      </c>
      <c r="BE103" s="212">
        <f>IF(N103="základní",J103,0)</f>
        <v>0</v>
      </c>
      <c r="BF103" s="212">
        <f>IF(N103="snížená",J103,0)</f>
        <v>0</v>
      </c>
      <c r="BG103" s="212">
        <f>IF(N103="zákl. přenesená",J103,0)</f>
        <v>0</v>
      </c>
      <c r="BH103" s="212">
        <f>IF(N103="sníž. přenesená",J103,0)</f>
        <v>0</v>
      </c>
      <c r="BI103" s="212">
        <f>IF(N103="nulová",J103,0)</f>
        <v>0</v>
      </c>
      <c r="BJ103" s="19" t="s">
        <v>23</v>
      </c>
      <c r="BK103" s="212">
        <f>ROUND(I103*H103,2)</f>
        <v>0</v>
      </c>
      <c r="BL103" s="19" t="s">
        <v>723</v>
      </c>
      <c r="BM103" s="19" t="s">
        <v>3889</v>
      </c>
    </row>
    <row r="104" spans="2:65" s="1" customFormat="1" ht="22.5" customHeight="1" x14ac:dyDescent="0.3">
      <c r="B104" s="37"/>
      <c r="C104" s="201" t="s">
        <v>28</v>
      </c>
      <c r="D104" s="201" t="s">
        <v>410</v>
      </c>
      <c r="E104" s="202" t="s">
        <v>415</v>
      </c>
      <c r="F104" s="203" t="s">
        <v>3890</v>
      </c>
      <c r="G104" s="204" t="s">
        <v>3037</v>
      </c>
      <c r="H104" s="205">
        <v>1</v>
      </c>
      <c r="I104" s="206"/>
      <c r="J104" s="207">
        <f>ROUND(I104*H104,2)</f>
        <v>0</v>
      </c>
      <c r="K104" s="203" t="s">
        <v>36</v>
      </c>
      <c r="L104" s="57"/>
      <c r="M104" s="208" t="s">
        <v>36</v>
      </c>
      <c r="N104" s="209" t="s">
        <v>50</v>
      </c>
      <c r="O104" s="38"/>
      <c r="P104" s="210">
        <f>O104*H104</f>
        <v>0</v>
      </c>
      <c r="Q104" s="210">
        <v>0</v>
      </c>
      <c r="R104" s="210">
        <f>Q104*H104</f>
        <v>0</v>
      </c>
      <c r="S104" s="210">
        <v>0</v>
      </c>
      <c r="T104" s="211">
        <f>S104*H104</f>
        <v>0</v>
      </c>
      <c r="AR104" s="19" t="s">
        <v>723</v>
      </c>
      <c r="AT104" s="19" t="s">
        <v>410</v>
      </c>
      <c r="AU104" s="19" t="s">
        <v>87</v>
      </c>
      <c r="AY104" s="19" t="s">
        <v>406</v>
      </c>
      <c r="BE104" s="212">
        <f>IF(N104="základní",J104,0)</f>
        <v>0</v>
      </c>
      <c r="BF104" s="212">
        <f>IF(N104="snížená",J104,0)</f>
        <v>0</v>
      </c>
      <c r="BG104" s="212">
        <f>IF(N104="zákl. přenesená",J104,0)</f>
        <v>0</v>
      </c>
      <c r="BH104" s="212">
        <f>IF(N104="sníž. přenesená",J104,0)</f>
        <v>0</v>
      </c>
      <c r="BI104" s="212">
        <f>IF(N104="nulová",J104,0)</f>
        <v>0</v>
      </c>
      <c r="BJ104" s="19" t="s">
        <v>23</v>
      </c>
      <c r="BK104" s="212">
        <f>ROUND(I104*H104,2)</f>
        <v>0</v>
      </c>
      <c r="BL104" s="19" t="s">
        <v>723</v>
      </c>
      <c r="BM104" s="19" t="s">
        <v>3891</v>
      </c>
    </row>
    <row r="105" spans="2:65" s="1" customFormat="1" ht="22.5" customHeight="1" x14ac:dyDescent="0.3">
      <c r="B105" s="37"/>
      <c r="C105" s="201" t="s">
        <v>408</v>
      </c>
      <c r="D105" s="201" t="s">
        <v>410</v>
      </c>
      <c r="E105" s="202" t="s">
        <v>440</v>
      </c>
      <c r="F105" s="203" t="s">
        <v>3048</v>
      </c>
      <c r="G105" s="204" t="s">
        <v>3037</v>
      </c>
      <c r="H105" s="205">
        <v>1</v>
      </c>
      <c r="I105" s="206"/>
      <c r="J105" s="207">
        <f>ROUND(I105*H105,2)</f>
        <v>0</v>
      </c>
      <c r="K105" s="203" t="s">
        <v>36</v>
      </c>
      <c r="L105" s="57"/>
      <c r="M105" s="208" t="s">
        <v>36</v>
      </c>
      <c r="N105" s="209" t="s">
        <v>50</v>
      </c>
      <c r="O105" s="38"/>
      <c r="P105" s="210">
        <f>O105*H105</f>
        <v>0</v>
      </c>
      <c r="Q105" s="210">
        <v>0</v>
      </c>
      <c r="R105" s="210">
        <f>Q105*H105</f>
        <v>0</v>
      </c>
      <c r="S105" s="210">
        <v>0</v>
      </c>
      <c r="T105" s="211">
        <f>S105*H105</f>
        <v>0</v>
      </c>
      <c r="AR105" s="19" t="s">
        <v>723</v>
      </c>
      <c r="AT105" s="19" t="s">
        <v>410</v>
      </c>
      <c r="AU105" s="19" t="s">
        <v>87</v>
      </c>
      <c r="AY105" s="19" t="s">
        <v>406</v>
      </c>
      <c r="BE105" s="212">
        <f>IF(N105="základní",J105,0)</f>
        <v>0</v>
      </c>
      <c r="BF105" s="212">
        <f>IF(N105="snížená",J105,0)</f>
        <v>0</v>
      </c>
      <c r="BG105" s="212">
        <f>IF(N105="zákl. přenesená",J105,0)</f>
        <v>0</v>
      </c>
      <c r="BH105" s="212">
        <f>IF(N105="sníž. přenesená",J105,0)</f>
        <v>0</v>
      </c>
      <c r="BI105" s="212">
        <f>IF(N105="nulová",J105,0)</f>
        <v>0</v>
      </c>
      <c r="BJ105" s="19" t="s">
        <v>23</v>
      </c>
      <c r="BK105" s="212">
        <f>ROUND(I105*H105,2)</f>
        <v>0</v>
      </c>
      <c r="BL105" s="19" t="s">
        <v>723</v>
      </c>
      <c r="BM105" s="19" t="s">
        <v>3892</v>
      </c>
    </row>
    <row r="106" spans="2:65" s="1" customFormat="1" ht="22.5" customHeight="1" x14ac:dyDescent="0.3">
      <c r="B106" s="37"/>
      <c r="C106" s="201" t="s">
        <v>476</v>
      </c>
      <c r="D106" s="201" t="s">
        <v>410</v>
      </c>
      <c r="E106" s="202" t="s">
        <v>446</v>
      </c>
      <c r="F106" s="203" t="s">
        <v>3052</v>
      </c>
      <c r="G106" s="204" t="s">
        <v>3037</v>
      </c>
      <c r="H106" s="205">
        <v>1</v>
      </c>
      <c r="I106" s="206"/>
      <c r="J106" s="207">
        <f>ROUND(I106*H106,2)</f>
        <v>0</v>
      </c>
      <c r="K106" s="203" t="s">
        <v>36</v>
      </c>
      <c r="L106" s="57"/>
      <c r="M106" s="208" t="s">
        <v>36</v>
      </c>
      <c r="N106" s="281" t="s">
        <v>50</v>
      </c>
      <c r="O106" s="282"/>
      <c r="P106" s="283">
        <f>O106*H106</f>
        <v>0</v>
      </c>
      <c r="Q106" s="283">
        <v>0</v>
      </c>
      <c r="R106" s="283">
        <f>Q106*H106</f>
        <v>0</v>
      </c>
      <c r="S106" s="283">
        <v>0</v>
      </c>
      <c r="T106" s="284">
        <f>S106*H106</f>
        <v>0</v>
      </c>
      <c r="AR106" s="19" t="s">
        <v>723</v>
      </c>
      <c r="AT106" s="19" t="s">
        <v>410</v>
      </c>
      <c r="AU106" s="19" t="s">
        <v>87</v>
      </c>
      <c r="AY106" s="19" t="s">
        <v>406</v>
      </c>
      <c r="BE106" s="212">
        <f>IF(N106="základní",J106,0)</f>
        <v>0</v>
      </c>
      <c r="BF106" s="212">
        <f>IF(N106="snížená",J106,0)</f>
        <v>0</v>
      </c>
      <c r="BG106" s="212">
        <f>IF(N106="zákl. přenesená",J106,0)</f>
        <v>0</v>
      </c>
      <c r="BH106" s="212">
        <f>IF(N106="sníž. přenesená",J106,0)</f>
        <v>0</v>
      </c>
      <c r="BI106" s="212">
        <f>IF(N106="nulová",J106,0)</f>
        <v>0</v>
      </c>
      <c r="BJ106" s="19" t="s">
        <v>23</v>
      </c>
      <c r="BK106" s="212">
        <f>ROUND(I106*H106,2)</f>
        <v>0</v>
      </c>
      <c r="BL106" s="19" t="s">
        <v>723</v>
      </c>
      <c r="BM106" s="19" t="s">
        <v>3893</v>
      </c>
    </row>
    <row r="107" spans="2:65" s="1" customFormat="1" ht="6.95" customHeight="1" x14ac:dyDescent="0.3">
      <c r="B107" s="52"/>
      <c r="C107" s="53"/>
      <c r="D107" s="53"/>
      <c r="E107" s="53"/>
      <c r="F107" s="53"/>
      <c r="G107" s="53"/>
      <c r="H107" s="53"/>
      <c r="I107" s="141"/>
      <c r="J107" s="53"/>
      <c r="K107" s="53"/>
      <c r="L107" s="57"/>
    </row>
  </sheetData>
  <sheetProtection password="CC35" sheet="1" objects="1" scenarios="1" formatColumns="0" formatRows="0" sort="0" autoFilter="0"/>
  <autoFilter ref="C91:K91"/>
  <mergeCells count="15">
    <mergeCell ref="E82:H82"/>
    <mergeCell ref="E80:H80"/>
    <mergeCell ref="E84:H84"/>
    <mergeCell ref="G1:H1"/>
    <mergeCell ref="L2:V2"/>
    <mergeCell ref="E49:H49"/>
    <mergeCell ref="E53:H53"/>
    <mergeCell ref="E51:H51"/>
    <mergeCell ref="E55:H55"/>
    <mergeCell ref="E78:H78"/>
    <mergeCell ref="E7:H7"/>
    <mergeCell ref="E11:H11"/>
    <mergeCell ref="E9:H9"/>
    <mergeCell ref="E13:H13"/>
    <mergeCell ref="E28:H28"/>
  </mergeCells>
  <hyperlinks>
    <hyperlink ref="F1:G1" location="C2" tooltip="Krycí list soupisu" display="1) Krycí list soupisu"/>
    <hyperlink ref="G1:H1" location="C62" tooltip="Rekapitulace" display="2) Rekapitulace"/>
    <hyperlink ref="J1" location="C91" tooltip="Soupis prací" display="3) Soupis prací"/>
    <hyperlink ref="L1:V1" location="'Rekapitulace stavby'!C2" tooltip="Rekapitulace stavby" display="Rekapitulace stavby"/>
  </hyperlinks>
  <printOptions horizontalCentered="1"/>
  <pageMargins left="0.59055118110236227" right="0.59055118110236227" top="0.59055118110236227" bottom="0.59055118110236227" header="0" footer="0"/>
  <pageSetup paperSize="9" fitToHeight="100" orientation="landscape" r:id="rId1"/>
  <headerFooter>
    <oddFooter>&amp;CStrana &amp;P z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BR1092"/>
  <sheetViews>
    <sheetView showGridLines="0" workbookViewId="0">
      <pane ySplit="1" topLeftCell="A2" activePane="bottomLeft" state="frozen"/>
      <selection pane="bottomLeft"/>
    </sheetView>
  </sheetViews>
  <sheetFormatPr defaultRowHeight="13.5" x14ac:dyDescent="0.3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15" customWidth="1"/>
    <col min="10" max="10" width="23.5" customWidth="1"/>
    <col min="11" max="11" width="15.5" customWidth="1"/>
    <col min="13" max="18" width="9.33203125" hidden="1"/>
    <col min="19" max="19" width="8.1640625" hidden="1" customWidth="1"/>
    <col min="20" max="20" width="29.6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 x14ac:dyDescent="0.3">
      <c r="A1" s="17"/>
      <c r="B1" s="294"/>
      <c r="C1" s="294"/>
      <c r="D1" s="293" t="s">
        <v>1</v>
      </c>
      <c r="E1" s="294"/>
      <c r="F1" s="295" t="s">
        <v>8574</v>
      </c>
      <c r="G1" s="427" t="s">
        <v>8575</v>
      </c>
      <c r="H1" s="427"/>
      <c r="I1" s="300"/>
      <c r="J1" s="295" t="s">
        <v>8576</v>
      </c>
      <c r="K1" s="293" t="s">
        <v>213</v>
      </c>
      <c r="L1" s="295" t="s">
        <v>8577</v>
      </c>
      <c r="M1" s="295"/>
      <c r="N1" s="295"/>
      <c r="O1" s="295"/>
      <c r="P1" s="295"/>
      <c r="Q1" s="295"/>
      <c r="R1" s="295"/>
      <c r="S1" s="295"/>
      <c r="T1" s="295"/>
      <c r="U1" s="291"/>
      <c r="V1" s="291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</row>
    <row r="2" spans="1:70" ht="36.950000000000003" customHeight="1" x14ac:dyDescent="0.3">
      <c r="L2" s="385"/>
      <c r="M2" s="385"/>
      <c r="N2" s="385"/>
      <c r="O2" s="385"/>
      <c r="P2" s="385"/>
      <c r="Q2" s="385"/>
      <c r="R2" s="385"/>
      <c r="S2" s="385"/>
      <c r="T2" s="385"/>
      <c r="U2" s="385"/>
      <c r="V2" s="385"/>
      <c r="AT2" s="19" t="s">
        <v>131</v>
      </c>
      <c r="AZ2" s="116" t="s">
        <v>223</v>
      </c>
      <c r="BA2" s="116" t="s">
        <v>36</v>
      </c>
      <c r="BB2" s="116" t="s">
        <v>36</v>
      </c>
      <c r="BC2" s="116" t="s">
        <v>3894</v>
      </c>
      <c r="BD2" s="116" t="s">
        <v>87</v>
      </c>
    </row>
    <row r="3" spans="1:70" ht="6.95" customHeight="1" x14ac:dyDescent="0.3">
      <c r="B3" s="20"/>
      <c r="C3" s="21"/>
      <c r="D3" s="21"/>
      <c r="E3" s="21"/>
      <c r="F3" s="21"/>
      <c r="G3" s="21"/>
      <c r="H3" s="21"/>
      <c r="I3" s="117"/>
      <c r="J3" s="21"/>
      <c r="K3" s="22"/>
      <c r="AT3" s="19" t="s">
        <v>87</v>
      </c>
      <c r="AZ3" s="116" t="s">
        <v>244</v>
      </c>
      <c r="BA3" s="116" t="s">
        <v>36</v>
      </c>
      <c r="BB3" s="116" t="s">
        <v>36</v>
      </c>
      <c r="BC3" s="116" t="s">
        <v>3895</v>
      </c>
      <c r="BD3" s="116" t="s">
        <v>87</v>
      </c>
    </row>
    <row r="4" spans="1:70" ht="36.950000000000003" customHeight="1" x14ac:dyDescent="0.3">
      <c r="B4" s="23"/>
      <c r="C4" s="24"/>
      <c r="D4" s="25" t="s">
        <v>218</v>
      </c>
      <c r="E4" s="24"/>
      <c r="F4" s="24"/>
      <c r="G4" s="24"/>
      <c r="H4" s="24"/>
      <c r="I4" s="118"/>
      <c r="J4" s="24"/>
      <c r="K4" s="26"/>
      <c r="M4" s="27" t="s">
        <v>10</v>
      </c>
      <c r="AT4" s="19" t="s">
        <v>4</v>
      </c>
      <c r="AZ4" s="116" t="s">
        <v>246</v>
      </c>
      <c r="BA4" s="116" t="s">
        <v>36</v>
      </c>
      <c r="BB4" s="116" t="s">
        <v>36</v>
      </c>
      <c r="BC4" s="116" t="s">
        <v>3896</v>
      </c>
      <c r="BD4" s="116" t="s">
        <v>87</v>
      </c>
    </row>
    <row r="5" spans="1:70" ht="6.95" customHeight="1" x14ac:dyDescent="0.3">
      <c r="B5" s="23"/>
      <c r="C5" s="24"/>
      <c r="D5" s="24"/>
      <c r="E5" s="24"/>
      <c r="F5" s="24"/>
      <c r="G5" s="24"/>
      <c r="H5" s="24"/>
      <c r="I5" s="118"/>
      <c r="J5" s="24"/>
      <c r="K5" s="26"/>
      <c r="AZ5" s="116" t="s">
        <v>3897</v>
      </c>
      <c r="BA5" s="116" t="s">
        <v>36</v>
      </c>
      <c r="BB5" s="116" t="s">
        <v>36</v>
      </c>
      <c r="BC5" s="116" t="s">
        <v>3898</v>
      </c>
      <c r="BD5" s="116" t="s">
        <v>87</v>
      </c>
    </row>
    <row r="6" spans="1:70" ht="15" x14ac:dyDescent="0.3">
      <c r="B6" s="23"/>
      <c r="C6" s="24"/>
      <c r="D6" s="32" t="s">
        <v>16</v>
      </c>
      <c r="E6" s="24"/>
      <c r="F6" s="24"/>
      <c r="G6" s="24"/>
      <c r="H6" s="24"/>
      <c r="I6" s="118"/>
      <c r="J6" s="24"/>
      <c r="K6" s="26"/>
      <c r="AZ6" s="116" t="s">
        <v>3899</v>
      </c>
      <c r="BA6" s="116" t="s">
        <v>36</v>
      </c>
      <c r="BB6" s="116" t="s">
        <v>36</v>
      </c>
      <c r="BC6" s="116" t="s">
        <v>3900</v>
      </c>
      <c r="BD6" s="116" t="s">
        <v>87</v>
      </c>
    </row>
    <row r="7" spans="1:70" ht="22.5" customHeight="1" x14ac:dyDescent="0.3">
      <c r="B7" s="23"/>
      <c r="C7" s="24"/>
      <c r="D7" s="24"/>
      <c r="E7" s="428" t="str">
        <f>'Rekapitulace stavby'!K6</f>
        <v>ZLEPŠENÍ EKOLOGICKÉHO STAVU ŘEKY BEČVY V HRANICÍCH</v>
      </c>
      <c r="F7" s="414"/>
      <c r="G7" s="414"/>
      <c r="H7" s="414"/>
      <c r="I7" s="118"/>
      <c r="J7" s="24"/>
      <c r="K7" s="26"/>
      <c r="AZ7" s="116" t="s">
        <v>3901</v>
      </c>
      <c r="BA7" s="116" t="s">
        <v>36</v>
      </c>
      <c r="BB7" s="116" t="s">
        <v>36</v>
      </c>
      <c r="BC7" s="116" t="s">
        <v>3902</v>
      </c>
      <c r="BD7" s="116" t="s">
        <v>87</v>
      </c>
    </row>
    <row r="8" spans="1:70" ht="15" x14ac:dyDescent="0.3">
      <c r="B8" s="23"/>
      <c r="C8" s="24"/>
      <c r="D8" s="32" t="s">
        <v>226</v>
      </c>
      <c r="E8" s="24"/>
      <c r="F8" s="24"/>
      <c r="G8" s="24"/>
      <c r="H8" s="24"/>
      <c r="I8" s="118"/>
      <c r="J8" s="24"/>
      <c r="K8" s="26"/>
      <c r="AZ8" s="116" t="s">
        <v>3903</v>
      </c>
      <c r="BA8" s="116" t="s">
        <v>36</v>
      </c>
      <c r="BB8" s="116" t="s">
        <v>36</v>
      </c>
      <c r="BC8" s="116" t="s">
        <v>3904</v>
      </c>
      <c r="BD8" s="116" t="s">
        <v>87</v>
      </c>
    </row>
    <row r="9" spans="1:70" ht="22.5" customHeight="1" x14ac:dyDescent="0.3">
      <c r="B9" s="23"/>
      <c r="C9" s="24"/>
      <c r="D9" s="24"/>
      <c r="E9" s="428" t="s">
        <v>229</v>
      </c>
      <c r="F9" s="414"/>
      <c r="G9" s="414"/>
      <c r="H9" s="414"/>
      <c r="I9" s="118"/>
      <c r="J9" s="24"/>
      <c r="K9" s="26"/>
      <c r="AZ9" s="116" t="s">
        <v>3063</v>
      </c>
      <c r="BA9" s="116" t="s">
        <v>36</v>
      </c>
      <c r="BB9" s="116" t="s">
        <v>36</v>
      </c>
      <c r="BC9" s="116" t="s">
        <v>3905</v>
      </c>
      <c r="BD9" s="116" t="s">
        <v>87</v>
      </c>
    </row>
    <row r="10" spans="1:70" ht="15" x14ac:dyDescent="0.3">
      <c r="B10" s="23"/>
      <c r="C10" s="24"/>
      <c r="D10" s="32" t="s">
        <v>232</v>
      </c>
      <c r="E10" s="24"/>
      <c r="F10" s="24"/>
      <c r="G10" s="24"/>
      <c r="H10" s="24"/>
      <c r="I10" s="118"/>
      <c r="J10" s="24"/>
      <c r="K10" s="26"/>
      <c r="AZ10" s="116" t="s">
        <v>3065</v>
      </c>
      <c r="BA10" s="116" t="s">
        <v>36</v>
      </c>
      <c r="BB10" s="116" t="s">
        <v>36</v>
      </c>
      <c r="BC10" s="116" t="s">
        <v>3906</v>
      </c>
      <c r="BD10" s="116" t="s">
        <v>87</v>
      </c>
    </row>
    <row r="11" spans="1:70" s="1" customFormat="1" ht="22.5" customHeight="1" x14ac:dyDescent="0.3">
      <c r="B11" s="37"/>
      <c r="C11" s="38"/>
      <c r="D11" s="38"/>
      <c r="E11" s="429" t="s">
        <v>3907</v>
      </c>
      <c r="F11" s="405"/>
      <c r="G11" s="405"/>
      <c r="H11" s="405"/>
      <c r="I11" s="119"/>
      <c r="J11" s="38"/>
      <c r="K11" s="41"/>
      <c r="AZ11" s="116" t="s">
        <v>1535</v>
      </c>
      <c r="BA11" s="116" t="s">
        <v>36</v>
      </c>
      <c r="BB11" s="116" t="s">
        <v>36</v>
      </c>
      <c r="BC11" s="116" t="s">
        <v>699</v>
      </c>
      <c r="BD11" s="116" t="s">
        <v>87</v>
      </c>
    </row>
    <row r="12" spans="1:70" s="1" customFormat="1" ht="15" x14ac:dyDescent="0.3">
      <c r="B12" s="37"/>
      <c r="C12" s="38"/>
      <c r="D12" s="32" t="s">
        <v>238</v>
      </c>
      <c r="E12" s="38"/>
      <c r="F12" s="38"/>
      <c r="G12" s="38"/>
      <c r="H12" s="38"/>
      <c r="I12" s="119"/>
      <c r="J12" s="38"/>
      <c r="K12" s="41"/>
      <c r="AZ12" s="116" t="s">
        <v>251</v>
      </c>
      <c r="BA12" s="116" t="s">
        <v>36</v>
      </c>
      <c r="BB12" s="116" t="s">
        <v>36</v>
      </c>
      <c r="BC12" s="116" t="s">
        <v>585</v>
      </c>
      <c r="BD12" s="116" t="s">
        <v>87</v>
      </c>
    </row>
    <row r="13" spans="1:70" s="1" customFormat="1" ht="36.950000000000003" customHeight="1" x14ac:dyDescent="0.3">
      <c r="B13" s="37"/>
      <c r="C13" s="38"/>
      <c r="D13" s="38"/>
      <c r="E13" s="430" t="s">
        <v>3908</v>
      </c>
      <c r="F13" s="405"/>
      <c r="G13" s="405"/>
      <c r="H13" s="405"/>
      <c r="I13" s="119"/>
      <c r="J13" s="38"/>
      <c r="K13" s="41"/>
      <c r="AZ13" s="116" t="s">
        <v>255</v>
      </c>
      <c r="BA13" s="116" t="s">
        <v>36</v>
      </c>
      <c r="BB13" s="116" t="s">
        <v>36</v>
      </c>
      <c r="BC13" s="116" t="s">
        <v>3909</v>
      </c>
      <c r="BD13" s="116" t="s">
        <v>87</v>
      </c>
    </row>
    <row r="14" spans="1:70" s="1" customFormat="1" x14ac:dyDescent="0.3">
      <c r="B14" s="37"/>
      <c r="C14" s="38"/>
      <c r="D14" s="38"/>
      <c r="E14" s="38"/>
      <c r="F14" s="38"/>
      <c r="G14" s="38"/>
      <c r="H14" s="38"/>
      <c r="I14" s="119"/>
      <c r="J14" s="38"/>
      <c r="K14" s="41"/>
      <c r="AZ14" s="116" t="s">
        <v>257</v>
      </c>
      <c r="BA14" s="116" t="s">
        <v>36</v>
      </c>
      <c r="BB14" s="116" t="s">
        <v>36</v>
      </c>
      <c r="BC14" s="116" t="s">
        <v>3910</v>
      </c>
      <c r="BD14" s="116" t="s">
        <v>87</v>
      </c>
    </row>
    <row r="15" spans="1:70" s="1" customFormat="1" ht="14.45" customHeight="1" x14ac:dyDescent="0.3">
      <c r="B15" s="37"/>
      <c r="C15" s="38"/>
      <c r="D15" s="32" t="s">
        <v>19</v>
      </c>
      <c r="E15" s="38"/>
      <c r="F15" s="30" t="s">
        <v>20</v>
      </c>
      <c r="G15" s="38"/>
      <c r="H15" s="38"/>
      <c r="I15" s="120" t="s">
        <v>21</v>
      </c>
      <c r="J15" s="30" t="s">
        <v>36</v>
      </c>
      <c r="K15" s="41"/>
      <c r="AZ15" s="116" t="s">
        <v>259</v>
      </c>
      <c r="BA15" s="116" t="s">
        <v>36</v>
      </c>
      <c r="BB15" s="116" t="s">
        <v>36</v>
      </c>
      <c r="BC15" s="116" t="s">
        <v>3911</v>
      </c>
      <c r="BD15" s="116" t="s">
        <v>87</v>
      </c>
    </row>
    <row r="16" spans="1:70" s="1" customFormat="1" ht="14.45" customHeight="1" x14ac:dyDescent="0.3">
      <c r="B16" s="37"/>
      <c r="C16" s="38"/>
      <c r="D16" s="32" t="s">
        <v>24</v>
      </c>
      <c r="E16" s="38"/>
      <c r="F16" s="30" t="s">
        <v>25</v>
      </c>
      <c r="G16" s="38"/>
      <c r="H16" s="38"/>
      <c r="I16" s="120" t="s">
        <v>26</v>
      </c>
      <c r="J16" s="121" t="str">
        <f>'Rekapitulace stavby'!AN8</f>
        <v>6.4.2016</v>
      </c>
      <c r="K16" s="41"/>
      <c r="AZ16" s="116" t="s">
        <v>261</v>
      </c>
      <c r="BA16" s="116" t="s">
        <v>36</v>
      </c>
      <c r="BB16" s="116" t="s">
        <v>36</v>
      </c>
      <c r="BC16" s="116" t="s">
        <v>3912</v>
      </c>
      <c r="BD16" s="116" t="s">
        <v>87</v>
      </c>
    </row>
    <row r="17" spans="2:56" s="1" customFormat="1" ht="10.9" customHeight="1" x14ac:dyDescent="0.3">
      <c r="B17" s="37"/>
      <c r="C17" s="38"/>
      <c r="D17" s="38"/>
      <c r="E17" s="38"/>
      <c r="F17" s="38"/>
      <c r="G17" s="38"/>
      <c r="H17" s="38"/>
      <c r="I17" s="119"/>
      <c r="J17" s="38"/>
      <c r="K17" s="41"/>
      <c r="AZ17" s="116" t="s">
        <v>263</v>
      </c>
      <c r="BA17" s="116" t="s">
        <v>36</v>
      </c>
      <c r="BB17" s="116" t="s">
        <v>36</v>
      </c>
      <c r="BC17" s="116" t="s">
        <v>3913</v>
      </c>
      <c r="BD17" s="116" t="s">
        <v>87</v>
      </c>
    </row>
    <row r="18" spans="2:56" s="1" customFormat="1" ht="14.45" customHeight="1" x14ac:dyDescent="0.3">
      <c r="B18" s="37"/>
      <c r="C18" s="38"/>
      <c r="D18" s="32" t="s">
        <v>34</v>
      </c>
      <c r="E18" s="38"/>
      <c r="F18" s="38"/>
      <c r="G18" s="38"/>
      <c r="H18" s="38"/>
      <c r="I18" s="120" t="s">
        <v>35</v>
      </c>
      <c r="J18" s="30" t="s">
        <v>36</v>
      </c>
      <c r="K18" s="41"/>
      <c r="AZ18" s="116" t="s">
        <v>962</v>
      </c>
      <c r="BA18" s="116" t="s">
        <v>36</v>
      </c>
      <c r="BB18" s="116" t="s">
        <v>36</v>
      </c>
      <c r="BC18" s="116" t="s">
        <v>3914</v>
      </c>
      <c r="BD18" s="116" t="s">
        <v>87</v>
      </c>
    </row>
    <row r="19" spans="2:56" s="1" customFormat="1" ht="18" customHeight="1" x14ac:dyDescent="0.3">
      <c r="B19" s="37"/>
      <c r="C19" s="38"/>
      <c r="D19" s="38"/>
      <c r="E19" s="30" t="s">
        <v>37</v>
      </c>
      <c r="F19" s="38"/>
      <c r="G19" s="38"/>
      <c r="H19" s="38"/>
      <c r="I19" s="120" t="s">
        <v>38</v>
      </c>
      <c r="J19" s="30" t="s">
        <v>36</v>
      </c>
      <c r="K19" s="41"/>
      <c r="AZ19" s="116" t="s">
        <v>3915</v>
      </c>
      <c r="BA19" s="116" t="s">
        <v>36</v>
      </c>
      <c r="BB19" s="116" t="s">
        <v>36</v>
      </c>
      <c r="BC19" s="116" t="s">
        <v>3916</v>
      </c>
      <c r="BD19" s="116" t="s">
        <v>87</v>
      </c>
    </row>
    <row r="20" spans="2:56" s="1" customFormat="1" ht="6.95" customHeight="1" x14ac:dyDescent="0.3">
      <c r="B20" s="37"/>
      <c r="C20" s="38"/>
      <c r="D20" s="38"/>
      <c r="E20" s="38"/>
      <c r="F20" s="38"/>
      <c r="G20" s="38"/>
      <c r="H20" s="38"/>
      <c r="I20" s="119"/>
      <c r="J20" s="38"/>
      <c r="K20" s="41"/>
      <c r="AZ20" s="116" t="s">
        <v>275</v>
      </c>
      <c r="BA20" s="116" t="s">
        <v>36</v>
      </c>
      <c r="BB20" s="116" t="s">
        <v>36</v>
      </c>
      <c r="BC20" s="116" t="s">
        <v>3917</v>
      </c>
      <c r="BD20" s="116" t="s">
        <v>87</v>
      </c>
    </row>
    <row r="21" spans="2:56" s="1" customFormat="1" ht="14.45" customHeight="1" x14ac:dyDescent="0.3">
      <c r="B21" s="37"/>
      <c r="C21" s="38"/>
      <c r="D21" s="32" t="s">
        <v>39</v>
      </c>
      <c r="E21" s="38"/>
      <c r="F21" s="38"/>
      <c r="G21" s="38"/>
      <c r="H21" s="38"/>
      <c r="I21" s="120" t="s">
        <v>35</v>
      </c>
      <c r="J21" s="30" t="str">
        <f>IF('Rekapitulace stavby'!AN13="Vyplň údaj","",IF('Rekapitulace stavby'!AN13="","",'Rekapitulace stavby'!AN13))</f>
        <v/>
      </c>
      <c r="K21" s="41"/>
      <c r="AZ21" s="116" t="s">
        <v>283</v>
      </c>
      <c r="BA21" s="116" t="s">
        <v>36</v>
      </c>
      <c r="BB21" s="116" t="s">
        <v>36</v>
      </c>
      <c r="BC21" s="116" t="s">
        <v>3918</v>
      </c>
      <c r="BD21" s="116" t="s">
        <v>87</v>
      </c>
    </row>
    <row r="22" spans="2:56" s="1" customFormat="1" ht="18" customHeight="1" x14ac:dyDescent="0.3">
      <c r="B22" s="37"/>
      <c r="C22" s="38"/>
      <c r="D22" s="38"/>
      <c r="E22" s="30" t="str">
        <f>IF('Rekapitulace stavby'!E14="Vyplň údaj","",IF('Rekapitulace stavby'!E14="","",'Rekapitulace stavby'!E14))</f>
        <v/>
      </c>
      <c r="F22" s="38"/>
      <c r="G22" s="38"/>
      <c r="H22" s="38"/>
      <c r="I22" s="120" t="s">
        <v>38</v>
      </c>
      <c r="J22" s="30" t="str">
        <f>IF('Rekapitulace stavby'!AN14="Vyplň údaj","",IF('Rekapitulace stavby'!AN14="","",'Rekapitulace stavby'!AN14))</f>
        <v/>
      </c>
      <c r="K22" s="41"/>
      <c r="AZ22" s="116" t="s">
        <v>3919</v>
      </c>
      <c r="BA22" s="116" t="s">
        <v>36</v>
      </c>
      <c r="BB22" s="116" t="s">
        <v>36</v>
      </c>
      <c r="BC22" s="116" t="s">
        <v>3920</v>
      </c>
      <c r="BD22" s="116" t="s">
        <v>87</v>
      </c>
    </row>
    <row r="23" spans="2:56" s="1" customFormat="1" ht="6.95" customHeight="1" x14ac:dyDescent="0.3">
      <c r="B23" s="37"/>
      <c r="C23" s="38"/>
      <c r="D23" s="38"/>
      <c r="E23" s="38"/>
      <c r="F23" s="38"/>
      <c r="G23" s="38"/>
      <c r="H23" s="38"/>
      <c r="I23" s="119"/>
      <c r="J23" s="38"/>
      <c r="K23" s="41"/>
      <c r="AZ23" s="116" t="s">
        <v>960</v>
      </c>
      <c r="BA23" s="116" t="s">
        <v>36</v>
      </c>
      <c r="BB23" s="116" t="s">
        <v>36</v>
      </c>
      <c r="BC23" s="116" t="s">
        <v>3921</v>
      </c>
      <c r="BD23" s="116" t="s">
        <v>87</v>
      </c>
    </row>
    <row r="24" spans="2:56" s="1" customFormat="1" ht="14.45" customHeight="1" x14ac:dyDescent="0.3">
      <c r="B24" s="37"/>
      <c r="C24" s="38"/>
      <c r="D24" s="32" t="s">
        <v>41</v>
      </c>
      <c r="E24" s="38"/>
      <c r="F24" s="38"/>
      <c r="G24" s="38"/>
      <c r="H24" s="38"/>
      <c r="I24" s="120" t="s">
        <v>35</v>
      </c>
      <c r="J24" s="30" t="s">
        <v>36</v>
      </c>
      <c r="K24" s="41"/>
      <c r="AZ24" s="116" t="s">
        <v>286</v>
      </c>
      <c r="BA24" s="116" t="s">
        <v>36</v>
      </c>
      <c r="BB24" s="116" t="s">
        <v>36</v>
      </c>
      <c r="BC24" s="116" t="s">
        <v>1771</v>
      </c>
      <c r="BD24" s="116" t="s">
        <v>87</v>
      </c>
    </row>
    <row r="25" spans="2:56" s="1" customFormat="1" ht="18" customHeight="1" x14ac:dyDescent="0.3">
      <c r="B25" s="37"/>
      <c r="C25" s="38"/>
      <c r="D25" s="38"/>
      <c r="E25" s="30" t="s">
        <v>42</v>
      </c>
      <c r="F25" s="38"/>
      <c r="G25" s="38"/>
      <c r="H25" s="38"/>
      <c r="I25" s="120" t="s">
        <v>38</v>
      </c>
      <c r="J25" s="30" t="s">
        <v>36</v>
      </c>
      <c r="K25" s="41"/>
      <c r="AZ25" s="116" t="s">
        <v>288</v>
      </c>
      <c r="BA25" s="116" t="s">
        <v>36</v>
      </c>
      <c r="BB25" s="116" t="s">
        <v>36</v>
      </c>
      <c r="BC25" s="116" t="s">
        <v>3922</v>
      </c>
      <c r="BD25" s="116" t="s">
        <v>87</v>
      </c>
    </row>
    <row r="26" spans="2:56" s="1" customFormat="1" ht="6.95" customHeight="1" x14ac:dyDescent="0.3">
      <c r="B26" s="37"/>
      <c r="C26" s="38"/>
      <c r="D26" s="38"/>
      <c r="E26" s="38"/>
      <c r="F26" s="38"/>
      <c r="G26" s="38"/>
      <c r="H26" s="38"/>
      <c r="I26" s="119"/>
      <c r="J26" s="38"/>
      <c r="K26" s="41"/>
      <c r="AZ26" s="116" t="s">
        <v>290</v>
      </c>
      <c r="BA26" s="116" t="s">
        <v>36</v>
      </c>
      <c r="BB26" s="116" t="s">
        <v>36</v>
      </c>
      <c r="BC26" s="116" t="s">
        <v>3923</v>
      </c>
      <c r="BD26" s="116" t="s">
        <v>87</v>
      </c>
    </row>
    <row r="27" spans="2:56" s="1" customFormat="1" ht="14.45" customHeight="1" x14ac:dyDescent="0.3">
      <c r="B27" s="37"/>
      <c r="C27" s="38"/>
      <c r="D27" s="32" t="s">
        <v>44</v>
      </c>
      <c r="E27" s="38"/>
      <c r="F27" s="38"/>
      <c r="G27" s="38"/>
      <c r="H27" s="38"/>
      <c r="I27" s="119"/>
      <c r="J27" s="38"/>
      <c r="K27" s="41"/>
      <c r="AZ27" s="116" t="s">
        <v>298</v>
      </c>
      <c r="BA27" s="116" t="s">
        <v>36</v>
      </c>
      <c r="BB27" s="116" t="s">
        <v>36</v>
      </c>
      <c r="BC27" s="116" t="s">
        <v>512</v>
      </c>
      <c r="BD27" s="116" t="s">
        <v>87</v>
      </c>
    </row>
    <row r="28" spans="2:56" s="7" customFormat="1" ht="22.5" customHeight="1" x14ac:dyDescent="0.3">
      <c r="B28" s="122"/>
      <c r="C28" s="123"/>
      <c r="D28" s="123"/>
      <c r="E28" s="417" t="s">
        <v>36</v>
      </c>
      <c r="F28" s="431"/>
      <c r="G28" s="431"/>
      <c r="H28" s="431"/>
      <c r="I28" s="124"/>
      <c r="J28" s="123"/>
      <c r="K28" s="125"/>
      <c r="AZ28" s="126" t="s">
        <v>300</v>
      </c>
      <c r="BA28" s="126" t="s">
        <v>36</v>
      </c>
      <c r="BB28" s="126" t="s">
        <v>36</v>
      </c>
      <c r="BC28" s="126" t="s">
        <v>512</v>
      </c>
      <c r="BD28" s="126" t="s">
        <v>87</v>
      </c>
    </row>
    <row r="29" spans="2:56" s="1" customFormat="1" ht="6.95" customHeight="1" x14ac:dyDescent="0.3">
      <c r="B29" s="37"/>
      <c r="C29" s="38"/>
      <c r="D29" s="38"/>
      <c r="E29" s="38"/>
      <c r="F29" s="38"/>
      <c r="G29" s="38"/>
      <c r="H29" s="38"/>
      <c r="I29" s="119"/>
      <c r="J29" s="38"/>
      <c r="K29" s="41"/>
      <c r="AZ29" s="116" t="s">
        <v>3924</v>
      </c>
      <c r="BA29" s="116" t="s">
        <v>36</v>
      </c>
      <c r="BB29" s="116" t="s">
        <v>36</v>
      </c>
      <c r="BC29" s="116" t="s">
        <v>3925</v>
      </c>
      <c r="BD29" s="116" t="s">
        <v>87</v>
      </c>
    </row>
    <row r="30" spans="2:56" s="1" customFormat="1" ht="6.95" customHeight="1" x14ac:dyDescent="0.3">
      <c r="B30" s="37"/>
      <c r="C30" s="38"/>
      <c r="D30" s="81"/>
      <c r="E30" s="81"/>
      <c r="F30" s="81"/>
      <c r="G30" s="81"/>
      <c r="H30" s="81"/>
      <c r="I30" s="127"/>
      <c r="J30" s="81"/>
      <c r="K30" s="128"/>
      <c r="AZ30" s="116" t="s">
        <v>3926</v>
      </c>
      <c r="BA30" s="116" t="s">
        <v>36</v>
      </c>
      <c r="BB30" s="116" t="s">
        <v>36</v>
      </c>
      <c r="BC30" s="116" t="s">
        <v>3918</v>
      </c>
      <c r="BD30" s="116" t="s">
        <v>87</v>
      </c>
    </row>
    <row r="31" spans="2:56" s="1" customFormat="1" ht="25.35" customHeight="1" x14ac:dyDescent="0.3">
      <c r="B31" s="37"/>
      <c r="C31" s="38"/>
      <c r="D31" s="129" t="s">
        <v>45</v>
      </c>
      <c r="E31" s="38"/>
      <c r="F31" s="38"/>
      <c r="G31" s="38"/>
      <c r="H31" s="38"/>
      <c r="I31" s="119"/>
      <c r="J31" s="130">
        <f>ROUND(J105,2)</f>
        <v>0</v>
      </c>
      <c r="K31" s="41"/>
      <c r="AZ31" s="116" t="s">
        <v>3927</v>
      </c>
      <c r="BA31" s="116" t="s">
        <v>36</v>
      </c>
      <c r="BB31" s="116" t="s">
        <v>36</v>
      </c>
      <c r="BC31" s="116" t="s">
        <v>3923</v>
      </c>
      <c r="BD31" s="116" t="s">
        <v>87</v>
      </c>
    </row>
    <row r="32" spans="2:56" s="1" customFormat="1" ht="6.95" customHeight="1" x14ac:dyDescent="0.3">
      <c r="B32" s="37"/>
      <c r="C32" s="38"/>
      <c r="D32" s="81"/>
      <c r="E32" s="81"/>
      <c r="F32" s="81"/>
      <c r="G32" s="81"/>
      <c r="H32" s="81"/>
      <c r="I32" s="127"/>
      <c r="J32" s="81"/>
      <c r="K32" s="128"/>
      <c r="AZ32" s="116" t="s">
        <v>3928</v>
      </c>
      <c r="BA32" s="116" t="s">
        <v>36</v>
      </c>
      <c r="BB32" s="116" t="s">
        <v>36</v>
      </c>
      <c r="BC32" s="116" t="s">
        <v>3929</v>
      </c>
      <c r="BD32" s="116" t="s">
        <v>87</v>
      </c>
    </row>
    <row r="33" spans="2:56" s="1" customFormat="1" ht="14.45" customHeight="1" x14ac:dyDescent="0.3">
      <c r="B33" s="37"/>
      <c r="C33" s="38"/>
      <c r="D33" s="38"/>
      <c r="E33" s="38"/>
      <c r="F33" s="42" t="s">
        <v>47</v>
      </c>
      <c r="G33" s="38"/>
      <c r="H33" s="38"/>
      <c r="I33" s="131" t="s">
        <v>46</v>
      </c>
      <c r="J33" s="42" t="s">
        <v>48</v>
      </c>
      <c r="K33" s="41"/>
      <c r="AZ33" s="116" t="s">
        <v>3930</v>
      </c>
      <c r="BA33" s="116" t="s">
        <v>36</v>
      </c>
      <c r="BB33" s="116" t="s">
        <v>36</v>
      </c>
      <c r="BC33" s="116" t="s">
        <v>3931</v>
      </c>
      <c r="BD33" s="116" t="s">
        <v>87</v>
      </c>
    </row>
    <row r="34" spans="2:56" s="1" customFormat="1" ht="14.45" customHeight="1" x14ac:dyDescent="0.3">
      <c r="B34" s="37"/>
      <c r="C34" s="38"/>
      <c r="D34" s="45" t="s">
        <v>49</v>
      </c>
      <c r="E34" s="45" t="s">
        <v>50</v>
      </c>
      <c r="F34" s="132">
        <f>ROUND(SUM(BE105:BE1091), 2)</f>
        <v>0</v>
      </c>
      <c r="G34" s="38"/>
      <c r="H34" s="38"/>
      <c r="I34" s="133">
        <v>0.21</v>
      </c>
      <c r="J34" s="132">
        <f>ROUND(ROUND((SUM(BE105:BE1091)), 2)*I34, 2)</f>
        <v>0</v>
      </c>
      <c r="K34" s="41"/>
      <c r="AZ34" s="116" t="s">
        <v>3932</v>
      </c>
      <c r="BA34" s="116" t="s">
        <v>36</v>
      </c>
      <c r="BB34" s="116" t="s">
        <v>36</v>
      </c>
      <c r="BC34" s="116" t="s">
        <v>3933</v>
      </c>
      <c r="BD34" s="116" t="s">
        <v>87</v>
      </c>
    </row>
    <row r="35" spans="2:56" s="1" customFormat="1" ht="14.45" customHeight="1" x14ac:dyDescent="0.3">
      <c r="B35" s="37"/>
      <c r="C35" s="38"/>
      <c r="D35" s="38"/>
      <c r="E35" s="45" t="s">
        <v>51</v>
      </c>
      <c r="F35" s="132">
        <f>ROUND(SUM(BF105:BF1091), 2)</f>
        <v>0</v>
      </c>
      <c r="G35" s="38"/>
      <c r="H35" s="38"/>
      <c r="I35" s="133">
        <v>0.15</v>
      </c>
      <c r="J35" s="132">
        <f>ROUND(ROUND((SUM(BF105:BF1091)), 2)*I35, 2)</f>
        <v>0</v>
      </c>
      <c r="K35" s="41"/>
      <c r="AZ35" s="116" t="s">
        <v>324</v>
      </c>
      <c r="BA35" s="116" t="s">
        <v>36</v>
      </c>
      <c r="BB35" s="116" t="s">
        <v>36</v>
      </c>
      <c r="BC35" s="116" t="s">
        <v>3934</v>
      </c>
      <c r="BD35" s="116" t="s">
        <v>87</v>
      </c>
    </row>
    <row r="36" spans="2:56" s="1" customFormat="1" ht="14.45" hidden="1" customHeight="1" x14ac:dyDescent="0.3">
      <c r="B36" s="37"/>
      <c r="C36" s="38"/>
      <c r="D36" s="38"/>
      <c r="E36" s="45" t="s">
        <v>52</v>
      </c>
      <c r="F36" s="132">
        <f>ROUND(SUM(BG105:BG1091), 2)</f>
        <v>0</v>
      </c>
      <c r="G36" s="38"/>
      <c r="H36" s="38"/>
      <c r="I36" s="133">
        <v>0.21</v>
      </c>
      <c r="J36" s="132">
        <v>0</v>
      </c>
      <c r="K36" s="41"/>
      <c r="AZ36" s="116" t="s">
        <v>3935</v>
      </c>
      <c r="BA36" s="116" t="s">
        <v>36</v>
      </c>
      <c r="BB36" s="116" t="s">
        <v>36</v>
      </c>
      <c r="BC36" s="116" t="s">
        <v>3936</v>
      </c>
      <c r="BD36" s="116" t="s">
        <v>87</v>
      </c>
    </row>
    <row r="37" spans="2:56" s="1" customFormat="1" ht="14.45" hidden="1" customHeight="1" x14ac:dyDescent="0.3">
      <c r="B37" s="37"/>
      <c r="C37" s="38"/>
      <c r="D37" s="38"/>
      <c r="E37" s="45" t="s">
        <v>53</v>
      </c>
      <c r="F37" s="132">
        <f>ROUND(SUM(BH105:BH1091), 2)</f>
        <v>0</v>
      </c>
      <c r="G37" s="38"/>
      <c r="H37" s="38"/>
      <c r="I37" s="133">
        <v>0.15</v>
      </c>
      <c r="J37" s="132">
        <v>0</v>
      </c>
      <c r="K37" s="41"/>
      <c r="AZ37" s="116" t="s">
        <v>355</v>
      </c>
      <c r="BA37" s="116" t="s">
        <v>36</v>
      </c>
      <c r="BB37" s="116" t="s">
        <v>36</v>
      </c>
      <c r="BC37" s="116" t="s">
        <v>3937</v>
      </c>
      <c r="BD37" s="116" t="s">
        <v>87</v>
      </c>
    </row>
    <row r="38" spans="2:56" s="1" customFormat="1" ht="14.45" hidden="1" customHeight="1" x14ac:dyDescent="0.3">
      <c r="B38" s="37"/>
      <c r="C38" s="38"/>
      <c r="D38" s="38"/>
      <c r="E38" s="45" t="s">
        <v>54</v>
      </c>
      <c r="F38" s="132">
        <f>ROUND(SUM(BI105:BI1091), 2)</f>
        <v>0</v>
      </c>
      <c r="G38" s="38"/>
      <c r="H38" s="38"/>
      <c r="I38" s="133">
        <v>0</v>
      </c>
      <c r="J38" s="132">
        <v>0</v>
      </c>
      <c r="K38" s="41"/>
      <c r="AZ38" s="116" t="s">
        <v>3938</v>
      </c>
      <c r="BA38" s="116" t="s">
        <v>36</v>
      </c>
      <c r="BB38" s="116" t="s">
        <v>36</v>
      </c>
      <c r="BC38" s="116" t="s">
        <v>3939</v>
      </c>
      <c r="BD38" s="116" t="s">
        <v>87</v>
      </c>
    </row>
    <row r="39" spans="2:56" s="1" customFormat="1" ht="6.95" customHeight="1" x14ac:dyDescent="0.3">
      <c r="B39" s="37"/>
      <c r="C39" s="38"/>
      <c r="D39" s="38"/>
      <c r="E39" s="38"/>
      <c r="F39" s="38"/>
      <c r="G39" s="38"/>
      <c r="H39" s="38"/>
      <c r="I39" s="119"/>
      <c r="J39" s="38"/>
      <c r="K39" s="41"/>
      <c r="AZ39" s="116" t="s">
        <v>3940</v>
      </c>
      <c r="BA39" s="116" t="s">
        <v>36</v>
      </c>
      <c r="BB39" s="116" t="s">
        <v>36</v>
      </c>
      <c r="BC39" s="116" t="s">
        <v>3941</v>
      </c>
      <c r="BD39" s="116" t="s">
        <v>87</v>
      </c>
    </row>
    <row r="40" spans="2:56" s="1" customFormat="1" ht="25.35" customHeight="1" x14ac:dyDescent="0.3">
      <c r="B40" s="37"/>
      <c r="C40" s="134"/>
      <c r="D40" s="135" t="s">
        <v>55</v>
      </c>
      <c r="E40" s="75"/>
      <c r="F40" s="75"/>
      <c r="G40" s="136" t="s">
        <v>56</v>
      </c>
      <c r="H40" s="137" t="s">
        <v>57</v>
      </c>
      <c r="I40" s="138"/>
      <c r="J40" s="139">
        <f>SUM(J31:J38)</f>
        <v>0</v>
      </c>
      <c r="K40" s="140"/>
      <c r="AZ40" s="116" t="s">
        <v>3942</v>
      </c>
      <c r="BA40" s="116" t="s">
        <v>36</v>
      </c>
      <c r="BB40" s="116" t="s">
        <v>36</v>
      </c>
      <c r="BC40" s="116" t="s">
        <v>3943</v>
      </c>
      <c r="BD40" s="116" t="s">
        <v>87</v>
      </c>
    </row>
    <row r="41" spans="2:56" s="1" customFormat="1" ht="14.45" customHeight="1" x14ac:dyDescent="0.3">
      <c r="B41" s="52"/>
      <c r="C41" s="53"/>
      <c r="D41" s="53"/>
      <c r="E41" s="53"/>
      <c r="F41" s="53"/>
      <c r="G41" s="53"/>
      <c r="H41" s="53"/>
      <c r="I41" s="141"/>
      <c r="J41" s="53"/>
      <c r="K41" s="54"/>
      <c r="AZ41" s="116" t="s">
        <v>3944</v>
      </c>
      <c r="BA41" s="116" t="s">
        <v>36</v>
      </c>
      <c r="BB41" s="116" t="s">
        <v>36</v>
      </c>
      <c r="BC41" s="116" t="s">
        <v>3945</v>
      </c>
      <c r="BD41" s="116" t="s">
        <v>87</v>
      </c>
    </row>
    <row r="42" spans="2:56" x14ac:dyDescent="0.3">
      <c r="AZ42" s="116" t="s">
        <v>364</v>
      </c>
      <c r="BA42" s="116" t="s">
        <v>36</v>
      </c>
      <c r="BB42" s="116" t="s">
        <v>36</v>
      </c>
      <c r="BC42" s="116" t="s">
        <v>3946</v>
      </c>
      <c r="BD42" s="116" t="s">
        <v>87</v>
      </c>
    </row>
    <row r="43" spans="2:56" x14ac:dyDescent="0.3">
      <c r="AZ43" s="116" t="s">
        <v>3947</v>
      </c>
      <c r="BA43" s="116" t="s">
        <v>435</v>
      </c>
      <c r="BB43" s="116" t="s">
        <v>36</v>
      </c>
      <c r="BC43" s="116" t="s">
        <v>3948</v>
      </c>
      <c r="BD43" s="116" t="s">
        <v>87</v>
      </c>
    </row>
    <row r="44" spans="2:56" x14ac:dyDescent="0.3">
      <c r="AZ44" s="116" t="s">
        <v>3949</v>
      </c>
      <c r="BA44" s="116" t="s">
        <v>36</v>
      </c>
      <c r="BB44" s="116" t="s">
        <v>36</v>
      </c>
      <c r="BC44" s="116" t="s">
        <v>3950</v>
      </c>
      <c r="BD44" s="116" t="s">
        <v>87</v>
      </c>
    </row>
    <row r="45" spans="2:56" s="1" customFormat="1" ht="6.95" customHeight="1" x14ac:dyDescent="0.3">
      <c r="B45" s="142"/>
      <c r="C45" s="143"/>
      <c r="D45" s="143"/>
      <c r="E45" s="143"/>
      <c r="F45" s="143"/>
      <c r="G45" s="143"/>
      <c r="H45" s="143"/>
      <c r="I45" s="144"/>
      <c r="J45" s="143"/>
      <c r="K45" s="145"/>
      <c r="AZ45" s="116" t="s">
        <v>381</v>
      </c>
      <c r="BA45" s="116" t="s">
        <v>36</v>
      </c>
      <c r="BB45" s="116" t="s">
        <v>36</v>
      </c>
      <c r="BC45" s="116" t="s">
        <v>3951</v>
      </c>
      <c r="BD45" s="116" t="s">
        <v>87</v>
      </c>
    </row>
    <row r="46" spans="2:56" s="1" customFormat="1" ht="36.950000000000003" customHeight="1" x14ac:dyDescent="0.3">
      <c r="B46" s="37"/>
      <c r="C46" s="25" t="s">
        <v>305</v>
      </c>
      <c r="D46" s="38"/>
      <c r="E46" s="38"/>
      <c r="F46" s="38"/>
      <c r="G46" s="38"/>
      <c r="H46" s="38"/>
      <c r="I46" s="119"/>
      <c r="J46" s="38"/>
      <c r="K46" s="41"/>
      <c r="AZ46" s="116" t="s">
        <v>3952</v>
      </c>
      <c r="BA46" s="116" t="s">
        <v>36</v>
      </c>
      <c r="BB46" s="116" t="s">
        <v>36</v>
      </c>
      <c r="BC46" s="116" t="s">
        <v>3953</v>
      </c>
      <c r="BD46" s="116" t="s">
        <v>87</v>
      </c>
    </row>
    <row r="47" spans="2:56" s="1" customFormat="1" ht="6.95" customHeight="1" x14ac:dyDescent="0.3">
      <c r="B47" s="37"/>
      <c r="C47" s="38"/>
      <c r="D47" s="38"/>
      <c r="E47" s="38"/>
      <c r="F47" s="38"/>
      <c r="G47" s="38"/>
      <c r="H47" s="38"/>
      <c r="I47" s="119"/>
      <c r="J47" s="38"/>
      <c r="K47" s="41"/>
    </row>
    <row r="48" spans="2:56" s="1" customFormat="1" ht="14.45" customHeight="1" x14ac:dyDescent="0.3">
      <c r="B48" s="37"/>
      <c r="C48" s="32" t="s">
        <v>16</v>
      </c>
      <c r="D48" s="38"/>
      <c r="E48" s="38"/>
      <c r="F48" s="38"/>
      <c r="G48" s="38"/>
      <c r="H48" s="38"/>
      <c r="I48" s="119"/>
      <c r="J48" s="38"/>
      <c r="K48" s="41"/>
    </row>
    <row r="49" spans="2:47" s="1" customFormat="1" ht="22.5" customHeight="1" x14ac:dyDescent="0.3">
      <c r="B49" s="37"/>
      <c r="C49" s="38"/>
      <c r="D49" s="38"/>
      <c r="E49" s="428" t="str">
        <f>E7</f>
        <v>ZLEPŠENÍ EKOLOGICKÉHO STAVU ŘEKY BEČVY V HRANICÍCH</v>
      </c>
      <c r="F49" s="405"/>
      <c r="G49" s="405"/>
      <c r="H49" s="405"/>
      <c r="I49" s="119"/>
      <c r="J49" s="38"/>
      <c r="K49" s="41"/>
    </row>
    <row r="50" spans="2:47" ht="15" x14ac:dyDescent="0.3">
      <c r="B50" s="23"/>
      <c r="C50" s="32" t="s">
        <v>226</v>
      </c>
      <c r="D50" s="24"/>
      <c r="E50" s="24"/>
      <c r="F50" s="24"/>
      <c r="G50" s="24"/>
      <c r="H50" s="24"/>
      <c r="I50" s="118"/>
      <c r="J50" s="24"/>
      <c r="K50" s="26"/>
    </row>
    <row r="51" spans="2:47" ht="22.5" customHeight="1" x14ac:dyDescent="0.3">
      <c r="B51" s="23"/>
      <c r="C51" s="24"/>
      <c r="D51" s="24"/>
      <c r="E51" s="428" t="s">
        <v>229</v>
      </c>
      <c r="F51" s="414"/>
      <c r="G51" s="414"/>
      <c r="H51" s="414"/>
      <c r="I51" s="118"/>
      <c r="J51" s="24"/>
      <c r="K51" s="26"/>
    </row>
    <row r="52" spans="2:47" ht="15" x14ac:dyDescent="0.3">
      <c r="B52" s="23"/>
      <c r="C52" s="32" t="s">
        <v>232</v>
      </c>
      <c r="D52" s="24"/>
      <c r="E52" s="24"/>
      <c r="F52" s="24"/>
      <c r="G52" s="24"/>
      <c r="H52" s="24"/>
      <c r="I52" s="118"/>
      <c r="J52" s="24"/>
      <c r="K52" s="26"/>
    </row>
    <row r="53" spans="2:47" s="1" customFormat="1" ht="22.5" customHeight="1" x14ac:dyDescent="0.3">
      <c r="B53" s="37"/>
      <c r="C53" s="38"/>
      <c r="D53" s="38"/>
      <c r="E53" s="429" t="s">
        <v>3907</v>
      </c>
      <c r="F53" s="405"/>
      <c r="G53" s="405"/>
      <c r="H53" s="405"/>
      <c r="I53" s="119"/>
      <c r="J53" s="38"/>
      <c r="K53" s="41"/>
    </row>
    <row r="54" spans="2:47" s="1" customFormat="1" ht="14.45" customHeight="1" x14ac:dyDescent="0.3">
      <c r="B54" s="37"/>
      <c r="C54" s="32" t="s">
        <v>238</v>
      </c>
      <c r="D54" s="38"/>
      <c r="E54" s="38"/>
      <c r="F54" s="38"/>
      <c r="G54" s="38"/>
      <c r="H54" s="38"/>
      <c r="I54" s="119"/>
      <c r="J54" s="38"/>
      <c r="K54" s="41"/>
    </row>
    <row r="55" spans="2:47" s="1" customFormat="1" ht="23.25" customHeight="1" x14ac:dyDescent="0.3">
      <c r="B55" s="37"/>
      <c r="C55" s="38"/>
      <c r="D55" s="38"/>
      <c r="E55" s="430" t="str">
        <f>E13</f>
        <v>SO 20.1 - Retenční nádrž RN1B</v>
      </c>
      <c r="F55" s="405"/>
      <c r="G55" s="405"/>
      <c r="H55" s="405"/>
      <c r="I55" s="119"/>
      <c r="J55" s="38"/>
      <c r="K55" s="41"/>
    </row>
    <row r="56" spans="2:47" s="1" customFormat="1" ht="6.95" customHeight="1" x14ac:dyDescent="0.3">
      <c r="B56" s="37"/>
      <c r="C56" s="38"/>
      <c r="D56" s="38"/>
      <c r="E56" s="38"/>
      <c r="F56" s="38"/>
      <c r="G56" s="38"/>
      <c r="H56" s="38"/>
      <c r="I56" s="119"/>
      <c r="J56" s="38"/>
      <c r="K56" s="41"/>
    </row>
    <row r="57" spans="2:47" s="1" customFormat="1" ht="18" customHeight="1" x14ac:dyDescent="0.3">
      <c r="B57" s="37"/>
      <c r="C57" s="32" t="s">
        <v>24</v>
      </c>
      <c r="D57" s="38"/>
      <c r="E57" s="38"/>
      <c r="F57" s="30" t="str">
        <f>F16</f>
        <v>HRANICE - DRAHOTUŠE</v>
      </c>
      <c r="G57" s="38"/>
      <c r="H57" s="38"/>
      <c r="I57" s="120" t="s">
        <v>26</v>
      </c>
      <c r="J57" s="121" t="str">
        <f>IF(J16="","",J16)</f>
        <v>6.4.2016</v>
      </c>
      <c r="K57" s="41"/>
    </row>
    <row r="58" spans="2:47" s="1" customFormat="1" ht="6.95" customHeight="1" x14ac:dyDescent="0.3">
      <c r="B58" s="37"/>
      <c r="C58" s="38"/>
      <c r="D58" s="38"/>
      <c r="E58" s="38"/>
      <c r="F58" s="38"/>
      <c r="G58" s="38"/>
      <c r="H58" s="38"/>
      <c r="I58" s="119"/>
      <c r="J58" s="38"/>
      <c r="K58" s="41"/>
    </row>
    <row r="59" spans="2:47" s="1" customFormat="1" ht="15" x14ac:dyDescent="0.3">
      <c r="B59" s="37"/>
      <c r="C59" s="32" t="s">
        <v>34</v>
      </c>
      <c r="D59" s="38"/>
      <c r="E59" s="38"/>
      <c r="F59" s="30" t="str">
        <f>E19</f>
        <v>VODOVODY A KANALIZACE PŘEROV a.s.</v>
      </c>
      <c r="G59" s="38"/>
      <c r="H59" s="38"/>
      <c r="I59" s="120" t="s">
        <v>41</v>
      </c>
      <c r="J59" s="30" t="str">
        <f>E25</f>
        <v>JV PROJEKT VH s.r.o., BRNO</v>
      </c>
      <c r="K59" s="41"/>
    </row>
    <row r="60" spans="2:47" s="1" customFormat="1" ht="14.45" customHeight="1" x14ac:dyDescent="0.3">
      <c r="B60" s="37"/>
      <c r="C60" s="32" t="s">
        <v>39</v>
      </c>
      <c r="D60" s="38"/>
      <c r="E60" s="38"/>
      <c r="F60" s="30" t="str">
        <f>IF(E22="","",E22)</f>
        <v/>
      </c>
      <c r="G60" s="38"/>
      <c r="H60" s="38"/>
      <c r="I60" s="119"/>
      <c r="J60" s="38"/>
      <c r="K60" s="41"/>
    </row>
    <row r="61" spans="2:47" s="1" customFormat="1" ht="10.35" customHeight="1" x14ac:dyDescent="0.3">
      <c r="B61" s="37"/>
      <c r="C61" s="38"/>
      <c r="D61" s="38"/>
      <c r="E61" s="38"/>
      <c r="F61" s="38"/>
      <c r="G61" s="38"/>
      <c r="H61" s="38"/>
      <c r="I61" s="119"/>
      <c r="J61" s="38"/>
      <c r="K61" s="41"/>
    </row>
    <row r="62" spans="2:47" s="1" customFormat="1" ht="29.25" customHeight="1" x14ac:dyDescent="0.3">
      <c r="B62" s="37"/>
      <c r="C62" s="146" t="s">
        <v>332</v>
      </c>
      <c r="D62" s="134"/>
      <c r="E62" s="134"/>
      <c r="F62" s="134"/>
      <c r="G62" s="134"/>
      <c r="H62" s="134"/>
      <c r="I62" s="147"/>
      <c r="J62" s="148" t="s">
        <v>333</v>
      </c>
      <c r="K62" s="149"/>
    </row>
    <row r="63" spans="2:47" s="1" customFormat="1" ht="10.35" customHeight="1" x14ac:dyDescent="0.3">
      <c r="B63" s="37"/>
      <c r="C63" s="38"/>
      <c r="D63" s="38"/>
      <c r="E63" s="38"/>
      <c r="F63" s="38"/>
      <c r="G63" s="38"/>
      <c r="H63" s="38"/>
      <c r="I63" s="119"/>
      <c r="J63" s="38"/>
      <c r="K63" s="41"/>
    </row>
    <row r="64" spans="2:47" s="1" customFormat="1" ht="29.25" customHeight="1" x14ac:dyDescent="0.3">
      <c r="B64" s="37"/>
      <c r="C64" s="150" t="s">
        <v>338</v>
      </c>
      <c r="D64" s="38"/>
      <c r="E64" s="38"/>
      <c r="F64" s="38"/>
      <c r="G64" s="38"/>
      <c r="H64" s="38"/>
      <c r="I64" s="119"/>
      <c r="J64" s="130">
        <f>J105</f>
        <v>0</v>
      </c>
      <c r="K64" s="41"/>
      <c r="AU64" s="19" t="s">
        <v>339</v>
      </c>
    </row>
    <row r="65" spans="2:11" s="8" customFormat="1" ht="24.95" customHeight="1" x14ac:dyDescent="0.3">
      <c r="B65" s="151"/>
      <c r="C65" s="152"/>
      <c r="D65" s="153" t="s">
        <v>342</v>
      </c>
      <c r="E65" s="154"/>
      <c r="F65" s="154"/>
      <c r="G65" s="154"/>
      <c r="H65" s="154"/>
      <c r="I65" s="155"/>
      <c r="J65" s="156">
        <f>J106</f>
        <v>0</v>
      </c>
      <c r="K65" s="157"/>
    </row>
    <row r="66" spans="2:11" s="9" customFormat="1" ht="19.899999999999999" customHeight="1" x14ac:dyDescent="0.3">
      <c r="B66" s="159"/>
      <c r="C66" s="160"/>
      <c r="D66" s="161" t="s">
        <v>345</v>
      </c>
      <c r="E66" s="162"/>
      <c r="F66" s="162"/>
      <c r="G66" s="162"/>
      <c r="H66" s="162"/>
      <c r="I66" s="163"/>
      <c r="J66" s="164">
        <f>J107</f>
        <v>0</v>
      </c>
      <c r="K66" s="165"/>
    </row>
    <row r="67" spans="2:11" s="9" customFormat="1" ht="14.85" customHeight="1" x14ac:dyDescent="0.3">
      <c r="B67" s="159"/>
      <c r="C67" s="160"/>
      <c r="D67" s="161" t="s">
        <v>348</v>
      </c>
      <c r="E67" s="162"/>
      <c r="F67" s="162"/>
      <c r="G67" s="162"/>
      <c r="H67" s="162"/>
      <c r="I67" s="163"/>
      <c r="J67" s="164">
        <f>J108</f>
        <v>0</v>
      </c>
      <c r="K67" s="165"/>
    </row>
    <row r="68" spans="2:11" s="9" customFormat="1" ht="14.85" customHeight="1" x14ac:dyDescent="0.3">
      <c r="B68" s="159"/>
      <c r="C68" s="160"/>
      <c r="D68" s="161" t="s">
        <v>351</v>
      </c>
      <c r="E68" s="162"/>
      <c r="F68" s="162"/>
      <c r="G68" s="162"/>
      <c r="H68" s="162"/>
      <c r="I68" s="163"/>
      <c r="J68" s="164">
        <f>J157</f>
        <v>0</v>
      </c>
      <c r="K68" s="165"/>
    </row>
    <row r="69" spans="2:11" s="9" customFormat="1" ht="14.85" customHeight="1" x14ac:dyDescent="0.3">
      <c r="B69" s="159"/>
      <c r="C69" s="160"/>
      <c r="D69" s="161" t="s">
        <v>354</v>
      </c>
      <c r="E69" s="162"/>
      <c r="F69" s="162"/>
      <c r="G69" s="162"/>
      <c r="H69" s="162"/>
      <c r="I69" s="163"/>
      <c r="J69" s="164">
        <f>J377</f>
        <v>0</v>
      </c>
      <c r="K69" s="165"/>
    </row>
    <row r="70" spans="2:11" s="9" customFormat="1" ht="19.899999999999999" customHeight="1" x14ac:dyDescent="0.3">
      <c r="B70" s="159"/>
      <c r="C70" s="160"/>
      <c r="D70" s="161" t="s">
        <v>357</v>
      </c>
      <c r="E70" s="162"/>
      <c r="F70" s="162"/>
      <c r="G70" s="162"/>
      <c r="H70" s="162"/>
      <c r="I70" s="163"/>
      <c r="J70" s="164">
        <f>J542</f>
        <v>0</v>
      </c>
      <c r="K70" s="165"/>
    </row>
    <row r="71" spans="2:11" s="9" customFormat="1" ht="19.899999999999999" customHeight="1" x14ac:dyDescent="0.3">
      <c r="B71" s="159"/>
      <c r="C71" s="160"/>
      <c r="D71" s="161" t="s">
        <v>360</v>
      </c>
      <c r="E71" s="162"/>
      <c r="F71" s="162"/>
      <c r="G71" s="162"/>
      <c r="H71" s="162"/>
      <c r="I71" s="163"/>
      <c r="J71" s="164">
        <f>J599</f>
        <v>0</v>
      </c>
      <c r="K71" s="165"/>
    </row>
    <row r="72" spans="2:11" s="9" customFormat="1" ht="19.899999999999999" customHeight="1" x14ac:dyDescent="0.3">
      <c r="B72" s="159"/>
      <c r="C72" s="160"/>
      <c r="D72" s="161" t="s">
        <v>363</v>
      </c>
      <c r="E72" s="162"/>
      <c r="F72" s="162"/>
      <c r="G72" s="162"/>
      <c r="H72" s="162"/>
      <c r="I72" s="163"/>
      <c r="J72" s="164">
        <f>J713</f>
        <v>0</v>
      </c>
      <c r="K72" s="165"/>
    </row>
    <row r="73" spans="2:11" s="9" customFormat="1" ht="19.899999999999999" customHeight="1" x14ac:dyDescent="0.3">
      <c r="B73" s="159"/>
      <c r="C73" s="160"/>
      <c r="D73" s="161" t="s">
        <v>366</v>
      </c>
      <c r="E73" s="162"/>
      <c r="F73" s="162"/>
      <c r="G73" s="162"/>
      <c r="H73" s="162"/>
      <c r="I73" s="163"/>
      <c r="J73" s="164">
        <f>J820</f>
        <v>0</v>
      </c>
      <c r="K73" s="165"/>
    </row>
    <row r="74" spans="2:11" s="9" customFormat="1" ht="19.899999999999999" customHeight="1" x14ac:dyDescent="0.3">
      <c r="B74" s="159"/>
      <c r="C74" s="160"/>
      <c r="D74" s="161" t="s">
        <v>369</v>
      </c>
      <c r="E74" s="162"/>
      <c r="F74" s="162"/>
      <c r="G74" s="162"/>
      <c r="H74" s="162"/>
      <c r="I74" s="163"/>
      <c r="J74" s="164">
        <f>J832</f>
        <v>0</v>
      </c>
      <c r="K74" s="165"/>
    </row>
    <row r="75" spans="2:11" s="9" customFormat="1" ht="19.899999999999999" customHeight="1" x14ac:dyDescent="0.3">
      <c r="B75" s="159"/>
      <c r="C75" s="160"/>
      <c r="D75" s="161" t="s">
        <v>372</v>
      </c>
      <c r="E75" s="162"/>
      <c r="F75" s="162"/>
      <c r="G75" s="162"/>
      <c r="H75" s="162"/>
      <c r="I75" s="163"/>
      <c r="J75" s="164">
        <f>J837</f>
        <v>0</v>
      </c>
      <c r="K75" s="165"/>
    </row>
    <row r="76" spans="2:11" s="9" customFormat="1" ht="19.899999999999999" customHeight="1" x14ac:dyDescent="0.3">
      <c r="B76" s="159"/>
      <c r="C76" s="160"/>
      <c r="D76" s="161" t="s">
        <v>374</v>
      </c>
      <c r="E76" s="162"/>
      <c r="F76" s="162"/>
      <c r="G76" s="162"/>
      <c r="H76" s="162"/>
      <c r="I76" s="163"/>
      <c r="J76" s="164">
        <f>J1058</f>
        <v>0</v>
      </c>
      <c r="K76" s="165"/>
    </row>
    <row r="77" spans="2:11" s="9" customFormat="1" ht="19.899999999999999" customHeight="1" x14ac:dyDescent="0.3">
      <c r="B77" s="159"/>
      <c r="C77" s="160"/>
      <c r="D77" s="161" t="s">
        <v>377</v>
      </c>
      <c r="E77" s="162"/>
      <c r="F77" s="162"/>
      <c r="G77" s="162"/>
      <c r="H77" s="162"/>
      <c r="I77" s="163"/>
      <c r="J77" s="164">
        <f>J1084</f>
        <v>0</v>
      </c>
      <c r="K77" s="165"/>
    </row>
    <row r="78" spans="2:11" s="8" customFormat="1" ht="24.95" customHeight="1" x14ac:dyDescent="0.3">
      <c r="B78" s="151"/>
      <c r="C78" s="152"/>
      <c r="D78" s="153" t="s">
        <v>380</v>
      </c>
      <c r="E78" s="154"/>
      <c r="F78" s="154"/>
      <c r="G78" s="154"/>
      <c r="H78" s="154"/>
      <c r="I78" s="155"/>
      <c r="J78" s="156">
        <f>J1086</f>
        <v>0</v>
      </c>
      <c r="K78" s="157"/>
    </row>
    <row r="79" spans="2:11" s="9" customFormat="1" ht="19.899999999999999" customHeight="1" x14ac:dyDescent="0.3">
      <c r="B79" s="159"/>
      <c r="C79" s="160"/>
      <c r="D79" s="161" t="s">
        <v>386</v>
      </c>
      <c r="E79" s="162"/>
      <c r="F79" s="162"/>
      <c r="G79" s="162"/>
      <c r="H79" s="162"/>
      <c r="I79" s="163"/>
      <c r="J79" s="164">
        <f>J1087</f>
        <v>0</v>
      </c>
      <c r="K79" s="165"/>
    </row>
    <row r="80" spans="2:11" s="8" customFormat="1" ht="24.95" customHeight="1" x14ac:dyDescent="0.3">
      <c r="B80" s="151"/>
      <c r="C80" s="152"/>
      <c r="D80" s="153" t="s">
        <v>387</v>
      </c>
      <c r="E80" s="154"/>
      <c r="F80" s="154"/>
      <c r="G80" s="154"/>
      <c r="H80" s="154"/>
      <c r="I80" s="155"/>
      <c r="J80" s="156">
        <f>J1089</f>
        <v>0</v>
      </c>
      <c r="K80" s="157"/>
    </row>
    <row r="81" spans="2:12" s="9" customFormat="1" ht="19.899999999999999" customHeight="1" x14ac:dyDescent="0.3">
      <c r="B81" s="159"/>
      <c r="C81" s="160"/>
      <c r="D81" s="161" t="s">
        <v>388</v>
      </c>
      <c r="E81" s="162"/>
      <c r="F81" s="162"/>
      <c r="G81" s="162"/>
      <c r="H81" s="162"/>
      <c r="I81" s="163"/>
      <c r="J81" s="164">
        <f>J1090</f>
        <v>0</v>
      </c>
      <c r="K81" s="165"/>
    </row>
    <row r="82" spans="2:12" s="1" customFormat="1" ht="21.75" customHeight="1" x14ac:dyDescent="0.3">
      <c r="B82" s="37"/>
      <c r="C82" s="38"/>
      <c r="D82" s="38"/>
      <c r="E82" s="38"/>
      <c r="F82" s="38"/>
      <c r="G82" s="38"/>
      <c r="H82" s="38"/>
      <c r="I82" s="119"/>
      <c r="J82" s="38"/>
      <c r="K82" s="41"/>
    </row>
    <row r="83" spans="2:12" s="1" customFormat="1" ht="6.95" customHeight="1" x14ac:dyDescent="0.3">
      <c r="B83" s="52"/>
      <c r="C83" s="53"/>
      <c r="D83" s="53"/>
      <c r="E83" s="53"/>
      <c r="F83" s="53"/>
      <c r="G83" s="53"/>
      <c r="H83" s="53"/>
      <c r="I83" s="141"/>
      <c r="J83" s="53"/>
      <c r="K83" s="54"/>
    </row>
    <row r="87" spans="2:12" s="1" customFormat="1" ht="6.95" customHeight="1" x14ac:dyDescent="0.3">
      <c r="B87" s="55"/>
      <c r="C87" s="56"/>
      <c r="D87" s="56"/>
      <c r="E87" s="56"/>
      <c r="F87" s="56"/>
      <c r="G87" s="56"/>
      <c r="H87" s="56"/>
      <c r="I87" s="144"/>
      <c r="J87" s="56"/>
      <c r="K87" s="56"/>
      <c r="L87" s="57"/>
    </row>
    <row r="88" spans="2:12" s="1" customFormat="1" ht="36.950000000000003" customHeight="1" x14ac:dyDescent="0.3">
      <c r="B88" s="37"/>
      <c r="C88" s="58" t="s">
        <v>390</v>
      </c>
      <c r="D88" s="59"/>
      <c r="E88" s="59"/>
      <c r="F88" s="59"/>
      <c r="G88" s="59"/>
      <c r="H88" s="59"/>
      <c r="I88" s="167"/>
      <c r="J88" s="59"/>
      <c r="K88" s="59"/>
      <c r="L88" s="57"/>
    </row>
    <row r="89" spans="2:12" s="1" customFormat="1" ht="6.95" customHeight="1" x14ac:dyDescent="0.3">
      <c r="B89" s="37"/>
      <c r="C89" s="59"/>
      <c r="D89" s="59"/>
      <c r="E89" s="59"/>
      <c r="F89" s="59"/>
      <c r="G89" s="59"/>
      <c r="H89" s="59"/>
      <c r="I89" s="167"/>
      <c r="J89" s="59"/>
      <c r="K89" s="59"/>
      <c r="L89" s="57"/>
    </row>
    <row r="90" spans="2:12" s="1" customFormat="1" ht="14.45" customHeight="1" x14ac:dyDescent="0.3">
      <c r="B90" s="37"/>
      <c r="C90" s="61" t="s">
        <v>16</v>
      </c>
      <c r="D90" s="59"/>
      <c r="E90" s="59"/>
      <c r="F90" s="59"/>
      <c r="G90" s="59"/>
      <c r="H90" s="59"/>
      <c r="I90" s="167"/>
      <c r="J90" s="59"/>
      <c r="K90" s="59"/>
      <c r="L90" s="57"/>
    </row>
    <row r="91" spans="2:12" s="1" customFormat="1" ht="22.5" customHeight="1" x14ac:dyDescent="0.3">
      <c r="B91" s="37"/>
      <c r="C91" s="59"/>
      <c r="D91" s="59"/>
      <c r="E91" s="425" t="str">
        <f>E7</f>
        <v>ZLEPŠENÍ EKOLOGICKÉHO STAVU ŘEKY BEČVY V HRANICÍCH</v>
      </c>
      <c r="F91" s="398"/>
      <c r="G91" s="398"/>
      <c r="H91" s="398"/>
      <c r="I91" s="167"/>
      <c r="J91" s="59"/>
      <c r="K91" s="59"/>
      <c r="L91" s="57"/>
    </row>
    <row r="92" spans="2:12" ht="15" x14ac:dyDescent="0.3">
      <c r="B92" s="23"/>
      <c r="C92" s="61" t="s">
        <v>226</v>
      </c>
      <c r="D92" s="168"/>
      <c r="E92" s="168"/>
      <c r="F92" s="168"/>
      <c r="G92" s="168"/>
      <c r="H92" s="168"/>
      <c r="J92" s="168"/>
      <c r="K92" s="168"/>
      <c r="L92" s="169"/>
    </row>
    <row r="93" spans="2:12" ht="22.5" customHeight="1" x14ac:dyDescent="0.3">
      <c r="B93" s="23"/>
      <c r="C93" s="168"/>
      <c r="D93" s="168"/>
      <c r="E93" s="425" t="s">
        <v>229</v>
      </c>
      <c r="F93" s="426"/>
      <c r="G93" s="426"/>
      <c r="H93" s="426"/>
      <c r="J93" s="168"/>
      <c r="K93" s="168"/>
      <c r="L93" s="169"/>
    </row>
    <row r="94" spans="2:12" ht="15" x14ac:dyDescent="0.3">
      <c r="B94" s="23"/>
      <c r="C94" s="61" t="s">
        <v>232</v>
      </c>
      <c r="D94" s="168"/>
      <c r="E94" s="168"/>
      <c r="F94" s="168"/>
      <c r="G94" s="168"/>
      <c r="H94" s="168"/>
      <c r="J94" s="168"/>
      <c r="K94" s="168"/>
      <c r="L94" s="169"/>
    </row>
    <row r="95" spans="2:12" s="1" customFormat="1" ht="22.5" customHeight="1" x14ac:dyDescent="0.3">
      <c r="B95" s="37"/>
      <c r="C95" s="59"/>
      <c r="D95" s="59"/>
      <c r="E95" s="424" t="s">
        <v>3907</v>
      </c>
      <c r="F95" s="398"/>
      <c r="G95" s="398"/>
      <c r="H95" s="398"/>
      <c r="I95" s="167"/>
      <c r="J95" s="59"/>
      <c r="K95" s="59"/>
      <c r="L95" s="57"/>
    </row>
    <row r="96" spans="2:12" s="1" customFormat="1" ht="14.45" customHeight="1" x14ac:dyDescent="0.3">
      <c r="B96" s="37"/>
      <c r="C96" s="61" t="s">
        <v>238</v>
      </c>
      <c r="D96" s="59"/>
      <c r="E96" s="59"/>
      <c r="F96" s="59"/>
      <c r="G96" s="59"/>
      <c r="H96" s="59"/>
      <c r="I96" s="167"/>
      <c r="J96" s="59"/>
      <c r="K96" s="59"/>
      <c r="L96" s="57"/>
    </row>
    <row r="97" spans="2:65" s="1" customFormat="1" ht="23.25" customHeight="1" x14ac:dyDescent="0.3">
      <c r="B97" s="37"/>
      <c r="C97" s="59"/>
      <c r="D97" s="59"/>
      <c r="E97" s="395" t="str">
        <f>E13</f>
        <v>SO 20.1 - Retenční nádrž RN1B</v>
      </c>
      <c r="F97" s="398"/>
      <c r="G97" s="398"/>
      <c r="H97" s="398"/>
      <c r="I97" s="167"/>
      <c r="J97" s="59"/>
      <c r="K97" s="59"/>
      <c r="L97" s="57"/>
    </row>
    <row r="98" spans="2:65" s="1" customFormat="1" ht="6.95" customHeight="1" x14ac:dyDescent="0.3">
      <c r="B98" s="37"/>
      <c r="C98" s="59"/>
      <c r="D98" s="59"/>
      <c r="E98" s="59"/>
      <c r="F98" s="59"/>
      <c r="G98" s="59"/>
      <c r="H98" s="59"/>
      <c r="I98" s="167"/>
      <c r="J98" s="59"/>
      <c r="K98" s="59"/>
      <c r="L98" s="57"/>
    </row>
    <row r="99" spans="2:65" s="1" customFormat="1" ht="18" customHeight="1" x14ac:dyDescent="0.3">
      <c r="B99" s="37"/>
      <c r="C99" s="61" t="s">
        <v>24</v>
      </c>
      <c r="D99" s="59"/>
      <c r="E99" s="59"/>
      <c r="F99" s="170" t="str">
        <f>F16</f>
        <v>HRANICE - DRAHOTUŠE</v>
      </c>
      <c r="G99" s="59"/>
      <c r="H99" s="59"/>
      <c r="I99" s="171" t="s">
        <v>26</v>
      </c>
      <c r="J99" s="69" t="str">
        <f>IF(J16="","",J16)</f>
        <v>6.4.2016</v>
      </c>
      <c r="K99" s="59"/>
      <c r="L99" s="57"/>
    </row>
    <row r="100" spans="2:65" s="1" customFormat="1" ht="6.95" customHeight="1" x14ac:dyDescent="0.3">
      <c r="B100" s="37"/>
      <c r="C100" s="59"/>
      <c r="D100" s="59"/>
      <c r="E100" s="59"/>
      <c r="F100" s="59"/>
      <c r="G100" s="59"/>
      <c r="H100" s="59"/>
      <c r="I100" s="167"/>
      <c r="J100" s="59"/>
      <c r="K100" s="59"/>
      <c r="L100" s="57"/>
    </row>
    <row r="101" spans="2:65" s="1" customFormat="1" ht="15" x14ac:dyDescent="0.3">
      <c r="B101" s="37"/>
      <c r="C101" s="61" t="s">
        <v>34</v>
      </c>
      <c r="D101" s="59"/>
      <c r="E101" s="59"/>
      <c r="F101" s="170" t="str">
        <f>E19</f>
        <v>VODOVODY A KANALIZACE PŘEROV a.s.</v>
      </c>
      <c r="G101" s="59"/>
      <c r="H101" s="59"/>
      <c r="I101" s="171" t="s">
        <v>41</v>
      </c>
      <c r="J101" s="170" t="str">
        <f>E25</f>
        <v>JV PROJEKT VH s.r.o., BRNO</v>
      </c>
      <c r="K101" s="59"/>
      <c r="L101" s="57"/>
    </row>
    <row r="102" spans="2:65" s="1" customFormat="1" ht="14.45" customHeight="1" x14ac:dyDescent="0.3">
      <c r="B102" s="37"/>
      <c r="C102" s="61" t="s">
        <v>39</v>
      </c>
      <c r="D102" s="59"/>
      <c r="E102" s="59"/>
      <c r="F102" s="170" t="str">
        <f>IF(E22="","",E22)</f>
        <v/>
      </c>
      <c r="G102" s="59"/>
      <c r="H102" s="59"/>
      <c r="I102" s="167"/>
      <c r="J102" s="59"/>
      <c r="K102" s="59"/>
      <c r="L102" s="57"/>
    </row>
    <row r="103" spans="2:65" s="1" customFormat="1" ht="10.35" customHeight="1" x14ac:dyDescent="0.3">
      <c r="B103" s="37"/>
      <c r="C103" s="59"/>
      <c r="D103" s="59"/>
      <c r="E103" s="59"/>
      <c r="F103" s="59"/>
      <c r="G103" s="59"/>
      <c r="H103" s="59"/>
      <c r="I103" s="167"/>
      <c r="J103" s="59"/>
      <c r="K103" s="59"/>
      <c r="L103" s="57"/>
    </row>
    <row r="104" spans="2:65" s="10" customFormat="1" ht="29.25" customHeight="1" x14ac:dyDescent="0.3">
      <c r="B104" s="172"/>
      <c r="C104" s="173" t="s">
        <v>391</v>
      </c>
      <c r="D104" s="174" t="s">
        <v>64</v>
      </c>
      <c r="E104" s="174" t="s">
        <v>60</v>
      </c>
      <c r="F104" s="174" t="s">
        <v>392</v>
      </c>
      <c r="G104" s="174" t="s">
        <v>393</v>
      </c>
      <c r="H104" s="174" t="s">
        <v>394</v>
      </c>
      <c r="I104" s="175" t="s">
        <v>395</v>
      </c>
      <c r="J104" s="174" t="s">
        <v>333</v>
      </c>
      <c r="K104" s="176" t="s">
        <v>396</v>
      </c>
      <c r="L104" s="177"/>
      <c r="M104" s="77" t="s">
        <v>397</v>
      </c>
      <c r="N104" s="78" t="s">
        <v>49</v>
      </c>
      <c r="O104" s="78" t="s">
        <v>398</v>
      </c>
      <c r="P104" s="78" t="s">
        <v>399</v>
      </c>
      <c r="Q104" s="78" t="s">
        <v>400</v>
      </c>
      <c r="R104" s="78" t="s">
        <v>401</v>
      </c>
      <c r="S104" s="78" t="s">
        <v>402</v>
      </c>
      <c r="T104" s="79" t="s">
        <v>403</v>
      </c>
    </row>
    <row r="105" spans="2:65" s="1" customFormat="1" ht="29.25" customHeight="1" x14ac:dyDescent="0.35">
      <c r="B105" s="37"/>
      <c r="C105" s="83" t="s">
        <v>338</v>
      </c>
      <c r="D105" s="59"/>
      <c r="E105" s="59"/>
      <c r="F105" s="59"/>
      <c r="G105" s="59"/>
      <c r="H105" s="59"/>
      <c r="I105" s="167"/>
      <c r="J105" s="178">
        <f>BK105</f>
        <v>0</v>
      </c>
      <c r="K105" s="59"/>
      <c r="L105" s="57"/>
      <c r="M105" s="80"/>
      <c r="N105" s="81"/>
      <c r="O105" s="81"/>
      <c r="P105" s="179">
        <f>P106+P1086+P1089</f>
        <v>0</v>
      </c>
      <c r="Q105" s="81"/>
      <c r="R105" s="179">
        <f>R106+R1086+R1089</f>
        <v>846.80195285999991</v>
      </c>
      <c r="S105" s="81"/>
      <c r="T105" s="180">
        <f>T106+T1086+T1089</f>
        <v>28.591742000000004</v>
      </c>
      <c r="AT105" s="19" t="s">
        <v>78</v>
      </c>
      <c r="AU105" s="19" t="s">
        <v>339</v>
      </c>
      <c r="BK105" s="181">
        <f>BK106+BK1086+BK1089</f>
        <v>0</v>
      </c>
    </row>
    <row r="106" spans="2:65" s="11" customFormat="1" ht="37.35" customHeight="1" x14ac:dyDescent="0.35">
      <c r="B106" s="182"/>
      <c r="C106" s="183"/>
      <c r="D106" s="184" t="s">
        <v>78</v>
      </c>
      <c r="E106" s="185" t="s">
        <v>404</v>
      </c>
      <c r="F106" s="185" t="s">
        <v>405</v>
      </c>
      <c r="G106" s="183"/>
      <c r="H106" s="183"/>
      <c r="I106" s="186"/>
      <c r="J106" s="187">
        <f>BK106</f>
        <v>0</v>
      </c>
      <c r="K106" s="183"/>
      <c r="L106" s="188"/>
      <c r="M106" s="189"/>
      <c r="N106" s="190"/>
      <c r="O106" s="190"/>
      <c r="P106" s="191">
        <f>P107+P542+P599+P713+P820+P832+P837+P1058+P1084</f>
        <v>0</v>
      </c>
      <c r="Q106" s="190"/>
      <c r="R106" s="191">
        <f>R107+R542+R599+R713+R820+R832+R837+R1058+R1084</f>
        <v>846.00995285999988</v>
      </c>
      <c r="S106" s="190"/>
      <c r="T106" s="192">
        <f>T107+T542+T599+T713+T820+T832+T837+T1058+T1084</f>
        <v>28.591742000000004</v>
      </c>
      <c r="AR106" s="193" t="s">
        <v>23</v>
      </c>
      <c r="AT106" s="194" t="s">
        <v>78</v>
      </c>
      <c r="AU106" s="194" t="s">
        <v>79</v>
      </c>
      <c r="AY106" s="193" t="s">
        <v>406</v>
      </c>
      <c r="BK106" s="195">
        <f>BK107+BK542+BK599+BK713+BK820+BK832+BK837+BK1058+BK1084</f>
        <v>0</v>
      </c>
    </row>
    <row r="107" spans="2:65" s="11" customFormat="1" ht="19.899999999999999" customHeight="1" x14ac:dyDescent="0.3">
      <c r="B107" s="182"/>
      <c r="C107" s="183"/>
      <c r="D107" s="184" t="s">
        <v>78</v>
      </c>
      <c r="E107" s="196" t="s">
        <v>23</v>
      </c>
      <c r="F107" s="196" t="s">
        <v>407</v>
      </c>
      <c r="G107" s="183"/>
      <c r="H107" s="183"/>
      <c r="I107" s="186"/>
      <c r="J107" s="197">
        <f>BK107</f>
        <v>0</v>
      </c>
      <c r="K107" s="183"/>
      <c r="L107" s="188"/>
      <c r="M107" s="189"/>
      <c r="N107" s="190"/>
      <c r="O107" s="190"/>
      <c r="P107" s="191">
        <f>P108+P157+P377</f>
        <v>0</v>
      </c>
      <c r="Q107" s="190"/>
      <c r="R107" s="191">
        <f>R108+R157+R377</f>
        <v>106.98016630000001</v>
      </c>
      <c r="S107" s="190"/>
      <c r="T107" s="192">
        <f>T108+T157+T377</f>
        <v>0.13414199999999998</v>
      </c>
      <c r="AR107" s="193" t="s">
        <v>23</v>
      </c>
      <c r="AT107" s="194" t="s">
        <v>78</v>
      </c>
      <c r="AU107" s="194" t="s">
        <v>23</v>
      </c>
      <c r="AY107" s="193" t="s">
        <v>406</v>
      </c>
      <c r="BK107" s="195">
        <f>BK108+BK157+BK377</f>
        <v>0</v>
      </c>
    </row>
    <row r="108" spans="2:65" s="11" customFormat="1" ht="14.85" customHeight="1" x14ac:dyDescent="0.3">
      <c r="B108" s="182"/>
      <c r="C108" s="183"/>
      <c r="D108" s="198" t="s">
        <v>78</v>
      </c>
      <c r="E108" s="199" t="s">
        <v>408</v>
      </c>
      <c r="F108" s="199" t="s">
        <v>409</v>
      </c>
      <c r="G108" s="183"/>
      <c r="H108" s="183"/>
      <c r="I108" s="186"/>
      <c r="J108" s="200">
        <f>BK108</f>
        <v>0</v>
      </c>
      <c r="K108" s="183"/>
      <c r="L108" s="188"/>
      <c r="M108" s="189"/>
      <c r="N108" s="190"/>
      <c r="O108" s="190"/>
      <c r="P108" s="191">
        <f>SUM(P109:P156)</f>
        <v>0</v>
      </c>
      <c r="Q108" s="190"/>
      <c r="R108" s="191">
        <f>SUM(R109:R156)</f>
        <v>0.16921835999999998</v>
      </c>
      <c r="S108" s="190"/>
      <c r="T108" s="192">
        <f>SUM(T109:T156)</f>
        <v>0.13414199999999998</v>
      </c>
      <c r="AR108" s="193" t="s">
        <v>23</v>
      </c>
      <c r="AT108" s="194" t="s">
        <v>78</v>
      </c>
      <c r="AU108" s="194" t="s">
        <v>87</v>
      </c>
      <c r="AY108" s="193" t="s">
        <v>406</v>
      </c>
      <c r="BK108" s="195">
        <f>SUM(BK109:BK156)</f>
        <v>0</v>
      </c>
    </row>
    <row r="109" spans="2:65" s="1" customFormat="1" ht="22.5" customHeight="1" x14ac:dyDescent="0.3">
      <c r="B109" s="37"/>
      <c r="C109" s="201" t="s">
        <v>23</v>
      </c>
      <c r="D109" s="201" t="s">
        <v>410</v>
      </c>
      <c r="E109" s="202" t="s">
        <v>431</v>
      </c>
      <c r="F109" s="203" t="s">
        <v>432</v>
      </c>
      <c r="G109" s="204" t="s">
        <v>413</v>
      </c>
      <c r="H109" s="205">
        <v>14.156000000000001</v>
      </c>
      <c r="I109" s="206"/>
      <c r="J109" s="207">
        <f>ROUND(I109*H109,2)</f>
        <v>0</v>
      </c>
      <c r="K109" s="203" t="s">
        <v>414</v>
      </c>
      <c r="L109" s="57"/>
      <c r="M109" s="208" t="s">
        <v>36</v>
      </c>
      <c r="N109" s="209" t="s">
        <v>50</v>
      </c>
      <c r="O109" s="38"/>
      <c r="P109" s="210">
        <f>O109*H109</f>
        <v>0</v>
      </c>
      <c r="Q109" s="210">
        <v>0</v>
      </c>
      <c r="R109" s="210">
        <f>Q109*H109</f>
        <v>0</v>
      </c>
      <c r="S109" s="210">
        <v>0</v>
      </c>
      <c r="T109" s="211">
        <f>S109*H109</f>
        <v>0</v>
      </c>
      <c r="AR109" s="19" t="s">
        <v>415</v>
      </c>
      <c r="AT109" s="19" t="s">
        <v>410</v>
      </c>
      <c r="AU109" s="19" t="s">
        <v>94</v>
      </c>
      <c r="AY109" s="19" t="s">
        <v>406</v>
      </c>
      <c r="BE109" s="212">
        <f>IF(N109="základní",J109,0)</f>
        <v>0</v>
      </c>
      <c r="BF109" s="212">
        <f>IF(N109="snížená",J109,0)</f>
        <v>0</v>
      </c>
      <c r="BG109" s="212">
        <f>IF(N109="zákl. přenesená",J109,0)</f>
        <v>0</v>
      </c>
      <c r="BH109" s="212">
        <f>IF(N109="sníž. přenesená",J109,0)</f>
        <v>0</v>
      </c>
      <c r="BI109" s="212">
        <f>IF(N109="nulová",J109,0)</f>
        <v>0</v>
      </c>
      <c r="BJ109" s="19" t="s">
        <v>23</v>
      </c>
      <c r="BK109" s="212">
        <f>ROUND(I109*H109,2)</f>
        <v>0</v>
      </c>
      <c r="BL109" s="19" t="s">
        <v>415</v>
      </c>
      <c r="BM109" s="19" t="s">
        <v>3954</v>
      </c>
    </row>
    <row r="110" spans="2:65" s="12" customFormat="1" x14ac:dyDescent="0.3">
      <c r="B110" s="213"/>
      <c r="C110" s="214"/>
      <c r="D110" s="215" t="s">
        <v>417</v>
      </c>
      <c r="E110" s="216" t="s">
        <v>36</v>
      </c>
      <c r="F110" s="217" t="s">
        <v>418</v>
      </c>
      <c r="G110" s="214"/>
      <c r="H110" s="218" t="s">
        <v>36</v>
      </c>
      <c r="I110" s="219"/>
      <c r="J110" s="214"/>
      <c r="K110" s="214"/>
      <c r="L110" s="220"/>
      <c r="M110" s="221"/>
      <c r="N110" s="222"/>
      <c r="O110" s="222"/>
      <c r="P110" s="222"/>
      <c r="Q110" s="222"/>
      <c r="R110" s="222"/>
      <c r="S110" s="222"/>
      <c r="T110" s="223"/>
      <c r="AT110" s="224" t="s">
        <v>417</v>
      </c>
      <c r="AU110" s="224" t="s">
        <v>94</v>
      </c>
      <c r="AV110" s="12" t="s">
        <v>23</v>
      </c>
      <c r="AW110" s="12" t="s">
        <v>43</v>
      </c>
      <c r="AX110" s="12" t="s">
        <v>79</v>
      </c>
      <c r="AY110" s="224" t="s">
        <v>406</v>
      </c>
    </row>
    <row r="111" spans="2:65" s="13" customFormat="1" x14ac:dyDescent="0.3">
      <c r="B111" s="225"/>
      <c r="C111" s="226"/>
      <c r="D111" s="215" t="s">
        <v>417</v>
      </c>
      <c r="E111" s="227" t="s">
        <v>36</v>
      </c>
      <c r="F111" s="228" t="s">
        <v>3955</v>
      </c>
      <c r="G111" s="226"/>
      <c r="H111" s="229">
        <v>31.2</v>
      </c>
      <c r="I111" s="230"/>
      <c r="J111" s="226"/>
      <c r="K111" s="226"/>
      <c r="L111" s="231"/>
      <c r="M111" s="232"/>
      <c r="N111" s="233"/>
      <c r="O111" s="233"/>
      <c r="P111" s="233"/>
      <c r="Q111" s="233"/>
      <c r="R111" s="233"/>
      <c r="S111" s="233"/>
      <c r="T111" s="234"/>
      <c r="AT111" s="235" t="s">
        <v>417</v>
      </c>
      <c r="AU111" s="235" t="s">
        <v>94</v>
      </c>
      <c r="AV111" s="13" t="s">
        <v>87</v>
      </c>
      <c r="AW111" s="13" t="s">
        <v>43</v>
      </c>
      <c r="AX111" s="13" t="s">
        <v>79</v>
      </c>
      <c r="AY111" s="235" t="s">
        <v>406</v>
      </c>
    </row>
    <row r="112" spans="2:65" s="15" customFormat="1" x14ac:dyDescent="0.3">
      <c r="B112" s="254"/>
      <c r="C112" s="255"/>
      <c r="D112" s="215" t="s">
        <v>417</v>
      </c>
      <c r="E112" s="256" t="s">
        <v>3944</v>
      </c>
      <c r="F112" s="257" t="s">
        <v>435</v>
      </c>
      <c r="G112" s="255"/>
      <c r="H112" s="258">
        <v>31.2</v>
      </c>
      <c r="I112" s="259"/>
      <c r="J112" s="255"/>
      <c r="K112" s="255"/>
      <c r="L112" s="260"/>
      <c r="M112" s="261"/>
      <c r="N112" s="262"/>
      <c r="O112" s="262"/>
      <c r="P112" s="262"/>
      <c r="Q112" s="262"/>
      <c r="R112" s="262"/>
      <c r="S112" s="262"/>
      <c r="T112" s="263"/>
      <c r="AT112" s="264" t="s">
        <v>417</v>
      </c>
      <c r="AU112" s="264" t="s">
        <v>94</v>
      </c>
      <c r="AV112" s="15" t="s">
        <v>94</v>
      </c>
      <c r="AW112" s="15" t="s">
        <v>43</v>
      </c>
      <c r="AX112" s="15" t="s">
        <v>79</v>
      </c>
      <c r="AY112" s="264" t="s">
        <v>406</v>
      </c>
    </row>
    <row r="113" spans="2:65" s="12" customFormat="1" x14ac:dyDescent="0.3">
      <c r="B113" s="213"/>
      <c r="C113" s="214"/>
      <c r="D113" s="215" t="s">
        <v>417</v>
      </c>
      <c r="E113" s="216" t="s">
        <v>36</v>
      </c>
      <c r="F113" s="217" t="s">
        <v>3956</v>
      </c>
      <c r="G113" s="214"/>
      <c r="H113" s="218" t="s">
        <v>36</v>
      </c>
      <c r="I113" s="219"/>
      <c r="J113" s="214"/>
      <c r="K113" s="214"/>
      <c r="L113" s="220"/>
      <c r="M113" s="221"/>
      <c r="N113" s="222"/>
      <c r="O113" s="222"/>
      <c r="P113" s="222"/>
      <c r="Q113" s="222"/>
      <c r="R113" s="222"/>
      <c r="S113" s="222"/>
      <c r="T113" s="223"/>
      <c r="AT113" s="224" t="s">
        <v>417</v>
      </c>
      <c r="AU113" s="224" t="s">
        <v>94</v>
      </c>
      <c r="AV113" s="12" t="s">
        <v>23</v>
      </c>
      <c r="AW113" s="12" t="s">
        <v>43</v>
      </c>
      <c r="AX113" s="12" t="s">
        <v>79</v>
      </c>
      <c r="AY113" s="224" t="s">
        <v>406</v>
      </c>
    </row>
    <row r="114" spans="2:65" s="13" customFormat="1" x14ac:dyDescent="0.3">
      <c r="B114" s="225"/>
      <c r="C114" s="226"/>
      <c r="D114" s="215" t="s">
        <v>417</v>
      </c>
      <c r="E114" s="227" t="s">
        <v>36</v>
      </c>
      <c r="F114" s="228" t="s">
        <v>3957</v>
      </c>
      <c r="G114" s="226"/>
      <c r="H114" s="229">
        <v>-0.54300000000000004</v>
      </c>
      <c r="I114" s="230"/>
      <c r="J114" s="226"/>
      <c r="K114" s="226"/>
      <c r="L114" s="231"/>
      <c r="M114" s="232"/>
      <c r="N114" s="233"/>
      <c r="O114" s="233"/>
      <c r="P114" s="233"/>
      <c r="Q114" s="233"/>
      <c r="R114" s="233"/>
      <c r="S114" s="233"/>
      <c r="T114" s="234"/>
      <c r="AT114" s="235" t="s">
        <v>417</v>
      </c>
      <c r="AU114" s="235" t="s">
        <v>94</v>
      </c>
      <c r="AV114" s="13" t="s">
        <v>87</v>
      </c>
      <c r="AW114" s="13" t="s">
        <v>43</v>
      </c>
      <c r="AX114" s="13" t="s">
        <v>79</v>
      </c>
      <c r="AY114" s="235" t="s">
        <v>406</v>
      </c>
    </row>
    <row r="115" spans="2:65" s="13" customFormat="1" x14ac:dyDescent="0.3">
      <c r="B115" s="225"/>
      <c r="C115" s="226"/>
      <c r="D115" s="215" t="s">
        <v>417</v>
      </c>
      <c r="E115" s="227" t="s">
        <v>36</v>
      </c>
      <c r="F115" s="228" t="s">
        <v>3958</v>
      </c>
      <c r="G115" s="226"/>
      <c r="H115" s="229">
        <v>-2.3460000000000001</v>
      </c>
      <c r="I115" s="230"/>
      <c r="J115" s="226"/>
      <c r="K115" s="226"/>
      <c r="L115" s="231"/>
      <c r="M115" s="232"/>
      <c r="N115" s="233"/>
      <c r="O115" s="233"/>
      <c r="P115" s="233"/>
      <c r="Q115" s="233"/>
      <c r="R115" s="233"/>
      <c r="S115" s="233"/>
      <c r="T115" s="234"/>
      <c r="AT115" s="235" t="s">
        <v>417</v>
      </c>
      <c r="AU115" s="235" t="s">
        <v>94</v>
      </c>
      <c r="AV115" s="13" t="s">
        <v>87</v>
      </c>
      <c r="AW115" s="13" t="s">
        <v>43</v>
      </c>
      <c r="AX115" s="13" t="s">
        <v>79</v>
      </c>
      <c r="AY115" s="235" t="s">
        <v>406</v>
      </c>
    </row>
    <row r="116" spans="2:65" s="14" customFormat="1" x14ac:dyDescent="0.3">
      <c r="B116" s="236"/>
      <c r="C116" s="237"/>
      <c r="D116" s="215" t="s">
        <v>417</v>
      </c>
      <c r="E116" s="238" t="s">
        <v>3942</v>
      </c>
      <c r="F116" s="239" t="s">
        <v>421</v>
      </c>
      <c r="G116" s="237"/>
      <c r="H116" s="240">
        <v>28.311</v>
      </c>
      <c r="I116" s="241"/>
      <c r="J116" s="237"/>
      <c r="K116" s="237"/>
      <c r="L116" s="242"/>
      <c r="M116" s="243"/>
      <c r="N116" s="244"/>
      <c r="O116" s="244"/>
      <c r="P116" s="244"/>
      <c r="Q116" s="244"/>
      <c r="R116" s="244"/>
      <c r="S116" s="244"/>
      <c r="T116" s="245"/>
      <c r="AT116" s="246" t="s">
        <v>417</v>
      </c>
      <c r="AU116" s="246" t="s">
        <v>94</v>
      </c>
      <c r="AV116" s="14" t="s">
        <v>415</v>
      </c>
      <c r="AW116" s="14" t="s">
        <v>43</v>
      </c>
      <c r="AX116" s="14" t="s">
        <v>79</v>
      </c>
      <c r="AY116" s="246" t="s">
        <v>406</v>
      </c>
    </row>
    <row r="117" spans="2:65" s="12" customFormat="1" x14ac:dyDescent="0.3">
      <c r="B117" s="213"/>
      <c r="C117" s="214"/>
      <c r="D117" s="215" t="s">
        <v>417</v>
      </c>
      <c r="E117" s="216" t="s">
        <v>36</v>
      </c>
      <c r="F117" s="217" t="s">
        <v>444</v>
      </c>
      <c r="G117" s="214"/>
      <c r="H117" s="218" t="s">
        <v>36</v>
      </c>
      <c r="I117" s="219"/>
      <c r="J117" s="214"/>
      <c r="K117" s="214"/>
      <c r="L117" s="220"/>
      <c r="M117" s="221"/>
      <c r="N117" s="222"/>
      <c r="O117" s="222"/>
      <c r="P117" s="222"/>
      <c r="Q117" s="222"/>
      <c r="R117" s="222"/>
      <c r="S117" s="222"/>
      <c r="T117" s="223"/>
      <c r="AT117" s="224" t="s">
        <v>417</v>
      </c>
      <c r="AU117" s="224" t="s">
        <v>94</v>
      </c>
      <c r="AV117" s="12" t="s">
        <v>23</v>
      </c>
      <c r="AW117" s="12" t="s">
        <v>43</v>
      </c>
      <c r="AX117" s="12" t="s">
        <v>79</v>
      </c>
      <c r="AY117" s="224" t="s">
        <v>406</v>
      </c>
    </row>
    <row r="118" spans="2:65" s="13" customFormat="1" x14ac:dyDescent="0.3">
      <c r="B118" s="225"/>
      <c r="C118" s="226"/>
      <c r="D118" s="247" t="s">
        <v>417</v>
      </c>
      <c r="E118" s="251" t="s">
        <v>36</v>
      </c>
      <c r="F118" s="252" t="s">
        <v>3959</v>
      </c>
      <c r="G118" s="226"/>
      <c r="H118" s="253">
        <v>14.156000000000001</v>
      </c>
      <c r="I118" s="230"/>
      <c r="J118" s="226"/>
      <c r="K118" s="226"/>
      <c r="L118" s="231"/>
      <c r="M118" s="232"/>
      <c r="N118" s="233"/>
      <c r="O118" s="233"/>
      <c r="P118" s="233"/>
      <c r="Q118" s="233"/>
      <c r="R118" s="233"/>
      <c r="S118" s="233"/>
      <c r="T118" s="234"/>
      <c r="AT118" s="235" t="s">
        <v>417</v>
      </c>
      <c r="AU118" s="235" t="s">
        <v>94</v>
      </c>
      <c r="AV118" s="13" t="s">
        <v>87</v>
      </c>
      <c r="AW118" s="13" t="s">
        <v>43</v>
      </c>
      <c r="AX118" s="13" t="s">
        <v>23</v>
      </c>
      <c r="AY118" s="235" t="s">
        <v>406</v>
      </c>
    </row>
    <row r="119" spans="2:65" s="1" customFormat="1" ht="22.5" customHeight="1" x14ac:dyDescent="0.3">
      <c r="B119" s="37"/>
      <c r="C119" s="201" t="s">
        <v>87</v>
      </c>
      <c r="D119" s="201" t="s">
        <v>410</v>
      </c>
      <c r="E119" s="202" t="s">
        <v>441</v>
      </c>
      <c r="F119" s="203" t="s">
        <v>442</v>
      </c>
      <c r="G119" s="204" t="s">
        <v>413</v>
      </c>
      <c r="H119" s="205">
        <v>4.2469999999999999</v>
      </c>
      <c r="I119" s="206"/>
      <c r="J119" s="207">
        <f>ROUND(I119*H119,2)</f>
        <v>0</v>
      </c>
      <c r="K119" s="203" t="s">
        <v>414</v>
      </c>
      <c r="L119" s="57"/>
      <c r="M119" s="208" t="s">
        <v>36</v>
      </c>
      <c r="N119" s="209" t="s">
        <v>50</v>
      </c>
      <c r="O119" s="38"/>
      <c r="P119" s="210">
        <f>O119*H119</f>
        <v>0</v>
      </c>
      <c r="Q119" s="210">
        <v>0</v>
      </c>
      <c r="R119" s="210">
        <f>Q119*H119</f>
        <v>0</v>
      </c>
      <c r="S119" s="210">
        <v>0</v>
      </c>
      <c r="T119" s="211">
        <f>S119*H119</f>
        <v>0</v>
      </c>
      <c r="AR119" s="19" t="s">
        <v>415</v>
      </c>
      <c r="AT119" s="19" t="s">
        <v>410</v>
      </c>
      <c r="AU119" s="19" t="s">
        <v>94</v>
      </c>
      <c r="AY119" s="19" t="s">
        <v>406</v>
      </c>
      <c r="BE119" s="212">
        <f>IF(N119="základní",J119,0)</f>
        <v>0</v>
      </c>
      <c r="BF119" s="212">
        <f>IF(N119="snížená",J119,0)</f>
        <v>0</v>
      </c>
      <c r="BG119" s="212">
        <f>IF(N119="zákl. přenesená",J119,0)</f>
        <v>0</v>
      </c>
      <c r="BH119" s="212">
        <f>IF(N119="sníž. přenesená",J119,0)</f>
        <v>0</v>
      </c>
      <c r="BI119" s="212">
        <f>IF(N119="nulová",J119,0)</f>
        <v>0</v>
      </c>
      <c r="BJ119" s="19" t="s">
        <v>23</v>
      </c>
      <c r="BK119" s="212">
        <f>ROUND(I119*H119,2)</f>
        <v>0</v>
      </c>
      <c r="BL119" s="19" t="s">
        <v>415</v>
      </c>
      <c r="BM119" s="19" t="s">
        <v>3960</v>
      </c>
    </row>
    <row r="120" spans="2:65" s="12" customFormat="1" x14ac:dyDescent="0.3">
      <c r="B120" s="213"/>
      <c r="C120" s="214"/>
      <c r="D120" s="215" t="s">
        <v>417</v>
      </c>
      <c r="E120" s="216" t="s">
        <v>36</v>
      </c>
      <c r="F120" s="217" t="s">
        <v>450</v>
      </c>
      <c r="G120" s="214"/>
      <c r="H120" s="218" t="s">
        <v>36</v>
      </c>
      <c r="I120" s="219"/>
      <c r="J120" s="214"/>
      <c r="K120" s="214"/>
      <c r="L120" s="220"/>
      <c r="M120" s="221"/>
      <c r="N120" s="222"/>
      <c r="O120" s="222"/>
      <c r="P120" s="222"/>
      <c r="Q120" s="222"/>
      <c r="R120" s="222"/>
      <c r="S120" s="222"/>
      <c r="T120" s="223"/>
      <c r="AT120" s="224" t="s">
        <v>417</v>
      </c>
      <c r="AU120" s="224" t="s">
        <v>94</v>
      </c>
      <c r="AV120" s="12" t="s">
        <v>23</v>
      </c>
      <c r="AW120" s="12" t="s">
        <v>43</v>
      </c>
      <c r="AX120" s="12" t="s">
        <v>79</v>
      </c>
      <c r="AY120" s="224" t="s">
        <v>406</v>
      </c>
    </row>
    <row r="121" spans="2:65" s="13" customFormat="1" x14ac:dyDescent="0.3">
      <c r="B121" s="225"/>
      <c r="C121" s="226"/>
      <c r="D121" s="247" t="s">
        <v>417</v>
      </c>
      <c r="E121" s="251" t="s">
        <v>36</v>
      </c>
      <c r="F121" s="252" t="s">
        <v>3961</v>
      </c>
      <c r="G121" s="226"/>
      <c r="H121" s="253">
        <v>4.2469999999999999</v>
      </c>
      <c r="I121" s="230"/>
      <c r="J121" s="226"/>
      <c r="K121" s="226"/>
      <c r="L121" s="231"/>
      <c r="M121" s="232"/>
      <c r="N121" s="233"/>
      <c r="O121" s="233"/>
      <c r="P121" s="233"/>
      <c r="Q121" s="233"/>
      <c r="R121" s="233"/>
      <c r="S121" s="233"/>
      <c r="T121" s="234"/>
      <c r="AT121" s="235" t="s">
        <v>417</v>
      </c>
      <c r="AU121" s="235" t="s">
        <v>94</v>
      </c>
      <c r="AV121" s="13" t="s">
        <v>87</v>
      </c>
      <c r="AW121" s="13" t="s">
        <v>43</v>
      </c>
      <c r="AX121" s="13" t="s">
        <v>23</v>
      </c>
      <c r="AY121" s="235" t="s">
        <v>406</v>
      </c>
    </row>
    <row r="122" spans="2:65" s="1" customFormat="1" ht="22.5" customHeight="1" x14ac:dyDescent="0.3">
      <c r="B122" s="37"/>
      <c r="C122" s="201" t="s">
        <v>94</v>
      </c>
      <c r="D122" s="201" t="s">
        <v>410</v>
      </c>
      <c r="E122" s="202" t="s">
        <v>447</v>
      </c>
      <c r="F122" s="203" t="s">
        <v>448</v>
      </c>
      <c r="G122" s="204" t="s">
        <v>413</v>
      </c>
      <c r="H122" s="205">
        <v>12.74</v>
      </c>
      <c r="I122" s="206"/>
      <c r="J122" s="207">
        <f>ROUND(I122*H122,2)</f>
        <v>0</v>
      </c>
      <c r="K122" s="203" t="s">
        <v>414</v>
      </c>
      <c r="L122" s="57"/>
      <c r="M122" s="208" t="s">
        <v>36</v>
      </c>
      <c r="N122" s="209" t="s">
        <v>50</v>
      </c>
      <c r="O122" s="38"/>
      <c r="P122" s="210">
        <f>O122*H122</f>
        <v>0</v>
      </c>
      <c r="Q122" s="210">
        <v>0</v>
      </c>
      <c r="R122" s="210">
        <f>Q122*H122</f>
        <v>0</v>
      </c>
      <c r="S122" s="210">
        <v>0</v>
      </c>
      <c r="T122" s="211">
        <f>S122*H122</f>
        <v>0</v>
      </c>
      <c r="AR122" s="19" t="s">
        <v>415</v>
      </c>
      <c r="AT122" s="19" t="s">
        <v>410</v>
      </c>
      <c r="AU122" s="19" t="s">
        <v>94</v>
      </c>
      <c r="AY122" s="19" t="s">
        <v>406</v>
      </c>
      <c r="BE122" s="212">
        <f>IF(N122="základní",J122,0)</f>
        <v>0</v>
      </c>
      <c r="BF122" s="212">
        <f>IF(N122="snížená",J122,0)</f>
        <v>0</v>
      </c>
      <c r="BG122" s="212">
        <f>IF(N122="zákl. přenesená",J122,0)</f>
        <v>0</v>
      </c>
      <c r="BH122" s="212">
        <f>IF(N122="sníž. přenesená",J122,0)</f>
        <v>0</v>
      </c>
      <c r="BI122" s="212">
        <f>IF(N122="nulová",J122,0)</f>
        <v>0</v>
      </c>
      <c r="BJ122" s="19" t="s">
        <v>23</v>
      </c>
      <c r="BK122" s="212">
        <f>ROUND(I122*H122,2)</f>
        <v>0</v>
      </c>
      <c r="BL122" s="19" t="s">
        <v>415</v>
      </c>
      <c r="BM122" s="19" t="s">
        <v>3962</v>
      </c>
    </row>
    <row r="123" spans="2:65" s="12" customFormat="1" x14ac:dyDescent="0.3">
      <c r="B123" s="213"/>
      <c r="C123" s="214"/>
      <c r="D123" s="215" t="s">
        <v>417</v>
      </c>
      <c r="E123" s="216" t="s">
        <v>36</v>
      </c>
      <c r="F123" s="217" t="s">
        <v>1215</v>
      </c>
      <c r="G123" s="214"/>
      <c r="H123" s="218" t="s">
        <v>36</v>
      </c>
      <c r="I123" s="219"/>
      <c r="J123" s="214"/>
      <c r="K123" s="214"/>
      <c r="L123" s="220"/>
      <c r="M123" s="221"/>
      <c r="N123" s="222"/>
      <c r="O123" s="222"/>
      <c r="P123" s="222"/>
      <c r="Q123" s="222"/>
      <c r="R123" s="222"/>
      <c r="S123" s="222"/>
      <c r="T123" s="223"/>
      <c r="AT123" s="224" t="s">
        <v>417</v>
      </c>
      <c r="AU123" s="224" t="s">
        <v>94</v>
      </c>
      <c r="AV123" s="12" t="s">
        <v>23</v>
      </c>
      <c r="AW123" s="12" t="s">
        <v>43</v>
      </c>
      <c r="AX123" s="12" t="s">
        <v>79</v>
      </c>
      <c r="AY123" s="224" t="s">
        <v>406</v>
      </c>
    </row>
    <row r="124" spans="2:65" s="13" customFormat="1" x14ac:dyDescent="0.3">
      <c r="B124" s="225"/>
      <c r="C124" s="226"/>
      <c r="D124" s="247" t="s">
        <v>417</v>
      </c>
      <c r="E124" s="251" t="s">
        <v>36</v>
      </c>
      <c r="F124" s="252" t="s">
        <v>3963</v>
      </c>
      <c r="G124" s="226"/>
      <c r="H124" s="253">
        <v>12.74</v>
      </c>
      <c r="I124" s="230"/>
      <c r="J124" s="226"/>
      <c r="K124" s="226"/>
      <c r="L124" s="231"/>
      <c r="M124" s="232"/>
      <c r="N124" s="233"/>
      <c r="O124" s="233"/>
      <c r="P124" s="233"/>
      <c r="Q124" s="233"/>
      <c r="R124" s="233"/>
      <c r="S124" s="233"/>
      <c r="T124" s="234"/>
      <c r="AT124" s="235" t="s">
        <v>417</v>
      </c>
      <c r="AU124" s="235" t="s">
        <v>94</v>
      </c>
      <c r="AV124" s="13" t="s">
        <v>87</v>
      </c>
      <c r="AW124" s="13" t="s">
        <v>43</v>
      </c>
      <c r="AX124" s="13" t="s">
        <v>23</v>
      </c>
      <c r="AY124" s="235" t="s">
        <v>406</v>
      </c>
    </row>
    <row r="125" spans="2:65" s="1" customFormat="1" ht="22.5" customHeight="1" x14ac:dyDescent="0.3">
      <c r="B125" s="37"/>
      <c r="C125" s="201" t="s">
        <v>415</v>
      </c>
      <c r="D125" s="201" t="s">
        <v>410</v>
      </c>
      <c r="E125" s="202" t="s">
        <v>453</v>
      </c>
      <c r="F125" s="203" t="s">
        <v>454</v>
      </c>
      <c r="G125" s="204" t="s">
        <v>413</v>
      </c>
      <c r="H125" s="205">
        <v>3.8220000000000001</v>
      </c>
      <c r="I125" s="206"/>
      <c r="J125" s="207">
        <f>ROUND(I125*H125,2)</f>
        <v>0</v>
      </c>
      <c r="K125" s="203" t="s">
        <v>414</v>
      </c>
      <c r="L125" s="57"/>
      <c r="M125" s="208" t="s">
        <v>36</v>
      </c>
      <c r="N125" s="209" t="s">
        <v>50</v>
      </c>
      <c r="O125" s="38"/>
      <c r="P125" s="210">
        <f>O125*H125</f>
        <v>0</v>
      </c>
      <c r="Q125" s="210">
        <v>0</v>
      </c>
      <c r="R125" s="210">
        <f>Q125*H125</f>
        <v>0</v>
      </c>
      <c r="S125" s="210">
        <v>0</v>
      </c>
      <c r="T125" s="211">
        <f>S125*H125</f>
        <v>0</v>
      </c>
      <c r="AR125" s="19" t="s">
        <v>415</v>
      </c>
      <c r="AT125" s="19" t="s">
        <v>410</v>
      </c>
      <c r="AU125" s="19" t="s">
        <v>94</v>
      </c>
      <c r="AY125" s="19" t="s">
        <v>406</v>
      </c>
      <c r="BE125" s="212">
        <f>IF(N125="základní",J125,0)</f>
        <v>0</v>
      </c>
      <c r="BF125" s="212">
        <f>IF(N125="snížená",J125,0)</f>
        <v>0</v>
      </c>
      <c r="BG125" s="212">
        <f>IF(N125="zákl. přenesená",J125,0)</f>
        <v>0</v>
      </c>
      <c r="BH125" s="212">
        <f>IF(N125="sníž. přenesená",J125,0)</f>
        <v>0</v>
      </c>
      <c r="BI125" s="212">
        <f>IF(N125="nulová",J125,0)</f>
        <v>0</v>
      </c>
      <c r="BJ125" s="19" t="s">
        <v>23</v>
      </c>
      <c r="BK125" s="212">
        <f>ROUND(I125*H125,2)</f>
        <v>0</v>
      </c>
      <c r="BL125" s="19" t="s">
        <v>415</v>
      </c>
      <c r="BM125" s="19" t="s">
        <v>3964</v>
      </c>
    </row>
    <row r="126" spans="2:65" s="12" customFormat="1" x14ac:dyDescent="0.3">
      <c r="B126" s="213"/>
      <c r="C126" s="214"/>
      <c r="D126" s="215" t="s">
        <v>417</v>
      </c>
      <c r="E126" s="216" t="s">
        <v>36</v>
      </c>
      <c r="F126" s="217" t="s">
        <v>450</v>
      </c>
      <c r="G126" s="214"/>
      <c r="H126" s="218" t="s">
        <v>36</v>
      </c>
      <c r="I126" s="219"/>
      <c r="J126" s="214"/>
      <c r="K126" s="214"/>
      <c r="L126" s="220"/>
      <c r="M126" s="221"/>
      <c r="N126" s="222"/>
      <c r="O126" s="222"/>
      <c r="P126" s="222"/>
      <c r="Q126" s="222"/>
      <c r="R126" s="222"/>
      <c r="S126" s="222"/>
      <c r="T126" s="223"/>
      <c r="AT126" s="224" t="s">
        <v>417</v>
      </c>
      <c r="AU126" s="224" t="s">
        <v>94</v>
      </c>
      <c r="AV126" s="12" t="s">
        <v>23</v>
      </c>
      <c r="AW126" s="12" t="s">
        <v>43</v>
      </c>
      <c r="AX126" s="12" t="s">
        <v>79</v>
      </c>
      <c r="AY126" s="224" t="s">
        <v>406</v>
      </c>
    </row>
    <row r="127" spans="2:65" s="13" customFormat="1" x14ac:dyDescent="0.3">
      <c r="B127" s="225"/>
      <c r="C127" s="226"/>
      <c r="D127" s="247" t="s">
        <v>417</v>
      </c>
      <c r="E127" s="251" t="s">
        <v>36</v>
      </c>
      <c r="F127" s="252" t="s">
        <v>3965</v>
      </c>
      <c r="G127" s="226"/>
      <c r="H127" s="253">
        <v>3.8220000000000001</v>
      </c>
      <c r="I127" s="230"/>
      <c r="J127" s="226"/>
      <c r="K127" s="226"/>
      <c r="L127" s="231"/>
      <c r="M127" s="232"/>
      <c r="N127" s="233"/>
      <c r="O127" s="233"/>
      <c r="P127" s="233"/>
      <c r="Q127" s="233"/>
      <c r="R127" s="233"/>
      <c r="S127" s="233"/>
      <c r="T127" s="234"/>
      <c r="AT127" s="235" t="s">
        <v>417</v>
      </c>
      <c r="AU127" s="235" t="s">
        <v>94</v>
      </c>
      <c r="AV127" s="13" t="s">
        <v>87</v>
      </c>
      <c r="AW127" s="13" t="s">
        <v>43</v>
      </c>
      <c r="AX127" s="13" t="s">
        <v>23</v>
      </c>
      <c r="AY127" s="235" t="s">
        <v>406</v>
      </c>
    </row>
    <row r="128" spans="2:65" s="1" customFormat="1" ht="22.5" customHeight="1" x14ac:dyDescent="0.3">
      <c r="B128" s="37"/>
      <c r="C128" s="201" t="s">
        <v>440</v>
      </c>
      <c r="D128" s="201" t="s">
        <v>410</v>
      </c>
      <c r="E128" s="202" t="s">
        <v>458</v>
      </c>
      <c r="F128" s="203" t="s">
        <v>459</v>
      </c>
      <c r="G128" s="204" t="s">
        <v>413</v>
      </c>
      <c r="H128" s="205">
        <v>1.4159999999999999</v>
      </c>
      <c r="I128" s="206"/>
      <c r="J128" s="207">
        <f>ROUND(I128*H128,2)</f>
        <v>0</v>
      </c>
      <c r="K128" s="203" t="s">
        <v>414</v>
      </c>
      <c r="L128" s="57"/>
      <c r="M128" s="208" t="s">
        <v>36</v>
      </c>
      <c r="N128" s="209" t="s">
        <v>50</v>
      </c>
      <c r="O128" s="38"/>
      <c r="P128" s="210">
        <f>O128*H128</f>
        <v>0</v>
      </c>
      <c r="Q128" s="210">
        <v>1.0460000000000001E-2</v>
      </c>
      <c r="R128" s="210">
        <f>Q128*H128</f>
        <v>1.4811360000000001E-2</v>
      </c>
      <c r="S128" s="210">
        <v>0</v>
      </c>
      <c r="T128" s="211">
        <f>S128*H128</f>
        <v>0</v>
      </c>
      <c r="AR128" s="19" t="s">
        <v>415</v>
      </c>
      <c r="AT128" s="19" t="s">
        <v>410</v>
      </c>
      <c r="AU128" s="19" t="s">
        <v>94</v>
      </c>
      <c r="AY128" s="19" t="s">
        <v>406</v>
      </c>
      <c r="BE128" s="212">
        <f>IF(N128="základní",J128,0)</f>
        <v>0</v>
      </c>
      <c r="BF128" s="212">
        <f>IF(N128="snížená",J128,0)</f>
        <v>0</v>
      </c>
      <c r="BG128" s="212">
        <f>IF(N128="zákl. přenesená",J128,0)</f>
        <v>0</v>
      </c>
      <c r="BH128" s="212">
        <f>IF(N128="sníž. přenesená",J128,0)</f>
        <v>0</v>
      </c>
      <c r="BI128" s="212">
        <f>IF(N128="nulová",J128,0)</f>
        <v>0</v>
      </c>
      <c r="BJ128" s="19" t="s">
        <v>23</v>
      </c>
      <c r="BK128" s="212">
        <f>ROUND(I128*H128,2)</f>
        <v>0</v>
      </c>
      <c r="BL128" s="19" t="s">
        <v>415</v>
      </c>
      <c r="BM128" s="19" t="s">
        <v>3966</v>
      </c>
    </row>
    <row r="129" spans="2:65" s="12" customFormat="1" x14ac:dyDescent="0.3">
      <c r="B129" s="213"/>
      <c r="C129" s="214"/>
      <c r="D129" s="215" t="s">
        <v>417</v>
      </c>
      <c r="E129" s="216" t="s">
        <v>36</v>
      </c>
      <c r="F129" s="217" t="s">
        <v>3967</v>
      </c>
      <c r="G129" s="214"/>
      <c r="H129" s="218" t="s">
        <v>36</v>
      </c>
      <c r="I129" s="219"/>
      <c r="J129" s="214"/>
      <c r="K129" s="214"/>
      <c r="L129" s="220"/>
      <c r="M129" s="221"/>
      <c r="N129" s="222"/>
      <c r="O129" s="222"/>
      <c r="P129" s="222"/>
      <c r="Q129" s="222"/>
      <c r="R129" s="222"/>
      <c r="S129" s="222"/>
      <c r="T129" s="223"/>
      <c r="AT129" s="224" t="s">
        <v>417</v>
      </c>
      <c r="AU129" s="224" t="s">
        <v>94</v>
      </c>
      <c r="AV129" s="12" t="s">
        <v>23</v>
      </c>
      <c r="AW129" s="12" t="s">
        <v>43</v>
      </c>
      <c r="AX129" s="12" t="s">
        <v>79</v>
      </c>
      <c r="AY129" s="224" t="s">
        <v>406</v>
      </c>
    </row>
    <row r="130" spans="2:65" s="13" customFormat="1" x14ac:dyDescent="0.3">
      <c r="B130" s="225"/>
      <c r="C130" s="226"/>
      <c r="D130" s="247" t="s">
        <v>417</v>
      </c>
      <c r="E130" s="251" t="s">
        <v>36</v>
      </c>
      <c r="F130" s="252" t="s">
        <v>3968</v>
      </c>
      <c r="G130" s="226"/>
      <c r="H130" s="253">
        <v>1.4159999999999999</v>
      </c>
      <c r="I130" s="230"/>
      <c r="J130" s="226"/>
      <c r="K130" s="226"/>
      <c r="L130" s="231"/>
      <c r="M130" s="232"/>
      <c r="N130" s="233"/>
      <c r="O130" s="233"/>
      <c r="P130" s="233"/>
      <c r="Q130" s="233"/>
      <c r="R130" s="233"/>
      <c r="S130" s="233"/>
      <c r="T130" s="234"/>
      <c r="AT130" s="235" t="s">
        <v>417</v>
      </c>
      <c r="AU130" s="235" t="s">
        <v>94</v>
      </c>
      <c r="AV130" s="13" t="s">
        <v>87</v>
      </c>
      <c r="AW130" s="13" t="s">
        <v>43</v>
      </c>
      <c r="AX130" s="13" t="s">
        <v>23</v>
      </c>
      <c r="AY130" s="235" t="s">
        <v>406</v>
      </c>
    </row>
    <row r="131" spans="2:65" s="1" customFormat="1" ht="22.5" customHeight="1" x14ac:dyDescent="0.3">
      <c r="B131" s="37"/>
      <c r="C131" s="201" t="s">
        <v>446</v>
      </c>
      <c r="D131" s="201" t="s">
        <v>410</v>
      </c>
      <c r="E131" s="202" t="s">
        <v>788</v>
      </c>
      <c r="F131" s="203" t="s">
        <v>789</v>
      </c>
      <c r="G131" s="204" t="s">
        <v>466</v>
      </c>
      <c r="H131" s="205">
        <v>68.8</v>
      </c>
      <c r="I131" s="206"/>
      <c r="J131" s="207">
        <f>ROUND(I131*H131,2)</f>
        <v>0</v>
      </c>
      <c r="K131" s="203" t="s">
        <v>414</v>
      </c>
      <c r="L131" s="57"/>
      <c r="M131" s="208" t="s">
        <v>36</v>
      </c>
      <c r="N131" s="209" t="s">
        <v>50</v>
      </c>
      <c r="O131" s="38"/>
      <c r="P131" s="210">
        <f>O131*H131</f>
        <v>0</v>
      </c>
      <c r="Q131" s="210">
        <v>2.0100000000000001E-3</v>
      </c>
      <c r="R131" s="210">
        <f>Q131*H131</f>
        <v>0.13828799999999999</v>
      </c>
      <c r="S131" s="210">
        <v>0</v>
      </c>
      <c r="T131" s="211">
        <f>S131*H131</f>
        <v>0</v>
      </c>
      <c r="AR131" s="19" t="s">
        <v>415</v>
      </c>
      <c r="AT131" s="19" t="s">
        <v>410</v>
      </c>
      <c r="AU131" s="19" t="s">
        <v>94</v>
      </c>
      <c r="AY131" s="19" t="s">
        <v>406</v>
      </c>
      <c r="BE131" s="212">
        <f>IF(N131="základní",J131,0)</f>
        <v>0</v>
      </c>
      <c r="BF131" s="212">
        <f>IF(N131="snížená",J131,0)</f>
        <v>0</v>
      </c>
      <c r="BG131" s="212">
        <f>IF(N131="zákl. přenesená",J131,0)</f>
        <v>0</v>
      </c>
      <c r="BH131" s="212">
        <f>IF(N131="sníž. přenesená",J131,0)</f>
        <v>0</v>
      </c>
      <c r="BI131" s="212">
        <f>IF(N131="nulová",J131,0)</f>
        <v>0</v>
      </c>
      <c r="BJ131" s="19" t="s">
        <v>23</v>
      </c>
      <c r="BK131" s="212">
        <f>ROUND(I131*H131,2)</f>
        <v>0</v>
      </c>
      <c r="BL131" s="19" t="s">
        <v>415</v>
      </c>
      <c r="BM131" s="19" t="s">
        <v>3969</v>
      </c>
    </row>
    <row r="132" spans="2:65" s="13" customFormat="1" x14ac:dyDescent="0.3">
      <c r="B132" s="225"/>
      <c r="C132" s="226"/>
      <c r="D132" s="247" t="s">
        <v>417</v>
      </c>
      <c r="E132" s="251" t="s">
        <v>36</v>
      </c>
      <c r="F132" s="252" t="s">
        <v>3970</v>
      </c>
      <c r="G132" s="226"/>
      <c r="H132" s="253">
        <v>68.8</v>
      </c>
      <c r="I132" s="230"/>
      <c r="J132" s="226"/>
      <c r="K132" s="226"/>
      <c r="L132" s="231"/>
      <c r="M132" s="232"/>
      <c r="N132" s="233"/>
      <c r="O132" s="233"/>
      <c r="P132" s="233"/>
      <c r="Q132" s="233"/>
      <c r="R132" s="233"/>
      <c r="S132" s="233"/>
      <c r="T132" s="234"/>
      <c r="AT132" s="235" t="s">
        <v>417</v>
      </c>
      <c r="AU132" s="235" t="s">
        <v>94</v>
      </c>
      <c r="AV132" s="13" t="s">
        <v>87</v>
      </c>
      <c r="AW132" s="13" t="s">
        <v>43</v>
      </c>
      <c r="AX132" s="13" t="s">
        <v>23</v>
      </c>
      <c r="AY132" s="235" t="s">
        <v>406</v>
      </c>
    </row>
    <row r="133" spans="2:65" s="1" customFormat="1" ht="22.5" customHeight="1" x14ac:dyDescent="0.3">
      <c r="B133" s="37"/>
      <c r="C133" s="201" t="s">
        <v>452</v>
      </c>
      <c r="D133" s="201" t="s">
        <v>410</v>
      </c>
      <c r="E133" s="202" t="s">
        <v>796</v>
      </c>
      <c r="F133" s="203" t="s">
        <v>797</v>
      </c>
      <c r="G133" s="204" t="s">
        <v>466</v>
      </c>
      <c r="H133" s="205">
        <v>68.8</v>
      </c>
      <c r="I133" s="206"/>
      <c r="J133" s="207">
        <f>ROUND(I133*H133,2)</f>
        <v>0</v>
      </c>
      <c r="K133" s="203" t="s">
        <v>414</v>
      </c>
      <c r="L133" s="57"/>
      <c r="M133" s="208" t="s">
        <v>36</v>
      </c>
      <c r="N133" s="209" t="s">
        <v>50</v>
      </c>
      <c r="O133" s="38"/>
      <c r="P133" s="210">
        <f>O133*H133</f>
        <v>0</v>
      </c>
      <c r="Q133" s="210">
        <v>0</v>
      </c>
      <c r="R133" s="210">
        <f>Q133*H133</f>
        <v>0</v>
      </c>
      <c r="S133" s="210">
        <v>0</v>
      </c>
      <c r="T133" s="211">
        <f>S133*H133</f>
        <v>0</v>
      </c>
      <c r="AR133" s="19" t="s">
        <v>415</v>
      </c>
      <c r="AT133" s="19" t="s">
        <v>410</v>
      </c>
      <c r="AU133" s="19" t="s">
        <v>94</v>
      </c>
      <c r="AY133" s="19" t="s">
        <v>406</v>
      </c>
      <c r="BE133" s="212">
        <f>IF(N133="základní",J133,0)</f>
        <v>0</v>
      </c>
      <c r="BF133" s="212">
        <f>IF(N133="snížená",J133,0)</f>
        <v>0</v>
      </c>
      <c r="BG133" s="212">
        <f>IF(N133="zákl. přenesená",J133,0)</f>
        <v>0</v>
      </c>
      <c r="BH133" s="212">
        <f>IF(N133="sníž. přenesená",J133,0)</f>
        <v>0</v>
      </c>
      <c r="BI133" s="212">
        <f>IF(N133="nulová",J133,0)</f>
        <v>0</v>
      </c>
      <c r="BJ133" s="19" t="s">
        <v>23</v>
      </c>
      <c r="BK133" s="212">
        <f>ROUND(I133*H133,2)</f>
        <v>0</v>
      </c>
      <c r="BL133" s="19" t="s">
        <v>415</v>
      </c>
      <c r="BM133" s="19" t="s">
        <v>3971</v>
      </c>
    </row>
    <row r="134" spans="2:65" s="1" customFormat="1" ht="22.5" customHeight="1" x14ac:dyDescent="0.3">
      <c r="B134" s="37"/>
      <c r="C134" s="201" t="s">
        <v>457</v>
      </c>
      <c r="D134" s="201" t="s">
        <v>410</v>
      </c>
      <c r="E134" s="202" t="s">
        <v>480</v>
      </c>
      <c r="F134" s="203" t="s">
        <v>481</v>
      </c>
      <c r="G134" s="204" t="s">
        <v>413</v>
      </c>
      <c r="H134" s="205">
        <v>31.2</v>
      </c>
      <c r="I134" s="206"/>
      <c r="J134" s="207">
        <f>ROUND(I134*H134,2)</f>
        <v>0</v>
      </c>
      <c r="K134" s="203" t="s">
        <v>414</v>
      </c>
      <c r="L134" s="57"/>
      <c r="M134" s="208" t="s">
        <v>36</v>
      </c>
      <c r="N134" s="209" t="s">
        <v>50</v>
      </c>
      <c r="O134" s="38"/>
      <c r="P134" s="210">
        <f>O134*H134</f>
        <v>0</v>
      </c>
      <c r="Q134" s="210">
        <v>0</v>
      </c>
      <c r="R134" s="210">
        <f>Q134*H134</f>
        <v>0</v>
      </c>
      <c r="S134" s="210">
        <v>0</v>
      </c>
      <c r="T134" s="211">
        <f>S134*H134</f>
        <v>0</v>
      </c>
      <c r="AR134" s="19" t="s">
        <v>415</v>
      </c>
      <c r="AT134" s="19" t="s">
        <v>410</v>
      </c>
      <c r="AU134" s="19" t="s">
        <v>94</v>
      </c>
      <c r="AY134" s="19" t="s">
        <v>406</v>
      </c>
      <c r="BE134" s="212">
        <f>IF(N134="základní",J134,0)</f>
        <v>0</v>
      </c>
      <c r="BF134" s="212">
        <f>IF(N134="snížená",J134,0)</f>
        <v>0</v>
      </c>
      <c r="BG134" s="212">
        <f>IF(N134="zákl. přenesená",J134,0)</f>
        <v>0</v>
      </c>
      <c r="BH134" s="212">
        <f>IF(N134="sníž. přenesená",J134,0)</f>
        <v>0</v>
      </c>
      <c r="BI134" s="212">
        <f>IF(N134="nulová",J134,0)</f>
        <v>0</v>
      </c>
      <c r="BJ134" s="19" t="s">
        <v>23</v>
      </c>
      <c r="BK134" s="212">
        <f>ROUND(I134*H134,2)</f>
        <v>0</v>
      </c>
      <c r="BL134" s="19" t="s">
        <v>415</v>
      </c>
      <c r="BM134" s="19" t="s">
        <v>3972</v>
      </c>
    </row>
    <row r="135" spans="2:65" s="12" customFormat="1" x14ac:dyDescent="0.3">
      <c r="B135" s="213"/>
      <c r="C135" s="214"/>
      <c r="D135" s="215" t="s">
        <v>417</v>
      </c>
      <c r="E135" s="216" t="s">
        <v>36</v>
      </c>
      <c r="F135" s="217" t="s">
        <v>3973</v>
      </c>
      <c r="G135" s="214"/>
      <c r="H135" s="218" t="s">
        <v>36</v>
      </c>
      <c r="I135" s="219"/>
      <c r="J135" s="214"/>
      <c r="K135" s="214"/>
      <c r="L135" s="220"/>
      <c r="M135" s="221"/>
      <c r="N135" s="222"/>
      <c r="O135" s="222"/>
      <c r="P135" s="222"/>
      <c r="Q135" s="222"/>
      <c r="R135" s="222"/>
      <c r="S135" s="222"/>
      <c r="T135" s="223"/>
      <c r="AT135" s="224" t="s">
        <v>417</v>
      </c>
      <c r="AU135" s="224" t="s">
        <v>94</v>
      </c>
      <c r="AV135" s="12" t="s">
        <v>23</v>
      </c>
      <c r="AW135" s="12" t="s">
        <v>43</v>
      </c>
      <c r="AX135" s="12" t="s">
        <v>79</v>
      </c>
      <c r="AY135" s="224" t="s">
        <v>406</v>
      </c>
    </row>
    <row r="136" spans="2:65" s="13" customFormat="1" x14ac:dyDescent="0.3">
      <c r="B136" s="225"/>
      <c r="C136" s="226"/>
      <c r="D136" s="247" t="s">
        <v>417</v>
      </c>
      <c r="E136" s="251" t="s">
        <v>36</v>
      </c>
      <c r="F136" s="252" t="s">
        <v>3944</v>
      </c>
      <c r="G136" s="226"/>
      <c r="H136" s="253">
        <v>31.2</v>
      </c>
      <c r="I136" s="230"/>
      <c r="J136" s="226"/>
      <c r="K136" s="226"/>
      <c r="L136" s="231"/>
      <c r="M136" s="232"/>
      <c r="N136" s="233"/>
      <c r="O136" s="233"/>
      <c r="P136" s="233"/>
      <c r="Q136" s="233"/>
      <c r="R136" s="233"/>
      <c r="S136" s="233"/>
      <c r="T136" s="234"/>
      <c r="AT136" s="235" t="s">
        <v>417</v>
      </c>
      <c r="AU136" s="235" t="s">
        <v>94</v>
      </c>
      <c r="AV136" s="13" t="s">
        <v>87</v>
      </c>
      <c r="AW136" s="13" t="s">
        <v>43</v>
      </c>
      <c r="AX136" s="13" t="s">
        <v>23</v>
      </c>
      <c r="AY136" s="235" t="s">
        <v>406</v>
      </c>
    </row>
    <row r="137" spans="2:65" s="1" customFormat="1" ht="31.5" customHeight="1" x14ac:dyDescent="0.3">
      <c r="B137" s="37"/>
      <c r="C137" s="201" t="s">
        <v>463</v>
      </c>
      <c r="D137" s="201" t="s">
        <v>410</v>
      </c>
      <c r="E137" s="202" t="s">
        <v>489</v>
      </c>
      <c r="F137" s="203" t="s">
        <v>490</v>
      </c>
      <c r="G137" s="204" t="s">
        <v>466</v>
      </c>
      <c r="H137" s="205">
        <v>234</v>
      </c>
      <c r="I137" s="206"/>
      <c r="J137" s="207">
        <f>ROUND(I137*H137,2)</f>
        <v>0</v>
      </c>
      <c r="K137" s="203" t="s">
        <v>36</v>
      </c>
      <c r="L137" s="57"/>
      <c r="M137" s="208" t="s">
        <v>36</v>
      </c>
      <c r="N137" s="209" t="s">
        <v>50</v>
      </c>
      <c r="O137" s="38"/>
      <c r="P137" s="210">
        <f>O137*H137</f>
        <v>0</v>
      </c>
      <c r="Q137" s="210">
        <v>0</v>
      </c>
      <c r="R137" s="210">
        <f>Q137*H137</f>
        <v>0</v>
      </c>
      <c r="S137" s="210">
        <v>0</v>
      </c>
      <c r="T137" s="211">
        <f>S137*H137</f>
        <v>0</v>
      </c>
      <c r="AR137" s="19" t="s">
        <v>415</v>
      </c>
      <c r="AT137" s="19" t="s">
        <v>410</v>
      </c>
      <c r="AU137" s="19" t="s">
        <v>94</v>
      </c>
      <c r="AY137" s="19" t="s">
        <v>406</v>
      </c>
      <c r="BE137" s="212">
        <f>IF(N137="základní",J137,0)</f>
        <v>0</v>
      </c>
      <c r="BF137" s="212">
        <f>IF(N137="snížená",J137,0)</f>
        <v>0</v>
      </c>
      <c r="BG137" s="212">
        <f>IF(N137="zákl. přenesená",J137,0)</f>
        <v>0</v>
      </c>
      <c r="BH137" s="212">
        <f>IF(N137="sníž. přenesená",J137,0)</f>
        <v>0</v>
      </c>
      <c r="BI137" s="212">
        <f>IF(N137="nulová",J137,0)</f>
        <v>0</v>
      </c>
      <c r="BJ137" s="19" t="s">
        <v>23</v>
      </c>
      <c r="BK137" s="212">
        <f>ROUND(I137*H137,2)</f>
        <v>0</v>
      </c>
      <c r="BL137" s="19" t="s">
        <v>415</v>
      </c>
      <c r="BM137" s="19" t="s">
        <v>3974</v>
      </c>
    </row>
    <row r="138" spans="2:65" s="13" customFormat="1" x14ac:dyDescent="0.3">
      <c r="B138" s="225"/>
      <c r="C138" s="226"/>
      <c r="D138" s="247" t="s">
        <v>417</v>
      </c>
      <c r="E138" s="251" t="s">
        <v>36</v>
      </c>
      <c r="F138" s="252" t="s">
        <v>492</v>
      </c>
      <c r="G138" s="226"/>
      <c r="H138" s="253">
        <v>234</v>
      </c>
      <c r="I138" s="230"/>
      <c r="J138" s="226"/>
      <c r="K138" s="226"/>
      <c r="L138" s="231"/>
      <c r="M138" s="232"/>
      <c r="N138" s="233"/>
      <c r="O138" s="233"/>
      <c r="P138" s="233"/>
      <c r="Q138" s="233"/>
      <c r="R138" s="233"/>
      <c r="S138" s="233"/>
      <c r="T138" s="234"/>
      <c r="AT138" s="235" t="s">
        <v>417</v>
      </c>
      <c r="AU138" s="235" t="s">
        <v>94</v>
      </c>
      <c r="AV138" s="13" t="s">
        <v>87</v>
      </c>
      <c r="AW138" s="13" t="s">
        <v>43</v>
      </c>
      <c r="AX138" s="13" t="s">
        <v>23</v>
      </c>
      <c r="AY138" s="235" t="s">
        <v>406</v>
      </c>
    </row>
    <row r="139" spans="2:65" s="1" customFormat="1" ht="31.5" customHeight="1" x14ac:dyDescent="0.3">
      <c r="B139" s="37"/>
      <c r="C139" s="201" t="s">
        <v>28</v>
      </c>
      <c r="D139" s="201" t="s">
        <v>410</v>
      </c>
      <c r="E139" s="202" t="s">
        <v>485</v>
      </c>
      <c r="F139" s="203" t="s">
        <v>486</v>
      </c>
      <c r="G139" s="204" t="s">
        <v>466</v>
      </c>
      <c r="H139" s="205">
        <v>394.68</v>
      </c>
      <c r="I139" s="206"/>
      <c r="J139" s="207">
        <f>ROUND(I139*H139,2)</f>
        <v>0</v>
      </c>
      <c r="K139" s="203" t="s">
        <v>36</v>
      </c>
      <c r="L139" s="57"/>
      <c r="M139" s="208" t="s">
        <v>36</v>
      </c>
      <c r="N139" s="209" t="s">
        <v>50</v>
      </c>
      <c r="O139" s="38"/>
      <c r="P139" s="210">
        <f>O139*H139</f>
        <v>0</v>
      </c>
      <c r="Q139" s="210">
        <v>0</v>
      </c>
      <c r="R139" s="210">
        <f>Q139*H139</f>
        <v>0</v>
      </c>
      <c r="S139" s="210">
        <v>0</v>
      </c>
      <c r="T139" s="211">
        <f>S139*H139</f>
        <v>0</v>
      </c>
      <c r="AR139" s="19" t="s">
        <v>415</v>
      </c>
      <c r="AT139" s="19" t="s">
        <v>410</v>
      </c>
      <c r="AU139" s="19" t="s">
        <v>94</v>
      </c>
      <c r="AY139" s="19" t="s">
        <v>406</v>
      </c>
      <c r="BE139" s="212">
        <f>IF(N139="základní",J139,0)</f>
        <v>0</v>
      </c>
      <c r="BF139" s="212">
        <f>IF(N139="snížená",J139,0)</f>
        <v>0</v>
      </c>
      <c r="BG139" s="212">
        <f>IF(N139="zákl. přenesená",J139,0)</f>
        <v>0</v>
      </c>
      <c r="BH139" s="212">
        <f>IF(N139="sníž. přenesená",J139,0)</f>
        <v>0</v>
      </c>
      <c r="BI139" s="212">
        <f>IF(N139="nulová",J139,0)</f>
        <v>0</v>
      </c>
      <c r="BJ139" s="19" t="s">
        <v>23</v>
      </c>
      <c r="BK139" s="212">
        <f>ROUND(I139*H139,2)</f>
        <v>0</v>
      </c>
      <c r="BL139" s="19" t="s">
        <v>415</v>
      </c>
      <c r="BM139" s="19" t="s">
        <v>3975</v>
      </c>
    </row>
    <row r="140" spans="2:65" s="13" customFormat="1" x14ac:dyDescent="0.3">
      <c r="B140" s="225"/>
      <c r="C140" s="226"/>
      <c r="D140" s="247" t="s">
        <v>417</v>
      </c>
      <c r="E140" s="251" t="s">
        <v>36</v>
      </c>
      <c r="F140" s="252" t="s">
        <v>488</v>
      </c>
      <c r="G140" s="226"/>
      <c r="H140" s="253">
        <v>394.68</v>
      </c>
      <c r="I140" s="230"/>
      <c r="J140" s="226"/>
      <c r="K140" s="226"/>
      <c r="L140" s="231"/>
      <c r="M140" s="232"/>
      <c r="N140" s="233"/>
      <c r="O140" s="233"/>
      <c r="P140" s="233"/>
      <c r="Q140" s="233"/>
      <c r="R140" s="233"/>
      <c r="S140" s="233"/>
      <c r="T140" s="234"/>
      <c r="AT140" s="235" t="s">
        <v>417</v>
      </c>
      <c r="AU140" s="235" t="s">
        <v>94</v>
      </c>
      <c r="AV140" s="13" t="s">
        <v>87</v>
      </c>
      <c r="AW140" s="13" t="s">
        <v>43</v>
      </c>
      <c r="AX140" s="13" t="s">
        <v>23</v>
      </c>
      <c r="AY140" s="235" t="s">
        <v>406</v>
      </c>
    </row>
    <row r="141" spans="2:65" s="1" customFormat="1" ht="31.5" customHeight="1" x14ac:dyDescent="0.3">
      <c r="B141" s="37"/>
      <c r="C141" s="201" t="s">
        <v>408</v>
      </c>
      <c r="D141" s="201" t="s">
        <v>410</v>
      </c>
      <c r="E141" s="202" t="s">
        <v>494</v>
      </c>
      <c r="F141" s="203" t="s">
        <v>495</v>
      </c>
      <c r="G141" s="204" t="s">
        <v>466</v>
      </c>
      <c r="H141" s="205">
        <v>447.14</v>
      </c>
      <c r="I141" s="206"/>
      <c r="J141" s="207">
        <f>ROUND(I141*H141,2)</f>
        <v>0</v>
      </c>
      <c r="K141" s="203" t="s">
        <v>36</v>
      </c>
      <c r="L141" s="57"/>
      <c r="M141" s="208" t="s">
        <v>36</v>
      </c>
      <c r="N141" s="209" t="s">
        <v>50</v>
      </c>
      <c r="O141" s="38"/>
      <c r="P141" s="210">
        <f>O141*H141</f>
        <v>0</v>
      </c>
      <c r="Q141" s="210">
        <v>0</v>
      </c>
      <c r="R141" s="210">
        <f>Q141*H141</f>
        <v>0</v>
      </c>
      <c r="S141" s="210">
        <v>2.9999999999999997E-4</v>
      </c>
      <c r="T141" s="211">
        <f>S141*H141</f>
        <v>0.13414199999999998</v>
      </c>
      <c r="AR141" s="19" t="s">
        <v>415</v>
      </c>
      <c r="AT141" s="19" t="s">
        <v>410</v>
      </c>
      <c r="AU141" s="19" t="s">
        <v>94</v>
      </c>
      <c r="AY141" s="19" t="s">
        <v>406</v>
      </c>
      <c r="BE141" s="212">
        <f>IF(N141="základní",J141,0)</f>
        <v>0</v>
      </c>
      <c r="BF141" s="212">
        <f>IF(N141="snížená",J141,0)</f>
        <v>0</v>
      </c>
      <c r="BG141" s="212">
        <f>IF(N141="zákl. přenesená",J141,0)</f>
        <v>0</v>
      </c>
      <c r="BH141" s="212">
        <f>IF(N141="sníž. přenesená",J141,0)</f>
        <v>0</v>
      </c>
      <c r="BI141" s="212">
        <f>IF(N141="nulová",J141,0)</f>
        <v>0</v>
      </c>
      <c r="BJ141" s="19" t="s">
        <v>23</v>
      </c>
      <c r="BK141" s="212">
        <f>ROUND(I141*H141,2)</f>
        <v>0</v>
      </c>
      <c r="BL141" s="19" t="s">
        <v>415</v>
      </c>
      <c r="BM141" s="19" t="s">
        <v>3976</v>
      </c>
    </row>
    <row r="142" spans="2:65" s="13" customFormat="1" x14ac:dyDescent="0.3">
      <c r="B142" s="225"/>
      <c r="C142" s="226"/>
      <c r="D142" s="247" t="s">
        <v>417</v>
      </c>
      <c r="E142" s="251" t="s">
        <v>36</v>
      </c>
      <c r="F142" s="252" t="s">
        <v>497</v>
      </c>
      <c r="G142" s="226"/>
      <c r="H142" s="253">
        <v>447.14</v>
      </c>
      <c r="I142" s="230"/>
      <c r="J142" s="226"/>
      <c r="K142" s="226"/>
      <c r="L142" s="231"/>
      <c r="M142" s="232"/>
      <c r="N142" s="233"/>
      <c r="O142" s="233"/>
      <c r="P142" s="233"/>
      <c r="Q142" s="233"/>
      <c r="R142" s="233"/>
      <c r="S142" s="233"/>
      <c r="T142" s="234"/>
      <c r="AT142" s="235" t="s">
        <v>417</v>
      </c>
      <c r="AU142" s="235" t="s">
        <v>94</v>
      </c>
      <c r="AV142" s="13" t="s">
        <v>87</v>
      </c>
      <c r="AW142" s="13" t="s">
        <v>43</v>
      </c>
      <c r="AX142" s="13" t="s">
        <v>23</v>
      </c>
      <c r="AY142" s="235" t="s">
        <v>406</v>
      </c>
    </row>
    <row r="143" spans="2:65" s="1" customFormat="1" ht="22.5" customHeight="1" x14ac:dyDescent="0.3">
      <c r="B143" s="37"/>
      <c r="C143" s="201" t="s">
        <v>476</v>
      </c>
      <c r="D143" s="201" t="s">
        <v>410</v>
      </c>
      <c r="E143" s="202" t="s">
        <v>499</v>
      </c>
      <c r="F143" s="203" t="s">
        <v>500</v>
      </c>
      <c r="G143" s="204" t="s">
        <v>501</v>
      </c>
      <c r="H143" s="205">
        <v>0.13400000000000001</v>
      </c>
      <c r="I143" s="206"/>
      <c r="J143" s="207">
        <f>ROUND(I143*H143,2)</f>
        <v>0</v>
      </c>
      <c r="K143" s="203" t="s">
        <v>414</v>
      </c>
      <c r="L143" s="57"/>
      <c r="M143" s="208" t="s">
        <v>36</v>
      </c>
      <c r="N143" s="209" t="s">
        <v>50</v>
      </c>
      <c r="O143" s="38"/>
      <c r="P143" s="210">
        <f>O143*H143</f>
        <v>0</v>
      </c>
      <c r="Q143" s="210">
        <v>0</v>
      </c>
      <c r="R143" s="210">
        <f>Q143*H143</f>
        <v>0</v>
      </c>
      <c r="S143" s="210">
        <v>0</v>
      </c>
      <c r="T143" s="211">
        <f>S143*H143</f>
        <v>0</v>
      </c>
      <c r="AR143" s="19" t="s">
        <v>415</v>
      </c>
      <c r="AT143" s="19" t="s">
        <v>410</v>
      </c>
      <c r="AU143" s="19" t="s">
        <v>94</v>
      </c>
      <c r="AY143" s="19" t="s">
        <v>406</v>
      </c>
      <c r="BE143" s="212">
        <f>IF(N143="základní",J143,0)</f>
        <v>0</v>
      </c>
      <c r="BF143" s="212">
        <f>IF(N143="snížená",J143,0)</f>
        <v>0</v>
      </c>
      <c r="BG143" s="212">
        <f>IF(N143="zákl. přenesená",J143,0)</f>
        <v>0</v>
      </c>
      <c r="BH143" s="212">
        <f>IF(N143="sníž. přenesená",J143,0)</f>
        <v>0</v>
      </c>
      <c r="BI143" s="212">
        <f>IF(N143="nulová",J143,0)</f>
        <v>0</v>
      </c>
      <c r="BJ143" s="19" t="s">
        <v>23</v>
      </c>
      <c r="BK143" s="212">
        <f>ROUND(I143*H143,2)</f>
        <v>0</v>
      </c>
      <c r="BL143" s="19" t="s">
        <v>415</v>
      </c>
      <c r="BM143" s="19" t="s">
        <v>3977</v>
      </c>
    </row>
    <row r="144" spans="2:65" s="1" customFormat="1" ht="22.5" customHeight="1" x14ac:dyDescent="0.3">
      <c r="B144" s="37"/>
      <c r="C144" s="201" t="s">
        <v>314</v>
      </c>
      <c r="D144" s="201" t="s">
        <v>410</v>
      </c>
      <c r="E144" s="202" t="s">
        <v>504</v>
      </c>
      <c r="F144" s="203" t="s">
        <v>505</v>
      </c>
      <c r="G144" s="204" t="s">
        <v>501</v>
      </c>
      <c r="H144" s="205">
        <v>2.948</v>
      </c>
      <c r="I144" s="206"/>
      <c r="J144" s="207">
        <f>ROUND(I144*H144,2)</f>
        <v>0</v>
      </c>
      <c r="K144" s="203" t="s">
        <v>414</v>
      </c>
      <c r="L144" s="57"/>
      <c r="M144" s="208" t="s">
        <v>36</v>
      </c>
      <c r="N144" s="209" t="s">
        <v>50</v>
      </c>
      <c r="O144" s="38"/>
      <c r="P144" s="210">
        <f>O144*H144</f>
        <v>0</v>
      </c>
      <c r="Q144" s="210">
        <v>0</v>
      </c>
      <c r="R144" s="210">
        <f>Q144*H144</f>
        <v>0</v>
      </c>
      <c r="S144" s="210">
        <v>0</v>
      </c>
      <c r="T144" s="211">
        <f>S144*H144</f>
        <v>0</v>
      </c>
      <c r="AR144" s="19" t="s">
        <v>415</v>
      </c>
      <c r="AT144" s="19" t="s">
        <v>410</v>
      </c>
      <c r="AU144" s="19" t="s">
        <v>94</v>
      </c>
      <c r="AY144" s="19" t="s">
        <v>406</v>
      </c>
      <c r="BE144" s="212">
        <f>IF(N144="základní",J144,0)</f>
        <v>0</v>
      </c>
      <c r="BF144" s="212">
        <f>IF(N144="snížená",J144,0)</f>
        <v>0</v>
      </c>
      <c r="BG144" s="212">
        <f>IF(N144="zákl. přenesená",J144,0)</f>
        <v>0</v>
      </c>
      <c r="BH144" s="212">
        <f>IF(N144="sníž. přenesená",J144,0)</f>
        <v>0</v>
      </c>
      <c r="BI144" s="212">
        <f>IF(N144="nulová",J144,0)</f>
        <v>0</v>
      </c>
      <c r="BJ144" s="19" t="s">
        <v>23</v>
      </c>
      <c r="BK144" s="212">
        <f>ROUND(I144*H144,2)</f>
        <v>0</v>
      </c>
      <c r="BL144" s="19" t="s">
        <v>415</v>
      </c>
      <c r="BM144" s="19" t="s">
        <v>3978</v>
      </c>
    </row>
    <row r="145" spans="2:65" s="13" customFormat="1" x14ac:dyDescent="0.3">
      <c r="B145" s="225"/>
      <c r="C145" s="226"/>
      <c r="D145" s="247" t="s">
        <v>417</v>
      </c>
      <c r="E145" s="226"/>
      <c r="F145" s="252" t="s">
        <v>3979</v>
      </c>
      <c r="G145" s="226"/>
      <c r="H145" s="253">
        <v>2.948</v>
      </c>
      <c r="I145" s="230"/>
      <c r="J145" s="226"/>
      <c r="K145" s="226"/>
      <c r="L145" s="231"/>
      <c r="M145" s="232"/>
      <c r="N145" s="233"/>
      <c r="O145" s="233"/>
      <c r="P145" s="233"/>
      <c r="Q145" s="233"/>
      <c r="R145" s="233"/>
      <c r="S145" s="233"/>
      <c r="T145" s="234"/>
      <c r="AT145" s="235" t="s">
        <v>417</v>
      </c>
      <c r="AU145" s="235" t="s">
        <v>94</v>
      </c>
      <c r="AV145" s="13" t="s">
        <v>87</v>
      </c>
      <c r="AW145" s="13" t="s">
        <v>4</v>
      </c>
      <c r="AX145" s="13" t="s">
        <v>23</v>
      </c>
      <c r="AY145" s="235" t="s">
        <v>406</v>
      </c>
    </row>
    <row r="146" spans="2:65" s="1" customFormat="1" ht="22.5" customHeight="1" x14ac:dyDescent="0.3">
      <c r="B146" s="37"/>
      <c r="C146" s="201" t="s">
        <v>484</v>
      </c>
      <c r="D146" s="201" t="s">
        <v>410</v>
      </c>
      <c r="E146" s="202" t="s">
        <v>509</v>
      </c>
      <c r="F146" s="203" t="s">
        <v>510</v>
      </c>
      <c r="G146" s="204" t="s">
        <v>501</v>
      </c>
      <c r="H146" s="205">
        <v>0.13400000000000001</v>
      </c>
      <c r="I146" s="206"/>
      <c r="J146" s="207">
        <f>ROUND(I146*H146,2)</f>
        <v>0</v>
      </c>
      <c r="K146" s="203" t="s">
        <v>36</v>
      </c>
      <c r="L146" s="57"/>
      <c r="M146" s="208" t="s">
        <v>36</v>
      </c>
      <c r="N146" s="209" t="s">
        <v>50</v>
      </c>
      <c r="O146" s="38"/>
      <c r="P146" s="210">
        <f>O146*H146</f>
        <v>0</v>
      </c>
      <c r="Q146" s="210">
        <v>0</v>
      </c>
      <c r="R146" s="210">
        <f>Q146*H146</f>
        <v>0</v>
      </c>
      <c r="S146" s="210">
        <v>0</v>
      </c>
      <c r="T146" s="211">
        <f>S146*H146</f>
        <v>0</v>
      </c>
      <c r="AR146" s="19" t="s">
        <v>415</v>
      </c>
      <c r="AT146" s="19" t="s">
        <v>410</v>
      </c>
      <c r="AU146" s="19" t="s">
        <v>94</v>
      </c>
      <c r="AY146" s="19" t="s">
        <v>406</v>
      </c>
      <c r="BE146" s="212">
        <f>IF(N146="základní",J146,0)</f>
        <v>0</v>
      </c>
      <c r="BF146" s="212">
        <f>IF(N146="snížená",J146,0)</f>
        <v>0</v>
      </c>
      <c r="BG146" s="212">
        <f>IF(N146="zákl. přenesená",J146,0)</f>
        <v>0</v>
      </c>
      <c r="BH146" s="212">
        <f>IF(N146="sníž. přenesená",J146,0)</f>
        <v>0</v>
      </c>
      <c r="BI146" s="212">
        <f>IF(N146="nulová",J146,0)</f>
        <v>0</v>
      </c>
      <c r="BJ146" s="19" t="s">
        <v>23</v>
      </c>
      <c r="BK146" s="212">
        <f>ROUND(I146*H146,2)</f>
        <v>0</v>
      </c>
      <c r="BL146" s="19" t="s">
        <v>415</v>
      </c>
      <c r="BM146" s="19" t="s">
        <v>3980</v>
      </c>
    </row>
    <row r="147" spans="2:65" s="1" customFormat="1" ht="22.5" customHeight="1" x14ac:dyDescent="0.3">
      <c r="B147" s="37"/>
      <c r="C147" s="201" t="s">
        <v>8</v>
      </c>
      <c r="D147" s="201" t="s">
        <v>410</v>
      </c>
      <c r="E147" s="202" t="s">
        <v>513</v>
      </c>
      <c r="F147" s="203" t="s">
        <v>514</v>
      </c>
      <c r="G147" s="204" t="s">
        <v>466</v>
      </c>
      <c r="H147" s="205">
        <v>447.14</v>
      </c>
      <c r="I147" s="206"/>
      <c r="J147" s="207">
        <f>ROUND(I147*H147,2)</f>
        <v>0</v>
      </c>
      <c r="K147" s="203" t="s">
        <v>414</v>
      </c>
      <c r="L147" s="57"/>
      <c r="M147" s="208" t="s">
        <v>36</v>
      </c>
      <c r="N147" s="209" t="s">
        <v>50</v>
      </c>
      <c r="O147" s="38"/>
      <c r="P147" s="210">
        <f>O147*H147</f>
        <v>0</v>
      </c>
      <c r="Q147" s="210">
        <v>0</v>
      </c>
      <c r="R147" s="210">
        <f>Q147*H147</f>
        <v>0</v>
      </c>
      <c r="S147" s="210">
        <v>0</v>
      </c>
      <c r="T147" s="211">
        <f>S147*H147</f>
        <v>0</v>
      </c>
      <c r="AR147" s="19" t="s">
        <v>415</v>
      </c>
      <c r="AT147" s="19" t="s">
        <v>410</v>
      </c>
      <c r="AU147" s="19" t="s">
        <v>94</v>
      </c>
      <c r="AY147" s="19" t="s">
        <v>406</v>
      </c>
      <c r="BE147" s="212">
        <f>IF(N147="základní",J147,0)</f>
        <v>0</v>
      </c>
      <c r="BF147" s="212">
        <f>IF(N147="snížená",J147,0)</f>
        <v>0</v>
      </c>
      <c r="BG147" s="212">
        <f>IF(N147="zákl. přenesená",J147,0)</f>
        <v>0</v>
      </c>
      <c r="BH147" s="212">
        <f>IF(N147="sníž. přenesená",J147,0)</f>
        <v>0</v>
      </c>
      <c r="BI147" s="212">
        <f>IF(N147="nulová",J147,0)</f>
        <v>0</v>
      </c>
      <c r="BJ147" s="19" t="s">
        <v>23</v>
      </c>
      <c r="BK147" s="212">
        <f>ROUND(I147*H147,2)</f>
        <v>0</v>
      </c>
      <c r="BL147" s="19" t="s">
        <v>415</v>
      </c>
      <c r="BM147" s="19" t="s">
        <v>3981</v>
      </c>
    </row>
    <row r="148" spans="2:65" s="13" customFormat="1" x14ac:dyDescent="0.3">
      <c r="B148" s="225"/>
      <c r="C148" s="226"/>
      <c r="D148" s="247" t="s">
        <v>417</v>
      </c>
      <c r="E148" s="251" t="s">
        <v>36</v>
      </c>
      <c r="F148" s="252" t="s">
        <v>497</v>
      </c>
      <c r="G148" s="226"/>
      <c r="H148" s="253">
        <v>447.14</v>
      </c>
      <c r="I148" s="230"/>
      <c r="J148" s="226"/>
      <c r="K148" s="226"/>
      <c r="L148" s="231"/>
      <c r="M148" s="232"/>
      <c r="N148" s="233"/>
      <c r="O148" s="233"/>
      <c r="P148" s="233"/>
      <c r="Q148" s="233"/>
      <c r="R148" s="233"/>
      <c r="S148" s="233"/>
      <c r="T148" s="234"/>
      <c r="AT148" s="235" t="s">
        <v>417</v>
      </c>
      <c r="AU148" s="235" t="s">
        <v>94</v>
      </c>
      <c r="AV148" s="13" t="s">
        <v>87</v>
      </c>
      <c r="AW148" s="13" t="s">
        <v>43</v>
      </c>
      <c r="AX148" s="13" t="s">
        <v>23</v>
      </c>
      <c r="AY148" s="235" t="s">
        <v>406</v>
      </c>
    </row>
    <row r="149" spans="2:65" s="1" customFormat="1" ht="31.5" customHeight="1" x14ac:dyDescent="0.3">
      <c r="B149" s="37"/>
      <c r="C149" s="201" t="s">
        <v>493</v>
      </c>
      <c r="D149" s="201" t="s">
        <v>410</v>
      </c>
      <c r="E149" s="202" t="s">
        <v>528</v>
      </c>
      <c r="F149" s="203" t="s">
        <v>529</v>
      </c>
      <c r="G149" s="204" t="s">
        <v>466</v>
      </c>
      <c r="H149" s="205">
        <v>447.14</v>
      </c>
      <c r="I149" s="206"/>
      <c r="J149" s="207">
        <f>ROUND(I149*H149,2)</f>
        <v>0</v>
      </c>
      <c r="K149" s="203" t="s">
        <v>36</v>
      </c>
      <c r="L149" s="57"/>
      <c r="M149" s="208" t="s">
        <v>36</v>
      </c>
      <c r="N149" s="209" t="s">
        <v>50</v>
      </c>
      <c r="O149" s="38"/>
      <c r="P149" s="210">
        <f>O149*H149</f>
        <v>0</v>
      </c>
      <c r="Q149" s="210">
        <v>0</v>
      </c>
      <c r="R149" s="210">
        <f>Q149*H149</f>
        <v>0</v>
      </c>
      <c r="S149" s="210">
        <v>0</v>
      </c>
      <c r="T149" s="211">
        <f>S149*H149</f>
        <v>0</v>
      </c>
      <c r="AR149" s="19" t="s">
        <v>415</v>
      </c>
      <c r="AT149" s="19" t="s">
        <v>410</v>
      </c>
      <c r="AU149" s="19" t="s">
        <v>94</v>
      </c>
      <c r="AY149" s="19" t="s">
        <v>406</v>
      </c>
      <c r="BE149" s="212">
        <f>IF(N149="základní",J149,0)</f>
        <v>0</v>
      </c>
      <c r="BF149" s="212">
        <f>IF(N149="snížená",J149,0)</f>
        <v>0</v>
      </c>
      <c r="BG149" s="212">
        <f>IF(N149="zákl. přenesená",J149,0)</f>
        <v>0</v>
      </c>
      <c r="BH149" s="212">
        <f>IF(N149="sníž. přenesená",J149,0)</f>
        <v>0</v>
      </c>
      <c r="BI149" s="212">
        <f>IF(N149="nulová",J149,0)</f>
        <v>0</v>
      </c>
      <c r="BJ149" s="19" t="s">
        <v>23</v>
      </c>
      <c r="BK149" s="212">
        <f>ROUND(I149*H149,2)</f>
        <v>0</v>
      </c>
      <c r="BL149" s="19" t="s">
        <v>415</v>
      </c>
      <c r="BM149" s="19" t="s">
        <v>3982</v>
      </c>
    </row>
    <row r="150" spans="2:65" s="12" customFormat="1" x14ac:dyDescent="0.3">
      <c r="B150" s="213"/>
      <c r="C150" s="214"/>
      <c r="D150" s="215" t="s">
        <v>417</v>
      </c>
      <c r="E150" s="216" t="s">
        <v>36</v>
      </c>
      <c r="F150" s="217" t="s">
        <v>3983</v>
      </c>
      <c r="G150" s="214"/>
      <c r="H150" s="218" t="s">
        <v>36</v>
      </c>
      <c r="I150" s="219"/>
      <c r="J150" s="214"/>
      <c r="K150" s="214"/>
      <c r="L150" s="220"/>
      <c r="M150" s="221"/>
      <c r="N150" s="222"/>
      <c r="O150" s="222"/>
      <c r="P150" s="222"/>
      <c r="Q150" s="222"/>
      <c r="R150" s="222"/>
      <c r="S150" s="222"/>
      <c r="T150" s="223"/>
      <c r="AT150" s="224" t="s">
        <v>417</v>
      </c>
      <c r="AU150" s="224" t="s">
        <v>94</v>
      </c>
      <c r="AV150" s="12" t="s">
        <v>23</v>
      </c>
      <c r="AW150" s="12" t="s">
        <v>43</v>
      </c>
      <c r="AX150" s="12" t="s">
        <v>79</v>
      </c>
      <c r="AY150" s="224" t="s">
        <v>406</v>
      </c>
    </row>
    <row r="151" spans="2:65" s="13" customFormat="1" x14ac:dyDescent="0.3">
      <c r="B151" s="225"/>
      <c r="C151" s="226"/>
      <c r="D151" s="215" t="s">
        <v>417</v>
      </c>
      <c r="E151" s="227" t="s">
        <v>36</v>
      </c>
      <c r="F151" s="228" t="s">
        <v>497</v>
      </c>
      <c r="G151" s="226"/>
      <c r="H151" s="229">
        <v>447.14</v>
      </c>
      <c r="I151" s="230"/>
      <c r="J151" s="226"/>
      <c r="K151" s="226"/>
      <c r="L151" s="231"/>
      <c r="M151" s="232"/>
      <c r="N151" s="233"/>
      <c r="O151" s="233"/>
      <c r="P151" s="233"/>
      <c r="Q151" s="233"/>
      <c r="R151" s="233"/>
      <c r="S151" s="233"/>
      <c r="T151" s="234"/>
      <c r="AT151" s="235" t="s">
        <v>417</v>
      </c>
      <c r="AU151" s="235" t="s">
        <v>94</v>
      </c>
      <c r="AV151" s="13" t="s">
        <v>87</v>
      </c>
      <c r="AW151" s="13" t="s">
        <v>43</v>
      </c>
      <c r="AX151" s="13" t="s">
        <v>79</v>
      </c>
      <c r="AY151" s="235" t="s">
        <v>406</v>
      </c>
    </row>
    <row r="152" spans="2:65" s="14" customFormat="1" x14ac:dyDescent="0.3">
      <c r="B152" s="236"/>
      <c r="C152" s="237"/>
      <c r="D152" s="247" t="s">
        <v>417</v>
      </c>
      <c r="E152" s="248" t="s">
        <v>3927</v>
      </c>
      <c r="F152" s="249" t="s">
        <v>421</v>
      </c>
      <c r="G152" s="237"/>
      <c r="H152" s="250">
        <v>447.14</v>
      </c>
      <c r="I152" s="241"/>
      <c r="J152" s="237"/>
      <c r="K152" s="237"/>
      <c r="L152" s="242"/>
      <c r="M152" s="243"/>
      <c r="N152" s="244"/>
      <c r="O152" s="244"/>
      <c r="P152" s="244"/>
      <c r="Q152" s="244"/>
      <c r="R152" s="244"/>
      <c r="S152" s="244"/>
      <c r="T152" s="245"/>
      <c r="AT152" s="246" t="s">
        <v>417</v>
      </c>
      <c r="AU152" s="246" t="s">
        <v>94</v>
      </c>
      <c r="AV152" s="14" t="s">
        <v>415</v>
      </c>
      <c r="AW152" s="14" t="s">
        <v>43</v>
      </c>
      <c r="AX152" s="14" t="s">
        <v>23</v>
      </c>
      <c r="AY152" s="246" t="s">
        <v>406</v>
      </c>
    </row>
    <row r="153" spans="2:65" s="1" customFormat="1" ht="22.5" customHeight="1" x14ac:dyDescent="0.3">
      <c r="B153" s="37"/>
      <c r="C153" s="268" t="s">
        <v>498</v>
      </c>
      <c r="D153" s="268" t="s">
        <v>533</v>
      </c>
      <c r="E153" s="269" t="s">
        <v>534</v>
      </c>
      <c r="F153" s="270" t="s">
        <v>535</v>
      </c>
      <c r="G153" s="271" t="s">
        <v>536</v>
      </c>
      <c r="H153" s="272">
        <v>16.119</v>
      </c>
      <c r="I153" s="273"/>
      <c r="J153" s="274">
        <f>ROUND(I153*H153,2)</f>
        <v>0</v>
      </c>
      <c r="K153" s="270" t="s">
        <v>36</v>
      </c>
      <c r="L153" s="275"/>
      <c r="M153" s="276" t="s">
        <v>36</v>
      </c>
      <c r="N153" s="277" t="s">
        <v>50</v>
      </c>
      <c r="O153" s="38"/>
      <c r="P153" s="210">
        <f>O153*H153</f>
        <v>0</v>
      </c>
      <c r="Q153" s="210">
        <v>1E-3</v>
      </c>
      <c r="R153" s="210">
        <f>Q153*H153</f>
        <v>1.6119000000000001E-2</v>
      </c>
      <c r="S153" s="210">
        <v>0</v>
      </c>
      <c r="T153" s="211">
        <f>S153*H153</f>
        <v>0</v>
      </c>
      <c r="AR153" s="19" t="s">
        <v>457</v>
      </c>
      <c r="AT153" s="19" t="s">
        <v>533</v>
      </c>
      <c r="AU153" s="19" t="s">
        <v>94</v>
      </c>
      <c r="AY153" s="19" t="s">
        <v>406</v>
      </c>
      <c r="BE153" s="212">
        <f>IF(N153="základní",J153,0)</f>
        <v>0</v>
      </c>
      <c r="BF153" s="212">
        <f>IF(N153="snížená",J153,0)</f>
        <v>0</v>
      </c>
      <c r="BG153" s="212">
        <f>IF(N153="zákl. přenesená",J153,0)</f>
        <v>0</v>
      </c>
      <c r="BH153" s="212">
        <f>IF(N153="sníž. přenesená",J153,0)</f>
        <v>0</v>
      </c>
      <c r="BI153" s="212">
        <f>IF(N153="nulová",J153,0)</f>
        <v>0</v>
      </c>
      <c r="BJ153" s="19" t="s">
        <v>23</v>
      </c>
      <c r="BK153" s="212">
        <f>ROUND(I153*H153,2)</f>
        <v>0</v>
      </c>
      <c r="BL153" s="19" t="s">
        <v>415</v>
      </c>
      <c r="BM153" s="19" t="s">
        <v>3984</v>
      </c>
    </row>
    <row r="154" spans="2:65" s="13" customFormat="1" x14ac:dyDescent="0.3">
      <c r="B154" s="225"/>
      <c r="C154" s="226"/>
      <c r="D154" s="247" t="s">
        <v>417</v>
      </c>
      <c r="E154" s="251" t="s">
        <v>36</v>
      </c>
      <c r="F154" s="252" t="s">
        <v>3985</v>
      </c>
      <c r="G154" s="226"/>
      <c r="H154" s="253">
        <v>16.119</v>
      </c>
      <c r="I154" s="230"/>
      <c r="J154" s="226"/>
      <c r="K154" s="226"/>
      <c r="L154" s="231"/>
      <c r="M154" s="232"/>
      <c r="N154" s="233"/>
      <c r="O154" s="233"/>
      <c r="P154" s="233"/>
      <c r="Q154" s="233"/>
      <c r="R154" s="233"/>
      <c r="S154" s="233"/>
      <c r="T154" s="234"/>
      <c r="AT154" s="235" t="s">
        <v>417</v>
      </c>
      <c r="AU154" s="235" t="s">
        <v>94</v>
      </c>
      <c r="AV154" s="13" t="s">
        <v>87</v>
      </c>
      <c r="AW154" s="13" t="s">
        <v>43</v>
      </c>
      <c r="AX154" s="13" t="s">
        <v>23</v>
      </c>
      <c r="AY154" s="235" t="s">
        <v>406</v>
      </c>
    </row>
    <row r="155" spans="2:65" s="1" customFormat="1" ht="31.5" customHeight="1" x14ac:dyDescent="0.3">
      <c r="B155" s="37"/>
      <c r="C155" s="201" t="s">
        <v>503</v>
      </c>
      <c r="D155" s="201" t="s">
        <v>410</v>
      </c>
      <c r="E155" s="202" t="s">
        <v>540</v>
      </c>
      <c r="F155" s="203" t="s">
        <v>541</v>
      </c>
      <c r="G155" s="204" t="s">
        <v>466</v>
      </c>
      <c r="H155" s="205">
        <v>447.14</v>
      </c>
      <c r="I155" s="206"/>
      <c r="J155" s="207">
        <f>ROUND(I155*H155,2)</f>
        <v>0</v>
      </c>
      <c r="K155" s="203" t="s">
        <v>36</v>
      </c>
      <c r="L155" s="57"/>
      <c r="M155" s="208" t="s">
        <v>36</v>
      </c>
      <c r="N155" s="209" t="s">
        <v>50</v>
      </c>
      <c r="O155" s="38"/>
      <c r="P155" s="210">
        <f>O155*H155</f>
        <v>0</v>
      </c>
      <c r="Q155" s="210">
        <v>0</v>
      </c>
      <c r="R155" s="210">
        <f>Q155*H155</f>
        <v>0</v>
      </c>
      <c r="S155" s="210">
        <v>0</v>
      </c>
      <c r="T155" s="211">
        <f>S155*H155</f>
        <v>0</v>
      </c>
      <c r="AR155" s="19" t="s">
        <v>415</v>
      </c>
      <c r="AT155" s="19" t="s">
        <v>410</v>
      </c>
      <c r="AU155" s="19" t="s">
        <v>94</v>
      </c>
      <c r="AY155" s="19" t="s">
        <v>406</v>
      </c>
      <c r="BE155" s="212">
        <f>IF(N155="základní",J155,0)</f>
        <v>0</v>
      </c>
      <c r="BF155" s="212">
        <f>IF(N155="snížená",J155,0)</f>
        <v>0</v>
      </c>
      <c r="BG155" s="212">
        <f>IF(N155="zákl. přenesená",J155,0)</f>
        <v>0</v>
      </c>
      <c r="BH155" s="212">
        <f>IF(N155="sníž. přenesená",J155,0)</f>
        <v>0</v>
      </c>
      <c r="BI155" s="212">
        <f>IF(N155="nulová",J155,0)</f>
        <v>0</v>
      </c>
      <c r="BJ155" s="19" t="s">
        <v>23</v>
      </c>
      <c r="BK155" s="212">
        <f>ROUND(I155*H155,2)</f>
        <v>0</v>
      </c>
      <c r="BL155" s="19" t="s">
        <v>415</v>
      </c>
      <c r="BM155" s="19" t="s">
        <v>3986</v>
      </c>
    </row>
    <row r="156" spans="2:65" s="13" customFormat="1" x14ac:dyDescent="0.3">
      <c r="B156" s="225"/>
      <c r="C156" s="226"/>
      <c r="D156" s="215" t="s">
        <v>417</v>
      </c>
      <c r="E156" s="227" t="s">
        <v>36</v>
      </c>
      <c r="F156" s="228" t="s">
        <v>3927</v>
      </c>
      <c r="G156" s="226"/>
      <c r="H156" s="229">
        <v>447.14</v>
      </c>
      <c r="I156" s="230"/>
      <c r="J156" s="226"/>
      <c r="K156" s="226"/>
      <c r="L156" s="231"/>
      <c r="M156" s="232"/>
      <c r="N156" s="233"/>
      <c r="O156" s="233"/>
      <c r="P156" s="233"/>
      <c r="Q156" s="233"/>
      <c r="R156" s="233"/>
      <c r="S156" s="233"/>
      <c r="T156" s="234"/>
      <c r="AT156" s="235" t="s">
        <v>417</v>
      </c>
      <c r="AU156" s="235" t="s">
        <v>94</v>
      </c>
      <c r="AV156" s="13" t="s">
        <v>87</v>
      </c>
      <c r="AW156" s="13" t="s">
        <v>43</v>
      </c>
      <c r="AX156" s="13" t="s">
        <v>23</v>
      </c>
      <c r="AY156" s="235" t="s">
        <v>406</v>
      </c>
    </row>
    <row r="157" spans="2:65" s="11" customFormat="1" ht="22.35" customHeight="1" x14ac:dyDescent="0.3">
      <c r="B157" s="182"/>
      <c r="C157" s="183"/>
      <c r="D157" s="198" t="s">
        <v>78</v>
      </c>
      <c r="E157" s="199" t="s">
        <v>476</v>
      </c>
      <c r="F157" s="199" t="s">
        <v>558</v>
      </c>
      <c r="G157" s="183"/>
      <c r="H157" s="183"/>
      <c r="I157" s="186"/>
      <c r="J157" s="200">
        <f>BK157</f>
        <v>0</v>
      </c>
      <c r="K157" s="183"/>
      <c r="L157" s="188"/>
      <c r="M157" s="189"/>
      <c r="N157" s="190"/>
      <c r="O157" s="190"/>
      <c r="P157" s="191">
        <f>SUM(P158:P376)</f>
        <v>0</v>
      </c>
      <c r="Q157" s="190"/>
      <c r="R157" s="191">
        <f>SUM(R158:R376)</f>
        <v>13.1657507</v>
      </c>
      <c r="S157" s="190"/>
      <c r="T157" s="192">
        <f>SUM(T158:T376)</f>
        <v>0</v>
      </c>
      <c r="AR157" s="193" t="s">
        <v>23</v>
      </c>
      <c r="AT157" s="194" t="s">
        <v>78</v>
      </c>
      <c r="AU157" s="194" t="s">
        <v>87</v>
      </c>
      <c r="AY157" s="193" t="s">
        <v>406</v>
      </c>
      <c r="BK157" s="195">
        <f>SUM(BK158:BK376)</f>
        <v>0</v>
      </c>
    </row>
    <row r="158" spans="2:65" s="1" customFormat="1" ht="31.5" customHeight="1" x14ac:dyDescent="0.3">
      <c r="B158" s="37"/>
      <c r="C158" s="201" t="s">
        <v>508</v>
      </c>
      <c r="D158" s="201" t="s">
        <v>410</v>
      </c>
      <c r="E158" s="202" t="s">
        <v>704</v>
      </c>
      <c r="F158" s="203" t="s">
        <v>705</v>
      </c>
      <c r="G158" s="204" t="s">
        <v>706</v>
      </c>
      <c r="H158" s="205">
        <v>5460</v>
      </c>
      <c r="I158" s="206"/>
      <c r="J158" s="207">
        <f>ROUND(I158*H158,2)</f>
        <v>0</v>
      </c>
      <c r="K158" s="203" t="s">
        <v>36</v>
      </c>
      <c r="L158" s="57"/>
      <c r="M158" s="208" t="s">
        <v>36</v>
      </c>
      <c r="N158" s="209" t="s">
        <v>50</v>
      </c>
      <c r="O158" s="38"/>
      <c r="P158" s="210">
        <f>O158*H158</f>
        <v>0</v>
      </c>
      <c r="Q158" s="210">
        <v>4.0000000000000003E-5</v>
      </c>
      <c r="R158" s="210">
        <f>Q158*H158</f>
        <v>0.21840000000000001</v>
      </c>
      <c r="S158" s="210">
        <v>0</v>
      </c>
      <c r="T158" s="211">
        <f>S158*H158</f>
        <v>0</v>
      </c>
      <c r="AR158" s="19" t="s">
        <v>415</v>
      </c>
      <c r="AT158" s="19" t="s">
        <v>410</v>
      </c>
      <c r="AU158" s="19" t="s">
        <v>94</v>
      </c>
      <c r="AY158" s="19" t="s">
        <v>406</v>
      </c>
      <c r="BE158" s="212">
        <f>IF(N158="základní",J158,0)</f>
        <v>0</v>
      </c>
      <c r="BF158" s="212">
        <f>IF(N158="snížená",J158,0)</f>
        <v>0</v>
      </c>
      <c r="BG158" s="212">
        <f>IF(N158="zákl. přenesená",J158,0)</f>
        <v>0</v>
      </c>
      <c r="BH158" s="212">
        <f>IF(N158="sníž. přenesená",J158,0)</f>
        <v>0</v>
      </c>
      <c r="BI158" s="212">
        <f>IF(N158="nulová",J158,0)</f>
        <v>0</v>
      </c>
      <c r="BJ158" s="19" t="s">
        <v>23</v>
      </c>
      <c r="BK158" s="212">
        <f>ROUND(I158*H158,2)</f>
        <v>0</v>
      </c>
      <c r="BL158" s="19" t="s">
        <v>415</v>
      </c>
      <c r="BM158" s="19" t="s">
        <v>3987</v>
      </c>
    </row>
    <row r="159" spans="2:65" s="12" customFormat="1" x14ac:dyDescent="0.3">
      <c r="B159" s="213"/>
      <c r="C159" s="214"/>
      <c r="D159" s="215" t="s">
        <v>417</v>
      </c>
      <c r="E159" s="216" t="s">
        <v>36</v>
      </c>
      <c r="F159" s="217" t="s">
        <v>3988</v>
      </c>
      <c r="G159" s="214"/>
      <c r="H159" s="218" t="s">
        <v>36</v>
      </c>
      <c r="I159" s="219"/>
      <c r="J159" s="214"/>
      <c r="K159" s="214"/>
      <c r="L159" s="220"/>
      <c r="M159" s="221"/>
      <c r="N159" s="222"/>
      <c r="O159" s="222"/>
      <c r="P159" s="222"/>
      <c r="Q159" s="222"/>
      <c r="R159" s="222"/>
      <c r="S159" s="222"/>
      <c r="T159" s="223"/>
      <c r="AT159" s="224" t="s">
        <v>417</v>
      </c>
      <c r="AU159" s="224" t="s">
        <v>94</v>
      </c>
      <c r="AV159" s="12" t="s">
        <v>23</v>
      </c>
      <c r="AW159" s="12" t="s">
        <v>43</v>
      </c>
      <c r="AX159" s="12" t="s">
        <v>79</v>
      </c>
      <c r="AY159" s="224" t="s">
        <v>406</v>
      </c>
    </row>
    <row r="160" spans="2:65" s="12" customFormat="1" x14ac:dyDescent="0.3">
      <c r="B160" s="213"/>
      <c r="C160" s="214"/>
      <c r="D160" s="215" t="s">
        <v>417</v>
      </c>
      <c r="E160" s="216" t="s">
        <v>36</v>
      </c>
      <c r="F160" s="217" t="s">
        <v>3989</v>
      </c>
      <c r="G160" s="214"/>
      <c r="H160" s="218" t="s">
        <v>36</v>
      </c>
      <c r="I160" s="219"/>
      <c r="J160" s="214"/>
      <c r="K160" s="214"/>
      <c r="L160" s="220"/>
      <c r="M160" s="221"/>
      <c r="N160" s="222"/>
      <c r="O160" s="222"/>
      <c r="P160" s="222"/>
      <c r="Q160" s="222"/>
      <c r="R160" s="222"/>
      <c r="S160" s="222"/>
      <c r="T160" s="223"/>
      <c r="AT160" s="224" t="s">
        <v>417</v>
      </c>
      <c r="AU160" s="224" t="s">
        <v>94</v>
      </c>
      <c r="AV160" s="12" t="s">
        <v>23</v>
      </c>
      <c r="AW160" s="12" t="s">
        <v>43</v>
      </c>
      <c r="AX160" s="12" t="s">
        <v>79</v>
      </c>
      <c r="AY160" s="224" t="s">
        <v>406</v>
      </c>
    </row>
    <row r="161" spans="2:65" s="13" customFormat="1" x14ac:dyDescent="0.3">
      <c r="B161" s="225"/>
      <c r="C161" s="226"/>
      <c r="D161" s="247" t="s">
        <v>417</v>
      </c>
      <c r="E161" s="251" t="s">
        <v>36</v>
      </c>
      <c r="F161" s="252" t="s">
        <v>3990</v>
      </c>
      <c r="G161" s="226"/>
      <c r="H161" s="253">
        <v>5460</v>
      </c>
      <c r="I161" s="230"/>
      <c r="J161" s="226"/>
      <c r="K161" s="226"/>
      <c r="L161" s="231"/>
      <c r="M161" s="232"/>
      <c r="N161" s="233"/>
      <c r="O161" s="233"/>
      <c r="P161" s="233"/>
      <c r="Q161" s="233"/>
      <c r="R161" s="233"/>
      <c r="S161" s="233"/>
      <c r="T161" s="234"/>
      <c r="AT161" s="235" t="s">
        <v>417</v>
      </c>
      <c r="AU161" s="235" t="s">
        <v>94</v>
      </c>
      <c r="AV161" s="13" t="s">
        <v>87</v>
      </c>
      <c r="AW161" s="13" t="s">
        <v>43</v>
      </c>
      <c r="AX161" s="13" t="s">
        <v>23</v>
      </c>
      <c r="AY161" s="235" t="s">
        <v>406</v>
      </c>
    </row>
    <row r="162" spans="2:65" s="1" customFormat="1" ht="31.5" customHeight="1" x14ac:dyDescent="0.3">
      <c r="B162" s="37"/>
      <c r="C162" s="201" t="s">
        <v>512</v>
      </c>
      <c r="D162" s="201" t="s">
        <v>410</v>
      </c>
      <c r="E162" s="202" t="s">
        <v>710</v>
      </c>
      <c r="F162" s="203" t="s">
        <v>711</v>
      </c>
      <c r="G162" s="204" t="s">
        <v>706</v>
      </c>
      <c r="H162" s="205">
        <v>1283</v>
      </c>
      <c r="I162" s="206"/>
      <c r="J162" s="207">
        <f>ROUND(I162*H162,2)</f>
        <v>0</v>
      </c>
      <c r="K162" s="203" t="s">
        <v>36</v>
      </c>
      <c r="L162" s="57"/>
      <c r="M162" s="208" t="s">
        <v>36</v>
      </c>
      <c r="N162" s="209" t="s">
        <v>50</v>
      </c>
      <c r="O162" s="38"/>
      <c r="P162" s="210">
        <f>O162*H162</f>
        <v>0</v>
      </c>
      <c r="Q162" s="210">
        <v>4.0000000000000003E-5</v>
      </c>
      <c r="R162" s="210">
        <f>Q162*H162</f>
        <v>5.1320000000000005E-2</v>
      </c>
      <c r="S162" s="210">
        <v>0</v>
      </c>
      <c r="T162" s="211">
        <f>S162*H162</f>
        <v>0</v>
      </c>
      <c r="AR162" s="19" t="s">
        <v>415</v>
      </c>
      <c r="AT162" s="19" t="s">
        <v>410</v>
      </c>
      <c r="AU162" s="19" t="s">
        <v>94</v>
      </c>
      <c r="AY162" s="19" t="s">
        <v>406</v>
      </c>
      <c r="BE162" s="212">
        <f>IF(N162="základní",J162,0)</f>
        <v>0</v>
      </c>
      <c r="BF162" s="212">
        <f>IF(N162="snížená",J162,0)</f>
        <v>0</v>
      </c>
      <c r="BG162" s="212">
        <f>IF(N162="zákl. přenesená",J162,0)</f>
        <v>0</v>
      </c>
      <c r="BH162" s="212">
        <f>IF(N162="sníž. přenesená",J162,0)</f>
        <v>0</v>
      </c>
      <c r="BI162" s="212">
        <f>IF(N162="nulová",J162,0)</f>
        <v>0</v>
      </c>
      <c r="BJ162" s="19" t="s">
        <v>23</v>
      </c>
      <c r="BK162" s="212">
        <f>ROUND(I162*H162,2)</f>
        <v>0</v>
      </c>
      <c r="BL162" s="19" t="s">
        <v>415</v>
      </c>
      <c r="BM162" s="19" t="s">
        <v>3991</v>
      </c>
    </row>
    <row r="163" spans="2:65" s="13" customFormat="1" x14ac:dyDescent="0.3">
      <c r="B163" s="225"/>
      <c r="C163" s="226"/>
      <c r="D163" s="247" t="s">
        <v>417</v>
      </c>
      <c r="E163" s="251" t="s">
        <v>36</v>
      </c>
      <c r="F163" s="252" t="s">
        <v>3992</v>
      </c>
      <c r="G163" s="226"/>
      <c r="H163" s="253">
        <v>1283</v>
      </c>
      <c r="I163" s="230"/>
      <c r="J163" s="226"/>
      <c r="K163" s="226"/>
      <c r="L163" s="231"/>
      <c r="M163" s="232"/>
      <c r="N163" s="233"/>
      <c r="O163" s="233"/>
      <c r="P163" s="233"/>
      <c r="Q163" s="233"/>
      <c r="R163" s="233"/>
      <c r="S163" s="233"/>
      <c r="T163" s="234"/>
      <c r="AT163" s="235" t="s">
        <v>417</v>
      </c>
      <c r="AU163" s="235" t="s">
        <v>94</v>
      </c>
      <c r="AV163" s="13" t="s">
        <v>87</v>
      </c>
      <c r="AW163" s="13" t="s">
        <v>43</v>
      </c>
      <c r="AX163" s="13" t="s">
        <v>23</v>
      </c>
      <c r="AY163" s="235" t="s">
        <v>406</v>
      </c>
    </row>
    <row r="164" spans="2:65" s="1" customFormat="1" ht="22.5" customHeight="1" x14ac:dyDescent="0.3">
      <c r="B164" s="37"/>
      <c r="C164" s="201" t="s">
        <v>7</v>
      </c>
      <c r="D164" s="201" t="s">
        <v>410</v>
      </c>
      <c r="E164" s="202" t="s">
        <v>3993</v>
      </c>
      <c r="F164" s="203" t="s">
        <v>3994</v>
      </c>
      <c r="G164" s="204" t="s">
        <v>706</v>
      </c>
      <c r="H164" s="205">
        <v>1283</v>
      </c>
      <c r="I164" s="206"/>
      <c r="J164" s="207">
        <f>ROUND(I164*H164,2)</f>
        <v>0</v>
      </c>
      <c r="K164" s="203" t="s">
        <v>36</v>
      </c>
      <c r="L164" s="57"/>
      <c r="M164" s="208" t="s">
        <v>36</v>
      </c>
      <c r="N164" s="209" t="s">
        <v>50</v>
      </c>
      <c r="O164" s="38"/>
      <c r="P164" s="210">
        <f>O164*H164</f>
        <v>0</v>
      </c>
      <c r="Q164" s="210">
        <v>0</v>
      </c>
      <c r="R164" s="210">
        <f>Q164*H164</f>
        <v>0</v>
      </c>
      <c r="S164" s="210">
        <v>0</v>
      </c>
      <c r="T164" s="211">
        <f>S164*H164</f>
        <v>0</v>
      </c>
      <c r="AR164" s="19" t="s">
        <v>415</v>
      </c>
      <c r="AT164" s="19" t="s">
        <v>410</v>
      </c>
      <c r="AU164" s="19" t="s">
        <v>94</v>
      </c>
      <c r="AY164" s="19" t="s">
        <v>406</v>
      </c>
      <c r="BE164" s="212">
        <f>IF(N164="základní",J164,0)</f>
        <v>0</v>
      </c>
      <c r="BF164" s="212">
        <f>IF(N164="snížená",J164,0)</f>
        <v>0</v>
      </c>
      <c r="BG164" s="212">
        <f>IF(N164="zákl. přenesená",J164,0)</f>
        <v>0</v>
      </c>
      <c r="BH164" s="212">
        <f>IF(N164="sníž. přenesená",J164,0)</f>
        <v>0</v>
      </c>
      <c r="BI164" s="212">
        <f>IF(N164="nulová",J164,0)</f>
        <v>0</v>
      </c>
      <c r="BJ164" s="19" t="s">
        <v>23</v>
      </c>
      <c r="BK164" s="212">
        <f>ROUND(I164*H164,2)</f>
        <v>0</v>
      </c>
      <c r="BL164" s="19" t="s">
        <v>415</v>
      </c>
      <c r="BM164" s="19" t="s">
        <v>3995</v>
      </c>
    </row>
    <row r="165" spans="2:65" s="13" customFormat="1" x14ac:dyDescent="0.3">
      <c r="B165" s="225"/>
      <c r="C165" s="226"/>
      <c r="D165" s="247" t="s">
        <v>417</v>
      </c>
      <c r="E165" s="251" t="s">
        <v>36</v>
      </c>
      <c r="F165" s="252" t="s">
        <v>3996</v>
      </c>
      <c r="G165" s="226"/>
      <c r="H165" s="253">
        <v>1283</v>
      </c>
      <c r="I165" s="230"/>
      <c r="J165" s="226"/>
      <c r="K165" s="226"/>
      <c r="L165" s="231"/>
      <c r="M165" s="232"/>
      <c r="N165" s="233"/>
      <c r="O165" s="233"/>
      <c r="P165" s="233"/>
      <c r="Q165" s="233"/>
      <c r="R165" s="233"/>
      <c r="S165" s="233"/>
      <c r="T165" s="234"/>
      <c r="AT165" s="235" t="s">
        <v>417</v>
      </c>
      <c r="AU165" s="235" t="s">
        <v>94</v>
      </c>
      <c r="AV165" s="13" t="s">
        <v>87</v>
      </c>
      <c r="AW165" s="13" t="s">
        <v>43</v>
      </c>
      <c r="AX165" s="13" t="s">
        <v>23</v>
      </c>
      <c r="AY165" s="235" t="s">
        <v>406</v>
      </c>
    </row>
    <row r="166" spans="2:65" s="1" customFormat="1" ht="22.5" customHeight="1" x14ac:dyDescent="0.3">
      <c r="B166" s="37"/>
      <c r="C166" s="201" t="s">
        <v>520</v>
      </c>
      <c r="D166" s="201" t="s">
        <v>410</v>
      </c>
      <c r="E166" s="202" t="s">
        <v>720</v>
      </c>
      <c r="F166" s="203" t="s">
        <v>721</v>
      </c>
      <c r="G166" s="204" t="s">
        <v>466</v>
      </c>
      <c r="H166" s="205">
        <v>68.715999999999994</v>
      </c>
      <c r="I166" s="206"/>
      <c r="J166" s="207">
        <f>ROUND(I166*H166,2)</f>
        <v>0</v>
      </c>
      <c r="K166" s="203" t="s">
        <v>36</v>
      </c>
      <c r="L166" s="57"/>
      <c r="M166" s="208" t="s">
        <v>36</v>
      </c>
      <c r="N166" s="209" t="s">
        <v>50</v>
      </c>
      <c r="O166" s="38"/>
      <c r="P166" s="210">
        <f>O166*H166</f>
        <v>0</v>
      </c>
      <c r="Q166" s="210">
        <v>0</v>
      </c>
      <c r="R166" s="210">
        <f>Q166*H166</f>
        <v>0</v>
      </c>
      <c r="S166" s="210">
        <v>0</v>
      </c>
      <c r="T166" s="211">
        <f>S166*H166</f>
        <v>0</v>
      </c>
      <c r="AR166" s="19" t="s">
        <v>415</v>
      </c>
      <c r="AT166" s="19" t="s">
        <v>410</v>
      </c>
      <c r="AU166" s="19" t="s">
        <v>94</v>
      </c>
      <c r="AY166" s="19" t="s">
        <v>406</v>
      </c>
      <c r="BE166" s="212">
        <f>IF(N166="základní",J166,0)</f>
        <v>0</v>
      </c>
      <c r="BF166" s="212">
        <f>IF(N166="snížená",J166,0)</f>
        <v>0</v>
      </c>
      <c r="BG166" s="212">
        <f>IF(N166="zákl. přenesená",J166,0)</f>
        <v>0</v>
      </c>
      <c r="BH166" s="212">
        <f>IF(N166="sníž. přenesená",J166,0)</f>
        <v>0</v>
      </c>
      <c r="BI166" s="212">
        <f>IF(N166="nulová",J166,0)</f>
        <v>0</v>
      </c>
      <c r="BJ166" s="19" t="s">
        <v>23</v>
      </c>
      <c r="BK166" s="212">
        <f>ROUND(I166*H166,2)</f>
        <v>0</v>
      </c>
      <c r="BL166" s="19" t="s">
        <v>415</v>
      </c>
      <c r="BM166" s="19" t="s">
        <v>3997</v>
      </c>
    </row>
    <row r="167" spans="2:65" s="13" customFormat="1" x14ac:dyDescent="0.3">
      <c r="B167" s="225"/>
      <c r="C167" s="226"/>
      <c r="D167" s="247" t="s">
        <v>417</v>
      </c>
      <c r="E167" s="251" t="s">
        <v>36</v>
      </c>
      <c r="F167" s="252" t="s">
        <v>283</v>
      </c>
      <c r="G167" s="226"/>
      <c r="H167" s="253">
        <v>68.715999999999994</v>
      </c>
      <c r="I167" s="230"/>
      <c r="J167" s="226"/>
      <c r="K167" s="226"/>
      <c r="L167" s="231"/>
      <c r="M167" s="232"/>
      <c r="N167" s="233"/>
      <c r="O167" s="233"/>
      <c r="P167" s="233"/>
      <c r="Q167" s="233"/>
      <c r="R167" s="233"/>
      <c r="S167" s="233"/>
      <c r="T167" s="234"/>
      <c r="AT167" s="235" t="s">
        <v>417</v>
      </c>
      <c r="AU167" s="235" t="s">
        <v>94</v>
      </c>
      <c r="AV167" s="13" t="s">
        <v>87</v>
      </c>
      <c r="AW167" s="13" t="s">
        <v>43</v>
      </c>
      <c r="AX167" s="13" t="s">
        <v>23</v>
      </c>
      <c r="AY167" s="235" t="s">
        <v>406</v>
      </c>
    </row>
    <row r="168" spans="2:65" s="1" customFormat="1" ht="22.5" customHeight="1" x14ac:dyDescent="0.3">
      <c r="B168" s="37"/>
      <c r="C168" s="201" t="s">
        <v>525</v>
      </c>
      <c r="D168" s="201" t="s">
        <v>410</v>
      </c>
      <c r="E168" s="202" t="s">
        <v>411</v>
      </c>
      <c r="F168" s="203" t="s">
        <v>412</v>
      </c>
      <c r="G168" s="204" t="s">
        <v>413</v>
      </c>
      <c r="H168" s="205">
        <v>13.743</v>
      </c>
      <c r="I168" s="206"/>
      <c r="J168" s="207">
        <f>ROUND(I168*H168,2)</f>
        <v>0</v>
      </c>
      <c r="K168" s="203" t="s">
        <v>414</v>
      </c>
      <c r="L168" s="57"/>
      <c r="M168" s="208" t="s">
        <v>36</v>
      </c>
      <c r="N168" s="209" t="s">
        <v>50</v>
      </c>
      <c r="O168" s="38"/>
      <c r="P168" s="210">
        <f>O168*H168</f>
        <v>0</v>
      </c>
      <c r="Q168" s="210">
        <v>0</v>
      </c>
      <c r="R168" s="210">
        <f>Q168*H168</f>
        <v>0</v>
      </c>
      <c r="S168" s="210">
        <v>0</v>
      </c>
      <c r="T168" s="211">
        <f>S168*H168</f>
        <v>0</v>
      </c>
      <c r="AR168" s="19" t="s">
        <v>415</v>
      </c>
      <c r="AT168" s="19" t="s">
        <v>410</v>
      </c>
      <c r="AU168" s="19" t="s">
        <v>94</v>
      </c>
      <c r="AY168" s="19" t="s">
        <v>406</v>
      </c>
      <c r="BE168" s="212">
        <f>IF(N168="základní",J168,0)</f>
        <v>0</v>
      </c>
      <c r="BF168" s="212">
        <f>IF(N168="snížená",J168,0)</f>
        <v>0</v>
      </c>
      <c r="BG168" s="212">
        <f>IF(N168="zákl. přenesená",J168,0)</f>
        <v>0</v>
      </c>
      <c r="BH168" s="212">
        <f>IF(N168="sníž. přenesená",J168,0)</f>
        <v>0</v>
      </c>
      <c r="BI168" s="212">
        <f>IF(N168="nulová",J168,0)</f>
        <v>0</v>
      </c>
      <c r="BJ168" s="19" t="s">
        <v>23</v>
      </c>
      <c r="BK168" s="212">
        <f>ROUND(I168*H168,2)</f>
        <v>0</v>
      </c>
      <c r="BL168" s="19" t="s">
        <v>415</v>
      </c>
      <c r="BM168" s="19" t="s">
        <v>3998</v>
      </c>
    </row>
    <row r="169" spans="2:65" s="12" customFormat="1" x14ac:dyDescent="0.3">
      <c r="B169" s="213"/>
      <c r="C169" s="214"/>
      <c r="D169" s="215" t="s">
        <v>417</v>
      </c>
      <c r="E169" s="216" t="s">
        <v>36</v>
      </c>
      <c r="F169" s="217" t="s">
        <v>3999</v>
      </c>
      <c r="G169" s="214"/>
      <c r="H169" s="218" t="s">
        <v>36</v>
      </c>
      <c r="I169" s="219"/>
      <c r="J169" s="214"/>
      <c r="K169" s="214"/>
      <c r="L169" s="220"/>
      <c r="M169" s="221"/>
      <c r="N169" s="222"/>
      <c r="O169" s="222"/>
      <c r="P169" s="222"/>
      <c r="Q169" s="222"/>
      <c r="R169" s="222"/>
      <c r="S169" s="222"/>
      <c r="T169" s="223"/>
      <c r="AT169" s="224" t="s">
        <v>417</v>
      </c>
      <c r="AU169" s="224" t="s">
        <v>94</v>
      </c>
      <c r="AV169" s="12" t="s">
        <v>23</v>
      </c>
      <c r="AW169" s="12" t="s">
        <v>43</v>
      </c>
      <c r="AX169" s="12" t="s">
        <v>79</v>
      </c>
      <c r="AY169" s="224" t="s">
        <v>406</v>
      </c>
    </row>
    <row r="170" spans="2:65" s="12" customFormat="1" x14ac:dyDescent="0.3">
      <c r="B170" s="213"/>
      <c r="C170" s="214"/>
      <c r="D170" s="215" t="s">
        <v>417</v>
      </c>
      <c r="E170" s="216" t="s">
        <v>36</v>
      </c>
      <c r="F170" s="217" t="s">
        <v>4000</v>
      </c>
      <c r="G170" s="214"/>
      <c r="H170" s="218" t="s">
        <v>36</v>
      </c>
      <c r="I170" s="219"/>
      <c r="J170" s="214"/>
      <c r="K170" s="214"/>
      <c r="L170" s="220"/>
      <c r="M170" s="221"/>
      <c r="N170" s="222"/>
      <c r="O170" s="222"/>
      <c r="P170" s="222"/>
      <c r="Q170" s="222"/>
      <c r="R170" s="222"/>
      <c r="S170" s="222"/>
      <c r="T170" s="223"/>
      <c r="AT170" s="224" t="s">
        <v>417</v>
      </c>
      <c r="AU170" s="224" t="s">
        <v>94</v>
      </c>
      <c r="AV170" s="12" t="s">
        <v>23</v>
      </c>
      <c r="AW170" s="12" t="s">
        <v>43</v>
      </c>
      <c r="AX170" s="12" t="s">
        <v>79</v>
      </c>
      <c r="AY170" s="224" t="s">
        <v>406</v>
      </c>
    </row>
    <row r="171" spans="2:65" s="13" customFormat="1" x14ac:dyDescent="0.3">
      <c r="B171" s="225"/>
      <c r="C171" s="226"/>
      <c r="D171" s="215" t="s">
        <v>417</v>
      </c>
      <c r="E171" s="227" t="s">
        <v>36</v>
      </c>
      <c r="F171" s="228" t="s">
        <v>4001</v>
      </c>
      <c r="G171" s="226"/>
      <c r="H171" s="229">
        <v>10.366</v>
      </c>
      <c r="I171" s="230"/>
      <c r="J171" s="226"/>
      <c r="K171" s="226"/>
      <c r="L171" s="231"/>
      <c r="M171" s="232"/>
      <c r="N171" s="233"/>
      <c r="O171" s="233"/>
      <c r="P171" s="233"/>
      <c r="Q171" s="233"/>
      <c r="R171" s="233"/>
      <c r="S171" s="233"/>
      <c r="T171" s="234"/>
      <c r="AT171" s="235" t="s">
        <v>417</v>
      </c>
      <c r="AU171" s="235" t="s">
        <v>94</v>
      </c>
      <c r="AV171" s="13" t="s">
        <v>87</v>
      </c>
      <c r="AW171" s="13" t="s">
        <v>43</v>
      </c>
      <c r="AX171" s="13" t="s">
        <v>79</v>
      </c>
      <c r="AY171" s="235" t="s">
        <v>406</v>
      </c>
    </row>
    <row r="172" spans="2:65" s="13" customFormat="1" x14ac:dyDescent="0.3">
      <c r="B172" s="225"/>
      <c r="C172" s="226"/>
      <c r="D172" s="215" t="s">
        <v>417</v>
      </c>
      <c r="E172" s="227" t="s">
        <v>36</v>
      </c>
      <c r="F172" s="228" t="s">
        <v>4002</v>
      </c>
      <c r="G172" s="226"/>
      <c r="H172" s="229">
        <v>23.864000000000001</v>
      </c>
      <c r="I172" s="230"/>
      <c r="J172" s="226"/>
      <c r="K172" s="226"/>
      <c r="L172" s="231"/>
      <c r="M172" s="232"/>
      <c r="N172" s="233"/>
      <c r="O172" s="233"/>
      <c r="P172" s="233"/>
      <c r="Q172" s="233"/>
      <c r="R172" s="233"/>
      <c r="S172" s="233"/>
      <c r="T172" s="234"/>
      <c r="AT172" s="235" t="s">
        <v>417</v>
      </c>
      <c r="AU172" s="235" t="s">
        <v>94</v>
      </c>
      <c r="AV172" s="13" t="s">
        <v>87</v>
      </c>
      <c r="AW172" s="13" t="s">
        <v>43</v>
      </c>
      <c r="AX172" s="13" t="s">
        <v>79</v>
      </c>
      <c r="AY172" s="235" t="s">
        <v>406</v>
      </c>
    </row>
    <row r="173" spans="2:65" s="13" customFormat="1" x14ac:dyDescent="0.3">
      <c r="B173" s="225"/>
      <c r="C173" s="226"/>
      <c r="D173" s="215" t="s">
        <v>417</v>
      </c>
      <c r="E173" s="227" t="s">
        <v>36</v>
      </c>
      <c r="F173" s="228" t="s">
        <v>4003</v>
      </c>
      <c r="G173" s="226"/>
      <c r="H173" s="229">
        <v>10.206</v>
      </c>
      <c r="I173" s="230"/>
      <c r="J173" s="226"/>
      <c r="K173" s="226"/>
      <c r="L173" s="231"/>
      <c r="M173" s="232"/>
      <c r="N173" s="233"/>
      <c r="O173" s="233"/>
      <c r="P173" s="233"/>
      <c r="Q173" s="233"/>
      <c r="R173" s="233"/>
      <c r="S173" s="233"/>
      <c r="T173" s="234"/>
      <c r="AT173" s="235" t="s">
        <v>417</v>
      </c>
      <c r="AU173" s="235" t="s">
        <v>94</v>
      </c>
      <c r="AV173" s="13" t="s">
        <v>87</v>
      </c>
      <c r="AW173" s="13" t="s">
        <v>43</v>
      </c>
      <c r="AX173" s="13" t="s">
        <v>79</v>
      </c>
      <c r="AY173" s="235" t="s">
        <v>406</v>
      </c>
    </row>
    <row r="174" spans="2:65" s="12" customFormat="1" x14ac:dyDescent="0.3">
      <c r="B174" s="213"/>
      <c r="C174" s="214"/>
      <c r="D174" s="215" t="s">
        <v>417</v>
      </c>
      <c r="E174" s="216" t="s">
        <v>36</v>
      </c>
      <c r="F174" s="217" t="s">
        <v>763</v>
      </c>
      <c r="G174" s="214"/>
      <c r="H174" s="218" t="s">
        <v>36</v>
      </c>
      <c r="I174" s="219"/>
      <c r="J174" s="214"/>
      <c r="K174" s="214"/>
      <c r="L174" s="220"/>
      <c r="M174" s="221"/>
      <c r="N174" s="222"/>
      <c r="O174" s="222"/>
      <c r="P174" s="222"/>
      <c r="Q174" s="222"/>
      <c r="R174" s="222"/>
      <c r="S174" s="222"/>
      <c r="T174" s="223"/>
      <c r="AT174" s="224" t="s">
        <v>417</v>
      </c>
      <c r="AU174" s="224" t="s">
        <v>94</v>
      </c>
      <c r="AV174" s="12" t="s">
        <v>23</v>
      </c>
      <c r="AW174" s="12" t="s">
        <v>43</v>
      </c>
      <c r="AX174" s="12" t="s">
        <v>79</v>
      </c>
      <c r="AY174" s="224" t="s">
        <v>406</v>
      </c>
    </row>
    <row r="175" spans="2:65" s="13" customFormat="1" x14ac:dyDescent="0.3">
      <c r="B175" s="225"/>
      <c r="C175" s="226"/>
      <c r="D175" s="215" t="s">
        <v>417</v>
      </c>
      <c r="E175" s="227" t="s">
        <v>36</v>
      </c>
      <c r="F175" s="228" t="s">
        <v>4004</v>
      </c>
      <c r="G175" s="226"/>
      <c r="H175" s="229">
        <v>6.76</v>
      </c>
      <c r="I175" s="230"/>
      <c r="J175" s="226"/>
      <c r="K175" s="226"/>
      <c r="L175" s="231"/>
      <c r="M175" s="232"/>
      <c r="N175" s="233"/>
      <c r="O175" s="233"/>
      <c r="P175" s="233"/>
      <c r="Q175" s="233"/>
      <c r="R175" s="233"/>
      <c r="S175" s="233"/>
      <c r="T175" s="234"/>
      <c r="AT175" s="235" t="s">
        <v>417</v>
      </c>
      <c r="AU175" s="235" t="s">
        <v>94</v>
      </c>
      <c r="AV175" s="13" t="s">
        <v>87</v>
      </c>
      <c r="AW175" s="13" t="s">
        <v>43</v>
      </c>
      <c r="AX175" s="13" t="s">
        <v>79</v>
      </c>
      <c r="AY175" s="235" t="s">
        <v>406</v>
      </c>
    </row>
    <row r="176" spans="2:65" s="13" customFormat="1" x14ac:dyDescent="0.3">
      <c r="B176" s="225"/>
      <c r="C176" s="226"/>
      <c r="D176" s="215" t="s">
        <v>417</v>
      </c>
      <c r="E176" s="227" t="s">
        <v>36</v>
      </c>
      <c r="F176" s="228" t="s">
        <v>4005</v>
      </c>
      <c r="G176" s="226"/>
      <c r="H176" s="229">
        <v>6.76</v>
      </c>
      <c r="I176" s="230"/>
      <c r="J176" s="226"/>
      <c r="K176" s="226"/>
      <c r="L176" s="231"/>
      <c r="M176" s="232"/>
      <c r="N176" s="233"/>
      <c r="O176" s="233"/>
      <c r="P176" s="233"/>
      <c r="Q176" s="233"/>
      <c r="R176" s="233"/>
      <c r="S176" s="233"/>
      <c r="T176" s="234"/>
      <c r="AT176" s="235" t="s">
        <v>417</v>
      </c>
      <c r="AU176" s="235" t="s">
        <v>94</v>
      </c>
      <c r="AV176" s="13" t="s">
        <v>87</v>
      </c>
      <c r="AW176" s="13" t="s">
        <v>43</v>
      </c>
      <c r="AX176" s="13" t="s">
        <v>79</v>
      </c>
      <c r="AY176" s="235" t="s">
        <v>406</v>
      </c>
    </row>
    <row r="177" spans="2:65" s="13" customFormat="1" x14ac:dyDescent="0.3">
      <c r="B177" s="225"/>
      <c r="C177" s="226"/>
      <c r="D177" s="215" t="s">
        <v>417</v>
      </c>
      <c r="E177" s="227" t="s">
        <v>36</v>
      </c>
      <c r="F177" s="228" t="s">
        <v>4006</v>
      </c>
      <c r="G177" s="226"/>
      <c r="H177" s="229">
        <v>6.76</v>
      </c>
      <c r="I177" s="230"/>
      <c r="J177" s="226"/>
      <c r="K177" s="226"/>
      <c r="L177" s="231"/>
      <c r="M177" s="232"/>
      <c r="N177" s="233"/>
      <c r="O177" s="233"/>
      <c r="P177" s="233"/>
      <c r="Q177" s="233"/>
      <c r="R177" s="233"/>
      <c r="S177" s="233"/>
      <c r="T177" s="234"/>
      <c r="AT177" s="235" t="s">
        <v>417</v>
      </c>
      <c r="AU177" s="235" t="s">
        <v>94</v>
      </c>
      <c r="AV177" s="13" t="s">
        <v>87</v>
      </c>
      <c r="AW177" s="13" t="s">
        <v>43</v>
      </c>
      <c r="AX177" s="13" t="s">
        <v>79</v>
      </c>
      <c r="AY177" s="235" t="s">
        <v>406</v>
      </c>
    </row>
    <row r="178" spans="2:65" s="13" customFormat="1" x14ac:dyDescent="0.3">
      <c r="B178" s="225"/>
      <c r="C178" s="226"/>
      <c r="D178" s="215" t="s">
        <v>417</v>
      </c>
      <c r="E178" s="227" t="s">
        <v>36</v>
      </c>
      <c r="F178" s="228" t="s">
        <v>4007</v>
      </c>
      <c r="G178" s="226"/>
      <c r="H178" s="229">
        <v>4</v>
      </c>
      <c r="I178" s="230"/>
      <c r="J178" s="226"/>
      <c r="K178" s="226"/>
      <c r="L178" s="231"/>
      <c r="M178" s="232"/>
      <c r="N178" s="233"/>
      <c r="O178" s="233"/>
      <c r="P178" s="233"/>
      <c r="Q178" s="233"/>
      <c r="R178" s="233"/>
      <c r="S178" s="233"/>
      <c r="T178" s="234"/>
      <c r="AT178" s="235" t="s">
        <v>417</v>
      </c>
      <c r="AU178" s="235" t="s">
        <v>94</v>
      </c>
      <c r="AV178" s="13" t="s">
        <v>87</v>
      </c>
      <c r="AW178" s="13" t="s">
        <v>43</v>
      </c>
      <c r="AX178" s="13" t="s">
        <v>79</v>
      </c>
      <c r="AY178" s="235" t="s">
        <v>406</v>
      </c>
    </row>
    <row r="179" spans="2:65" s="14" customFormat="1" x14ac:dyDescent="0.3">
      <c r="B179" s="236"/>
      <c r="C179" s="237"/>
      <c r="D179" s="215" t="s">
        <v>417</v>
      </c>
      <c r="E179" s="238" t="s">
        <v>283</v>
      </c>
      <c r="F179" s="239" t="s">
        <v>421</v>
      </c>
      <c r="G179" s="237"/>
      <c r="H179" s="240">
        <v>68.715999999999994</v>
      </c>
      <c r="I179" s="241"/>
      <c r="J179" s="237"/>
      <c r="K179" s="237"/>
      <c r="L179" s="242"/>
      <c r="M179" s="243"/>
      <c r="N179" s="244"/>
      <c r="O179" s="244"/>
      <c r="P179" s="244"/>
      <c r="Q179" s="244"/>
      <c r="R179" s="244"/>
      <c r="S179" s="244"/>
      <c r="T179" s="245"/>
      <c r="AT179" s="246" t="s">
        <v>417</v>
      </c>
      <c r="AU179" s="246" t="s">
        <v>94</v>
      </c>
      <c r="AV179" s="14" t="s">
        <v>415</v>
      </c>
      <c r="AW179" s="14" t="s">
        <v>43</v>
      </c>
      <c r="AX179" s="14" t="s">
        <v>79</v>
      </c>
      <c r="AY179" s="246" t="s">
        <v>406</v>
      </c>
    </row>
    <row r="180" spans="2:65" s="12" customFormat="1" x14ac:dyDescent="0.3">
      <c r="B180" s="213"/>
      <c r="C180" s="214"/>
      <c r="D180" s="215" t="s">
        <v>417</v>
      </c>
      <c r="E180" s="216" t="s">
        <v>36</v>
      </c>
      <c r="F180" s="217" t="s">
        <v>4008</v>
      </c>
      <c r="G180" s="214"/>
      <c r="H180" s="218" t="s">
        <v>36</v>
      </c>
      <c r="I180" s="219"/>
      <c r="J180" s="214"/>
      <c r="K180" s="214"/>
      <c r="L180" s="220"/>
      <c r="M180" s="221"/>
      <c r="N180" s="222"/>
      <c r="O180" s="222"/>
      <c r="P180" s="222"/>
      <c r="Q180" s="222"/>
      <c r="R180" s="222"/>
      <c r="S180" s="222"/>
      <c r="T180" s="223"/>
      <c r="AT180" s="224" t="s">
        <v>417</v>
      </c>
      <c r="AU180" s="224" t="s">
        <v>94</v>
      </c>
      <c r="AV180" s="12" t="s">
        <v>23</v>
      </c>
      <c r="AW180" s="12" t="s">
        <v>43</v>
      </c>
      <c r="AX180" s="12" t="s">
        <v>79</v>
      </c>
      <c r="AY180" s="224" t="s">
        <v>406</v>
      </c>
    </row>
    <row r="181" spans="2:65" s="13" customFormat="1" x14ac:dyDescent="0.3">
      <c r="B181" s="225"/>
      <c r="C181" s="226"/>
      <c r="D181" s="247" t="s">
        <v>417</v>
      </c>
      <c r="E181" s="251" t="s">
        <v>36</v>
      </c>
      <c r="F181" s="252" t="s">
        <v>4009</v>
      </c>
      <c r="G181" s="226"/>
      <c r="H181" s="253">
        <v>13.743</v>
      </c>
      <c r="I181" s="230"/>
      <c r="J181" s="226"/>
      <c r="K181" s="226"/>
      <c r="L181" s="231"/>
      <c r="M181" s="232"/>
      <c r="N181" s="233"/>
      <c r="O181" s="233"/>
      <c r="P181" s="233"/>
      <c r="Q181" s="233"/>
      <c r="R181" s="233"/>
      <c r="S181" s="233"/>
      <c r="T181" s="234"/>
      <c r="AT181" s="235" t="s">
        <v>417</v>
      </c>
      <c r="AU181" s="235" t="s">
        <v>94</v>
      </c>
      <c r="AV181" s="13" t="s">
        <v>87</v>
      </c>
      <c r="AW181" s="13" t="s">
        <v>43</v>
      </c>
      <c r="AX181" s="13" t="s">
        <v>23</v>
      </c>
      <c r="AY181" s="235" t="s">
        <v>406</v>
      </c>
    </row>
    <row r="182" spans="2:65" s="1" customFormat="1" ht="22.5" customHeight="1" x14ac:dyDescent="0.3">
      <c r="B182" s="37"/>
      <c r="C182" s="201" t="s">
        <v>527</v>
      </c>
      <c r="D182" s="201" t="s">
        <v>410</v>
      </c>
      <c r="E182" s="202" t="s">
        <v>4010</v>
      </c>
      <c r="F182" s="203" t="s">
        <v>4011</v>
      </c>
      <c r="G182" s="204" t="s">
        <v>413</v>
      </c>
      <c r="H182" s="205">
        <v>13.743</v>
      </c>
      <c r="I182" s="206"/>
      <c r="J182" s="207">
        <f>ROUND(I182*H182,2)</f>
        <v>0</v>
      </c>
      <c r="K182" s="203" t="s">
        <v>414</v>
      </c>
      <c r="L182" s="57"/>
      <c r="M182" s="208" t="s">
        <v>36</v>
      </c>
      <c r="N182" s="209" t="s">
        <v>50</v>
      </c>
      <c r="O182" s="38"/>
      <c r="P182" s="210">
        <f>O182*H182</f>
        <v>0</v>
      </c>
      <c r="Q182" s="210">
        <v>0</v>
      </c>
      <c r="R182" s="210">
        <f>Q182*H182</f>
        <v>0</v>
      </c>
      <c r="S182" s="210">
        <v>0</v>
      </c>
      <c r="T182" s="211">
        <f>S182*H182</f>
        <v>0</v>
      </c>
      <c r="AR182" s="19" t="s">
        <v>415</v>
      </c>
      <c r="AT182" s="19" t="s">
        <v>410</v>
      </c>
      <c r="AU182" s="19" t="s">
        <v>94</v>
      </c>
      <c r="AY182" s="19" t="s">
        <v>406</v>
      </c>
      <c r="BE182" s="212">
        <f>IF(N182="základní",J182,0)</f>
        <v>0</v>
      </c>
      <c r="BF182" s="212">
        <f>IF(N182="snížená",J182,0)</f>
        <v>0</v>
      </c>
      <c r="BG182" s="212">
        <f>IF(N182="zákl. přenesená",J182,0)</f>
        <v>0</v>
      </c>
      <c r="BH182" s="212">
        <f>IF(N182="sníž. přenesená",J182,0)</f>
        <v>0</v>
      </c>
      <c r="BI182" s="212">
        <f>IF(N182="nulová",J182,0)</f>
        <v>0</v>
      </c>
      <c r="BJ182" s="19" t="s">
        <v>23</v>
      </c>
      <c r="BK182" s="212">
        <f>ROUND(I182*H182,2)</f>
        <v>0</v>
      </c>
      <c r="BL182" s="19" t="s">
        <v>415</v>
      </c>
      <c r="BM182" s="19" t="s">
        <v>4012</v>
      </c>
    </row>
    <row r="183" spans="2:65" s="13" customFormat="1" x14ac:dyDescent="0.3">
      <c r="B183" s="225"/>
      <c r="C183" s="226"/>
      <c r="D183" s="247" t="s">
        <v>417</v>
      </c>
      <c r="E183" s="251" t="s">
        <v>36</v>
      </c>
      <c r="F183" s="252" t="s">
        <v>4013</v>
      </c>
      <c r="G183" s="226"/>
      <c r="H183" s="253">
        <v>13.743</v>
      </c>
      <c r="I183" s="230"/>
      <c r="J183" s="226"/>
      <c r="K183" s="226"/>
      <c r="L183" s="231"/>
      <c r="M183" s="232"/>
      <c r="N183" s="233"/>
      <c r="O183" s="233"/>
      <c r="P183" s="233"/>
      <c r="Q183" s="233"/>
      <c r="R183" s="233"/>
      <c r="S183" s="233"/>
      <c r="T183" s="234"/>
      <c r="AT183" s="235" t="s">
        <v>417</v>
      </c>
      <c r="AU183" s="235" t="s">
        <v>94</v>
      </c>
      <c r="AV183" s="13" t="s">
        <v>87</v>
      </c>
      <c r="AW183" s="13" t="s">
        <v>43</v>
      </c>
      <c r="AX183" s="13" t="s">
        <v>23</v>
      </c>
      <c r="AY183" s="235" t="s">
        <v>406</v>
      </c>
    </row>
    <row r="184" spans="2:65" s="1" customFormat="1" ht="22.5" customHeight="1" x14ac:dyDescent="0.3">
      <c r="B184" s="37"/>
      <c r="C184" s="201" t="s">
        <v>532</v>
      </c>
      <c r="D184" s="201" t="s">
        <v>410</v>
      </c>
      <c r="E184" s="202" t="s">
        <v>756</v>
      </c>
      <c r="F184" s="203" t="s">
        <v>757</v>
      </c>
      <c r="G184" s="204" t="s">
        <v>413</v>
      </c>
      <c r="H184" s="205">
        <v>144.708</v>
      </c>
      <c r="I184" s="206"/>
      <c r="J184" s="207">
        <f>ROUND(I184*H184,2)</f>
        <v>0</v>
      </c>
      <c r="K184" s="203" t="s">
        <v>414</v>
      </c>
      <c r="L184" s="57"/>
      <c r="M184" s="208" t="s">
        <v>36</v>
      </c>
      <c r="N184" s="209" t="s">
        <v>50</v>
      </c>
      <c r="O184" s="38"/>
      <c r="P184" s="210">
        <f>O184*H184</f>
        <v>0</v>
      </c>
      <c r="Q184" s="210">
        <v>0</v>
      </c>
      <c r="R184" s="210">
        <f>Q184*H184</f>
        <v>0</v>
      </c>
      <c r="S184" s="210">
        <v>0</v>
      </c>
      <c r="T184" s="211">
        <f>S184*H184</f>
        <v>0</v>
      </c>
      <c r="AR184" s="19" t="s">
        <v>415</v>
      </c>
      <c r="AT184" s="19" t="s">
        <v>410</v>
      </c>
      <c r="AU184" s="19" t="s">
        <v>94</v>
      </c>
      <c r="AY184" s="19" t="s">
        <v>406</v>
      </c>
      <c r="BE184" s="212">
        <f>IF(N184="základní",J184,0)</f>
        <v>0</v>
      </c>
      <c r="BF184" s="212">
        <f>IF(N184="snížená",J184,0)</f>
        <v>0</v>
      </c>
      <c r="BG184" s="212">
        <f>IF(N184="zákl. přenesená",J184,0)</f>
        <v>0</v>
      </c>
      <c r="BH184" s="212">
        <f>IF(N184="sníž. přenesená",J184,0)</f>
        <v>0</v>
      </c>
      <c r="BI184" s="212">
        <f>IF(N184="nulová",J184,0)</f>
        <v>0</v>
      </c>
      <c r="BJ184" s="19" t="s">
        <v>23</v>
      </c>
      <c r="BK184" s="212">
        <f>ROUND(I184*H184,2)</f>
        <v>0</v>
      </c>
      <c r="BL184" s="19" t="s">
        <v>415</v>
      </c>
      <c r="BM184" s="19" t="s">
        <v>4014</v>
      </c>
    </row>
    <row r="185" spans="2:65" s="12" customFormat="1" x14ac:dyDescent="0.3">
      <c r="B185" s="213"/>
      <c r="C185" s="214"/>
      <c r="D185" s="215" t="s">
        <v>417</v>
      </c>
      <c r="E185" s="216" t="s">
        <v>36</v>
      </c>
      <c r="F185" s="217" t="s">
        <v>669</v>
      </c>
      <c r="G185" s="214"/>
      <c r="H185" s="218" t="s">
        <v>36</v>
      </c>
      <c r="I185" s="219"/>
      <c r="J185" s="214"/>
      <c r="K185" s="214"/>
      <c r="L185" s="220"/>
      <c r="M185" s="221"/>
      <c r="N185" s="222"/>
      <c r="O185" s="222"/>
      <c r="P185" s="222"/>
      <c r="Q185" s="222"/>
      <c r="R185" s="222"/>
      <c r="S185" s="222"/>
      <c r="T185" s="223"/>
      <c r="AT185" s="224" t="s">
        <v>417</v>
      </c>
      <c r="AU185" s="224" t="s">
        <v>94</v>
      </c>
      <c r="AV185" s="12" t="s">
        <v>23</v>
      </c>
      <c r="AW185" s="12" t="s">
        <v>43</v>
      </c>
      <c r="AX185" s="12" t="s">
        <v>79</v>
      </c>
      <c r="AY185" s="224" t="s">
        <v>406</v>
      </c>
    </row>
    <row r="186" spans="2:65" s="12" customFormat="1" x14ac:dyDescent="0.3">
      <c r="B186" s="213"/>
      <c r="C186" s="214"/>
      <c r="D186" s="215" t="s">
        <v>417</v>
      </c>
      <c r="E186" s="216" t="s">
        <v>36</v>
      </c>
      <c r="F186" s="217" t="s">
        <v>4015</v>
      </c>
      <c r="G186" s="214"/>
      <c r="H186" s="218" t="s">
        <v>36</v>
      </c>
      <c r="I186" s="219"/>
      <c r="J186" s="214"/>
      <c r="K186" s="214"/>
      <c r="L186" s="220"/>
      <c r="M186" s="221"/>
      <c r="N186" s="222"/>
      <c r="O186" s="222"/>
      <c r="P186" s="222"/>
      <c r="Q186" s="222"/>
      <c r="R186" s="222"/>
      <c r="S186" s="222"/>
      <c r="T186" s="223"/>
      <c r="AT186" s="224" t="s">
        <v>417</v>
      </c>
      <c r="AU186" s="224" t="s">
        <v>94</v>
      </c>
      <c r="AV186" s="12" t="s">
        <v>23</v>
      </c>
      <c r="AW186" s="12" t="s">
        <v>43</v>
      </c>
      <c r="AX186" s="12" t="s">
        <v>79</v>
      </c>
      <c r="AY186" s="224" t="s">
        <v>406</v>
      </c>
    </row>
    <row r="187" spans="2:65" s="13" customFormat="1" x14ac:dyDescent="0.3">
      <c r="B187" s="225"/>
      <c r="C187" s="226"/>
      <c r="D187" s="215" t="s">
        <v>417</v>
      </c>
      <c r="E187" s="227" t="s">
        <v>36</v>
      </c>
      <c r="F187" s="228" t="s">
        <v>4016</v>
      </c>
      <c r="G187" s="226"/>
      <c r="H187" s="229">
        <v>22.385999999999999</v>
      </c>
      <c r="I187" s="230"/>
      <c r="J187" s="226"/>
      <c r="K187" s="226"/>
      <c r="L187" s="231"/>
      <c r="M187" s="232"/>
      <c r="N187" s="233"/>
      <c r="O187" s="233"/>
      <c r="P187" s="233"/>
      <c r="Q187" s="233"/>
      <c r="R187" s="233"/>
      <c r="S187" s="233"/>
      <c r="T187" s="234"/>
      <c r="AT187" s="235" t="s">
        <v>417</v>
      </c>
      <c r="AU187" s="235" t="s">
        <v>94</v>
      </c>
      <c r="AV187" s="13" t="s">
        <v>87</v>
      </c>
      <c r="AW187" s="13" t="s">
        <v>43</v>
      </c>
      <c r="AX187" s="13" t="s">
        <v>79</v>
      </c>
      <c r="AY187" s="235" t="s">
        <v>406</v>
      </c>
    </row>
    <row r="188" spans="2:65" s="12" customFormat="1" x14ac:dyDescent="0.3">
      <c r="B188" s="213"/>
      <c r="C188" s="214"/>
      <c r="D188" s="215" t="s">
        <v>417</v>
      </c>
      <c r="E188" s="216" t="s">
        <v>36</v>
      </c>
      <c r="F188" s="217" t="s">
        <v>4017</v>
      </c>
      <c r="G188" s="214"/>
      <c r="H188" s="218" t="s">
        <v>36</v>
      </c>
      <c r="I188" s="219"/>
      <c r="J188" s="214"/>
      <c r="K188" s="214"/>
      <c r="L188" s="220"/>
      <c r="M188" s="221"/>
      <c r="N188" s="222"/>
      <c r="O188" s="222"/>
      <c r="P188" s="222"/>
      <c r="Q188" s="222"/>
      <c r="R188" s="222"/>
      <c r="S188" s="222"/>
      <c r="T188" s="223"/>
      <c r="AT188" s="224" t="s">
        <v>417</v>
      </c>
      <c r="AU188" s="224" t="s">
        <v>94</v>
      </c>
      <c r="AV188" s="12" t="s">
        <v>23</v>
      </c>
      <c r="AW188" s="12" t="s">
        <v>43</v>
      </c>
      <c r="AX188" s="12" t="s">
        <v>79</v>
      </c>
      <c r="AY188" s="224" t="s">
        <v>406</v>
      </c>
    </row>
    <row r="189" spans="2:65" s="13" customFormat="1" x14ac:dyDescent="0.3">
      <c r="B189" s="225"/>
      <c r="C189" s="226"/>
      <c r="D189" s="215" t="s">
        <v>417</v>
      </c>
      <c r="E189" s="227" t="s">
        <v>36</v>
      </c>
      <c r="F189" s="228" t="s">
        <v>4018</v>
      </c>
      <c r="G189" s="226"/>
      <c r="H189" s="229">
        <v>27.353000000000002</v>
      </c>
      <c r="I189" s="230"/>
      <c r="J189" s="226"/>
      <c r="K189" s="226"/>
      <c r="L189" s="231"/>
      <c r="M189" s="232"/>
      <c r="N189" s="233"/>
      <c r="O189" s="233"/>
      <c r="P189" s="233"/>
      <c r="Q189" s="233"/>
      <c r="R189" s="233"/>
      <c r="S189" s="233"/>
      <c r="T189" s="234"/>
      <c r="AT189" s="235" t="s">
        <v>417</v>
      </c>
      <c r="AU189" s="235" t="s">
        <v>94</v>
      </c>
      <c r="AV189" s="13" t="s">
        <v>87</v>
      </c>
      <c r="AW189" s="13" t="s">
        <v>43</v>
      </c>
      <c r="AX189" s="13" t="s">
        <v>79</v>
      </c>
      <c r="AY189" s="235" t="s">
        <v>406</v>
      </c>
    </row>
    <row r="190" spans="2:65" s="13" customFormat="1" x14ac:dyDescent="0.3">
      <c r="B190" s="225"/>
      <c r="C190" s="226"/>
      <c r="D190" s="215" t="s">
        <v>417</v>
      </c>
      <c r="E190" s="227" t="s">
        <v>36</v>
      </c>
      <c r="F190" s="228" t="s">
        <v>4019</v>
      </c>
      <c r="G190" s="226"/>
      <c r="H190" s="229">
        <v>72.603999999999999</v>
      </c>
      <c r="I190" s="230"/>
      <c r="J190" s="226"/>
      <c r="K190" s="226"/>
      <c r="L190" s="231"/>
      <c r="M190" s="232"/>
      <c r="N190" s="233"/>
      <c r="O190" s="233"/>
      <c r="P190" s="233"/>
      <c r="Q190" s="233"/>
      <c r="R190" s="233"/>
      <c r="S190" s="233"/>
      <c r="T190" s="234"/>
      <c r="AT190" s="235" t="s">
        <v>417</v>
      </c>
      <c r="AU190" s="235" t="s">
        <v>94</v>
      </c>
      <c r="AV190" s="13" t="s">
        <v>87</v>
      </c>
      <c r="AW190" s="13" t="s">
        <v>43</v>
      </c>
      <c r="AX190" s="13" t="s">
        <v>79</v>
      </c>
      <c r="AY190" s="235" t="s">
        <v>406</v>
      </c>
    </row>
    <row r="191" spans="2:65" s="12" customFormat="1" x14ac:dyDescent="0.3">
      <c r="B191" s="213"/>
      <c r="C191" s="214"/>
      <c r="D191" s="215" t="s">
        <v>417</v>
      </c>
      <c r="E191" s="216" t="s">
        <v>36</v>
      </c>
      <c r="F191" s="217" t="s">
        <v>4020</v>
      </c>
      <c r="G191" s="214"/>
      <c r="H191" s="218" t="s">
        <v>36</v>
      </c>
      <c r="I191" s="219"/>
      <c r="J191" s="214"/>
      <c r="K191" s="214"/>
      <c r="L191" s="220"/>
      <c r="M191" s="221"/>
      <c r="N191" s="222"/>
      <c r="O191" s="222"/>
      <c r="P191" s="222"/>
      <c r="Q191" s="222"/>
      <c r="R191" s="222"/>
      <c r="S191" s="222"/>
      <c r="T191" s="223"/>
      <c r="AT191" s="224" t="s">
        <v>417</v>
      </c>
      <c r="AU191" s="224" t="s">
        <v>94</v>
      </c>
      <c r="AV191" s="12" t="s">
        <v>23</v>
      </c>
      <c r="AW191" s="12" t="s">
        <v>43</v>
      </c>
      <c r="AX191" s="12" t="s">
        <v>79</v>
      </c>
      <c r="AY191" s="224" t="s">
        <v>406</v>
      </c>
    </row>
    <row r="192" spans="2:65" s="13" customFormat="1" x14ac:dyDescent="0.3">
      <c r="B192" s="225"/>
      <c r="C192" s="226"/>
      <c r="D192" s="215" t="s">
        <v>417</v>
      </c>
      <c r="E192" s="227" t="s">
        <v>36</v>
      </c>
      <c r="F192" s="228" t="s">
        <v>4021</v>
      </c>
      <c r="G192" s="226"/>
      <c r="H192" s="229">
        <v>49.776000000000003</v>
      </c>
      <c r="I192" s="230"/>
      <c r="J192" s="226"/>
      <c r="K192" s="226"/>
      <c r="L192" s="231"/>
      <c r="M192" s="232"/>
      <c r="N192" s="233"/>
      <c r="O192" s="233"/>
      <c r="P192" s="233"/>
      <c r="Q192" s="233"/>
      <c r="R192" s="233"/>
      <c r="S192" s="233"/>
      <c r="T192" s="234"/>
      <c r="AT192" s="235" t="s">
        <v>417</v>
      </c>
      <c r="AU192" s="235" t="s">
        <v>94</v>
      </c>
      <c r="AV192" s="13" t="s">
        <v>87</v>
      </c>
      <c r="AW192" s="13" t="s">
        <v>43</v>
      </c>
      <c r="AX192" s="13" t="s">
        <v>79</v>
      </c>
      <c r="AY192" s="235" t="s">
        <v>406</v>
      </c>
    </row>
    <row r="193" spans="2:51" s="12" customFormat="1" x14ac:dyDescent="0.3">
      <c r="B193" s="213"/>
      <c r="C193" s="214"/>
      <c r="D193" s="215" t="s">
        <v>417</v>
      </c>
      <c r="E193" s="216" t="s">
        <v>36</v>
      </c>
      <c r="F193" s="217" t="s">
        <v>4022</v>
      </c>
      <c r="G193" s="214"/>
      <c r="H193" s="218" t="s">
        <v>36</v>
      </c>
      <c r="I193" s="219"/>
      <c r="J193" s="214"/>
      <c r="K193" s="214"/>
      <c r="L193" s="220"/>
      <c r="M193" s="221"/>
      <c r="N193" s="222"/>
      <c r="O193" s="222"/>
      <c r="P193" s="222"/>
      <c r="Q193" s="222"/>
      <c r="R193" s="222"/>
      <c r="S193" s="222"/>
      <c r="T193" s="223"/>
      <c r="AT193" s="224" t="s">
        <v>417</v>
      </c>
      <c r="AU193" s="224" t="s">
        <v>94</v>
      </c>
      <c r="AV193" s="12" t="s">
        <v>23</v>
      </c>
      <c r="AW193" s="12" t="s">
        <v>43</v>
      </c>
      <c r="AX193" s="12" t="s">
        <v>79</v>
      </c>
      <c r="AY193" s="224" t="s">
        <v>406</v>
      </c>
    </row>
    <row r="194" spans="2:51" s="13" customFormat="1" x14ac:dyDescent="0.3">
      <c r="B194" s="225"/>
      <c r="C194" s="226"/>
      <c r="D194" s="215" t="s">
        <v>417</v>
      </c>
      <c r="E194" s="227" t="s">
        <v>36</v>
      </c>
      <c r="F194" s="228" t="s">
        <v>4023</v>
      </c>
      <c r="G194" s="226"/>
      <c r="H194" s="229">
        <v>40.228000000000002</v>
      </c>
      <c r="I194" s="230"/>
      <c r="J194" s="226"/>
      <c r="K194" s="226"/>
      <c r="L194" s="231"/>
      <c r="M194" s="232"/>
      <c r="N194" s="233"/>
      <c r="O194" s="233"/>
      <c r="P194" s="233"/>
      <c r="Q194" s="233"/>
      <c r="R194" s="233"/>
      <c r="S194" s="233"/>
      <c r="T194" s="234"/>
      <c r="AT194" s="235" t="s">
        <v>417</v>
      </c>
      <c r="AU194" s="235" t="s">
        <v>94</v>
      </c>
      <c r="AV194" s="13" t="s">
        <v>87</v>
      </c>
      <c r="AW194" s="13" t="s">
        <v>43</v>
      </c>
      <c r="AX194" s="13" t="s">
        <v>79</v>
      </c>
      <c r="AY194" s="235" t="s">
        <v>406</v>
      </c>
    </row>
    <row r="195" spans="2:51" s="12" customFormat="1" x14ac:dyDescent="0.3">
      <c r="B195" s="213"/>
      <c r="C195" s="214"/>
      <c r="D195" s="215" t="s">
        <v>417</v>
      </c>
      <c r="E195" s="216" t="s">
        <v>36</v>
      </c>
      <c r="F195" s="217" t="s">
        <v>763</v>
      </c>
      <c r="G195" s="214"/>
      <c r="H195" s="218" t="s">
        <v>36</v>
      </c>
      <c r="I195" s="219"/>
      <c r="J195" s="214"/>
      <c r="K195" s="214"/>
      <c r="L195" s="220"/>
      <c r="M195" s="221"/>
      <c r="N195" s="222"/>
      <c r="O195" s="222"/>
      <c r="P195" s="222"/>
      <c r="Q195" s="222"/>
      <c r="R195" s="222"/>
      <c r="S195" s="222"/>
      <c r="T195" s="223"/>
      <c r="AT195" s="224" t="s">
        <v>417</v>
      </c>
      <c r="AU195" s="224" t="s">
        <v>94</v>
      </c>
      <c r="AV195" s="12" t="s">
        <v>23</v>
      </c>
      <c r="AW195" s="12" t="s">
        <v>43</v>
      </c>
      <c r="AX195" s="12" t="s">
        <v>79</v>
      </c>
      <c r="AY195" s="224" t="s">
        <v>406</v>
      </c>
    </row>
    <row r="196" spans="2:51" s="13" customFormat="1" x14ac:dyDescent="0.3">
      <c r="B196" s="225"/>
      <c r="C196" s="226"/>
      <c r="D196" s="215" t="s">
        <v>417</v>
      </c>
      <c r="E196" s="227" t="s">
        <v>36</v>
      </c>
      <c r="F196" s="228" t="s">
        <v>4024</v>
      </c>
      <c r="G196" s="226"/>
      <c r="H196" s="229">
        <v>31.164000000000001</v>
      </c>
      <c r="I196" s="230"/>
      <c r="J196" s="226"/>
      <c r="K196" s="226"/>
      <c r="L196" s="231"/>
      <c r="M196" s="232"/>
      <c r="N196" s="233"/>
      <c r="O196" s="233"/>
      <c r="P196" s="233"/>
      <c r="Q196" s="233"/>
      <c r="R196" s="233"/>
      <c r="S196" s="233"/>
      <c r="T196" s="234"/>
      <c r="AT196" s="235" t="s">
        <v>417</v>
      </c>
      <c r="AU196" s="235" t="s">
        <v>94</v>
      </c>
      <c r="AV196" s="13" t="s">
        <v>87</v>
      </c>
      <c r="AW196" s="13" t="s">
        <v>43</v>
      </c>
      <c r="AX196" s="13" t="s">
        <v>79</v>
      </c>
      <c r="AY196" s="235" t="s">
        <v>406</v>
      </c>
    </row>
    <row r="197" spans="2:51" s="13" customFormat="1" x14ac:dyDescent="0.3">
      <c r="B197" s="225"/>
      <c r="C197" s="226"/>
      <c r="D197" s="215" t="s">
        <v>417</v>
      </c>
      <c r="E197" s="227" t="s">
        <v>36</v>
      </c>
      <c r="F197" s="228" t="s">
        <v>4025</v>
      </c>
      <c r="G197" s="226"/>
      <c r="H197" s="229">
        <v>31.501999999999999</v>
      </c>
      <c r="I197" s="230"/>
      <c r="J197" s="226"/>
      <c r="K197" s="226"/>
      <c r="L197" s="231"/>
      <c r="M197" s="232"/>
      <c r="N197" s="233"/>
      <c r="O197" s="233"/>
      <c r="P197" s="233"/>
      <c r="Q197" s="233"/>
      <c r="R197" s="233"/>
      <c r="S197" s="233"/>
      <c r="T197" s="234"/>
      <c r="AT197" s="235" t="s">
        <v>417</v>
      </c>
      <c r="AU197" s="235" t="s">
        <v>94</v>
      </c>
      <c r="AV197" s="13" t="s">
        <v>87</v>
      </c>
      <c r="AW197" s="13" t="s">
        <v>43</v>
      </c>
      <c r="AX197" s="13" t="s">
        <v>79</v>
      </c>
      <c r="AY197" s="235" t="s">
        <v>406</v>
      </c>
    </row>
    <row r="198" spans="2:51" s="13" customFormat="1" x14ac:dyDescent="0.3">
      <c r="B198" s="225"/>
      <c r="C198" s="226"/>
      <c r="D198" s="215" t="s">
        <v>417</v>
      </c>
      <c r="E198" s="227" t="s">
        <v>36</v>
      </c>
      <c r="F198" s="228" t="s">
        <v>4026</v>
      </c>
      <c r="G198" s="226"/>
      <c r="H198" s="229">
        <v>31.568999999999999</v>
      </c>
      <c r="I198" s="230"/>
      <c r="J198" s="226"/>
      <c r="K198" s="226"/>
      <c r="L198" s="231"/>
      <c r="M198" s="232"/>
      <c r="N198" s="233"/>
      <c r="O198" s="233"/>
      <c r="P198" s="233"/>
      <c r="Q198" s="233"/>
      <c r="R198" s="233"/>
      <c r="S198" s="233"/>
      <c r="T198" s="234"/>
      <c r="AT198" s="235" t="s">
        <v>417</v>
      </c>
      <c r="AU198" s="235" t="s">
        <v>94</v>
      </c>
      <c r="AV198" s="13" t="s">
        <v>87</v>
      </c>
      <c r="AW198" s="13" t="s">
        <v>43</v>
      </c>
      <c r="AX198" s="13" t="s">
        <v>79</v>
      </c>
      <c r="AY198" s="235" t="s">
        <v>406</v>
      </c>
    </row>
    <row r="199" spans="2:51" s="13" customFormat="1" x14ac:dyDescent="0.3">
      <c r="B199" s="225"/>
      <c r="C199" s="226"/>
      <c r="D199" s="215" t="s">
        <v>417</v>
      </c>
      <c r="E199" s="227" t="s">
        <v>36</v>
      </c>
      <c r="F199" s="228" t="s">
        <v>4027</v>
      </c>
      <c r="G199" s="226"/>
      <c r="H199" s="229">
        <v>6.96</v>
      </c>
      <c r="I199" s="230"/>
      <c r="J199" s="226"/>
      <c r="K199" s="226"/>
      <c r="L199" s="231"/>
      <c r="M199" s="232"/>
      <c r="N199" s="233"/>
      <c r="O199" s="233"/>
      <c r="P199" s="233"/>
      <c r="Q199" s="233"/>
      <c r="R199" s="233"/>
      <c r="S199" s="233"/>
      <c r="T199" s="234"/>
      <c r="AT199" s="235" t="s">
        <v>417</v>
      </c>
      <c r="AU199" s="235" t="s">
        <v>94</v>
      </c>
      <c r="AV199" s="13" t="s">
        <v>87</v>
      </c>
      <c r="AW199" s="13" t="s">
        <v>43</v>
      </c>
      <c r="AX199" s="13" t="s">
        <v>79</v>
      </c>
      <c r="AY199" s="235" t="s">
        <v>406</v>
      </c>
    </row>
    <row r="200" spans="2:51" s="13" customFormat="1" x14ac:dyDescent="0.3">
      <c r="B200" s="225"/>
      <c r="C200" s="226"/>
      <c r="D200" s="215" t="s">
        <v>417</v>
      </c>
      <c r="E200" s="227" t="s">
        <v>36</v>
      </c>
      <c r="F200" s="228" t="s">
        <v>4028</v>
      </c>
      <c r="G200" s="226"/>
      <c r="H200" s="229">
        <v>1.18</v>
      </c>
      <c r="I200" s="230"/>
      <c r="J200" s="226"/>
      <c r="K200" s="226"/>
      <c r="L200" s="231"/>
      <c r="M200" s="232"/>
      <c r="N200" s="233"/>
      <c r="O200" s="233"/>
      <c r="P200" s="233"/>
      <c r="Q200" s="233"/>
      <c r="R200" s="233"/>
      <c r="S200" s="233"/>
      <c r="T200" s="234"/>
      <c r="AT200" s="235" t="s">
        <v>417</v>
      </c>
      <c r="AU200" s="235" t="s">
        <v>94</v>
      </c>
      <c r="AV200" s="13" t="s">
        <v>87</v>
      </c>
      <c r="AW200" s="13" t="s">
        <v>43</v>
      </c>
      <c r="AX200" s="13" t="s">
        <v>79</v>
      </c>
      <c r="AY200" s="235" t="s">
        <v>406</v>
      </c>
    </row>
    <row r="201" spans="2:51" s="15" customFormat="1" x14ac:dyDescent="0.3">
      <c r="B201" s="254"/>
      <c r="C201" s="255"/>
      <c r="D201" s="215" t="s">
        <v>417</v>
      </c>
      <c r="E201" s="256" t="s">
        <v>3940</v>
      </c>
      <c r="F201" s="257" t="s">
        <v>435</v>
      </c>
      <c r="G201" s="255"/>
      <c r="H201" s="258">
        <v>314.72199999999998</v>
      </c>
      <c r="I201" s="259"/>
      <c r="J201" s="255"/>
      <c r="K201" s="255"/>
      <c r="L201" s="260"/>
      <c r="M201" s="261"/>
      <c r="N201" s="262"/>
      <c r="O201" s="262"/>
      <c r="P201" s="262"/>
      <c r="Q201" s="262"/>
      <c r="R201" s="262"/>
      <c r="S201" s="262"/>
      <c r="T201" s="263"/>
      <c r="AT201" s="264" t="s">
        <v>417</v>
      </c>
      <c r="AU201" s="264" t="s">
        <v>94</v>
      </c>
      <c r="AV201" s="15" t="s">
        <v>94</v>
      </c>
      <c r="AW201" s="15" t="s">
        <v>43</v>
      </c>
      <c r="AX201" s="15" t="s">
        <v>79</v>
      </c>
      <c r="AY201" s="264" t="s">
        <v>406</v>
      </c>
    </row>
    <row r="202" spans="2:51" s="12" customFormat="1" x14ac:dyDescent="0.3">
      <c r="B202" s="213"/>
      <c r="C202" s="214"/>
      <c r="D202" s="215" t="s">
        <v>417</v>
      </c>
      <c r="E202" s="216" t="s">
        <v>36</v>
      </c>
      <c r="F202" s="217" t="s">
        <v>765</v>
      </c>
      <c r="G202" s="214"/>
      <c r="H202" s="218" t="s">
        <v>36</v>
      </c>
      <c r="I202" s="219"/>
      <c r="J202" s="214"/>
      <c r="K202" s="214"/>
      <c r="L202" s="220"/>
      <c r="M202" s="221"/>
      <c r="N202" s="222"/>
      <c r="O202" s="222"/>
      <c r="P202" s="222"/>
      <c r="Q202" s="222"/>
      <c r="R202" s="222"/>
      <c r="S202" s="222"/>
      <c r="T202" s="223"/>
      <c r="AT202" s="224" t="s">
        <v>417</v>
      </c>
      <c r="AU202" s="224" t="s">
        <v>94</v>
      </c>
      <c r="AV202" s="12" t="s">
        <v>23</v>
      </c>
      <c r="AW202" s="12" t="s">
        <v>43</v>
      </c>
      <c r="AX202" s="12" t="s">
        <v>79</v>
      </c>
      <c r="AY202" s="224" t="s">
        <v>406</v>
      </c>
    </row>
    <row r="203" spans="2:51" s="13" customFormat="1" x14ac:dyDescent="0.3">
      <c r="B203" s="225"/>
      <c r="C203" s="226"/>
      <c r="D203" s="215" t="s">
        <v>417</v>
      </c>
      <c r="E203" s="227" t="s">
        <v>36</v>
      </c>
      <c r="F203" s="228" t="s">
        <v>4029</v>
      </c>
      <c r="G203" s="226"/>
      <c r="H203" s="229">
        <v>-20.614999999999998</v>
      </c>
      <c r="I203" s="230"/>
      <c r="J203" s="226"/>
      <c r="K203" s="226"/>
      <c r="L203" s="231"/>
      <c r="M203" s="232"/>
      <c r="N203" s="233"/>
      <c r="O203" s="233"/>
      <c r="P203" s="233"/>
      <c r="Q203" s="233"/>
      <c r="R203" s="233"/>
      <c r="S203" s="233"/>
      <c r="T203" s="234"/>
      <c r="AT203" s="235" t="s">
        <v>417</v>
      </c>
      <c r="AU203" s="235" t="s">
        <v>94</v>
      </c>
      <c r="AV203" s="13" t="s">
        <v>87</v>
      </c>
      <c r="AW203" s="13" t="s">
        <v>43</v>
      </c>
      <c r="AX203" s="13" t="s">
        <v>79</v>
      </c>
      <c r="AY203" s="235" t="s">
        <v>406</v>
      </c>
    </row>
    <row r="204" spans="2:51" s="12" customFormat="1" x14ac:dyDescent="0.3">
      <c r="B204" s="213"/>
      <c r="C204" s="214"/>
      <c r="D204" s="215" t="s">
        <v>417</v>
      </c>
      <c r="E204" s="216" t="s">
        <v>36</v>
      </c>
      <c r="F204" s="217" t="s">
        <v>436</v>
      </c>
      <c r="G204" s="214"/>
      <c r="H204" s="218" t="s">
        <v>36</v>
      </c>
      <c r="I204" s="219"/>
      <c r="J204" s="214"/>
      <c r="K204" s="214"/>
      <c r="L204" s="220"/>
      <c r="M204" s="221"/>
      <c r="N204" s="222"/>
      <c r="O204" s="222"/>
      <c r="P204" s="222"/>
      <c r="Q204" s="222"/>
      <c r="R204" s="222"/>
      <c r="S204" s="222"/>
      <c r="T204" s="223"/>
      <c r="AT204" s="224" t="s">
        <v>417</v>
      </c>
      <c r="AU204" s="224" t="s">
        <v>94</v>
      </c>
      <c r="AV204" s="12" t="s">
        <v>23</v>
      </c>
      <c r="AW204" s="12" t="s">
        <v>43</v>
      </c>
      <c r="AX204" s="12" t="s">
        <v>79</v>
      </c>
      <c r="AY204" s="224" t="s">
        <v>406</v>
      </c>
    </row>
    <row r="205" spans="2:51" s="13" customFormat="1" x14ac:dyDescent="0.3">
      <c r="B205" s="225"/>
      <c r="C205" s="226"/>
      <c r="D205" s="215" t="s">
        <v>417</v>
      </c>
      <c r="E205" s="227" t="s">
        <v>36</v>
      </c>
      <c r="F205" s="228" t="s">
        <v>4030</v>
      </c>
      <c r="G205" s="226"/>
      <c r="H205" s="229">
        <v>-4.6920000000000002</v>
      </c>
      <c r="I205" s="230"/>
      <c r="J205" s="226"/>
      <c r="K205" s="226"/>
      <c r="L205" s="231"/>
      <c r="M205" s="232"/>
      <c r="N205" s="233"/>
      <c r="O205" s="233"/>
      <c r="P205" s="233"/>
      <c r="Q205" s="233"/>
      <c r="R205" s="233"/>
      <c r="S205" s="233"/>
      <c r="T205" s="234"/>
      <c r="AT205" s="235" t="s">
        <v>417</v>
      </c>
      <c r="AU205" s="235" t="s">
        <v>94</v>
      </c>
      <c r="AV205" s="13" t="s">
        <v>87</v>
      </c>
      <c r="AW205" s="13" t="s">
        <v>43</v>
      </c>
      <c r="AX205" s="13" t="s">
        <v>79</v>
      </c>
      <c r="AY205" s="235" t="s">
        <v>406</v>
      </c>
    </row>
    <row r="206" spans="2:51" s="14" customFormat="1" x14ac:dyDescent="0.3">
      <c r="B206" s="236"/>
      <c r="C206" s="237"/>
      <c r="D206" s="215" t="s">
        <v>417</v>
      </c>
      <c r="E206" s="238" t="s">
        <v>3938</v>
      </c>
      <c r="F206" s="239" t="s">
        <v>421</v>
      </c>
      <c r="G206" s="237"/>
      <c r="H206" s="240">
        <v>289.41500000000002</v>
      </c>
      <c r="I206" s="241"/>
      <c r="J206" s="237"/>
      <c r="K206" s="237"/>
      <c r="L206" s="242"/>
      <c r="M206" s="243"/>
      <c r="N206" s="244"/>
      <c r="O206" s="244"/>
      <c r="P206" s="244"/>
      <c r="Q206" s="244"/>
      <c r="R206" s="244"/>
      <c r="S206" s="244"/>
      <c r="T206" s="245"/>
      <c r="AT206" s="246" t="s">
        <v>417</v>
      </c>
      <c r="AU206" s="246" t="s">
        <v>94</v>
      </c>
      <c r="AV206" s="14" t="s">
        <v>415</v>
      </c>
      <c r="AW206" s="14" t="s">
        <v>43</v>
      </c>
      <c r="AX206" s="14" t="s">
        <v>79</v>
      </c>
      <c r="AY206" s="246" t="s">
        <v>406</v>
      </c>
    </row>
    <row r="207" spans="2:51" s="12" customFormat="1" x14ac:dyDescent="0.3">
      <c r="B207" s="213"/>
      <c r="C207" s="214"/>
      <c r="D207" s="215" t="s">
        <v>417</v>
      </c>
      <c r="E207" s="216" t="s">
        <v>36</v>
      </c>
      <c r="F207" s="217" t="s">
        <v>444</v>
      </c>
      <c r="G207" s="214"/>
      <c r="H207" s="218" t="s">
        <v>36</v>
      </c>
      <c r="I207" s="219"/>
      <c r="J207" s="214"/>
      <c r="K207" s="214"/>
      <c r="L207" s="220"/>
      <c r="M207" s="221"/>
      <c r="N207" s="222"/>
      <c r="O207" s="222"/>
      <c r="P207" s="222"/>
      <c r="Q207" s="222"/>
      <c r="R207" s="222"/>
      <c r="S207" s="222"/>
      <c r="T207" s="223"/>
      <c r="AT207" s="224" t="s">
        <v>417</v>
      </c>
      <c r="AU207" s="224" t="s">
        <v>94</v>
      </c>
      <c r="AV207" s="12" t="s">
        <v>23</v>
      </c>
      <c r="AW207" s="12" t="s">
        <v>43</v>
      </c>
      <c r="AX207" s="12" t="s">
        <v>79</v>
      </c>
      <c r="AY207" s="224" t="s">
        <v>406</v>
      </c>
    </row>
    <row r="208" spans="2:51" s="13" customFormat="1" x14ac:dyDescent="0.3">
      <c r="B208" s="225"/>
      <c r="C208" s="226"/>
      <c r="D208" s="247" t="s">
        <v>417</v>
      </c>
      <c r="E208" s="251" t="s">
        <v>36</v>
      </c>
      <c r="F208" s="252" t="s">
        <v>4031</v>
      </c>
      <c r="G208" s="226"/>
      <c r="H208" s="253">
        <v>144.708</v>
      </c>
      <c r="I208" s="230"/>
      <c r="J208" s="226"/>
      <c r="K208" s="226"/>
      <c r="L208" s="231"/>
      <c r="M208" s="232"/>
      <c r="N208" s="233"/>
      <c r="O208" s="233"/>
      <c r="P208" s="233"/>
      <c r="Q208" s="233"/>
      <c r="R208" s="233"/>
      <c r="S208" s="233"/>
      <c r="T208" s="234"/>
      <c r="AT208" s="235" t="s">
        <v>417</v>
      </c>
      <c r="AU208" s="235" t="s">
        <v>94</v>
      </c>
      <c r="AV208" s="13" t="s">
        <v>87</v>
      </c>
      <c r="AW208" s="13" t="s">
        <v>43</v>
      </c>
      <c r="AX208" s="13" t="s">
        <v>23</v>
      </c>
      <c r="AY208" s="235" t="s">
        <v>406</v>
      </c>
    </row>
    <row r="209" spans="2:65" s="1" customFormat="1" ht="22.5" customHeight="1" x14ac:dyDescent="0.3">
      <c r="B209" s="37"/>
      <c r="C209" s="201" t="s">
        <v>539</v>
      </c>
      <c r="D209" s="201" t="s">
        <v>410</v>
      </c>
      <c r="E209" s="202" t="s">
        <v>441</v>
      </c>
      <c r="F209" s="203" t="s">
        <v>442</v>
      </c>
      <c r="G209" s="204" t="s">
        <v>413</v>
      </c>
      <c r="H209" s="205">
        <v>43.411999999999999</v>
      </c>
      <c r="I209" s="206"/>
      <c r="J209" s="207">
        <f>ROUND(I209*H209,2)</f>
        <v>0</v>
      </c>
      <c r="K209" s="203" t="s">
        <v>414</v>
      </c>
      <c r="L209" s="57"/>
      <c r="M209" s="208" t="s">
        <v>36</v>
      </c>
      <c r="N209" s="209" t="s">
        <v>50</v>
      </c>
      <c r="O209" s="38"/>
      <c r="P209" s="210">
        <f>O209*H209</f>
        <v>0</v>
      </c>
      <c r="Q209" s="210">
        <v>0</v>
      </c>
      <c r="R209" s="210">
        <f>Q209*H209</f>
        <v>0</v>
      </c>
      <c r="S209" s="210">
        <v>0</v>
      </c>
      <c r="T209" s="211">
        <f>S209*H209</f>
        <v>0</v>
      </c>
      <c r="AR209" s="19" t="s">
        <v>415</v>
      </c>
      <c r="AT209" s="19" t="s">
        <v>410</v>
      </c>
      <c r="AU209" s="19" t="s">
        <v>94</v>
      </c>
      <c r="AY209" s="19" t="s">
        <v>406</v>
      </c>
      <c r="BE209" s="212">
        <f>IF(N209="základní",J209,0)</f>
        <v>0</v>
      </c>
      <c r="BF209" s="212">
        <f>IF(N209="snížená",J209,0)</f>
        <v>0</v>
      </c>
      <c r="BG209" s="212">
        <f>IF(N209="zákl. přenesená",J209,0)</f>
        <v>0</v>
      </c>
      <c r="BH209" s="212">
        <f>IF(N209="sníž. přenesená",J209,0)</f>
        <v>0</v>
      </c>
      <c r="BI209" s="212">
        <f>IF(N209="nulová",J209,0)</f>
        <v>0</v>
      </c>
      <c r="BJ209" s="19" t="s">
        <v>23</v>
      </c>
      <c r="BK209" s="212">
        <f>ROUND(I209*H209,2)</f>
        <v>0</v>
      </c>
      <c r="BL209" s="19" t="s">
        <v>415</v>
      </c>
      <c r="BM209" s="19" t="s">
        <v>4032</v>
      </c>
    </row>
    <row r="210" spans="2:65" s="12" customFormat="1" x14ac:dyDescent="0.3">
      <c r="B210" s="213"/>
      <c r="C210" s="214"/>
      <c r="D210" s="215" t="s">
        <v>417</v>
      </c>
      <c r="E210" s="216" t="s">
        <v>36</v>
      </c>
      <c r="F210" s="217" t="s">
        <v>450</v>
      </c>
      <c r="G210" s="214"/>
      <c r="H210" s="218" t="s">
        <v>36</v>
      </c>
      <c r="I210" s="219"/>
      <c r="J210" s="214"/>
      <c r="K210" s="214"/>
      <c r="L210" s="220"/>
      <c r="M210" s="221"/>
      <c r="N210" s="222"/>
      <c r="O210" s="222"/>
      <c r="P210" s="222"/>
      <c r="Q210" s="222"/>
      <c r="R210" s="222"/>
      <c r="S210" s="222"/>
      <c r="T210" s="223"/>
      <c r="AT210" s="224" t="s">
        <v>417</v>
      </c>
      <c r="AU210" s="224" t="s">
        <v>94</v>
      </c>
      <c r="AV210" s="12" t="s">
        <v>23</v>
      </c>
      <c r="AW210" s="12" t="s">
        <v>43</v>
      </c>
      <c r="AX210" s="12" t="s">
        <v>79</v>
      </c>
      <c r="AY210" s="224" t="s">
        <v>406</v>
      </c>
    </row>
    <row r="211" spans="2:65" s="13" customFormat="1" x14ac:dyDescent="0.3">
      <c r="B211" s="225"/>
      <c r="C211" s="226"/>
      <c r="D211" s="247" t="s">
        <v>417</v>
      </c>
      <c r="E211" s="251" t="s">
        <v>36</v>
      </c>
      <c r="F211" s="252" t="s">
        <v>4033</v>
      </c>
      <c r="G211" s="226"/>
      <c r="H211" s="253">
        <v>43.411999999999999</v>
      </c>
      <c r="I211" s="230"/>
      <c r="J211" s="226"/>
      <c r="K211" s="226"/>
      <c r="L211" s="231"/>
      <c r="M211" s="232"/>
      <c r="N211" s="233"/>
      <c r="O211" s="233"/>
      <c r="P211" s="233"/>
      <c r="Q211" s="233"/>
      <c r="R211" s="233"/>
      <c r="S211" s="233"/>
      <c r="T211" s="234"/>
      <c r="AT211" s="235" t="s">
        <v>417</v>
      </c>
      <c r="AU211" s="235" t="s">
        <v>94</v>
      </c>
      <c r="AV211" s="13" t="s">
        <v>87</v>
      </c>
      <c r="AW211" s="13" t="s">
        <v>43</v>
      </c>
      <c r="AX211" s="13" t="s">
        <v>23</v>
      </c>
      <c r="AY211" s="235" t="s">
        <v>406</v>
      </c>
    </row>
    <row r="212" spans="2:65" s="1" customFormat="1" ht="22.5" customHeight="1" x14ac:dyDescent="0.3">
      <c r="B212" s="37"/>
      <c r="C212" s="201" t="s">
        <v>543</v>
      </c>
      <c r="D212" s="201" t="s">
        <v>410</v>
      </c>
      <c r="E212" s="202" t="s">
        <v>447</v>
      </c>
      <c r="F212" s="203" t="s">
        <v>448</v>
      </c>
      <c r="G212" s="204" t="s">
        <v>413</v>
      </c>
      <c r="H212" s="205">
        <v>130.23699999999999</v>
      </c>
      <c r="I212" s="206"/>
      <c r="J212" s="207">
        <f>ROUND(I212*H212,2)</f>
        <v>0</v>
      </c>
      <c r="K212" s="203" t="s">
        <v>414</v>
      </c>
      <c r="L212" s="57"/>
      <c r="M212" s="208" t="s">
        <v>36</v>
      </c>
      <c r="N212" s="209" t="s">
        <v>50</v>
      </c>
      <c r="O212" s="38"/>
      <c r="P212" s="210">
        <f>O212*H212</f>
        <v>0</v>
      </c>
      <c r="Q212" s="210">
        <v>0</v>
      </c>
      <c r="R212" s="210">
        <f>Q212*H212</f>
        <v>0</v>
      </c>
      <c r="S212" s="210">
        <v>0</v>
      </c>
      <c r="T212" s="211">
        <f>S212*H212</f>
        <v>0</v>
      </c>
      <c r="AR212" s="19" t="s">
        <v>415</v>
      </c>
      <c r="AT212" s="19" t="s">
        <v>410</v>
      </c>
      <c r="AU212" s="19" t="s">
        <v>94</v>
      </c>
      <c r="AY212" s="19" t="s">
        <v>406</v>
      </c>
      <c r="BE212" s="212">
        <f>IF(N212="základní",J212,0)</f>
        <v>0</v>
      </c>
      <c r="BF212" s="212">
        <f>IF(N212="snížená",J212,0)</f>
        <v>0</v>
      </c>
      <c r="BG212" s="212">
        <f>IF(N212="zákl. přenesená",J212,0)</f>
        <v>0</v>
      </c>
      <c r="BH212" s="212">
        <f>IF(N212="sníž. přenesená",J212,0)</f>
        <v>0</v>
      </c>
      <c r="BI212" s="212">
        <f>IF(N212="nulová",J212,0)</f>
        <v>0</v>
      </c>
      <c r="BJ212" s="19" t="s">
        <v>23</v>
      </c>
      <c r="BK212" s="212">
        <f>ROUND(I212*H212,2)</f>
        <v>0</v>
      </c>
      <c r="BL212" s="19" t="s">
        <v>415</v>
      </c>
      <c r="BM212" s="19" t="s">
        <v>4034</v>
      </c>
    </row>
    <row r="213" spans="2:65" s="12" customFormat="1" x14ac:dyDescent="0.3">
      <c r="B213" s="213"/>
      <c r="C213" s="214"/>
      <c r="D213" s="215" t="s">
        <v>417</v>
      </c>
      <c r="E213" s="216" t="s">
        <v>36</v>
      </c>
      <c r="F213" s="217" t="s">
        <v>1215</v>
      </c>
      <c r="G213" s="214"/>
      <c r="H213" s="218" t="s">
        <v>36</v>
      </c>
      <c r="I213" s="219"/>
      <c r="J213" s="214"/>
      <c r="K213" s="214"/>
      <c r="L213" s="220"/>
      <c r="M213" s="221"/>
      <c r="N213" s="222"/>
      <c r="O213" s="222"/>
      <c r="P213" s="222"/>
      <c r="Q213" s="222"/>
      <c r="R213" s="222"/>
      <c r="S213" s="222"/>
      <c r="T213" s="223"/>
      <c r="AT213" s="224" t="s">
        <v>417</v>
      </c>
      <c r="AU213" s="224" t="s">
        <v>94</v>
      </c>
      <c r="AV213" s="12" t="s">
        <v>23</v>
      </c>
      <c r="AW213" s="12" t="s">
        <v>43</v>
      </c>
      <c r="AX213" s="12" t="s">
        <v>79</v>
      </c>
      <c r="AY213" s="224" t="s">
        <v>406</v>
      </c>
    </row>
    <row r="214" spans="2:65" s="13" customFormat="1" x14ac:dyDescent="0.3">
      <c r="B214" s="225"/>
      <c r="C214" s="226"/>
      <c r="D214" s="247" t="s">
        <v>417</v>
      </c>
      <c r="E214" s="251" t="s">
        <v>36</v>
      </c>
      <c r="F214" s="252" t="s">
        <v>4035</v>
      </c>
      <c r="G214" s="226"/>
      <c r="H214" s="253">
        <v>130.23699999999999</v>
      </c>
      <c r="I214" s="230"/>
      <c r="J214" s="226"/>
      <c r="K214" s="226"/>
      <c r="L214" s="231"/>
      <c r="M214" s="232"/>
      <c r="N214" s="233"/>
      <c r="O214" s="233"/>
      <c r="P214" s="233"/>
      <c r="Q214" s="233"/>
      <c r="R214" s="233"/>
      <c r="S214" s="233"/>
      <c r="T214" s="234"/>
      <c r="AT214" s="235" t="s">
        <v>417</v>
      </c>
      <c r="AU214" s="235" t="s">
        <v>94</v>
      </c>
      <c r="AV214" s="13" t="s">
        <v>87</v>
      </c>
      <c r="AW214" s="13" t="s">
        <v>43</v>
      </c>
      <c r="AX214" s="13" t="s">
        <v>23</v>
      </c>
      <c r="AY214" s="235" t="s">
        <v>406</v>
      </c>
    </row>
    <row r="215" spans="2:65" s="1" customFormat="1" ht="22.5" customHeight="1" x14ac:dyDescent="0.3">
      <c r="B215" s="37"/>
      <c r="C215" s="201" t="s">
        <v>546</v>
      </c>
      <c r="D215" s="201" t="s">
        <v>410</v>
      </c>
      <c r="E215" s="202" t="s">
        <v>453</v>
      </c>
      <c r="F215" s="203" t="s">
        <v>454</v>
      </c>
      <c r="G215" s="204" t="s">
        <v>413</v>
      </c>
      <c r="H215" s="205">
        <v>39.070999999999998</v>
      </c>
      <c r="I215" s="206"/>
      <c r="J215" s="207">
        <f>ROUND(I215*H215,2)</f>
        <v>0</v>
      </c>
      <c r="K215" s="203" t="s">
        <v>414</v>
      </c>
      <c r="L215" s="57"/>
      <c r="M215" s="208" t="s">
        <v>36</v>
      </c>
      <c r="N215" s="209" t="s">
        <v>50</v>
      </c>
      <c r="O215" s="38"/>
      <c r="P215" s="210">
        <f>O215*H215</f>
        <v>0</v>
      </c>
      <c r="Q215" s="210">
        <v>0</v>
      </c>
      <c r="R215" s="210">
        <f>Q215*H215</f>
        <v>0</v>
      </c>
      <c r="S215" s="210">
        <v>0</v>
      </c>
      <c r="T215" s="211">
        <f>S215*H215</f>
        <v>0</v>
      </c>
      <c r="AR215" s="19" t="s">
        <v>415</v>
      </c>
      <c r="AT215" s="19" t="s">
        <v>410</v>
      </c>
      <c r="AU215" s="19" t="s">
        <v>94</v>
      </c>
      <c r="AY215" s="19" t="s">
        <v>406</v>
      </c>
      <c r="BE215" s="212">
        <f>IF(N215="základní",J215,0)</f>
        <v>0</v>
      </c>
      <c r="BF215" s="212">
        <f>IF(N215="snížená",J215,0)</f>
        <v>0</v>
      </c>
      <c r="BG215" s="212">
        <f>IF(N215="zákl. přenesená",J215,0)</f>
        <v>0</v>
      </c>
      <c r="BH215" s="212">
        <f>IF(N215="sníž. přenesená",J215,0)</f>
        <v>0</v>
      </c>
      <c r="BI215" s="212">
        <f>IF(N215="nulová",J215,0)</f>
        <v>0</v>
      </c>
      <c r="BJ215" s="19" t="s">
        <v>23</v>
      </c>
      <c r="BK215" s="212">
        <f>ROUND(I215*H215,2)</f>
        <v>0</v>
      </c>
      <c r="BL215" s="19" t="s">
        <v>415</v>
      </c>
      <c r="BM215" s="19" t="s">
        <v>4036</v>
      </c>
    </row>
    <row r="216" spans="2:65" s="12" customFormat="1" x14ac:dyDescent="0.3">
      <c r="B216" s="213"/>
      <c r="C216" s="214"/>
      <c r="D216" s="215" t="s">
        <v>417</v>
      </c>
      <c r="E216" s="216" t="s">
        <v>36</v>
      </c>
      <c r="F216" s="217" t="s">
        <v>450</v>
      </c>
      <c r="G216" s="214"/>
      <c r="H216" s="218" t="s">
        <v>36</v>
      </c>
      <c r="I216" s="219"/>
      <c r="J216" s="214"/>
      <c r="K216" s="214"/>
      <c r="L216" s="220"/>
      <c r="M216" s="221"/>
      <c r="N216" s="222"/>
      <c r="O216" s="222"/>
      <c r="P216" s="222"/>
      <c r="Q216" s="222"/>
      <c r="R216" s="222"/>
      <c r="S216" s="222"/>
      <c r="T216" s="223"/>
      <c r="AT216" s="224" t="s">
        <v>417</v>
      </c>
      <c r="AU216" s="224" t="s">
        <v>94</v>
      </c>
      <c r="AV216" s="12" t="s">
        <v>23</v>
      </c>
      <c r="AW216" s="12" t="s">
        <v>43</v>
      </c>
      <c r="AX216" s="12" t="s">
        <v>79</v>
      </c>
      <c r="AY216" s="224" t="s">
        <v>406</v>
      </c>
    </row>
    <row r="217" spans="2:65" s="13" customFormat="1" x14ac:dyDescent="0.3">
      <c r="B217" s="225"/>
      <c r="C217" s="226"/>
      <c r="D217" s="247" t="s">
        <v>417</v>
      </c>
      <c r="E217" s="251" t="s">
        <v>36</v>
      </c>
      <c r="F217" s="252" t="s">
        <v>4037</v>
      </c>
      <c r="G217" s="226"/>
      <c r="H217" s="253">
        <v>39.070999999999998</v>
      </c>
      <c r="I217" s="230"/>
      <c r="J217" s="226"/>
      <c r="K217" s="226"/>
      <c r="L217" s="231"/>
      <c r="M217" s="232"/>
      <c r="N217" s="233"/>
      <c r="O217" s="233"/>
      <c r="P217" s="233"/>
      <c r="Q217" s="233"/>
      <c r="R217" s="233"/>
      <c r="S217" s="233"/>
      <c r="T217" s="234"/>
      <c r="AT217" s="235" t="s">
        <v>417</v>
      </c>
      <c r="AU217" s="235" t="s">
        <v>94</v>
      </c>
      <c r="AV217" s="13" t="s">
        <v>87</v>
      </c>
      <c r="AW217" s="13" t="s">
        <v>43</v>
      </c>
      <c r="AX217" s="13" t="s">
        <v>23</v>
      </c>
      <c r="AY217" s="235" t="s">
        <v>406</v>
      </c>
    </row>
    <row r="218" spans="2:65" s="1" customFormat="1" ht="22.5" customHeight="1" x14ac:dyDescent="0.3">
      <c r="B218" s="37"/>
      <c r="C218" s="201" t="s">
        <v>550</v>
      </c>
      <c r="D218" s="201" t="s">
        <v>410</v>
      </c>
      <c r="E218" s="202" t="s">
        <v>458</v>
      </c>
      <c r="F218" s="203" t="s">
        <v>459</v>
      </c>
      <c r="G218" s="204" t="s">
        <v>413</v>
      </c>
      <c r="H218" s="205">
        <v>14.471</v>
      </c>
      <c r="I218" s="206"/>
      <c r="J218" s="207">
        <f>ROUND(I218*H218,2)</f>
        <v>0</v>
      </c>
      <c r="K218" s="203" t="s">
        <v>414</v>
      </c>
      <c r="L218" s="57"/>
      <c r="M218" s="208" t="s">
        <v>36</v>
      </c>
      <c r="N218" s="209" t="s">
        <v>50</v>
      </c>
      <c r="O218" s="38"/>
      <c r="P218" s="210">
        <f>O218*H218</f>
        <v>0</v>
      </c>
      <c r="Q218" s="210">
        <v>1.0460000000000001E-2</v>
      </c>
      <c r="R218" s="210">
        <f>Q218*H218</f>
        <v>0.15136666000000001</v>
      </c>
      <c r="S218" s="210">
        <v>0</v>
      </c>
      <c r="T218" s="211">
        <f>S218*H218</f>
        <v>0</v>
      </c>
      <c r="AR218" s="19" t="s">
        <v>415</v>
      </c>
      <c r="AT218" s="19" t="s">
        <v>410</v>
      </c>
      <c r="AU218" s="19" t="s">
        <v>94</v>
      </c>
      <c r="AY218" s="19" t="s">
        <v>406</v>
      </c>
      <c r="BE218" s="212">
        <f>IF(N218="základní",J218,0)</f>
        <v>0</v>
      </c>
      <c r="BF218" s="212">
        <f>IF(N218="snížená",J218,0)</f>
        <v>0</v>
      </c>
      <c r="BG218" s="212">
        <f>IF(N218="zákl. přenesená",J218,0)</f>
        <v>0</v>
      </c>
      <c r="BH218" s="212">
        <f>IF(N218="sníž. přenesená",J218,0)</f>
        <v>0</v>
      </c>
      <c r="BI218" s="212">
        <f>IF(N218="nulová",J218,0)</f>
        <v>0</v>
      </c>
      <c r="BJ218" s="19" t="s">
        <v>23</v>
      </c>
      <c r="BK218" s="212">
        <f>ROUND(I218*H218,2)</f>
        <v>0</v>
      </c>
      <c r="BL218" s="19" t="s">
        <v>415</v>
      </c>
      <c r="BM218" s="19" t="s">
        <v>4038</v>
      </c>
    </row>
    <row r="219" spans="2:65" s="12" customFormat="1" x14ac:dyDescent="0.3">
      <c r="B219" s="213"/>
      <c r="C219" s="214"/>
      <c r="D219" s="215" t="s">
        <v>417</v>
      </c>
      <c r="E219" s="216" t="s">
        <v>36</v>
      </c>
      <c r="F219" s="217" t="s">
        <v>3967</v>
      </c>
      <c r="G219" s="214"/>
      <c r="H219" s="218" t="s">
        <v>36</v>
      </c>
      <c r="I219" s="219"/>
      <c r="J219" s="214"/>
      <c r="K219" s="214"/>
      <c r="L219" s="220"/>
      <c r="M219" s="221"/>
      <c r="N219" s="222"/>
      <c r="O219" s="222"/>
      <c r="P219" s="222"/>
      <c r="Q219" s="222"/>
      <c r="R219" s="222"/>
      <c r="S219" s="222"/>
      <c r="T219" s="223"/>
      <c r="AT219" s="224" t="s">
        <v>417</v>
      </c>
      <c r="AU219" s="224" t="s">
        <v>94</v>
      </c>
      <c r="AV219" s="12" t="s">
        <v>23</v>
      </c>
      <c r="AW219" s="12" t="s">
        <v>43</v>
      </c>
      <c r="AX219" s="12" t="s">
        <v>79</v>
      </c>
      <c r="AY219" s="224" t="s">
        <v>406</v>
      </c>
    </row>
    <row r="220" spans="2:65" s="13" customFormat="1" x14ac:dyDescent="0.3">
      <c r="B220" s="225"/>
      <c r="C220" s="226"/>
      <c r="D220" s="247" t="s">
        <v>417</v>
      </c>
      <c r="E220" s="251" t="s">
        <v>36</v>
      </c>
      <c r="F220" s="252" t="s">
        <v>4039</v>
      </c>
      <c r="G220" s="226"/>
      <c r="H220" s="253">
        <v>14.471</v>
      </c>
      <c r="I220" s="230"/>
      <c r="J220" s="226"/>
      <c r="K220" s="226"/>
      <c r="L220" s="231"/>
      <c r="M220" s="232"/>
      <c r="N220" s="233"/>
      <c r="O220" s="233"/>
      <c r="P220" s="233"/>
      <c r="Q220" s="233"/>
      <c r="R220" s="233"/>
      <c r="S220" s="233"/>
      <c r="T220" s="234"/>
      <c r="AT220" s="235" t="s">
        <v>417</v>
      </c>
      <c r="AU220" s="235" t="s">
        <v>94</v>
      </c>
      <c r="AV220" s="13" t="s">
        <v>87</v>
      </c>
      <c r="AW220" s="13" t="s">
        <v>43</v>
      </c>
      <c r="AX220" s="13" t="s">
        <v>23</v>
      </c>
      <c r="AY220" s="235" t="s">
        <v>406</v>
      </c>
    </row>
    <row r="221" spans="2:65" s="1" customFormat="1" ht="22.5" customHeight="1" x14ac:dyDescent="0.3">
      <c r="B221" s="37"/>
      <c r="C221" s="201" t="s">
        <v>299</v>
      </c>
      <c r="D221" s="201" t="s">
        <v>410</v>
      </c>
      <c r="E221" s="202" t="s">
        <v>464</v>
      </c>
      <c r="F221" s="203" t="s">
        <v>465</v>
      </c>
      <c r="G221" s="204" t="s">
        <v>466</v>
      </c>
      <c r="H221" s="205">
        <v>265.21499999999997</v>
      </c>
      <c r="I221" s="206"/>
      <c r="J221" s="207">
        <f>ROUND(I221*H221,2)</f>
        <v>0</v>
      </c>
      <c r="K221" s="203" t="s">
        <v>414</v>
      </c>
      <c r="L221" s="57"/>
      <c r="M221" s="208" t="s">
        <v>36</v>
      </c>
      <c r="N221" s="209" t="s">
        <v>50</v>
      </c>
      <c r="O221" s="38"/>
      <c r="P221" s="210">
        <f>O221*H221</f>
        <v>0</v>
      </c>
      <c r="Q221" s="210">
        <v>2.0799999999999998E-3</v>
      </c>
      <c r="R221" s="210">
        <f>Q221*H221</f>
        <v>0.55164719999999989</v>
      </c>
      <c r="S221" s="210">
        <v>0</v>
      </c>
      <c r="T221" s="211">
        <f>S221*H221</f>
        <v>0</v>
      </c>
      <c r="AR221" s="19" t="s">
        <v>415</v>
      </c>
      <c r="AT221" s="19" t="s">
        <v>410</v>
      </c>
      <c r="AU221" s="19" t="s">
        <v>94</v>
      </c>
      <c r="AY221" s="19" t="s">
        <v>406</v>
      </c>
      <c r="BE221" s="212">
        <f>IF(N221="základní",J221,0)</f>
        <v>0</v>
      </c>
      <c r="BF221" s="212">
        <f>IF(N221="snížená",J221,0)</f>
        <v>0</v>
      </c>
      <c r="BG221" s="212">
        <f>IF(N221="zákl. přenesená",J221,0)</f>
        <v>0</v>
      </c>
      <c r="BH221" s="212">
        <f>IF(N221="sníž. přenesená",J221,0)</f>
        <v>0</v>
      </c>
      <c r="BI221" s="212">
        <f>IF(N221="nulová",J221,0)</f>
        <v>0</v>
      </c>
      <c r="BJ221" s="19" t="s">
        <v>23</v>
      </c>
      <c r="BK221" s="212">
        <f>ROUND(I221*H221,2)</f>
        <v>0</v>
      </c>
      <c r="BL221" s="19" t="s">
        <v>415</v>
      </c>
      <c r="BM221" s="19" t="s">
        <v>4040</v>
      </c>
    </row>
    <row r="222" spans="2:65" s="12" customFormat="1" x14ac:dyDescent="0.3">
      <c r="B222" s="213"/>
      <c r="C222" s="214"/>
      <c r="D222" s="215" t="s">
        <v>417</v>
      </c>
      <c r="E222" s="216" t="s">
        <v>36</v>
      </c>
      <c r="F222" s="217" t="s">
        <v>669</v>
      </c>
      <c r="G222" s="214"/>
      <c r="H222" s="218" t="s">
        <v>36</v>
      </c>
      <c r="I222" s="219"/>
      <c r="J222" s="214"/>
      <c r="K222" s="214"/>
      <c r="L222" s="220"/>
      <c r="M222" s="221"/>
      <c r="N222" s="222"/>
      <c r="O222" s="222"/>
      <c r="P222" s="222"/>
      <c r="Q222" s="222"/>
      <c r="R222" s="222"/>
      <c r="S222" s="222"/>
      <c r="T222" s="223"/>
      <c r="AT222" s="224" t="s">
        <v>417</v>
      </c>
      <c r="AU222" s="224" t="s">
        <v>94</v>
      </c>
      <c r="AV222" s="12" t="s">
        <v>23</v>
      </c>
      <c r="AW222" s="12" t="s">
        <v>43</v>
      </c>
      <c r="AX222" s="12" t="s">
        <v>79</v>
      </c>
      <c r="AY222" s="224" t="s">
        <v>406</v>
      </c>
    </row>
    <row r="223" spans="2:65" s="12" customFormat="1" x14ac:dyDescent="0.3">
      <c r="B223" s="213"/>
      <c r="C223" s="214"/>
      <c r="D223" s="215" t="s">
        <v>417</v>
      </c>
      <c r="E223" s="216" t="s">
        <v>36</v>
      </c>
      <c r="F223" s="217" t="s">
        <v>4017</v>
      </c>
      <c r="G223" s="214"/>
      <c r="H223" s="218" t="s">
        <v>36</v>
      </c>
      <c r="I223" s="219"/>
      <c r="J223" s="214"/>
      <c r="K223" s="214"/>
      <c r="L223" s="220"/>
      <c r="M223" s="221"/>
      <c r="N223" s="222"/>
      <c r="O223" s="222"/>
      <c r="P223" s="222"/>
      <c r="Q223" s="222"/>
      <c r="R223" s="222"/>
      <c r="S223" s="222"/>
      <c r="T223" s="223"/>
      <c r="AT223" s="224" t="s">
        <v>417</v>
      </c>
      <c r="AU223" s="224" t="s">
        <v>94</v>
      </c>
      <c r="AV223" s="12" t="s">
        <v>23</v>
      </c>
      <c r="AW223" s="12" t="s">
        <v>43</v>
      </c>
      <c r="AX223" s="12" t="s">
        <v>79</v>
      </c>
      <c r="AY223" s="224" t="s">
        <v>406</v>
      </c>
    </row>
    <row r="224" spans="2:65" s="13" customFormat="1" x14ac:dyDescent="0.3">
      <c r="B224" s="225"/>
      <c r="C224" s="226"/>
      <c r="D224" s="215" t="s">
        <v>417</v>
      </c>
      <c r="E224" s="227" t="s">
        <v>36</v>
      </c>
      <c r="F224" s="228" t="s">
        <v>4041</v>
      </c>
      <c r="G224" s="226"/>
      <c r="H224" s="229">
        <v>35.991</v>
      </c>
      <c r="I224" s="230"/>
      <c r="J224" s="226"/>
      <c r="K224" s="226"/>
      <c r="L224" s="231"/>
      <c r="M224" s="232"/>
      <c r="N224" s="233"/>
      <c r="O224" s="233"/>
      <c r="P224" s="233"/>
      <c r="Q224" s="233"/>
      <c r="R224" s="233"/>
      <c r="S224" s="233"/>
      <c r="T224" s="234"/>
      <c r="AT224" s="235" t="s">
        <v>417</v>
      </c>
      <c r="AU224" s="235" t="s">
        <v>94</v>
      </c>
      <c r="AV224" s="13" t="s">
        <v>87</v>
      </c>
      <c r="AW224" s="13" t="s">
        <v>43</v>
      </c>
      <c r="AX224" s="13" t="s">
        <v>79</v>
      </c>
      <c r="AY224" s="235" t="s">
        <v>406</v>
      </c>
    </row>
    <row r="225" spans="2:65" s="13" customFormat="1" x14ac:dyDescent="0.3">
      <c r="B225" s="225"/>
      <c r="C225" s="226"/>
      <c r="D225" s="215" t="s">
        <v>417</v>
      </c>
      <c r="E225" s="227" t="s">
        <v>36</v>
      </c>
      <c r="F225" s="228" t="s">
        <v>4042</v>
      </c>
      <c r="G225" s="226"/>
      <c r="H225" s="229">
        <v>95.531999999999996</v>
      </c>
      <c r="I225" s="230"/>
      <c r="J225" s="226"/>
      <c r="K225" s="226"/>
      <c r="L225" s="231"/>
      <c r="M225" s="232"/>
      <c r="N225" s="233"/>
      <c r="O225" s="233"/>
      <c r="P225" s="233"/>
      <c r="Q225" s="233"/>
      <c r="R225" s="233"/>
      <c r="S225" s="233"/>
      <c r="T225" s="234"/>
      <c r="AT225" s="235" t="s">
        <v>417</v>
      </c>
      <c r="AU225" s="235" t="s">
        <v>94</v>
      </c>
      <c r="AV225" s="13" t="s">
        <v>87</v>
      </c>
      <c r="AW225" s="13" t="s">
        <v>43</v>
      </c>
      <c r="AX225" s="13" t="s">
        <v>79</v>
      </c>
      <c r="AY225" s="235" t="s">
        <v>406</v>
      </c>
    </row>
    <row r="226" spans="2:65" s="12" customFormat="1" x14ac:dyDescent="0.3">
      <c r="B226" s="213"/>
      <c r="C226" s="214"/>
      <c r="D226" s="215" t="s">
        <v>417</v>
      </c>
      <c r="E226" s="216" t="s">
        <v>36</v>
      </c>
      <c r="F226" s="217" t="s">
        <v>4020</v>
      </c>
      <c r="G226" s="214"/>
      <c r="H226" s="218" t="s">
        <v>36</v>
      </c>
      <c r="I226" s="219"/>
      <c r="J226" s="214"/>
      <c r="K226" s="214"/>
      <c r="L226" s="220"/>
      <c r="M226" s="221"/>
      <c r="N226" s="222"/>
      <c r="O226" s="222"/>
      <c r="P226" s="222"/>
      <c r="Q226" s="222"/>
      <c r="R226" s="222"/>
      <c r="S226" s="222"/>
      <c r="T226" s="223"/>
      <c r="AT226" s="224" t="s">
        <v>417</v>
      </c>
      <c r="AU226" s="224" t="s">
        <v>94</v>
      </c>
      <c r="AV226" s="12" t="s">
        <v>23</v>
      </c>
      <c r="AW226" s="12" t="s">
        <v>43</v>
      </c>
      <c r="AX226" s="12" t="s">
        <v>79</v>
      </c>
      <c r="AY226" s="224" t="s">
        <v>406</v>
      </c>
    </row>
    <row r="227" spans="2:65" s="13" customFormat="1" x14ac:dyDescent="0.3">
      <c r="B227" s="225"/>
      <c r="C227" s="226"/>
      <c r="D227" s="215" t="s">
        <v>417</v>
      </c>
      <c r="E227" s="227" t="s">
        <v>36</v>
      </c>
      <c r="F227" s="228" t="s">
        <v>4043</v>
      </c>
      <c r="G227" s="226"/>
      <c r="H227" s="229">
        <v>70.108000000000004</v>
      </c>
      <c r="I227" s="230"/>
      <c r="J227" s="226"/>
      <c r="K227" s="226"/>
      <c r="L227" s="231"/>
      <c r="M227" s="232"/>
      <c r="N227" s="233"/>
      <c r="O227" s="233"/>
      <c r="P227" s="233"/>
      <c r="Q227" s="233"/>
      <c r="R227" s="233"/>
      <c r="S227" s="233"/>
      <c r="T227" s="234"/>
      <c r="AT227" s="235" t="s">
        <v>417</v>
      </c>
      <c r="AU227" s="235" t="s">
        <v>94</v>
      </c>
      <c r="AV227" s="13" t="s">
        <v>87</v>
      </c>
      <c r="AW227" s="13" t="s">
        <v>43</v>
      </c>
      <c r="AX227" s="13" t="s">
        <v>79</v>
      </c>
      <c r="AY227" s="235" t="s">
        <v>406</v>
      </c>
    </row>
    <row r="228" spans="2:65" s="12" customFormat="1" x14ac:dyDescent="0.3">
      <c r="B228" s="213"/>
      <c r="C228" s="214"/>
      <c r="D228" s="215" t="s">
        <v>417</v>
      </c>
      <c r="E228" s="216" t="s">
        <v>36</v>
      </c>
      <c r="F228" s="217" t="s">
        <v>4022</v>
      </c>
      <c r="G228" s="214"/>
      <c r="H228" s="218" t="s">
        <v>36</v>
      </c>
      <c r="I228" s="219"/>
      <c r="J228" s="214"/>
      <c r="K228" s="214"/>
      <c r="L228" s="220"/>
      <c r="M228" s="221"/>
      <c r="N228" s="222"/>
      <c r="O228" s="222"/>
      <c r="P228" s="222"/>
      <c r="Q228" s="222"/>
      <c r="R228" s="222"/>
      <c r="S228" s="222"/>
      <c r="T228" s="223"/>
      <c r="AT228" s="224" t="s">
        <v>417</v>
      </c>
      <c r="AU228" s="224" t="s">
        <v>94</v>
      </c>
      <c r="AV228" s="12" t="s">
        <v>23</v>
      </c>
      <c r="AW228" s="12" t="s">
        <v>43</v>
      </c>
      <c r="AX228" s="12" t="s">
        <v>79</v>
      </c>
      <c r="AY228" s="224" t="s">
        <v>406</v>
      </c>
    </row>
    <row r="229" spans="2:65" s="13" customFormat="1" x14ac:dyDescent="0.3">
      <c r="B229" s="225"/>
      <c r="C229" s="226"/>
      <c r="D229" s="215" t="s">
        <v>417</v>
      </c>
      <c r="E229" s="227" t="s">
        <v>36</v>
      </c>
      <c r="F229" s="228" t="s">
        <v>4044</v>
      </c>
      <c r="G229" s="226"/>
      <c r="H229" s="229">
        <v>49.664000000000001</v>
      </c>
      <c r="I229" s="230"/>
      <c r="J229" s="226"/>
      <c r="K229" s="226"/>
      <c r="L229" s="231"/>
      <c r="M229" s="232"/>
      <c r="N229" s="233"/>
      <c r="O229" s="233"/>
      <c r="P229" s="233"/>
      <c r="Q229" s="233"/>
      <c r="R229" s="233"/>
      <c r="S229" s="233"/>
      <c r="T229" s="234"/>
      <c r="AT229" s="235" t="s">
        <v>417</v>
      </c>
      <c r="AU229" s="235" t="s">
        <v>94</v>
      </c>
      <c r="AV229" s="13" t="s">
        <v>87</v>
      </c>
      <c r="AW229" s="13" t="s">
        <v>43</v>
      </c>
      <c r="AX229" s="13" t="s">
        <v>79</v>
      </c>
      <c r="AY229" s="235" t="s">
        <v>406</v>
      </c>
    </row>
    <row r="230" spans="2:65" s="12" customFormat="1" x14ac:dyDescent="0.3">
      <c r="B230" s="213"/>
      <c r="C230" s="214"/>
      <c r="D230" s="215" t="s">
        <v>417</v>
      </c>
      <c r="E230" s="216" t="s">
        <v>36</v>
      </c>
      <c r="F230" s="217" t="s">
        <v>763</v>
      </c>
      <c r="G230" s="214"/>
      <c r="H230" s="218" t="s">
        <v>36</v>
      </c>
      <c r="I230" s="219"/>
      <c r="J230" s="214"/>
      <c r="K230" s="214"/>
      <c r="L230" s="220"/>
      <c r="M230" s="221"/>
      <c r="N230" s="222"/>
      <c r="O230" s="222"/>
      <c r="P230" s="222"/>
      <c r="Q230" s="222"/>
      <c r="R230" s="222"/>
      <c r="S230" s="222"/>
      <c r="T230" s="223"/>
      <c r="AT230" s="224" t="s">
        <v>417</v>
      </c>
      <c r="AU230" s="224" t="s">
        <v>94</v>
      </c>
      <c r="AV230" s="12" t="s">
        <v>23</v>
      </c>
      <c r="AW230" s="12" t="s">
        <v>43</v>
      </c>
      <c r="AX230" s="12" t="s">
        <v>79</v>
      </c>
      <c r="AY230" s="224" t="s">
        <v>406</v>
      </c>
    </row>
    <row r="231" spans="2:65" s="13" customFormat="1" x14ac:dyDescent="0.3">
      <c r="B231" s="225"/>
      <c r="C231" s="226"/>
      <c r="D231" s="215" t="s">
        <v>417</v>
      </c>
      <c r="E231" s="227" t="s">
        <v>36</v>
      </c>
      <c r="F231" s="228" t="s">
        <v>4045</v>
      </c>
      <c r="G231" s="226"/>
      <c r="H231" s="229">
        <v>13.92</v>
      </c>
      <c r="I231" s="230"/>
      <c r="J231" s="226"/>
      <c r="K231" s="226"/>
      <c r="L231" s="231"/>
      <c r="M231" s="232"/>
      <c r="N231" s="233"/>
      <c r="O231" s="233"/>
      <c r="P231" s="233"/>
      <c r="Q231" s="233"/>
      <c r="R231" s="233"/>
      <c r="S231" s="233"/>
      <c r="T231" s="234"/>
      <c r="AT231" s="235" t="s">
        <v>417</v>
      </c>
      <c r="AU231" s="235" t="s">
        <v>94</v>
      </c>
      <c r="AV231" s="13" t="s">
        <v>87</v>
      </c>
      <c r="AW231" s="13" t="s">
        <v>43</v>
      </c>
      <c r="AX231" s="13" t="s">
        <v>79</v>
      </c>
      <c r="AY231" s="235" t="s">
        <v>406</v>
      </c>
    </row>
    <row r="232" spans="2:65" s="14" customFormat="1" x14ac:dyDescent="0.3">
      <c r="B232" s="236"/>
      <c r="C232" s="237"/>
      <c r="D232" s="247" t="s">
        <v>417</v>
      </c>
      <c r="E232" s="248" t="s">
        <v>36</v>
      </c>
      <c r="F232" s="249" t="s">
        <v>421</v>
      </c>
      <c r="G232" s="237"/>
      <c r="H232" s="250">
        <v>265.21499999999997</v>
      </c>
      <c r="I232" s="241"/>
      <c r="J232" s="237"/>
      <c r="K232" s="237"/>
      <c r="L232" s="242"/>
      <c r="M232" s="243"/>
      <c r="N232" s="244"/>
      <c r="O232" s="244"/>
      <c r="P232" s="244"/>
      <c r="Q232" s="244"/>
      <c r="R232" s="244"/>
      <c r="S232" s="244"/>
      <c r="T232" s="245"/>
      <c r="AT232" s="246" t="s">
        <v>417</v>
      </c>
      <c r="AU232" s="246" t="s">
        <v>94</v>
      </c>
      <c r="AV232" s="14" t="s">
        <v>415</v>
      </c>
      <c r="AW232" s="14" t="s">
        <v>43</v>
      </c>
      <c r="AX232" s="14" t="s">
        <v>23</v>
      </c>
      <c r="AY232" s="246" t="s">
        <v>406</v>
      </c>
    </row>
    <row r="233" spans="2:65" s="1" customFormat="1" ht="22.5" customHeight="1" x14ac:dyDescent="0.3">
      <c r="B233" s="37"/>
      <c r="C233" s="201" t="s">
        <v>559</v>
      </c>
      <c r="D233" s="201" t="s">
        <v>410</v>
      </c>
      <c r="E233" s="202" t="s">
        <v>469</v>
      </c>
      <c r="F233" s="203" t="s">
        <v>470</v>
      </c>
      <c r="G233" s="204" t="s">
        <v>466</v>
      </c>
      <c r="H233" s="205">
        <v>265.21499999999997</v>
      </c>
      <c r="I233" s="206"/>
      <c r="J233" s="207">
        <f>ROUND(I233*H233,2)</f>
        <v>0</v>
      </c>
      <c r="K233" s="203" t="s">
        <v>414</v>
      </c>
      <c r="L233" s="57"/>
      <c r="M233" s="208" t="s">
        <v>36</v>
      </c>
      <c r="N233" s="209" t="s">
        <v>50</v>
      </c>
      <c r="O233" s="38"/>
      <c r="P233" s="210">
        <f>O233*H233</f>
        <v>0</v>
      </c>
      <c r="Q233" s="210">
        <v>0</v>
      </c>
      <c r="R233" s="210">
        <f>Q233*H233</f>
        <v>0</v>
      </c>
      <c r="S233" s="210">
        <v>0</v>
      </c>
      <c r="T233" s="211">
        <f>S233*H233</f>
        <v>0</v>
      </c>
      <c r="AR233" s="19" t="s">
        <v>415</v>
      </c>
      <c r="AT233" s="19" t="s">
        <v>410</v>
      </c>
      <c r="AU233" s="19" t="s">
        <v>94</v>
      </c>
      <c r="AY233" s="19" t="s">
        <v>406</v>
      </c>
      <c r="BE233" s="212">
        <f>IF(N233="základní",J233,0)</f>
        <v>0</v>
      </c>
      <c r="BF233" s="212">
        <f>IF(N233="snížená",J233,0)</f>
        <v>0</v>
      </c>
      <c r="BG233" s="212">
        <f>IF(N233="zákl. přenesená",J233,0)</f>
        <v>0</v>
      </c>
      <c r="BH233" s="212">
        <f>IF(N233="sníž. přenesená",J233,0)</f>
        <v>0</v>
      </c>
      <c r="BI233" s="212">
        <f>IF(N233="nulová",J233,0)</f>
        <v>0</v>
      </c>
      <c r="BJ233" s="19" t="s">
        <v>23</v>
      </c>
      <c r="BK233" s="212">
        <f>ROUND(I233*H233,2)</f>
        <v>0</v>
      </c>
      <c r="BL233" s="19" t="s">
        <v>415</v>
      </c>
      <c r="BM233" s="19" t="s">
        <v>4046</v>
      </c>
    </row>
    <row r="234" spans="2:65" s="1" customFormat="1" ht="22.5" customHeight="1" x14ac:dyDescent="0.3">
      <c r="B234" s="37"/>
      <c r="C234" s="201" t="s">
        <v>564</v>
      </c>
      <c r="D234" s="201" t="s">
        <v>410</v>
      </c>
      <c r="E234" s="202" t="s">
        <v>933</v>
      </c>
      <c r="F234" s="203" t="s">
        <v>934</v>
      </c>
      <c r="G234" s="204" t="s">
        <v>466</v>
      </c>
      <c r="H234" s="205">
        <v>76.335999999999999</v>
      </c>
      <c r="I234" s="206"/>
      <c r="J234" s="207">
        <f>ROUND(I234*H234,2)</f>
        <v>0</v>
      </c>
      <c r="K234" s="203" t="s">
        <v>414</v>
      </c>
      <c r="L234" s="57"/>
      <c r="M234" s="208" t="s">
        <v>36</v>
      </c>
      <c r="N234" s="209" t="s">
        <v>50</v>
      </c>
      <c r="O234" s="38"/>
      <c r="P234" s="210">
        <f>O234*H234</f>
        <v>0</v>
      </c>
      <c r="Q234" s="210">
        <v>1.1690000000000001E-2</v>
      </c>
      <c r="R234" s="210">
        <f>Q234*H234</f>
        <v>0.89236784000000002</v>
      </c>
      <c r="S234" s="210">
        <v>0</v>
      </c>
      <c r="T234" s="211">
        <f>S234*H234</f>
        <v>0</v>
      </c>
      <c r="AR234" s="19" t="s">
        <v>415</v>
      </c>
      <c r="AT234" s="19" t="s">
        <v>410</v>
      </c>
      <c r="AU234" s="19" t="s">
        <v>94</v>
      </c>
      <c r="AY234" s="19" t="s">
        <v>406</v>
      </c>
      <c r="BE234" s="212">
        <f>IF(N234="základní",J234,0)</f>
        <v>0</v>
      </c>
      <c r="BF234" s="212">
        <f>IF(N234="snížená",J234,0)</f>
        <v>0</v>
      </c>
      <c r="BG234" s="212">
        <f>IF(N234="zákl. přenesená",J234,0)</f>
        <v>0</v>
      </c>
      <c r="BH234" s="212">
        <f>IF(N234="sníž. přenesená",J234,0)</f>
        <v>0</v>
      </c>
      <c r="BI234" s="212">
        <f>IF(N234="nulová",J234,0)</f>
        <v>0</v>
      </c>
      <c r="BJ234" s="19" t="s">
        <v>23</v>
      </c>
      <c r="BK234" s="212">
        <f>ROUND(I234*H234,2)</f>
        <v>0</v>
      </c>
      <c r="BL234" s="19" t="s">
        <v>415</v>
      </c>
      <c r="BM234" s="19" t="s">
        <v>4047</v>
      </c>
    </row>
    <row r="235" spans="2:65" s="12" customFormat="1" x14ac:dyDescent="0.3">
      <c r="B235" s="213"/>
      <c r="C235" s="214"/>
      <c r="D235" s="215" t="s">
        <v>417</v>
      </c>
      <c r="E235" s="216" t="s">
        <v>36</v>
      </c>
      <c r="F235" s="217" t="s">
        <v>763</v>
      </c>
      <c r="G235" s="214"/>
      <c r="H235" s="218" t="s">
        <v>36</v>
      </c>
      <c r="I235" s="219"/>
      <c r="J235" s="214"/>
      <c r="K235" s="214"/>
      <c r="L235" s="220"/>
      <c r="M235" s="221"/>
      <c r="N235" s="222"/>
      <c r="O235" s="222"/>
      <c r="P235" s="222"/>
      <c r="Q235" s="222"/>
      <c r="R235" s="222"/>
      <c r="S235" s="222"/>
      <c r="T235" s="223"/>
      <c r="AT235" s="224" t="s">
        <v>417</v>
      </c>
      <c r="AU235" s="224" t="s">
        <v>94</v>
      </c>
      <c r="AV235" s="12" t="s">
        <v>23</v>
      </c>
      <c r="AW235" s="12" t="s">
        <v>43</v>
      </c>
      <c r="AX235" s="12" t="s">
        <v>79</v>
      </c>
      <c r="AY235" s="224" t="s">
        <v>406</v>
      </c>
    </row>
    <row r="236" spans="2:65" s="13" customFormat="1" x14ac:dyDescent="0.3">
      <c r="B236" s="225"/>
      <c r="C236" s="226"/>
      <c r="D236" s="215" t="s">
        <v>417</v>
      </c>
      <c r="E236" s="227" t="s">
        <v>36</v>
      </c>
      <c r="F236" s="228" t="s">
        <v>4048</v>
      </c>
      <c r="G236" s="226"/>
      <c r="H236" s="229">
        <v>25.064</v>
      </c>
      <c r="I236" s="230"/>
      <c r="J236" s="226"/>
      <c r="K236" s="226"/>
      <c r="L236" s="231"/>
      <c r="M236" s="232"/>
      <c r="N236" s="233"/>
      <c r="O236" s="233"/>
      <c r="P236" s="233"/>
      <c r="Q236" s="233"/>
      <c r="R236" s="233"/>
      <c r="S236" s="233"/>
      <c r="T236" s="234"/>
      <c r="AT236" s="235" t="s">
        <v>417</v>
      </c>
      <c r="AU236" s="235" t="s">
        <v>94</v>
      </c>
      <c r="AV236" s="13" t="s">
        <v>87</v>
      </c>
      <c r="AW236" s="13" t="s">
        <v>43</v>
      </c>
      <c r="AX236" s="13" t="s">
        <v>79</v>
      </c>
      <c r="AY236" s="235" t="s">
        <v>406</v>
      </c>
    </row>
    <row r="237" spans="2:65" s="13" customFormat="1" x14ac:dyDescent="0.3">
      <c r="B237" s="225"/>
      <c r="C237" s="226"/>
      <c r="D237" s="215" t="s">
        <v>417</v>
      </c>
      <c r="E237" s="227" t="s">
        <v>36</v>
      </c>
      <c r="F237" s="228" t="s">
        <v>4049</v>
      </c>
      <c r="G237" s="226"/>
      <c r="H237" s="229">
        <v>25.584</v>
      </c>
      <c r="I237" s="230"/>
      <c r="J237" s="226"/>
      <c r="K237" s="226"/>
      <c r="L237" s="231"/>
      <c r="M237" s="232"/>
      <c r="N237" s="233"/>
      <c r="O237" s="233"/>
      <c r="P237" s="233"/>
      <c r="Q237" s="233"/>
      <c r="R237" s="233"/>
      <c r="S237" s="233"/>
      <c r="T237" s="234"/>
      <c r="AT237" s="235" t="s">
        <v>417</v>
      </c>
      <c r="AU237" s="235" t="s">
        <v>94</v>
      </c>
      <c r="AV237" s="13" t="s">
        <v>87</v>
      </c>
      <c r="AW237" s="13" t="s">
        <v>43</v>
      </c>
      <c r="AX237" s="13" t="s">
        <v>79</v>
      </c>
      <c r="AY237" s="235" t="s">
        <v>406</v>
      </c>
    </row>
    <row r="238" spans="2:65" s="13" customFormat="1" x14ac:dyDescent="0.3">
      <c r="B238" s="225"/>
      <c r="C238" s="226"/>
      <c r="D238" s="215" t="s">
        <v>417</v>
      </c>
      <c r="E238" s="227" t="s">
        <v>36</v>
      </c>
      <c r="F238" s="228" t="s">
        <v>4050</v>
      </c>
      <c r="G238" s="226"/>
      <c r="H238" s="229">
        <v>25.687999999999999</v>
      </c>
      <c r="I238" s="230"/>
      <c r="J238" s="226"/>
      <c r="K238" s="226"/>
      <c r="L238" s="231"/>
      <c r="M238" s="232"/>
      <c r="N238" s="233"/>
      <c r="O238" s="233"/>
      <c r="P238" s="233"/>
      <c r="Q238" s="233"/>
      <c r="R238" s="233"/>
      <c r="S238" s="233"/>
      <c r="T238" s="234"/>
      <c r="AT238" s="235" t="s">
        <v>417</v>
      </c>
      <c r="AU238" s="235" t="s">
        <v>94</v>
      </c>
      <c r="AV238" s="13" t="s">
        <v>87</v>
      </c>
      <c r="AW238" s="13" t="s">
        <v>43</v>
      </c>
      <c r="AX238" s="13" t="s">
        <v>79</v>
      </c>
      <c r="AY238" s="235" t="s">
        <v>406</v>
      </c>
    </row>
    <row r="239" spans="2:65" s="14" customFormat="1" x14ac:dyDescent="0.3">
      <c r="B239" s="236"/>
      <c r="C239" s="237"/>
      <c r="D239" s="247" t="s">
        <v>417</v>
      </c>
      <c r="E239" s="248" t="s">
        <v>36</v>
      </c>
      <c r="F239" s="249" t="s">
        <v>421</v>
      </c>
      <c r="G239" s="237"/>
      <c r="H239" s="250">
        <v>76.335999999999999</v>
      </c>
      <c r="I239" s="241"/>
      <c r="J239" s="237"/>
      <c r="K239" s="237"/>
      <c r="L239" s="242"/>
      <c r="M239" s="243"/>
      <c r="N239" s="244"/>
      <c r="O239" s="244"/>
      <c r="P239" s="244"/>
      <c r="Q239" s="244"/>
      <c r="R239" s="244"/>
      <c r="S239" s="244"/>
      <c r="T239" s="245"/>
      <c r="AT239" s="246" t="s">
        <v>417</v>
      </c>
      <c r="AU239" s="246" t="s">
        <v>94</v>
      </c>
      <c r="AV239" s="14" t="s">
        <v>415</v>
      </c>
      <c r="AW239" s="14" t="s">
        <v>43</v>
      </c>
      <c r="AX239" s="14" t="s">
        <v>23</v>
      </c>
      <c r="AY239" s="246" t="s">
        <v>406</v>
      </c>
    </row>
    <row r="240" spans="2:65" s="1" customFormat="1" ht="22.5" customHeight="1" x14ac:dyDescent="0.3">
      <c r="B240" s="37"/>
      <c r="C240" s="201" t="s">
        <v>572</v>
      </c>
      <c r="D240" s="201" t="s">
        <v>410</v>
      </c>
      <c r="E240" s="202" t="s">
        <v>941</v>
      </c>
      <c r="F240" s="203" t="s">
        <v>942</v>
      </c>
      <c r="G240" s="204" t="s">
        <v>466</v>
      </c>
      <c r="H240" s="205">
        <v>76.335999999999999</v>
      </c>
      <c r="I240" s="206"/>
      <c r="J240" s="207">
        <f>ROUND(I240*H240,2)</f>
        <v>0</v>
      </c>
      <c r="K240" s="203" t="s">
        <v>414</v>
      </c>
      <c r="L240" s="57"/>
      <c r="M240" s="208" t="s">
        <v>36</v>
      </c>
      <c r="N240" s="209" t="s">
        <v>50</v>
      </c>
      <c r="O240" s="38"/>
      <c r="P240" s="210">
        <f>O240*H240</f>
        <v>0</v>
      </c>
      <c r="Q240" s="210">
        <v>0</v>
      </c>
      <c r="R240" s="210">
        <f>Q240*H240</f>
        <v>0</v>
      </c>
      <c r="S240" s="210">
        <v>0</v>
      </c>
      <c r="T240" s="211">
        <f>S240*H240</f>
        <v>0</v>
      </c>
      <c r="AR240" s="19" t="s">
        <v>415</v>
      </c>
      <c r="AT240" s="19" t="s">
        <v>410</v>
      </c>
      <c r="AU240" s="19" t="s">
        <v>94</v>
      </c>
      <c r="AY240" s="19" t="s">
        <v>406</v>
      </c>
      <c r="BE240" s="212">
        <f>IF(N240="základní",J240,0)</f>
        <v>0</v>
      </c>
      <c r="BF240" s="212">
        <f>IF(N240="snížená",J240,0)</f>
        <v>0</v>
      </c>
      <c r="BG240" s="212">
        <f>IF(N240="zákl. přenesená",J240,0)</f>
        <v>0</v>
      </c>
      <c r="BH240" s="212">
        <f>IF(N240="sníž. přenesená",J240,0)</f>
        <v>0</v>
      </c>
      <c r="BI240" s="212">
        <f>IF(N240="nulová",J240,0)</f>
        <v>0</v>
      </c>
      <c r="BJ240" s="19" t="s">
        <v>23</v>
      </c>
      <c r="BK240" s="212">
        <f>ROUND(I240*H240,2)</f>
        <v>0</v>
      </c>
      <c r="BL240" s="19" t="s">
        <v>415</v>
      </c>
      <c r="BM240" s="19" t="s">
        <v>4051</v>
      </c>
    </row>
    <row r="241" spans="2:65" s="1" customFormat="1" ht="22.5" customHeight="1" x14ac:dyDescent="0.3">
      <c r="B241" s="37"/>
      <c r="C241" s="201" t="s">
        <v>576</v>
      </c>
      <c r="D241" s="201" t="s">
        <v>410</v>
      </c>
      <c r="E241" s="202" t="s">
        <v>945</v>
      </c>
      <c r="F241" s="203" t="s">
        <v>946</v>
      </c>
      <c r="G241" s="204" t="s">
        <v>466</v>
      </c>
      <c r="H241" s="205">
        <v>78</v>
      </c>
      <c r="I241" s="206"/>
      <c r="J241" s="207">
        <f>ROUND(I241*H241,2)</f>
        <v>0</v>
      </c>
      <c r="K241" s="203" t="s">
        <v>414</v>
      </c>
      <c r="L241" s="57"/>
      <c r="M241" s="208" t="s">
        <v>36</v>
      </c>
      <c r="N241" s="209" t="s">
        <v>50</v>
      </c>
      <c r="O241" s="38"/>
      <c r="P241" s="210">
        <f>O241*H241</f>
        <v>0</v>
      </c>
      <c r="Q241" s="210">
        <v>6.6790000000000002E-2</v>
      </c>
      <c r="R241" s="210">
        <f>Q241*H241</f>
        <v>5.2096200000000001</v>
      </c>
      <c r="S241" s="210">
        <v>0</v>
      </c>
      <c r="T241" s="211">
        <f>S241*H241</f>
        <v>0</v>
      </c>
      <c r="AR241" s="19" t="s">
        <v>415</v>
      </c>
      <c r="AT241" s="19" t="s">
        <v>410</v>
      </c>
      <c r="AU241" s="19" t="s">
        <v>94</v>
      </c>
      <c r="AY241" s="19" t="s">
        <v>406</v>
      </c>
      <c r="BE241" s="212">
        <f>IF(N241="základní",J241,0)</f>
        <v>0</v>
      </c>
      <c r="BF241" s="212">
        <f>IF(N241="snížená",J241,0)</f>
        <v>0</v>
      </c>
      <c r="BG241" s="212">
        <f>IF(N241="zákl. přenesená",J241,0)</f>
        <v>0</v>
      </c>
      <c r="BH241" s="212">
        <f>IF(N241="sníž. přenesená",J241,0)</f>
        <v>0</v>
      </c>
      <c r="BI241" s="212">
        <f>IF(N241="nulová",J241,0)</f>
        <v>0</v>
      </c>
      <c r="BJ241" s="19" t="s">
        <v>23</v>
      </c>
      <c r="BK241" s="212">
        <f>ROUND(I241*H241,2)</f>
        <v>0</v>
      </c>
      <c r="BL241" s="19" t="s">
        <v>415</v>
      </c>
      <c r="BM241" s="19" t="s">
        <v>4052</v>
      </c>
    </row>
    <row r="242" spans="2:65" s="12" customFormat="1" x14ac:dyDescent="0.3">
      <c r="B242" s="213"/>
      <c r="C242" s="214"/>
      <c r="D242" s="215" t="s">
        <v>417</v>
      </c>
      <c r="E242" s="216" t="s">
        <v>36</v>
      </c>
      <c r="F242" s="217" t="s">
        <v>763</v>
      </c>
      <c r="G242" s="214"/>
      <c r="H242" s="218" t="s">
        <v>36</v>
      </c>
      <c r="I242" s="219"/>
      <c r="J242" s="214"/>
      <c r="K242" s="214"/>
      <c r="L242" s="220"/>
      <c r="M242" s="221"/>
      <c r="N242" s="222"/>
      <c r="O242" s="222"/>
      <c r="P242" s="222"/>
      <c r="Q242" s="222"/>
      <c r="R242" s="222"/>
      <c r="S242" s="222"/>
      <c r="T242" s="223"/>
      <c r="AT242" s="224" t="s">
        <v>417</v>
      </c>
      <c r="AU242" s="224" t="s">
        <v>94</v>
      </c>
      <c r="AV242" s="12" t="s">
        <v>23</v>
      </c>
      <c r="AW242" s="12" t="s">
        <v>43</v>
      </c>
      <c r="AX242" s="12" t="s">
        <v>79</v>
      </c>
      <c r="AY242" s="224" t="s">
        <v>406</v>
      </c>
    </row>
    <row r="243" spans="2:65" s="13" customFormat="1" x14ac:dyDescent="0.3">
      <c r="B243" s="225"/>
      <c r="C243" s="226"/>
      <c r="D243" s="215" t="s">
        <v>417</v>
      </c>
      <c r="E243" s="227" t="s">
        <v>36</v>
      </c>
      <c r="F243" s="228" t="s">
        <v>4053</v>
      </c>
      <c r="G243" s="226"/>
      <c r="H243" s="229">
        <v>26</v>
      </c>
      <c r="I243" s="230"/>
      <c r="J243" s="226"/>
      <c r="K243" s="226"/>
      <c r="L243" s="231"/>
      <c r="M243" s="232"/>
      <c r="N243" s="233"/>
      <c r="O243" s="233"/>
      <c r="P243" s="233"/>
      <c r="Q243" s="233"/>
      <c r="R243" s="233"/>
      <c r="S243" s="233"/>
      <c r="T243" s="234"/>
      <c r="AT243" s="235" t="s">
        <v>417</v>
      </c>
      <c r="AU243" s="235" t="s">
        <v>94</v>
      </c>
      <c r="AV243" s="13" t="s">
        <v>87</v>
      </c>
      <c r="AW243" s="13" t="s">
        <v>43</v>
      </c>
      <c r="AX243" s="13" t="s">
        <v>79</v>
      </c>
      <c r="AY243" s="235" t="s">
        <v>406</v>
      </c>
    </row>
    <row r="244" spans="2:65" s="13" customFormat="1" x14ac:dyDescent="0.3">
      <c r="B244" s="225"/>
      <c r="C244" s="226"/>
      <c r="D244" s="215" t="s">
        <v>417</v>
      </c>
      <c r="E244" s="227" t="s">
        <v>36</v>
      </c>
      <c r="F244" s="228" t="s">
        <v>4054</v>
      </c>
      <c r="G244" s="226"/>
      <c r="H244" s="229">
        <v>26</v>
      </c>
      <c r="I244" s="230"/>
      <c r="J244" s="226"/>
      <c r="K244" s="226"/>
      <c r="L244" s="231"/>
      <c r="M244" s="232"/>
      <c r="N244" s="233"/>
      <c r="O244" s="233"/>
      <c r="P244" s="233"/>
      <c r="Q244" s="233"/>
      <c r="R244" s="233"/>
      <c r="S244" s="233"/>
      <c r="T244" s="234"/>
      <c r="AT244" s="235" t="s">
        <v>417</v>
      </c>
      <c r="AU244" s="235" t="s">
        <v>94</v>
      </c>
      <c r="AV244" s="13" t="s">
        <v>87</v>
      </c>
      <c r="AW244" s="13" t="s">
        <v>43</v>
      </c>
      <c r="AX244" s="13" t="s">
        <v>79</v>
      </c>
      <c r="AY244" s="235" t="s">
        <v>406</v>
      </c>
    </row>
    <row r="245" spans="2:65" s="13" customFormat="1" x14ac:dyDescent="0.3">
      <c r="B245" s="225"/>
      <c r="C245" s="226"/>
      <c r="D245" s="215" t="s">
        <v>417</v>
      </c>
      <c r="E245" s="227" t="s">
        <v>36</v>
      </c>
      <c r="F245" s="228" t="s">
        <v>4055</v>
      </c>
      <c r="G245" s="226"/>
      <c r="H245" s="229">
        <v>26</v>
      </c>
      <c r="I245" s="230"/>
      <c r="J245" s="226"/>
      <c r="K245" s="226"/>
      <c r="L245" s="231"/>
      <c r="M245" s="232"/>
      <c r="N245" s="233"/>
      <c r="O245" s="233"/>
      <c r="P245" s="233"/>
      <c r="Q245" s="233"/>
      <c r="R245" s="233"/>
      <c r="S245" s="233"/>
      <c r="T245" s="234"/>
      <c r="AT245" s="235" t="s">
        <v>417</v>
      </c>
      <c r="AU245" s="235" t="s">
        <v>94</v>
      </c>
      <c r="AV245" s="13" t="s">
        <v>87</v>
      </c>
      <c r="AW245" s="13" t="s">
        <v>43</v>
      </c>
      <c r="AX245" s="13" t="s">
        <v>79</v>
      </c>
      <c r="AY245" s="235" t="s">
        <v>406</v>
      </c>
    </row>
    <row r="246" spans="2:65" s="14" customFormat="1" x14ac:dyDescent="0.3">
      <c r="B246" s="236"/>
      <c r="C246" s="237"/>
      <c r="D246" s="247" t="s">
        <v>417</v>
      </c>
      <c r="E246" s="248" t="s">
        <v>36</v>
      </c>
      <c r="F246" s="249" t="s">
        <v>421</v>
      </c>
      <c r="G246" s="237"/>
      <c r="H246" s="250">
        <v>78</v>
      </c>
      <c r="I246" s="241"/>
      <c r="J246" s="237"/>
      <c r="K246" s="237"/>
      <c r="L246" s="242"/>
      <c r="M246" s="243"/>
      <c r="N246" s="244"/>
      <c r="O246" s="244"/>
      <c r="P246" s="244"/>
      <c r="Q246" s="244"/>
      <c r="R246" s="244"/>
      <c r="S246" s="244"/>
      <c r="T246" s="245"/>
      <c r="AT246" s="246" t="s">
        <v>417</v>
      </c>
      <c r="AU246" s="246" t="s">
        <v>94</v>
      </c>
      <c r="AV246" s="14" t="s">
        <v>415</v>
      </c>
      <c r="AW246" s="14" t="s">
        <v>43</v>
      </c>
      <c r="AX246" s="14" t="s">
        <v>23</v>
      </c>
      <c r="AY246" s="246" t="s">
        <v>406</v>
      </c>
    </row>
    <row r="247" spans="2:65" s="1" customFormat="1" ht="22.5" customHeight="1" x14ac:dyDescent="0.3">
      <c r="B247" s="37"/>
      <c r="C247" s="201" t="s">
        <v>580</v>
      </c>
      <c r="D247" s="201" t="s">
        <v>410</v>
      </c>
      <c r="E247" s="202" t="s">
        <v>953</v>
      </c>
      <c r="F247" s="203" t="s">
        <v>954</v>
      </c>
      <c r="G247" s="204" t="s">
        <v>536</v>
      </c>
      <c r="H247" s="205">
        <v>4717.2</v>
      </c>
      <c r="I247" s="206"/>
      <c r="J247" s="207">
        <f>ROUND(I247*H247,2)</f>
        <v>0</v>
      </c>
      <c r="K247" s="203" t="s">
        <v>414</v>
      </c>
      <c r="L247" s="57"/>
      <c r="M247" s="208" t="s">
        <v>36</v>
      </c>
      <c r="N247" s="209" t="s">
        <v>50</v>
      </c>
      <c r="O247" s="38"/>
      <c r="P247" s="210">
        <f>O247*H247</f>
        <v>0</v>
      </c>
      <c r="Q247" s="210">
        <v>2.5999999999999998E-4</v>
      </c>
      <c r="R247" s="210">
        <f>Q247*H247</f>
        <v>1.2264719999999998</v>
      </c>
      <c r="S247" s="210">
        <v>0</v>
      </c>
      <c r="T247" s="211">
        <f>S247*H247</f>
        <v>0</v>
      </c>
      <c r="AR247" s="19" t="s">
        <v>415</v>
      </c>
      <c r="AT247" s="19" t="s">
        <v>410</v>
      </c>
      <c r="AU247" s="19" t="s">
        <v>94</v>
      </c>
      <c r="AY247" s="19" t="s">
        <v>406</v>
      </c>
      <c r="BE247" s="212">
        <f>IF(N247="základní",J247,0)</f>
        <v>0</v>
      </c>
      <c r="BF247" s="212">
        <f>IF(N247="snížená",J247,0)</f>
        <v>0</v>
      </c>
      <c r="BG247" s="212">
        <f>IF(N247="zákl. přenesená",J247,0)</f>
        <v>0</v>
      </c>
      <c r="BH247" s="212">
        <f>IF(N247="sníž. přenesená",J247,0)</f>
        <v>0</v>
      </c>
      <c r="BI247" s="212">
        <f>IF(N247="nulová",J247,0)</f>
        <v>0</v>
      </c>
      <c r="BJ247" s="19" t="s">
        <v>23</v>
      </c>
      <c r="BK247" s="212">
        <f>ROUND(I247*H247,2)</f>
        <v>0</v>
      </c>
      <c r="BL247" s="19" t="s">
        <v>415</v>
      </c>
      <c r="BM247" s="19" t="s">
        <v>4056</v>
      </c>
    </row>
    <row r="248" spans="2:65" s="13" customFormat="1" x14ac:dyDescent="0.3">
      <c r="B248" s="225"/>
      <c r="C248" s="226"/>
      <c r="D248" s="215" t="s">
        <v>417</v>
      </c>
      <c r="E248" s="227" t="s">
        <v>324</v>
      </c>
      <c r="F248" s="228" t="s">
        <v>4057</v>
      </c>
      <c r="G248" s="226"/>
      <c r="H248" s="229">
        <v>4355.28</v>
      </c>
      <c r="I248" s="230"/>
      <c r="J248" s="226"/>
      <c r="K248" s="226"/>
      <c r="L248" s="231"/>
      <c r="M248" s="232"/>
      <c r="N248" s="233"/>
      <c r="O248" s="233"/>
      <c r="P248" s="233"/>
      <c r="Q248" s="233"/>
      <c r="R248" s="233"/>
      <c r="S248" s="233"/>
      <c r="T248" s="234"/>
      <c r="AT248" s="235" t="s">
        <v>417</v>
      </c>
      <c r="AU248" s="235" t="s">
        <v>94</v>
      </c>
      <c r="AV248" s="13" t="s">
        <v>87</v>
      </c>
      <c r="AW248" s="13" t="s">
        <v>43</v>
      </c>
      <c r="AX248" s="13" t="s">
        <v>79</v>
      </c>
      <c r="AY248" s="235" t="s">
        <v>406</v>
      </c>
    </row>
    <row r="249" spans="2:65" s="13" customFormat="1" x14ac:dyDescent="0.3">
      <c r="B249" s="225"/>
      <c r="C249" s="226"/>
      <c r="D249" s="215" t="s">
        <v>417</v>
      </c>
      <c r="E249" s="227" t="s">
        <v>960</v>
      </c>
      <c r="F249" s="228" t="s">
        <v>4058</v>
      </c>
      <c r="G249" s="226"/>
      <c r="H249" s="229">
        <v>361.92</v>
      </c>
      <c r="I249" s="230"/>
      <c r="J249" s="226"/>
      <c r="K249" s="226"/>
      <c r="L249" s="231"/>
      <c r="M249" s="232"/>
      <c r="N249" s="233"/>
      <c r="O249" s="233"/>
      <c r="P249" s="233"/>
      <c r="Q249" s="233"/>
      <c r="R249" s="233"/>
      <c r="S249" s="233"/>
      <c r="T249" s="234"/>
      <c r="AT249" s="235" t="s">
        <v>417</v>
      </c>
      <c r="AU249" s="235" t="s">
        <v>94</v>
      </c>
      <c r="AV249" s="13" t="s">
        <v>87</v>
      </c>
      <c r="AW249" s="13" t="s">
        <v>43</v>
      </c>
      <c r="AX249" s="13" t="s">
        <v>79</v>
      </c>
      <c r="AY249" s="235" t="s">
        <v>406</v>
      </c>
    </row>
    <row r="250" spans="2:65" s="14" customFormat="1" x14ac:dyDescent="0.3">
      <c r="B250" s="236"/>
      <c r="C250" s="237"/>
      <c r="D250" s="247" t="s">
        <v>417</v>
      </c>
      <c r="E250" s="248" t="s">
        <v>962</v>
      </c>
      <c r="F250" s="249" t="s">
        <v>421</v>
      </c>
      <c r="G250" s="237"/>
      <c r="H250" s="250">
        <v>4717.2</v>
      </c>
      <c r="I250" s="241"/>
      <c r="J250" s="237"/>
      <c r="K250" s="237"/>
      <c r="L250" s="242"/>
      <c r="M250" s="243"/>
      <c r="N250" s="244"/>
      <c r="O250" s="244"/>
      <c r="P250" s="244"/>
      <c r="Q250" s="244"/>
      <c r="R250" s="244"/>
      <c r="S250" s="244"/>
      <c r="T250" s="245"/>
      <c r="AT250" s="246" t="s">
        <v>417</v>
      </c>
      <c r="AU250" s="246" t="s">
        <v>94</v>
      </c>
      <c r="AV250" s="14" t="s">
        <v>415</v>
      </c>
      <c r="AW250" s="14" t="s">
        <v>43</v>
      </c>
      <c r="AX250" s="14" t="s">
        <v>23</v>
      </c>
      <c r="AY250" s="246" t="s">
        <v>406</v>
      </c>
    </row>
    <row r="251" spans="2:65" s="1" customFormat="1" ht="22.5" customHeight="1" x14ac:dyDescent="0.3">
      <c r="B251" s="37"/>
      <c r="C251" s="268" t="s">
        <v>585</v>
      </c>
      <c r="D251" s="268" t="s">
        <v>533</v>
      </c>
      <c r="E251" s="269" t="s">
        <v>3187</v>
      </c>
      <c r="F251" s="270" t="s">
        <v>3188</v>
      </c>
      <c r="G251" s="271" t="s">
        <v>501</v>
      </c>
      <c r="H251" s="272">
        <v>2.2429999999999999</v>
      </c>
      <c r="I251" s="273"/>
      <c r="J251" s="274">
        <f>ROUND(I251*H251,2)</f>
        <v>0</v>
      </c>
      <c r="K251" s="270" t="s">
        <v>414</v>
      </c>
      <c r="L251" s="275"/>
      <c r="M251" s="276" t="s">
        <v>36</v>
      </c>
      <c r="N251" s="277" t="s">
        <v>50</v>
      </c>
      <c r="O251" s="38"/>
      <c r="P251" s="210">
        <f>O251*H251</f>
        <v>0</v>
      </c>
      <c r="Q251" s="210">
        <v>1</v>
      </c>
      <c r="R251" s="210">
        <f>Q251*H251</f>
        <v>2.2429999999999999</v>
      </c>
      <c r="S251" s="210">
        <v>0</v>
      </c>
      <c r="T251" s="211">
        <f>S251*H251</f>
        <v>0</v>
      </c>
      <c r="AR251" s="19" t="s">
        <v>457</v>
      </c>
      <c r="AT251" s="19" t="s">
        <v>533</v>
      </c>
      <c r="AU251" s="19" t="s">
        <v>94</v>
      </c>
      <c r="AY251" s="19" t="s">
        <v>406</v>
      </c>
      <c r="BE251" s="212">
        <f>IF(N251="základní",J251,0)</f>
        <v>0</v>
      </c>
      <c r="BF251" s="212">
        <f>IF(N251="snížená",J251,0)</f>
        <v>0</v>
      </c>
      <c r="BG251" s="212">
        <f>IF(N251="zákl. přenesená",J251,0)</f>
        <v>0</v>
      </c>
      <c r="BH251" s="212">
        <f>IF(N251="sníž. přenesená",J251,0)</f>
        <v>0</v>
      </c>
      <c r="BI251" s="212">
        <f>IF(N251="nulová",J251,0)</f>
        <v>0</v>
      </c>
      <c r="BJ251" s="19" t="s">
        <v>23</v>
      </c>
      <c r="BK251" s="212">
        <f>ROUND(I251*H251,2)</f>
        <v>0</v>
      </c>
      <c r="BL251" s="19" t="s">
        <v>415</v>
      </c>
      <c r="BM251" s="19" t="s">
        <v>4059</v>
      </c>
    </row>
    <row r="252" spans="2:65" s="13" customFormat="1" x14ac:dyDescent="0.3">
      <c r="B252" s="225"/>
      <c r="C252" s="226"/>
      <c r="D252" s="247" t="s">
        <v>417</v>
      </c>
      <c r="E252" s="251" t="s">
        <v>36</v>
      </c>
      <c r="F252" s="252" t="s">
        <v>3190</v>
      </c>
      <c r="G252" s="226"/>
      <c r="H252" s="253">
        <v>2.2429999999999999</v>
      </c>
      <c r="I252" s="230"/>
      <c r="J252" s="226"/>
      <c r="K252" s="226"/>
      <c r="L252" s="231"/>
      <c r="M252" s="232"/>
      <c r="N252" s="233"/>
      <c r="O252" s="233"/>
      <c r="P252" s="233"/>
      <c r="Q252" s="233"/>
      <c r="R252" s="233"/>
      <c r="S252" s="233"/>
      <c r="T252" s="234"/>
      <c r="AT252" s="235" t="s">
        <v>417</v>
      </c>
      <c r="AU252" s="235" t="s">
        <v>94</v>
      </c>
      <c r="AV252" s="13" t="s">
        <v>87</v>
      </c>
      <c r="AW252" s="13" t="s">
        <v>43</v>
      </c>
      <c r="AX252" s="13" t="s">
        <v>23</v>
      </c>
      <c r="AY252" s="235" t="s">
        <v>406</v>
      </c>
    </row>
    <row r="253" spans="2:65" s="1" customFormat="1" ht="22.5" customHeight="1" x14ac:dyDescent="0.3">
      <c r="B253" s="37"/>
      <c r="C253" s="268" t="s">
        <v>587</v>
      </c>
      <c r="D253" s="268" t="s">
        <v>533</v>
      </c>
      <c r="E253" s="269" t="s">
        <v>3191</v>
      </c>
      <c r="F253" s="270" t="s">
        <v>3192</v>
      </c>
      <c r="G253" s="271" t="s">
        <v>501</v>
      </c>
      <c r="H253" s="272">
        <v>2.2429999999999999</v>
      </c>
      <c r="I253" s="273"/>
      <c r="J253" s="274">
        <f>ROUND(I253*H253,2)</f>
        <v>0</v>
      </c>
      <c r="K253" s="270" t="s">
        <v>36</v>
      </c>
      <c r="L253" s="275"/>
      <c r="M253" s="276" t="s">
        <v>36</v>
      </c>
      <c r="N253" s="277" t="s">
        <v>50</v>
      </c>
      <c r="O253" s="38"/>
      <c r="P253" s="210">
        <f>O253*H253</f>
        <v>0</v>
      </c>
      <c r="Q253" s="210">
        <v>1</v>
      </c>
      <c r="R253" s="210">
        <f>Q253*H253</f>
        <v>2.2429999999999999</v>
      </c>
      <c r="S253" s="210">
        <v>0</v>
      </c>
      <c r="T253" s="211">
        <f>S253*H253</f>
        <v>0</v>
      </c>
      <c r="AR253" s="19" t="s">
        <v>457</v>
      </c>
      <c r="AT253" s="19" t="s">
        <v>533</v>
      </c>
      <c r="AU253" s="19" t="s">
        <v>94</v>
      </c>
      <c r="AY253" s="19" t="s">
        <v>406</v>
      </c>
      <c r="BE253" s="212">
        <f>IF(N253="základní",J253,0)</f>
        <v>0</v>
      </c>
      <c r="BF253" s="212">
        <f>IF(N253="snížená",J253,0)</f>
        <v>0</v>
      </c>
      <c r="BG253" s="212">
        <f>IF(N253="zákl. přenesená",J253,0)</f>
        <v>0</v>
      </c>
      <c r="BH253" s="212">
        <f>IF(N253="sníž. přenesená",J253,0)</f>
        <v>0</v>
      </c>
      <c r="BI253" s="212">
        <f>IF(N253="nulová",J253,0)</f>
        <v>0</v>
      </c>
      <c r="BJ253" s="19" t="s">
        <v>23</v>
      </c>
      <c r="BK253" s="212">
        <f>ROUND(I253*H253,2)</f>
        <v>0</v>
      </c>
      <c r="BL253" s="19" t="s">
        <v>415</v>
      </c>
      <c r="BM253" s="19" t="s">
        <v>4060</v>
      </c>
    </row>
    <row r="254" spans="2:65" s="13" customFormat="1" x14ac:dyDescent="0.3">
      <c r="B254" s="225"/>
      <c r="C254" s="226"/>
      <c r="D254" s="247" t="s">
        <v>417</v>
      </c>
      <c r="E254" s="251" t="s">
        <v>36</v>
      </c>
      <c r="F254" s="252" t="s">
        <v>3194</v>
      </c>
      <c r="G254" s="226"/>
      <c r="H254" s="253">
        <v>2.2429999999999999</v>
      </c>
      <c r="I254" s="230"/>
      <c r="J254" s="226"/>
      <c r="K254" s="226"/>
      <c r="L254" s="231"/>
      <c r="M254" s="232"/>
      <c r="N254" s="233"/>
      <c r="O254" s="233"/>
      <c r="P254" s="233"/>
      <c r="Q254" s="233"/>
      <c r="R254" s="233"/>
      <c r="S254" s="233"/>
      <c r="T254" s="234"/>
      <c r="AT254" s="235" t="s">
        <v>417</v>
      </c>
      <c r="AU254" s="235" t="s">
        <v>94</v>
      </c>
      <c r="AV254" s="13" t="s">
        <v>87</v>
      </c>
      <c r="AW254" s="13" t="s">
        <v>43</v>
      </c>
      <c r="AX254" s="13" t="s">
        <v>23</v>
      </c>
      <c r="AY254" s="235" t="s">
        <v>406</v>
      </c>
    </row>
    <row r="255" spans="2:65" s="1" customFormat="1" ht="22.5" customHeight="1" x14ac:dyDescent="0.3">
      <c r="B255" s="37"/>
      <c r="C255" s="268" t="s">
        <v>593</v>
      </c>
      <c r="D255" s="268" t="s">
        <v>533</v>
      </c>
      <c r="E255" s="269" t="s">
        <v>989</v>
      </c>
      <c r="F255" s="270" t="s">
        <v>990</v>
      </c>
      <c r="G255" s="271" t="s">
        <v>501</v>
      </c>
      <c r="H255" s="272">
        <v>0.186</v>
      </c>
      <c r="I255" s="273"/>
      <c r="J255" s="274">
        <f>ROUND(I255*H255,2)</f>
        <v>0</v>
      </c>
      <c r="K255" s="270" t="s">
        <v>414</v>
      </c>
      <c r="L255" s="275"/>
      <c r="M255" s="276" t="s">
        <v>36</v>
      </c>
      <c r="N255" s="277" t="s">
        <v>50</v>
      </c>
      <c r="O255" s="38"/>
      <c r="P255" s="210">
        <f>O255*H255</f>
        <v>0</v>
      </c>
      <c r="Q255" s="210">
        <v>1</v>
      </c>
      <c r="R255" s="210">
        <f>Q255*H255</f>
        <v>0.186</v>
      </c>
      <c r="S255" s="210">
        <v>0</v>
      </c>
      <c r="T255" s="211">
        <f>S255*H255</f>
        <v>0</v>
      </c>
      <c r="AR255" s="19" t="s">
        <v>457</v>
      </c>
      <c r="AT255" s="19" t="s">
        <v>533</v>
      </c>
      <c r="AU255" s="19" t="s">
        <v>94</v>
      </c>
      <c r="AY255" s="19" t="s">
        <v>406</v>
      </c>
      <c r="BE255" s="212">
        <f>IF(N255="základní",J255,0)</f>
        <v>0</v>
      </c>
      <c r="BF255" s="212">
        <f>IF(N255="snížená",J255,0)</f>
        <v>0</v>
      </c>
      <c r="BG255" s="212">
        <f>IF(N255="zákl. přenesená",J255,0)</f>
        <v>0</v>
      </c>
      <c r="BH255" s="212">
        <f>IF(N255="sníž. přenesená",J255,0)</f>
        <v>0</v>
      </c>
      <c r="BI255" s="212">
        <f>IF(N255="nulová",J255,0)</f>
        <v>0</v>
      </c>
      <c r="BJ255" s="19" t="s">
        <v>23</v>
      </c>
      <c r="BK255" s="212">
        <f>ROUND(I255*H255,2)</f>
        <v>0</v>
      </c>
      <c r="BL255" s="19" t="s">
        <v>415</v>
      </c>
      <c r="BM255" s="19" t="s">
        <v>4061</v>
      </c>
    </row>
    <row r="256" spans="2:65" s="13" customFormat="1" x14ac:dyDescent="0.3">
      <c r="B256" s="225"/>
      <c r="C256" s="226"/>
      <c r="D256" s="247" t="s">
        <v>417</v>
      </c>
      <c r="E256" s="251" t="s">
        <v>36</v>
      </c>
      <c r="F256" s="252" t="s">
        <v>3196</v>
      </c>
      <c r="G256" s="226"/>
      <c r="H256" s="253">
        <v>0.186</v>
      </c>
      <c r="I256" s="230"/>
      <c r="J256" s="226"/>
      <c r="K256" s="226"/>
      <c r="L256" s="231"/>
      <c r="M256" s="232"/>
      <c r="N256" s="233"/>
      <c r="O256" s="233"/>
      <c r="P256" s="233"/>
      <c r="Q256" s="233"/>
      <c r="R256" s="233"/>
      <c r="S256" s="233"/>
      <c r="T256" s="234"/>
      <c r="AT256" s="235" t="s">
        <v>417</v>
      </c>
      <c r="AU256" s="235" t="s">
        <v>94</v>
      </c>
      <c r="AV256" s="13" t="s">
        <v>87</v>
      </c>
      <c r="AW256" s="13" t="s">
        <v>43</v>
      </c>
      <c r="AX256" s="13" t="s">
        <v>23</v>
      </c>
      <c r="AY256" s="235" t="s">
        <v>406</v>
      </c>
    </row>
    <row r="257" spans="2:65" s="1" customFormat="1" ht="22.5" customHeight="1" x14ac:dyDescent="0.3">
      <c r="B257" s="37"/>
      <c r="C257" s="268" t="s">
        <v>600</v>
      </c>
      <c r="D257" s="268" t="s">
        <v>533</v>
      </c>
      <c r="E257" s="269" t="s">
        <v>999</v>
      </c>
      <c r="F257" s="270" t="s">
        <v>1000</v>
      </c>
      <c r="G257" s="271" t="s">
        <v>501</v>
      </c>
      <c r="H257" s="272">
        <v>0.186</v>
      </c>
      <c r="I257" s="273"/>
      <c r="J257" s="274">
        <f>ROUND(I257*H257,2)</f>
        <v>0</v>
      </c>
      <c r="K257" s="270" t="s">
        <v>36</v>
      </c>
      <c r="L257" s="275"/>
      <c r="M257" s="276" t="s">
        <v>36</v>
      </c>
      <c r="N257" s="277" t="s">
        <v>50</v>
      </c>
      <c r="O257" s="38"/>
      <c r="P257" s="210">
        <f>O257*H257</f>
        <v>0</v>
      </c>
      <c r="Q257" s="210">
        <v>1</v>
      </c>
      <c r="R257" s="210">
        <f>Q257*H257</f>
        <v>0.186</v>
      </c>
      <c r="S257" s="210">
        <v>0</v>
      </c>
      <c r="T257" s="211">
        <f>S257*H257</f>
        <v>0</v>
      </c>
      <c r="AR257" s="19" t="s">
        <v>457</v>
      </c>
      <c r="AT257" s="19" t="s">
        <v>533</v>
      </c>
      <c r="AU257" s="19" t="s">
        <v>94</v>
      </c>
      <c r="AY257" s="19" t="s">
        <v>406</v>
      </c>
      <c r="BE257" s="212">
        <f>IF(N257="základní",J257,0)</f>
        <v>0</v>
      </c>
      <c r="BF257" s="212">
        <f>IF(N257="snížená",J257,0)</f>
        <v>0</v>
      </c>
      <c r="BG257" s="212">
        <f>IF(N257="zákl. přenesená",J257,0)</f>
        <v>0</v>
      </c>
      <c r="BH257" s="212">
        <f>IF(N257="sníž. přenesená",J257,0)</f>
        <v>0</v>
      </c>
      <c r="BI257" s="212">
        <f>IF(N257="nulová",J257,0)</f>
        <v>0</v>
      </c>
      <c r="BJ257" s="19" t="s">
        <v>23</v>
      </c>
      <c r="BK257" s="212">
        <f>ROUND(I257*H257,2)</f>
        <v>0</v>
      </c>
      <c r="BL257" s="19" t="s">
        <v>415</v>
      </c>
      <c r="BM257" s="19" t="s">
        <v>4062</v>
      </c>
    </row>
    <row r="258" spans="2:65" s="13" customFormat="1" x14ac:dyDescent="0.3">
      <c r="B258" s="225"/>
      <c r="C258" s="226"/>
      <c r="D258" s="247" t="s">
        <v>417</v>
      </c>
      <c r="E258" s="251" t="s">
        <v>36</v>
      </c>
      <c r="F258" s="252" t="s">
        <v>3198</v>
      </c>
      <c r="G258" s="226"/>
      <c r="H258" s="253">
        <v>0.186</v>
      </c>
      <c r="I258" s="230"/>
      <c r="J258" s="226"/>
      <c r="K258" s="226"/>
      <c r="L258" s="231"/>
      <c r="M258" s="232"/>
      <c r="N258" s="233"/>
      <c r="O258" s="233"/>
      <c r="P258" s="233"/>
      <c r="Q258" s="233"/>
      <c r="R258" s="233"/>
      <c r="S258" s="233"/>
      <c r="T258" s="234"/>
      <c r="AT258" s="235" t="s">
        <v>417</v>
      </c>
      <c r="AU258" s="235" t="s">
        <v>94</v>
      </c>
      <c r="AV258" s="13" t="s">
        <v>87</v>
      </c>
      <c r="AW258" s="13" t="s">
        <v>43</v>
      </c>
      <c r="AX258" s="13" t="s">
        <v>23</v>
      </c>
      <c r="AY258" s="235" t="s">
        <v>406</v>
      </c>
    </row>
    <row r="259" spans="2:65" s="1" customFormat="1" ht="22.5" customHeight="1" x14ac:dyDescent="0.3">
      <c r="B259" s="37"/>
      <c r="C259" s="201" t="s">
        <v>607</v>
      </c>
      <c r="D259" s="201" t="s">
        <v>410</v>
      </c>
      <c r="E259" s="202" t="s">
        <v>1008</v>
      </c>
      <c r="F259" s="203" t="s">
        <v>1009</v>
      </c>
      <c r="G259" s="204" t="s">
        <v>536</v>
      </c>
      <c r="H259" s="205">
        <v>2358.6</v>
      </c>
      <c r="I259" s="206"/>
      <c r="J259" s="207">
        <f>ROUND(I259*H259,2)</f>
        <v>0</v>
      </c>
      <c r="K259" s="203" t="s">
        <v>414</v>
      </c>
      <c r="L259" s="57"/>
      <c r="M259" s="208" t="s">
        <v>36</v>
      </c>
      <c r="N259" s="209" t="s">
        <v>50</v>
      </c>
      <c r="O259" s="38"/>
      <c r="P259" s="210">
        <f>O259*H259</f>
        <v>0</v>
      </c>
      <c r="Q259" s="210">
        <v>0</v>
      </c>
      <c r="R259" s="210">
        <f>Q259*H259</f>
        <v>0</v>
      </c>
      <c r="S259" s="210">
        <v>0</v>
      </c>
      <c r="T259" s="211">
        <f>S259*H259</f>
        <v>0</v>
      </c>
      <c r="AR259" s="19" t="s">
        <v>415</v>
      </c>
      <c r="AT259" s="19" t="s">
        <v>410</v>
      </c>
      <c r="AU259" s="19" t="s">
        <v>94</v>
      </c>
      <c r="AY259" s="19" t="s">
        <v>406</v>
      </c>
      <c r="BE259" s="212">
        <f>IF(N259="základní",J259,0)</f>
        <v>0</v>
      </c>
      <c r="BF259" s="212">
        <f>IF(N259="snížená",J259,0)</f>
        <v>0</v>
      </c>
      <c r="BG259" s="212">
        <f>IF(N259="zákl. přenesená",J259,0)</f>
        <v>0</v>
      </c>
      <c r="BH259" s="212">
        <f>IF(N259="sníž. přenesená",J259,0)</f>
        <v>0</v>
      </c>
      <c r="BI259" s="212">
        <f>IF(N259="nulová",J259,0)</f>
        <v>0</v>
      </c>
      <c r="BJ259" s="19" t="s">
        <v>23</v>
      </c>
      <c r="BK259" s="212">
        <f>ROUND(I259*H259,2)</f>
        <v>0</v>
      </c>
      <c r="BL259" s="19" t="s">
        <v>415</v>
      </c>
      <c r="BM259" s="19" t="s">
        <v>4063</v>
      </c>
    </row>
    <row r="260" spans="2:65" s="13" customFormat="1" x14ac:dyDescent="0.3">
      <c r="B260" s="225"/>
      <c r="C260" s="226"/>
      <c r="D260" s="247" t="s">
        <v>417</v>
      </c>
      <c r="E260" s="251" t="s">
        <v>36</v>
      </c>
      <c r="F260" s="252" t="s">
        <v>4064</v>
      </c>
      <c r="G260" s="226"/>
      <c r="H260" s="253">
        <v>2358.6</v>
      </c>
      <c r="I260" s="230"/>
      <c r="J260" s="226"/>
      <c r="K260" s="226"/>
      <c r="L260" s="231"/>
      <c r="M260" s="232"/>
      <c r="N260" s="233"/>
      <c r="O260" s="233"/>
      <c r="P260" s="233"/>
      <c r="Q260" s="233"/>
      <c r="R260" s="233"/>
      <c r="S260" s="233"/>
      <c r="T260" s="234"/>
      <c r="AT260" s="235" t="s">
        <v>417</v>
      </c>
      <c r="AU260" s="235" t="s">
        <v>94</v>
      </c>
      <c r="AV260" s="13" t="s">
        <v>87</v>
      </c>
      <c r="AW260" s="13" t="s">
        <v>43</v>
      </c>
      <c r="AX260" s="13" t="s">
        <v>23</v>
      </c>
      <c r="AY260" s="235" t="s">
        <v>406</v>
      </c>
    </row>
    <row r="261" spans="2:65" s="1" customFormat="1" ht="22.5" customHeight="1" x14ac:dyDescent="0.3">
      <c r="B261" s="37"/>
      <c r="C261" s="201" t="s">
        <v>615</v>
      </c>
      <c r="D261" s="201" t="s">
        <v>410</v>
      </c>
      <c r="E261" s="202" t="s">
        <v>472</v>
      </c>
      <c r="F261" s="203" t="s">
        <v>473</v>
      </c>
      <c r="G261" s="204" t="s">
        <v>413</v>
      </c>
      <c r="H261" s="205">
        <v>164.96700000000001</v>
      </c>
      <c r="I261" s="206"/>
      <c r="J261" s="207">
        <f>ROUND(I261*H261,2)</f>
        <v>0</v>
      </c>
      <c r="K261" s="203" t="s">
        <v>414</v>
      </c>
      <c r="L261" s="57"/>
      <c r="M261" s="208" t="s">
        <v>36</v>
      </c>
      <c r="N261" s="209" t="s">
        <v>50</v>
      </c>
      <c r="O261" s="38"/>
      <c r="P261" s="210">
        <f>O261*H261</f>
        <v>0</v>
      </c>
      <c r="Q261" s="210">
        <v>0</v>
      </c>
      <c r="R261" s="210">
        <f>Q261*H261</f>
        <v>0</v>
      </c>
      <c r="S261" s="210">
        <v>0</v>
      </c>
      <c r="T261" s="211">
        <f>S261*H261</f>
        <v>0</v>
      </c>
      <c r="AR261" s="19" t="s">
        <v>415</v>
      </c>
      <c r="AT261" s="19" t="s">
        <v>410</v>
      </c>
      <c r="AU261" s="19" t="s">
        <v>94</v>
      </c>
      <c r="AY261" s="19" t="s">
        <v>406</v>
      </c>
      <c r="BE261" s="212">
        <f>IF(N261="základní",J261,0)</f>
        <v>0</v>
      </c>
      <c r="BF261" s="212">
        <f>IF(N261="snížená",J261,0)</f>
        <v>0</v>
      </c>
      <c r="BG261" s="212">
        <f>IF(N261="zákl. přenesená",J261,0)</f>
        <v>0</v>
      </c>
      <c r="BH261" s="212">
        <f>IF(N261="sníž. přenesená",J261,0)</f>
        <v>0</v>
      </c>
      <c r="BI261" s="212">
        <f>IF(N261="nulová",J261,0)</f>
        <v>0</v>
      </c>
      <c r="BJ261" s="19" t="s">
        <v>23</v>
      </c>
      <c r="BK261" s="212">
        <f>ROUND(I261*H261,2)</f>
        <v>0</v>
      </c>
      <c r="BL261" s="19" t="s">
        <v>415</v>
      </c>
      <c r="BM261" s="19" t="s">
        <v>4065</v>
      </c>
    </row>
    <row r="262" spans="2:65" s="12" customFormat="1" x14ac:dyDescent="0.3">
      <c r="B262" s="213"/>
      <c r="C262" s="214"/>
      <c r="D262" s="215" t="s">
        <v>417</v>
      </c>
      <c r="E262" s="216" t="s">
        <v>36</v>
      </c>
      <c r="F262" s="217" t="s">
        <v>668</v>
      </c>
      <c r="G262" s="214"/>
      <c r="H262" s="218" t="s">
        <v>36</v>
      </c>
      <c r="I262" s="219"/>
      <c r="J262" s="214"/>
      <c r="K262" s="214"/>
      <c r="L262" s="220"/>
      <c r="M262" s="221"/>
      <c r="N262" s="222"/>
      <c r="O262" s="222"/>
      <c r="P262" s="222"/>
      <c r="Q262" s="222"/>
      <c r="R262" s="222"/>
      <c r="S262" s="222"/>
      <c r="T262" s="223"/>
      <c r="AT262" s="224" t="s">
        <v>417</v>
      </c>
      <c r="AU262" s="224" t="s">
        <v>94</v>
      </c>
      <c r="AV262" s="12" t="s">
        <v>23</v>
      </c>
      <c r="AW262" s="12" t="s">
        <v>43</v>
      </c>
      <c r="AX262" s="12" t="s">
        <v>79</v>
      </c>
      <c r="AY262" s="224" t="s">
        <v>406</v>
      </c>
    </row>
    <row r="263" spans="2:65" s="13" customFormat="1" x14ac:dyDescent="0.3">
      <c r="B263" s="225"/>
      <c r="C263" s="226"/>
      <c r="D263" s="247" t="s">
        <v>417</v>
      </c>
      <c r="E263" s="251" t="s">
        <v>36</v>
      </c>
      <c r="F263" s="252" t="s">
        <v>4066</v>
      </c>
      <c r="G263" s="226"/>
      <c r="H263" s="253">
        <v>164.96700000000001</v>
      </c>
      <c r="I263" s="230"/>
      <c r="J263" s="226"/>
      <c r="K263" s="226"/>
      <c r="L263" s="231"/>
      <c r="M263" s="232"/>
      <c r="N263" s="233"/>
      <c r="O263" s="233"/>
      <c r="P263" s="233"/>
      <c r="Q263" s="233"/>
      <c r="R263" s="233"/>
      <c r="S263" s="233"/>
      <c r="T263" s="234"/>
      <c r="AT263" s="235" t="s">
        <v>417</v>
      </c>
      <c r="AU263" s="235" t="s">
        <v>94</v>
      </c>
      <c r="AV263" s="13" t="s">
        <v>87</v>
      </c>
      <c r="AW263" s="13" t="s">
        <v>43</v>
      </c>
      <c r="AX263" s="13" t="s">
        <v>23</v>
      </c>
      <c r="AY263" s="235" t="s">
        <v>406</v>
      </c>
    </row>
    <row r="264" spans="2:65" s="1" customFormat="1" ht="22.5" customHeight="1" x14ac:dyDescent="0.3">
      <c r="B264" s="37"/>
      <c r="C264" s="201" t="s">
        <v>619</v>
      </c>
      <c r="D264" s="201" t="s">
        <v>410</v>
      </c>
      <c r="E264" s="202" t="s">
        <v>477</v>
      </c>
      <c r="F264" s="203" t="s">
        <v>478</v>
      </c>
      <c r="G264" s="204" t="s">
        <v>413</v>
      </c>
      <c r="H264" s="205">
        <v>8.6820000000000004</v>
      </c>
      <c r="I264" s="206"/>
      <c r="J264" s="207">
        <f>ROUND(I264*H264,2)</f>
        <v>0</v>
      </c>
      <c r="K264" s="203" t="s">
        <v>414</v>
      </c>
      <c r="L264" s="57"/>
      <c r="M264" s="208" t="s">
        <v>36</v>
      </c>
      <c r="N264" s="209" t="s">
        <v>50</v>
      </c>
      <c r="O264" s="38"/>
      <c r="P264" s="210">
        <f>O264*H264</f>
        <v>0</v>
      </c>
      <c r="Q264" s="210">
        <v>0</v>
      </c>
      <c r="R264" s="210">
        <f>Q264*H264</f>
        <v>0</v>
      </c>
      <c r="S264" s="210">
        <v>0</v>
      </c>
      <c r="T264" s="211">
        <f>S264*H264</f>
        <v>0</v>
      </c>
      <c r="AR264" s="19" t="s">
        <v>415</v>
      </c>
      <c r="AT264" s="19" t="s">
        <v>410</v>
      </c>
      <c r="AU264" s="19" t="s">
        <v>94</v>
      </c>
      <c r="AY264" s="19" t="s">
        <v>406</v>
      </c>
      <c r="BE264" s="212">
        <f>IF(N264="základní",J264,0)</f>
        <v>0</v>
      </c>
      <c r="BF264" s="212">
        <f>IF(N264="snížená",J264,0)</f>
        <v>0</v>
      </c>
      <c r="BG264" s="212">
        <f>IF(N264="zákl. přenesená",J264,0)</f>
        <v>0</v>
      </c>
      <c r="BH264" s="212">
        <f>IF(N264="sníž. přenesená",J264,0)</f>
        <v>0</v>
      </c>
      <c r="BI264" s="212">
        <f>IF(N264="nulová",J264,0)</f>
        <v>0</v>
      </c>
      <c r="BJ264" s="19" t="s">
        <v>23</v>
      </c>
      <c r="BK264" s="212">
        <f>ROUND(I264*H264,2)</f>
        <v>0</v>
      </c>
      <c r="BL264" s="19" t="s">
        <v>415</v>
      </c>
      <c r="BM264" s="19" t="s">
        <v>4067</v>
      </c>
    </row>
    <row r="265" spans="2:65" s="12" customFormat="1" x14ac:dyDescent="0.3">
      <c r="B265" s="213"/>
      <c r="C265" s="214"/>
      <c r="D265" s="215" t="s">
        <v>417</v>
      </c>
      <c r="E265" s="216" t="s">
        <v>36</v>
      </c>
      <c r="F265" s="217" t="s">
        <v>668</v>
      </c>
      <c r="G265" s="214"/>
      <c r="H265" s="218" t="s">
        <v>36</v>
      </c>
      <c r="I265" s="219"/>
      <c r="J265" s="214"/>
      <c r="K265" s="214"/>
      <c r="L265" s="220"/>
      <c r="M265" s="221"/>
      <c r="N265" s="222"/>
      <c r="O265" s="222"/>
      <c r="P265" s="222"/>
      <c r="Q265" s="222"/>
      <c r="R265" s="222"/>
      <c r="S265" s="222"/>
      <c r="T265" s="223"/>
      <c r="AT265" s="224" t="s">
        <v>417</v>
      </c>
      <c r="AU265" s="224" t="s">
        <v>94</v>
      </c>
      <c r="AV265" s="12" t="s">
        <v>23</v>
      </c>
      <c r="AW265" s="12" t="s">
        <v>43</v>
      </c>
      <c r="AX265" s="12" t="s">
        <v>79</v>
      </c>
      <c r="AY265" s="224" t="s">
        <v>406</v>
      </c>
    </row>
    <row r="266" spans="2:65" s="13" customFormat="1" x14ac:dyDescent="0.3">
      <c r="B266" s="225"/>
      <c r="C266" s="226"/>
      <c r="D266" s="247" t="s">
        <v>417</v>
      </c>
      <c r="E266" s="251" t="s">
        <v>36</v>
      </c>
      <c r="F266" s="252" t="s">
        <v>4068</v>
      </c>
      <c r="G266" s="226"/>
      <c r="H266" s="253">
        <v>8.6820000000000004</v>
      </c>
      <c r="I266" s="230"/>
      <c r="J266" s="226"/>
      <c r="K266" s="226"/>
      <c r="L266" s="231"/>
      <c r="M266" s="232"/>
      <c r="N266" s="233"/>
      <c r="O266" s="233"/>
      <c r="P266" s="233"/>
      <c r="Q266" s="233"/>
      <c r="R266" s="233"/>
      <c r="S266" s="233"/>
      <c r="T266" s="234"/>
      <c r="AT266" s="235" t="s">
        <v>417</v>
      </c>
      <c r="AU266" s="235" t="s">
        <v>94</v>
      </c>
      <c r="AV266" s="13" t="s">
        <v>87</v>
      </c>
      <c r="AW266" s="13" t="s">
        <v>43</v>
      </c>
      <c r="AX266" s="13" t="s">
        <v>23</v>
      </c>
      <c r="AY266" s="235" t="s">
        <v>406</v>
      </c>
    </row>
    <row r="267" spans="2:65" s="1" customFormat="1" ht="22.5" customHeight="1" x14ac:dyDescent="0.3">
      <c r="B267" s="37"/>
      <c r="C267" s="201" t="s">
        <v>624</v>
      </c>
      <c r="D267" s="201" t="s">
        <v>410</v>
      </c>
      <c r="E267" s="202" t="s">
        <v>4010</v>
      </c>
      <c r="F267" s="203" t="s">
        <v>4011</v>
      </c>
      <c r="G267" s="204" t="s">
        <v>413</v>
      </c>
      <c r="H267" s="205">
        <v>175.232</v>
      </c>
      <c r="I267" s="206"/>
      <c r="J267" s="207">
        <f>ROUND(I267*H267,2)</f>
        <v>0</v>
      </c>
      <c r="K267" s="203" t="s">
        <v>414</v>
      </c>
      <c r="L267" s="57"/>
      <c r="M267" s="208" t="s">
        <v>36</v>
      </c>
      <c r="N267" s="209" t="s">
        <v>50</v>
      </c>
      <c r="O267" s="38"/>
      <c r="P267" s="210">
        <f>O267*H267</f>
        <v>0</v>
      </c>
      <c r="Q267" s="210">
        <v>0</v>
      </c>
      <c r="R267" s="210">
        <f>Q267*H267</f>
        <v>0</v>
      </c>
      <c r="S267" s="210">
        <v>0</v>
      </c>
      <c r="T267" s="211">
        <f>S267*H267</f>
        <v>0</v>
      </c>
      <c r="AR267" s="19" t="s">
        <v>415</v>
      </c>
      <c r="AT267" s="19" t="s">
        <v>410</v>
      </c>
      <c r="AU267" s="19" t="s">
        <v>94</v>
      </c>
      <c r="AY267" s="19" t="s">
        <v>406</v>
      </c>
      <c r="BE267" s="212">
        <f>IF(N267="základní",J267,0)</f>
        <v>0</v>
      </c>
      <c r="BF267" s="212">
        <f>IF(N267="snížená",J267,0)</f>
        <v>0</v>
      </c>
      <c r="BG267" s="212">
        <f>IF(N267="zákl. přenesená",J267,0)</f>
        <v>0</v>
      </c>
      <c r="BH267" s="212">
        <f>IF(N267="sníž. přenesená",J267,0)</f>
        <v>0</v>
      </c>
      <c r="BI267" s="212">
        <f>IF(N267="nulová",J267,0)</f>
        <v>0</v>
      </c>
      <c r="BJ267" s="19" t="s">
        <v>23</v>
      </c>
      <c r="BK267" s="212">
        <f>ROUND(I267*H267,2)</f>
        <v>0</v>
      </c>
      <c r="BL267" s="19" t="s">
        <v>415</v>
      </c>
      <c r="BM267" s="19" t="s">
        <v>4069</v>
      </c>
    </row>
    <row r="268" spans="2:65" s="12" customFormat="1" x14ac:dyDescent="0.3">
      <c r="B268" s="213"/>
      <c r="C268" s="214"/>
      <c r="D268" s="215" t="s">
        <v>417</v>
      </c>
      <c r="E268" s="216" t="s">
        <v>36</v>
      </c>
      <c r="F268" s="217" t="s">
        <v>4070</v>
      </c>
      <c r="G268" s="214"/>
      <c r="H268" s="218" t="s">
        <v>36</v>
      </c>
      <c r="I268" s="219"/>
      <c r="J268" s="214"/>
      <c r="K268" s="214"/>
      <c r="L268" s="220"/>
      <c r="M268" s="221"/>
      <c r="N268" s="222"/>
      <c r="O268" s="222"/>
      <c r="P268" s="222"/>
      <c r="Q268" s="222"/>
      <c r="R268" s="222"/>
      <c r="S268" s="222"/>
      <c r="T268" s="223"/>
      <c r="AT268" s="224" t="s">
        <v>417</v>
      </c>
      <c r="AU268" s="224" t="s">
        <v>94</v>
      </c>
      <c r="AV268" s="12" t="s">
        <v>23</v>
      </c>
      <c r="AW268" s="12" t="s">
        <v>43</v>
      </c>
      <c r="AX268" s="12" t="s">
        <v>79</v>
      </c>
      <c r="AY268" s="224" t="s">
        <v>406</v>
      </c>
    </row>
    <row r="269" spans="2:65" s="13" customFormat="1" x14ac:dyDescent="0.3">
      <c r="B269" s="225"/>
      <c r="C269" s="226"/>
      <c r="D269" s="247" t="s">
        <v>417</v>
      </c>
      <c r="E269" s="251" t="s">
        <v>36</v>
      </c>
      <c r="F269" s="252" t="s">
        <v>3949</v>
      </c>
      <c r="G269" s="226"/>
      <c r="H269" s="253">
        <v>175.232</v>
      </c>
      <c r="I269" s="230"/>
      <c r="J269" s="226"/>
      <c r="K269" s="226"/>
      <c r="L269" s="231"/>
      <c r="M269" s="232"/>
      <c r="N269" s="233"/>
      <c r="O269" s="233"/>
      <c r="P269" s="233"/>
      <c r="Q269" s="233"/>
      <c r="R269" s="233"/>
      <c r="S269" s="233"/>
      <c r="T269" s="234"/>
      <c r="AT269" s="235" t="s">
        <v>417</v>
      </c>
      <c r="AU269" s="235" t="s">
        <v>94</v>
      </c>
      <c r="AV269" s="13" t="s">
        <v>87</v>
      </c>
      <c r="AW269" s="13" t="s">
        <v>43</v>
      </c>
      <c r="AX269" s="13" t="s">
        <v>23</v>
      </c>
      <c r="AY269" s="235" t="s">
        <v>406</v>
      </c>
    </row>
    <row r="270" spans="2:65" s="1" customFormat="1" ht="22.5" customHeight="1" x14ac:dyDescent="0.3">
      <c r="B270" s="37"/>
      <c r="C270" s="201" t="s">
        <v>626</v>
      </c>
      <c r="D270" s="201" t="s">
        <v>410</v>
      </c>
      <c r="E270" s="202" t="s">
        <v>1131</v>
      </c>
      <c r="F270" s="203" t="s">
        <v>1132</v>
      </c>
      <c r="G270" s="204" t="s">
        <v>413</v>
      </c>
      <c r="H270" s="205">
        <v>4.524</v>
      </c>
      <c r="I270" s="206"/>
      <c r="J270" s="207">
        <f>ROUND(I270*H270,2)</f>
        <v>0</v>
      </c>
      <c r="K270" s="203" t="s">
        <v>414</v>
      </c>
      <c r="L270" s="57"/>
      <c r="M270" s="208" t="s">
        <v>36</v>
      </c>
      <c r="N270" s="209" t="s">
        <v>50</v>
      </c>
      <c r="O270" s="38"/>
      <c r="P270" s="210">
        <f>O270*H270</f>
        <v>0</v>
      </c>
      <c r="Q270" s="210">
        <v>0</v>
      </c>
      <c r="R270" s="210">
        <f>Q270*H270</f>
        <v>0</v>
      </c>
      <c r="S270" s="210">
        <v>0</v>
      </c>
      <c r="T270" s="211">
        <f>S270*H270</f>
        <v>0</v>
      </c>
      <c r="AR270" s="19" t="s">
        <v>415</v>
      </c>
      <c r="AT270" s="19" t="s">
        <v>410</v>
      </c>
      <c r="AU270" s="19" t="s">
        <v>94</v>
      </c>
      <c r="AY270" s="19" t="s">
        <v>406</v>
      </c>
      <c r="BE270" s="212">
        <f>IF(N270="základní",J270,0)</f>
        <v>0</v>
      </c>
      <c r="BF270" s="212">
        <f>IF(N270="snížená",J270,0)</f>
        <v>0</v>
      </c>
      <c r="BG270" s="212">
        <f>IF(N270="zákl. přenesená",J270,0)</f>
        <v>0</v>
      </c>
      <c r="BH270" s="212">
        <f>IF(N270="sníž. přenesená",J270,0)</f>
        <v>0</v>
      </c>
      <c r="BI270" s="212">
        <f>IF(N270="nulová",J270,0)</f>
        <v>0</v>
      </c>
      <c r="BJ270" s="19" t="s">
        <v>23</v>
      </c>
      <c r="BK270" s="212">
        <f>ROUND(I270*H270,2)</f>
        <v>0</v>
      </c>
      <c r="BL270" s="19" t="s">
        <v>415</v>
      </c>
      <c r="BM270" s="19" t="s">
        <v>4071</v>
      </c>
    </row>
    <row r="271" spans="2:65" s="13" customFormat="1" x14ac:dyDescent="0.3">
      <c r="B271" s="225"/>
      <c r="C271" s="226"/>
      <c r="D271" s="247" t="s">
        <v>417</v>
      </c>
      <c r="E271" s="251" t="s">
        <v>36</v>
      </c>
      <c r="F271" s="252" t="s">
        <v>1028</v>
      </c>
      <c r="G271" s="226"/>
      <c r="H271" s="253">
        <v>4.524</v>
      </c>
      <c r="I271" s="230"/>
      <c r="J271" s="226"/>
      <c r="K271" s="226"/>
      <c r="L271" s="231"/>
      <c r="M271" s="232"/>
      <c r="N271" s="233"/>
      <c r="O271" s="233"/>
      <c r="P271" s="233"/>
      <c r="Q271" s="233"/>
      <c r="R271" s="233"/>
      <c r="S271" s="233"/>
      <c r="T271" s="234"/>
      <c r="AT271" s="235" t="s">
        <v>417</v>
      </c>
      <c r="AU271" s="235" t="s">
        <v>94</v>
      </c>
      <c r="AV271" s="13" t="s">
        <v>87</v>
      </c>
      <c r="AW271" s="13" t="s">
        <v>43</v>
      </c>
      <c r="AX271" s="13" t="s">
        <v>23</v>
      </c>
      <c r="AY271" s="235" t="s">
        <v>406</v>
      </c>
    </row>
    <row r="272" spans="2:65" s="1" customFormat="1" ht="22.5" customHeight="1" x14ac:dyDescent="0.3">
      <c r="B272" s="37"/>
      <c r="C272" s="201" t="s">
        <v>632</v>
      </c>
      <c r="D272" s="201" t="s">
        <v>410</v>
      </c>
      <c r="E272" s="202" t="s">
        <v>547</v>
      </c>
      <c r="F272" s="203" t="s">
        <v>548</v>
      </c>
      <c r="G272" s="204" t="s">
        <v>413</v>
      </c>
      <c r="H272" s="205">
        <v>116.556</v>
      </c>
      <c r="I272" s="206"/>
      <c r="J272" s="207">
        <f>ROUND(I272*H272,2)</f>
        <v>0</v>
      </c>
      <c r="K272" s="203" t="s">
        <v>414</v>
      </c>
      <c r="L272" s="57"/>
      <c r="M272" s="208" t="s">
        <v>36</v>
      </c>
      <c r="N272" s="209" t="s">
        <v>50</v>
      </c>
      <c r="O272" s="38"/>
      <c r="P272" s="210">
        <f>O272*H272</f>
        <v>0</v>
      </c>
      <c r="Q272" s="210">
        <v>0</v>
      </c>
      <c r="R272" s="210">
        <f>Q272*H272</f>
        <v>0</v>
      </c>
      <c r="S272" s="210">
        <v>0</v>
      </c>
      <c r="T272" s="211">
        <f>S272*H272</f>
        <v>0</v>
      </c>
      <c r="AR272" s="19" t="s">
        <v>415</v>
      </c>
      <c r="AT272" s="19" t="s">
        <v>410</v>
      </c>
      <c r="AU272" s="19" t="s">
        <v>94</v>
      </c>
      <c r="AY272" s="19" t="s">
        <v>406</v>
      </c>
      <c r="BE272" s="212">
        <f>IF(N272="základní",J272,0)</f>
        <v>0</v>
      </c>
      <c r="BF272" s="212">
        <f>IF(N272="snížená",J272,0)</f>
        <v>0</v>
      </c>
      <c r="BG272" s="212">
        <f>IF(N272="zákl. přenesená",J272,0)</f>
        <v>0</v>
      </c>
      <c r="BH272" s="212">
        <f>IF(N272="sníž. přenesená",J272,0)</f>
        <v>0</v>
      </c>
      <c r="BI272" s="212">
        <f>IF(N272="nulová",J272,0)</f>
        <v>0</v>
      </c>
      <c r="BJ272" s="19" t="s">
        <v>23</v>
      </c>
      <c r="BK272" s="212">
        <f>ROUND(I272*H272,2)</f>
        <v>0</v>
      </c>
      <c r="BL272" s="19" t="s">
        <v>415</v>
      </c>
      <c r="BM272" s="19" t="s">
        <v>4072</v>
      </c>
    </row>
    <row r="273" spans="2:65" s="12" customFormat="1" x14ac:dyDescent="0.3">
      <c r="B273" s="213"/>
      <c r="C273" s="214"/>
      <c r="D273" s="215" t="s">
        <v>417</v>
      </c>
      <c r="E273" s="216" t="s">
        <v>36</v>
      </c>
      <c r="F273" s="217" t="s">
        <v>1312</v>
      </c>
      <c r="G273" s="214"/>
      <c r="H273" s="218" t="s">
        <v>36</v>
      </c>
      <c r="I273" s="219"/>
      <c r="J273" s="214"/>
      <c r="K273" s="214"/>
      <c r="L273" s="220"/>
      <c r="M273" s="221"/>
      <c r="N273" s="222"/>
      <c r="O273" s="222"/>
      <c r="P273" s="222"/>
      <c r="Q273" s="222"/>
      <c r="R273" s="222"/>
      <c r="S273" s="222"/>
      <c r="T273" s="223"/>
      <c r="AT273" s="224" t="s">
        <v>417</v>
      </c>
      <c r="AU273" s="224" t="s">
        <v>94</v>
      </c>
      <c r="AV273" s="12" t="s">
        <v>23</v>
      </c>
      <c r="AW273" s="12" t="s">
        <v>43</v>
      </c>
      <c r="AX273" s="12" t="s">
        <v>79</v>
      </c>
      <c r="AY273" s="224" t="s">
        <v>406</v>
      </c>
    </row>
    <row r="274" spans="2:65" s="13" customFormat="1" x14ac:dyDescent="0.3">
      <c r="B274" s="225"/>
      <c r="C274" s="226"/>
      <c r="D274" s="215" t="s">
        <v>417</v>
      </c>
      <c r="E274" s="227" t="s">
        <v>36</v>
      </c>
      <c r="F274" s="228" t="s">
        <v>1308</v>
      </c>
      <c r="G274" s="226"/>
      <c r="H274" s="229">
        <v>4.524</v>
      </c>
      <c r="I274" s="230"/>
      <c r="J274" s="226"/>
      <c r="K274" s="226"/>
      <c r="L274" s="231"/>
      <c r="M274" s="232"/>
      <c r="N274" s="233"/>
      <c r="O274" s="233"/>
      <c r="P274" s="233"/>
      <c r="Q274" s="233"/>
      <c r="R274" s="233"/>
      <c r="S274" s="233"/>
      <c r="T274" s="234"/>
      <c r="AT274" s="235" t="s">
        <v>417</v>
      </c>
      <c r="AU274" s="235" t="s">
        <v>94</v>
      </c>
      <c r="AV274" s="13" t="s">
        <v>87</v>
      </c>
      <c r="AW274" s="13" t="s">
        <v>43</v>
      </c>
      <c r="AX274" s="13" t="s">
        <v>79</v>
      </c>
      <c r="AY274" s="235" t="s">
        <v>406</v>
      </c>
    </row>
    <row r="275" spans="2:65" s="13" customFormat="1" x14ac:dyDescent="0.3">
      <c r="B275" s="225"/>
      <c r="C275" s="226"/>
      <c r="D275" s="215" t="s">
        <v>417</v>
      </c>
      <c r="E275" s="227" t="s">
        <v>36</v>
      </c>
      <c r="F275" s="228" t="s">
        <v>4073</v>
      </c>
      <c r="G275" s="226"/>
      <c r="H275" s="229">
        <v>289.41500000000002</v>
      </c>
      <c r="I275" s="230"/>
      <c r="J275" s="226"/>
      <c r="K275" s="226"/>
      <c r="L275" s="231"/>
      <c r="M275" s="232"/>
      <c r="N275" s="233"/>
      <c r="O275" s="233"/>
      <c r="P275" s="233"/>
      <c r="Q275" s="233"/>
      <c r="R275" s="233"/>
      <c r="S275" s="233"/>
      <c r="T275" s="234"/>
      <c r="AT275" s="235" t="s">
        <v>417</v>
      </c>
      <c r="AU275" s="235" t="s">
        <v>94</v>
      </c>
      <c r="AV275" s="13" t="s">
        <v>87</v>
      </c>
      <c r="AW275" s="13" t="s">
        <v>43</v>
      </c>
      <c r="AX275" s="13" t="s">
        <v>79</v>
      </c>
      <c r="AY275" s="235" t="s">
        <v>406</v>
      </c>
    </row>
    <row r="276" spans="2:65" s="13" customFormat="1" x14ac:dyDescent="0.3">
      <c r="B276" s="225"/>
      <c r="C276" s="226"/>
      <c r="D276" s="215" t="s">
        <v>417</v>
      </c>
      <c r="E276" s="227" t="s">
        <v>36</v>
      </c>
      <c r="F276" s="228" t="s">
        <v>4074</v>
      </c>
      <c r="G276" s="226"/>
      <c r="H276" s="229">
        <v>6.8719999999999999</v>
      </c>
      <c r="I276" s="230"/>
      <c r="J276" s="226"/>
      <c r="K276" s="226"/>
      <c r="L276" s="231"/>
      <c r="M276" s="232"/>
      <c r="N276" s="233"/>
      <c r="O276" s="233"/>
      <c r="P276" s="233"/>
      <c r="Q276" s="233"/>
      <c r="R276" s="233"/>
      <c r="S276" s="233"/>
      <c r="T276" s="234"/>
      <c r="AT276" s="235" t="s">
        <v>417</v>
      </c>
      <c r="AU276" s="235" t="s">
        <v>94</v>
      </c>
      <c r="AV276" s="13" t="s">
        <v>87</v>
      </c>
      <c r="AW276" s="13" t="s">
        <v>43</v>
      </c>
      <c r="AX276" s="13" t="s">
        <v>79</v>
      </c>
      <c r="AY276" s="235" t="s">
        <v>406</v>
      </c>
    </row>
    <row r="277" spans="2:65" s="12" customFormat="1" x14ac:dyDescent="0.3">
      <c r="B277" s="213"/>
      <c r="C277" s="214"/>
      <c r="D277" s="215" t="s">
        <v>417</v>
      </c>
      <c r="E277" s="216" t="s">
        <v>36</v>
      </c>
      <c r="F277" s="217" t="s">
        <v>4075</v>
      </c>
      <c r="G277" s="214"/>
      <c r="H277" s="218" t="s">
        <v>36</v>
      </c>
      <c r="I277" s="219"/>
      <c r="J277" s="214"/>
      <c r="K277" s="214"/>
      <c r="L277" s="220"/>
      <c r="M277" s="221"/>
      <c r="N277" s="222"/>
      <c r="O277" s="222"/>
      <c r="P277" s="222"/>
      <c r="Q277" s="222"/>
      <c r="R277" s="222"/>
      <c r="S277" s="222"/>
      <c r="T277" s="223"/>
      <c r="AT277" s="224" t="s">
        <v>417</v>
      </c>
      <c r="AU277" s="224" t="s">
        <v>94</v>
      </c>
      <c r="AV277" s="12" t="s">
        <v>23</v>
      </c>
      <c r="AW277" s="12" t="s">
        <v>43</v>
      </c>
      <c r="AX277" s="12" t="s">
        <v>79</v>
      </c>
      <c r="AY277" s="224" t="s">
        <v>406</v>
      </c>
    </row>
    <row r="278" spans="2:65" s="13" customFormat="1" x14ac:dyDescent="0.3">
      <c r="B278" s="225"/>
      <c r="C278" s="226"/>
      <c r="D278" s="215" t="s">
        <v>417</v>
      </c>
      <c r="E278" s="227" t="s">
        <v>36</v>
      </c>
      <c r="F278" s="228" t="s">
        <v>4076</v>
      </c>
      <c r="G278" s="226"/>
      <c r="H278" s="229">
        <v>-175.232</v>
      </c>
      <c r="I278" s="230"/>
      <c r="J278" s="226"/>
      <c r="K278" s="226"/>
      <c r="L278" s="231"/>
      <c r="M278" s="232"/>
      <c r="N278" s="233"/>
      <c r="O278" s="233"/>
      <c r="P278" s="233"/>
      <c r="Q278" s="233"/>
      <c r="R278" s="233"/>
      <c r="S278" s="233"/>
      <c r="T278" s="234"/>
      <c r="AT278" s="235" t="s">
        <v>417</v>
      </c>
      <c r="AU278" s="235" t="s">
        <v>94</v>
      </c>
      <c r="AV278" s="13" t="s">
        <v>87</v>
      </c>
      <c r="AW278" s="13" t="s">
        <v>43</v>
      </c>
      <c r="AX278" s="13" t="s">
        <v>79</v>
      </c>
      <c r="AY278" s="235" t="s">
        <v>406</v>
      </c>
    </row>
    <row r="279" spans="2:65" s="12" customFormat="1" x14ac:dyDescent="0.3">
      <c r="B279" s="213"/>
      <c r="C279" s="214"/>
      <c r="D279" s="215" t="s">
        <v>417</v>
      </c>
      <c r="E279" s="216" t="s">
        <v>36</v>
      </c>
      <c r="F279" s="217" t="s">
        <v>4077</v>
      </c>
      <c r="G279" s="214"/>
      <c r="H279" s="218" t="s">
        <v>36</v>
      </c>
      <c r="I279" s="219"/>
      <c r="J279" s="214"/>
      <c r="K279" s="214"/>
      <c r="L279" s="220"/>
      <c r="M279" s="221"/>
      <c r="N279" s="222"/>
      <c r="O279" s="222"/>
      <c r="P279" s="222"/>
      <c r="Q279" s="222"/>
      <c r="R279" s="222"/>
      <c r="S279" s="222"/>
      <c r="T279" s="223"/>
      <c r="AT279" s="224" t="s">
        <v>417</v>
      </c>
      <c r="AU279" s="224" t="s">
        <v>94</v>
      </c>
      <c r="AV279" s="12" t="s">
        <v>23</v>
      </c>
      <c r="AW279" s="12" t="s">
        <v>43</v>
      </c>
      <c r="AX279" s="12" t="s">
        <v>79</v>
      </c>
      <c r="AY279" s="224" t="s">
        <v>406</v>
      </c>
    </row>
    <row r="280" spans="2:65" s="13" customFormat="1" x14ac:dyDescent="0.3">
      <c r="B280" s="225"/>
      <c r="C280" s="226"/>
      <c r="D280" s="215" t="s">
        <v>417</v>
      </c>
      <c r="E280" s="227" t="s">
        <v>36</v>
      </c>
      <c r="F280" s="228" t="s">
        <v>4078</v>
      </c>
      <c r="G280" s="226"/>
      <c r="H280" s="229">
        <v>-2.8889999999999998</v>
      </c>
      <c r="I280" s="230"/>
      <c r="J280" s="226"/>
      <c r="K280" s="226"/>
      <c r="L280" s="231"/>
      <c r="M280" s="232"/>
      <c r="N280" s="233"/>
      <c r="O280" s="233"/>
      <c r="P280" s="233"/>
      <c r="Q280" s="233"/>
      <c r="R280" s="233"/>
      <c r="S280" s="233"/>
      <c r="T280" s="234"/>
      <c r="AT280" s="235" t="s">
        <v>417</v>
      </c>
      <c r="AU280" s="235" t="s">
        <v>94</v>
      </c>
      <c r="AV280" s="13" t="s">
        <v>87</v>
      </c>
      <c r="AW280" s="13" t="s">
        <v>43</v>
      </c>
      <c r="AX280" s="13" t="s">
        <v>79</v>
      </c>
      <c r="AY280" s="235" t="s">
        <v>406</v>
      </c>
    </row>
    <row r="281" spans="2:65" s="14" customFormat="1" x14ac:dyDescent="0.3">
      <c r="B281" s="236"/>
      <c r="C281" s="237"/>
      <c r="D281" s="215" t="s">
        <v>417</v>
      </c>
      <c r="E281" s="238" t="s">
        <v>3915</v>
      </c>
      <c r="F281" s="239" t="s">
        <v>421</v>
      </c>
      <c r="G281" s="237"/>
      <c r="H281" s="240">
        <v>122.69</v>
      </c>
      <c r="I281" s="241"/>
      <c r="J281" s="237"/>
      <c r="K281" s="237"/>
      <c r="L281" s="242"/>
      <c r="M281" s="243"/>
      <c r="N281" s="244"/>
      <c r="O281" s="244"/>
      <c r="P281" s="244"/>
      <c r="Q281" s="244"/>
      <c r="R281" s="244"/>
      <c r="S281" s="244"/>
      <c r="T281" s="245"/>
      <c r="AT281" s="246" t="s">
        <v>417</v>
      </c>
      <c r="AU281" s="246" t="s">
        <v>94</v>
      </c>
      <c r="AV281" s="14" t="s">
        <v>415</v>
      </c>
      <c r="AW281" s="14" t="s">
        <v>43</v>
      </c>
      <c r="AX281" s="14" t="s">
        <v>79</v>
      </c>
      <c r="AY281" s="246" t="s">
        <v>406</v>
      </c>
    </row>
    <row r="282" spans="2:65" s="12" customFormat="1" x14ac:dyDescent="0.3">
      <c r="B282" s="213"/>
      <c r="C282" s="214"/>
      <c r="D282" s="215" t="s">
        <v>417</v>
      </c>
      <c r="E282" s="216" t="s">
        <v>36</v>
      </c>
      <c r="F282" s="217" t="s">
        <v>1905</v>
      </c>
      <c r="G282" s="214"/>
      <c r="H282" s="218" t="s">
        <v>36</v>
      </c>
      <c r="I282" s="219"/>
      <c r="J282" s="214"/>
      <c r="K282" s="214"/>
      <c r="L282" s="220"/>
      <c r="M282" s="221"/>
      <c r="N282" s="222"/>
      <c r="O282" s="222"/>
      <c r="P282" s="222"/>
      <c r="Q282" s="222"/>
      <c r="R282" s="222"/>
      <c r="S282" s="222"/>
      <c r="T282" s="223"/>
      <c r="AT282" s="224" t="s">
        <v>417</v>
      </c>
      <c r="AU282" s="224" t="s">
        <v>94</v>
      </c>
      <c r="AV282" s="12" t="s">
        <v>23</v>
      </c>
      <c r="AW282" s="12" t="s">
        <v>43</v>
      </c>
      <c r="AX282" s="12" t="s">
        <v>79</v>
      </c>
      <c r="AY282" s="224" t="s">
        <v>406</v>
      </c>
    </row>
    <row r="283" spans="2:65" s="13" customFormat="1" x14ac:dyDescent="0.3">
      <c r="B283" s="225"/>
      <c r="C283" s="226"/>
      <c r="D283" s="247" t="s">
        <v>417</v>
      </c>
      <c r="E283" s="251" t="s">
        <v>36</v>
      </c>
      <c r="F283" s="252" t="s">
        <v>4079</v>
      </c>
      <c r="G283" s="226"/>
      <c r="H283" s="253">
        <v>116.556</v>
      </c>
      <c r="I283" s="230"/>
      <c r="J283" s="226"/>
      <c r="K283" s="226"/>
      <c r="L283" s="231"/>
      <c r="M283" s="232"/>
      <c r="N283" s="233"/>
      <c r="O283" s="233"/>
      <c r="P283" s="233"/>
      <c r="Q283" s="233"/>
      <c r="R283" s="233"/>
      <c r="S283" s="233"/>
      <c r="T283" s="234"/>
      <c r="AT283" s="235" t="s">
        <v>417</v>
      </c>
      <c r="AU283" s="235" t="s">
        <v>94</v>
      </c>
      <c r="AV283" s="13" t="s">
        <v>87</v>
      </c>
      <c r="AW283" s="13" t="s">
        <v>43</v>
      </c>
      <c r="AX283" s="13" t="s">
        <v>23</v>
      </c>
      <c r="AY283" s="235" t="s">
        <v>406</v>
      </c>
    </row>
    <row r="284" spans="2:65" s="1" customFormat="1" ht="31.5" customHeight="1" x14ac:dyDescent="0.3">
      <c r="B284" s="37"/>
      <c r="C284" s="201" t="s">
        <v>637</v>
      </c>
      <c r="D284" s="201" t="s">
        <v>410</v>
      </c>
      <c r="E284" s="202" t="s">
        <v>551</v>
      </c>
      <c r="F284" s="203" t="s">
        <v>552</v>
      </c>
      <c r="G284" s="204" t="s">
        <v>413</v>
      </c>
      <c r="H284" s="205">
        <v>1515.2280000000001</v>
      </c>
      <c r="I284" s="206"/>
      <c r="J284" s="207">
        <f>ROUND(I284*H284,2)</f>
        <v>0</v>
      </c>
      <c r="K284" s="203" t="s">
        <v>414</v>
      </c>
      <c r="L284" s="57"/>
      <c r="M284" s="208" t="s">
        <v>36</v>
      </c>
      <c r="N284" s="209" t="s">
        <v>50</v>
      </c>
      <c r="O284" s="38"/>
      <c r="P284" s="210">
        <f>O284*H284</f>
        <v>0</v>
      </c>
      <c r="Q284" s="210">
        <v>0</v>
      </c>
      <c r="R284" s="210">
        <f>Q284*H284</f>
        <v>0</v>
      </c>
      <c r="S284" s="210">
        <v>0</v>
      </c>
      <c r="T284" s="211">
        <f>S284*H284</f>
        <v>0</v>
      </c>
      <c r="AR284" s="19" t="s">
        <v>415</v>
      </c>
      <c r="AT284" s="19" t="s">
        <v>410</v>
      </c>
      <c r="AU284" s="19" t="s">
        <v>94</v>
      </c>
      <c r="AY284" s="19" t="s">
        <v>406</v>
      </c>
      <c r="BE284" s="212">
        <f>IF(N284="základní",J284,0)</f>
        <v>0</v>
      </c>
      <c r="BF284" s="212">
        <f>IF(N284="snížená",J284,0)</f>
        <v>0</v>
      </c>
      <c r="BG284" s="212">
        <f>IF(N284="zákl. přenesená",J284,0)</f>
        <v>0</v>
      </c>
      <c r="BH284" s="212">
        <f>IF(N284="sníž. přenesená",J284,0)</f>
        <v>0</v>
      </c>
      <c r="BI284" s="212">
        <f>IF(N284="nulová",J284,0)</f>
        <v>0</v>
      </c>
      <c r="BJ284" s="19" t="s">
        <v>23</v>
      </c>
      <c r="BK284" s="212">
        <f>ROUND(I284*H284,2)</f>
        <v>0</v>
      </c>
      <c r="BL284" s="19" t="s">
        <v>415</v>
      </c>
      <c r="BM284" s="19" t="s">
        <v>4080</v>
      </c>
    </row>
    <row r="285" spans="2:65" s="13" customFormat="1" x14ac:dyDescent="0.3">
      <c r="B285" s="225"/>
      <c r="C285" s="226"/>
      <c r="D285" s="247" t="s">
        <v>417</v>
      </c>
      <c r="E285" s="226"/>
      <c r="F285" s="252" t="s">
        <v>4081</v>
      </c>
      <c r="G285" s="226"/>
      <c r="H285" s="253">
        <v>1515.2280000000001</v>
      </c>
      <c r="I285" s="230"/>
      <c r="J285" s="226"/>
      <c r="K285" s="226"/>
      <c r="L285" s="231"/>
      <c r="M285" s="232"/>
      <c r="N285" s="233"/>
      <c r="O285" s="233"/>
      <c r="P285" s="233"/>
      <c r="Q285" s="233"/>
      <c r="R285" s="233"/>
      <c r="S285" s="233"/>
      <c r="T285" s="234"/>
      <c r="AT285" s="235" t="s">
        <v>417</v>
      </c>
      <c r="AU285" s="235" t="s">
        <v>94</v>
      </c>
      <c r="AV285" s="13" t="s">
        <v>87</v>
      </c>
      <c r="AW285" s="13" t="s">
        <v>4</v>
      </c>
      <c r="AX285" s="13" t="s">
        <v>23</v>
      </c>
      <c r="AY285" s="235" t="s">
        <v>406</v>
      </c>
    </row>
    <row r="286" spans="2:65" s="1" customFormat="1" ht="22.5" customHeight="1" x14ac:dyDescent="0.3">
      <c r="B286" s="37"/>
      <c r="C286" s="201" t="s">
        <v>641</v>
      </c>
      <c r="D286" s="201" t="s">
        <v>410</v>
      </c>
      <c r="E286" s="202" t="s">
        <v>577</v>
      </c>
      <c r="F286" s="203" t="s">
        <v>578</v>
      </c>
      <c r="G286" s="204" t="s">
        <v>413</v>
      </c>
      <c r="H286" s="205">
        <v>6.1349999999999998</v>
      </c>
      <c r="I286" s="206"/>
      <c r="J286" s="207">
        <f>ROUND(I286*H286,2)</f>
        <v>0</v>
      </c>
      <c r="K286" s="203" t="s">
        <v>414</v>
      </c>
      <c r="L286" s="57"/>
      <c r="M286" s="208" t="s">
        <v>36</v>
      </c>
      <c r="N286" s="209" t="s">
        <v>50</v>
      </c>
      <c r="O286" s="38"/>
      <c r="P286" s="210">
        <f>O286*H286</f>
        <v>0</v>
      </c>
      <c r="Q286" s="210">
        <v>0</v>
      </c>
      <c r="R286" s="210">
        <f>Q286*H286</f>
        <v>0</v>
      </c>
      <c r="S286" s="210">
        <v>0</v>
      </c>
      <c r="T286" s="211">
        <f>S286*H286</f>
        <v>0</v>
      </c>
      <c r="AR286" s="19" t="s">
        <v>415</v>
      </c>
      <c r="AT286" s="19" t="s">
        <v>410</v>
      </c>
      <c r="AU286" s="19" t="s">
        <v>94</v>
      </c>
      <c r="AY286" s="19" t="s">
        <v>406</v>
      </c>
      <c r="BE286" s="212">
        <f>IF(N286="základní",J286,0)</f>
        <v>0</v>
      </c>
      <c r="BF286" s="212">
        <f>IF(N286="snížená",J286,0)</f>
        <v>0</v>
      </c>
      <c r="BG286" s="212">
        <f>IF(N286="zákl. přenesená",J286,0)</f>
        <v>0</v>
      </c>
      <c r="BH286" s="212">
        <f>IF(N286="sníž. přenesená",J286,0)</f>
        <v>0</v>
      </c>
      <c r="BI286" s="212">
        <f>IF(N286="nulová",J286,0)</f>
        <v>0</v>
      </c>
      <c r="BJ286" s="19" t="s">
        <v>23</v>
      </c>
      <c r="BK286" s="212">
        <f>ROUND(I286*H286,2)</f>
        <v>0</v>
      </c>
      <c r="BL286" s="19" t="s">
        <v>415</v>
      </c>
      <c r="BM286" s="19" t="s">
        <v>4082</v>
      </c>
    </row>
    <row r="287" spans="2:65" s="12" customFormat="1" x14ac:dyDescent="0.3">
      <c r="B287" s="213"/>
      <c r="C287" s="214"/>
      <c r="D287" s="215" t="s">
        <v>417</v>
      </c>
      <c r="E287" s="216" t="s">
        <v>36</v>
      </c>
      <c r="F287" s="217" t="s">
        <v>1885</v>
      </c>
      <c r="G287" s="214"/>
      <c r="H287" s="218" t="s">
        <v>36</v>
      </c>
      <c r="I287" s="219"/>
      <c r="J287" s="214"/>
      <c r="K287" s="214"/>
      <c r="L287" s="220"/>
      <c r="M287" s="221"/>
      <c r="N287" s="222"/>
      <c r="O287" s="222"/>
      <c r="P287" s="222"/>
      <c r="Q287" s="222"/>
      <c r="R287" s="222"/>
      <c r="S287" s="222"/>
      <c r="T287" s="223"/>
      <c r="AT287" s="224" t="s">
        <v>417</v>
      </c>
      <c r="AU287" s="224" t="s">
        <v>94</v>
      </c>
      <c r="AV287" s="12" t="s">
        <v>23</v>
      </c>
      <c r="AW287" s="12" t="s">
        <v>43</v>
      </c>
      <c r="AX287" s="12" t="s">
        <v>79</v>
      </c>
      <c r="AY287" s="224" t="s">
        <v>406</v>
      </c>
    </row>
    <row r="288" spans="2:65" s="13" customFormat="1" x14ac:dyDescent="0.3">
      <c r="B288" s="225"/>
      <c r="C288" s="226"/>
      <c r="D288" s="247" t="s">
        <v>417</v>
      </c>
      <c r="E288" s="251" t="s">
        <v>36</v>
      </c>
      <c r="F288" s="252" t="s">
        <v>4083</v>
      </c>
      <c r="G288" s="226"/>
      <c r="H288" s="253">
        <v>6.1349999999999998</v>
      </c>
      <c r="I288" s="230"/>
      <c r="J288" s="226"/>
      <c r="K288" s="226"/>
      <c r="L288" s="231"/>
      <c r="M288" s="232"/>
      <c r="N288" s="233"/>
      <c r="O288" s="233"/>
      <c r="P288" s="233"/>
      <c r="Q288" s="233"/>
      <c r="R288" s="233"/>
      <c r="S288" s="233"/>
      <c r="T288" s="234"/>
      <c r="AT288" s="235" t="s">
        <v>417</v>
      </c>
      <c r="AU288" s="235" t="s">
        <v>94</v>
      </c>
      <c r="AV288" s="13" t="s">
        <v>87</v>
      </c>
      <c r="AW288" s="13" t="s">
        <v>43</v>
      </c>
      <c r="AX288" s="13" t="s">
        <v>23</v>
      </c>
      <c r="AY288" s="235" t="s">
        <v>406</v>
      </c>
    </row>
    <row r="289" spans="2:65" s="1" customFormat="1" ht="31.5" customHeight="1" x14ac:dyDescent="0.3">
      <c r="B289" s="37"/>
      <c r="C289" s="201" t="s">
        <v>646</v>
      </c>
      <c r="D289" s="201" t="s">
        <v>410</v>
      </c>
      <c r="E289" s="202" t="s">
        <v>581</v>
      </c>
      <c r="F289" s="203" t="s">
        <v>582</v>
      </c>
      <c r="G289" s="204" t="s">
        <v>413</v>
      </c>
      <c r="H289" s="205">
        <v>79.754999999999995</v>
      </c>
      <c r="I289" s="206"/>
      <c r="J289" s="207">
        <f>ROUND(I289*H289,2)</f>
        <v>0</v>
      </c>
      <c r="K289" s="203" t="s">
        <v>414</v>
      </c>
      <c r="L289" s="57"/>
      <c r="M289" s="208" t="s">
        <v>36</v>
      </c>
      <c r="N289" s="209" t="s">
        <v>50</v>
      </c>
      <c r="O289" s="38"/>
      <c r="P289" s="210">
        <f>O289*H289</f>
        <v>0</v>
      </c>
      <c r="Q289" s="210">
        <v>0</v>
      </c>
      <c r="R289" s="210">
        <f>Q289*H289</f>
        <v>0</v>
      </c>
      <c r="S289" s="210">
        <v>0</v>
      </c>
      <c r="T289" s="211">
        <f>S289*H289</f>
        <v>0</v>
      </c>
      <c r="AR289" s="19" t="s">
        <v>415</v>
      </c>
      <c r="AT289" s="19" t="s">
        <v>410</v>
      </c>
      <c r="AU289" s="19" t="s">
        <v>94</v>
      </c>
      <c r="AY289" s="19" t="s">
        <v>406</v>
      </c>
      <c r="BE289" s="212">
        <f>IF(N289="základní",J289,0)</f>
        <v>0</v>
      </c>
      <c r="BF289" s="212">
        <f>IF(N289="snížená",J289,0)</f>
        <v>0</v>
      </c>
      <c r="BG289" s="212">
        <f>IF(N289="zákl. přenesená",J289,0)</f>
        <v>0</v>
      </c>
      <c r="BH289" s="212">
        <f>IF(N289="sníž. přenesená",J289,0)</f>
        <v>0</v>
      </c>
      <c r="BI289" s="212">
        <f>IF(N289="nulová",J289,0)</f>
        <v>0</v>
      </c>
      <c r="BJ289" s="19" t="s">
        <v>23</v>
      </c>
      <c r="BK289" s="212">
        <f>ROUND(I289*H289,2)</f>
        <v>0</v>
      </c>
      <c r="BL289" s="19" t="s">
        <v>415</v>
      </c>
      <c r="BM289" s="19" t="s">
        <v>4084</v>
      </c>
    </row>
    <row r="290" spans="2:65" s="13" customFormat="1" x14ac:dyDescent="0.3">
      <c r="B290" s="225"/>
      <c r="C290" s="226"/>
      <c r="D290" s="247" t="s">
        <v>417</v>
      </c>
      <c r="E290" s="226"/>
      <c r="F290" s="252" t="s">
        <v>4085</v>
      </c>
      <c r="G290" s="226"/>
      <c r="H290" s="253">
        <v>79.754999999999995</v>
      </c>
      <c r="I290" s="230"/>
      <c r="J290" s="226"/>
      <c r="K290" s="226"/>
      <c r="L290" s="231"/>
      <c r="M290" s="232"/>
      <c r="N290" s="233"/>
      <c r="O290" s="233"/>
      <c r="P290" s="233"/>
      <c r="Q290" s="233"/>
      <c r="R290" s="233"/>
      <c r="S290" s="233"/>
      <c r="T290" s="234"/>
      <c r="AT290" s="235" t="s">
        <v>417</v>
      </c>
      <c r="AU290" s="235" t="s">
        <v>94</v>
      </c>
      <c r="AV290" s="13" t="s">
        <v>87</v>
      </c>
      <c r="AW290" s="13" t="s">
        <v>4</v>
      </c>
      <c r="AX290" s="13" t="s">
        <v>23</v>
      </c>
      <c r="AY290" s="235" t="s">
        <v>406</v>
      </c>
    </row>
    <row r="291" spans="2:65" s="1" customFormat="1" ht="22.5" customHeight="1" x14ac:dyDescent="0.3">
      <c r="B291" s="37"/>
      <c r="C291" s="201" t="s">
        <v>652</v>
      </c>
      <c r="D291" s="201" t="s">
        <v>410</v>
      </c>
      <c r="E291" s="202" t="s">
        <v>4086</v>
      </c>
      <c r="F291" s="203" t="s">
        <v>4087</v>
      </c>
      <c r="G291" s="204" t="s">
        <v>413</v>
      </c>
      <c r="H291" s="205">
        <v>122.69</v>
      </c>
      <c r="I291" s="206"/>
      <c r="J291" s="207">
        <f>ROUND(I291*H291,2)</f>
        <v>0</v>
      </c>
      <c r="K291" s="203" t="s">
        <v>36</v>
      </c>
      <c r="L291" s="57"/>
      <c r="M291" s="208" t="s">
        <v>36</v>
      </c>
      <c r="N291" s="209" t="s">
        <v>50</v>
      </c>
      <c r="O291" s="38"/>
      <c r="P291" s="210">
        <f>O291*H291</f>
        <v>0</v>
      </c>
      <c r="Q291" s="210">
        <v>0</v>
      </c>
      <c r="R291" s="210">
        <f>Q291*H291</f>
        <v>0</v>
      </c>
      <c r="S291" s="210">
        <v>0</v>
      </c>
      <c r="T291" s="211">
        <f>S291*H291</f>
        <v>0</v>
      </c>
      <c r="AR291" s="19" t="s">
        <v>415</v>
      </c>
      <c r="AT291" s="19" t="s">
        <v>410</v>
      </c>
      <c r="AU291" s="19" t="s">
        <v>94</v>
      </c>
      <c r="AY291" s="19" t="s">
        <v>406</v>
      </c>
      <c r="BE291" s="212">
        <f>IF(N291="základní",J291,0)</f>
        <v>0</v>
      </c>
      <c r="BF291" s="212">
        <f>IF(N291="snížená",J291,0)</f>
        <v>0</v>
      </c>
      <c r="BG291" s="212">
        <f>IF(N291="zákl. přenesená",J291,0)</f>
        <v>0</v>
      </c>
      <c r="BH291" s="212">
        <f>IF(N291="sníž. přenesená",J291,0)</f>
        <v>0</v>
      </c>
      <c r="BI291" s="212">
        <f>IF(N291="nulová",J291,0)</f>
        <v>0</v>
      </c>
      <c r="BJ291" s="19" t="s">
        <v>23</v>
      </c>
      <c r="BK291" s="212">
        <f>ROUND(I291*H291,2)</f>
        <v>0</v>
      </c>
      <c r="BL291" s="19" t="s">
        <v>415</v>
      </c>
      <c r="BM291" s="19" t="s">
        <v>4088</v>
      </c>
    </row>
    <row r="292" spans="2:65" s="13" customFormat="1" x14ac:dyDescent="0.3">
      <c r="B292" s="225"/>
      <c r="C292" s="226"/>
      <c r="D292" s="247" t="s">
        <v>417</v>
      </c>
      <c r="E292" s="251" t="s">
        <v>36</v>
      </c>
      <c r="F292" s="252" t="s">
        <v>3915</v>
      </c>
      <c r="G292" s="226"/>
      <c r="H292" s="253">
        <v>122.69</v>
      </c>
      <c r="I292" s="230"/>
      <c r="J292" s="226"/>
      <c r="K292" s="226"/>
      <c r="L292" s="231"/>
      <c r="M292" s="232"/>
      <c r="N292" s="233"/>
      <c r="O292" s="233"/>
      <c r="P292" s="233"/>
      <c r="Q292" s="233"/>
      <c r="R292" s="233"/>
      <c r="S292" s="233"/>
      <c r="T292" s="234"/>
      <c r="AT292" s="235" t="s">
        <v>417</v>
      </c>
      <c r="AU292" s="235" t="s">
        <v>94</v>
      </c>
      <c r="AV292" s="13" t="s">
        <v>87</v>
      </c>
      <c r="AW292" s="13" t="s">
        <v>43</v>
      </c>
      <c r="AX292" s="13" t="s">
        <v>23</v>
      </c>
      <c r="AY292" s="235" t="s">
        <v>406</v>
      </c>
    </row>
    <row r="293" spans="2:65" s="1" customFormat="1" ht="22.5" customHeight="1" x14ac:dyDescent="0.3">
      <c r="B293" s="37"/>
      <c r="C293" s="201" t="s">
        <v>657</v>
      </c>
      <c r="D293" s="201" t="s">
        <v>410</v>
      </c>
      <c r="E293" s="202" t="s">
        <v>480</v>
      </c>
      <c r="F293" s="203" t="s">
        <v>481</v>
      </c>
      <c r="G293" s="204" t="s">
        <v>413</v>
      </c>
      <c r="H293" s="205">
        <v>175.232</v>
      </c>
      <c r="I293" s="206"/>
      <c r="J293" s="207">
        <f>ROUND(I293*H293,2)</f>
        <v>0</v>
      </c>
      <c r="K293" s="203" t="s">
        <v>414</v>
      </c>
      <c r="L293" s="57"/>
      <c r="M293" s="208" t="s">
        <v>36</v>
      </c>
      <c r="N293" s="209" t="s">
        <v>50</v>
      </c>
      <c r="O293" s="38"/>
      <c r="P293" s="210">
        <f>O293*H293</f>
        <v>0</v>
      </c>
      <c r="Q293" s="210">
        <v>0</v>
      </c>
      <c r="R293" s="210">
        <f>Q293*H293</f>
        <v>0</v>
      </c>
      <c r="S293" s="210">
        <v>0</v>
      </c>
      <c r="T293" s="211">
        <f>S293*H293</f>
        <v>0</v>
      </c>
      <c r="AR293" s="19" t="s">
        <v>415</v>
      </c>
      <c r="AT293" s="19" t="s">
        <v>410</v>
      </c>
      <c r="AU293" s="19" t="s">
        <v>94</v>
      </c>
      <c r="AY293" s="19" t="s">
        <v>406</v>
      </c>
      <c r="BE293" s="212">
        <f>IF(N293="základní",J293,0)</f>
        <v>0</v>
      </c>
      <c r="BF293" s="212">
        <f>IF(N293="snížená",J293,0)</f>
        <v>0</v>
      </c>
      <c r="BG293" s="212">
        <f>IF(N293="zákl. přenesená",J293,0)</f>
        <v>0</v>
      </c>
      <c r="BH293" s="212">
        <f>IF(N293="sníž. přenesená",J293,0)</f>
        <v>0</v>
      </c>
      <c r="BI293" s="212">
        <f>IF(N293="nulová",J293,0)</f>
        <v>0</v>
      </c>
      <c r="BJ293" s="19" t="s">
        <v>23</v>
      </c>
      <c r="BK293" s="212">
        <f>ROUND(I293*H293,2)</f>
        <v>0</v>
      </c>
      <c r="BL293" s="19" t="s">
        <v>415</v>
      </c>
      <c r="BM293" s="19" t="s">
        <v>4089</v>
      </c>
    </row>
    <row r="294" spans="2:65" s="12" customFormat="1" x14ac:dyDescent="0.3">
      <c r="B294" s="213"/>
      <c r="C294" s="214"/>
      <c r="D294" s="215" t="s">
        <v>417</v>
      </c>
      <c r="E294" s="216" t="s">
        <v>36</v>
      </c>
      <c r="F294" s="217" t="s">
        <v>1052</v>
      </c>
      <c r="G294" s="214"/>
      <c r="H294" s="218" t="s">
        <v>36</v>
      </c>
      <c r="I294" s="219"/>
      <c r="J294" s="214"/>
      <c r="K294" s="214"/>
      <c r="L294" s="220"/>
      <c r="M294" s="221"/>
      <c r="N294" s="222"/>
      <c r="O294" s="222"/>
      <c r="P294" s="222"/>
      <c r="Q294" s="222"/>
      <c r="R294" s="222"/>
      <c r="S294" s="222"/>
      <c r="T294" s="223"/>
      <c r="AT294" s="224" t="s">
        <v>417</v>
      </c>
      <c r="AU294" s="224" t="s">
        <v>94</v>
      </c>
      <c r="AV294" s="12" t="s">
        <v>23</v>
      </c>
      <c r="AW294" s="12" t="s">
        <v>43</v>
      </c>
      <c r="AX294" s="12" t="s">
        <v>79</v>
      </c>
      <c r="AY294" s="224" t="s">
        <v>406</v>
      </c>
    </row>
    <row r="295" spans="2:65" s="12" customFormat="1" x14ac:dyDescent="0.3">
      <c r="B295" s="213"/>
      <c r="C295" s="214"/>
      <c r="D295" s="215" t="s">
        <v>417</v>
      </c>
      <c r="E295" s="216" t="s">
        <v>36</v>
      </c>
      <c r="F295" s="217" t="s">
        <v>1053</v>
      </c>
      <c r="G295" s="214"/>
      <c r="H295" s="218" t="s">
        <v>36</v>
      </c>
      <c r="I295" s="219"/>
      <c r="J295" s="214"/>
      <c r="K295" s="214"/>
      <c r="L295" s="220"/>
      <c r="M295" s="221"/>
      <c r="N295" s="222"/>
      <c r="O295" s="222"/>
      <c r="P295" s="222"/>
      <c r="Q295" s="222"/>
      <c r="R295" s="222"/>
      <c r="S295" s="222"/>
      <c r="T295" s="223"/>
      <c r="AT295" s="224" t="s">
        <v>417</v>
      </c>
      <c r="AU295" s="224" t="s">
        <v>94</v>
      </c>
      <c r="AV295" s="12" t="s">
        <v>23</v>
      </c>
      <c r="AW295" s="12" t="s">
        <v>43</v>
      </c>
      <c r="AX295" s="12" t="s">
        <v>79</v>
      </c>
      <c r="AY295" s="224" t="s">
        <v>406</v>
      </c>
    </row>
    <row r="296" spans="2:65" s="13" customFormat="1" x14ac:dyDescent="0.3">
      <c r="B296" s="225"/>
      <c r="C296" s="226"/>
      <c r="D296" s="215" t="s">
        <v>417</v>
      </c>
      <c r="E296" s="227" t="s">
        <v>36</v>
      </c>
      <c r="F296" s="228" t="s">
        <v>3940</v>
      </c>
      <c r="G296" s="226"/>
      <c r="H296" s="229">
        <v>314.72199999999998</v>
      </c>
      <c r="I296" s="230"/>
      <c r="J296" s="226"/>
      <c r="K296" s="226"/>
      <c r="L296" s="231"/>
      <c r="M296" s="232"/>
      <c r="N296" s="233"/>
      <c r="O296" s="233"/>
      <c r="P296" s="233"/>
      <c r="Q296" s="233"/>
      <c r="R296" s="233"/>
      <c r="S296" s="233"/>
      <c r="T296" s="234"/>
      <c r="AT296" s="235" t="s">
        <v>417</v>
      </c>
      <c r="AU296" s="235" t="s">
        <v>94</v>
      </c>
      <c r="AV296" s="13" t="s">
        <v>87</v>
      </c>
      <c r="AW296" s="13" t="s">
        <v>43</v>
      </c>
      <c r="AX296" s="13" t="s">
        <v>79</v>
      </c>
      <c r="AY296" s="235" t="s">
        <v>406</v>
      </c>
    </row>
    <row r="297" spans="2:65" s="12" customFormat="1" x14ac:dyDescent="0.3">
      <c r="B297" s="213"/>
      <c r="C297" s="214"/>
      <c r="D297" s="215" t="s">
        <v>417</v>
      </c>
      <c r="E297" s="216" t="s">
        <v>36</v>
      </c>
      <c r="F297" s="217" t="s">
        <v>1055</v>
      </c>
      <c r="G297" s="214"/>
      <c r="H297" s="218" t="s">
        <v>36</v>
      </c>
      <c r="I297" s="219"/>
      <c r="J297" s="214"/>
      <c r="K297" s="214"/>
      <c r="L297" s="220"/>
      <c r="M297" s="221"/>
      <c r="N297" s="222"/>
      <c r="O297" s="222"/>
      <c r="P297" s="222"/>
      <c r="Q297" s="222"/>
      <c r="R297" s="222"/>
      <c r="S297" s="222"/>
      <c r="T297" s="223"/>
      <c r="AT297" s="224" t="s">
        <v>417</v>
      </c>
      <c r="AU297" s="224" t="s">
        <v>94</v>
      </c>
      <c r="AV297" s="12" t="s">
        <v>23</v>
      </c>
      <c r="AW297" s="12" t="s">
        <v>43</v>
      </c>
      <c r="AX297" s="12" t="s">
        <v>79</v>
      </c>
      <c r="AY297" s="224" t="s">
        <v>406</v>
      </c>
    </row>
    <row r="298" spans="2:65" s="12" customFormat="1" x14ac:dyDescent="0.3">
      <c r="B298" s="213"/>
      <c r="C298" s="214"/>
      <c r="D298" s="215" t="s">
        <v>417</v>
      </c>
      <c r="E298" s="216" t="s">
        <v>36</v>
      </c>
      <c r="F298" s="217" t="s">
        <v>4090</v>
      </c>
      <c r="G298" s="214"/>
      <c r="H298" s="218" t="s">
        <v>36</v>
      </c>
      <c r="I298" s="219"/>
      <c r="J298" s="214"/>
      <c r="K298" s="214"/>
      <c r="L298" s="220"/>
      <c r="M298" s="221"/>
      <c r="N298" s="222"/>
      <c r="O298" s="222"/>
      <c r="P298" s="222"/>
      <c r="Q298" s="222"/>
      <c r="R298" s="222"/>
      <c r="S298" s="222"/>
      <c r="T298" s="223"/>
      <c r="AT298" s="224" t="s">
        <v>417</v>
      </c>
      <c r="AU298" s="224" t="s">
        <v>94</v>
      </c>
      <c r="AV298" s="12" t="s">
        <v>23</v>
      </c>
      <c r="AW298" s="12" t="s">
        <v>43</v>
      </c>
      <c r="AX298" s="12" t="s">
        <v>79</v>
      </c>
      <c r="AY298" s="224" t="s">
        <v>406</v>
      </c>
    </row>
    <row r="299" spans="2:65" s="13" customFormat="1" x14ac:dyDescent="0.3">
      <c r="B299" s="225"/>
      <c r="C299" s="226"/>
      <c r="D299" s="215" t="s">
        <v>417</v>
      </c>
      <c r="E299" s="227" t="s">
        <v>36</v>
      </c>
      <c r="F299" s="228" t="s">
        <v>4091</v>
      </c>
      <c r="G299" s="226"/>
      <c r="H299" s="229">
        <v>-11.05</v>
      </c>
      <c r="I299" s="230"/>
      <c r="J299" s="226"/>
      <c r="K299" s="226"/>
      <c r="L299" s="231"/>
      <c r="M299" s="232"/>
      <c r="N299" s="233"/>
      <c r="O299" s="233"/>
      <c r="P299" s="233"/>
      <c r="Q299" s="233"/>
      <c r="R299" s="233"/>
      <c r="S299" s="233"/>
      <c r="T299" s="234"/>
      <c r="AT299" s="235" t="s">
        <v>417</v>
      </c>
      <c r="AU299" s="235" t="s">
        <v>94</v>
      </c>
      <c r="AV299" s="13" t="s">
        <v>87</v>
      </c>
      <c r="AW299" s="13" t="s">
        <v>43</v>
      </c>
      <c r="AX299" s="13" t="s">
        <v>79</v>
      </c>
      <c r="AY299" s="235" t="s">
        <v>406</v>
      </c>
    </row>
    <row r="300" spans="2:65" s="13" customFormat="1" x14ac:dyDescent="0.3">
      <c r="B300" s="225"/>
      <c r="C300" s="226"/>
      <c r="D300" s="215" t="s">
        <v>417</v>
      </c>
      <c r="E300" s="227" t="s">
        <v>36</v>
      </c>
      <c r="F300" s="228" t="s">
        <v>4092</v>
      </c>
      <c r="G300" s="226"/>
      <c r="H300" s="229">
        <v>-27.873000000000001</v>
      </c>
      <c r="I300" s="230"/>
      <c r="J300" s="226"/>
      <c r="K300" s="226"/>
      <c r="L300" s="231"/>
      <c r="M300" s="232"/>
      <c r="N300" s="233"/>
      <c r="O300" s="233"/>
      <c r="P300" s="233"/>
      <c r="Q300" s="233"/>
      <c r="R300" s="233"/>
      <c r="S300" s="233"/>
      <c r="T300" s="234"/>
      <c r="AT300" s="235" t="s">
        <v>417</v>
      </c>
      <c r="AU300" s="235" t="s">
        <v>94</v>
      </c>
      <c r="AV300" s="13" t="s">
        <v>87</v>
      </c>
      <c r="AW300" s="13" t="s">
        <v>43</v>
      </c>
      <c r="AX300" s="13" t="s">
        <v>79</v>
      </c>
      <c r="AY300" s="235" t="s">
        <v>406</v>
      </c>
    </row>
    <row r="301" spans="2:65" s="13" customFormat="1" x14ac:dyDescent="0.3">
      <c r="B301" s="225"/>
      <c r="C301" s="226"/>
      <c r="D301" s="215" t="s">
        <v>417</v>
      </c>
      <c r="E301" s="227" t="s">
        <v>36</v>
      </c>
      <c r="F301" s="228" t="s">
        <v>4093</v>
      </c>
      <c r="G301" s="226"/>
      <c r="H301" s="229">
        <v>-12.962</v>
      </c>
      <c r="I301" s="230"/>
      <c r="J301" s="226"/>
      <c r="K301" s="226"/>
      <c r="L301" s="231"/>
      <c r="M301" s="232"/>
      <c r="N301" s="233"/>
      <c r="O301" s="233"/>
      <c r="P301" s="233"/>
      <c r="Q301" s="233"/>
      <c r="R301" s="233"/>
      <c r="S301" s="233"/>
      <c r="T301" s="234"/>
      <c r="AT301" s="235" t="s">
        <v>417</v>
      </c>
      <c r="AU301" s="235" t="s">
        <v>94</v>
      </c>
      <c r="AV301" s="13" t="s">
        <v>87</v>
      </c>
      <c r="AW301" s="13" t="s">
        <v>43</v>
      </c>
      <c r="AX301" s="13" t="s">
        <v>79</v>
      </c>
      <c r="AY301" s="235" t="s">
        <v>406</v>
      </c>
    </row>
    <row r="302" spans="2:65" s="12" customFormat="1" x14ac:dyDescent="0.3">
      <c r="B302" s="213"/>
      <c r="C302" s="214"/>
      <c r="D302" s="215" t="s">
        <v>417</v>
      </c>
      <c r="E302" s="216" t="s">
        <v>36</v>
      </c>
      <c r="F302" s="217" t="s">
        <v>763</v>
      </c>
      <c r="G302" s="214"/>
      <c r="H302" s="218" t="s">
        <v>36</v>
      </c>
      <c r="I302" s="219"/>
      <c r="J302" s="214"/>
      <c r="K302" s="214"/>
      <c r="L302" s="220"/>
      <c r="M302" s="221"/>
      <c r="N302" s="222"/>
      <c r="O302" s="222"/>
      <c r="P302" s="222"/>
      <c r="Q302" s="222"/>
      <c r="R302" s="222"/>
      <c r="S302" s="222"/>
      <c r="T302" s="223"/>
      <c r="AT302" s="224" t="s">
        <v>417</v>
      </c>
      <c r="AU302" s="224" t="s">
        <v>94</v>
      </c>
      <c r="AV302" s="12" t="s">
        <v>23</v>
      </c>
      <c r="AW302" s="12" t="s">
        <v>43</v>
      </c>
      <c r="AX302" s="12" t="s">
        <v>79</v>
      </c>
      <c r="AY302" s="224" t="s">
        <v>406</v>
      </c>
    </row>
    <row r="303" spans="2:65" s="12" customFormat="1" x14ac:dyDescent="0.3">
      <c r="B303" s="213"/>
      <c r="C303" s="214"/>
      <c r="D303" s="215" t="s">
        <v>417</v>
      </c>
      <c r="E303" s="216" t="s">
        <v>36</v>
      </c>
      <c r="F303" s="217" t="s">
        <v>4094</v>
      </c>
      <c r="G303" s="214"/>
      <c r="H303" s="218" t="s">
        <v>36</v>
      </c>
      <c r="I303" s="219"/>
      <c r="J303" s="214"/>
      <c r="K303" s="214"/>
      <c r="L303" s="220"/>
      <c r="M303" s="221"/>
      <c r="N303" s="222"/>
      <c r="O303" s="222"/>
      <c r="P303" s="222"/>
      <c r="Q303" s="222"/>
      <c r="R303" s="222"/>
      <c r="S303" s="222"/>
      <c r="T303" s="223"/>
      <c r="AT303" s="224" t="s">
        <v>417</v>
      </c>
      <c r="AU303" s="224" t="s">
        <v>94</v>
      </c>
      <c r="AV303" s="12" t="s">
        <v>23</v>
      </c>
      <c r="AW303" s="12" t="s">
        <v>43</v>
      </c>
      <c r="AX303" s="12" t="s">
        <v>79</v>
      </c>
      <c r="AY303" s="224" t="s">
        <v>406</v>
      </c>
    </row>
    <row r="304" spans="2:65" s="13" customFormat="1" x14ac:dyDescent="0.3">
      <c r="B304" s="225"/>
      <c r="C304" s="226"/>
      <c r="D304" s="215" t="s">
        <v>417</v>
      </c>
      <c r="E304" s="227" t="s">
        <v>36</v>
      </c>
      <c r="F304" s="228" t="s">
        <v>4095</v>
      </c>
      <c r="G304" s="226"/>
      <c r="H304" s="229">
        <v>-16.899999999999999</v>
      </c>
      <c r="I304" s="230"/>
      <c r="J304" s="226"/>
      <c r="K304" s="226"/>
      <c r="L304" s="231"/>
      <c r="M304" s="232"/>
      <c r="N304" s="233"/>
      <c r="O304" s="233"/>
      <c r="P304" s="233"/>
      <c r="Q304" s="233"/>
      <c r="R304" s="233"/>
      <c r="S304" s="233"/>
      <c r="T304" s="234"/>
      <c r="AT304" s="235" t="s">
        <v>417</v>
      </c>
      <c r="AU304" s="235" t="s">
        <v>94</v>
      </c>
      <c r="AV304" s="13" t="s">
        <v>87</v>
      </c>
      <c r="AW304" s="13" t="s">
        <v>43</v>
      </c>
      <c r="AX304" s="13" t="s">
        <v>79</v>
      </c>
      <c r="AY304" s="235" t="s">
        <v>406</v>
      </c>
    </row>
    <row r="305" spans="2:51" s="13" customFormat="1" x14ac:dyDescent="0.3">
      <c r="B305" s="225"/>
      <c r="C305" s="226"/>
      <c r="D305" s="215" t="s">
        <v>417</v>
      </c>
      <c r="E305" s="227" t="s">
        <v>36</v>
      </c>
      <c r="F305" s="228" t="s">
        <v>4096</v>
      </c>
      <c r="G305" s="226"/>
      <c r="H305" s="229">
        <v>-1.323</v>
      </c>
      <c r="I305" s="230"/>
      <c r="J305" s="226"/>
      <c r="K305" s="226"/>
      <c r="L305" s="231"/>
      <c r="M305" s="232"/>
      <c r="N305" s="233"/>
      <c r="O305" s="233"/>
      <c r="P305" s="233"/>
      <c r="Q305" s="233"/>
      <c r="R305" s="233"/>
      <c r="S305" s="233"/>
      <c r="T305" s="234"/>
      <c r="AT305" s="235" t="s">
        <v>417</v>
      </c>
      <c r="AU305" s="235" t="s">
        <v>94</v>
      </c>
      <c r="AV305" s="13" t="s">
        <v>87</v>
      </c>
      <c r="AW305" s="13" t="s">
        <v>43</v>
      </c>
      <c r="AX305" s="13" t="s">
        <v>79</v>
      </c>
      <c r="AY305" s="235" t="s">
        <v>406</v>
      </c>
    </row>
    <row r="306" spans="2:51" s="13" customFormat="1" x14ac:dyDescent="0.3">
      <c r="B306" s="225"/>
      <c r="C306" s="226"/>
      <c r="D306" s="215" t="s">
        <v>417</v>
      </c>
      <c r="E306" s="227" t="s">
        <v>36</v>
      </c>
      <c r="F306" s="228" t="s">
        <v>4097</v>
      </c>
      <c r="G306" s="226"/>
      <c r="H306" s="229">
        <v>-1.28</v>
      </c>
      <c r="I306" s="230"/>
      <c r="J306" s="226"/>
      <c r="K306" s="226"/>
      <c r="L306" s="231"/>
      <c r="M306" s="232"/>
      <c r="N306" s="233"/>
      <c r="O306" s="233"/>
      <c r="P306" s="233"/>
      <c r="Q306" s="233"/>
      <c r="R306" s="233"/>
      <c r="S306" s="233"/>
      <c r="T306" s="234"/>
      <c r="AT306" s="235" t="s">
        <v>417</v>
      </c>
      <c r="AU306" s="235" t="s">
        <v>94</v>
      </c>
      <c r="AV306" s="13" t="s">
        <v>87</v>
      </c>
      <c r="AW306" s="13" t="s">
        <v>43</v>
      </c>
      <c r="AX306" s="13" t="s">
        <v>79</v>
      </c>
      <c r="AY306" s="235" t="s">
        <v>406</v>
      </c>
    </row>
    <row r="307" spans="2:51" s="13" customFormat="1" x14ac:dyDescent="0.3">
      <c r="B307" s="225"/>
      <c r="C307" s="226"/>
      <c r="D307" s="215" t="s">
        <v>417</v>
      </c>
      <c r="E307" s="227" t="s">
        <v>36</v>
      </c>
      <c r="F307" s="228" t="s">
        <v>4098</v>
      </c>
      <c r="G307" s="226"/>
      <c r="H307" s="229">
        <v>-1.5820000000000001</v>
      </c>
      <c r="I307" s="230"/>
      <c r="J307" s="226"/>
      <c r="K307" s="226"/>
      <c r="L307" s="231"/>
      <c r="M307" s="232"/>
      <c r="N307" s="233"/>
      <c r="O307" s="233"/>
      <c r="P307" s="233"/>
      <c r="Q307" s="233"/>
      <c r="R307" s="233"/>
      <c r="S307" s="233"/>
      <c r="T307" s="234"/>
      <c r="AT307" s="235" t="s">
        <v>417</v>
      </c>
      <c r="AU307" s="235" t="s">
        <v>94</v>
      </c>
      <c r="AV307" s="13" t="s">
        <v>87</v>
      </c>
      <c r="AW307" s="13" t="s">
        <v>43</v>
      </c>
      <c r="AX307" s="13" t="s">
        <v>79</v>
      </c>
      <c r="AY307" s="235" t="s">
        <v>406</v>
      </c>
    </row>
    <row r="308" spans="2:51" s="12" customFormat="1" x14ac:dyDescent="0.3">
      <c r="B308" s="213"/>
      <c r="C308" s="214"/>
      <c r="D308" s="215" t="s">
        <v>417</v>
      </c>
      <c r="E308" s="216" t="s">
        <v>36</v>
      </c>
      <c r="F308" s="217" t="s">
        <v>4099</v>
      </c>
      <c r="G308" s="214"/>
      <c r="H308" s="218" t="s">
        <v>36</v>
      </c>
      <c r="I308" s="219"/>
      <c r="J308" s="214"/>
      <c r="K308" s="214"/>
      <c r="L308" s="220"/>
      <c r="M308" s="221"/>
      <c r="N308" s="222"/>
      <c r="O308" s="222"/>
      <c r="P308" s="222"/>
      <c r="Q308" s="222"/>
      <c r="R308" s="222"/>
      <c r="S308" s="222"/>
      <c r="T308" s="223"/>
      <c r="AT308" s="224" t="s">
        <v>417</v>
      </c>
      <c r="AU308" s="224" t="s">
        <v>94</v>
      </c>
      <c r="AV308" s="12" t="s">
        <v>23</v>
      </c>
      <c r="AW308" s="12" t="s">
        <v>43</v>
      </c>
      <c r="AX308" s="12" t="s">
        <v>79</v>
      </c>
      <c r="AY308" s="224" t="s">
        <v>406</v>
      </c>
    </row>
    <row r="309" spans="2:51" s="13" customFormat="1" x14ac:dyDescent="0.3">
      <c r="B309" s="225"/>
      <c r="C309" s="226"/>
      <c r="D309" s="215" t="s">
        <v>417</v>
      </c>
      <c r="E309" s="227" t="s">
        <v>36</v>
      </c>
      <c r="F309" s="228" t="s">
        <v>4095</v>
      </c>
      <c r="G309" s="226"/>
      <c r="H309" s="229">
        <v>-16.899999999999999</v>
      </c>
      <c r="I309" s="230"/>
      <c r="J309" s="226"/>
      <c r="K309" s="226"/>
      <c r="L309" s="231"/>
      <c r="M309" s="232"/>
      <c r="N309" s="233"/>
      <c r="O309" s="233"/>
      <c r="P309" s="233"/>
      <c r="Q309" s="233"/>
      <c r="R309" s="233"/>
      <c r="S309" s="233"/>
      <c r="T309" s="234"/>
      <c r="AT309" s="235" t="s">
        <v>417</v>
      </c>
      <c r="AU309" s="235" t="s">
        <v>94</v>
      </c>
      <c r="AV309" s="13" t="s">
        <v>87</v>
      </c>
      <c r="AW309" s="13" t="s">
        <v>43</v>
      </c>
      <c r="AX309" s="13" t="s">
        <v>79</v>
      </c>
      <c r="AY309" s="235" t="s">
        <v>406</v>
      </c>
    </row>
    <row r="310" spans="2:51" s="13" customFormat="1" x14ac:dyDescent="0.3">
      <c r="B310" s="225"/>
      <c r="C310" s="226"/>
      <c r="D310" s="215" t="s">
        <v>417</v>
      </c>
      <c r="E310" s="227" t="s">
        <v>36</v>
      </c>
      <c r="F310" s="228" t="s">
        <v>4096</v>
      </c>
      <c r="G310" s="226"/>
      <c r="H310" s="229">
        <v>-1.323</v>
      </c>
      <c r="I310" s="230"/>
      <c r="J310" s="226"/>
      <c r="K310" s="226"/>
      <c r="L310" s="231"/>
      <c r="M310" s="232"/>
      <c r="N310" s="233"/>
      <c r="O310" s="233"/>
      <c r="P310" s="233"/>
      <c r="Q310" s="233"/>
      <c r="R310" s="233"/>
      <c r="S310" s="233"/>
      <c r="T310" s="234"/>
      <c r="AT310" s="235" t="s">
        <v>417</v>
      </c>
      <c r="AU310" s="235" t="s">
        <v>94</v>
      </c>
      <c r="AV310" s="13" t="s">
        <v>87</v>
      </c>
      <c r="AW310" s="13" t="s">
        <v>43</v>
      </c>
      <c r="AX310" s="13" t="s">
        <v>79</v>
      </c>
      <c r="AY310" s="235" t="s">
        <v>406</v>
      </c>
    </row>
    <row r="311" spans="2:51" s="13" customFormat="1" x14ac:dyDescent="0.3">
      <c r="B311" s="225"/>
      <c r="C311" s="226"/>
      <c r="D311" s="215" t="s">
        <v>417</v>
      </c>
      <c r="E311" s="227" t="s">
        <v>36</v>
      </c>
      <c r="F311" s="228" t="s">
        <v>4097</v>
      </c>
      <c r="G311" s="226"/>
      <c r="H311" s="229">
        <v>-1.28</v>
      </c>
      <c r="I311" s="230"/>
      <c r="J311" s="226"/>
      <c r="K311" s="226"/>
      <c r="L311" s="231"/>
      <c r="M311" s="232"/>
      <c r="N311" s="233"/>
      <c r="O311" s="233"/>
      <c r="P311" s="233"/>
      <c r="Q311" s="233"/>
      <c r="R311" s="233"/>
      <c r="S311" s="233"/>
      <c r="T311" s="234"/>
      <c r="AT311" s="235" t="s">
        <v>417</v>
      </c>
      <c r="AU311" s="235" t="s">
        <v>94</v>
      </c>
      <c r="AV311" s="13" t="s">
        <v>87</v>
      </c>
      <c r="AW311" s="13" t="s">
        <v>43</v>
      </c>
      <c r="AX311" s="13" t="s">
        <v>79</v>
      </c>
      <c r="AY311" s="235" t="s">
        <v>406</v>
      </c>
    </row>
    <row r="312" spans="2:51" s="13" customFormat="1" x14ac:dyDescent="0.3">
      <c r="B312" s="225"/>
      <c r="C312" s="226"/>
      <c r="D312" s="215" t="s">
        <v>417</v>
      </c>
      <c r="E312" s="227" t="s">
        <v>36</v>
      </c>
      <c r="F312" s="228" t="s">
        <v>4100</v>
      </c>
      <c r="G312" s="226"/>
      <c r="H312" s="229">
        <v>-1.6419999999999999</v>
      </c>
      <c r="I312" s="230"/>
      <c r="J312" s="226"/>
      <c r="K312" s="226"/>
      <c r="L312" s="231"/>
      <c r="M312" s="232"/>
      <c r="N312" s="233"/>
      <c r="O312" s="233"/>
      <c r="P312" s="233"/>
      <c r="Q312" s="233"/>
      <c r="R312" s="233"/>
      <c r="S312" s="233"/>
      <c r="T312" s="234"/>
      <c r="AT312" s="235" t="s">
        <v>417</v>
      </c>
      <c r="AU312" s="235" t="s">
        <v>94</v>
      </c>
      <c r="AV312" s="13" t="s">
        <v>87</v>
      </c>
      <c r="AW312" s="13" t="s">
        <v>43</v>
      </c>
      <c r="AX312" s="13" t="s">
        <v>79</v>
      </c>
      <c r="AY312" s="235" t="s">
        <v>406</v>
      </c>
    </row>
    <row r="313" spans="2:51" s="12" customFormat="1" x14ac:dyDescent="0.3">
      <c r="B313" s="213"/>
      <c r="C313" s="214"/>
      <c r="D313" s="215" t="s">
        <v>417</v>
      </c>
      <c r="E313" s="216" t="s">
        <v>36</v>
      </c>
      <c r="F313" s="217" t="s">
        <v>4101</v>
      </c>
      <c r="G313" s="214"/>
      <c r="H313" s="218" t="s">
        <v>36</v>
      </c>
      <c r="I313" s="219"/>
      <c r="J313" s="214"/>
      <c r="K313" s="214"/>
      <c r="L313" s="220"/>
      <c r="M313" s="221"/>
      <c r="N313" s="222"/>
      <c r="O313" s="222"/>
      <c r="P313" s="222"/>
      <c r="Q313" s="222"/>
      <c r="R313" s="222"/>
      <c r="S313" s="222"/>
      <c r="T313" s="223"/>
      <c r="AT313" s="224" t="s">
        <v>417</v>
      </c>
      <c r="AU313" s="224" t="s">
        <v>94</v>
      </c>
      <c r="AV313" s="12" t="s">
        <v>23</v>
      </c>
      <c r="AW313" s="12" t="s">
        <v>43</v>
      </c>
      <c r="AX313" s="12" t="s">
        <v>79</v>
      </c>
      <c r="AY313" s="224" t="s">
        <v>406</v>
      </c>
    </row>
    <row r="314" spans="2:51" s="13" customFormat="1" x14ac:dyDescent="0.3">
      <c r="B314" s="225"/>
      <c r="C314" s="226"/>
      <c r="D314" s="215" t="s">
        <v>417</v>
      </c>
      <c r="E314" s="227" t="s">
        <v>36</v>
      </c>
      <c r="F314" s="228" t="s">
        <v>4095</v>
      </c>
      <c r="G314" s="226"/>
      <c r="H314" s="229">
        <v>-16.899999999999999</v>
      </c>
      <c r="I314" s="230"/>
      <c r="J314" s="226"/>
      <c r="K314" s="226"/>
      <c r="L314" s="231"/>
      <c r="M314" s="232"/>
      <c r="N314" s="233"/>
      <c r="O314" s="233"/>
      <c r="P314" s="233"/>
      <c r="Q314" s="233"/>
      <c r="R314" s="233"/>
      <c r="S314" s="233"/>
      <c r="T314" s="234"/>
      <c r="AT314" s="235" t="s">
        <v>417</v>
      </c>
      <c r="AU314" s="235" t="s">
        <v>94</v>
      </c>
      <c r="AV314" s="13" t="s">
        <v>87</v>
      </c>
      <c r="AW314" s="13" t="s">
        <v>43</v>
      </c>
      <c r="AX314" s="13" t="s">
        <v>79</v>
      </c>
      <c r="AY314" s="235" t="s">
        <v>406</v>
      </c>
    </row>
    <row r="315" spans="2:51" s="13" customFormat="1" x14ac:dyDescent="0.3">
      <c r="B315" s="225"/>
      <c r="C315" s="226"/>
      <c r="D315" s="215" t="s">
        <v>417</v>
      </c>
      <c r="E315" s="227" t="s">
        <v>36</v>
      </c>
      <c r="F315" s="228" t="s">
        <v>4096</v>
      </c>
      <c r="G315" s="226"/>
      <c r="H315" s="229">
        <v>-1.323</v>
      </c>
      <c r="I315" s="230"/>
      <c r="J315" s="226"/>
      <c r="K315" s="226"/>
      <c r="L315" s="231"/>
      <c r="M315" s="232"/>
      <c r="N315" s="233"/>
      <c r="O315" s="233"/>
      <c r="P315" s="233"/>
      <c r="Q315" s="233"/>
      <c r="R315" s="233"/>
      <c r="S315" s="233"/>
      <c r="T315" s="234"/>
      <c r="AT315" s="235" t="s">
        <v>417</v>
      </c>
      <c r="AU315" s="235" t="s">
        <v>94</v>
      </c>
      <c r="AV315" s="13" t="s">
        <v>87</v>
      </c>
      <c r="AW315" s="13" t="s">
        <v>43</v>
      </c>
      <c r="AX315" s="13" t="s">
        <v>79</v>
      </c>
      <c r="AY315" s="235" t="s">
        <v>406</v>
      </c>
    </row>
    <row r="316" spans="2:51" s="13" customFormat="1" x14ac:dyDescent="0.3">
      <c r="B316" s="225"/>
      <c r="C316" s="226"/>
      <c r="D316" s="215" t="s">
        <v>417</v>
      </c>
      <c r="E316" s="227" t="s">
        <v>36</v>
      </c>
      <c r="F316" s="228" t="s">
        <v>4097</v>
      </c>
      <c r="G316" s="226"/>
      <c r="H316" s="229">
        <v>-1.28</v>
      </c>
      <c r="I316" s="230"/>
      <c r="J316" s="226"/>
      <c r="K316" s="226"/>
      <c r="L316" s="231"/>
      <c r="M316" s="232"/>
      <c r="N316" s="233"/>
      <c r="O316" s="233"/>
      <c r="P316" s="233"/>
      <c r="Q316" s="233"/>
      <c r="R316" s="233"/>
      <c r="S316" s="233"/>
      <c r="T316" s="234"/>
      <c r="AT316" s="235" t="s">
        <v>417</v>
      </c>
      <c r="AU316" s="235" t="s">
        <v>94</v>
      </c>
      <c r="AV316" s="13" t="s">
        <v>87</v>
      </c>
      <c r="AW316" s="13" t="s">
        <v>43</v>
      </c>
      <c r="AX316" s="13" t="s">
        <v>79</v>
      </c>
      <c r="AY316" s="235" t="s">
        <v>406</v>
      </c>
    </row>
    <row r="317" spans="2:51" s="13" customFormat="1" x14ac:dyDescent="0.3">
      <c r="B317" s="225"/>
      <c r="C317" s="226"/>
      <c r="D317" s="215" t="s">
        <v>417</v>
      </c>
      <c r="E317" s="227" t="s">
        <v>36</v>
      </c>
      <c r="F317" s="228" t="s">
        <v>4100</v>
      </c>
      <c r="G317" s="226"/>
      <c r="H317" s="229">
        <v>-1.6419999999999999</v>
      </c>
      <c r="I317" s="230"/>
      <c r="J317" s="226"/>
      <c r="K317" s="226"/>
      <c r="L317" s="231"/>
      <c r="M317" s="232"/>
      <c r="N317" s="233"/>
      <c r="O317" s="233"/>
      <c r="P317" s="233"/>
      <c r="Q317" s="233"/>
      <c r="R317" s="233"/>
      <c r="S317" s="233"/>
      <c r="T317" s="234"/>
      <c r="AT317" s="235" t="s">
        <v>417</v>
      </c>
      <c r="AU317" s="235" t="s">
        <v>94</v>
      </c>
      <c r="AV317" s="13" t="s">
        <v>87</v>
      </c>
      <c r="AW317" s="13" t="s">
        <v>43</v>
      </c>
      <c r="AX317" s="13" t="s">
        <v>79</v>
      </c>
      <c r="AY317" s="235" t="s">
        <v>406</v>
      </c>
    </row>
    <row r="318" spans="2:51" s="12" customFormat="1" x14ac:dyDescent="0.3">
      <c r="B318" s="213"/>
      <c r="C318" s="214"/>
      <c r="D318" s="215" t="s">
        <v>417</v>
      </c>
      <c r="E318" s="216" t="s">
        <v>36</v>
      </c>
      <c r="F318" s="217" t="s">
        <v>4102</v>
      </c>
      <c r="G318" s="214"/>
      <c r="H318" s="218" t="s">
        <v>36</v>
      </c>
      <c r="I318" s="219"/>
      <c r="J318" s="214"/>
      <c r="K318" s="214"/>
      <c r="L318" s="220"/>
      <c r="M318" s="221"/>
      <c r="N318" s="222"/>
      <c r="O318" s="222"/>
      <c r="P318" s="222"/>
      <c r="Q318" s="222"/>
      <c r="R318" s="222"/>
      <c r="S318" s="222"/>
      <c r="T318" s="223"/>
      <c r="AT318" s="224" t="s">
        <v>417</v>
      </c>
      <c r="AU318" s="224" t="s">
        <v>94</v>
      </c>
      <c r="AV318" s="12" t="s">
        <v>23</v>
      </c>
      <c r="AW318" s="12" t="s">
        <v>43</v>
      </c>
      <c r="AX318" s="12" t="s">
        <v>79</v>
      </c>
      <c r="AY318" s="224" t="s">
        <v>406</v>
      </c>
    </row>
    <row r="319" spans="2:51" s="13" customFormat="1" x14ac:dyDescent="0.3">
      <c r="B319" s="225"/>
      <c r="C319" s="226"/>
      <c r="D319" s="215" t="s">
        <v>417</v>
      </c>
      <c r="E319" s="227" t="s">
        <v>36</v>
      </c>
      <c r="F319" s="228" t="s">
        <v>4103</v>
      </c>
      <c r="G319" s="226"/>
      <c r="H319" s="229">
        <v>-1.2</v>
      </c>
      <c r="I319" s="230"/>
      <c r="J319" s="226"/>
      <c r="K319" s="226"/>
      <c r="L319" s="231"/>
      <c r="M319" s="232"/>
      <c r="N319" s="233"/>
      <c r="O319" s="233"/>
      <c r="P319" s="233"/>
      <c r="Q319" s="233"/>
      <c r="R319" s="233"/>
      <c r="S319" s="233"/>
      <c r="T319" s="234"/>
      <c r="AT319" s="235" t="s">
        <v>417</v>
      </c>
      <c r="AU319" s="235" t="s">
        <v>94</v>
      </c>
      <c r="AV319" s="13" t="s">
        <v>87</v>
      </c>
      <c r="AW319" s="13" t="s">
        <v>43</v>
      </c>
      <c r="AX319" s="13" t="s">
        <v>79</v>
      </c>
      <c r="AY319" s="235" t="s">
        <v>406</v>
      </c>
    </row>
    <row r="320" spans="2:51" s="13" customFormat="1" x14ac:dyDescent="0.3">
      <c r="B320" s="225"/>
      <c r="C320" s="226"/>
      <c r="D320" s="215" t="s">
        <v>417</v>
      </c>
      <c r="E320" s="227" t="s">
        <v>36</v>
      </c>
      <c r="F320" s="228" t="s">
        <v>4097</v>
      </c>
      <c r="G320" s="226"/>
      <c r="H320" s="229">
        <v>-1.28</v>
      </c>
      <c r="I320" s="230"/>
      <c r="J320" s="226"/>
      <c r="K320" s="226"/>
      <c r="L320" s="231"/>
      <c r="M320" s="232"/>
      <c r="N320" s="233"/>
      <c r="O320" s="233"/>
      <c r="P320" s="233"/>
      <c r="Q320" s="233"/>
      <c r="R320" s="233"/>
      <c r="S320" s="233"/>
      <c r="T320" s="234"/>
      <c r="AT320" s="235" t="s">
        <v>417</v>
      </c>
      <c r="AU320" s="235" t="s">
        <v>94</v>
      </c>
      <c r="AV320" s="13" t="s">
        <v>87</v>
      </c>
      <c r="AW320" s="13" t="s">
        <v>43</v>
      </c>
      <c r="AX320" s="13" t="s">
        <v>79</v>
      </c>
      <c r="AY320" s="235" t="s">
        <v>406</v>
      </c>
    </row>
    <row r="321" spans="2:65" s="13" customFormat="1" x14ac:dyDescent="0.3">
      <c r="B321" s="225"/>
      <c r="C321" s="226"/>
      <c r="D321" s="215" t="s">
        <v>417</v>
      </c>
      <c r="E321" s="227" t="s">
        <v>36</v>
      </c>
      <c r="F321" s="228" t="s">
        <v>4104</v>
      </c>
      <c r="G321" s="226"/>
      <c r="H321" s="229">
        <v>-1.135</v>
      </c>
      <c r="I321" s="230"/>
      <c r="J321" s="226"/>
      <c r="K321" s="226"/>
      <c r="L321" s="231"/>
      <c r="M321" s="232"/>
      <c r="N321" s="233"/>
      <c r="O321" s="233"/>
      <c r="P321" s="233"/>
      <c r="Q321" s="233"/>
      <c r="R321" s="233"/>
      <c r="S321" s="233"/>
      <c r="T321" s="234"/>
      <c r="AT321" s="235" t="s">
        <v>417</v>
      </c>
      <c r="AU321" s="235" t="s">
        <v>94</v>
      </c>
      <c r="AV321" s="13" t="s">
        <v>87</v>
      </c>
      <c r="AW321" s="13" t="s">
        <v>43</v>
      </c>
      <c r="AX321" s="13" t="s">
        <v>79</v>
      </c>
      <c r="AY321" s="235" t="s">
        <v>406</v>
      </c>
    </row>
    <row r="322" spans="2:65" s="12" customFormat="1" x14ac:dyDescent="0.3">
      <c r="B322" s="213"/>
      <c r="C322" s="214"/>
      <c r="D322" s="215" t="s">
        <v>417</v>
      </c>
      <c r="E322" s="216" t="s">
        <v>36</v>
      </c>
      <c r="F322" s="217" t="s">
        <v>765</v>
      </c>
      <c r="G322" s="214"/>
      <c r="H322" s="218" t="s">
        <v>36</v>
      </c>
      <c r="I322" s="219"/>
      <c r="J322" s="214"/>
      <c r="K322" s="214"/>
      <c r="L322" s="220"/>
      <c r="M322" s="221"/>
      <c r="N322" s="222"/>
      <c r="O322" s="222"/>
      <c r="P322" s="222"/>
      <c r="Q322" s="222"/>
      <c r="R322" s="222"/>
      <c r="S322" s="222"/>
      <c r="T322" s="223"/>
      <c r="AT322" s="224" t="s">
        <v>417</v>
      </c>
      <c r="AU322" s="224" t="s">
        <v>94</v>
      </c>
      <c r="AV322" s="12" t="s">
        <v>23</v>
      </c>
      <c r="AW322" s="12" t="s">
        <v>43</v>
      </c>
      <c r="AX322" s="12" t="s">
        <v>79</v>
      </c>
      <c r="AY322" s="224" t="s">
        <v>406</v>
      </c>
    </row>
    <row r="323" spans="2:65" s="13" customFormat="1" x14ac:dyDescent="0.3">
      <c r="B323" s="225"/>
      <c r="C323" s="226"/>
      <c r="D323" s="215" t="s">
        <v>417</v>
      </c>
      <c r="E323" s="227" t="s">
        <v>36</v>
      </c>
      <c r="F323" s="228" t="s">
        <v>4029</v>
      </c>
      <c r="G323" s="226"/>
      <c r="H323" s="229">
        <v>-20.614999999999998</v>
      </c>
      <c r="I323" s="230"/>
      <c r="J323" s="226"/>
      <c r="K323" s="226"/>
      <c r="L323" s="231"/>
      <c r="M323" s="232"/>
      <c r="N323" s="233"/>
      <c r="O323" s="233"/>
      <c r="P323" s="233"/>
      <c r="Q323" s="233"/>
      <c r="R323" s="233"/>
      <c r="S323" s="233"/>
      <c r="T323" s="234"/>
      <c r="AT323" s="235" t="s">
        <v>417</v>
      </c>
      <c r="AU323" s="235" t="s">
        <v>94</v>
      </c>
      <c r="AV323" s="13" t="s">
        <v>87</v>
      </c>
      <c r="AW323" s="13" t="s">
        <v>43</v>
      </c>
      <c r="AX323" s="13" t="s">
        <v>79</v>
      </c>
      <c r="AY323" s="235" t="s">
        <v>406</v>
      </c>
    </row>
    <row r="324" spans="2:65" s="14" customFormat="1" x14ac:dyDescent="0.3">
      <c r="B324" s="236"/>
      <c r="C324" s="237"/>
      <c r="D324" s="247" t="s">
        <v>417</v>
      </c>
      <c r="E324" s="248" t="s">
        <v>3949</v>
      </c>
      <c r="F324" s="249" t="s">
        <v>421</v>
      </c>
      <c r="G324" s="237"/>
      <c r="H324" s="250">
        <v>175.232</v>
      </c>
      <c r="I324" s="241"/>
      <c r="J324" s="237"/>
      <c r="K324" s="237"/>
      <c r="L324" s="242"/>
      <c r="M324" s="243"/>
      <c r="N324" s="244"/>
      <c r="O324" s="244"/>
      <c r="P324" s="244"/>
      <c r="Q324" s="244"/>
      <c r="R324" s="244"/>
      <c r="S324" s="244"/>
      <c r="T324" s="245"/>
      <c r="AT324" s="246" t="s">
        <v>417</v>
      </c>
      <c r="AU324" s="246" t="s">
        <v>94</v>
      </c>
      <c r="AV324" s="14" t="s">
        <v>415</v>
      </c>
      <c r="AW324" s="14" t="s">
        <v>43</v>
      </c>
      <c r="AX324" s="14" t="s">
        <v>23</v>
      </c>
      <c r="AY324" s="246" t="s">
        <v>406</v>
      </c>
    </row>
    <row r="325" spans="2:65" s="1" customFormat="1" ht="22.5" customHeight="1" x14ac:dyDescent="0.3">
      <c r="B325" s="37"/>
      <c r="C325" s="201" t="s">
        <v>659</v>
      </c>
      <c r="D325" s="201" t="s">
        <v>410</v>
      </c>
      <c r="E325" s="202" t="s">
        <v>2916</v>
      </c>
      <c r="F325" s="203" t="s">
        <v>1353</v>
      </c>
      <c r="G325" s="204" t="s">
        <v>413</v>
      </c>
      <c r="H325" s="205">
        <v>175.232</v>
      </c>
      <c r="I325" s="206"/>
      <c r="J325" s="207">
        <f>ROUND(I325*H325,2)</f>
        <v>0</v>
      </c>
      <c r="K325" s="203" t="s">
        <v>36</v>
      </c>
      <c r="L325" s="57"/>
      <c r="M325" s="208" t="s">
        <v>36</v>
      </c>
      <c r="N325" s="209" t="s">
        <v>50</v>
      </c>
      <c r="O325" s="38"/>
      <c r="P325" s="210">
        <f>O325*H325</f>
        <v>0</v>
      </c>
      <c r="Q325" s="210">
        <v>0</v>
      </c>
      <c r="R325" s="210">
        <f>Q325*H325</f>
        <v>0</v>
      </c>
      <c r="S325" s="210">
        <v>0</v>
      </c>
      <c r="T325" s="211">
        <f>S325*H325</f>
        <v>0</v>
      </c>
      <c r="AR325" s="19" t="s">
        <v>415</v>
      </c>
      <c r="AT325" s="19" t="s">
        <v>410</v>
      </c>
      <c r="AU325" s="19" t="s">
        <v>94</v>
      </c>
      <c r="AY325" s="19" t="s">
        <v>406</v>
      </c>
      <c r="BE325" s="212">
        <f>IF(N325="základní",J325,0)</f>
        <v>0</v>
      </c>
      <c r="BF325" s="212">
        <f>IF(N325="snížená",J325,0)</f>
        <v>0</v>
      </c>
      <c r="BG325" s="212">
        <f>IF(N325="zákl. přenesená",J325,0)</f>
        <v>0</v>
      </c>
      <c r="BH325" s="212">
        <f>IF(N325="sníž. přenesená",J325,0)</f>
        <v>0</v>
      </c>
      <c r="BI325" s="212">
        <f>IF(N325="nulová",J325,0)</f>
        <v>0</v>
      </c>
      <c r="BJ325" s="19" t="s">
        <v>23</v>
      </c>
      <c r="BK325" s="212">
        <f>ROUND(I325*H325,2)</f>
        <v>0</v>
      </c>
      <c r="BL325" s="19" t="s">
        <v>415</v>
      </c>
      <c r="BM325" s="19" t="s">
        <v>4105</v>
      </c>
    </row>
    <row r="326" spans="2:65" s="13" customFormat="1" x14ac:dyDescent="0.3">
      <c r="B326" s="225"/>
      <c r="C326" s="226"/>
      <c r="D326" s="247" t="s">
        <v>417</v>
      </c>
      <c r="E326" s="251" t="s">
        <v>36</v>
      </c>
      <c r="F326" s="252" t="s">
        <v>3949</v>
      </c>
      <c r="G326" s="226"/>
      <c r="H326" s="253">
        <v>175.232</v>
      </c>
      <c r="I326" s="230"/>
      <c r="J326" s="226"/>
      <c r="K326" s="226"/>
      <c r="L326" s="231"/>
      <c r="M326" s="232"/>
      <c r="N326" s="233"/>
      <c r="O326" s="233"/>
      <c r="P326" s="233"/>
      <c r="Q326" s="233"/>
      <c r="R326" s="233"/>
      <c r="S326" s="233"/>
      <c r="T326" s="234"/>
      <c r="AT326" s="235" t="s">
        <v>417</v>
      </c>
      <c r="AU326" s="235" t="s">
        <v>94</v>
      </c>
      <c r="AV326" s="13" t="s">
        <v>87</v>
      </c>
      <c r="AW326" s="13" t="s">
        <v>43</v>
      </c>
      <c r="AX326" s="13" t="s">
        <v>23</v>
      </c>
      <c r="AY326" s="235" t="s">
        <v>406</v>
      </c>
    </row>
    <row r="327" spans="2:65" s="1" customFormat="1" ht="22.5" customHeight="1" x14ac:dyDescent="0.3">
      <c r="B327" s="37"/>
      <c r="C327" s="201" t="s">
        <v>662</v>
      </c>
      <c r="D327" s="201" t="s">
        <v>410</v>
      </c>
      <c r="E327" s="202" t="s">
        <v>521</v>
      </c>
      <c r="F327" s="203" t="s">
        <v>522</v>
      </c>
      <c r="G327" s="204" t="s">
        <v>413</v>
      </c>
      <c r="H327" s="205">
        <v>175.232</v>
      </c>
      <c r="I327" s="206"/>
      <c r="J327" s="207">
        <f>ROUND(I327*H327,2)</f>
        <v>0</v>
      </c>
      <c r="K327" s="203" t="s">
        <v>414</v>
      </c>
      <c r="L327" s="57"/>
      <c r="M327" s="208" t="s">
        <v>36</v>
      </c>
      <c r="N327" s="209" t="s">
        <v>50</v>
      </c>
      <c r="O327" s="38"/>
      <c r="P327" s="210">
        <f>O327*H327</f>
        <v>0</v>
      </c>
      <c r="Q327" s="210">
        <v>0</v>
      </c>
      <c r="R327" s="210">
        <f>Q327*H327</f>
        <v>0</v>
      </c>
      <c r="S327" s="210">
        <v>0</v>
      </c>
      <c r="T327" s="211">
        <f>S327*H327</f>
        <v>0</v>
      </c>
      <c r="AR327" s="19" t="s">
        <v>415</v>
      </c>
      <c r="AT327" s="19" t="s">
        <v>410</v>
      </c>
      <c r="AU327" s="19" t="s">
        <v>94</v>
      </c>
      <c r="AY327" s="19" t="s">
        <v>406</v>
      </c>
      <c r="BE327" s="212">
        <f>IF(N327="základní",J327,0)</f>
        <v>0</v>
      </c>
      <c r="BF327" s="212">
        <f>IF(N327="snížená",J327,0)</f>
        <v>0</v>
      </c>
      <c r="BG327" s="212">
        <f>IF(N327="zákl. přenesená",J327,0)</f>
        <v>0</v>
      </c>
      <c r="BH327" s="212">
        <f>IF(N327="sníž. přenesená",J327,0)</f>
        <v>0</v>
      </c>
      <c r="BI327" s="212">
        <f>IF(N327="nulová",J327,0)</f>
        <v>0</v>
      </c>
      <c r="BJ327" s="19" t="s">
        <v>23</v>
      </c>
      <c r="BK327" s="212">
        <f>ROUND(I327*H327,2)</f>
        <v>0</v>
      </c>
      <c r="BL327" s="19" t="s">
        <v>415</v>
      </c>
      <c r="BM327" s="19" t="s">
        <v>4106</v>
      </c>
    </row>
    <row r="328" spans="2:65" s="12" customFormat="1" x14ac:dyDescent="0.3">
      <c r="B328" s="213"/>
      <c r="C328" s="214"/>
      <c r="D328" s="215" t="s">
        <v>417</v>
      </c>
      <c r="E328" s="216" t="s">
        <v>36</v>
      </c>
      <c r="F328" s="217" t="s">
        <v>4107</v>
      </c>
      <c r="G328" s="214"/>
      <c r="H328" s="218" t="s">
        <v>36</v>
      </c>
      <c r="I328" s="219"/>
      <c r="J328" s="214"/>
      <c r="K328" s="214"/>
      <c r="L328" s="220"/>
      <c r="M328" s="221"/>
      <c r="N328" s="222"/>
      <c r="O328" s="222"/>
      <c r="P328" s="222"/>
      <c r="Q328" s="222"/>
      <c r="R328" s="222"/>
      <c r="S328" s="222"/>
      <c r="T328" s="223"/>
      <c r="AT328" s="224" t="s">
        <v>417</v>
      </c>
      <c r="AU328" s="224" t="s">
        <v>94</v>
      </c>
      <c r="AV328" s="12" t="s">
        <v>23</v>
      </c>
      <c r="AW328" s="12" t="s">
        <v>43</v>
      </c>
      <c r="AX328" s="12" t="s">
        <v>79</v>
      </c>
      <c r="AY328" s="224" t="s">
        <v>406</v>
      </c>
    </row>
    <row r="329" spans="2:65" s="13" customFormat="1" x14ac:dyDescent="0.3">
      <c r="B329" s="225"/>
      <c r="C329" s="226"/>
      <c r="D329" s="247" t="s">
        <v>417</v>
      </c>
      <c r="E329" s="251" t="s">
        <v>36</v>
      </c>
      <c r="F329" s="252" t="s">
        <v>3949</v>
      </c>
      <c r="G329" s="226"/>
      <c r="H329" s="253">
        <v>175.232</v>
      </c>
      <c r="I329" s="230"/>
      <c r="J329" s="226"/>
      <c r="K329" s="226"/>
      <c r="L329" s="231"/>
      <c r="M329" s="232"/>
      <c r="N329" s="233"/>
      <c r="O329" s="233"/>
      <c r="P329" s="233"/>
      <c r="Q329" s="233"/>
      <c r="R329" s="233"/>
      <c r="S329" s="233"/>
      <c r="T329" s="234"/>
      <c r="AT329" s="235" t="s">
        <v>417</v>
      </c>
      <c r="AU329" s="235" t="s">
        <v>94</v>
      </c>
      <c r="AV329" s="13" t="s">
        <v>87</v>
      </c>
      <c r="AW329" s="13" t="s">
        <v>43</v>
      </c>
      <c r="AX329" s="13" t="s">
        <v>23</v>
      </c>
      <c r="AY329" s="235" t="s">
        <v>406</v>
      </c>
    </row>
    <row r="330" spans="2:65" s="1" customFormat="1" ht="22.5" customHeight="1" x14ac:dyDescent="0.3">
      <c r="B330" s="37"/>
      <c r="C330" s="201" t="s">
        <v>664</v>
      </c>
      <c r="D330" s="201" t="s">
        <v>410</v>
      </c>
      <c r="E330" s="202" t="s">
        <v>4010</v>
      </c>
      <c r="F330" s="203" t="s">
        <v>4011</v>
      </c>
      <c r="G330" s="204" t="s">
        <v>413</v>
      </c>
      <c r="H330" s="205">
        <v>175.232</v>
      </c>
      <c r="I330" s="206"/>
      <c r="J330" s="207">
        <f>ROUND(I330*H330,2)</f>
        <v>0</v>
      </c>
      <c r="K330" s="203" t="s">
        <v>414</v>
      </c>
      <c r="L330" s="57"/>
      <c r="M330" s="208" t="s">
        <v>36</v>
      </c>
      <c r="N330" s="209" t="s">
        <v>50</v>
      </c>
      <c r="O330" s="38"/>
      <c r="P330" s="210">
        <f>O330*H330</f>
        <v>0</v>
      </c>
      <c r="Q330" s="210">
        <v>0</v>
      </c>
      <c r="R330" s="210">
        <f>Q330*H330</f>
        <v>0</v>
      </c>
      <c r="S330" s="210">
        <v>0</v>
      </c>
      <c r="T330" s="211">
        <f>S330*H330</f>
        <v>0</v>
      </c>
      <c r="AR330" s="19" t="s">
        <v>415</v>
      </c>
      <c r="AT330" s="19" t="s">
        <v>410</v>
      </c>
      <c r="AU330" s="19" t="s">
        <v>94</v>
      </c>
      <c r="AY330" s="19" t="s">
        <v>406</v>
      </c>
      <c r="BE330" s="212">
        <f>IF(N330="základní",J330,0)</f>
        <v>0</v>
      </c>
      <c r="BF330" s="212">
        <f>IF(N330="snížená",J330,0)</f>
        <v>0</v>
      </c>
      <c r="BG330" s="212">
        <f>IF(N330="zákl. přenesená",J330,0)</f>
        <v>0</v>
      </c>
      <c r="BH330" s="212">
        <f>IF(N330="sníž. přenesená",J330,0)</f>
        <v>0</v>
      </c>
      <c r="BI330" s="212">
        <f>IF(N330="nulová",J330,0)</f>
        <v>0</v>
      </c>
      <c r="BJ330" s="19" t="s">
        <v>23</v>
      </c>
      <c r="BK330" s="212">
        <f>ROUND(I330*H330,2)</f>
        <v>0</v>
      </c>
      <c r="BL330" s="19" t="s">
        <v>415</v>
      </c>
      <c r="BM330" s="19" t="s">
        <v>4108</v>
      </c>
    </row>
    <row r="331" spans="2:65" s="1" customFormat="1" ht="22.5" customHeight="1" x14ac:dyDescent="0.3">
      <c r="B331" s="37"/>
      <c r="C331" s="201" t="s">
        <v>252</v>
      </c>
      <c r="D331" s="201" t="s">
        <v>410</v>
      </c>
      <c r="E331" s="202" t="s">
        <v>1104</v>
      </c>
      <c r="F331" s="203" t="s">
        <v>1105</v>
      </c>
      <c r="G331" s="204" t="s">
        <v>413</v>
      </c>
      <c r="H331" s="205">
        <v>47.651000000000003</v>
      </c>
      <c r="I331" s="206"/>
      <c r="J331" s="207">
        <f>ROUND(I331*H331,2)</f>
        <v>0</v>
      </c>
      <c r="K331" s="203" t="s">
        <v>414</v>
      </c>
      <c r="L331" s="57"/>
      <c r="M331" s="208" t="s">
        <v>36</v>
      </c>
      <c r="N331" s="209" t="s">
        <v>50</v>
      </c>
      <c r="O331" s="38"/>
      <c r="P331" s="210">
        <f>O331*H331</f>
        <v>0</v>
      </c>
      <c r="Q331" s="210">
        <v>0</v>
      </c>
      <c r="R331" s="210">
        <f>Q331*H331</f>
        <v>0</v>
      </c>
      <c r="S331" s="210">
        <v>0</v>
      </c>
      <c r="T331" s="211">
        <f>S331*H331</f>
        <v>0</v>
      </c>
      <c r="AR331" s="19" t="s">
        <v>415</v>
      </c>
      <c r="AT331" s="19" t="s">
        <v>410</v>
      </c>
      <c r="AU331" s="19" t="s">
        <v>94</v>
      </c>
      <c r="AY331" s="19" t="s">
        <v>406</v>
      </c>
      <c r="BE331" s="212">
        <f>IF(N331="základní",J331,0)</f>
        <v>0</v>
      </c>
      <c r="BF331" s="212">
        <f>IF(N331="snížená",J331,0)</f>
        <v>0</v>
      </c>
      <c r="BG331" s="212">
        <f>IF(N331="zákl. přenesená",J331,0)</f>
        <v>0</v>
      </c>
      <c r="BH331" s="212">
        <f>IF(N331="sníž. přenesená",J331,0)</f>
        <v>0</v>
      </c>
      <c r="BI331" s="212">
        <f>IF(N331="nulová",J331,0)</f>
        <v>0</v>
      </c>
      <c r="BJ331" s="19" t="s">
        <v>23</v>
      </c>
      <c r="BK331" s="212">
        <f>ROUND(I331*H331,2)</f>
        <v>0</v>
      </c>
      <c r="BL331" s="19" t="s">
        <v>415</v>
      </c>
      <c r="BM331" s="19" t="s">
        <v>4109</v>
      </c>
    </row>
    <row r="332" spans="2:65" s="12" customFormat="1" x14ac:dyDescent="0.3">
      <c r="B332" s="213"/>
      <c r="C332" s="214"/>
      <c r="D332" s="215" t="s">
        <v>417</v>
      </c>
      <c r="E332" s="216" t="s">
        <v>36</v>
      </c>
      <c r="F332" s="217" t="s">
        <v>4110</v>
      </c>
      <c r="G332" s="214"/>
      <c r="H332" s="218" t="s">
        <v>36</v>
      </c>
      <c r="I332" s="219"/>
      <c r="J332" s="214"/>
      <c r="K332" s="214"/>
      <c r="L332" s="220"/>
      <c r="M332" s="221"/>
      <c r="N332" s="222"/>
      <c r="O332" s="222"/>
      <c r="P332" s="222"/>
      <c r="Q332" s="222"/>
      <c r="R332" s="222"/>
      <c r="S332" s="222"/>
      <c r="T332" s="223"/>
      <c r="AT332" s="224" t="s">
        <v>417</v>
      </c>
      <c r="AU332" s="224" t="s">
        <v>94</v>
      </c>
      <c r="AV332" s="12" t="s">
        <v>23</v>
      </c>
      <c r="AW332" s="12" t="s">
        <v>43</v>
      </c>
      <c r="AX332" s="12" t="s">
        <v>79</v>
      </c>
      <c r="AY332" s="224" t="s">
        <v>406</v>
      </c>
    </row>
    <row r="333" spans="2:65" s="13" customFormat="1" x14ac:dyDescent="0.3">
      <c r="B333" s="225"/>
      <c r="C333" s="226"/>
      <c r="D333" s="215" t="s">
        <v>417</v>
      </c>
      <c r="E333" s="227" t="s">
        <v>36</v>
      </c>
      <c r="F333" s="228" t="s">
        <v>4111</v>
      </c>
      <c r="G333" s="226"/>
      <c r="H333" s="229">
        <v>14.294</v>
      </c>
      <c r="I333" s="230"/>
      <c r="J333" s="226"/>
      <c r="K333" s="226"/>
      <c r="L333" s="231"/>
      <c r="M333" s="232"/>
      <c r="N333" s="233"/>
      <c r="O333" s="233"/>
      <c r="P333" s="233"/>
      <c r="Q333" s="233"/>
      <c r="R333" s="233"/>
      <c r="S333" s="233"/>
      <c r="T333" s="234"/>
      <c r="AT333" s="235" t="s">
        <v>417</v>
      </c>
      <c r="AU333" s="235" t="s">
        <v>94</v>
      </c>
      <c r="AV333" s="13" t="s">
        <v>87</v>
      </c>
      <c r="AW333" s="13" t="s">
        <v>43</v>
      </c>
      <c r="AX333" s="13" t="s">
        <v>79</v>
      </c>
      <c r="AY333" s="235" t="s">
        <v>406</v>
      </c>
    </row>
    <row r="334" spans="2:65" s="13" customFormat="1" x14ac:dyDescent="0.3">
      <c r="B334" s="225"/>
      <c r="C334" s="226"/>
      <c r="D334" s="215" t="s">
        <v>417</v>
      </c>
      <c r="E334" s="227" t="s">
        <v>36</v>
      </c>
      <c r="F334" s="228" t="s">
        <v>4112</v>
      </c>
      <c r="G334" s="226"/>
      <c r="H334" s="229">
        <v>7.3159999999999998</v>
      </c>
      <c r="I334" s="230"/>
      <c r="J334" s="226"/>
      <c r="K334" s="226"/>
      <c r="L334" s="231"/>
      <c r="M334" s="232"/>
      <c r="N334" s="233"/>
      <c r="O334" s="233"/>
      <c r="P334" s="233"/>
      <c r="Q334" s="233"/>
      <c r="R334" s="233"/>
      <c r="S334" s="233"/>
      <c r="T334" s="234"/>
      <c r="AT334" s="235" t="s">
        <v>417</v>
      </c>
      <c r="AU334" s="235" t="s">
        <v>94</v>
      </c>
      <c r="AV334" s="13" t="s">
        <v>87</v>
      </c>
      <c r="AW334" s="13" t="s">
        <v>43</v>
      </c>
      <c r="AX334" s="13" t="s">
        <v>79</v>
      </c>
      <c r="AY334" s="235" t="s">
        <v>406</v>
      </c>
    </row>
    <row r="335" spans="2:65" s="13" customFormat="1" x14ac:dyDescent="0.3">
      <c r="B335" s="225"/>
      <c r="C335" s="226"/>
      <c r="D335" s="215" t="s">
        <v>417</v>
      </c>
      <c r="E335" s="227" t="s">
        <v>36</v>
      </c>
      <c r="F335" s="228" t="s">
        <v>4113</v>
      </c>
      <c r="G335" s="226"/>
      <c r="H335" s="229">
        <v>17.939</v>
      </c>
      <c r="I335" s="230"/>
      <c r="J335" s="226"/>
      <c r="K335" s="226"/>
      <c r="L335" s="231"/>
      <c r="M335" s="232"/>
      <c r="N335" s="233"/>
      <c r="O335" s="233"/>
      <c r="P335" s="233"/>
      <c r="Q335" s="233"/>
      <c r="R335" s="233"/>
      <c r="S335" s="233"/>
      <c r="T335" s="234"/>
      <c r="AT335" s="235" t="s">
        <v>417</v>
      </c>
      <c r="AU335" s="235" t="s">
        <v>94</v>
      </c>
      <c r="AV335" s="13" t="s">
        <v>87</v>
      </c>
      <c r="AW335" s="13" t="s">
        <v>43</v>
      </c>
      <c r="AX335" s="13" t="s">
        <v>79</v>
      </c>
      <c r="AY335" s="235" t="s">
        <v>406</v>
      </c>
    </row>
    <row r="336" spans="2:65" s="13" customFormat="1" x14ac:dyDescent="0.3">
      <c r="B336" s="225"/>
      <c r="C336" s="226"/>
      <c r="D336" s="215" t="s">
        <v>417</v>
      </c>
      <c r="E336" s="227" t="s">
        <v>36</v>
      </c>
      <c r="F336" s="228" t="s">
        <v>4114</v>
      </c>
      <c r="G336" s="226"/>
      <c r="H336" s="229">
        <v>8.1020000000000003</v>
      </c>
      <c r="I336" s="230"/>
      <c r="J336" s="226"/>
      <c r="K336" s="226"/>
      <c r="L336" s="231"/>
      <c r="M336" s="232"/>
      <c r="N336" s="233"/>
      <c r="O336" s="233"/>
      <c r="P336" s="233"/>
      <c r="Q336" s="233"/>
      <c r="R336" s="233"/>
      <c r="S336" s="233"/>
      <c r="T336" s="234"/>
      <c r="AT336" s="235" t="s">
        <v>417</v>
      </c>
      <c r="AU336" s="235" t="s">
        <v>94</v>
      </c>
      <c r="AV336" s="13" t="s">
        <v>87</v>
      </c>
      <c r="AW336" s="13" t="s">
        <v>43</v>
      </c>
      <c r="AX336" s="13" t="s">
        <v>79</v>
      </c>
      <c r="AY336" s="235" t="s">
        <v>406</v>
      </c>
    </row>
    <row r="337" spans="2:65" s="15" customFormat="1" x14ac:dyDescent="0.3">
      <c r="B337" s="254"/>
      <c r="C337" s="255"/>
      <c r="D337" s="247" t="s">
        <v>417</v>
      </c>
      <c r="E337" s="265" t="s">
        <v>259</v>
      </c>
      <c r="F337" s="266" t="s">
        <v>435</v>
      </c>
      <c r="G337" s="255"/>
      <c r="H337" s="267">
        <v>47.651000000000003</v>
      </c>
      <c r="I337" s="259"/>
      <c r="J337" s="255"/>
      <c r="K337" s="255"/>
      <c r="L337" s="260"/>
      <c r="M337" s="261"/>
      <c r="N337" s="262"/>
      <c r="O337" s="262"/>
      <c r="P337" s="262"/>
      <c r="Q337" s="262"/>
      <c r="R337" s="262"/>
      <c r="S337" s="262"/>
      <c r="T337" s="263"/>
      <c r="AT337" s="264" t="s">
        <v>417</v>
      </c>
      <c r="AU337" s="264" t="s">
        <v>94</v>
      </c>
      <c r="AV337" s="15" t="s">
        <v>94</v>
      </c>
      <c r="AW337" s="15" t="s">
        <v>43</v>
      </c>
      <c r="AX337" s="15" t="s">
        <v>23</v>
      </c>
      <c r="AY337" s="264" t="s">
        <v>406</v>
      </c>
    </row>
    <row r="338" spans="2:65" s="1" customFormat="1" ht="22.5" customHeight="1" x14ac:dyDescent="0.3">
      <c r="B338" s="37"/>
      <c r="C338" s="268" t="s">
        <v>683</v>
      </c>
      <c r="D338" s="268" t="s">
        <v>533</v>
      </c>
      <c r="E338" s="269" t="s">
        <v>1113</v>
      </c>
      <c r="F338" s="270" t="s">
        <v>1114</v>
      </c>
      <c r="G338" s="271" t="s">
        <v>501</v>
      </c>
      <c r="H338" s="272">
        <v>90.093999999999994</v>
      </c>
      <c r="I338" s="273"/>
      <c r="J338" s="274">
        <f>ROUND(I338*H338,2)</f>
        <v>0</v>
      </c>
      <c r="K338" s="270" t="s">
        <v>36</v>
      </c>
      <c r="L338" s="275"/>
      <c r="M338" s="276" t="s">
        <v>36</v>
      </c>
      <c r="N338" s="277" t="s">
        <v>50</v>
      </c>
      <c r="O338" s="38"/>
      <c r="P338" s="210">
        <f>O338*H338</f>
        <v>0</v>
      </c>
      <c r="Q338" s="210">
        <v>0</v>
      </c>
      <c r="R338" s="210">
        <f>Q338*H338</f>
        <v>0</v>
      </c>
      <c r="S338" s="210">
        <v>0</v>
      </c>
      <c r="T338" s="211">
        <f>S338*H338</f>
        <v>0</v>
      </c>
      <c r="AR338" s="19" t="s">
        <v>457</v>
      </c>
      <c r="AT338" s="19" t="s">
        <v>533</v>
      </c>
      <c r="AU338" s="19" t="s">
        <v>94</v>
      </c>
      <c r="AY338" s="19" t="s">
        <v>406</v>
      </c>
      <c r="BE338" s="212">
        <f>IF(N338="základní",J338,0)</f>
        <v>0</v>
      </c>
      <c r="BF338" s="212">
        <f>IF(N338="snížená",J338,0)</f>
        <v>0</v>
      </c>
      <c r="BG338" s="212">
        <f>IF(N338="zákl. přenesená",J338,0)</f>
        <v>0</v>
      </c>
      <c r="BH338" s="212">
        <f>IF(N338="sníž. přenesená",J338,0)</f>
        <v>0</v>
      </c>
      <c r="BI338" s="212">
        <f>IF(N338="nulová",J338,0)</f>
        <v>0</v>
      </c>
      <c r="BJ338" s="19" t="s">
        <v>23</v>
      </c>
      <c r="BK338" s="212">
        <f>ROUND(I338*H338,2)</f>
        <v>0</v>
      </c>
      <c r="BL338" s="19" t="s">
        <v>415</v>
      </c>
      <c r="BM338" s="19" t="s">
        <v>4115</v>
      </c>
    </row>
    <row r="339" spans="2:65" s="13" customFormat="1" x14ac:dyDescent="0.3">
      <c r="B339" s="225"/>
      <c r="C339" s="226"/>
      <c r="D339" s="247" t="s">
        <v>417</v>
      </c>
      <c r="E339" s="251" t="s">
        <v>36</v>
      </c>
      <c r="F339" s="252" t="s">
        <v>1116</v>
      </c>
      <c r="G339" s="226"/>
      <c r="H339" s="253">
        <v>90.093999999999994</v>
      </c>
      <c r="I339" s="230"/>
      <c r="J339" s="226"/>
      <c r="K339" s="226"/>
      <c r="L339" s="231"/>
      <c r="M339" s="232"/>
      <c r="N339" s="233"/>
      <c r="O339" s="233"/>
      <c r="P339" s="233"/>
      <c r="Q339" s="233"/>
      <c r="R339" s="233"/>
      <c r="S339" s="233"/>
      <c r="T339" s="234"/>
      <c r="AT339" s="235" t="s">
        <v>417</v>
      </c>
      <c r="AU339" s="235" t="s">
        <v>94</v>
      </c>
      <c r="AV339" s="13" t="s">
        <v>87</v>
      </c>
      <c r="AW339" s="13" t="s">
        <v>43</v>
      </c>
      <c r="AX339" s="13" t="s">
        <v>23</v>
      </c>
      <c r="AY339" s="235" t="s">
        <v>406</v>
      </c>
    </row>
    <row r="340" spans="2:65" s="1" customFormat="1" ht="22.5" customHeight="1" x14ac:dyDescent="0.3">
      <c r="B340" s="37"/>
      <c r="C340" s="201" t="s">
        <v>688</v>
      </c>
      <c r="D340" s="201" t="s">
        <v>410</v>
      </c>
      <c r="E340" s="202" t="s">
        <v>1131</v>
      </c>
      <c r="F340" s="203" t="s">
        <v>1132</v>
      </c>
      <c r="G340" s="204" t="s">
        <v>413</v>
      </c>
      <c r="H340" s="205">
        <v>47.651000000000003</v>
      </c>
      <c r="I340" s="206"/>
      <c r="J340" s="207">
        <f>ROUND(I340*H340,2)</f>
        <v>0</v>
      </c>
      <c r="K340" s="203" t="s">
        <v>414</v>
      </c>
      <c r="L340" s="57"/>
      <c r="M340" s="208" t="s">
        <v>36</v>
      </c>
      <c r="N340" s="209" t="s">
        <v>50</v>
      </c>
      <c r="O340" s="38"/>
      <c r="P340" s="210">
        <f>O340*H340</f>
        <v>0</v>
      </c>
      <c r="Q340" s="210">
        <v>0</v>
      </c>
      <c r="R340" s="210">
        <f>Q340*H340</f>
        <v>0</v>
      </c>
      <c r="S340" s="210">
        <v>0</v>
      </c>
      <c r="T340" s="211">
        <f>S340*H340</f>
        <v>0</v>
      </c>
      <c r="AR340" s="19" t="s">
        <v>415</v>
      </c>
      <c r="AT340" s="19" t="s">
        <v>410</v>
      </c>
      <c r="AU340" s="19" t="s">
        <v>94</v>
      </c>
      <c r="AY340" s="19" t="s">
        <v>406</v>
      </c>
      <c r="BE340" s="212">
        <f>IF(N340="základní",J340,0)</f>
        <v>0</v>
      </c>
      <c r="BF340" s="212">
        <f>IF(N340="snížená",J340,0)</f>
        <v>0</v>
      </c>
      <c r="BG340" s="212">
        <f>IF(N340="zákl. přenesená",J340,0)</f>
        <v>0</v>
      </c>
      <c r="BH340" s="212">
        <f>IF(N340="sníž. přenesená",J340,0)</f>
        <v>0</v>
      </c>
      <c r="BI340" s="212">
        <f>IF(N340="nulová",J340,0)</f>
        <v>0</v>
      </c>
      <c r="BJ340" s="19" t="s">
        <v>23</v>
      </c>
      <c r="BK340" s="212">
        <f>ROUND(I340*H340,2)</f>
        <v>0</v>
      </c>
      <c r="BL340" s="19" t="s">
        <v>415</v>
      </c>
      <c r="BM340" s="19" t="s">
        <v>4116</v>
      </c>
    </row>
    <row r="341" spans="2:65" s="13" customFormat="1" x14ac:dyDescent="0.3">
      <c r="B341" s="225"/>
      <c r="C341" s="226"/>
      <c r="D341" s="247" t="s">
        <v>417</v>
      </c>
      <c r="E341" s="251" t="s">
        <v>36</v>
      </c>
      <c r="F341" s="252" t="s">
        <v>1119</v>
      </c>
      <c r="G341" s="226"/>
      <c r="H341" s="253">
        <v>47.651000000000003</v>
      </c>
      <c r="I341" s="230"/>
      <c r="J341" s="226"/>
      <c r="K341" s="226"/>
      <c r="L341" s="231"/>
      <c r="M341" s="232"/>
      <c r="N341" s="233"/>
      <c r="O341" s="233"/>
      <c r="P341" s="233"/>
      <c r="Q341" s="233"/>
      <c r="R341" s="233"/>
      <c r="S341" s="233"/>
      <c r="T341" s="234"/>
      <c r="AT341" s="235" t="s">
        <v>417</v>
      </c>
      <c r="AU341" s="235" t="s">
        <v>94</v>
      </c>
      <c r="AV341" s="13" t="s">
        <v>87</v>
      </c>
      <c r="AW341" s="13" t="s">
        <v>43</v>
      </c>
      <c r="AX341" s="13" t="s">
        <v>23</v>
      </c>
      <c r="AY341" s="235" t="s">
        <v>406</v>
      </c>
    </row>
    <row r="342" spans="2:65" s="1" customFormat="1" ht="22.5" customHeight="1" x14ac:dyDescent="0.3">
      <c r="B342" s="37"/>
      <c r="C342" s="201" t="s">
        <v>694</v>
      </c>
      <c r="D342" s="201" t="s">
        <v>410</v>
      </c>
      <c r="E342" s="202" t="s">
        <v>1121</v>
      </c>
      <c r="F342" s="203" t="s">
        <v>1122</v>
      </c>
      <c r="G342" s="204" t="s">
        <v>413</v>
      </c>
      <c r="H342" s="205">
        <v>47.651000000000003</v>
      </c>
      <c r="I342" s="206"/>
      <c r="J342" s="207">
        <f>ROUND(I342*H342,2)</f>
        <v>0</v>
      </c>
      <c r="K342" s="203" t="s">
        <v>414</v>
      </c>
      <c r="L342" s="57"/>
      <c r="M342" s="208" t="s">
        <v>36</v>
      </c>
      <c r="N342" s="209" t="s">
        <v>50</v>
      </c>
      <c r="O342" s="38"/>
      <c r="P342" s="210">
        <f>O342*H342</f>
        <v>0</v>
      </c>
      <c r="Q342" s="210">
        <v>0</v>
      </c>
      <c r="R342" s="210">
        <f>Q342*H342</f>
        <v>0</v>
      </c>
      <c r="S342" s="210">
        <v>0</v>
      </c>
      <c r="T342" s="211">
        <f>S342*H342</f>
        <v>0</v>
      </c>
      <c r="AR342" s="19" t="s">
        <v>415</v>
      </c>
      <c r="AT342" s="19" t="s">
        <v>410</v>
      </c>
      <c r="AU342" s="19" t="s">
        <v>94</v>
      </c>
      <c r="AY342" s="19" t="s">
        <v>406</v>
      </c>
      <c r="BE342" s="212">
        <f>IF(N342="základní",J342,0)</f>
        <v>0</v>
      </c>
      <c r="BF342" s="212">
        <f>IF(N342="snížená",J342,0)</f>
        <v>0</v>
      </c>
      <c r="BG342" s="212">
        <f>IF(N342="zákl. přenesená",J342,0)</f>
        <v>0</v>
      </c>
      <c r="BH342" s="212">
        <f>IF(N342="sníž. přenesená",J342,0)</f>
        <v>0</v>
      </c>
      <c r="BI342" s="212">
        <f>IF(N342="nulová",J342,0)</f>
        <v>0</v>
      </c>
      <c r="BJ342" s="19" t="s">
        <v>23</v>
      </c>
      <c r="BK342" s="212">
        <f>ROUND(I342*H342,2)</f>
        <v>0</v>
      </c>
      <c r="BL342" s="19" t="s">
        <v>415</v>
      </c>
      <c r="BM342" s="19" t="s">
        <v>4117</v>
      </c>
    </row>
    <row r="343" spans="2:65" s="1" customFormat="1" ht="22.5" customHeight="1" x14ac:dyDescent="0.3">
      <c r="B343" s="37"/>
      <c r="C343" s="201" t="s">
        <v>696</v>
      </c>
      <c r="D343" s="201" t="s">
        <v>410</v>
      </c>
      <c r="E343" s="202" t="s">
        <v>1125</v>
      </c>
      <c r="F343" s="203" t="s">
        <v>1126</v>
      </c>
      <c r="G343" s="204" t="s">
        <v>466</v>
      </c>
      <c r="H343" s="205">
        <v>68.715999999999994</v>
      </c>
      <c r="I343" s="206"/>
      <c r="J343" s="207">
        <f>ROUND(I343*H343,2)</f>
        <v>0</v>
      </c>
      <c r="K343" s="203" t="s">
        <v>414</v>
      </c>
      <c r="L343" s="57"/>
      <c r="M343" s="208" t="s">
        <v>36</v>
      </c>
      <c r="N343" s="209" t="s">
        <v>50</v>
      </c>
      <c r="O343" s="38"/>
      <c r="P343" s="210">
        <f>O343*H343</f>
        <v>0</v>
      </c>
      <c r="Q343" s="210">
        <v>0</v>
      </c>
      <c r="R343" s="210">
        <f>Q343*H343</f>
        <v>0</v>
      </c>
      <c r="S343" s="210">
        <v>0</v>
      </c>
      <c r="T343" s="211">
        <f>S343*H343</f>
        <v>0</v>
      </c>
      <c r="AR343" s="19" t="s">
        <v>415</v>
      </c>
      <c r="AT343" s="19" t="s">
        <v>410</v>
      </c>
      <c r="AU343" s="19" t="s">
        <v>94</v>
      </c>
      <c r="AY343" s="19" t="s">
        <v>406</v>
      </c>
      <c r="BE343" s="212">
        <f>IF(N343="základní",J343,0)</f>
        <v>0</v>
      </c>
      <c r="BF343" s="212">
        <f>IF(N343="snížená",J343,0)</f>
        <v>0</v>
      </c>
      <c r="BG343" s="212">
        <f>IF(N343="zákl. přenesená",J343,0)</f>
        <v>0</v>
      </c>
      <c r="BH343" s="212">
        <f>IF(N343="sníž. přenesená",J343,0)</f>
        <v>0</v>
      </c>
      <c r="BI343" s="212">
        <f>IF(N343="nulová",J343,0)</f>
        <v>0</v>
      </c>
      <c r="BJ343" s="19" t="s">
        <v>23</v>
      </c>
      <c r="BK343" s="212">
        <f>ROUND(I343*H343,2)</f>
        <v>0</v>
      </c>
      <c r="BL343" s="19" t="s">
        <v>415</v>
      </c>
      <c r="BM343" s="19" t="s">
        <v>4118</v>
      </c>
    </row>
    <row r="344" spans="2:65" s="13" customFormat="1" x14ac:dyDescent="0.3">
      <c r="B344" s="225"/>
      <c r="C344" s="226"/>
      <c r="D344" s="247" t="s">
        <v>417</v>
      </c>
      <c r="E344" s="251" t="s">
        <v>36</v>
      </c>
      <c r="F344" s="252" t="s">
        <v>4119</v>
      </c>
      <c r="G344" s="226"/>
      <c r="H344" s="253">
        <v>68.715999999999994</v>
      </c>
      <c r="I344" s="230"/>
      <c r="J344" s="226"/>
      <c r="K344" s="226"/>
      <c r="L344" s="231"/>
      <c r="M344" s="232"/>
      <c r="N344" s="233"/>
      <c r="O344" s="233"/>
      <c r="P344" s="233"/>
      <c r="Q344" s="233"/>
      <c r="R344" s="233"/>
      <c r="S344" s="233"/>
      <c r="T344" s="234"/>
      <c r="AT344" s="235" t="s">
        <v>417</v>
      </c>
      <c r="AU344" s="235" t="s">
        <v>94</v>
      </c>
      <c r="AV344" s="13" t="s">
        <v>87</v>
      </c>
      <c r="AW344" s="13" t="s">
        <v>43</v>
      </c>
      <c r="AX344" s="13" t="s">
        <v>23</v>
      </c>
      <c r="AY344" s="235" t="s">
        <v>406</v>
      </c>
    </row>
    <row r="345" spans="2:65" s="1" customFormat="1" ht="22.5" customHeight="1" x14ac:dyDescent="0.3">
      <c r="B345" s="37"/>
      <c r="C345" s="201" t="s">
        <v>699</v>
      </c>
      <c r="D345" s="201" t="s">
        <v>410</v>
      </c>
      <c r="E345" s="202" t="s">
        <v>1131</v>
      </c>
      <c r="F345" s="203" t="s">
        <v>1132</v>
      </c>
      <c r="G345" s="204" t="s">
        <v>413</v>
      </c>
      <c r="H345" s="205">
        <v>13.743</v>
      </c>
      <c r="I345" s="206"/>
      <c r="J345" s="207">
        <f>ROUND(I345*H345,2)</f>
        <v>0</v>
      </c>
      <c r="K345" s="203" t="s">
        <v>414</v>
      </c>
      <c r="L345" s="57"/>
      <c r="M345" s="208" t="s">
        <v>36</v>
      </c>
      <c r="N345" s="209" t="s">
        <v>50</v>
      </c>
      <c r="O345" s="38"/>
      <c r="P345" s="210">
        <f>O345*H345</f>
        <v>0</v>
      </c>
      <c r="Q345" s="210">
        <v>0</v>
      </c>
      <c r="R345" s="210">
        <f>Q345*H345</f>
        <v>0</v>
      </c>
      <c r="S345" s="210">
        <v>0</v>
      </c>
      <c r="T345" s="211">
        <f>S345*H345</f>
        <v>0</v>
      </c>
      <c r="AR345" s="19" t="s">
        <v>415</v>
      </c>
      <c r="AT345" s="19" t="s">
        <v>410</v>
      </c>
      <c r="AU345" s="19" t="s">
        <v>94</v>
      </c>
      <c r="AY345" s="19" t="s">
        <v>406</v>
      </c>
      <c r="BE345" s="212">
        <f>IF(N345="základní",J345,0)</f>
        <v>0</v>
      </c>
      <c r="BF345" s="212">
        <f>IF(N345="snížená",J345,0)</f>
        <v>0</v>
      </c>
      <c r="BG345" s="212">
        <f>IF(N345="zákl. přenesená",J345,0)</f>
        <v>0</v>
      </c>
      <c r="BH345" s="212">
        <f>IF(N345="sníž. přenesená",J345,0)</f>
        <v>0</v>
      </c>
      <c r="BI345" s="212">
        <f>IF(N345="nulová",J345,0)</f>
        <v>0</v>
      </c>
      <c r="BJ345" s="19" t="s">
        <v>23</v>
      </c>
      <c r="BK345" s="212">
        <f>ROUND(I345*H345,2)</f>
        <v>0</v>
      </c>
      <c r="BL345" s="19" t="s">
        <v>415</v>
      </c>
      <c r="BM345" s="19" t="s">
        <v>4120</v>
      </c>
    </row>
    <row r="346" spans="2:65" s="12" customFormat="1" x14ac:dyDescent="0.3">
      <c r="B346" s="213"/>
      <c r="C346" s="214"/>
      <c r="D346" s="215" t="s">
        <v>417</v>
      </c>
      <c r="E346" s="216" t="s">
        <v>36</v>
      </c>
      <c r="F346" s="217" t="s">
        <v>4107</v>
      </c>
      <c r="G346" s="214"/>
      <c r="H346" s="218" t="s">
        <v>36</v>
      </c>
      <c r="I346" s="219"/>
      <c r="J346" s="214"/>
      <c r="K346" s="214"/>
      <c r="L346" s="220"/>
      <c r="M346" s="221"/>
      <c r="N346" s="222"/>
      <c r="O346" s="222"/>
      <c r="P346" s="222"/>
      <c r="Q346" s="222"/>
      <c r="R346" s="222"/>
      <c r="S346" s="222"/>
      <c r="T346" s="223"/>
      <c r="AT346" s="224" t="s">
        <v>417</v>
      </c>
      <c r="AU346" s="224" t="s">
        <v>94</v>
      </c>
      <c r="AV346" s="12" t="s">
        <v>23</v>
      </c>
      <c r="AW346" s="12" t="s">
        <v>43</v>
      </c>
      <c r="AX346" s="12" t="s">
        <v>79</v>
      </c>
      <c r="AY346" s="224" t="s">
        <v>406</v>
      </c>
    </row>
    <row r="347" spans="2:65" s="13" customFormat="1" x14ac:dyDescent="0.3">
      <c r="B347" s="225"/>
      <c r="C347" s="226"/>
      <c r="D347" s="247" t="s">
        <v>417</v>
      </c>
      <c r="E347" s="251" t="s">
        <v>36</v>
      </c>
      <c r="F347" s="252" t="s">
        <v>4009</v>
      </c>
      <c r="G347" s="226"/>
      <c r="H347" s="253">
        <v>13.743</v>
      </c>
      <c r="I347" s="230"/>
      <c r="J347" s="226"/>
      <c r="K347" s="226"/>
      <c r="L347" s="231"/>
      <c r="M347" s="232"/>
      <c r="N347" s="233"/>
      <c r="O347" s="233"/>
      <c r="P347" s="233"/>
      <c r="Q347" s="233"/>
      <c r="R347" s="233"/>
      <c r="S347" s="233"/>
      <c r="T347" s="234"/>
      <c r="AT347" s="235" t="s">
        <v>417</v>
      </c>
      <c r="AU347" s="235" t="s">
        <v>94</v>
      </c>
      <c r="AV347" s="13" t="s">
        <v>87</v>
      </c>
      <c r="AW347" s="13" t="s">
        <v>43</v>
      </c>
      <c r="AX347" s="13" t="s">
        <v>23</v>
      </c>
      <c r="AY347" s="235" t="s">
        <v>406</v>
      </c>
    </row>
    <row r="348" spans="2:65" s="1" customFormat="1" ht="22.5" customHeight="1" x14ac:dyDescent="0.3">
      <c r="B348" s="37"/>
      <c r="C348" s="201" t="s">
        <v>703</v>
      </c>
      <c r="D348" s="201" t="s">
        <v>410</v>
      </c>
      <c r="E348" s="202" t="s">
        <v>4010</v>
      </c>
      <c r="F348" s="203" t="s">
        <v>4011</v>
      </c>
      <c r="G348" s="204" t="s">
        <v>413</v>
      </c>
      <c r="H348" s="205">
        <v>13.743</v>
      </c>
      <c r="I348" s="206"/>
      <c r="J348" s="207">
        <f>ROUND(I348*H348,2)</f>
        <v>0</v>
      </c>
      <c r="K348" s="203" t="s">
        <v>414</v>
      </c>
      <c r="L348" s="57"/>
      <c r="M348" s="208" t="s">
        <v>36</v>
      </c>
      <c r="N348" s="209" t="s">
        <v>50</v>
      </c>
      <c r="O348" s="38"/>
      <c r="P348" s="210">
        <f>O348*H348</f>
        <v>0</v>
      </c>
      <c r="Q348" s="210">
        <v>0</v>
      </c>
      <c r="R348" s="210">
        <f>Q348*H348</f>
        <v>0</v>
      </c>
      <c r="S348" s="210">
        <v>0</v>
      </c>
      <c r="T348" s="211">
        <f>S348*H348</f>
        <v>0</v>
      </c>
      <c r="AR348" s="19" t="s">
        <v>415</v>
      </c>
      <c r="AT348" s="19" t="s">
        <v>410</v>
      </c>
      <c r="AU348" s="19" t="s">
        <v>94</v>
      </c>
      <c r="AY348" s="19" t="s">
        <v>406</v>
      </c>
      <c r="BE348" s="212">
        <f>IF(N348="základní",J348,0)</f>
        <v>0</v>
      </c>
      <c r="BF348" s="212">
        <f>IF(N348="snížená",J348,0)</f>
        <v>0</v>
      </c>
      <c r="BG348" s="212">
        <f>IF(N348="zákl. přenesená",J348,0)</f>
        <v>0</v>
      </c>
      <c r="BH348" s="212">
        <f>IF(N348="sníž. přenesená",J348,0)</f>
        <v>0</v>
      </c>
      <c r="BI348" s="212">
        <f>IF(N348="nulová",J348,0)</f>
        <v>0</v>
      </c>
      <c r="BJ348" s="19" t="s">
        <v>23</v>
      </c>
      <c r="BK348" s="212">
        <f>ROUND(I348*H348,2)</f>
        <v>0</v>
      </c>
      <c r="BL348" s="19" t="s">
        <v>415</v>
      </c>
      <c r="BM348" s="19" t="s">
        <v>4121</v>
      </c>
    </row>
    <row r="349" spans="2:65" s="1" customFormat="1" ht="22.5" customHeight="1" x14ac:dyDescent="0.3">
      <c r="B349" s="37"/>
      <c r="C349" s="201" t="s">
        <v>709</v>
      </c>
      <c r="D349" s="201" t="s">
        <v>410</v>
      </c>
      <c r="E349" s="202" t="s">
        <v>1138</v>
      </c>
      <c r="F349" s="203" t="s">
        <v>1139</v>
      </c>
      <c r="G349" s="204" t="s">
        <v>466</v>
      </c>
      <c r="H349" s="205">
        <v>68.715999999999994</v>
      </c>
      <c r="I349" s="206"/>
      <c r="J349" s="207">
        <f>ROUND(I349*H349,2)</f>
        <v>0</v>
      </c>
      <c r="K349" s="203" t="s">
        <v>414</v>
      </c>
      <c r="L349" s="57"/>
      <c r="M349" s="208" t="s">
        <v>36</v>
      </c>
      <c r="N349" s="209" t="s">
        <v>50</v>
      </c>
      <c r="O349" s="38"/>
      <c r="P349" s="210">
        <f>O349*H349</f>
        <v>0</v>
      </c>
      <c r="Q349" s="210">
        <v>0</v>
      </c>
      <c r="R349" s="210">
        <f>Q349*H349</f>
        <v>0</v>
      </c>
      <c r="S349" s="210">
        <v>0</v>
      </c>
      <c r="T349" s="211">
        <f>S349*H349</f>
        <v>0</v>
      </c>
      <c r="AR349" s="19" t="s">
        <v>415</v>
      </c>
      <c r="AT349" s="19" t="s">
        <v>410</v>
      </c>
      <c r="AU349" s="19" t="s">
        <v>94</v>
      </c>
      <c r="AY349" s="19" t="s">
        <v>406</v>
      </c>
      <c r="BE349" s="212">
        <f>IF(N349="základní",J349,0)</f>
        <v>0</v>
      </c>
      <c r="BF349" s="212">
        <f>IF(N349="snížená",J349,0)</f>
        <v>0</v>
      </c>
      <c r="BG349" s="212">
        <f>IF(N349="zákl. přenesená",J349,0)</f>
        <v>0</v>
      </c>
      <c r="BH349" s="212">
        <f>IF(N349="sníž. přenesená",J349,0)</f>
        <v>0</v>
      </c>
      <c r="BI349" s="212">
        <f>IF(N349="nulová",J349,0)</f>
        <v>0</v>
      </c>
      <c r="BJ349" s="19" t="s">
        <v>23</v>
      </c>
      <c r="BK349" s="212">
        <f>ROUND(I349*H349,2)</f>
        <v>0</v>
      </c>
      <c r="BL349" s="19" t="s">
        <v>415</v>
      </c>
      <c r="BM349" s="19" t="s">
        <v>4122</v>
      </c>
    </row>
    <row r="350" spans="2:65" s="12" customFormat="1" x14ac:dyDescent="0.3">
      <c r="B350" s="213"/>
      <c r="C350" s="214"/>
      <c r="D350" s="215" t="s">
        <v>417</v>
      </c>
      <c r="E350" s="216" t="s">
        <v>36</v>
      </c>
      <c r="F350" s="217" t="s">
        <v>4123</v>
      </c>
      <c r="G350" s="214"/>
      <c r="H350" s="218" t="s">
        <v>36</v>
      </c>
      <c r="I350" s="219"/>
      <c r="J350" s="214"/>
      <c r="K350" s="214"/>
      <c r="L350" s="220"/>
      <c r="M350" s="221"/>
      <c r="N350" s="222"/>
      <c r="O350" s="222"/>
      <c r="P350" s="222"/>
      <c r="Q350" s="222"/>
      <c r="R350" s="222"/>
      <c r="S350" s="222"/>
      <c r="T350" s="223"/>
      <c r="AT350" s="224" t="s">
        <v>417</v>
      </c>
      <c r="AU350" s="224" t="s">
        <v>94</v>
      </c>
      <c r="AV350" s="12" t="s">
        <v>23</v>
      </c>
      <c r="AW350" s="12" t="s">
        <v>43</v>
      </c>
      <c r="AX350" s="12" t="s">
        <v>79</v>
      </c>
      <c r="AY350" s="224" t="s">
        <v>406</v>
      </c>
    </row>
    <row r="351" spans="2:65" s="13" customFormat="1" x14ac:dyDescent="0.3">
      <c r="B351" s="225"/>
      <c r="C351" s="226"/>
      <c r="D351" s="215" t="s">
        <v>417</v>
      </c>
      <c r="E351" s="227" t="s">
        <v>36</v>
      </c>
      <c r="F351" s="228" t="s">
        <v>4119</v>
      </c>
      <c r="G351" s="226"/>
      <c r="H351" s="229">
        <v>68.715999999999994</v>
      </c>
      <c r="I351" s="230"/>
      <c r="J351" s="226"/>
      <c r="K351" s="226"/>
      <c r="L351" s="231"/>
      <c r="M351" s="232"/>
      <c r="N351" s="233"/>
      <c r="O351" s="233"/>
      <c r="P351" s="233"/>
      <c r="Q351" s="233"/>
      <c r="R351" s="233"/>
      <c r="S351" s="233"/>
      <c r="T351" s="234"/>
      <c r="AT351" s="235" t="s">
        <v>417</v>
      </c>
      <c r="AU351" s="235" t="s">
        <v>94</v>
      </c>
      <c r="AV351" s="13" t="s">
        <v>87</v>
      </c>
      <c r="AW351" s="13" t="s">
        <v>43</v>
      </c>
      <c r="AX351" s="13" t="s">
        <v>79</v>
      </c>
      <c r="AY351" s="235" t="s">
        <v>406</v>
      </c>
    </row>
    <row r="352" spans="2:65" s="14" customFormat="1" x14ac:dyDescent="0.3">
      <c r="B352" s="236"/>
      <c r="C352" s="237"/>
      <c r="D352" s="247" t="s">
        <v>417</v>
      </c>
      <c r="E352" s="248" t="s">
        <v>3926</v>
      </c>
      <c r="F352" s="249" t="s">
        <v>421</v>
      </c>
      <c r="G352" s="237"/>
      <c r="H352" s="250">
        <v>68.715999999999994</v>
      </c>
      <c r="I352" s="241"/>
      <c r="J352" s="237"/>
      <c r="K352" s="237"/>
      <c r="L352" s="242"/>
      <c r="M352" s="243"/>
      <c r="N352" s="244"/>
      <c r="O352" s="244"/>
      <c r="P352" s="244"/>
      <c r="Q352" s="244"/>
      <c r="R352" s="244"/>
      <c r="S352" s="244"/>
      <c r="T352" s="245"/>
      <c r="AT352" s="246" t="s">
        <v>417</v>
      </c>
      <c r="AU352" s="246" t="s">
        <v>94</v>
      </c>
      <c r="AV352" s="14" t="s">
        <v>415</v>
      </c>
      <c r="AW352" s="14" t="s">
        <v>43</v>
      </c>
      <c r="AX352" s="14" t="s">
        <v>23</v>
      </c>
      <c r="AY352" s="246" t="s">
        <v>406</v>
      </c>
    </row>
    <row r="353" spans="2:65" s="1" customFormat="1" ht="22.5" customHeight="1" x14ac:dyDescent="0.3">
      <c r="B353" s="37"/>
      <c r="C353" s="268" t="s">
        <v>714</v>
      </c>
      <c r="D353" s="268" t="s">
        <v>533</v>
      </c>
      <c r="E353" s="269" t="s">
        <v>4124</v>
      </c>
      <c r="F353" s="270" t="s">
        <v>4125</v>
      </c>
      <c r="G353" s="271" t="s">
        <v>413</v>
      </c>
      <c r="H353" s="272">
        <v>7.2149999999999999</v>
      </c>
      <c r="I353" s="273"/>
      <c r="J353" s="274">
        <f>ROUND(I353*H353,2)</f>
        <v>0</v>
      </c>
      <c r="K353" s="270" t="s">
        <v>36</v>
      </c>
      <c r="L353" s="275"/>
      <c r="M353" s="276" t="s">
        <v>36</v>
      </c>
      <c r="N353" s="277" t="s">
        <v>50</v>
      </c>
      <c r="O353" s="38"/>
      <c r="P353" s="210">
        <f>O353*H353</f>
        <v>0</v>
      </c>
      <c r="Q353" s="210">
        <v>0</v>
      </c>
      <c r="R353" s="210">
        <f>Q353*H353</f>
        <v>0</v>
      </c>
      <c r="S353" s="210">
        <v>0</v>
      </c>
      <c r="T353" s="211">
        <f>S353*H353</f>
        <v>0</v>
      </c>
      <c r="AR353" s="19" t="s">
        <v>457</v>
      </c>
      <c r="AT353" s="19" t="s">
        <v>533</v>
      </c>
      <c r="AU353" s="19" t="s">
        <v>94</v>
      </c>
      <c r="AY353" s="19" t="s">
        <v>406</v>
      </c>
      <c r="BE353" s="212">
        <f>IF(N353="základní",J353,0)</f>
        <v>0</v>
      </c>
      <c r="BF353" s="212">
        <f>IF(N353="snížená",J353,0)</f>
        <v>0</v>
      </c>
      <c r="BG353" s="212">
        <f>IF(N353="zákl. přenesená",J353,0)</f>
        <v>0</v>
      </c>
      <c r="BH353" s="212">
        <f>IF(N353="sníž. přenesená",J353,0)</f>
        <v>0</v>
      </c>
      <c r="BI353" s="212">
        <f>IF(N353="nulová",J353,0)</f>
        <v>0</v>
      </c>
      <c r="BJ353" s="19" t="s">
        <v>23</v>
      </c>
      <c r="BK353" s="212">
        <f>ROUND(I353*H353,2)</f>
        <v>0</v>
      </c>
      <c r="BL353" s="19" t="s">
        <v>415</v>
      </c>
      <c r="BM353" s="19" t="s">
        <v>4126</v>
      </c>
    </row>
    <row r="354" spans="2:65" s="13" customFormat="1" x14ac:dyDescent="0.3">
      <c r="B354" s="225"/>
      <c r="C354" s="226"/>
      <c r="D354" s="247" t="s">
        <v>417</v>
      </c>
      <c r="E354" s="251" t="s">
        <v>36</v>
      </c>
      <c r="F354" s="252" t="s">
        <v>4127</v>
      </c>
      <c r="G354" s="226"/>
      <c r="H354" s="253">
        <v>7.2149999999999999</v>
      </c>
      <c r="I354" s="230"/>
      <c r="J354" s="226"/>
      <c r="K354" s="226"/>
      <c r="L354" s="231"/>
      <c r="M354" s="232"/>
      <c r="N354" s="233"/>
      <c r="O354" s="233"/>
      <c r="P354" s="233"/>
      <c r="Q354" s="233"/>
      <c r="R354" s="233"/>
      <c r="S354" s="233"/>
      <c r="T354" s="234"/>
      <c r="AT354" s="235" t="s">
        <v>417</v>
      </c>
      <c r="AU354" s="235" t="s">
        <v>94</v>
      </c>
      <c r="AV354" s="13" t="s">
        <v>87</v>
      </c>
      <c r="AW354" s="13" t="s">
        <v>43</v>
      </c>
      <c r="AX354" s="13" t="s">
        <v>23</v>
      </c>
      <c r="AY354" s="235" t="s">
        <v>406</v>
      </c>
    </row>
    <row r="355" spans="2:65" s="1" customFormat="1" ht="22.5" customHeight="1" x14ac:dyDescent="0.3">
      <c r="B355" s="37"/>
      <c r="C355" s="201" t="s">
        <v>719</v>
      </c>
      <c r="D355" s="201" t="s">
        <v>410</v>
      </c>
      <c r="E355" s="202" t="s">
        <v>1131</v>
      </c>
      <c r="F355" s="203" t="s">
        <v>1132</v>
      </c>
      <c r="G355" s="204" t="s">
        <v>413</v>
      </c>
      <c r="H355" s="205">
        <v>7.2149999999999999</v>
      </c>
      <c r="I355" s="206"/>
      <c r="J355" s="207">
        <f>ROUND(I355*H355,2)</f>
        <v>0</v>
      </c>
      <c r="K355" s="203" t="s">
        <v>414</v>
      </c>
      <c r="L355" s="57"/>
      <c r="M355" s="208" t="s">
        <v>36</v>
      </c>
      <c r="N355" s="209" t="s">
        <v>50</v>
      </c>
      <c r="O355" s="38"/>
      <c r="P355" s="210">
        <f>O355*H355</f>
        <v>0</v>
      </c>
      <c r="Q355" s="210">
        <v>0</v>
      </c>
      <c r="R355" s="210">
        <f>Q355*H355</f>
        <v>0</v>
      </c>
      <c r="S355" s="210">
        <v>0</v>
      </c>
      <c r="T355" s="211">
        <f>S355*H355</f>
        <v>0</v>
      </c>
      <c r="AR355" s="19" t="s">
        <v>415</v>
      </c>
      <c r="AT355" s="19" t="s">
        <v>410</v>
      </c>
      <c r="AU355" s="19" t="s">
        <v>94</v>
      </c>
      <c r="AY355" s="19" t="s">
        <v>406</v>
      </c>
      <c r="BE355" s="212">
        <f>IF(N355="základní",J355,0)</f>
        <v>0</v>
      </c>
      <c r="BF355" s="212">
        <f>IF(N355="snížená",J355,0)</f>
        <v>0</v>
      </c>
      <c r="BG355" s="212">
        <f>IF(N355="zákl. přenesená",J355,0)</f>
        <v>0</v>
      </c>
      <c r="BH355" s="212">
        <f>IF(N355="sníž. přenesená",J355,0)</f>
        <v>0</v>
      </c>
      <c r="BI355" s="212">
        <f>IF(N355="nulová",J355,0)</f>
        <v>0</v>
      </c>
      <c r="BJ355" s="19" t="s">
        <v>23</v>
      </c>
      <c r="BK355" s="212">
        <f>ROUND(I355*H355,2)</f>
        <v>0</v>
      </c>
      <c r="BL355" s="19" t="s">
        <v>415</v>
      </c>
      <c r="BM355" s="19" t="s">
        <v>4128</v>
      </c>
    </row>
    <row r="356" spans="2:65" s="13" customFormat="1" x14ac:dyDescent="0.3">
      <c r="B356" s="225"/>
      <c r="C356" s="226"/>
      <c r="D356" s="247" t="s">
        <v>417</v>
      </c>
      <c r="E356" s="251" t="s">
        <v>36</v>
      </c>
      <c r="F356" s="252" t="s">
        <v>4129</v>
      </c>
      <c r="G356" s="226"/>
      <c r="H356" s="253">
        <v>7.2149999999999999</v>
      </c>
      <c r="I356" s="230"/>
      <c r="J356" s="226"/>
      <c r="K356" s="226"/>
      <c r="L356" s="231"/>
      <c r="M356" s="232"/>
      <c r="N356" s="233"/>
      <c r="O356" s="233"/>
      <c r="P356" s="233"/>
      <c r="Q356" s="233"/>
      <c r="R356" s="233"/>
      <c r="S356" s="233"/>
      <c r="T356" s="234"/>
      <c r="AT356" s="235" t="s">
        <v>417</v>
      </c>
      <c r="AU356" s="235" t="s">
        <v>94</v>
      </c>
      <c r="AV356" s="13" t="s">
        <v>87</v>
      </c>
      <c r="AW356" s="13" t="s">
        <v>43</v>
      </c>
      <c r="AX356" s="13" t="s">
        <v>23</v>
      </c>
      <c r="AY356" s="235" t="s">
        <v>406</v>
      </c>
    </row>
    <row r="357" spans="2:65" s="1" customFormat="1" ht="22.5" customHeight="1" x14ac:dyDescent="0.3">
      <c r="B357" s="37"/>
      <c r="C357" s="201" t="s">
        <v>723</v>
      </c>
      <c r="D357" s="201" t="s">
        <v>410</v>
      </c>
      <c r="E357" s="202" t="s">
        <v>1121</v>
      </c>
      <c r="F357" s="203" t="s">
        <v>1122</v>
      </c>
      <c r="G357" s="204" t="s">
        <v>413</v>
      </c>
      <c r="H357" s="205">
        <v>7.2149999999999999</v>
      </c>
      <c r="I357" s="206"/>
      <c r="J357" s="207">
        <f>ROUND(I357*H357,2)</f>
        <v>0</v>
      </c>
      <c r="K357" s="203" t="s">
        <v>414</v>
      </c>
      <c r="L357" s="57"/>
      <c r="M357" s="208" t="s">
        <v>36</v>
      </c>
      <c r="N357" s="209" t="s">
        <v>50</v>
      </c>
      <c r="O357" s="38"/>
      <c r="P357" s="210">
        <f>O357*H357</f>
        <v>0</v>
      </c>
      <c r="Q357" s="210">
        <v>0</v>
      </c>
      <c r="R357" s="210">
        <f>Q357*H357</f>
        <v>0</v>
      </c>
      <c r="S357" s="210">
        <v>0</v>
      </c>
      <c r="T357" s="211">
        <f>S357*H357</f>
        <v>0</v>
      </c>
      <c r="AR357" s="19" t="s">
        <v>415</v>
      </c>
      <c r="AT357" s="19" t="s">
        <v>410</v>
      </c>
      <c r="AU357" s="19" t="s">
        <v>94</v>
      </c>
      <c r="AY357" s="19" t="s">
        <v>406</v>
      </c>
      <c r="BE357" s="212">
        <f>IF(N357="základní",J357,0)</f>
        <v>0</v>
      </c>
      <c r="BF357" s="212">
        <f>IF(N357="snížená",J357,0)</f>
        <v>0</v>
      </c>
      <c r="BG357" s="212">
        <f>IF(N357="zákl. přenesená",J357,0)</f>
        <v>0</v>
      </c>
      <c r="BH357" s="212">
        <f>IF(N357="sníž. přenesená",J357,0)</f>
        <v>0</v>
      </c>
      <c r="BI357" s="212">
        <f>IF(N357="nulová",J357,0)</f>
        <v>0</v>
      </c>
      <c r="BJ357" s="19" t="s">
        <v>23</v>
      </c>
      <c r="BK357" s="212">
        <f>ROUND(I357*H357,2)</f>
        <v>0</v>
      </c>
      <c r="BL357" s="19" t="s">
        <v>415</v>
      </c>
      <c r="BM357" s="19" t="s">
        <v>4130</v>
      </c>
    </row>
    <row r="358" spans="2:65" s="1" customFormat="1" ht="31.5" customHeight="1" x14ac:dyDescent="0.3">
      <c r="B358" s="37"/>
      <c r="C358" s="201" t="s">
        <v>730</v>
      </c>
      <c r="D358" s="201" t="s">
        <v>410</v>
      </c>
      <c r="E358" s="202" t="s">
        <v>528</v>
      </c>
      <c r="F358" s="203" t="s">
        <v>529</v>
      </c>
      <c r="G358" s="204" t="s">
        <v>466</v>
      </c>
      <c r="H358" s="205">
        <v>181.88300000000001</v>
      </c>
      <c r="I358" s="206"/>
      <c r="J358" s="207">
        <f>ROUND(I358*H358,2)</f>
        <v>0</v>
      </c>
      <c r="K358" s="203" t="s">
        <v>36</v>
      </c>
      <c r="L358" s="57"/>
      <c r="M358" s="208" t="s">
        <v>36</v>
      </c>
      <c r="N358" s="209" t="s">
        <v>50</v>
      </c>
      <c r="O358" s="38"/>
      <c r="P358" s="210">
        <f>O358*H358</f>
        <v>0</v>
      </c>
      <c r="Q358" s="210">
        <v>0</v>
      </c>
      <c r="R358" s="210">
        <f>Q358*H358</f>
        <v>0</v>
      </c>
      <c r="S358" s="210">
        <v>0</v>
      </c>
      <c r="T358" s="211">
        <f>S358*H358</f>
        <v>0</v>
      </c>
      <c r="AR358" s="19" t="s">
        <v>415</v>
      </c>
      <c r="AT358" s="19" t="s">
        <v>410</v>
      </c>
      <c r="AU358" s="19" t="s">
        <v>94</v>
      </c>
      <c r="AY358" s="19" t="s">
        <v>406</v>
      </c>
      <c r="BE358" s="212">
        <f>IF(N358="základní",J358,0)</f>
        <v>0</v>
      </c>
      <c r="BF358" s="212">
        <f>IF(N358="snížená",J358,0)</f>
        <v>0</v>
      </c>
      <c r="BG358" s="212">
        <f>IF(N358="zákl. přenesená",J358,0)</f>
        <v>0</v>
      </c>
      <c r="BH358" s="212">
        <f>IF(N358="sníž. přenesená",J358,0)</f>
        <v>0</v>
      </c>
      <c r="BI358" s="212">
        <f>IF(N358="nulová",J358,0)</f>
        <v>0</v>
      </c>
      <c r="BJ358" s="19" t="s">
        <v>23</v>
      </c>
      <c r="BK358" s="212">
        <f>ROUND(I358*H358,2)</f>
        <v>0</v>
      </c>
      <c r="BL358" s="19" t="s">
        <v>415</v>
      </c>
      <c r="BM358" s="19" t="s">
        <v>4131</v>
      </c>
    </row>
    <row r="359" spans="2:65" s="12" customFormat="1" x14ac:dyDescent="0.3">
      <c r="B359" s="213"/>
      <c r="C359" s="214"/>
      <c r="D359" s="215" t="s">
        <v>417</v>
      </c>
      <c r="E359" s="216" t="s">
        <v>36</v>
      </c>
      <c r="F359" s="217" t="s">
        <v>669</v>
      </c>
      <c r="G359" s="214"/>
      <c r="H359" s="218" t="s">
        <v>36</v>
      </c>
      <c r="I359" s="219"/>
      <c r="J359" s="214"/>
      <c r="K359" s="214"/>
      <c r="L359" s="220"/>
      <c r="M359" s="221"/>
      <c r="N359" s="222"/>
      <c r="O359" s="222"/>
      <c r="P359" s="222"/>
      <c r="Q359" s="222"/>
      <c r="R359" s="222"/>
      <c r="S359" s="222"/>
      <c r="T359" s="223"/>
      <c r="AT359" s="224" t="s">
        <v>417</v>
      </c>
      <c r="AU359" s="224" t="s">
        <v>94</v>
      </c>
      <c r="AV359" s="12" t="s">
        <v>23</v>
      </c>
      <c r="AW359" s="12" t="s">
        <v>43</v>
      </c>
      <c r="AX359" s="12" t="s">
        <v>79</v>
      </c>
      <c r="AY359" s="224" t="s">
        <v>406</v>
      </c>
    </row>
    <row r="360" spans="2:65" s="12" customFormat="1" x14ac:dyDescent="0.3">
      <c r="B360" s="213"/>
      <c r="C360" s="214"/>
      <c r="D360" s="215" t="s">
        <v>417</v>
      </c>
      <c r="E360" s="216" t="s">
        <v>36</v>
      </c>
      <c r="F360" s="217" t="s">
        <v>4017</v>
      </c>
      <c r="G360" s="214"/>
      <c r="H360" s="218" t="s">
        <v>36</v>
      </c>
      <c r="I360" s="219"/>
      <c r="J360" s="214"/>
      <c r="K360" s="214"/>
      <c r="L360" s="220"/>
      <c r="M360" s="221"/>
      <c r="N360" s="222"/>
      <c r="O360" s="222"/>
      <c r="P360" s="222"/>
      <c r="Q360" s="222"/>
      <c r="R360" s="222"/>
      <c r="S360" s="222"/>
      <c r="T360" s="223"/>
      <c r="AT360" s="224" t="s">
        <v>417</v>
      </c>
      <c r="AU360" s="224" t="s">
        <v>94</v>
      </c>
      <c r="AV360" s="12" t="s">
        <v>23</v>
      </c>
      <c r="AW360" s="12" t="s">
        <v>43</v>
      </c>
      <c r="AX360" s="12" t="s">
        <v>79</v>
      </c>
      <c r="AY360" s="224" t="s">
        <v>406</v>
      </c>
    </row>
    <row r="361" spans="2:65" s="13" customFormat="1" x14ac:dyDescent="0.3">
      <c r="B361" s="225"/>
      <c r="C361" s="226"/>
      <c r="D361" s="215" t="s">
        <v>417</v>
      </c>
      <c r="E361" s="227" t="s">
        <v>36</v>
      </c>
      <c r="F361" s="228" t="s">
        <v>4132</v>
      </c>
      <c r="G361" s="226"/>
      <c r="H361" s="229">
        <v>14.351000000000001</v>
      </c>
      <c r="I361" s="230"/>
      <c r="J361" s="226"/>
      <c r="K361" s="226"/>
      <c r="L361" s="231"/>
      <c r="M361" s="232"/>
      <c r="N361" s="233"/>
      <c r="O361" s="233"/>
      <c r="P361" s="233"/>
      <c r="Q361" s="233"/>
      <c r="R361" s="233"/>
      <c r="S361" s="233"/>
      <c r="T361" s="234"/>
      <c r="AT361" s="235" t="s">
        <v>417</v>
      </c>
      <c r="AU361" s="235" t="s">
        <v>94</v>
      </c>
      <c r="AV361" s="13" t="s">
        <v>87</v>
      </c>
      <c r="AW361" s="13" t="s">
        <v>43</v>
      </c>
      <c r="AX361" s="13" t="s">
        <v>79</v>
      </c>
      <c r="AY361" s="235" t="s">
        <v>406</v>
      </c>
    </row>
    <row r="362" spans="2:65" s="13" customFormat="1" x14ac:dyDescent="0.3">
      <c r="B362" s="225"/>
      <c r="C362" s="226"/>
      <c r="D362" s="215" t="s">
        <v>417</v>
      </c>
      <c r="E362" s="227" t="s">
        <v>36</v>
      </c>
      <c r="F362" s="228" t="s">
        <v>4133</v>
      </c>
      <c r="G362" s="226"/>
      <c r="H362" s="229">
        <v>51.527999999999999</v>
      </c>
      <c r="I362" s="230"/>
      <c r="J362" s="226"/>
      <c r="K362" s="226"/>
      <c r="L362" s="231"/>
      <c r="M362" s="232"/>
      <c r="N362" s="233"/>
      <c r="O362" s="233"/>
      <c r="P362" s="233"/>
      <c r="Q362" s="233"/>
      <c r="R362" s="233"/>
      <c r="S362" s="233"/>
      <c r="T362" s="234"/>
      <c r="AT362" s="235" t="s">
        <v>417</v>
      </c>
      <c r="AU362" s="235" t="s">
        <v>94</v>
      </c>
      <c r="AV362" s="13" t="s">
        <v>87</v>
      </c>
      <c r="AW362" s="13" t="s">
        <v>43</v>
      </c>
      <c r="AX362" s="13" t="s">
        <v>79</v>
      </c>
      <c r="AY362" s="235" t="s">
        <v>406</v>
      </c>
    </row>
    <row r="363" spans="2:65" s="12" customFormat="1" x14ac:dyDescent="0.3">
      <c r="B363" s="213"/>
      <c r="C363" s="214"/>
      <c r="D363" s="215" t="s">
        <v>417</v>
      </c>
      <c r="E363" s="216" t="s">
        <v>36</v>
      </c>
      <c r="F363" s="217" t="s">
        <v>4020</v>
      </c>
      <c r="G363" s="214"/>
      <c r="H363" s="218" t="s">
        <v>36</v>
      </c>
      <c r="I363" s="219"/>
      <c r="J363" s="214"/>
      <c r="K363" s="214"/>
      <c r="L363" s="220"/>
      <c r="M363" s="221"/>
      <c r="N363" s="222"/>
      <c r="O363" s="222"/>
      <c r="P363" s="222"/>
      <c r="Q363" s="222"/>
      <c r="R363" s="222"/>
      <c r="S363" s="222"/>
      <c r="T363" s="223"/>
      <c r="AT363" s="224" t="s">
        <v>417</v>
      </c>
      <c r="AU363" s="224" t="s">
        <v>94</v>
      </c>
      <c r="AV363" s="12" t="s">
        <v>23</v>
      </c>
      <c r="AW363" s="12" t="s">
        <v>43</v>
      </c>
      <c r="AX363" s="12" t="s">
        <v>79</v>
      </c>
      <c r="AY363" s="224" t="s">
        <v>406</v>
      </c>
    </row>
    <row r="364" spans="2:65" s="13" customFormat="1" x14ac:dyDescent="0.3">
      <c r="B364" s="225"/>
      <c r="C364" s="226"/>
      <c r="D364" s="215" t="s">
        <v>417</v>
      </c>
      <c r="E364" s="227" t="s">
        <v>36</v>
      </c>
      <c r="F364" s="228" t="s">
        <v>4134</v>
      </c>
      <c r="G364" s="226"/>
      <c r="H364" s="229">
        <v>31.824000000000002</v>
      </c>
      <c r="I364" s="230"/>
      <c r="J364" s="226"/>
      <c r="K364" s="226"/>
      <c r="L364" s="231"/>
      <c r="M364" s="232"/>
      <c r="N364" s="233"/>
      <c r="O364" s="233"/>
      <c r="P364" s="233"/>
      <c r="Q364" s="233"/>
      <c r="R364" s="233"/>
      <c r="S364" s="233"/>
      <c r="T364" s="234"/>
      <c r="AT364" s="235" t="s">
        <v>417</v>
      </c>
      <c r="AU364" s="235" t="s">
        <v>94</v>
      </c>
      <c r="AV364" s="13" t="s">
        <v>87</v>
      </c>
      <c r="AW364" s="13" t="s">
        <v>43</v>
      </c>
      <c r="AX364" s="13" t="s">
        <v>79</v>
      </c>
      <c r="AY364" s="235" t="s">
        <v>406</v>
      </c>
    </row>
    <row r="365" spans="2:65" s="12" customFormat="1" x14ac:dyDescent="0.3">
      <c r="B365" s="213"/>
      <c r="C365" s="214"/>
      <c r="D365" s="215" t="s">
        <v>417</v>
      </c>
      <c r="E365" s="216" t="s">
        <v>36</v>
      </c>
      <c r="F365" s="217" t="s">
        <v>4022</v>
      </c>
      <c r="G365" s="214"/>
      <c r="H365" s="218" t="s">
        <v>36</v>
      </c>
      <c r="I365" s="219"/>
      <c r="J365" s="214"/>
      <c r="K365" s="214"/>
      <c r="L365" s="220"/>
      <c r="M365" s="221"/>
      <c r="N365" s="222"/>
      <c r="O365" s="222"/>
      <c r="P365" s="222"/>
      <c r="Q365" s="222"/>
      <c r="R365" s="222"/>
      <c r="S365" s="222"/>
      <c r="T365" s="223"/>
      <c r="AT365" s="224" t="s">
        <v>417</v>
      </c>
      <c r="AU365" s="224" t="s">
        <v>94</v>
      </c>
      <c r="AV365" s="12" t="s">
        <v>23</v>
      </c>
      <c r="AW365" s="12" t="s">
        <v>43</v>
      </c>
      <c r="AX365" s="12" t="s">
        <v>79</v>
      </c>
      <c r="AY365" s="224" t="s">
        <v>406</v>
      </c>
    </row>
    <row r="366" spans="2:65" s="13" customFormat="1" x14ac:dyDescent="0.3">
      <c r="B366" s="225"/>
      <c r="C366" s="226"/>
      <c r="D366" s="215" t="s">
        <v>417</v>
      </c>
      <c r="E366" s="227" t="s">
        <v>36</v>
      </c>
      <c r="F366" s="228" t="s">
        <v>4135</v>
      </c>
      <c r="G366" s="226"/>
      <c r="H366" s="229">
        <v>15.5</v>
      </c>
      <c r="I366" s="230"/>
      <c r="J366" s="226"/>
      <c r="K366" s="226"/>
      <c r="L366" s="231"/>
      <c r="M366" s="232"/>
      <c r="N366" s="233"/>
      <c r="O366" s="233"/>
      <c r="P366" s="233"/>
      <c r="Q366" s="233"/>
      <c r="R366" s="233"/>
      <c r="S366" s="233"/>
      <c r="T366" s="234"/>
      <c r="AT366" s="235" t="s">
        <v>417</v>
      </c>
      <c r="AU366" s="235" t="s">
        <v>94</v>
      </c>
      <c r="AV366" s="13" t="s">
        <v>87</v>
      </c>
      <c r="AW366" s="13" t="s">
        <v>43</v>
      </c>
      <c r="AX366" s="13" t="s">
        <v>79</v>
      </c>
      <c r="AY366" s="235" t="s">
        <v>406</v>
      </c>
    </row>
    <row r="367" spans="2:65" s="12" customFormat="1" x14ac:dyDescent="0.3">
      <c r="B367" s="213"/>
      <c r="C367" s="214"/>
      <c r="D367" s="215" t="s">
        <v>417</v>
      </c>
      <c r="E367" s="216" t="s">
        <v>36</v>
      </c>
      <c r="F367" s="217" t="s">
        <v>763</v>
      </c>
      <c r="G367" s="214"/>
      <c r="H367" s="218" t="s">
        <v>36</v>
      </c>
      <c r="I367" s="219"/>
      <c r="J367" s="214"/>
      <c r="K367" s="214"/>
      <c r="L367" s="220"/>
      <c r="M367" s="221"/>
      <c r="N367" s="222"/>
      <c r="O367" s="222"/>
      <c r="P367" s="222"/>
      <c r="Q367" s="222"/>
      <c r="R367" s="222"/>
      <c r="S367" s="222"/>
      <c r="T367" s="223"/>
      <c r="AT367" s="224" t="s">
        <v>417</v>
      </c>
      <c r="AU367" s="224" t="s">
        <v>94</v>
      </c>
      <c r="AV367" s="12" t="s">
        <v>23</v>
      </c>
      <c r="AW367" s="12" t="s">
        <v>43</v>
      </c>
      <c r="AX367" s="12" t="s">
        <v>79</v>
      </c>
      <c r="AY367" s="224" t="s">
        <v>406</v>
      </c>
    </row>
    <row r="368" spans="2:65" s="13" customFormat="1" x14ac:dyDescent="0.3">
      <c r="B368" s="225"/>
      <c r="C368" s="226"/>
      <c r="D368" s="215" t="s">
        <v>417</v>
      </c>
      <c r="E368" s="227" t="s">
        <v>36</v>
      </c>
      <c r="F368" s="228" t="s">
        <v>4136</v>
      </c>
      <c r="G368" s="226"/>
      <c r="H368" s="229">
        <v>14.56</v>
      </c>
      <c r="I368" s="230"/>
      <c r="J368" s="226"/>
      <c r="K368" s="226"/>
      <c r="L368" s="231"/>
      <c r="M368" s="232"/>
      <c r="N368" s="233"/>
      <c r="O368" s="233"/>
      <c r="P368" s="233"/>
      <c r="Q368" s="233"/>
      <c r="R368" s="233"/>
      <c r="S368" s="233"/>
      <c r="T368" s="234"/>
      <c r="AT368" s="235" t="s">
        <v>417</v>
      </c>
      <c r="AU368" s="235" t="s">
        <v>94</v>
      </c>
      <c r="AV368" s="13" t="s">
        <v>87</v>
      </c>
      <c r="AW368" s="13" t="s">
        <v>43</v>
      </c>
      <c r="AX368" s="13" t="s">
        <v>79</v>
      </c>
      <c r="AY368" s="235" t="s">
        <v>406</v>
      </c>
    </row>
    <row r="369" spans="2:65" s="13" customFormat="1" x14ac:dyDescent="0.3">
      <c r="B369" s="225"/>
      <c r="C369" s="226"/>
      <c r="D369" s="215" t="s">
        <v>417</v>
      </c>
      <c r="E369" s="227" t="s">
        <v>36</v>
      </c>
      <c r="F369" s="228" t="s">
        <v>4137</v>
      </c>
      <c r="G369" s="226"/>
      <c r="H369" s="229">
        <v>14.56</v>
      </c>
      <c r="I369" s="230"/>
      <c r="J369" s="226"/>
      <c r="K369" s="226"/>
      <c r="L369" s="231"/>
      <c r="M369" s="232"/>
      <c r="N369" s="233"/>
      <c r="O369" s="233"/>
      <c r="P369" s="233"/>
      <c r="Q369" s="233"/>
      <c r="R369" s="233"/>
      <c r="S369" s="233"/>
      <c r="T369" s="234"/>
      <c r="AT369" s="235" t="s">
        <v>417</v>
      </c>
      <c r="AU369" s="235" t="s">
        <v>94</v>
      </c>
      <c r="AV369" s="13" t="s">
        <v>87</v>
      </c>
      <c r="AW369" s="13" t="s">
        <v>43</v>
      </c>
      <c r="AX369" s="13" t="s">
        <v>79</v>
      </c>
      <c r="AY369" s="235" t="s">
        <v>406</v>
      </c>
    </row>
    <row r="370" spans="2:65" s="13" customFormat="1" x14ac:dyDescent="0.3">
      <c r="B370" s="225"/>
      <c r="C370" s="226"/>
      <c r="D370" s="215" t="s">
        <v>417</v>
      </c>
      <c r="E370" s="227" t="s">
        <v>36</v>
      </c>
      <c r="F370" s="228" t="s">
        <v>4138</v>
      </c>
      <c r="G370" s="226"/>
      <c r="H370" s="229">
        <v>14.56</v>
      </c>
      <c r="I370" s="230"/>
      <c r="J370" s="226"/>
      <c r="K370" s="226"/>
      <c r="L370" s="231"/>
      <c r="M370" s="232"/>
      <c r="N370" s="233"/>
      <c r="O370" s="233"/>
      <c r="P370" s="233"/>
      <c r="Q370" s="233"/>
      <c r="R370" s="233"/>
      <c r="S370" s="233"/>
      <c r="T370" s="234"/>
      <c r="AT370" s="235" t="s">
        <v>417</v>
      </c>
      <c r="AU370" s="235" t="s">
        <v>94</v>
      </c>
      <c r="AV370" s="13" t="s">
        <v>87</v>
      </c>
      <c r="AW370" s="13" t="s">
        <v>43</v>
      </c>
      <c r="AX370" s="13" t="s">
        <v>79</v>
      </c>
      <c r="AY370" s="235" t="s">
        <v>406</v>
      </c>
    </row>
    <row r="371" spans="2:65" s="13" customFormat="1" x14ac:dyDescent="0.3">
      <c r="B371" s="225"/>
      <c r="C371" s="226"/>
      <c r="D371" s="215" t="s">
        <v>417</v>
      </c>
      <c r="E371" s="227" t="s">
        <v>36</v>
      </c>
      <c r="F371" s="228" t="s">
        <v>4139</v>
      </c>
      <c r="G371" s="226"/>
      <c r="H371" s="229">
        <v>25</v>
      </c>
      <c r="I371" s="230"/>
      <c r="J371" s="226"/>
      <c r="K371" s="226"/>
      <c r="L371" s="231"/>
      <c r="M371" s="232"/>
      <c r="N371" s="233"/>
      <c r="O371" s="233"/>
      <c r="P371" s="233"/>
      <c r="Q371" s="233"/>
      <c r="R371" s="233"/>
      <c r="S371" s="233"/>
      <c r="T371" s="234"/>
      <c r="AT371" s="235" t="s">
        <v>417</v>
      </c>
      <c r="AU371" s="235" t="s">
        <v>94</v>
      </c>
      <c r="AV371" s="13" t="s">
        <v>87</v>
      </c>
      <c r="AW371" s="13" t="s">
        <v>43</v>
      </c>
      <c r="AX371" s="13" t="s">
        <v>79</v>
      </c>
      <c r="AY371" s="235" t="s">
        <v>406</v>
      </c>
    </row>
    <row r="372" spans="2:65" s="14" customFormat="1" x14ac:dyDescent="0.3">
      <c r="B372" s="236"/>
      <c r="C372" s="237"/>
      <c r="D372" s="247" t="s">
        <v>417</v>
      </c>
      <c r="E372" s="248" t="s">
        <v>3928</v>
      </c>
      <c r="F372" s="249" t="s">
        <v>421</v>
      </c>
      <c r="G372" s="237"/>
      <c r="H372" s="250">
        <v>181.88300000000001</v>
      </c>
      <c r="I372" s="241"/>
      <c r="J372" s="237"/>
      <c r="K372" s="237"/>
      <c r="L372" s="242"/>
      <c r="M372" s="243"/>
      <c r="N372" s="244"/>
      <c r="O372" s="244"/>
      <c r="P372" s="244"/>
      <c r="Q372" s="244"/>
      <c r="R372" s="244"/>
      <c r="S372" s="244"/>
      <c r="T372" s="245"/>
      <c r="AT372" s="246" t="s">
        <v>417</v>
      </c>
      <c r="AU372" s="246" t="s">
        <v>94</v>
      </c>
      <c r="AV372" s="14" t="s">
        <v>415</v>
      </c>
      <c r="AW372" s="14" t="s">
        <v>43</v>
      </c>
      <c r="AX372" s="14" t="s">
        <v>23</v>
      </c>
      <c r="AY372" s="246" t="s">
        <v>406</v>
      </c>
    </row>
    <row r="373" spans="2:65" s="1" customFormat="1" ht="22.5" customHeight="1" x14ac:dyDescent="0.3">
      <c r="B373" s="37"/>
      <c r="C373" s="268" t="s">
        <v>733</v>
      </c>
      <c r="D373" s="268" t="s">
        <v>533</v>
      </c>
      <c r="E373" s="269" t="s">
        <v>534</v>
      </c>
      <c r="F373" s="270" t="s">
        <v>535</v>
      </c>
      <c r="G373" s="271" t="s">
        <v>536</v>
      </c>
      <c r="H373" s="272">
        <v>6.5570000000000004</v>
      </c>
      <c r="I373" s="273"/>
      <c r="J373" s="274">
        <f>ROUND(I373*H373,2)</f>
        <v>0</v>
      </c>
      <c r="K373" s="270" t="s">
        <v>36</v>
      </c>
      <c r="L373" s="275"/>
      <c r="M373" s="276" t="s">
        <v>36</v>
      </c>
      <c r="N373" s="277" t="s">
        <v>50</v>
      </c>
      <c r="O373" s="38"/>
      <c r="P373" s="210">
        <f>O373*H373</f>
        <v>0</v>
      </c>
      <c r="Q373" s="210">
        <v>1E-3</v>
      </c>
      <c r="R373" s="210">
        <f>Q373*H373</f>
        <v>6.5570000000000003E-3</v>
      </c>
      <c r="S373" s="210">
        <v>0</v>
      </c>
      <c r="T373" s="211">
        <f>S373*H373</f>
        <v>0</v>
      </c>
      <c r="AR373" s="19" t="s">
        <v>457</v>
      </c>
      <c r="AT373" s="19" t="s">
        <v>533</v>
      </c>
      <c r="AU373" s="19" t="s">
        <v>94</v>
      </c>
      <c r="AY373" s="19" t="s">
        <v>406</v>
      </c>
      <c r="BE373" s="212">
        <f>IF(N373="základní",J373,0)</f>
        <v>0</v>
      </c>
      <c r="BF373" s="212">
        <f>IF(N373="snížená",J373,0)</f>
        <v>0</v>
      </c>
      <c r="BG373" s="212">
        <f>IF(N373="zákl. přenesená",J373,0)</f>
        <v>0</v>
      </c>
      <c r="BH373" s="212">
        <f>IF(N373="sníž. přenesená",J373,0)</f>
        <v>0</v>
      </c>
      <c r="BI373" s="212">
        <f>IF(N373="nulová",J373,0)</f>
        <v>0</v>
      </c>
      <c r="BJ373" s="19" t="s">
        <v>23</v>
      </c>
      <c r="BK373" s="212">
        <f>ROUND(I373*H373,2)</f>
        <v>0</v>
      </c>
      <c r="BL373" s="19" t="s">
        <v>415</v>
      </c>
      <c r="BM373" s="19" t="s">
        <v>4140</v>
      </c>
    </row>
    <row r="374" spans="2:65" s="13" customFormat="1" x14ac:dyDescent="0.3">
      <c r="B374" s="225"/>
      <c r="C374" s="226"/>
      <c r="D374" s="247" t="s">
        <v>417</v>
      </c>
      <c r="E374" s="251" t="s">
        <v>36</v>
      </c>
      <c r="F374" s="252" t="s">
        <v>4141</v>
      </c>
      <c r="G374" s="226"/>
      <c r="H374" s="253">
        <v>6.5570000000000004</v>
      </c>
      <c r="I374" s="230"/>
      <c r="J374" s="226"/>
      <c r="K374" s="226"/>
      <c r="L374" s="231"/>
      <c r="M374" s="232"/>
      <c r="N374" s="233"/>
      <c r="O374" s="233"/>
      <c r="P374" s="233"/>
      <c r="Q374" s="233"/>
      <c r="R374" s="233"/>
      <c r="S374" s="233"/>
      <c r="T374" s="234"/>
      <c r="AT374" s="235" t="s">
        <v>417</v>
      </c>
      <c r="AU374" s="235" t="s">
        <v>94</v>
      </c>
      <c r="AV374" s="13" t="s">
        <v>87</v>
      </c>
      <c r="AW374" s="13" t="s">
        <v>43</v>
      </c>
      <c r="AX374" s="13" t="s">
        <v>23</v>
      </c>
      <c r="AY374" s="235" t="s">
        <v>406</v>
      </c>
    </row>
    <row r="375" spans="2:65" s="1" customFormat="1" ht="31.5" customHeight="1" x14ac:dyDescent="0.3">
      <c r="B375" s="37"/>
      <c r="C375" s="201" t="s">
        <v>738</v>
      </c>
      <c r="D375" s="201" t="s">
        <v>410</v>
      </c>
      <c r="E375" s="202" t="s">
        <v>540</v>
      </c>
      <c r="F375" s="203" t="s">
        <v>541</v>
      </c>
      <c r="G375" s="204" t="s">
        <v>466</v>
      </c>
      <c r="H375" s="205">
        <v>181.88300000000001</v>
      </c>
      <c r="I375" s="206"/>
      <c r="J375" s="207">
        <f>ROUND(I375*H375,2)</f>
        <v>0</v>
      </c>
      <c r="K375" s="203" t="s">
        <v>36</v>
      </c>
      <c r="L375" s="57"/>
      <c r="M375" s="208" t="s">
        <v>36</v>
      </c>
      <c r="N375" s="209" t="s">
        <v>50</v>
      </c>
      <c r="O375" s="38"/>
      <c r="P375" s="210">
        <f>O375*H375</f>
        <v>0</v>
      </c>
      <c r="Q375" s="210">
        <v>0</v>
      </c>
      <c r="R375" s="210">
        <f>Q375*H375</f>
        <v>0</v>
      </c>
      <c r="S375" s="210">
        <v>0</v>
      </c>
      <c r="T375" s="211">
        <f>S375*H375</f>
        <v>0</v>
      </c>
      <c r="AR375" s="19" t="s">
        <v>415</v>
      </c>
      <c r="AT375" s="19" t="s">
        <v>410</v>
      </c>
      <c r="AU375" s="19" t="s">
        <v>94</v>
      </c>
      <c r="AY375" s="19" t="s">
        <v>406</v>
      </c>
      <c r="BE375" s="212">
        <f>IF(N375="základní",J375,0)</f>
        <v>0</v>
      </c>
      <c r="BF375" s="212">
        <f>IF(N375="snížená",J375,0)</f>
        <v>0</v>
      </c>
      <c r="BG375" s="212">
        <f>IF(N375="zákl. přenesená",J375,0)</f>
        <v>0</v>
      </c>
      <c r="BH375" s="212">
        <f>IF(N375="sníž. přenesená",J375,0)</f>
        <v>0</v>
      </c>
      <c r="BI375" s="212">
        <f>IF(N375="nulová",J375,0)</f>
        <v>0</v>
      </c>
      <c r="BJ375" s="19" t="s">
        <v>23</v>
      </c>
      <c r="BK375" s="212">
        <f>ROUND(I375*H375,2)</f>
        <v>0</v>
      </c>
      <c r="BL375" s="19" t="s">
        <v>415</v>
      </c>
      <c r="BM375" s="19" t="s">
        <v>4142</v>
      </c>
    </row>
    <row r="376" spans="2:65" s="13" customFormat="1" x14ac:dyDescent="0.3">
      <c r="B376" s="225"/>
      <c r="C376" s="226"/>
      <c r="D376" s="215" t="s">
        <v>417</v>
      </c>
      <c r="E376" s="227" t="s">
        <v>36</v>
      </c>
      <c r="F376" s="228" t="s">
        <v>3928</v>
      </c>
      <c r="G376" s="226"/>
      <c r="H376" s="229">
        <v>181.88300000000001</v>
      </c>
      <c r="I376" s="230"/>
      <c r="J376" s="226"/>
      <c r="K376" s="226"/>
      <c r="L376" s="231"/>
      <c r="M376" s="232"/>
      <c r="N376" s="233"/>
      <c r="O376" s="233"/>
      <c r="P376" s="233"/>
      <c r="Q376" s="233"/>
      <c r="R376" s="233"/>
      <c r="S376" s="233"/>
      <c r="T376" s="234"/>
      <c r="AT376" s="235" t="s">
        <v>417</v>
      </c>
      <c r="AU376" s="235" t="s">
        <v>94</v>
      </c>
      <c r="AV376" s="13" t="s">
        <v>87</v>
      </c>
      <c r="AW376" s="13" t="s">
        <v>43</v>
      </c>
      <c r="AX376" s="13" t="s">
        <v>23</v>
      </c>
      <c r="AY376" s="235" t="s">
        <v>406</v>
      </c>
    </row>
    <row r="377" spans="2:65" s="11" customFormat="1" ht="22.35" customHeight="1" x14ac:dyDescent="0.3">
      <c r="B377" s="182"/>
      <c r="C377" s="183"/>
      <c r="D377" s="198" t="s">
        <v>78</v>
      </c>
      <c r="E377" s="199" t="s">
        <v>314</v>
      </c>
      <c r="F377" s="199" t="s">
        <v>1167</v>
      </c>
      <c r="G377" s="183"/>
      <c r="H377" s="183"/>
      <c r="I377" s="186"/>
      <c r="J377" s="200">
        <f>BK377</f>
        <v>0</v>
      </c>
      <c r="K377" s="183"/>
      <c r="L377" s="188"/>
      <c r="M377" s="189"/>
      <c r="N377" s="190"/>
      <c r="O377" s="190"/>
      <c r="P377" s="191">
        <f>SUM(P378:P541)</f>
        <v>0</v>
      </c>
      <c r="Q377" s="190"/>
      <c r="R377" s="191">
        <f>SUM(R378:R541)</f>
        <v>93.645197240000002</v>
      </c>
      <c r="S377" s="190"/>
      <c r="T377" s="192">
        <f>SUM(T378:T541)</f>
        <v>0</v>
      </c>
      <c r="AR377" s="193" t="s">
        <v>23</v>
      </c>
      <c r="AT377" s="194" t="s">
        <v>78</v>
      </c>
      <c r="AU377" s="194" t="s">
        <v>87</v>
      </c>
      <c r="AY377" s="193" t="s">
        <v>406</v>
      </c>
      <c r="BK377" s="195">
        <f>SUM(BK378:BK541)</f>
        <v>0</v>
      </c>
    </row>
    <row r="378" spans="2:65" s="1" customFormat="1" ht="31.5" customHeight="1" x14ac:dyDescent="0.3">
      <c r="B378" s="37"/>
      <c r="C378" s="201" t="s">
        <v>743</v>
      </c>
      <c r="D378" s="201" t="s">
        <v>410</v>
      </c>
      <c r="E378" s="202" t="s">
        <v>4143</v>
      </c>
      <c r="F378" s="203" t="s">
        <v>4144</v>
      </c>
      <c r="G378" s="204" t="s">
        <v>706</v>
      </c>
      <c r="H378" s="205">
        <v>34560</v>
      </c>
      <c r="I378" s="206"/>
      <c r="J378" s="207">
        <f>ROUND(I378*H378,2)</f>
        <v>0</v>
      </c>
      <c r="K378" s="203" t="s">
        <v>36</v>
      </c>
      <c r="L378" s="57"/>
      <c r="M378" s="208" t="s">
        <v>36</v>
      </c>
      <c r="N378" s="209" t="s">
        <v>50</v>
      </c>
      <c r="O378" s="38"/>
      <c r="P378" s="210">
        <f>O378*H378</f>
        <v>0</v>
      </c>
      <c r="Q378" s="210">
        <v>0</v>
      </c>
      <c r="R378" s="210">
        <f>Q378*H378</f>
        <v>0</v>
      </c>
      <c r="S378" s="210">
        <v>0</v>
      </c>
      <c r="T378" s="211">
        <f>S378*H378</f>
        <v>0</v>
      </c>
      <c r="AR378" s="19" t="s">
        <v>415</v>
      </c>
      <c r="AT378" s="19" t="s">
        <v>410</v>
      </c>
      <c r="AU378" s="19" t="s">
        <v>94</v>
      </c>
      <c r="AY378" s="19" t="s">
        <v>406</v>
      </c>
      <c r="BE378" s="212">
        <f>IF(N378="základní",J378,0)</f>
        <v>0</v>
      </c>
      <c r="BF378" s="212">
        <f>IF(N378="snížená",J378,0)</f>
        <v>0</v>
      </c>
      <c r="BG378" s="212">
        <f>IF(N378="zákl. přenesená",J378,0)</f>
        <v>0</v>
      </c>
      <c r="BH378" s="212">
        <f>IF(N378="sníž. přenesená",J378,0)</f>
        <v>0</v>
      </c>
      <c r="BI378" s="212">
        <f>IF(N378="nulová",J378,0)</f>
        <v>0</v>
      </c>
      <c r="BJ378" s="19" t="s">
        <v>23</v>
      </c>
      <c r="BK378" s="212">
        <f>ROUND(I378*H378,2)</f>
        <v>0</v>
      </c>
      <c r="BL378" s="19" t="s">
        <v>415</v>
      </c>
      <c r="BM378" s="19" t="s">
        <v>4145</v>
      </c>
    </row>
    <row r="379" spans="2:65" s="12" customFormat="1" x14ac:dyDescent="0.3">
      <c r="B379" s="213"/>
      <c r="C379" s="214"/>
      <c r="D379" s="215" t="s">
        <v>417</v>
      </c>
      <c r="E379" s="216" t="s">
        <v>36</v>
      </c>
      <c r="F379" s="217" t="s">
        <v>4146</v>
      </c>
      <c r="G379" s="214"/>
      <c r="H379" s="218" t="s">
        <v>36</v>
      </c>
      <c r="I379" s="219"/>
      <c r="J379" s="214"/>
      <c r="K379" s="214"/>
      <c r="L379" s="220"/>
      <c r="M379" s="221"/>
      <c r="N379" s="222"/>
      <c r="O379" s="222"/>
      <c r="P379" s="222"/>
      <c r="Q379" s="222"/>
      <c r="R379" s="222"/>
      <c r="S379" s="222"/>
      <c r="T379" s="223"/>
      <c r="AT379" s="224" t="s">
        <v>417</v>
      </c>
      <c r="AU379" s="224" t="s">
        <v>94</v>
      </c>
      <c r="AV379" s="12" t="s">
        <v>23</v>
      </c>
      <c r="AW379" s="12" t="s">
        <v>43</v>
      </c>
      <c r="AX379" s="12" t="s">
        <v>79</v>
      </c>
      <c r="AY379" s="224" t="s">
        <v>406</v>
      </c>
    </row>
    <row r="380" spans="2:65" s="12" customFormat="1" x14ac:dyDescent="0.3">
      <c r="B380" s="213"/>
      <c r="C380" s="214"/>
      <c r="D380" s="215" t="s">
        <v>417</v>
      </c>
      <c r="E380" s="216" t="s">
        <v>36</v>
      </c>
      <c r="F380" s="217" t="s">
        <v>4147</v>
      </c>
      <c r="G380" s="214"/>
      <c r="H380" s="218" t="s">
        <v>36</v>
      </c>
      <c r="I380" s="219"/>
      <c r="J380" s="214"/>
      <c r="K380" s="214"/>
      <c r="L380" s="220"/>
      <c r="M380" s="221"/>
      <c r="N380" s="222"/>
      <c r="O380" s="222"/>
      <c r="P380" s="222"/>
      <c r="Q380" s="222"/>
      <c r="R380" s="222"/>
      <c r="S380" s="222"/>
      <c r="T380" s="223"/>
      <c r="AT380" s="224" t="s">
        <v>417</v>
      </c>
      <c r="AU380" s="224" t="s">
        <v>94</v>
      </c>
      <c r="AV380" s="12" t="s">
        <v>23</v>
      </c>
      <c r="AW380" s="12" t="s">
        <v>43</v>
      </c>
      <c r="AX380" s="12" t="s">
        <v>79</v>
      </c>
      <c r="AY380" s="224" t="s">
        <v>406</v>
      </c>
    </row>
    <row r="381" spans="2:65" s="13" customFormat="1" x14ac:dyDescent="0.3">
      <c r="B381" s="225"/>
      <c r="C381" s="226"/>
      <c r="D381" s="247" t="s">
        <v>417</v>
      </c>
      <c r="E381" s="251" t="s">
        <v>36</v>
      </c>
      <c r="F381" s="252" t="s">
        <v>4148</v>
      </c>
      <c r="G381" s="226"/>
      <c r="H381" s="253">
        <v>34560</v>
      </c>
      <c r="I381" s="230"/>
      <c r="J381" s="226"/>
      <c r="K381" s="226"/>
      <c r="L381" s="231"/>
      <c r="M381" s="232"/>
      <c r="N381" s="233"/>
      <c r="O381" s="233"/>
      <c r="P381" s="233"/>
      <c r="Q381" s="233"/>
      <c r="R381" s="233"/>
      <c r="S381" s="233"/>
      <c r="T381" s="234"/>
      <c r="AT381" s="235" t="s">
        <v>417</v>
      </c>
      <c r="AU381" s="235" t="s">
        <v>94</v>
      </c>
      <c r="AV381" s="13" t="s">
        <v>87</v>
      </c>
      <c r="AW381" s="13" t="s">
        <v>43</v>
      </c>
      <c r="AX381" s="13" t="s">
        <v>23</v>
      </c>
      <c r="AY381" s="235" t="s">
        <v>406</v>
      </c>
    </row>
    <row r="382" spans="2:65" s="1" customFormat="1" ht="22.5" customHeight="1" x14ac:dyDescent="0.3">
      <c r="B382" s="37"/>
      <c r="C382" s="201" t="s">
        <v>748</v>
      </c>
      <c r="D382" s="201" t="s">
        <v>410</v>
      </c>
      <c r="E382" s="202" t="s">
        <v>3993</v>
      </c>
      <c r="F382" s="203" t="s">
        <v>3994</v>
      </c>
      <c r="G382" s="204" t="s">
        <v>706</v>
      </c>
      <c r="H382" s="205">
        <v>5760</v>
      </c>
      <c r="I382" s="206"/>
      <c r="J382" s="207">
        <f>ROUND(I382*H382,2)</f>
        <v>0</v>
      </c>
      <c r="K382" s="203" t="s">
        <v>36</v>
      </c>
      <c r="L382" s="57"/>
      <c r="M382" s="208" t="s">
        <v>36</v>
      </c>
      <c r="N382" s="209" t="s">
        <v>50</v>
      </c>
      <c r="O382" s="38"/>
      <c r="P382" s="210">
        <f>O382*H382</f>
        <v>0</v>
      </c>
      <c r="Q382" s="210">
        <v>0</v>
      </c>
      <c r="R382" s="210">
        <f>Q382*H382</f>
        <v>0</v>
      </c>
      <c r="S382" s="210">
        <v>0</v>
      </c>
      <c r="T382" s="211">
        <f>S382*H382</f>
        <v>0</v>
      </c>
      <c r="AR382" s="19" t="s">
        <v>415</v>
      </c>
      <c r="AT382" s="19" t="s">
        <v>410</v>
      </c>
      <c r="AU382" s="19" t="s">
        <v>94</v>
      </c>
      <c r="AY382" s="19" t="s">
        <v>406</v>
      </c>
      <c r="BE382" s="212">
        <f>IF(N382="základní",J382,0)</f>
        <v>0</v>
      </c>
      <c r="BF382" s="212">
        <f>IF(N382="snížená",J382,0)</f>
        <v>0</v>
      </c>
      <c r="BG382" s="212">
        <f>IF(N382="zákl. přenesená",J382,0)</f>
        <v>0</v>
      </c>
      <c r="BH382" s="212">
        <f>IF(N382="sníž. přenesená",J382,0)</f>
        <v>0</v>
      </c>
      <c r="BI382" s="212">
        <f>IF(N382="nulová",J382,0)</f>
        <v>0</v>
      </c>
      <c r="BJ382" s="19" t="s">
        <v>23</v>
      </c>
      <c r="BK382" s="212">
        <f>ROUND(I382*H382,2)</f>
        <v>0</v>
      </c>
      <c r="BL382" s="19" t="s">
        <v>415</v>
      </c>
      <c r="BM382" s="19" t="s">
        <v>4149</v>
      </c>
    </row>
    <row r="383" spans="2:65" s="13" customFormat="1" x14ac:dyDescent="0.3">
      <c r="B383" s="225"/>
      <c r="C383" s="226"/>
      <c r="D383" s="247" t="s">
        <v>417</v>
      </c>
      <c r="E383" s="251" t="s">
        <v>36</v>
      </c>
      <c r="F383" s="252" t="s">
        <v>4150</v>
      </c>
      <c r="G383" s="226"/>
      <c r="H383" s="253">
        <v>5760</v>
      </c>
      <c r="I383" s="230"/>
      <c r="J383" s="226"/>
      <c r="K383" s="226"/>
      <c r="L383" s="231"/>
      <c r="M383" s="232"/>
      <c r="N383" s="233"/>
      <c r="O383" s="233"/>
      <c r="P383" s="233"/>
      <c r="Q383" s="233"/>
      <c r="R383" s="233"/>
      <c r="S383" s="233"/>
      <c r="T383" s="234"/>
      <c r="AT383" s="235" t="s">
        <v>417</v>
      </c>
      <c r="AU383" s="235" t="s">
        <v>94</v>
      </c>
      <c r="AV383" s="13" t="s">
        <v>87</v>
      </c>
      <c r="AW383" s="13" t="s">
        <v>43</v>
      </c>
      <c r="AX383" s="13" t="s">
        <v>23</v>
      </c>
      <c r="AY383" s="235" t="s">
        <v>406</v>
      </c>
    </row>
    <row r="384" spans="2:65" s="1" customFormat="1" ht="22.5" customHeight="1" x14ac:dyDescent="0.3">
      <c r="B384" s="37"/>
      <c r="C384" s="201" t="s">
        <v>755</v>
      </c>
      <c r="D384" s="201" t="s">
        <v>410</v>
      </c>
      <c r="E384" s="202" t="s">
        <v>1177</v>
      </c>
      <c r="F384" s="203" t="s">
        <v>1178</v>
      </c>
      <c r="G384" s="204" t="s">
        <v>706</v>
      </c>
      <c r="H384" s="205">
        <v>90</v>
      </c>
      <c r="I384" s="206"/>
      <c r="J384" s="207">
        <f>ROUND(I384*H384,2)</f>
        <v>0</v>
      </c>
      <c r="K384" s="203" t="s">
        <v>414</v>
      </c>
      <c r="L384" s="57"/>
      <c r="M384" s="208" t="s">
        <v>36</v>
      </c>
      <c r="N384" s="209" t="s">
        <v>50</v>
      </c>
      <c r="O384" s="38"/>
      <c r="P384" s="210">
        <f>O384*H384</f>
        <v>0</v>
      </c>
      <c r="Q384" s="210">
        <v>0</v>
      </c>
      <c r="R384" s="210">
        <f>Q384*H384</f>
        <v>0</v>
      </c>
      <c r="S384" s="210">
        <v>0</v>
      </c>
      <c r="T384" s="211">
        <f>S384*H384</f>
        <v>0</v>
      </c>
      <c r="AR384" s="19" t="s">
        <v>415</v>
      </c>
      <c r="AT384" s="19" t="s">
        <v>410</v>
      </c>
      <c r="AU384" s="19" t="s">
        <v>94</v>
      </c>
      <c r="AY384" s="19" t="s">
        <v>406</v>
      </c>
      <c r="BE384" s="212">
        <f>IF(N384="základní",J384,0)</f>
        <v>0</v>
      </c>
      <c r="BF384" s="212">
        <f>IF(N384="snížená",J384,0)</f>
        <v>0</v>
      </c>
      <c r="BG384" s="212">
        <f>IF(N384="zákl. přenesená",J384,0)</f>
        <v>0</v>
      </c>
      <c r="BH384" s="212">
        <f>IF(N384="sníž. přenesená",J384,0)</f>
        <v>0</v>
      </c>
      <c r="BI384" s="212">
        <f>IF(N384="nulová",J384,0)</f>
        <v>0</v>
      </c>
      <c r="BJ384" s="19" t="s">
        <v>23</v>
      </c>
      <c r="BK384" s="212">
        <f>ROUND(I384*H384,2)</f>
        <v>0</v>
      </c>
      <c r="BL384" s="19" t="s">
        <v>415</v>
      </c>
      <c r="BM384" s="19" t="s">
        <v>4151</v>
      </c>
    </row>
    <row r="385" spans="2:65" s="13" customFormat="1" x14ac:dyDescent="0.3">
      <c r="B385" s="225"/>
      <c r="C385" s="226"/>
      <c r="D385" s="247" t="s">
        <v>417</v>
      </c>
      <c r="E385" s="251" t="s">
        <v>36</v>
      </c>
      <c r="F385" s="252" t="s">
        <v>4152</v>
      </c>
      <c r="G385" s="226"/>
      <c r="H385" s="253">
        <v>90</v>
      </c>
      <c r="I385" s="230"/>
      <c r="J385" s="226"/>
      <c r="K385" s="226"/>
      <c r="L385" s="231"/>
      <c r="M385" s="232"/>
      <c r="N385" s="233"/>
      <c r="O385" s="233"/>
      <c r="P385" s="233"/>
      <c r="Q385" s="233"/>
      <c r="R385" s="233"/>
      <c r="S385" s="233"/>
      <c r="T385" s="234"/>
      <c r="AT385" s="235" t="s">
        <v>417</v>
      </c>
      <c r="AU385" s="235" t="s">
        <v>94</v>
      </c>
      <c r="AV385" s="13" t="s">
        <v>87</v>
      </c>
      <c r="AW385" s="13" t="s">
        <v>43</v>
      </c>
      <c r="AX385" s="13" t="s">
        <v>23</v>
      </c>
      <c r="AY385" s="235" t="s">
        <v>406</v>
      </c>
    </row>
    <row r="386" spans="2:65" s="1" customFormat="1" ht="22.5" customHeight="1" x14ac:dyDescent="0.3">
      <c r="B386" s="37"/>
      <c r="C386" s="201" t="s">
        <v>775</v>
      </c>
      <c r="D386" s="201" t="s">
        <v>410</v>
      </c>
      <c r="E386" s="202" t="s">
        <v>1182</v>
      </c>
      <c r="F386" s="203" t="s">
        <v>1183</v>
      </c>
      <c r="G386" s="204" t="s">
        <v>706</v>
      </c>
      <c r="H386" s="205">
        <v>450</v>
      </c>
      <c r="I386" s="206"/>
      <c r="J386" s="207">
        <f>ROUND(I386*H386,2)</f>
        <v>0</v>
      </c>
      <c r="K386" s="203" t="s">
        <v>414</v>
      </c>
      <c r="L386" s="57"/>
      <c r="M386" s="208" t="s">
        <v>36</v>
      </c>
      <c r="N386" s="209" t="s">
        <v>50</v>
      </c>
      <c r="O386" s="38"/>
      <c r="P386" s="210">
        <f>O386*H386</f>
        <v>0</v>
      </c>
      <c r="Q386" s="210">
        <v>0</v>
      </c>
      <c r="R386" s="210">
        <f>Q386*H386</f>
        <v>0</v>
      </c>
      <c r="S386" s="210">
        <v>0</v>
      </c>
      <c r="T386" s="211">
        <f>S386*H386</f>
        <v>0</v>
      </c>
      <c r="AR386" s="19" t="s">
        <v>415</v>
      </c>
      <c r="AT386" s="19" t="s">
        <v>410</v>
      </c>
      <c r="AU386" s="19" t="s">
        <v>94</v>
      </c>
      <c r="AY386" s="19" t="s">
        <v>406</v>
      </c>
      <c r="BE386" s="212">
        <f>IF(N386="základní",J386,0)</f>
        <v>0</v>
      </c>
      <c r="BF386" s="212">
        <f>IF(N386="snížená",J386,0)</f>
        <v>0</v>
      </c>
      <c r="BG386" s="212">
        <f>IF(N386="zákl. přenesená",J386,0)</f>
        <v>0</v>
      </c>
      <c r="BH386" s="212">
        <f>IF(N386="sníž. přenesená",J386,0)</f>
        <v>0</v>
      </c>
      <c r="BI386" s="212">
        <f>IF(N386="nulová",J386,0)</f>
        <v>0</v>
      </c>
      <c r="BJ386" s="19" t="s">
        <v>23</v>
      </c>
      <c r="BK386" s="212">
        <f>ROUND(I386*H386,2)</f>
        <v>0</v>
      </c>
      <c r="BL386" s="19" t="s">
        <v>415</v>
      </c>
      <c r="BM386" s="19" t="s">
        <v>4153</v>
      </c>
    </row>
    <row r="387" spans="2:65" s="13" customFormat="1" x14ac:dyDescent="0.3">
      <c r="B387" s="225"/>
      <c r="C387" s="226"/>
      <c r="D387" s="247" t="s">
        <v>417</v>
      </c>
      <c r="E387" s="251" t="s">
        <v>36</v>
      </c>
      <c r="F387" s="252" t="s">
        <v>4154</v>
      </c>
      <c r="G387" s="226"/>
      <c r="H387" s="253">
        <v>450</v>
      </c>
      <c r="I387" s="230"/>
      <c r="J387" s="226"/>
      <c r="K387" s="226"/>
      <c r="L387" s="231"/>
      <c r="M387" s="232"/>
      <c r="N387" s="233"/>
      <c r="O387" s="233"/>
      <c r="P387" s="233"/>
      <c r="Q387" s="233"/>
      <c r="R387" s="233"/>
      <c r="S387" s="233"/>
      <c r="T387" s="234"/>
      <c r="AT387" s="235" t="s">
        <v>417</v>
      </c>
      <c r="AU387" s="235" t="s">
        <v>94</v>
      </c>
      <c r="AV387" s="13" t="s">
        <v>87</v>
      </c>
      <c r="AW387" s="13" t="s">
        <v>43</v>
      </c>
      <c r="AX387" s="13" t="s">
        <v>23</v>
      </c>
      <c r="AY387" s="235" t="s">
        <v>406</v>
      </c>
    </row>
    <row r="388" spans="2:65" s="1" customFormat="1" ht="22.5" customHeight="1" x14ac:dyDescent="0.3">
      <c r="B388" s="37"/>
      <c r="C388" s="201" t="s">
        <v>778</v>
      </c>
      <c r="D388" s="201" t="s">
        <v>410</v>
      </c>
      <c r="E388" s="202" t="s">
        <v>1187</v>
      </c>
      <c r="F388" s="203" t="s">
        <v>1188</v>
      </c>
      <c r="G388" s="204" t="s">
        <v>1189</v>
      </c>
      <c r="H388" s="205">
        <v>240</v>
      </c>
      <c r="I388" s="206"/>
      <c r="J388" s="207">
        <f>ROUND(I388*H388,2)</f>
        <v>0</v>
      </c>
      <c r="K388" s="203" t="s">
        <v>414</v>
      </c>
      <c r="L388" s="57"/>
      <c r="M388" s="208" t="s">
        <v>36</v>
      </c>
      <c r="N388" s="209" t="s">
        <v>50</v>
      </c>
      <c r="O388" s="38"/>
      <c r="P388" s="210">
        <f>O388*H388</f>
        <v>0</v>
      </c>
      <c r="Q388" s="210">
        <v>0</v>
      </c>
      <c r="R388" s="210">
        <f>Q388*H388</f>
        <v>0</v>
      </c>
      <c r="S388" s="210">
        <v>0</v>
      </c>
      <c r="T388" s="211">
        <f>S388*H388</f>
        <v>0</v>
      </c>
      <c r="AR388" s="19" t="s">
        <v>415</v>
      </c>
      <c r="AT388" s="19" t="s">
        <v>410</v>
      </c>
      <c r="AU388" s="19" t="s">
        <v>94</v>
      </c>
      <c r="AY388" s="19" t="s">
        <v>406</v>
      </c>
      <c r="BE388" s="212">
        <f>IF(N388="základní",J388,0)</f>
        <v>0</v>
      </c>
      <c r="BF388" s="212">
        <f>IF(N388="snížená",J388,0)</f>
        <v>0</v>
      </c>
      <c r="BG388" s="212">
        <f>IF(N388="zákl. přenesená",J388,0)</f>
        <v>0</v>
      </c>
      <c r="BH388" s="212">
        <f>IF(N388="sníž. přenesená",J388,0)</f>
        <v>0</v>
      </c>
      <c r="BI388" s="212">
        <f>IF(N388="nulová",J388,0)</f>
        <v>0</v>
      </c>
      <c r="BJ388" s="19" t="s">
        <v>23</v>
      </c>
      <c r="BK388" s="212">
        <f>ROUND(I388*H388,2)</f>
        <v>0</v>
      </c>
      <c r="BL388" s="19" t="s">
        <v>415</v>
      </c>
      <c r="BM388" s="19" t="s">
        <v>4155</v>
      </c>
    </row>
    <row r="389" spans="2:65" s="1" customFormat="1" ht="22.5" customHeight="1" x14ac:dyDescent="0.3">
      <c r="B389" s="37"/>
      <c r="C389" s="201" t="s">
        <v>781</v>
      </c>
      <c r="D389" s="201" t="s">
        <v>410</v>
      </c>
      <c r="E389" s="202" t="s">
        <v>1192</v>
      </c>
      <c r="F389" s="203" t="s">
        <v>1193</v>
      </c>
      <c r="G389" s="204" t="s">
        <v>1189</v>
      </c>
      <c r="H389" s="205">
        <v>1200</v>
      </c>
      <c r="I389" s="206"/>
      <c r="J389" s="207">
        <f>ROUND(I389*H389,2)</f>
        <v>0</v>
      </c>
      <c r="K389" s="203" t="s">
        <v>414</v>
      </c>
      <c r="L389" s="57"/>
      <c r="M389" s="208" t="s">
        <v>36</v>
      </c>
      <c r="N389" s="209" t="s">
        <v>50</v>
      </c>
      <c r="O389" s="38"/>
      <c r="P389" s="210">
        <f>O389*H389</f>
        <v>0</v>
      </c>
      <c r="Q389" s="210">
        <v>0</v>
      </c>
      <c r="R389" s="210">
        <f>Q389*H389</f>
        <v>0</v>
      </c>
      <c r="S389" s="210">
        <v>0</v>
      </c>
      <c r="T389" s="211">
        <f>S389*H389</f>
        <v>0</v>
      </c>
      <c r="AR389" s="19" t="s">
        <v>415</v>
      </c>
      <c r="AT389" s="19" t="s">
        <v>410</v>
      </c>
      <c r="AU389" s="19" t="s">
        <v>94</v>
      </c>
      <c r="AY389" s="19" t="s">
        <v>406</v>
      </c>
      <c r="BE389" s="212">
        <f>IF(N389="základní",J389,0)</f>
        <v>0</v>
      </c>
      <c r="BF389" s="212">
        <f>IF(N389="snížená",J389,0)</f>
        <v>0</v>
      </c>
      <c r="BG389" s="212">
        <f>IF(N389="zákl. přenesená",J389,0)</f>
        <v>0</v>
      </c>
      <c r="BH389" s="212">
        <f>IF(N389="sníž. přenesená",J389,0)</f>
        <v>0</v>
      </c>
      <c r="BI389" s="212">
        <f>IF(N389="nulová",J389,0)</f>
        <v>0</v>
      </c>
      <c r="BJ389" s="19" t="s">
        <v>23</v>
      </c>
      <c r="BK389" s="212">
        <f>ROUND(I389*H389,2)</f>
        <v>0</v>
      </c>
      <c r="BL389" s="19" t="s">
        <v>415</v>
      </c>
      <c r="BM389" s="19" t="s">
        <v>4156</v>
      </c>
    </row>
    <row r="390" spans="2:65" s="13" customFormat="1" x14ac:dyDescent="0.3">
      <c r="B390" s="225"/>
      <c r="C390" s="226"/>
      <c r="D390" s="247" t="s">
        <v>417</v>
      </c>
      <c r="E390" s="226"/>
      <c r="F390" s="252" t="s">
        <v>4157</v>
      </c>
      <c r="G390" s="226"/>
      <c r="H390" s="253">
        <v>1200</v>
      </c>
      <c r="I390" s="230"/>
      <c r="J390" s="226"/>
      <c r="K390" s="226"/>
      <c r="L390" s="231"/>
      <c r="M390" s="232"/>
      <c r="N390" s="233"/>
      <c r="O390" s="233"/>
      <c r="P390" s="233"/>
      <c r="Q390" s="233"/>
      <c r="R390" s="233"/>
      <c r="S390" s="233"/>
      <c r="T390" s="234"/>
      <c r="AT390" s="235" t="s">
        <v>417</v>
      </c>
      <c r="AU390" s="235" t="s">
        <v>94</v>
      </c>
      <c r="AV390" s="13" t="s">
        <v>87</v>
      </c>
      <c r="AW390" s="13" t="s">
        <v>4</v>
      </c>
      <c r="AX390" s="13" t="s">
        <v>23</v>
      </c>
      <c r="AY390" s="235" t="s">
        <v>406</v>
      </c>
    </row>
    <row r="391" spans="2:65" s="1" customFormat="1" ht="22.5" customHeight="1" x14ac:dyDescent="0.3">
      <c r="B391" s="37"/>
      <c r="C391" s="201" t="s">
        <v>784</v>
      </c>
      <c r="D391" s="201" t="s">
        <v>410</v>
      </c>
      <c r="E391" s="202" t="s">
        <v>720</v>
      </c>
      <c r="F391" s="203" t="s">
        <v>721</v>
      </c>
      <c r="G391" s="204" t="s">
        <v>466</v>
      </c>
      <c r="H391" s="205">
        <v>181.05099999999999</v>
      </c>
      <c r="I391" s="206"/>
      <c r="J391" s="207">
        <f>ROUND(I391*H391,2)</f>
        <v>0</v>
      </c>
      <c r="K391" s="203" t="s">
        <v>36</v>
      </c>
      <c r="L391" s="57"/>
      <c r="M391" s="208" t="s">
        <v>36</v>
      </c>
      <c r="N391" s="209" t="s">
        <v>50</v>
      </c>
      <c r="O391" s="38"/>
      <c r="P391" s="210">
        <f>O391*H391</f>
        <v>0</v>
      </c>
      <c r="Q391" s="210">
        <v>0</v>
      </c>
      <c r="R391" s="210">
        <f>Q391*H391</f>
        <v>0</v>
      </c>
      <c r="S391" s="210">
        <v>0</v>
      </c>
      <c r="T391" s="211">
        <f>S391*H391</f>
        <v>0</v>
      </c>
      <c r="AR391" s="19" t="s">
        <v>415</v>
      </c>
      <c r="AT391" s="19" t="s">
        <v>410</v>
      </c>
      <c r="AU391" s="19" t="s">
        <v>94</v>
      </c>
      <c r="AY391" s="19" t="s">
        <v>406</v>
      </c>
      <c r="BE391" s="212">
        <f>IF(N391="základní",J391,0)</f>
        <v>0</v>
      </c>
      <c r="BF391" s="212">
        <f>IF(N391="snížená",J391,0)</f>
        <v>0</v>
      </c>
      <c r="BG391" s="212">
        <f>IF(N391="zákl. přenesená",J391,0)</f>
        <v>0</v>
      </c>
      <c r="BH391" s="212">
        <f>IF(N391="sníž. přenesená",J391,0)</f>
        <v>0</v>
      </c>
      <c r="BI391" s="212">
        <f>IF(N391="nulová",J391,0)</f>
        <v>0</v>
      </c>
      <c r="BJ391" s="19" t="s">
        <v>23</v>
      </c>
      <c r="BK391" s="212">
        <f>ROUND(I391*H391,2)</f>
        <v>0</v>
      </c>
      <c r="BL391" s="19" t="s">
        <v>415</v>
      </c>
      <c r="BM391" s="19" t="s">
        <v>4158</v>
      </c>
    </row>
    <row r="392" spans="2:65" s="13" customFormat="1" x14ac:dyDescent="0.3">
      <c r="B392" s="225"/>
      <c r="C392" s="226"/>
      <c r="D392" s="247" t="s">
        <v>417</v>
      </c>
      <c r="E392" s="251" t="s">
        <v>36</v>
      </c>
      <c r="F392" s="252" t="s">
        <v>3919</v>
      </c>
      <c r="G392" s="226"/>
      <c r="H392" s="253">
        <v>181.05099999999999</v>
      </c>
      <c r="I392" s="230"/>
      <c r="J392" s="226"/>
      <c r="K392" s="226"/>
      <c r="L392" s="231"/>
      <c r="M392" s="232"/>
      <c r="N392" s="233"/>
      <c r="O392" s="233"/>
      <c r="P392" s="233"/>
      <c r="Q392" s="233"/>
      <c r="R392" s="233"/>
      <c r="S392" s="233"/>
      <c r="T392" s="234"/>
      <c r="AT392" s="235" t="s">
        <v>417</v>
      </c>
      <c r="AU392" s="235" t="s">
        <v>94</v>
      </c>
      <c r="AV392" s="13" t="s">
        <v>87</v>
      </c>
      <c r="AW392" s="13" t="s">
        <v>43</v>
      </c>
      <c r="AX392" s="13" t="s">
        <v>23</v>
      </c>
      <c r="AY392" s="235" t="s">
        <v>406</v>
      </c>
    </row>
    <row r="393" spans="2:65" s="1" customFormat="1" ht="22.5" customHeight="1" x14ac:dyDescent="0.3">
      <c r="B393" s="37"/>
      <c r="C393" s="201" t="s">
        <v>787</v>
      </c>
      <c r="D393" s="201" t="s">
        <v>410</v>
      </c>
      <c r="E393" s="202" t="s">
        <v>411</v>
      </c>
      <c r="F393" s="203" t="s">
        <v>412</v>
      </c>
      <c r="G393" s="204" t="s">
        <v>413</v>
      </c>
      <c r="H393" s="205">
        <v>36.21</v>
      </c>
      <c r="I393" s="206"/>
      <c r="J393" s="207">
        <f>ROUND(I393*H393,2)</f>
        <v>0</v>
      </c>
      <c r="K393" s="203" t="s">
        <v>414</v>
      </c>
      <c r="L393" s="57"/>
      <c r="M393" s="208" t="s">
        <v>36</v>
      </c>
      <c r="N393" s="209" t="s">
        <v>50</v>
      </c>
      <c r="O393" s="38"/>
      <c r="P393" s="210">
        <f>O393*H393</f>
        <v>0</v>
      </c>
      <c r="Q393" s="210">
        <v>0</v>
      </c>
      <c r="R393" s="210">
        <f>Q393*H393</f>
        <v>0</v>
      </c>
      <c r="S393" s="210">
        <v>0</v>
      </c>
      <c r="T393" s="211">
        <f>S393*H393</f>
        <v>0</v>
      </c>
      <c r="AR393" s="19" t="s">
        <v>415</v>
      </c>
      <c r="AT393" s="19" t="s">
        <v>410</v>
      </c>
      <c r="AU393" s="19" t="s">
        <v>94</v>
      </c>
      <c r="AY393" s="19" t="s">
        <v>406</v>
      </c>
      <c r="BE393" s="212">
        <f>IF(N393="základní",J393,0)</f>
        <v>0</v>
      </c>
      <c r="BF393" s="212">
        <f>IF(N393="snížená",J393,0)</f>
        <v>0</v>
      </c>
      <c r="BG393" s="212">
        <f>IF(N393="zákl. přenesená",J393,0)</f>
        <v>0</v>
      </c>
      <c r="BH393" s="212">
        <f>IF(N393="sníž. přenesená",J393,0)</f>
        <v>0</v>
      </c>
      <c r="BI393" s="212">
        <f>IF(N393="nulová",J393,0)</f>
        <v>0</v>
      </c>
      <c r="BJ393" s="19" t="s">
        <v>23</v>
      </c>
      <c r="BK393" s="212">
        <f>ROUND(I393*H393,2)</f>
        <v>0</v>
      </c>
      <c r="BL393" s="19" t="s">
        <v>415</v>
      </c>
      <c r="BM393" s="19" t="s">
        <v>4159</v>
      </c>
    </row>
    <row r="394" spans="2:65" s="12" customFormat="1" x14ac:dyDescent="0.3">
      <c r="B394" s="213"/>
      <c r="C394" s="214"/>
      <c r="D394" s="215" t="s">
        <v>417</v>
      </c>
      <c r="E394" s="216" t="s">
        <v>36</v>
      </c>
      <c r="F394" s="217" t="s">
        <v>3999</v>
      </c>
      <c r="G394" s="214"/>
      <c r="H394" s="218" t="s">
        <v>36</v>
      </c>
      <c r="I394" s="219"/>
      <c r="J394" s="214"/>
      <c r="K394" s="214"/>
      <c r="L394" s="220"/>
      <c r="M394" s="221"/>
      <c r="N394" s="222"/>
      <c r="O394" s="222"/>
      <c r="P394" s="222"/>
      <c r="Q394" s="222"/>
      <c r="R394" s="222"/>
      <c r="S394" s="222"/>
      <c r="T394" s="223"/>
      <c r="AT394" s="224" t="s">
        <v>417</v>
      </c>
      <c r="AU394" s="224" t="s">
        <v>94</v>
      </c>
      <c r="AV394" s="12" t="s">
        <v>23</v>
      </c>
      <c r="AW394" s="12" t="s">
        <v>43</v>
      </c>
      <c r="AX394" s="12" t="s">
        <v>79</v>
      </c>
      <c r="AY394" s="224" t="s">
        <v>406</v>
      </c>
    </row>
    <row r="395" spans="2:65" s="13" customFormat="1" x14ac:dyDescent="0.3">
      <c r="B395" s="225"/>
      <c r="C395" s="226"/>
      <c r="D395" s="215" t="s">
        <v>417</v>
      </c>
      <c r="E395" s="227" t="s">
        <v>36</v>
      </c>
      <c r="F395" s="228" t="s">
        <v>4160</v>
      </c>
      <c r="G395" s="226"/>
      <c r="H395" s="229">
        <v>181.05099999999999</v>
      </c>
      <c r="I395" s="230"/>
      <c r="J395" s="226"/>
      <c r="K395" s="226"/>
      <c r="L395" s="231"/>
      <c r="M395" s="232"/>
      <c r="N395" s="233"/>
      <c r="O395" s="233"/>
      <c r="P395" s="233"/>
      <c r="Q395" s="233"/>
      <c r="R395" s="233"/>
      <c r="S395" s="233"/>
      <c r="T395" s="234"/>
      <c r="AT395" s="235" t="s">
        <v>417</v>
      </c>
      <c r="AU395" s="235" t="s">
        <v>94</v>
      </c>
      <c r="AV395" s="13" t="s">
        <v>87</v>
      </c>
      <c r="AW395" s="13" t="s">
        <v>43</v>
      </c>
      <c r="AX395" s="13" t="s">
        <v>79</v>
      </c>
      <c r="AY395" s="235" t="s">
        <v>406</v>
      </c>
    </row>
    <row r="396" spans="2:65" s="14" customFormat="1" x14ac:dyDescent="0.3">
      <c r="B396" s="236"/>
      <c r="C396" s="237"/>
      <c r="D396" s="215" t="s">
        <v>417</v>
      </c>
      <c r="E396" s="238" t="s">
        <v>3919</v>
      </c>
      <c r="F396" s="239" t="s">
        <v>421</v>
      </c>
      <c r="G396" s="237"/>
      <c r="H396" s="240">
        <v>181.05099999999999</v>
      </c>
      <c r="I396" s="241"/>
      <c r="J396" s="237"/>
      <c r="K396" s="237"/>
      <c r="L396" s="242"/>
      <c r="M396" s="243"/>
      <c r="N396" s="244"/>
      <c r="O396" s="244"/>
      <c r="P396" s="244"/>
      <c r="Q396" s="244"/>
      <c r="R396" s="244"/>
      <c r="S396" s="244"/>
      <c r="T396" s="245"/>
      <c r="AT396" s="246" t="s">
        <v>417</v>
      </c>
      <c r="AU396" s="246" t="s">
        <v>94</v>
      </c>
      <c r="AV396" s="14" t="s">
        <v>415</v>
      </c>
      <c r="AW396" s="14" t="s">
        <v>43</v>
      </c>
      <c r="AX396" s="14" t="s">
        <v>79</v>
      </c>
      <c r="AY396" s="246" t="s">
        <v>406</v>
      </c>
    </row>
    <row r="397" spans="2:65" s="12" customFormat="1" x14ac:dyDescent="0.3">
      <c r="B397" s="213"/>
      <c r="C397" s="214"/>
      <c r="D397" s="215" t="s">
        <v>417</v>
      </c>
      <c r="E397" s="216" t="s">
        <v>36</v>
      </c>
      <c r="F397" s="217" t="s">
        <v>4008</v>
      </c>
      <c r="G397" s="214"/>
      <c r="H397" s="218" t="s">
        <v>36</v>
      </c>
      <c r="I397" s="219"/>
      <c r="J397" s="214"/>
      <c r="K397" s="214"/>
      <c r="L397" s="220"/>
      <c r="M397" s="221"/>
      <c r="N397" s="222"/>
      <c r="O397" s="222"/>
      <c r="P397" s="222"/>
      <c r="Q397" s="222"/>
      <c r="R397" s="222"/>
      <c r="S397" s="222"/>
      <c r="T397" s="223"/>
      <c r="AT397" s="224" t="s">
        <v>417</v>
      </c>
      <c r="AU397" s="224" t="s">
        <v>94</v>
      </c>
      <c r="AV397" s="12" t="s">
        <v>23</v>
      </c>
      <c r="AW397" s="12" t="s">
        <v>43</v>
      </c>
      <c r="AX397" s="12" t="s">
        <v>79</v>
      </c>
      <c r="AY397" s="224" t="s">
        <v>406</v>
      </c>
    </row>
    <row r="398" spans="2:65" s="13" customFormat="1" x14ac:dyDescent="0.3">
      <c r="B398" s="225"/>
      <c r="C398" s="226"/>
      <c r="D398" s="215" t="s">
        <v>417</v>
      </c>
      <c r="E398" s="227" t="s">
        <v>36</v>
      </c>
      <c r="F398" s="228" t="s">
        <v>4161</v>
      </c>
      <c r="G398" s="226"/>
      <c r="H398" s="229">
        <v>36.21</v>
      </c>
      <c r="I398" s="230"/>
      <c r="J398" s="226"/>
      <c r="K398" s="226"/>
      <c r="L398" s="231"/>
      <c r="M398" s="232"/>
      <c r="N398" s="233"/>
      <c r="O398" s="233"/>
      <c r="P398" s="233"/>
      <c r="Q398" s="233"/>
      <c r="R398" s="233"/>
      <c r="S398" s="233"/>
      <c r="T398" s="234"/>
      <c r="AT398" s="235" t="s">
        <v>417</v>
      </c>
      <c r="AU398" s="235" t="s">
        <v>94</v>
      </c>
      <c r="AV398" s="13" t="s">
        <v>87</v>
      </c>
      <c r="AW398" s="13" t="s">
        <v>43</v>
      </c>
      <c r="AX398" s="13" t="s">
        <v>79</v>
      </c>
      <c r="AY398" s="235" t="s">
        <v>406</v>
      </c>
    </row>
    <row r="399" spans="2:65" s="14" customFormat="1" x14ac:dyDescent="0.3">
      <c r="B399" s="236"/>
      <c r="C399" s="237"/>
      <c r="D399" s="247" t="s">
        <v>417</v>
      </c>
      <c r="E399" s="248" t="s">
        <v>4162</v>
      </c>
      <c r="F399" s="249" t="s">
        <v>421</v>
      </c>
      <c r="G399" s="237"/>
      <c r="H399" s="250">
        <v>36.21</v>
      </c>
      <c r="I399" s="241"/>
      <c r="J399" s="237"/>
      <c r="K399" s="237"/>
      <c r="L399" s="242"/>
      <c r="M399" s="243"/>
      <c r="N399" s="244"/>
      <c r="O399" s="244"/>
      <c r="P399" s="244"/>
      <c r="Q399" s="244"/>
      <c r="R399" s="244"/>
      <c r="S399" s="244"/>
      <c r="T399" s="245"/>
      <c r="AT399" s="246" t="s">
        <v>417</v>
      </c>
      <c r="AU399" s="246" t="s">
        <v>94</v>
      </c>
      <c r="AV399" s="14" t="s">
        <v>415</v>
      </c>
      <c r="AW399" s="14" t="s">
        <v>43</v>
      </c>
      <c r="AX399" s="14" t="s">
        <v>23</v>
      </c>
      <c r="AY399" s="246" t="s">
        <v>406</v>
      </c>
    </row>
    <row r="400" spans="2:65" s="1" customFormat="1" ht="22.5" customHeight="1" x14ac:dyDescent="0.3">
      <c r="B400" s="37"/>
      <c r="C400" s="201" t="s">
        <v>795</v>
      </c>
      <c r="D400" s="201" t="s">
        <v>410</v>
      </c>
      <c r="E400" s="202" t="s">
        <v>4010</v>
      </c>
      <c r="F400" s="203" t="s">
        <v>4011</v>
      </c>
      <c r="G400" s="204" t="s">
        <v>413</v>
      </c>
      <c r="H400" s="205">
        <v>36.21</v>
      </c>
      <c r="I400" s="206"/>
      <c r="J400" s="207">
        <f>ROUND(I400*H400,2)</f>
        <v>0</v>
      </c>
      <c r="K400" s="203" t="s">
        <v>414</v>
      </c>
      <c r="L400" s="57"/>
      <c r="M400" s="208" t="s">
        <v>36</v>
      </c>
      <c r="N400" s="209" t="s">
        <v>50</v>
      </c>
      <c r="O400" s="38"/>
      <c r="P400" s="210">
        <f>O400*H400</f>
        <v>0</v>
      </c>
      <c r="Q400" s="210">
        <v>0</v>
      </c>
      <c r="R400" s="210">
        <f>Q400*H400</f>
        <v>0</v>
      </c>
      <c r="S400" s="210">
        <v>0</v>
      </c>
      <c r="T400" s="211">
        <f>S400*H400</f>
        <v>0</v>
      </c>
      <c r="AR400" s="19" t="s">
        <v>415</v>
      </c>
      <c r="AT400" s="19" t="s">
        <v>410</v>
      </c>
      <c r="AU400" s="19" t="s">
        <v>94</v>
      </c>
      <c r="AY400" s="19" t="s">
        <v>406</v>
      </c>
      <c r="BE400" s="212">
        <f>IF(N400="základní",J400,0)</f>
        <v>0</v>
      </c>
      <c r="BF400" s="212">
        <f>IF(N400="snížená",J400,0)</f>
        <v>0</v>
      </c>
      <c r="BG400" s="212">
        <f>IF(N400="zákl. přenesená",J400,0)</f>
        <v>0</v>
      </c>
      <c r="BH400" s="212">
        <f>IF(N400="sníž. přenesená",J400,0)</f>
        <v>0</v>
      </c>
      <c r="BI400" s="212">
        <f>IF(N400="nulová",J400,0)</f>
        <v>0</v>
      </c>
      <c r="BJ400" s="19" t="s">
        <v>23</v>
      </c>
      <c r="BK400" s="212">
        <f>ROUND(I400*H400,2)</f>
        <v>0</v>
      </c>
      <c r="BL400" s="19" t="s">
        <v>415</v>
      </c>
      <c r="BM400" s="19" t="s">
        <v>4163</v>
      </c>
    </row>
    <row r="401" spans="2:65" s="12" customFormat="1" x14ac:dyDescent="0.3">
      <c r="B401" s="213"/>
      <c r="C401" s="214"/>
      <c r="D401" s="215" t="s">
        <v>417</v>
      </c>
      <c r="E401" s="216" t="s">
        <v>36</v>
      </c>
      <c r="F401" s="217" t="s">
        <v>4164</v>
      </c>
      <c r="G401" s="214"/>
      <c r="H401" s="218" t="s">
        <v>36</v>
      </c>
      <c r="I401" s="219"/>
      <c r="J401" s="214"/>
      <c r="K401" s="214"/>
      <c r="L401" s="220"/>
      <c r="M401" s="221"/>
      <c r="N401" s="222"/>
      <c r="O401" s="222"/>
      <c r="P401" s="222"/>
      <c r="Q401" s="222"/>
      <c r="R401" s="222"/>
      <c r="S401" s="222"/>
      <c r="T401" s="223"/>
      <c r="AT401" s="224" t="s">
        <v>417</v>
      </c>
      <c r="AU401" s="224" t="s">
        <v>94</v>
      </c>
      <c r="AV401" s="12" t="s">
        <v>23</v>
      </c>
      <c r="AW401" s="12" t="s">
        <v>43</v>
      </c>
      <c r="AX401" s="12" t="s">
        <v>79</v>
      </c>
      <c r="AY401" s="224" t="s">
        <v>406</v>
      </c>
    </row>
    <row r="402" spans="2:65" s="13" customFormat="1" x14ac:dyDescent="0.3">
      <c r="B402" s="225"/>
      <c r="C402" s="226"/>
      <c r="D402" s="247" t="s">
        <v>417</v>
      </c>
      <c r="E402" s="251" t="s">
        <v>36</v>
      </c>
      <c r="F402" s="252" t="s">
        <v>4165</v>
      </c>
      <c r="G402" s="226"/>
      <c r="H402" s="253">
        <v>36.21</v>
      </c>
      <c r="I402" s="230"/>
      <c r="J402" s="226"/>
      <c r="K402" s="226"/>
      <c r="L402" s="231"/>
      <c r="M402" s="232"/>
      <c r="N402" s="233"/>
      <c r="O402" s="233"/>
      <c r="P402" s="233"/>
      <c r="Q402" s="233"/>
      <c r="R402" s="233"/>
      <c r="S402" s="233"/>
      <c r="T402" s="234"/>
      <c r="AT402" s="235" t="s">
        <v>417</v>
      </c>
      <c r="AU402" s="235" t="s">
        <v>94</v>
      </c>
      <c r="AV402" s="13" t="s">
        <v>87</v>
      </c>
      <c r="AW402" s="13" t="s">
        <v>43</v>
      </c>
      <c r="AX402" s="13" t="s">
        <v>23</v>
      </c>
      <c r="AY402" s="235" t="s">
        <v>406</v>
      </c>
    </row>
    <row r="403" spans="2:65" s="1" customFormat="1" ht="22.5" customHeight="1" x14ac:dyDescent="0.3">
      <c r="B403" s="37"/>
      <c r="C403" s="201" t="s">
        <v>799</v>
      </c>
      <c r="D403" s="201" t="s">
        <v>410</v>
      </c>
      <c r="E403" s="202" t="s">
        <v>810</v>
      </c>
      <c r="F403" s="203" t="s">
        <v>811</v>
      </c>
      <c r="G403" s="204" t="s">
        <v>413</v>
      </c>
      <c r="H403" s="205">
        <v>421.81900000000002</v>
      </c>
      <c r="I403" s="206"/>
      <c r="J403" s="207">
        <f>ROUND(I403*H403,2)</f>
        <v>0</v>
      </c>
      <c r="K403" s="203" t="s">
        <v>414</v>
      </c>
      <c r="L403" s="57"/>
      <c r="M403" s="208" t="s">
        <v>36</v>
      </c>
      <c r="N403" s="209" t="s">
        <v>50</v>
      </c>
      <c r="O403" s="38"/>
      <c r="P403" s="210">
        <f>O403*H403</f>
        <v>0</v>
      </c>
      <c r="Q403" s="210">
        <v>0</v>
      </c>
      <c r="R403" s="210">
        <f>Q403*H403</f>
        <v>0</v>
      </c>
      <c r="S403" s="210">
        <v>0</v>
      </c>
      <c r="T403" s="211">
        <f>S403*H403</f>
        <v>0</v>
      </c>
      <c r="AR403" s="19" t="s">
        <v>415</v>
      </c>
      <c r="AT403" s="19" t="s">
        <v>410</v>
      </c>
      <c r="AU403" s="19" t="s">
        <v>94</v>
      </c>
      <c r="AY403" s="19" t="s">
        <v>406</v>
      </c>
      <c r="BE403" s="212">
        <f>IF(N403="základní",J403,0)</f>
        <v>0</v>
      </c>
      <c r="BF403" s="212">
        <f>IF(N403="snížená",J403,0)</f>
        <v>0</v>
      </c>
      <c r="BG403" s="212">
        <f>IF(N403="zákl. přenesená",J403,0)</f>
        <v>0</v>
      </c>
      <c r="BH403" s="212">
        <f>IF(N403="sníž. přenesená",J403,0)</f>
        <v>0</v>
      </c>
      <c r="BI403" s="212">
        <f>IF(N403="nulová",J403,0)</f>
        <v>0</v>
      </c>
      <c r="BJ403" s="19" t="s">
        <v>23</v>
      </c>
      <c r="BK403" s="212">
        <f>ROUND(I403*H403,2)</f>
        <v>0</v>
      </c>
      <c r="BL403" s="19" t="s">
        <v>415</v>
      </c>
      <c r="BM403" s="19" t="s">
        <v>4166</v>
      </c>
    </row>
    <row r="404" spans="2:65" s="12" customFormat="1" x14ac:dyDescent="0.3">
      <c r="B404" s="213"/>
      <c r="C404" s="214"/>
      <c r="D404" s="215" t="s">
        <v>417</v>
      </c>
      <c r="E404" s="216" t="s">
        <v>36</v>
      </c>
      <c r="F404" s="217" t="s">
        <v>4167</v>
      </c>
      <c r="G404" s="214"/>
      <c r="H404" s="218" t="s">
        <v>36</v>
      </c>
      <c r="I404" s="219"/>
      <c r="J404" s="214"/>
      <c r="K404" s="214"/>
      <c r="L404" s="220"/>
      <c r="M404" s="221"/>
      <c r="N404" s="222"/>
      <c r="O404" s="222"/>
      <c r="P404" s="222"/>
      <c r="Q404" s="222"/>
      <c r="R404" s="222"/>
      <c r="S404" s="222"/>
      <c r="T404" s="223"/>
      <c r="AT404" s="224" t="s">
        <v>417</v>
      </c>
      <c r="AU404" s="224" t="s">
        <v>94</v>
      </c>
      <c r="AV404" s="12" t="s">
        <v>23</v>
      </c>
      <c r="AW404" s="12" t="s">
        <v>43</v>
      </c>
      <c r="AX404" s="12" t="s">
        <v>79</v>
      </c>
      <c r="AY404" s="224" t="s">
        <v>406</v>
      </c>
    </row>
    <row r="405" spans="2:65" s="13" customFormat="1" x14ac:dyDescent="0.3">
      <c r="B405" s="225"/>
      <c r="C405" s="226"/>
      <c r="D405" s="215" t="s">
        <v>417</v>
      </c>
      <c r="E405" s="227" t="s">
        <v>36</v>
      </c>
      <c r="F405" s="228" t="s">
        <v>4168</v>
      </c>
      <c r="G405" s="226"/>
      <c r="H405" s="229">
        <v>1088.0550000000001</v>
      </c>
      <c r="I405" s="230"/>
      <c r="J405" s="226"/>
      <c r="K405" s="226"/>
      <c r="L405" s="231"/>
      <c r="M405" s="232"/>
      <c r="N405" s="233"/>
      <c r="O405" s="233"/>
      <c r="P405" s="233"/>
      <c r="Q405" s="233"/>
      <c r="R405" s="233"/>
      <c r="S405" s="233"/>
      <c r="T405" s="234"/>
      <c r="AT405" s="235" t="s">
        <v>417</v>
      </c>
      <c r="AU405" s="235" t="s">
        <v>94</v>
      </c>
      <c r="AV405" s="13" t="s">
        <v>87</v>
      </c>
      <c r="AW405" s="13" t="s">
        <v>43</v>
      </c>
      <c r="AX405" s="13" t="s">
        <v>79</v>
      </c>
      <c r="AY405" s="235" t="s">
        <v>406</v>
      </c>
    </row>
    <row r="406" spans="2:65" s="15" customFormat="1" x14ac:dyDescent="0.3">
      <c r="B406" s="254"/>
      <c r="C406" s="255"/>
      <c r="D406" s="215" t="s">
        <v>417</v>
      </c>
      <c r="E406" s="256" t="s">
        <v>3947</v>
      </c>
      <c r="F406" s="257" t="s">
        <v>435</v>
      </c>
      <c r="G406" s="255"/>
      <c r="H406" s="258">
        <v>1088.0550000000001</v>
      </c>
      <c r="I406" s="259"/>
      <c r="J406" s="255"/>
      <c r="K406" s="255"/>
      <c r="L406" s="260"/>
      <c r="M406" s="261"/>
      <c r="N406" s="262"/>
      <c r="O406" s="262"/>
      <c r="P406" s="262"/>
      <c r="Q406" s="262"/>
      <c r="R406" s="262"/>
      <c r="S406" s="262"/>
      <c r="T406" s="263"/>
      <c r="AT406" s="264" t="s">
        <v>417</v>
      </c>
      <c r="AU406" s="264" t="s">
        <v>94</v>
      </c>
      <c r="AV406" s="15" t="s">
        <v>94</v>
      </c>
      <c r="AW406" s="15" t="s">
        <v>43</v>
      </c>
      <c r="AX406" s="15" t="s">
        <v>79</v>
      </c>
      <c r="AY406" s="264" t="s">
        <v>406</v>
      </c>
    </row>
    <row r="407" spans="2:65" s="12" customFormat="1" x14ac:dyDescent="0.3">
      <c r="B407" s="213"/>
      <c r="C407" s="214"/>
      <c r="D407" s="215" t="s">
        <v>417</v>
      </c>
      <c r="E407" s="216" t="s">
        <v>36</v>
      </c>
      <c r="F407" s="217" t="s">
        <v>4169</v>
      </c>
      <c r="G407" s="214"/>
      <c r="H407" s="218" t="s">
        <v>36</v>
      </c>
      <c r="I407" s="219"/>
      <c r="J407" s="214"/>
      <c r="K407" s="214"/>
      <c r="L407" s="220"/>
      <c r="M407" s="221"/>
      <c r="N407" s="222"/>
      <c r="O407" s="222"/>
      <c r="P407" s="222"/>
      <c r="Q407" s="222"/>
      <c r="R407" s="222"/>
      <c r="S407" s="222"/>
      <c r="T407" s="223"/>
      <c r="AT407" s="224" t="s">
        <v>417</v>
      </c>
      <c r="AU407" s="224" t="s">
        <v>94</v>
      </c>
      <c r="AV407" s="12" t="s">
        <v>23</v>
      </c>
      <c r="AW407" s="12" t="s">
        <v>43</v>
      </c>
      <c r="AX407" s="12" t="s">
        <v>79</v>
      </c>
      <c r="AY407" s="224" t="s">
        <v>406</v>
      </c>
    </row>
    <row r="408" spans="2:65" s="13" customFormat="1" ht="27" x14ac:dyDescent="0.3">
      <c r="B408" s="225"/>
      <c r="C408" s="226"/>
      <c r="D408" s="215" t="s">
        <v>417</v>
      </c>
      <c r="E408" s="227" t="s">
        <v>36</v>
      </c>
      <c r="F408" s="228" t="s">
        <v>4170</v>
      </c>
      <c r="G408" s="226"/>
      <c r="H408" s="229">
        <v>20.808</v>
      </c>
      <c r="I408" s="230"/>
      <c r="J408" s="226"/>
      <c r="K408" s="226"/>
      <c r="L408" s="231"/>
      <c r="M408" s="232"/>
      <c r="N408" s="233"/>
      <c r="O408" s="233"/>
      <c r="P408" s="233"/>
      <c r="Q408" s="233"/>
      <c r="R408" s="233"/>
      <c r="S408" s="233"/>
      <c r="T408" s="234"/>
      <c r="AT408" s="235" t="s">
        <v>417</v>
      </c>
      <c r="AU408" s="235" t="s">
        <v>94</v>
      </c>
      <c r="AV408" s="13" t="s">
        <v>87</v>
      </c>
      <c r="AW408" s="13" t="s">
        <v>43</v>
      </c>
      <c r="AX408" s="13" t="s">
        <v>79</v>
      </c>
      <c r="AY408" s="235" t="s">
        <v>406</v>
      </c>
    </row>
    <row r="409" spans="2:65" s="13" customFormat="1" x14ac:dyDescent="0.3">
      <c r="B409" s="225"/>
      <c r="C409" s="226"/>
      <c r="D409" s="215" t="s">
        <v>417</v>
      </c>
      <c r="E409" s="227" t="s">
        <v>36</v>
      </c>
      <c r="F409" s="228" t="s">
        <v>4171</v>
      </c>
      <c r="G409" s="226"/>
      <c r="H409" s="229">
        <v>-54.314999999999998</v>
      </c>
      <c r="I409" s="230"/>
      <c r="J409" s="226"/>
      <c r="K409" s="226"/>
      <c r="L409" s="231"/>
      <c r="M409" s="232"/>
      <c r="N409" s="233"/>
      <c r="O409" s="233"/>
      <c r="P409" s="233"/>
      <c r="Q409" s="233"/>
      <c r="R409" s="233"/>
      <c r="S409" s="233"/>
      <c r="T409" s="234"/>
      <c r="AT409" s="235" t="s">
        <v>417</v>
      </c>
      <c r="AU409" s="235" t="s">
        <v>94</v>
      </c>
      <c r="AV409" s="13" t="s">
        <v>87</v>
      </c>
      <c r="AW409" s="13" t="s">
        <v>43</v>
      </c>
      <c r="AX409" s="13" t="s">
        <v>79</v>
      </c>
      <c r="AY409" s="235" t="s">
        <v>406</v>
      </c>
    </row>
    <row r="410" spans="2:65" s="14" customFormat="1" x14ac:dyDescent="0.3">
      <c r="B410" s="236"/>
      <c r="C410" s="237"/>
      <c r="D410" s="215" t="s">
        <v>417</v>
      </c>
      <c r="E410" s="238" t="s">
        <v>364</v>
      </c>
      <c r="F410" s="239" t="s">
        <v>421</v>
      </c>
      <c r="G410" s="237"/>
      <c r="H410" s="240">
        <v>1054.548</v>
      </c>
      <c r="I410" s="241"/>
      <c r="J410" s="237"/>
      <c r="K410" s="237"/>
      <c r="L410" s="242"/>
      <c r="M410" s="243"/>
      <c r="N410" s="244"/>
      <c r="O410" s="244"/>
      <c r="P410" s="244"/>
      <c r="Q410" s="244"/>
      <c r="R410" s="244"/>
      <c r="S410" s="244"/>
      <c r="T410" s="245"/>
      <c r="AT410" s="246" t="s">
        <v>417</v>
      </c>
      <c r="AU410" s="246" t="s">
        <v>94</v>
      </c>
      <c r="AV410" s="14" t="s">
        <v>415</v>
      </c>
      <c r="AW410" s="14" t="s">
        <v>43</v>
      </c>
      <c r="AX410" s="14" t="s">
        <v>79</v>
      </c>
      <c r="AY410" s="246" t="s">
        <v>406</v>
      </c>
    </row>
    <row r="411" spans="2:65" s="12" customFormat="1" x14ac:dyDescent="0.3">
      <c r="B411" s="213"/>
      <c r="C411" s="214"/>
      <c r="D411" s="215" t="s">
        <v>417</v>
      </c>
      <c r="E411" s="216" t="s">
        <v>36</v>
      </c>
      <c r="F411" s="217" t="s">
        <v>4172</v>
      </c>
      <c r="G411" s="214"/>
      <c r="H411" s="218" t="s">
        <v>36</v>
      </c>
      <c r="I411" s="219"/>
      <c r="J411" s="214"/>
      <c r="K411" s="214"/>
      <c r="L411" s="220"/>
      <c r="M411" s="221"/>
      <c r="N411" s="222"/>
      <c r="O411" s="222"/>
      <c r="P411" s="222"/>
      <c r="Q411" s="222"/>
      <c r="R411" s="222"/>
      <c r="S411" s="222"/>
      <c r="T411" s="223"/>
      <c r="AT411" s="224" t="s">
        <v>417</v>
      </c>
      <c r="AU411" s="224" t="s">
        <v>94</v>
      </c>
      <c r="AV411" s="12" t="s">
        <v>23</v>
      </c>
      <c r="AW411" s="12" t="s">
        <v>43</v>
      </c>
      <c r="AX411" s="12" t="s">
        <v>79</v>
      </c>
      <c r="AY411" s="224" t="s">
        <v>406</v>
      </c>
    </row>
    <row r="412" spans="2:65" s="13" customFormat="1" x14ac:dyDescent="0.3">
      <c r="B412" s="225"/>
      <c r="C412" s="226"/>
      <c r="D412" s="247" t="s">
        <v>417</v>
      </c>
      <c r="E412" s="251" t="s">
        <v>36</v>
      </c>
      <c r="F412" s="252" t="s">
        <v>4173</v>
      </c>
      <c r="G412" s="226"/>
      <c r="H412" s="253">
        <v>421.81900000000002</v>
      </c>
      <c r="I412" s="230"/>
      <c r="J412" s="226"/>
      <c r="K412" s="226"/>
      <c r="L412" s="231"/>
      <c r="M412" s="232"/>
      <c r="N412" s="233"/>
      <c r="O412" s="233"/>
      <c r="P412" s="233"/>
      <c r="Q412" s="233"/>
      <c r="R412" s="233"/>
      <c r="S412" s="233"/>
      <c r="T412" s="234"/>
      <c r="AT412" s="235" t="s">
        <v>417</v>
      </c>
      <c r="AU412" s="235" t="s">
        <v>94</v>
      </c>
      <c r="AV412" s="13" t="s">
        <v>87</v>
      </c>
      <c r="AW412" s="13" t="s">
        <v>43</v>
      </c>
      <c r="AX412" s="13" t="s">
        <v>23</v>
      </c>
      <c r="AY412" s="235" t="s">
        <v>406</v>
      </c>
    </row>
    <row r="413" spans="2:65" s="1" customFormat="1" ht="22.5" customHeight="1" x14ac:dyDescent="0.3">
      <c r="B413" s="37"/>
      <c r="C413" s="201" t="s">
        <v>804</v>
      </c>
      <c r="D413" s="201" t="s">
        <v>410</v>
      </c>
      <c r="E413" s="202" t="s">
        <v>858</v>
      </c>
      <c r="F413" s="203" t="s">
        <v>859</v>
      </c>
      <c r="G413" s="204" t="s">
        <v>413</v>
      </c>
      <c r="H413" s="205">
        <v>84.364000000000004</v>
      </c>
      <c r="I413" s="206"/>
      <c r="J413" s="207">
        <f>ROUND(I413*H413,2)</f>
        <v>0</v>
      </c>
      <c r="K413" s="203" t="s">
        <v>414</v>
      </c>
      <c r="L413" s="57"/>
      <c r="M413" s="208" t="s">
        <v>36</v>
      </c>
      <c r="N413" s="209" t="s">
        <v>50</v>
      </c>
      <c r="O413" s="38"/>
      <c r="P413" s="210">
        <f>O413*H413</f>
        <v>0</v>
      </c>
      <c r="Q413" s="210">
        <v>0</v>
      </c>
      <c r="R413" s="210">
        <f>Q413*H413</f>
        <v>0</v>
      </c>
      <c r="S413" s="210">
        <v>0</v>
      </c>
      <c r="T413" s="211">
        <f>S413*H413</f>
        <v>0</v>
      </c>
      <c r="AR413" s="19" t="s">
        <v>415</v>
      </c>
      <c r="AT413" s="19" t="s">
        <v>410</v>
      </c>
      <c r="AU413" s="19" t="s">
        <v>94</v>
      </c>
      <c r="AY413" s="19" t="s">
        <v>406</v>
      </c>
      <c r="BE413" s="212">
        <f>IF(N413="základní",J413,0)</f>
        <v>0</v>
      </c>
      <c r="BF413" s="212">
        <f>IF(N413="snížená",J413,0)</f>
        <v>0</v>
      </c>
      <c r="BG413" s="212">
        <f>IF(N413="zákl. přenesená",J413,0)</f>
        <v>0</v>
      </c>
      <c r="BH413" s="212">
        <f>IF(N413="sníž. přenesená",J413,0)</f>
        <v>0</v>
      </c>
      <c r="BI413" s="212">
        <f>IF(N413="nulová",J413,0)</f>
        <v>0</v>
      </c>
      <c r="BJ413" s="19" t="s">
        <v>23</v>
      </c>
      <c r="BK413" s="212">
        <f>ROUND(I413*H413,2)</f>
        <v>0</v>
      </c>
      <c r="BL413" s="19" t="s">
        <v>415</v>
      </c>
      <c r="BM413" s="19" t="s">
        <v>4174</v>
      </c>
    </row>
    <row r="414" spans="2:65" s="13" customFormat="1" x14ac:dyDescent="0.3">
      <c r="B414" s="225"/>
      <c r="C414" s="226"/>
      <c r="D414" s="247" t="s">
        <v>417</v>
      </c>
      <c r="E414" s="251" t="s">
        <v>36</v>
      </c>
      <c r="F414" s="252" t="s">
        <v>4175</v>
      </c>
      <c r="G414" s="226"/>
      <c r="H414" s="253">
        <v>84.364000000000004</v>
      </c>
      <c r="I414" s="230"/>
      <c r="J414" s="226"/>
      <c r="K414" s="226"/>
      <c r="L414" s="231"/>
      <c r="M414" s="232"/>
      <c r="N414" s="233"/>
      <c r="O414" s="233"/>
      <c r="P414" s="233"/>
      <c r="Q414" s="233"/>
      <c r="R414" s="233"/>
      <c r="S414" s="233"/>
      <c r="T414" s="234"/>
      <c r="AT414" s="235" t="s">
        <v>417</v>
      </c>
      <c r="AU414" s="235" t="s">
        <v>94</v>
      </c>
      <c r="AV414" s="13" t="s">
        <v>87</v>
      </c>
      <c r="AW414" s="13" t="s">
        <v>43</v>
      </c>
      <c r="AX414" s="13" t="s">
        <v>23</v>
      </c>
      <c r="AY414" s="235" t="s">
        <v>406</v>
      </c>
    </row>
    <row r="415" spans="2:65" s="1" customFormat="1" ht="22.5" customHeight="1" x14ac:dyDescent="0.3">
      <c r="B415" s="37"/>
      <c r="C415" s="201" t="s">
        <v>809</v>
      </c>
      <c r="D415" s="201" t="s">
        <v>410</v>
      </c>
      <c r="E415" s="202" t="s">
        <v>863</v>
      </c>
      <c r="F415" s="203" t="s">
        <v>864</v>
      </c>
      <c r="G415" s="204" t="s">
        <v>413</v>
      </c>
      <c r="H415" s="205">
        <v>495.63799999999998</v>
      </c>
      <c r="I415" s="206"/>
      <c r="J415" s="207">
        <f>ROUND(I415*H415,2)</f>
        <v>0</v>
      </c>
      <c r="K415" s="203" t="s">
        <v>414</v>
      </c>
      <c r="L415" s="57"/>
      <c r="M415" s="208" t="s">
        <v>36</v>
      </c>
      <c r="N415" s="209" t="s">
        <v>50</v>
      </c>
      <c r="O415" s="38"/>
      <c r="P415" s="210">
        <f>O415*H415</f>
        <v>0</v>
      </c>
      <c r="Q415" s="210">
        <v>0</v>
      </c>
      <c r="R415" s="210">
        <f>Q415*H415</f>
        <v>0</v>
      </c>
      <c r="S415" s="210">
        <v>0</v>
      </c>
      <c r="T415" s="211">
        <f>S415*H415</f>
        <v>0</v>
      </c>
      <c r="AR415" s="19" t="s">
        <v>415</v>
      </c>
      <c r="AT415" s="19" t="s">
        <v>410</v>
      </c>
      <c r="AU415" s="19" t="s">
        <v>94</v>
      </c>
      <c r="AY415" s="19" t="s">
        <v>406</v>
      </c>
      <c r="BE415" s="212">
        <f>IF(N415="základní",J415,0)</f>
        <v>0</v>
      </c>
      <c r="BF415" s="212">
        <f>IF(N415="snížená",J415,0)</f>
        <v>0</v>
      </c>
      <c r="BG415" s="212">
        <f>IF(N415="zákl. přenesená",J415,0)</f>
        <v>0</v>
      </c>
      <c r="BH415" s="212">
        <f>IF(N415="sníž. přenesená",J415,0)</f>
        <v>0</v>
      </c>
      <c r="BI415" s="212">
        <f>IF(N415="nulová",J415,0)</f>
        <v>0</v>
      </c>
      <c r="BJ415" s="19" t="s">
        <v>23</v>
      </c>
      <c r="BK415" s="212">
        <f>ROUND(I415*H415,2)</f>
        <v>0</v>
      </c>
      <c r="BL415" s="19" t="s">
        <v>415</v>
      </c>
      <c r="BM415" s="19" t="s">
        <v>4176</v>
      </c>
    </row>
    <row r="416" spans="2:65" s="13" customFormat="1" x14ac:dyDescent="0.3">
      <c r="B416" s="225"/>
      <c r="C416" s="226"/>
      <c r="D416" s="247" t="s">
        <v>417</v>
      </c>
      <c r="E416" s="251" t="s">
        <v>36</v>
      </c>
      <c r="F416" s="252" t="s">
        <v>4177</v>
      </c>
      <c r="G416" s="226"/>
      <c r="H416" s="253">
        <v>495.63799999999998</v>
      </c>
      <c r="I416" s="230"/>
      <c r="J416" s="226"/>
      <c r="K416" s="226"/>
      <c r="L416" s="231"/>
      <c r="M416" s="232"/>
      <c r="N416" s="233"/>
      <c r="O416" s="233"/>
      <c r="P416" s="233"/>
      <c r="Q416" s="233"/>
      <c r="R416" s="233"/>
      <c r="S416" s="233"/>
      <c r="T416" s="234"/>
      <c r="AT416" s="235" t="s">
        <v>417</v>
      </c>
      <c r="AU416" s="235" t="s">
        <v>94</v>
      </c>
      <c r="AV416" s="13" t="s">
        <v>87</v>
      </c>
      <c r="AW416" s="13" t="s">
        <v>43</v>
      </c>
      <c r="AX416" s="13" t="s">
        <v>23</v>
      </c>
      <c r="AY416" s="235" t="s">
        <v>406</v>
      </c>
    </row>
    <row r="417" spans="2:65" s="1" customFormat="1" ht="22.5" customHeight="1" x14ac:dyDescent="0.3">
      <c r="B417" s="37"/>
      <c r="C417" s="201" t="s">
        <v>857</v>
      </c>
      <c r="D417" s="201" t="s">
        <v>410</v>
      </c>
      <c r="E417" s="202" t="s">
        <v>868</v>
      </c>
      <c r="F417" s="203" t="s">
        <v>869</v>
      </c>
      <c r="G417" s="204" t="s">
        <v>413</v>
      </c>
      <c r="H417" s="205">
        <v>99.128</v>
      </c>
      <c r="I417" s="206"/>
      <c r="J417" s="207">
        <f>ROUND(I417*H417,2)</f>
        <v>0</v>
      </c>
      <c r="K417" s="203" t="s">
        <v>414</v>
      </c>
      <c r="L417" s="57"/>
      <c r="M417" s="208" t="s">
        <v>36</v>
      </c>
      <c r="N417" s="209" t="s">
        <v>50</v>
      </c>
      <c r="O417" s="38"/>
      <c r="P417" s="210">
        <f>O417*H417</f>
        <v>0</v>
      </c>
      <c r="Q417" s="210">
        <v>0</v>
      </c>
      <c r="R417" s="210">
        <f>Q417*H417</f>
        <v>0</v>
      </c>
      <c r="S417" s="210">
        <v>0</v>
      </c>
      <c r="T417" s="211">
        <f>S417*H417</f>
        <v>0</v>
      </c>
      <c r="AR417" s="19" t="s">
        <v>415</v>
      </c>
      <c r="AT417" s="19" t="s">
        <v>410</v>
      </c>
      <c r="AU417" s="19" t="s">
        <v>94</v>
      </c>
      <c r="AY417" s="19" t="s">
        <v>406</v>
      </c>
      <c r="BE417" s="212">
        <f>IF(N417="základní",J417,0)</f>
        <v>0</v>
      </c>
      <c r="BF417" s="212">
        <f>IF(N417="snížená",J417,0)</f>
        <v>0</v>
      </c>
      <c r="BG417" s="212">
        <f>IF(N417="zákl. přenesená",J417,0)</f>
        <v>0</v>
      </c>
      <c r="BH417" s="212">
        <f>IF(N417="sníž. přenesená",J417,0)</f>
        <v>0</v>
      </c>
      <c r="BI417" s="212">
        <f>IF(N417="nulová",J417,0)</f>
        <v>0</v>
      </c>
      <c r="BJ417" s="19" t="s">
        <v>23</v>
      </c>
      <c r="BK417" s="212">
        <f>ROUND(I417*H417,2)</f>
        <v>0</v>
      </c>
      <c r="BL417" s="19" t="s">
        <v>415</v>
      </c>
      <c r="BM417" s="19" t="s">
        <v>4178</v>
      </c>
    </row>
    <row r="418" spans="2:65" s="13" customFormat="1" x14ac:dyDescent="0.3">
      <c r="B418" s="225"/>
      <c r="C418" s="226"/>
      <c r="D418" s="247" t="s">
        <v>417</v>
      </c>
      <c r="E418" s="251" t="s">
        <v>36</v>
      </c>
      <c r="F418" s="252" t="s">
        <v>4179</v>
      </c>
      <c r="G418" s="226"/>
      <c r="H418" s="253">
        <v>99.128</v>
      </c>
      <c r="I418" s="230"/>
      <c r="J418" s="226"/>
      <c r="K418" s="226"/>
      <c r="L418" s="231"/>
      <c r="M418" s="232"/>
      <c r="N418" s="233"/>
      <c r="O418" s="233"/>
      <c r="P418" s="233"/>
      <c r="Q418" s="233"/>
      <c r="R418" s="233"/>
      <c r="S418" s="233"/>
      <c r="T418" s="234"/>
      <c r="AT418" s="235" t="s">
        <v>417</v>
      </c>
      <c r="AU418" s="235" t="s">
        <v>94</v>
      </c>
      <c r="AV418" s="13" t="s">
        <v>87</v>
      </c>
      <c r="AW418" s="13" t="s">
        <v>43</v>
      </c>
      <c r="AX418" s="13" t="s">
        <v>23</v>
      </c>
      <c r="AY418" s="235" t="s">
        <v>406</v>
      </c>
    </row>
    <row r="419" spans="2:65" s="1" customFormat="1" ht="22.5" customHeight="1" x14ac:dyDescent="0.3">
      <c r="B419" s="37"/>
      <c r="C419" s="201" t="s">
        <v>862</v>
      </c>
      <c r="D419" s="201" t="s">
        <v>410</v>
      </c>
      <c r="E419" s="202" t="s">
        <v>873</v>
      </c>
      <c r="F419" s="203" t="s">
        <v>874</v>
      </c>
      <c r="G419" s="204" t="s">
        <v>413</v>
      </c>
      <c r="H419" s="205">
        <v>137.09100000000001</v>
      </c>
      <c r="I419" s="206"/>
      <c r="J419" s="207">
        <f>ROUND(I419*H419,2)</f>
        <v>0</v>
      </c>
      <c r="K419" s="203" t="s">
        <v>414</v>
      </c>
      <c r="L419" s="57"/>
      <c r="M419" s="208" t="s">
        <v>36</v>
      </c>
      <c r="N419" s="209" t="s">
        <v>50</v>
      </c>
      <c r="O419" s="38"/>
      <c r="P419" s="210">
        <f>O419*H419</f>
        <v>0</v>
      </c>
      <c r="Q419" s="210">
        <v>8.2199999999999999E-3</v>
      </c>
      <c r="R419" s="210">
        <f>Q419*H419</f>
        <v>1.12688802</v>
      </c>
      <c r="S419" s="210">
        <v>0</v>
      </c>
      <c r="T419" s="211">
        <f>S419*H419</f>
        <v>0</v>
      </c>
      <c r="AR419" s="19" t="s">
        <v>415</v>
      </c>
      <c r="AT419" s="19" t="s">
        <v>410</v>
      </c>
      <c r="AU419" s="19" t="s">
        <v>94</v>
      </c>
      <c r="AY419" s="19" t="s">
        <v>406</v>
      </c>
      <c r="BE419" s="212">
        <f>IF(N419="základní",J419,0)</f>
        <v>0</v>
      </c>
      <c r="BF419" s="212">
        <f>IF(N419="snížená",J419,0)</f>
        <v>0</v>
      </c>
      <c r="BG419" s="212">
        <f>IF(N419="zákl. přenesená",J419,0)</f>
        <v>0</v>
      </c>
      <c r="BH419" s="212">
        <f>IF(N419="sníž. přenesená",J419,0)</f>
        <v>0</v>
      </c>
      <c r="BI419" s="212">
        <f>IF(N419="nulová",J419,0)</f>
        <v>0</v>
      </c>
      <c r="BJ419" s="19" t="s">
        <v>23</v>
      </c>
      <c r="BK419" s="212">
        <f>ROUND(I419*H419,2)</f>
        <v>0</v>
      </c>
      <c r="BL419" s="19" t="s">
        <v>415</v>
      </c>
      <c r="BM419" s="19" t="s">
        <v>4180</v>
      </c>
    </row>
    <row r="420" spans="2:65" s="13" customFormat="1" x14ac:dyDescent="0.3">
      <c r="B420" s="225"/>
      <c r="C420" s="226"/>
      <c r="D420" s="247" t="s">
        <v>417</v>
      </c>
      <c r="E420" s="251" t="s">
        <v>36</v>
      </c>
      <c r="F420" s="252" t="s">
        <v>4181</v>
      </c>
      <c r="G420" s="226"/>
      <c r="H420" s="253">
        <v>137.09100000000001</v>
      </c>
      <c r="I420" s="230"/>
      <c r="J420" s="226"/>
      <c r="K420" s="226"/>
      <c r="L420" s="231"/>
      <c r="M420" s="232"/>
      <c r="N420" s="233"/>
      <c r="O420" s="233"/>
      <c r="P420" s="233"/>
      <c r="Q420" s="233"/>
      <c r="R420" s="233"/>
      <c r="S420" s="233"/>
      <c r="T420" s="234"/>
      <c r="AT420" s="235" t="s">
        <v>417</v>
      </c>
      <c r="AU420" s="235" t="s">
        <v>94</v>
      </c>
      <c r="AV420" s="13" t="s">
        <v>87</v>
      </c>
      <c r="AW420" s="13" t="s">
        <v>43</v>
      </c>
      <c r="AX420" s="13" t="s">
        <v>23</v>
      </c>
      <c r="AY420" s="235" t="s">
        <v>406</v>
      </c>
    </row>
    <row r="421" spans="2:65" s="1" customFormat="1" ht="31.5" customHeight="1" x14ac:dyDescent="0.3">
      <c r="B421" s="37"/>
      <c r="C421" s="201" t="s">
        <v>867</v>
      </c>
      <c r="D421" s="201" t="s">
        <v>410</v>
      </c>
      <c r="E421" s="202" t="s">
        <v>4182</v>
      </c>
      <c r="F421" s="203" t="s">
        <v>4183</v>
      </c>
      <c r="G421" s="204" t="s">
        <v>596</v>
      </c>
      <c r="H421" s="205">
        <v>1.7</v>
      </c>
      <c r="I421" s="206"/>
      <c r="J421" s="207">
        <f>ROUND(I421*H421,2)</f>
        <v>0</v>
      </c>
      <c r="K421" s="203" t="s">
        <v>414</v>
      </c>
      <c r="L421" s="57"/>
      <c r="M421" s="208" t="s">
        <v>36</v>
      </c>
      <c r="N421" s="209" t="s">
        <v>50</v>
      </c>
      <c r="O421" s="38"/>
      <c r="P421" s="210">
        <f>O421*H421</f>
        <v>0</v>
      </c>
      <c r="Q421" s="210">
        <v>8.6899999999999998E-3</v>
      </c>
      <c r="R421" s="210">
        <f>Q421*H421</f>
        <v>1.4773E-2</v>
      </c>
      <c r="S421" s="210">
        <v>0</v>
      </c>
      <c r="T421" s="211">
        <f>S421*H421</f>
        <v>0</v>
      </c>
      <c r="AR421" s="19" t="s">
        <v>415</v>
      </c>
      <c r="AT421" s="19" t="s">
        <v>410</v>
      </c>
      <c r="AU421" s="19" t="s">
        <v>94</v>
      </c>
      <c r="AY421" s="19" t="s">
        <v>406</v>
      </c>
      <c r="BE421" s="212">
        <f>IF(N421="základní",J421,0)</f>
        <v>0</v>
      </c>
      <c r="BF421" s="212">
        <f>IF(N421="snížená",J421,0)</f>
        <v>0</v>
      </c>
      <c r="BG421" s="212">
        <f>IF(N421="zákl. přenesená",J421,0)</f>
        <v>0</v>
      </c>
      <c r="BH421" s="212">
        <f>IF(N421="sníž. přenesená",J421,0)</f>
        <v>0</v>
      </c>
      <c r="BI421" s="212">
        <f>IF(N421="nulová",J421,0)</f>
        <v>0</v>
      </c>
      <c r="BJ421" s="19" t="s">
        <v>23</v>
      </c>
      <c r="BK421" s="212">
        <f>ROUND(I421*H421,2)</f>
        <v>0</v>
      </c>
      <c r="BL421" s="19" t="s">
        <v>415</v>
      </c>
      <c r="BM421" s="19" t="s">
        <v>4184</v>
      </c>
    </row>
    <row r="422" spans="2:65" s="13" customFormat="1" x14ac:dyDescent="0.3">
      <c r="B422" s="225"/>
      <c r="C422" s="226"/>
      <c r="D422" s="247" t="s">
        <v>417</v>
      </c>
      <c r="E422" s="251" t="s">
        <v>36</v>
      </c>
      <c r="F422" s="252" t="s">
        <v>4185</v>
      </c>
      <c r="G422" s="226"/>
      <c r="H422" s="253">
        <v>1.7</v>
      </c>
      <c r="I422" s="230"/>
      <c r="J422" s="226"/>
      <c r="K422" s="226"/>
      <c r="L422" s="231"/>
      <c r="M422" s="232"/>
      <c r="N422" s="233"/>
      <c r="O422" s="233"/>
      <c r="P422" s="233"/>
      <c r="Q422" s="233"/>
      <c r="R422" s="233"/>
      <c r="S422" s="233"/>
      <c r="T422" s="234"/>
      <c r="AT422" s="235" t="s">
        <v>417</v>
      </c>
      <c r="AU422" s="235" t="s">
        <v>94</v>
      </c>
      <c r="AV422" s="13" t="s">
        <v>87</v>
      </c>
      <c r="AW422" s="13" t="s">
        <v>43</v>
      </c>
      <c r="AX422" s="13" t="s">
        <v>23</v>
      </c>
      <c r="AY422" s="235" t="s">
        <v>406</v>
      </c>
    </row>
    <row r="423" spans="2:65" s="1" customFormat="1" ht="22.5" customHeight="1" x14ac:dyDescent="0.3">
      <c r="B423" s="37"/>
      <c r="C423" s="268" t="s">
        <v>872</v>
      </c>
      <c r="D423" s="268" t="s">
        <v>533</v>
      </c>
      <c r="E423" s="269" t="s">
        <v>4186</v>
      </c>
      <c r="F423" s="270" t="s">
        <v>4187</v>
      </c>
      <c r="G423" s="271" t="s">
        <v>596</v>
      </c>
      <c r="H423" s="272">
        <v>2</v>
      </c>
      <c r="I423" s="273"/>
      <c r="J423" s="274">
        <f>ROUND(I423*H423,2)</f>
        <v>0</v>
      </c>
      <c r="K423" s="270" t="s">
        <v>36</v>
      </c>
      <c r="L423" s="275"/>
      <c r="M423" s="276" t="s">
        <v>36</v>
      </c>
      <c r="N423" s="277" t="s">
        <v>50</v>
      </c>
      <c r="O423" s="38"/>
      <c r="P423" s="210">
        <f>O423*H423</f>
        <v>0</v>
      </c>
      <c r="Q423" s="210">
        <v>0.14799999999999999</v>
      </c>
      <c r="R423" s="210">
        <f>Q423*H423</f>
        <v>0.29599999999999999</v>
      </c>
      <c r="S423" s="210">
        <v>0</v>
      </c>
      <c r="T423" s="211">
        <f>S423*H423</f>
        <v>0</v>
      </c>
      <c r="AR423" s="19" t="s">
        <v>457</v>
      </c>
      <c r="AT423" s="19" t="s">
        <v>533</v>
      </c>
      <c r="AU423" s="19" t="s">
        <v>94</v>
      </c>
      <c r="AY423" s="19" t="s">
        <v>406</v>
      </c>
      <c r="BE423" s="212">
        <f>IF(N423="základní",J423,0)</f>
        <v>0</v>
      </c>
      <c r="BF423" s="212">
        <f>IF(N423="snížená",J423,0)</f>
        <v>0</v>
      </c>
      <c r="BG423" s="212">
        <f>IF(N423="zákl. přenesená",J423,0)</f>
        <v>0</v>
      </c>
      <c r="BH423" s="212">
        <f>IF(N423="sníž. přenesená",J423,0)</f>
        <v>0</v>
      </c>
      <c r="BI423" s="212">
        <f>IF(N423="nulová",J423,0)</f>
        <v>0</v>
      </c>
      <c r="BJ423" s="19" t="s">
        <v>23</v>
      </c>
      <c r="BK423" s="212">
        <f>ROUND(I423*H423,2)</f>
        <v>0</v>
      </c>
      <c r="BL423" s="19" t="s">
        <v>415</v>
      </c>
      <c r="BM423" s="19" t="s">
        <v>4188</v>
      </c>
    </row>
    <row r="424" spans="2:65" s="1" customFormat="1" ht="31.5" customHeight="1" x14ac:dyDescent="0.3">
      <c r="B424" s="37"/>
      <c r="C424" s="201" t="s">
        <v>877</v>
      </c>
      <c r="D424" s="201" t="s">
        <v>410</v>
      </c>
      <c r="E424" s="202" t="s">
        <v>1264</v>
      </c>
      <c r="F424" s="203" t="s">
        <v>1265</v>
      </c>
      <c r="G424" s="204" t="s">
        <v>413</v>
      </c>
      <c r="H424" s="205">
        <v>9.0519999999999996</v>
      </c>
      <c r="I424" s="206"/>
      <c r="J424" s="207">
        <f>ROUND(I424*H424,2)</f>
        <v>0</v>
      </c>
      <c r="K424" s="203" t="s">
        <v>414</v>
      </c>
      <c r="L424" s="57"/>
      <c r="M424" s="208" t="s">
        <v>36</v>
      </c>
      <c r="N424" s="209" t="s">
        <v>50</v>
      </c>
      <c r="O424" s="38"/>
      <c r="P424" s="210">
        <f>O424*H424</f>
        <v>0</v>
      </c>
      <c r="Q424" s="210">
        <v>0</v>
      </c>
      <c r="R424" s="210">
        <f>Q424*H424</f>
        <v>0</v>
      </c>
      <c r="S424" s="210">
        <v>0</v>
      </c>
      <c r="T424" s="211">
        <f>S424*H424</f>
        <v>0</v>
      </c>
      <c r="AR424" s="19" t="s">
        <v>415</v>
      </c>
      <c r="AT424" s="19" t="s">
        <v>410</v>
      </c>
      <c r="AU424" s="19" t="s">
        <v>94</v>
      </c>
      <c r="AY424" s="19" t="s">
        <v>406</v>
      </c>
      <c r="BE424" s="212">
        <f>IF(N424="základní",J424,0)</f>
        <v>0</v>
      </c>
      <c r="BF424" s="212">
        <f>IF(N424="snížená",J424,0)</f>
        <v>0</v>
      </c>
      <c r="BG424" s="212">
        <f>IF(N424="zákl. přenesená",J424,0)</f>
        <v>0</v>
      </c>
      <c r="BH424" s="212">
        <f>IF(N424="sníž. přenesená",J424,0)</f>
        <v>0</v>
      </c>
      <c r="BI424" s="212">
        <f>IF(N424="nulová",J424,0)</f>
        <v>0</v>
      </c>
      <c r="BJ424" s="19" t="s">
        <v>23</v>
      </c>
      <c r="BK424" s="212">
        <f>ROUND(I424*H424,2)</f>
        <v>0</v>
      </c>
      <c r="BL424" s="19" t="s">
        <v>415</v>
      </c>
      <c r="BM424" s="19" t="s">
        <v>4189</v>
      </c>
    </row>
    <row r="425" spans="2:65" s="12" customFormat="1" x14ac:dyDescent="0.3">
      <c r="B425" s="213"/>
      <c r="C425" s="214"/>
      <c r="D425" s="215" t="s">
        <v>417</v>
      </c>
      <c r="E425" s="216" t="s">
        <v>36</v>
      </c>
      <c r="F425" s="217" t="s">
        <v>1267</v>
      </c>
      <c r="G425" s="214"/>
      <c r="H425" s="218" t="s">
        <v>36</v>
      </c>
      <c r="I425" s="219"/>
      <c r="J425" s="214"/>
      <c r="K425" s="214"/>
      <c r="L425" s="220"/>
      <c r="M425" s="221"/>
      <c r="N425" s="222"/>
      <c r="O425" s="222"/>
      <c r="P425" s="222"/>
      <c r="Q425" s="222"/>
      <c r="R425" s="222"/>
      <c r="S425" s="222"/>
      <c r="T425" s="223"/>
      <c r="AT425" s="224" t="s">
        <v>417</v>
      </c>
      <c r="AU425" s="224" t="s">
        <v>94</v>
      </c>
      <c r="AV425" s="12" t="s">
        <v>23</v>
      </c>
      <c r="AW425" s="12" t="s">
        <v>43</v>
      </c>
      <c r="AX425" s="12" t="s">
        <v>79</v>
      </c>
      <c r="AY425" s="224" t="s">
        <v>406</v>
      </c>
    </row>
    <row r="426" spans="2:65" s="13" customFormat="1" x14ac:dyDescent="0.3">
      <c r="B426" s="225"/>
      <c r="C426" s="226"/>
      <c r="D426" s="215" t="s">
        <v>417</v>
      </c>
      <c r="E426" s="227" t="s">
        <v>36</v>
      </c>
      <c r="F426" s="228" t="s">
        <v>4190</v>
      </c>
      <c r="G426" s="226"/>
      <c r="H426" s="229">
        <v>9.0519999999999996</v>
      </c>
      <c r="I426" s="230"/>
      <c r="J426" s="226"/>
      <c r="K426" s="226"/>
      <c r="L426" s="231"/>
      <c r="M426" s="232"/>
      <c r="N426" s="233"/>
      <c r="O426" s="233"/>
      <c r="P426" s="233"/>
      <c r="Q426" s="233"/>
      <c r="R426" s="233"/>
      <c r="S426" s="233"/>
      <c r="T426" s="234"/>
      <c r="AT426" s="235" t="s">
        <v>417</v>
      </c>
      <c r="AU426" s="235" t="s">
        <v>94</v>
      </c>
      <c r="AV426" s="13" t="s">
        <v>87</v>
      </c>
      <c r="AW426" s="13" t="s">
        <v>43</v>
      </c>
      <c r="AX426" s="13" t="s">
        <v>79</v>
      </c>
      <c r="AY426" s="235" t="s">
        <v>406</v>
      </c>
    </row>
    <row r="427" spans="2:65" s="14" customFormat="1" x14ac:dyDescent="0.3">
      <c r="B427" s="236"/>
      <c r="C427" s="237"/>
      <c r="D427" s="247" t="s">
        <v>417</v>
      </c>
      <c r="E427" s="248" t="s">
        <v>355</v>
      </c>
      <c r="F427" s="249" t="s">
        <v>421</v>
      </c>
      <c r="G427" s="237"/>
      <c r="H427" s="250">
        <v>9.0519999999999996</v>
      </c>
      <c r="I427" s="241"/>
      <c r="J427" s="237"/>
      <c r="K427" s="237"/>
      <c r="L427" s="242"/>
      <c r="M427" s="243"/>
      <c r="N427" s="244"/>
      <c r="O427" s="244"/>
      <c r="P427" s="244"/>
      <c r="Q427" s="244"/>
      <c r="R427" s="244"/>
      <c r="S427" s="244"/>
      <c r="T427" s="245"/>
      <c r="AT427" s="246" t="s">
        <v>417</v>
      </c>
      <c r="AU427" s="246" t="s">
        <v>94</v>
      </c>
      <c r="AV427" s="14" t="s">
        <v>415</v>
      </c>
      <c r="AW427" s="14" t="s">
        <v>43</v>
      </c>
      <c r="AX427" s="14" t="s">
        <v>23</v>
      </c>
      <c r="AY427" s="246" t="s">
        <v>406</v>
      </c>
    </row>
    <row r="428" spans="2:65" s="1" customFormat="1" ht="22.5" customHeight="1" x14ac:dyDescent="0.3">
      <c r="B428" s="37"/>
      <c r="C428" s="201" t="s">
        <v>883</v>
      </c>
      <c r="D428" s="201" t="s">
        <v>410</v>
      </c>
      <c r="E428" s="202" t="s">
        <v>1270</v>
      </c>
      <c r="F428" s="203" t="s">
        <v>1271</v>
      </c>
      <c r="G428" s="204" t="s">
        <v>413</v>
      </c>
      <c r="H428" s="205">
        <v>174.31700000000001</v>
      </c>
      <c r="I428" s="206"/>
      <c r="J428" s="207">
        <f>ROUND(I428*H428,2)</f>
        <v>0</v>
      </c>
      <c r="K428" s="203" t="s">
        <v>414</v>
      </c>
      <c r="L428" s="57"/>
      <c r="M428" s="208" t="s">
        <v>36</v>
      </c>
      <c r="N428" s="209" t="s">
        <v>50</v>
      </c>
      <c r="O428" s="38"/>
      <c r="P428" s="210">
        <f>O428*H428</f>
        <v>0</v>
      </c>
      <c r="Q428" s="210">
        <v>0</v>
      </c>
      <c r="R428" s="210">
        <f>Q428*H428</f>
        <v>0</v>
      </c>
      <c r="S428" s="210">
        <v>0</v>
      </c>
      <c r="T428" s="211">
        <f>S428*H428</f>
        <v>0</v>
      </c>
      <c r="AR428" s="19" t="s">
        <v>415</v>
      </c>
      <c r="AT428" s="19" t="s">
        <v>410</v>
      </c>
      <c r="AU428" s="19" t="s">
        <v>94</v>
      </c>
      <c r="AY428" s="19" t="s">
        <v>406</v>
      </c>
      <c r="BE428" s="212">
        <f>IF(N428="základní",J428,0)</f>
        <v>0</v>
      </c>
      <c r="BF428" s="212">
        <f>IF(N428="snížená",J428,0)</f>
        <v>0</v>
      </c>
      <c r="BG428" s="212">
        <f>IF(N428="zákl. přenesená",J428,0)</f>
        <v>0</v>
      </c>
      <c r="BH428" s="212">
        <f>IF(N428="sníž. přenesená",J428,0)</f>
        <v>0</v>
      </c>
      <c r="BI428" s="212">
        <f>IF(N428="nulová",J428,0)</f>
        <v>0</v>
      </c>
      <c r="BJ428" s="19" t="s">
        <v>23</v>
      </c>
      <c r="BK428" s="212">
        <f>ROUND(I428*H428,2)</f>
        <v>0</v>
      </c>
      <c r="BL428" s="19" t="s">
        <v>415</v>
      </c>
      <c r="BM428" s="19" t="s">
        <v>4191</v>
      </c>
    </row>
    <row r="429" spans="2:65" s="12" customFormat="1" x14ac:dyDescent="0.3">
      <c r="B429" s="213"/>
      <c r="C429" s="214"/>
      <c r="D429" s="215" t="s">
        <v>417</v>
      </c>
      <c r="E429" s="216" t="s">
        <v>36</v>
      </c>
      <c r="F429" s="217" t="s">
        <v>4192</v>
      </c>
      <c r="G429" s="214"/>
      <c r="H429" s="218" t="s">
        <v>36</v>
      </c>
      <c r="I429" s="219"/>
      <c r="J429" s="214"/>
      <c r="K429" s="214"/>
      <c r="L429" s="220"/>
      <c r="M429" s="221"/>
      <c r="N429" s="222"/>
      <c r="O429" s="222"/>
      <c r="P429" s="222"/>
      <c r="Q429" s="222"/>
      <c r="R429" s="222"/>
      <c r="S429" s="222"/>
      <c r="T429" s="223"/>
      <c r="AT429" s="224" t="s">
        <v>417</v>
      </c>
      <c r="AU429" s="224" t="s">
        <v>94</v>
      </c>
      <c r="AV429" s="12" t="s">
        <v>23</v>
      </c>
      <c r="AW429" s="12" t="s">
        <v>43</v>
      </c>
      <c r="AX429" s="12" t="s">
        <v>79</v>
      </c>
      <c r="AY429" s="224" t="s">
        <v>406</v>
      </c>
    </row>
    <row r="430" spans="2:65" s="13" customFormat="1" x14ac:dyDescent="0.3">
      <c r="B430" s="225"/>
      <c r="C430" s="226"/>
      <c r="D430" s="247" t="s">
        <v>417</v>
      </c>
      <c r="E430" s="251" t="s">
        <v>36</v>
      </c>
      <c r="F430" s="252" t="s">
        <v>4193</v>
      </c>
      <c r="G430" s="226"/>
      <c r="H430" s="253">
        <v>174.31700000000001</v>
      </c>
      <c r="I430" s="230"/>
      <c r="J430" s="226"/>
      <c r="K430" s="226"/>
      <c r="L430" s="231"/>
      <c r="M430" s="232"/>
      <c r="N430" s="233"/>
      <c r="O430" s="233"/>
      <c r="P430" s="233"/>
      <c r="Q430" s="233"/>
      <c r="R430" s="233"/>
      <c r="S430" s="233"/>
      <c r="T430" s="234"/>
      <c r="AT430" s="235" t="s">
        <v>417</v>
      </c>
      <c r="AU430" s="235" t="s">
        <v>94</v>
      </c>
      <c r="AV430" s="13" t="s">
        <v>87</v>
      </c>
      <c r="AW430" s="13" t="s">
        <v>43</v>
      </c>
      <c r="AX430" s="13" t="s">
        <v>23</v>
      </c>
      <c r="AY430" s="235" t="s">
        <v>406</v>
      </c>
    </row>
    <row r="431" spans="2:65" s="1" customFormat="1" ht="22.5" customHeight="1" x14ac:dyDescent="0.3">
      <c r="B431" s="37"/>
      <c r="C431" s="201" t="s">
        <v>887</v>
      </c>
      <c r="D431" s="201" t="s">
        <v>410</v>
      </c>
      <c r="E431" s="202" t="s">
        <v>1278</v>
      </c>
      <c r="F431" s="203" t="s">
        <v>1279</v>
      </c>
      <c r="G431" s="204" t="s">
        <v>413</v>
      </c>
      <c r="H431" s="205">
        <v>26.047000000000001</v>
      </c>
      <c r="I431" s="206"/>
      <c r="J431" s="207">
        <f>ROUND(I431*H431,2)</f>
        <v>0</v>
      </c>
      <c r="K431" s="203" t="s">
        <v>414</v>
      </c>
      <c r="L431" s="57"/>
      <c r="M431" s="208" t="s">
        <v>36</v>
      </c>
      <c r="N431" s="209" t="s">
        <v>50</v>
      </c>
      <c r="O431" s="38"/>
      <c r="P431" s="210">
        <f>O431*H431</f>
        <v>0</v>
      </c>
      <c r="Q431" s="210">
        <v>0</v>
      </c>
      <c r="R431" s="210">
        <f>Q431*H431</f>
        <v>0</v>
      </c>
      <c r="S431" s="210">
        <v>0</v>
      </c>
      <c r="T431" s="211">
        <f>S431*H431</f>
        <v>0</v>
      </c>
      <c r="AR431" s="19" t="s">
        <v>415</v>
      </c>
      <c r="AT431" s="19" t="s">
        <v>410</v>
      </c>
      <c r="AU431" s="19" t="s">
        <v>94</v>
      </c>
      <c r="AY431" s="19" t="s">
        <v>406</v>
      </c>
      <c r="BE431" s="212">
        <f>IF(N431="základní",J431,0)</f>
        <v>0</v>
      </c>
      <c r="BF431" s="212">
        <f>IF(N431="snížená",J431,0)</f>
        <v>0</v>
      </c>
      <c r="BG431" s="212">
        <f>IF(N431="zákl. přenesená",J431,0)</f>
        <v>0</v>
      </c>
      <c r="BH431" s="212">
        <f>IF(N431="sníž. přenesená",J431,0)</f>
        <v>0</v>
      </c>
      <c r="BI431" s="212">
        <f>IF(N431="nulová",J431,0)</f>
        <v>0</v>
      </c>
      <c r="BJ431" s="19" t="s">
        <v>23</v>
      </c>
      <c r="BK431" s="212">
        <f>ROUND(I431*H431,2)</f>
        <v>0</v>
      </c>
      <c r="BL431" s="19" t="s">
        <v>415</v>
      </c>
      <c r="BM431" s="19" t="s">
        <v>4194</v>
      </c>
    </row>
    <row r="432" spans="2:65" s="13" customFormat="1" x14ac:dyDescent="0.3">
      <c r="B432" s="225"/>
      <c r="C432" s="226"/>
      <c r="D432" s="247" t="s">
        <v>417</v>
      </c>
      <c r="E432" s="251" t="s">
        <v>36</v>
      </c>
      <c r="F432" s="252" t="s">
        <v>4195</v>
      </c>
      <c r="G432" s="226"/>
      <c r="H432" s="253">
        <v>26.047000000000001</v>
      </c>
      <c r="I432" s="230"/>
      <c r="J432" s="226"/>
      <c r="K432" s="226"/>
      <c r="L432" s="231"/>
      <c r="M432" s="232"/>
      <c r="N432" s="233"/>
      <c r="O432" s="233"/>
      <c r="P432" s="233"/>
      <c r="Q432" s="233"/>
      <c r="R432" s="233"/>
      <c r="S432" s="233"/>
      <c r="T432" s="234"/>
      <c r="AT432" s="235" t="s">
        <v>417</v>
      </c>
      <c r="AU432" s="235" t="s">
        <v>94</v>
      </c>
      <c r="AV432" s="13" t="s">
        <v>87</v>
      </c>
      <c r="AW432" s="13" t="s">
        <v>43</v>
      </c>
      <c r="AX432" s="13" t="s">
        <v>23</v>
      </c>
      <c r="AY432" s="235" t="s">
        <v>406</v>
      </c>
    </row>
    <row r="433" spans="2:65" s="1" customFormat="1" ht="22.5" customHeight="1" x14ac:dyDescent="0.3">
      <c r="B433" s="37"/>
      <c r="C433" s="201" t="s">
        <v>891</v>
      </c>
      <c r="D433" s="201" t="s">
        <v>410</v>
      </c>
      <c r="E433" s="202" t="s">
        <v>4010</v>
      </c>
      <c r="F433" s="203" t="s">
        <v>4011</v>
      </c>
      <c r="G433" s="204" t="s">
        <v>413</v>
      </c>
      <c r="H433" s="205">
        <v>568.02200000000005</v>
      </c>
      <c r="I433" s="206"/>
      <c r="J433" s="207">
        <f>ROUND(I433*H433,2)</f>
        <v>0</v>
      </c>
      <c r="K433" s="203" t="s">
        <v>414</v>
      </c>
      <c r="L433" s="57"/>
      <c r="M433" s="208" t="s">
        <v>36</v>
      </c>
      <c r="N433" s="209" t="s">
        <v>50</v>
      </c>
      <c r="O433" s="38"/>
      <c r="P433" s="210">
        <f>O433*H433</f>
        <v>0</v>
      </c>
      <c r="Q433" s="210">
        <v>0</v>
      </c>
      <c r="R433" s="210">
        <f>Q433*H433</f>
        <v>0</v>
      </c>
      <c r="S433" s="210">
        <v>0</v>
      </c>
      <c r="T433" s="211">
        <f>S433*H433</f>
        <v>0</v>
      </c>
      <c r="AR433" s="19" t="s">
        <v>415</v>
      </c>
      <c r="AT433" s="19" t="s">
        <v>410</v>
      </c>
      <c r="AU433" s="19" t="s">
        <v>94</v>
      </c>
      <c r="AY433" s="19" t="s">
        <v>406</v>
      </c>
      <c r="BE433" s="212">
        <f>IF(N433="základní",J433,0)</f>
        <v>0</v>
      </c>
      <c r="BF433" s="212">
        <f>IF(N433="snížená",J433,0)</f>
        <v>0</v>
      </c>
      <c r="BG433" s="212">
        <f>IF(N433="zákl. přenesená",J433,0)</f>
        <v>0</v>
      </c>
      <c r="BH433" s="212">
        <f>IF(N433="sníž. přenesená",J433,0)</f>
        <v>0</v>
      </c>
      <c r="BI433" s="212">
        <f>IF(N433="nulová",J433,0)</f>
        <v>0</v>
      </c>
      <c r="BJ433" s="19" t="s">
        <v>23</v>
      </c>
      <c r="BK433" s="212">
        <f>ROUND(I433*H433,2)</f>
        <v>0</v>
      </c>
      <c r="BL433" s="19" t="s">
        <v>415</v>
      </c>
      <c r="BM433" s="19" t="s">
        <v>4196</v>
      </c>
    </row>
    <row r="434" spans="2:65" s="12" customFormat="1" x14ac:dyDescent="0.3">
      <c r="B434" s="213"/>
      <c r="C434" s="214"/>
      <c r="D434" s="215" t="s">
        <v>417</v>
      </c>
      <c r="E434" s="216" t="s">
        <v>36</v>
      </c>
      <c r="F434" s="217" t="s">
        <v>4164</v>
      </c>
      <c r="G434" s="214"/>
      <c r="H434" s="218" t="s">
        <v>36</v>
      </c>
      <c r="I434" s="219"/>
      <c r="J434" s="214"/>
      <c r="K434" s="214"/>
      <c r="L434" s="220"/>
      <c r="M434" s="221"/>
      <c r="N434" s="222"/>
      <c r="O434" s="222"/>
      <c r="P434" s="222"/>
      <c r="Q434" s="222"/>
      <c r="R434" s="222"/>
      <c r="S434" s="222"/>
      <c r="T434" s="223"/>
      <c r="AT434" s="224" t="s">
        <v>417</v>
      </c>
      <c r="AU434" s="224" t="s">
        <v>94</v>
      </c>
      <c r="AV434" s="12" t="s">
        <v>23</v>
      </c>
      <c r="AW434" s="12" t="s">
        <v>43</v>
      </c>
      <c r="AX434" s="12" t="s">
        <v>79</v>
      </c>
      <c r="AY434" s="224" t="s">
        <v>406</v>
      </c>
    </row>
    <row r="435" spans="2:65" s="13" customFormat="1" x14ac:dyDescent="0.3">
      <c r="B435" s="225"/>
      <c r="C435" s="226"/>
      <c r="D435" s="247" t="s">
        <v>417</v>
      </c>
      <c r="E435" s="251" t="s">
        <v>36</v>
      </c>
      <c r="F435" s="252" t="s">
        <v>381</v>
      </c>
      <c r="G435" s="226"/>
      <c r="H435" s="253">
        <v>568.02200000000005</v>
      </c>
      <c r="I435" s="230"/>
      <c r="J435" s="226"/>
      <c r="K435" s="226"/>
      <c r="L435" s="231"/>
      <c r="M435" s="232"/>
      <c r="N435" s="233"/>
      <c r="O435" s="233"/>
      <c r="P435" s="233"/>
      <c r="Q435" s="233"/>
      <c r="R435" s="233"/>
      <c r="S435" s="233"/>
      <c r="T435" s="234"/>
      <c r="AT435" s="235" t="s">
        <v>417</v>
      </c>
      <c r="AU435" s="235" t="s">
        <v>94</v>
      </c>
      <c r="AV435" s="13" t="s">
        <v>87</v>
      </c>
      <c r="AW435" s="13" t="s">
        <v>43</v>
      </c>
      <c r="AX435" s="13" t="s">
        <v>23</v>
      </c>
      <c r="AY435" s="235" t="s">
        <v>406</v>
      </c>
    </row>
    <row r="436" spans="2:65" s="1" customFormat="1" ht="22.5" customHeight="1" x14ac:dyDescent="0.3">
      <c r="B436" s="37"/>
      <c r="C436" s="201" t="s">
        <v>896</v>
      </c>
      <c r="D436" s="201" t="s">
        <v>410</v>
      </c>
      <c r="E436" s="202" t="s">
        <v>1131</v>
      </c>
      <c r="F436" s="203" t="s">
        <v>1132</v>
      </c>
      <c r="G436" s="204" t="s">
        <v>413</v>
      </c>
      <c r="H436" s="205">
        <v>4.524</v>
      </c>
      <c r="I436" s="206"/>
      <c r="J436" s="207">
        <f>ROUND(I436*H436,2)</f>
        <v>0</v>
      </c>
      <c r="K436" s="203" t="s">
        <v>414</v>
      </c>
      <c r="L436" s="57"/>
      <c r="M436" s="208" t="s">
        <v>36</v>
      </c>
      <c r="N436" s="209" t="s">
        <v>50</v>
      </c>
      <c r="O436" s="38"/>
      <c r="P436" s="210">
        <f>O436*H436</f>
        <v>0</v>
      </c>
      <c r="Q436" s="210">
        <v>0</v>
      </c>
      <c r="R436" s="210">
        <f>Q436*H436</f>
        <v>0</v>
      </c>
      <c r="S436" s="210">
        <v>0</v>
      </c>
      <c r="T436" s="211">
        <f>S436*H436</f>
        <v>0</v>
      </c>
      <c r="AR436" s="19" t="s">
        <v>415</v>
      </c>
      <c r="AT436" s="19" t="s">
        <v>410</v>
      </c>
      <c r="AU436" s="19" t="s">
        <v>94</v>
      </c>
      <c r="AY436" s="19" t="s">
        <v>406</v>
      </c>
      <c r="BE436" s="212">
        <f>IF(N436="základní",J436,0)</f>
        <v>0</v>
      </c>
      <c r="BF436" s="212">
        <f>IF(N436="snížená",J436,0)</f>
        <v>0</v>
      </c>
      <c r="BG436" s="212">
        <f>IF(N436="zákl. přenesená",J436,0)</f>
        <v>0</v>
      </c>
      <c r="BH436" s="212">
        <f>IF(N436="sníž. přenesená",J436,0)</f>
        <v>0</v>
      </c>
      <c r="BI436" s="212">
        <f>IF(N436="nulová",J436,0)</f>
        <v>0</v>
      </c>
      <c r="BJ436" s="19" t="s">
        <v>23</v>
      </c>
      <c r="BK436" s="212">
        <f>ROUND(I436*H436,2)</f>
        <v>0</v>
      </c>
      <c r="BL436" s="19" t="s">
        <v>415</v>
      </c>
      <c r="BM436" s="19" t="s">
        <v>4197</v>
      </c>
    </row>
    <row r="437" spans="2:65" s="13" customFormat="1" x14ac:dyDescent="0.3">
      <c r="B437" s="225"/>
      <c r="C437" s="226"/>
      <c r="D437" s="247" t="s">
        <v>417</v>
      </c>
      <c r="E437" s="251" t="s">
        <v>36</v>
      </c>
      <c r="F437" s="252" t="s">
        <v>1028</v>
      </c>
      <c r="G437" s="226"/>
      <c r="H437" s="253">
        <v>4.524</v>
      </c>
      <c r="I437" s="230"/>
      <c r="J437" s="226"/>
      <c r="K437" s="226"/>
      <c r="L437" s="231"/>
      <c r="M437" s="232"/>
      <c r="N437" s="233"/>
      <c r="O437" s="233"/>
      <c r="P437" s="233"/>
      <c r="Q437" s="233"/>
      <c r="R437" s="233"/>
      <c r="S437" s="233"/>
      <c r="T437" s="234"/>
      <c r="AT437" s="235" t="s">
        <v>417</v>
      </c>
      <c r="AU437" s="235" t="s">
        <v>94</v>
      </c>
      <c r="AV437" s="13" t="s">
        <v>87</v>
      </c>
      <c r="AW437" s="13" t="s">
        <v>43</v>
      </c>
      <c r="AX437" s="13" t="s">
        <v>23</v>
      </c>
      <c r="AY437" s="235" t="s">
        <v>406</v>
      </c>
    </row>
    <row r="438" spans="2:65" s="1" customFormat="1" ht="22.5" customHeight="1" x14ac:dyDescent="0.3">
      <c r="B438" s="37"/>
      <c r="C438" s="201" t="s">
        <v>899</v>
      </c>
      <c r="D438" s="201" t="s">
        <v>410</v>
      </c>
      <c r="E438" s="202" t="s">
        <v>547</v>
      </c>
      <c r="F438" s="203" t="s">
        <v>548</v>
      </c>
      <c r="G438" s="204" t="s">
        <v>413</v>
      </c>
      <c r="H438" s="205">
        <v>450.84</v>
      </c>
      <c r="I438" s="206"/>
      <c r="J438" s="207">
        <f>ROUND(I438*H438,2)</f>
        <v>0</v>
      </c>
      <c r="K438" s="203" t="s">
        <v>414</v>
      </c>
      <c r="L438" s="57"/>
      <c r="M438" s="208" t="s">
        <v>36</v>
      </c>
      <c r="N438" s="209" t="s">
        <v>50</v>
      </c>
      <c r="O438" s="38"/>
      <c r="P438" s="210">
        <f>O438*H438</f>
        <v>0</v>
      </c>
      <c r="Q438" s="210">
        <v>0</v>
      </c>
      <c r="R438" s="210">
        <f>Q438*H438</f>
        <v>0</v>
      </c>
      <c r="S438" s="210">
        <v>0</v>
      </c>
      <c r="T438" s="211">
        <f>S438*H438</f>
        <v>0</v>
      </c>
      <c r="AR438" s="19" t="s">
        <v>415</v>
      </c>
      <c r="AT438" s="19" t="s">
        <v>410</v>
      </c>
      <c r="AU438" s="19" t="s">
        <v>94</v>
      </c>
      <c r="AY438" s="19" t="s">
        <v>406</v>
      </c>
      <c r="BE438" s="212">
        <f>IF(N438="základní",J438,0)</f>
        <v>0</v>
      </c>
      <c r="BF438" s="212">
        <f>IF(N438="snížená",J438,0)</f>
        <v>0</v>
      </c>
      <c r="BG438" s="212">
        <f>IF(N438="zákl. přenesená",J438,0)</f>
        <v>0</v>
      </c>
      <c r="BH438" s="212">
        <f>IF(N438="sníž. přenesená",J438,0)</f>
        <v>0</v>
      </c>
      <c r="BI438" s="212">
        <f>IF(N438="nulová",J438,0)</f>
        <v>0</v>
      </c>
      <c r="BJ438" s="19" t="s">
        <v>23</v>
      </c>
      <c r="BK438" s="212">
        <f>ROUND(I438*H438,2)</f>
        <v>0</v>
      </c>
      <c r="BL438" s="19" t="s">
        <v>415</v>
      </c>
      <c r="BM438" s="19" t="s">
        <v>4198</v>
      </c>
    </row>
    <row r="439" spans="2:65" s="13" customFormat="1" x14ac:dyDescent="0.3">
      <c r="B439" s="225"/>
      <c r="C439" s="226"/>
      <c r="D439" s="215" t="s">
        <v>417</v>
      </c>
      <c r="E439" s="227" t="s">
        <v>36</v>
      </c>
      <c r="F439" s="228" t="s">
        <v>4199</v>
      </c>
      <c r="G439" s="226"/>
      <c r="H439" s="229">
        <v>1054.548</v>
      </c>
      <c r="I439" s="230"/>
      <c r="J439" s="226"/>
      <c r="K439" s="226"/>
      <c r="L439" s="231"/>
      <c r="M439" s="232"/>
      <c r="N439" s="233"/>
      <c r="O439" s="233"/>
      <c r="P439" s="233"/>
      <c r="Q439" s="233"/>
      <c r="R439" s="233"/>
      <c r="S439" s="233"/>
      <c r="T439" s="234"/>
      <c r="AT439" s="235" t="s">
        <v>417</v>
      </c>
      <c r="AU439" s="235" t="s">
        <v>94</v>
      </c>
      <c r="AV439" s="13" t="s">
        <v>87</v>
      </c>
      <c r="AW439" s="13" t="s">
        <v>43</v>
      </c>
      <c r="AX439" s="13" t="s">
        <v>79</v>
      </c>
      <c r="AY439" s="235" t="s">
        <v>406</v>
      </c>
    </row>
    <row r="440" spans="2:65" s="13" customFormat="1" x14ac:dyDescent="0.3">
      <c r="B440" s="225"/>
      <c r="C440" s="226"/>
      <c r="D440" s="215" t="s">
        <v>417</v>
      </c>
      <c r="E440" s="227" t="s">
        <v>36</v>
      </c>
      <c r="F440" s="228" t="s">
        <v>4200</v>
      </c>
      <c r="G440" s="226"/>
      <c r="H440" s="229">
        <v>9.0519999999999996</v>
      </c>
      <c r="I440" s="230"/>
      <c r="J440" s="226"/>
      <c r="K440" s="226"/>
      <c r="L440" s="231"/>
      <c r="M440" s="232"/>
      <c r="N440" s="233"/>
      <c r="O440" s="233"/>
      <c r="P440" s="233"/>
      <c r="Q440" s="233"/>
      <c r="R440" s="233"/>
      <c r="S440" s="233"/>
      <c r="T440" s="234"/>
      <c r="AT440" s="235" t="s">
        <v>417</v>
      </c>
      <c r="AU440" s="235" t="s">
        <v>94</v>
      </c>
      <c r="AV440" s="13" t="s">
        <v>87</v>
      </c>
      <c r="AW440" s="13" t="s">
        <v>43</v>
      </c>
      <c r="AX440" s="13" t="s">
        <v>79</v>
      </c>
      <c r="AY440" s="235" t="s">
        <v>406</v>
      </c>
    </row>
    <row r="441" spans="2:65" s="13" customFormat="1" x14ac:dyDescent="0.3">
      <c r="B441" s="225"/>
      <c r="C441" s="226"/>
      <c r="D441" s="215" t="s">
        <v>417</v>
      </c>
      <c r="E441" s="227" t="s">
        <v>36</v>
      </c>
      <c r="F441" s="228" t="s">
        <v>1028</v>
      </c>
      <c r="G441" s="226"/>
      <c r="H441" s="229">
        <v>4.524</v>
      </c>
      <c r="I441" s="230"/>
      <c r="J441" s="226"/>
      <c r="K441" s="226"/>
      <c r="L441" s="231"/>
      <c r="M441" s="232"/>
      <c r="N441" s="233"/>
      <c r="O441" s="233"/>
      <c r="P441" s="233"/>
      <c r="Q441" s="233"/>
      <c r="R441" s="233"/>
      <c r="S441" s="233"/>
      <c r="T441" s="234"/>
      <c r="AT441" s="235" t="s">
        <v>417</v>
      </c>
      <c r="AU441" s="235" t="s">
        <v>94</v>
      </c>
      <c r="AV441" s="13" t="s">
        <v>87</v>
      </c>
      <c r="AW441" s="13" t="s">
        <v>43</v>
      </c>
      <c r="AX441" s="13" t="s">
        <v>79</v>
      </c>
      <c r="AY441" s="235" t="s">
        <v>406</v>
      </c>
    </row>
    <row r="442" spans="2:65" s="15" customFormat="1" x14ac:dyDescent="0.3">
      <c r="B442" s="254"/>
      <c r="C442" s="255"/>
      <c r="D442" s="215" t="s">
        <v>417</v>
      </c>
      <c r="E442" s="256" t="s">
        <v>36</v>
      </c>
      <c r="F442" s="257" t="s">
        <v>435</v>
      </c>
      <c r="G442" s="255"/>
      <c r="H442" s="258">
        <v>1068.124</v>
      </c>
      <c r="I442" s="259"/>
      <c r="J442" s="255"/>
      <c r="K442" s="255"/>
      <c r="L442" s="260"/>
      <c r="M442" s="261"/>
      <c r="N442" s="262"/>
      <c r="O442" s="262"/>
      <c r="P442" s="262"/>
      <c r="Q442" s="262"/>
      <c r="R442" s="262"/>
      <c r="S442" s="262"/>
      <c r="T442" s="263"/>
      <c r="AT442" s="264" t="s">
        <v>417</v>
      </c>
      <c r="AU442" s="264" t="s">
        <v>94</v>
      </c>
      <c r="AV442" s="15" t="s">
        <v>94</v>
      </c>
      <c r="AW442" s="15" t="s">
        <v>43</v>
      </c>
      <c r="AX442" s="15" t="s">
        <v>79</v>
      </c>
      <c r="AY442" s="264" t="s">
        <v>406</v>
      </c>
    </row>
    <row r="443" spans="2:65" s="13" customFormat="1" x14ac:dyDescent="0.3">
      <c r="B443" s="225"/>
      <c r="C443" s="226"/>
      <c r="D443" s="215" t="s">
        <v>417</v>
      </c>
      <c r="E443" s="227" t="s">
        <v>36</v>
      </c>
      <c r="F443" s="228" t="s">
        <v>4201</v>
      </c>
      <c r="G443" s="226"/>
      <c r="H443" s="229">
        <v>18.105</v>
      </c>
      <c r="I443" s="230"/>
      <c r="J443" s="226"/>
      <c r="K443" s="226"/>
      <c r="L443" s="231"/>
      <c r="M443" s="232"/>
      <c r="N443" s="233"/>
      <c r="O443" s="233"/>
      <c r="P443" s="233"/>
      <c r="Q443" s="233"/>
      <c r="R443" s="233"/>
      <c r="S443" s="233"/>
      <c r="T443" s="234"/>
      <c r="AT443" s="235" t="s">
        <v>417</v>
      </c>
      <c r="AU443" s="235" t="s">
        <v>94</v>
      </c>
      <c r="AV443" s="13" t="s">
        <v>87</v>
      </c>
      <c r="AW443" s="13" t="s">
        <v>43</v>
      </c>
      <c r="AX443" s="13" t="s">
        <v>79</v>
      </c>
      <c r="AY443" s="235" t="s">
        <v>406</v>
      </c>
    </row>
    <row r="444" spans="2:65" s="13" customFormat="1" x14ac:dyDescent="0.3">
      <c r="B444" s="225"/>
      <c r="C444" s="226"/>
      <c r="D444" s="215" t="s">
        <v>417</v>
      </c>
      <c r="E444" s="227" t="s">
        <v>36</v>
      </c>
      <c r="F444" s="228" t="s">
        <v>4202</v>
      </c>
      <c r="G444" s="226"/>
      <c r="H444" s="229">
        <v>-568.02200000000005</v>
      </c>
      <c r="I444" s="230"/>
      <c r="J444" s="226"/>
      <c r="K444" s="226"/>
      <c r="L444" s="231"/>
      <c r="M444" s="232"/>
      <c r="N444" s="233"/>
      <c r="O444" s="233"/>
      <c r="P444" s="233"/>
      <c r="Q444" s="233"/>
      <c r="R444" s="233"/>
      <c r="S444" s="233"/>
      <c r="T444" s="234"/>
      <c r="AT444" s="235" t="s">
        <v>417</v>
      </c>
      <c r="AU444" s="235" t="s">
        <v>94</v>
      </c>
      <c r="AV444" s="13" t="s">
        <v>87</v>
      </c>
      <c r="AW444" s="13" t="s">
        <v>43</v>
      </c>
      <c r="AX444" s="13" t="s">
        <v>79</v>
      </c>
      <c r="AY444" s="235" t="s">
        <v>406</v>
      </c>
    </row>
    <row r="445" spans="2:65" s="14" customFormat="1" x14ac:dyDescent="0.3">
      <c r="B445" s="236"/>
      <c r="C445" s="237"/>
      <c r="D445" s="215" t="s">
        <v>417</v>
      </c>
      <c r="E445" s="238" t="s">
        <v>275</v>
      </c>
      <c r="F445" s="239" t="s">
        <v>421</v>
      </c>
      <c r="G445" s="237"/>
      <c r="H445" s="240">
        <v>518.20699999999999</v>
      </c>
      <c r="I445" s="241"/>
      <c r="J445" s="237"/>
      <c r="K445" s="237"/>
      <c r="L445" s="242"/>
      <c r="M445" s="243"/>
      <c r="N445" s="244"/>
      <c r="O445" s="244"/>
      <c r="P445" s="244"/>
      <c r="Q445" s="244"/>
      <c r="R445" s="244"/>
      <c r="S445" s="244"/>
      <c r="T445" s="245"/>
      <c r="AT445" s="246" t="s">
        <v>417</v>
      </c>
      <c r="AU445" s="246" t="s">
        <v>94</v>
      </c>
      <c r="AV445" s="14" t="s">
        <v>415</v>
      </c>
      <c r="AW445" s="14" t="s">
        <v>43</v>
      </c>
      <c r="AX445" s="14" t="s">
        <v>79</v>
      </c>
      <c r="AY445" s="246" t="s">
        <v>406</v>
      </c>
    </row>
    <row r="446" spans="2:65" s="13" customFormat="1" x14ac:dyDescent="0.3">
      <c r="B446" s="225"/>
      <c r="C446" s="226"/>
      <c r="D446" s="247" t="s">
        <v>417</v>
      </c>
      <c r="E446" s="251" t="s">
        <v>36</v>
      </c>
      <c r="F446" s="252" t="s">
        <v>4203</v>
      </c>
      <c r="G446" s="226"/>
      <c r="H446" s="253">
        <v>450.84</v>
      </c>
      <c r="I446" s="230"/>
      <c r="J446" s="226"/>
      <c r="K446" s="226"/>
      <c r="L446" s="231"/>
      <c r="M446" s="232"/>
      <c r="N446" s="233"/>
      <c r="O446" s="233"/>
      <c r="P446" s="233"/>
      <c r="Q446" s="233"/>
      <c r="R446" s="233"/>
      <c r="S446" s="233"/>
      <c r="T446" s="234"/>
      <c r="AT446" s="235" t="s">
        <v>417</v>
      </c>
      <c r="AU446" s="235" t="s">
        <v>94</v>
      </c>
      <c r="AV446" s="13" t="s">
        <v>87</v>
      </c>
      <c r="AW446" s="13" t="s">
        <v>43</v>
      </c>
      <c r="AX446" s="13" t="s">
        <v>23</v>
      </c>
      <c r="AY446" s="235" t="s">
        <v>406</v>
      </c>
    </row>
    <row r="447" spans="2:65" s="1" customFormat="1" ht="31.5" customHeight="1" x14ac:dyDescent="0.3">
      <c r="B447" s="37"/>
      <c r="C447" s="201" t="s">
        <v>920</v>
      </c>
      <c r="D447" s="201" t="s">
        <v>410</v>
      </c>
      <c r="E447" s="202" t="s">
        <v>551</v>
      </c>
      <c r="F447" s="203" t="s">
        <v>552</v>
      </c>
      <c r="G447" s="204" t="s">
        <v>413</v>
      </c>
      <c r="H447" s="205">
        <v>5860.92</v>
      </c>
      <c r="I447" s="206"/>
      <c r="J447" s="207">
        <f>ROUND(I447*H447,2)</f>
        <v>0</v>
      </c>
      <c r="K447" s="203" t="s">
        <v>414</v>
      </c>
      <c r="L447" s="57"/>
      <c r="M447" s="208" t="s">
        <v>36</v>
      </c>
      <c r="N447" s="209" t="s">
        <v>50</v>
      </c>
      <c r="O447" s="38"/>
      <c r="P447" s="210">
        <f>O447*H447</f>
        <v>0</v>
      </c>
      <c r="Q447" s="210">
        <v>0</v>
      </c>
      <c r="R447" s="210">
        <f>Q447*H447</f>
        <v>0</v>
      </c>
      <c r="S447" s="210">
        <v>0</v>
      </c>
      <c r="T447" s="211">
        <f>S447*H447</f>
        <v>0</v>
      </c>
      <c r="AR447" s="19" t="s">
        <v>415</v>
      </c>
      <c r="AT447" s="19" t="s">
        <v>410</v>
      </c>
      <c r="AU447" s="19" t="s">
        <v>94</v>
      </c>
      <c r="AY447" s="19" t="s">
        <v>406</v>
      </c>
      <c r="BE447" s="212">
        <f>IF(N447="základní",J447,0)</f>
        <v>0</v>
      </c>
      <c r="BF447" s="212">
        <f>IF(N447="snížená",J447,0)</f>
        <v>0</v>
      </c>
      <c r="BG447" s="212">
        <f>IF(N447="zákl. přenesená",J447,0)</f>
        <v>0</v>
      </c>
      <c r="BH447" s="212">
        <f>IF(N447="sníž. přenesená",J447,0)</f>
        <v>0</v>
      </c>
      <c r="BI447" s="212">
        <f>IF(N447="nulová",J447,0)</f>
        <v>0</v>
      </c>
      <c r="BJ447" s="19" t="s">
        <v>23</v>
      </c>
      <c r="BK447" s="212">
        <f>ROUND(I447*H447,2)</f>
        <v>0</v>
      </c>
      <c r="BL447" s="19" t="s">
        <v>415</v>
      </c>
      <c r="BM447" s="19" t="s">
        <v>4204</v>
      </c>
    </row>
    <row r="448" spans="2:65" s="13" customFormat="1" x14ac:dyDescent="0.3">
      <c r="B448" s="225"/>
      <c r="C448" s="226"/>
      <c r="D448" s="247" t="s">
        <v>417</v>
      </c>
      <c r="E448" s="226"/>
      <c r="F448" s="252" t="s">
        <v>4205</v>
      </c>
      <c r="G448" s="226"/>
      <c r="H448" s="253">
        <v>5860.92</v>
      </c>
      <c r="I448" s="230"/>
      <c r="J448" s="226"/>
      <c r="K448" s="226"/>
      <c r="L448" s="231"/>
      <c r="M448" s="232"/>
      <c r="N448" s="233"/>
      <c r="O448" s="233"/>
      <c r="P448" s="233"/>
      <c r="Q448" s="233"/>
      <c r="R448" s="233"/>
      <c r="S448" s="233"/>
      <c r="T448" s="234"/>
      <c r="AT448" s="235" t="s">
        <v>417</v>
      </c>
      <c r="AU448" s="235" t="s">
        <v>94</v>
      </c>
      <c r="AV448" s="13" t="s">
        <v>87</v>
      </c>
      <c r="AW448" s="13" t="s">
        <v>4</v>
      </c>
      <c r="AX448" s="13" t="s">
        <v>23</v>
      </c>
      <c r="AY448" s="235" t="s">
        <v>406</v>
      </c>
    </row>
    <row r="449" spans="2:65" s="1" customFormat="1" ht="22.5" customHeight="1" x14ac:dyDescent="0.3">
      <c r="B449" s="37"/>
      <c r="C449" s="201" t="s">
        <v>924</v>
      </c>
      <c r="D449" s="201" t="s">
        <v>410</v>
      </c>
      <c r="E449" s="202" t="s">
        <v>577</v>
      </c>
      <c r="F449" s="203" t="s">
        <v>578</v>
      </c>
      <c r="G449" s="204" t="s">
        <v>413</v>
      </c>
      <c r="H449" s="205">
        <v>67.367000000000004</v>
      </c>
      <c r="I449" s="206"/>
      <c r="J449" s="207">
        <f>ROUND(I449*H449,2)</f>
        <v>0</v>
      </c>
      <c r="K449" s="203" t="s">
        <v>414</v>
      </c>
      <c r="L449" s="57"/>
      <c r="M449" s="208" t="s">
        <v>36</v>
      </c>
      <c r="N449" s="209" t="s">
        <v>50</v>
      </c>
      <c r="O449" s="38"/>
      <c r="P449" s="210">
        <f>O449*H449</f>
        <v>0</v>
      </c>
      <c r="Q449" s="210">
        <v>0</v>
      </c>
      <c r="R449" s="210">
        <f>Q449*H449</f>
        <v>0</v>
      </c>
      <c r="S449" s="210">
        <v>0</v>
      </c>
      <c r="T449" s="211">
        <f>S449*H449</f>
        <v>0</v>
      </c>
      <c r="AR449" s="19" t="s">
        <v>415</v>
      </c>
      <c r="AT449" s="19" t="s">
        <v>410</v>
      </c>
      <c r="AU449" s="19" t="s">
        <v>94</v>
      </c>
      <c r="AY449" s="19" t="s">
        <v>406</v>
      </c>
      <c r="BE449" s="212">
        <f>IF(N449="základní",J449,0)</f>
        <v>0</v>
      </c>
      <c r="BF449" s="212">
        <f>IF(N449="snížená",J449,0)</f>
        <v>0</v>
      </c>
      <c r="BG449" s="212">
        <f>IF(N449="zákl. přenesená",J449,0)</f>
        <v>0</v>
      </c>
      <c r="BH449" s="212">
        <f>IF(N449="sníž. přenesená",J449,0)</f>
        <v>0</v>
      </c>
      <c r="BI449" s="212">
        <f>IF(N449="nulová",J449,0)</f>
        <v>0</v>
      </c>
      <c r="BJ449" s="19" t="s">
        <v>23</v>
      </c>
      <c r="BK449" s="212">
        <f>ROUND(I449*H449,2)</f>
        <v>0</v>
      </c>
      <c r="BL449" s="19" t="s">
        <v>415</v>
      </c>
      <c r="BM449" s="19" t="s">
        <v>4206</v>
      </c>
    </row>
    <row r="450" spans="2:65" s="12" customFormat="1" x14ac:dyDescent="0.3">
      <c r="B450" s="213"/>
      <c r="C450" s="214"/>
      <c r="D450" s="215" t="s">
        <v>417</v>
      </c>
      <c r="E450" s="216" t="s">
        <v>36</v>
      </c>
      <c r="F450" s="217" t="s">
        <v>1877</v>
      </c>
      <c r="G450" s="214"/>
      <c r="H450" s="218" t="s">
        <v>36</v>
      </c>
      <c r="I450" s="219"/>
      <c r="J450" s="214"/>
      <c r="K450" s="214"/>
      <c r="L450" s="220"/>
      <c r="M450" s="221"/>
      <c r="N450" s="222"/>
      <c r="O450" s="222"/>
      <c r="P450" s="222"/>
      <c r="Q450" s="222"/>
      <c r="R450" s="222"/>
      <c r="S450" s="222"/>
      <c r="T450" s="223"/>
      <c r="AT450" s="224" t="s">
        <v>417</v>
      </c>
      <c r="AU450" s="224" t="s">
        <v>94</v>
      </c>
      <c r="AV450" s="12" t="s">
        <v>23</v>
      </c>
      <c r="AW450" s="12" t="s">
        <v>43</v>
      </c>
      <c r="AX450" s="12" t="s">
        <v>79</v>
      </c>
      <c r="AY450" s="224" t="s">
        <v>406</v>
      </c>
    </row>
    <row r="451" spans="2:65" s="13" customFormat="1" x14ac:dyDescent="0.3">
      <c r="B451" s="225"/>
      <c r="C451" s="226"/>
      <c r="D451" s="247" t="s">
        <v>417</v>
      </c>
      <c r="E451" s="251" t="s">
        <v>36</v>
      </c>
      <c r="F451" s="252" t="s">
        <v>4207</v>
      </c>
      <c r="G451" s="226"/>
      <c r="H451" s="253">
        <v>67.367000000000004</v>
      </c>
      <c r="I451" s="230"/>
      <c r="J451" s="226"/>
      <c r="K451" s="226"/>
      <c r="L451" s="231"/>
      <c r="M451" s="232"/>
      <c r="N451" s="233"/>
      <c r="O451" s="233"/>
      <c r="P451" s="233"/>
      <c r="Q451" s="233"/>
      <c r="R451" s="233"/>
      <c r="S451" s="233"/>
      <c r="T451" s="234"/>
      <c r="AT451" s="235" t="s">
        <v>417</v>
      </c>
      <c r="AU451" s="235" t="s">
        <v>94</v>
      </c>
      <c r="AV451" s="13" t="s">
        <v>87</v>
      </c>
      <c r="AW451" s="13" t="s">
        <v>43</v>
      </c>
      <c r="AX451" s="13" t="s">
        <v>23</v>
      </c>
      <c r="AY451" s="235" t="s">
        <v>406</v>
      </c>
    </row>
    <row r="452" spans="2:65" s="1" customFormat="1" ht="31.5" customHeight="1" x14ac:dyDescent="0.3">
      <c r="B452" s="37"/>
      <c r="C452" s="201" t="s">
        <v>928</v>
      </c>
      <c r="D452" s="201" t="s">
        <v>410</v>
      </c>
      <c r="E452" s="202" t="s">
        <v>581</v>
      </c>
      <c r="F452" s="203" t="s">
        <v>582</v>
      </c>
      <c r="G452" s="204" t="s">
        <v>413</v>
      </c>
      <c r="H452" s="205">
        <v>875.77099999999996</v>
      </c>
      <c r="I452" s="206"/>
      <c r="J452" s="207">
        <f>ROUND(I452*H452,2)</f>
        <v>0</v>
      </c>
      <c r="K452" s="203" t="s">
        <v>414</v>
      </c>
      <c r="L452" s="57"/>
      <c r="M452" s="208" t="s">
        <v>36</v>
      </c>
      <c r="N452" s="209" t="s">
        <v>50</v>
      </c>
      <c r="O452" s="38"/>
      <c r="P452" s="210">
        <f>O452*H452</f>
        <v>0</v>
      </c>
      <c r="Q452" s="210">
        <v>0</v>
      </c>
      <c r="R452" s="210">
        <f>Q452*H452</f>
        <v>0</v>
      </c>
      <c r="S452" s="210">
        <v>0</v>
      </c>
      <c r="T452" s="211">
        <f>S452*H452</f>
        <v>0</v>
      </c>
      <c r="AR452" s="19" t="s">
        <v>415</v>
      </c>
      <c r="AT452" s="19" t="s">
        <v>410</v>
      </c>
      <c r="AU452" s="19" t="s">
        <v>94</v>
      </c>
      <c r="AY452" s="19" t="s">
        <v>406</v>
      </c>
      <c r="BE452" s="212">
        <f>IF(N452="základní",J452,0)</f>
        <v>0</v>
      </c>
      <c r="BF452" s="212">
        <f>IF(N452="snížená",J452,0)</f>
        <v>0</v>
      </c>
      <c r="BG452" s="212">
        <f>IF(N452="zákl. přenesená",J452,0)</f>
        <v>0</v>
      </c>
      <c r="BH452" s="212">
        <f>IF(N452="sníž. přenesená",J452,0)</f>
        <v>0</v>
      </c>
      <c r="BI452" s="212">
        <f>IF(N452="nulová",J452,0)</f>
        <v>0</v>
      </c>
      <c r="BJ452" s="19" t="s">
        <v>23</v>
      </c>
      <c r="BK452" s="212">
        <f>ROUND(I452*H452,2)</f>
        <v>0</v>
      </c>
      <c r="BL452" s="19" t="s">
        <v>415</v>
      </c>
      <c r="BM452" s="19" t="s">
        <v>4208</v>
      </c>
    </row>
    <row r="453" spans="2:65" s="13" customFormat="1" x14ac:dyDescent="0.3">
      <c r="B453" s="225"/>
      <c r="C453" s="226"/>
      <c r="D453" s="247" t="s">
        <v>417</v>
      </c>
      <c r="E453" s="226"/>
      <c r="F453" s="252" t="s">
        <v>4209</v>
      </c>
      <c r="G453" s="226"/>
      <c r="H453" s="253">
        <v>875.77099999999996</v>
      </c>
      <c r="I453" s="230"/>
      <c r="J453" s="226"/>
      <c r="K453" s="226"/>
      <c r="L453" s="231"/>
      <c r="M453" s="232"/>
      <c r="N453" s="233"/>
      <c r="O453" s="233"/>
      <c r="P453" s="233"/>
      <c r="Q453" s="233"/>
      <c r="R453" s="233"/>
      <c r="S453" s="233"/>
      <c r="T453" s="234"/>
      <c r="AT453" s="235" t="s">
        <v>417</v>
      </c>
      <c r="AU453" s="235" t="s">
        <v>94</v>
      </c>
      <c r="AV453" s="13" t="s">
        <v>87</v>
      </c>
      <c r="AW453" s="13" t="s">
        <v>4</v>
      </c>
      <c r="AX453" s="13" t="s">
        <v>23</v>
      </c>
      <c r="AY453" s="235" t="s">
        <v>406</v>
      </c>
    </row>
    <row r="454" spans="2:65" s="1" customFormat="1" ht="22.5" customHeight="1" x14ac:dyDescent="0.3">
      <c r="B454" s="37"/>
      <c r="C454" s="201" t="s">
        <v>932</v>
      </c>
      <c r="D454" s="201" t="s">
        <v>410</v>
      </c>
      <c r="E454" s="202" t="s">
        <v>4086</v>
      </c>
      <c r="F454" s="203" t="s">
        <v>4087</v>
      </c>
      <c r="G454" s="204" t="s">
        <v>413</v>
      </c>
      <c r="H454" s="205">
        <v>518.20699999999999</v>
      </c>
      <c r="I454" s="206"/>
      <c r="J454" s="207">
        <f>ROUND(I454*H454,2)</f>
        <v>0</v>
      </c>
      <c r="K454" s="203" t="s">
        <v>36</v>
      </c>
      <c r="L454" s="57"/>
      <c r="M454" s="208" t="s">
        <v>36</v>
      </c>
      <c r="N454" s="209" t="s">
        <v>50</v>
      </c>
      <c r="O454" s="38"/>
      <c r="P454" s="210">
        <f>O454*H454</f>
        <v>0</v>
      </c>
      <c r="Q454" s="210">
        <v>0</v>
      </c>
      <c r="R454" s="210">
        <f>Q454*H454</f>
        <v>0</v>
      </c>
      <c r="S454" s="210">
        <v>0</v>
      </c>
      <c r="T454" s="211">
        <f>S454*H454</f>
        <v>0</v>
      </c>
      <c r="AR454" s="19" t="s">
        <v>415</v>
      </c>
      <c r="AT454" s="19" t="s">
        <v>410</v>
      </c>
      <c r="AU454" s="19" t="s">
        <v>94</v>
      </c>
      <c r="AY454" s="19" t="s">
        <v>406</v>
      </c>
      <c r="BE454" s="212">
        <f>IF(N454="základní",J454,0)</f>
        <v>0</v>
      </c>
      <c r="BF454" s="212">
        <f>IF(N454="snížená",J454,0)</f>
        <v>0</v>
      </c>
      <c r="BG454" s="212">
        <f>IF(N454="zákl. přenesená",J454,0)</f>
        <v>0</v>
      </c>
      <c r="BH454" s="212">
        <f>IF(N454="sníž. přenesená",J454,0)</f>
        <v>0</v>
      </c>
      <c r="BI454" s="212">
        <f>IF(N454="nulová",J454,0)</f>
        <v>0</v>
      </c>
      <c r="BJ454" s="19" t="s">
        <v>23</v>
      </c>
      <c r="BK454" s="212">
        <f>ROUND(I454*H454,2)</f>
        <v>0</v>
      </c>
      <c r="BL454" s="19" t="s">
        <v>415</v>
      </c>
      <c r="BM454" s="19" t="s">
        <v>4210</v>
      </c>
    </row>
    <row r="455" spans="2:65" s="13" customFormat="1" x14ac:dyDescent="0.3">
      <c r="B455" s="225"/>
      <c r="C455" s="226"/>
      <c r="D455" s="247" t="s">
        <v>417</v>
      </c>
      <c r="E455" s="251" t="s">
        <v>36</v>
      </c>
      <c r="F455" s="252" t="s">
        <v>275</v>
      </c>
      <c r="G455" s="226"/>
      <c r="H455" s="253">
        <v>518.20699999999999</v>
      </c>
      <c r="I455" s="230"/>
      <c r="J455" s="226"/>
      <c r="K455" s="226"/>
      <c r="L455" s="231"/>
      <c r="M455" s="232"/>
      <c r="N455" s="233"/>
      <c r="O455" s="233"/>
      <c r="P455" s="233"/>
      <c r="Q455" s="233"/>
      <c r="R455" s="233"/>
      <c r="S455" s="233"/>
      <c r="T455" s="234"/>
      <c r="AT455" s="235" t="s">
        <v>417</v>
      </c>
      <c r="AU455" s="235" t="s">
        <v>94</v>
      </c>
      <c r="AV455" s="13" t="s">
        <v>87</v>
      </c>
      <c r="AW455" s="13" t="s">
        <v>43</v>
      </c>
      <c r="AX455" s="13" t="s">
        <v>23</v>
      </c>
      <c r="AY455" s="235" t="s">
        <v>406</v>
      </c>
    </row>
    <row r="456" spans="2:65" s="1" customFormat="1" ht="22.5" customHeight="1" x14ac:dyDescent="0.3">
      <c r="B456" s="37"/>
      <c r="C456" s="201" t="s">
        <v>940</v>
      </c>
      <c r="D456" s="201" t="s">
        <v>410</v>
      </c>
      <c r="E456" s="202" t="s">
        <v>1361</v>
      </c>
      <c r="F456" s="203" t="s">
        <v>1362</v>
      </c>
      <c r="G456" s="204" t="s">
        <v>1363</v>
      </c>
      <c r="H456" s="205">
        <v>1</v>
      </c>
      <c r="I456" s="206"/>
      <c r="J456" s="207">
        <f>ROUND(I456*H456,2)</f>
        <v>0</v>
      </c>
      <c r="K456" s="203" t="s">
        <v>36</v>
      </c>
      <c r="L456" s="57"/>
      <c r="M456" s="208" t="s">
        <v>36</v>
      </c>
      <c r="N456" s="209" t="s">
        <v>50</v>
      </c>
      <c r="O456" s="38"/>
      <c r="P456" s="210">
        <f>O456*H456</f>
        <v>0</v>
      </c>
      <c r="Q456" s="210">
        <v>0</v>
      </c>
      <c r="R456" s="210">
        <f>Q456*H456</f>
        <v>0</v>
      </c>
      <c r="S456" s="210">
        <v>0</v>
      </c>
      <c r="T456" s="211">
        <f>S456*H456</f>
        <v>0</v>
      </c>
      <c r="AR456" s="19" t="s">
        <v>415</v>
      </c>
      <c r="AT456" s="19" t="s">
        <v>410</v>
      </c>
      <c r="AU456" s="19" t="s">
        <v>94</v>
      </c>
      <c r="AY456" s="19" t="s">
        <v>406</v>
      </c>
      <c r="BE456" s="212">
        <f>IF(N456="základní",J456,0)</f>
        <v>0</v>
      </c>
      <c r="BF456" s="212">
        <f>IF(N456="snížená",J456,0)</f>
        <v>0</v>
      </c>
      <c r="BG456" s="212">
        <f>IF(N456="zákl. přenesená",J456,0)</f>
        <v>0</v>
      </c>
      <c r="BH456" s="212">
        <f>IF(N456="sníž. přenesená",J456,0)</f>
        <v>0</v>
      </c>
      <c r="BI456" s="212">
        <f>IF(N456="nulová",J456,0)</f>
        <v>0</v>
      </c>
      <c r="BJ456" s="19" t="s">
        <v>23</v>
      </c>
      <c r="BK456" s="212">
        <f>ROUND(I456*H456,2)</f>
        <v>0</v>
      </c>
      <c r="BL456" s="19" t="s">
        <v>415</v>
      </c>
      <c r="BM456" s="19" t="s">
        <v>4211</v>
      </c>
    </row>
    <row r="457" spans="2:65" s="1" customFormat="1" ht="31.5" customHeight="1" x14ac:dyDescent="0.3">
      <c r="B457" s="37"/>
      <c r="C457" s="201" t="s">
        <v>944</v>
      </c>
      <c r="D457" s="201" t="s">
        <v>410</v>
      </c>
      <c r="E457" s="202" t="s">
        <v>1366</v>
      </c>
      <c r="F457" s="203" t="s">
        <v>1367</v>
      </c>
      <c r="G457" s="204" t="s">
        <v>596</v>
      </c>
      <c r="H457" s="205">
        <v>283.58800000000002</v>
      </c>
      <c r="I457" s="206"/>
      <c r="J457" s="207">
        <f>ROUND(I457*H457,2)</f>
        <v>0</v>
      </c>
      <c r="K457" s="203" t="s">
        <v>36</v>
      </c>
      <c r="L457" s="57"/>
      <c r="M457" s="208" t="s">
        <v>36</v>
      </c>
      <c r="N457" s="209" t="s">
        <v>50</v>
      </c>
      <c r="O457" s="38"/>
      <c r="P457" s="210">
        <f>O457*H457</f>
        <v>0</v>
      </c>
      <c r="Q457" s="210">
        <v>3.0000000000000001E-5</v>
      </c>
      <c r="R457" s="210">
        <f>Q457*H457</f>
        <v>8.5076400000000003E-3</v>
      </c>
      <c r="S457" s="210">
        <v>0</v>
      </c>
      <c r="T457" s="211">
        <f>S457*H457</f>
        <v>0</v>
      </c>
      <c r="AR457" s="19" t="s">
        <v>415</v>
      </c>
      <c r="AT457" s="19" t="s">
        <v>410</v>
      </c>
      <c r="AU457" s="19" t="s">
        <v>94</v>
      </c>
      <c r="AY457" s="19" t="s">
        <v>406</v>
      </c>
      <c r="BE457" s="212">
        <f>IF(N457="základní",J457,0)</f>
        <v>0</v>
      </c>
      <c r="BF457" s="212">
        <f>IF(N457="snížená",J457,0)</f>
        <v>0</v>
      </c>
      <c r="BG457" s="212">
        <f>IF(N457="zákl. přenesená",J457,0)</f>
        <v>0</v>
      </c>
      <c r="BH457" s="212">
        <f>IF(N457="sníž. přenesená",J457,0)</f>
        <v>0</v>
      </c>
      <c r="BI457" s="212">
        <f>IF(N457="nulová",J457,0)</f>
        <v>0</v>
      </c>
      <c r="BJ457" s="19" t="s">
        <v>23</v>
      </c>
      <c r="BK457" s="212">
        <f>ROUND(I457*H457,2)</f>
        <v>0</v>
      </c>
      <c r="BL457" s="19" t="s">
        <v>415</v>
      </c>
      <c r="BM457" s="19" t="s">
        <v>4212</v>
      </c>
    </row>
    <row r="458" spans="2:65" s="12" customFormat="1" x14ac:dyDescent="0.3">
      <c r="B458" s="213"/>
      <c r="C458" s="214"/>
      <c r="D458" s="215" t="s">
        <v>417</v>
      </c>
      <c r="E458" s="216" t="s">
        <v>36</v>
      </c>
      <c r="F458" s="217" t="s">
        <v>1369</v>
      </c>
      <c r="G458" s="214"/>
      <c r="H458" s="218" t="s">
        <v>36</v>
      </c>
      <c r="I458" s="219"/>
      <c r="J458" s="214"/>
      <c r="K458" s="214"/>
      <c r="L458" s="220"/>
      <c r="M458" s="221"/>
      <c r="N458" s="222"/>
      <c r="O458" s="222"/>
      <c r="P458" s="222"/>
      <c r="Q458" s="222"/>
      <c r="R458" s="222"/>
      <c r="S458" s="222"/>
      <c r="T458" s="223"/>
      <c r="AT458" s="224" t="s">
        <v>417</v>
      </c>
      <c r="AU458" s="224" t="s">
        <v>94</v>
      </c>
      <c r="AV458" s="12" t="s">
        <v>23</v>
      </c>
      <c r="AW458" s="12" t="s">
        <v>43</v>
      </c>
      <c r="AX458" s="12" t="s">
        <v>79</v>
      </c>
      <c r="AY458" s="224" t="s">
        <v>406</v>
      </c>
    </row>
    <row r="459" spans="2:65" s="13" customFormat="1" x14ac:dyDescent="0.3">
      <c r="B459" s="225"/>
      <c r="C459" s="226"/>
      <c r="D459" s="247" t="s">
        <v>417</v>
      </c>
      <c r="E459" s="251" t="s">
        <v>36</v>
      </c>
      <c r="F459" s="252" t="s">
        <v>4213</v>
      </c>
      <c r="G459" s="226"/>
      <c r="H459" s="253">
        <v>283.58800000000002</v>
      </c>
      <c r="I459" s="230"/>
      <c r="J459" s="226"/>
      <c r="K459" s="226"/>
      <c r="L459" s="231"/>
      <c r="M459" s="232"/>
      <c r="N459" s="233"/>
      <c r="O459" s="233"/>
      <c r="P459" s="233"/>
      <c r="Q459" s="233"/>
      <c r="R459" s="233"/>
      <c r="S459" s="233"/>
      <c r="T459" s="234"/>
      <c r="AT459" s="235" t="s">
        <v>417</v>
      </c>
      <c r="AU459" s="235" t="s">
        <v>94</v>
      </c>
      <c r="AV459" s="13" t="s">
        <v>87</v>
      </c>
      <c r="AW459" s="13" t="s">
        <v>43</v>
      </c>
      <c r="AX459" s="13" t="s">
        <v>23</v>
      </c>
      <c r="AY459" s="235" t="s">
        <v>406</v>
      </c>
    </row>
    <row r="460" spans="2:65" s="1" customFormat="1" ht="22.5" customHeight="1" x14ac:dyDescent="0.3">
      <c r="B460" s="37"/>
      <c r="C460" s="201" t="s">
        <v>952</v>
      </c>
      <c r="D460" s="201" t="s">
        <v>410</v>
      </c>
      <c r="E460" s="202" t="s">
        <v>1372</v>
      </c>
      <c r="F460" s="203" t="s">
        <v>1373</v>
      </c>
      <c r="G460" s="204" t="s">
        <v>466</v>
      </c>
      <c r="H460" s="205">
        <v>680.61199999999997</v>
      </c>
      <c r="I460" s="206"/>
      <c r="J460" s="207">
        <f>ROUND(I460*H460,2)</f>
        <v>0</v>
      </c>
      <c r="K460" s="203" t="s">
        <v>414</v>
      </c>
      <c r="L460" s="57"/>
      <c r="M460" s="208" t="s">
        <v>36</v>
      </c>
      <c r="N460" s="209" t="s">
        <v>50</v>
      </c>
      <c r="O460" s="38"/>
      <c r="P460" s="210">
        <f>O460*H460</f>
        <v>0</v>
      </c>
      <c r="Q460" s="210">
        <v>1.4999999999999999E-4</v>
      </c>
      <c r="R460" s="210">
        <f>Q460*H460</f>
        <v>0.10209179999999998</v>
      </c>
      <c r="S460" s="210">
        <v>0</v>
      </c>
      <c r="T460" s="211">
        <f>S460*H460</f>
        <v>0</v>
      </c>
      <c r="AR460" s="19" t="s">
        <v>415</v>
      </c>
      <c r="AT460" s="19" t="s">
        <v>410</v>
      </c>
      <c r="AU460" s="19" t="s">
        <v>94</v>
      </c>
      <c r="AY460" s="19" t="s">
        <v>406</v>
      </c>
      <c r="BE460" s="212">
        <f>IF(N460="základní",J460,0)</f>
        <v>0</v>
      </c>
      <c r="BF460" s="212">
        <f>IF(N460="snížená",J460,0)</f>
        <v>0</v>
      </c>
      <c r="BG460" s="212">
        <f>IF(N460="zákl. přenesená",J460,0)</f>
        <v>0</v>
      </c>
      <c r="BH460" s="212">
        <f>IF(N460="sníž. přenesená",J460,0)</f>
        <v>0</v>
      </c>
      <c r="BI460" s="212">
        <f>IF(N460="nulová",J460,0)</f>
        <v>0</v>
      </c>
      <c r="BJ460" s="19" t="s">
        <v>23</v>
      </c>
      <c r="BK460" s="212">
        <f>ROUND(I460*H460,2)</f>
        <v>0</v>
      </c>
      <c r="BL460" s="19" t="s">
        <v>415</v>
      </c>
      <c r="BM460" s="19" t="s">
        <v>4214</v>
      </c>
    </row>
    <row r="461" spans="2:65" s="13" customFormat="1" x14ac:dyDescent="0.3">
      <c r="B461" s="225"/>
      <c r="C461" s="226"/>
      <c r="D461" s="247" t="s">
        <v>417</v>
      </c>
      <c r="E461" s="251" t="s">
        <v>36</v>
      </c>
      <c r="F461" s="252" t="s">
        <v>3924</v>
      </c>
      <c r="G461" s="226"/>
      <c r="H461" s="253">
        <v>680.61199999999997</v>
      </c>
      <c r="I461" s="230"/>
      <c r="J461" s="226"/>
      <c r="K461" s="226"/>
      <c r="L461" s="231"/>
      <c r="M461" s="232"/>
      <c r="N461" s="233"/>
      <c r="O461" s="233"/>
      <c r="P461" s="233"/>
      <c r="Q461" s="233"/>
      <c r="R461" s="233"/>
      <c r="S461" s="233"/>
      <c r="T461" s="234"/>
      <c r="AT461" s="235" t="s">
        <v>417</v>
      </c>
      <c r="AU461" s="235" t="s">
        <v>94</v>
      </c>
      <c r="AV461" s="13" t="s">
        <v>87</v>
      </c>
      <c r="AW461" s="13" t="s">
        <v>43</v>
      </c>
      <c r="AX461" s="13" t="s">
        <v>23</v>
      </c>
      <c r="AY461" s="235" t="s">
        <v>406</v>
      </c>
    </row>
    <row r="462" spans="2:65" s="1" customFormat="1" ht="22.5" customHeight="1" x14ac:dyDescent="0.3">
      <c r="B462" s="37"/>
      <c r="C462" s="201" t="s">
        <v>963</v>
      </c>
      <c r="D462" s="201" t="s">
        <v>410</v>
      </c>
      <c r="E462" s="202" t="s">
        <v>1377</v>
      </c>
      <c r="F462" s="203" t="s">
        <v>1378</v>
      </c>
      <c r="G462" s="204" t="s">
        <v>466</v>
      </c>
      <c r="H462" s="205">
        <v>680.61199999999997</v>
      </c>
      <c r="I462" s="206"/>
      <c r="J462" s="207">
        <f>ROUND(I462*H462,2)</f>
        <v>0</v>
      </c>
      <c r="K462" s="203" t="s">
        <v>414</v>
      </c>
      <c r="L462" s="57"/>
      <c r="M462" s="208" t="s">
        <v>36</v>
      </c>
      <c r="N462" s="209" t="s">
        <v>50</v>
      </c>
      <c r="O462" s="38"/>
      <c r="P462" s="210">
        <f>O462*H462</f>
        <v>0</v>
      </c>
      <c r="Q462" s="210">
        <v>0</v>
      </c>
      <c r="R462" s="210">
        <f>Q462*H462</f>
        <v>0</v>
      </c>
      <c r="S462" s="210">
        <v>0</v>
      </c>
      <c r="T462" s="211">
        <f>S462*H462</f>
        <v>0</v>
      </c>
      <c r="AR462" s="19" t="s">
        <v>415</v>
      </c>
      <c r="AT462" s="19" t="s">
        <v>410</v>
      </c>
      <c r="AU462" s="19" t="s">
        <v>94</v>
      </c>
      <c r="AY462" s="19" t="s">
        <v>406</v>
      </c>
      <c r="BE462" s="212">
        <f>IF(N462="základní",J462,0)</f>
        <v>0</v>
      </c>
      <c r="BF462" s="212">
        <f>IF(N462="snížená",J462,0)</f>
        <v>0</v>
      </c>
      <c r="BG462" s="212">
        <f>IF(N462="zákl. přenesená",J462,0)</f>
        <v>0</v>
      </c>
      <c r="BH462" s="212">
        <f>IF(N462="sníž. přenesená",J462,0)</f>
        <v>0</v>
      </c>
      <c r="BI462" s="212">
        <f>IF(N462="nulová",J462,0)</f>
        <v>0</v>
      </c>
      <c r="BJ462" s="19" t="s">
        <v>23</v>
      </c>
      <c r="BK462" s="212">
        <f>ROUND(I462*H462,2)</f>
        <v>0</v>
      </c>
      <c r="BL462" s="19" t="s">
        <v>415</v>
      </c>
      <c r="BM462" s="19" t="s">
        <v>4215</v>
      </c>
    </row>
    <row r="463" spans="2:65" s="13" customFormat="1" x14ac:dyDescent="0.3">
      <c r="B463" s="225"/>
      <c r="C463" s="226"/>
      <c r="D463" s="215" t="s">
        <v>417</v>
      </c>
      <c r="E463" s="227" t="s">
        <v>36</v>
      </c>
      <c r="F463" s="228" t="s">
        <v>4216</v>
      </c>
      <c r="G463" s="226"/>
      <c r="H463" s="229">
        <v>491.72</v>
      </c>
      <c r="I463" s="230"/>
      <c r="J463" s="226"/>
      <c r="K463" s="226"/>
      <c r="L463" s="231"/>
      <c r="M463" s="232"/>
      <c r="N463" s="233"/>
      <c r="O463" s="233"/>
      <c r="P463" s="233"/>
      <c r="Q463" s="233"/>
      <c r="R463" s="233"/>
      <c r="S463" s="233"/>
      <c r="T463" s="234"/>
      <c r="AT463" s="235" t="s">
        <v>417</v>
      </c>
      <c r="AU463" s="235" t="s">
        <v>94</v>
      </c>
      <c r="AV463" s="13" t="s">
        <v>87</v>
      </c>
      <c r="AW463" s="13" t="s">
        <v>43</v>
      </c>
      <c r="AX463" s="13" t="s">
        <v>79</v>
      </c>
      <c r="AY463" s="235" t="s">
        <v>406</v>
      </c>
    </row>
    <row r="464" spans="2:65" s="13" customFormat="1" x14ac:dyDescent="0.3">
      <c r="B464" s="225"/>
      <c r="C464" s="226"/>
      <c r="D464" s="215" t="s">
        <v>417</v>
      </c>
      <c r="E464" s="227" t="s">
        <v>36</v>
      </c>
      <c r="F464" s="228" t="s">
        <v>4217</v>
      </c>
      <c r="G464" s="226"/>
      <c r="H464" s="229">
        <v>188.892</v>
      </c>
      <c r="I464" s="230"/>
      <c r="J464" s="226"/>
      <c r="K464" s="226"/>
      <c r="L464" s="231"/>
      <c r="M464" s="232"/>
      <c r="N464" s="233"/>
      <c r="O464" s="233"/>
      <c r="P464" s="233"/>
      <c r="Q464" s="233"/>
      <c r="R464" s="233"/>
      <c r="S464" s="233"/>
      <c r="T464" s="234"/>
      <c r="AT464" s="235" t="s">
        <v>417</v>
      </c>
      <c r="AU464" s="235" t="s">
        <v>94</v>
      </c>
      <c r="AV464" s="13" t="s">
        <v>87</v>
      </c>
      <c r="AW464" s="13" t="s">
        <v>43</v>
      </c>
      <c r="AX464" s="13" t="s">
        <v>79</v>
      </c>
      <c r="AY464" s="235" t="s">
        <v>406</v>
      </c>
    </row>
    <row r="465" spans="2:65" s="14" customFormat="1" x14ac:dyDescent="0.3">
      <c r="B465" s="236"/>
      <c r="C465" s="237"/>
      <c r="D465" s="247" t="s">
        <v>417</v>
      </c>
      <c r="E465" s="248" t="s">
        <v>3924</v>
      </c>
      <c r="F465" s="249" t="s">
        <v>421</v>
      </c>
      <c r="G465" s="237"/>
      <c r="H465" s="250">
        <v>680.61199999999997</v>
      </c>
      <c r="I465" s="241"/>
      <c r="J465" s="237"/>
      <c r="K465" s="237"/>
      <c r="L465" s="242"/>
      <c r="M465" s="243"/>
      <c r="N465" s="244"/>
      <c r="O465" s="244"/>
      <c r="P465" s="244"/>
      <c r="Q465" s="244"/>
      <c r="R465" s="244"/>
      <c r="S465" s="244"/>
      <c r="T465" s="245"/>
      <c r="AT465" s="246" t="s">
        <v>417</v>
      </c>
      <c r="AU465" s="246" t="s">
        <v>94</v>
      </c>
      <c r="AV465" s="14" t="s">
        <v>415</v>
      </c>
      <c r="AW465" s="14" t="s">
        <v>43</v>
      </c>
      <c r="AX465" s="14" t="s">
        <v>23</v>
      </c>
      <c r="AY465" s="246" t="s">
        <v>406</v>
      </c>
    </row>
    <row r="466" spans="2:65" s="1" customFormat="1" ht="22.5" customHeight="1" x14ac:dyDescent="0.3">
      <c r="B466" s="37"/>
      <c r="C466" s="268" t="s">
        <v>969</v>
      </c>
      <c r="D466" s="268" t="s">
        <v>533</v>
      </c>
      <c r="E466" s="269" t="s">
        <v>1396</v>
      </c>
      <c r="F466" s="270" t="s">
        <v>1397</v>
      </c>
      <c r="G466" s="271" t="s">
        <v>501</v>
      </c>
      <c r="H466" s="272">
        <v>83.034999999999997</v>
      </c>
      <c r="I466" s="273"/>
      <c r="J466" s="274">
        <f>ROUND(I466*H466,2)</f>
        <v>0</v>
      </c>
      <c r="K466" s="270" t="s">
        <v>36</v>
      </c>
      <c r="L466" s="275"/>
      <c r="M466" s="276" t="s">
        <v>36</v>
      </c>
      <c r="N466" s="277" t="s">
        <v>50</v>
      </c>
      <c r="O466" s="38"/>
      <c r="P466" s="210">
        <f>O466*H466</f>
        <v>0</v>
      </c>
      <c r="Q466" s="210">
        <v>1</v>
      </c>
      <c r="R466" s="210">
        <f>Q466*H466</f>
        <v>83.034999999999997</v>
      </c>
      <c r="S466" s="210">
        <v>0</v>
      </c>
      <c r="T466" s="211">
        <f>S466*H466</f>
        <v>0</v>
      </c>
      <c r="AR466" s="19" t="s">
        <v>457</v>
      </c>
      <c r="AT466" s="19" t="s">
        <v>533</v>
      </c>
      <c r="AU466" s="19" t="s">
        <v>94</v>
      </c>
      <c r="AY466" s="19" t="s">
        <v>406</v>
      </c>
      <c r="BE466" s="212">
        <f>IF(N466="základní",J466,0)</f>
        <v>0</v>
      </c>
      <c r="BF466" s="212">
        <f>IF(N466="snížená",J466,0)</f>
        <v>0</v>
      </c>
      <c r="BG466" s="212">
        <f>IF(N466="zákl. přenesená",J466,0)</f>
        <v>0</v>
      </c>
      <c r="BH466" s="212">
        <f>IF(N466="sníž. přenesená",J466,0)</f>
        <v>0</v>
      </c>
      <c r="BI466" s="212">
        <f>IF(N466="nulová",J466,0)</f>
        <v>0</v>
      </c>
      <c r="BJ466" s="19" t="s">
        <v>23</v>
      </c>
      <c r="BK466" s="212">
        <f>ROUND(I466*H466,2)</f>
        <v>0</v>
      </c>
      <c r="BL466" s="19" t="s">
        <v>415</v>
      </c>
      <c r="BM466" s="19" t="s">
        <v>4218</v>
      </c>
    </row>
    <row r="467" spans="2:65" s="13" customFormat="1" x14ac:dyDescent="0.3">
      <c r="B467" s="225"/>
      <c r="C467" s="226"/>
      <c r="D467" s="247" t="s">
        <v>417</v>
      </c>
      <c r="E467" s="251" t="s">
        <v>36</v>
      </c>
      <c r="F467" s="252" t="s">
        <v>4219</v>
      </c>
      <c r="G467" s="226"/>
      <c r="H467" s="253">
        <v>83.034999999999997</v>
      </c>
      <c r="I467" s="230"/>
      <c r="J467" s="226"/>
      <c r="K467" s="226"/>
      <c r="L467" s="231"/>
      <c r="M467" s="232"/>
      <c r="N467" s="233"/>
      <c r="O467" s="233"/>
      <c r="P467" s="233"/>
      <c r="Q467" s="233"/>
      <c r="R467" s="233"/>
      <c r="S467" s="233"/>
      <c r="T467" s="234"/>
      <c r="AT467" s="235" t="s">
        <v>417</v>
      </c>
      <c r="AU467" s="235" t="s">
        <v>94</v>
      </c>
      <c r="AV467" s="13" t="s">
        <v>87</v>
      </c>
      <c r="AW467" s="13" t="s">
        <v>43</v>
      </c>
      <c r="AX467" s="13" t="s">
        <v>23</v>
      </c>
      <c r="AY467" s="235" t="s">
        <v>406</v>
      </c>
    </row>
    <row r="468" spans="2:65" s="1" customFormat="1" ht="22.5" customHeight="1" x14ac:dyDescent="0.3">
      <c r="B468" s="37"/>
      <c r="C468" s="201" t="s">
        <v>974</v>
      </c>
      <c r="D468" s="201" t="s">
        <v>410</v>
      </c>
      <c r="E468" s="202" t="s">
        <v>1401</v>
      </c>
      <c r="F468" s="203" t="s">
        <v>1402</v>
      </c>
      <c r="G468" s="204" t="s">
        <v>501</v>
      </c>
      <c r="H468" s="205">
        <v>83.034999999999997</v>
      </c>
      <c r="I468" s="206"/>
      <c r="J468" s="207">
        <f>ROUND(I468*H468,2)</f>
        <v>0</v>
      </c>
      <c r="K468" s="203" t="s">
        <v>36</v>
      </c>
      <c r="L468" s="57"/>
      <c r="M468" s="208" t="s">
        <v>36</v>
      </c>
      <c r="N468" s="209" t="s">
        <v>50</v>
      </c>
      <c r="O468" s="38"/>
      <c r="P468" s="210">
        <f>O468*H468</f>
        <v>0</v>
      </c>
      <c r="Q468" s="210">
        <v>0</v>
      </c>
      <c r="R468" s="210">
        <f>Q468*H468</f>
        <v>0</v>
      </c>
      <c r="S468" s="210">
        <v>0</v>
      </c>
      <c r="T468" s="211">
        <f>S468*H468</f>
        <v>0</v>
      </c>
      <c r="AR468" s="19" t="s">
        <v>415</v>
      </c>
      <c r="AT468" s="19" t="s">
        <v>410</v>
      </c>
      <c r="AU468" s="19" t="s">
        <v>94</v>
      </c>
      <c r="AY468" s="19" t="s">
        <v>406</v>
      </c>
      <c r="BE468" s="212">
        <f>IF(N468="základní",J468,0)</f>
        <v>0</v>
      </c>
      <c r="BF468" s="212">
        <f>IF(N468="snížená",J468,0)</f>
        <v>0</v>
      </c>
      <c r="BG468" s="212">
        <f>IF(N468="zákl. přenesená",J468,0)</f>
        <v>0</v>
      </c>
      <c r="BH468" s="212">
        <f>IF(N468="sníž. přenesená",J468,0)</f>
        <v>0</v>
      </c>
      <c r="BI468" s="212">
        <f>IF(N468="nulová",J468,0)</f>
        <v>0</v>
      </c>
      <c r="BJ468" s="19" t="s">
        <v>23</v>
      </c>
      <c r="BK468" s="212">
        <f>ROUND(I468*H468,2)</f>
        <v>0</v>
      </c>
      <c r="BL468" s="19" t="s">
        <v>415</v>
      </c>
      <c r="BM468" s="19" t="s">
        <v>4220</v>
      </c>
    </row>
    <row r="469" spans="2:65" s="1" customFormat="1" ht="31.5" customHeight="1" x14ac:dyDescent="0.3">
      <c r="B469" s="37"/>
      <c r="C469" s="201" t="s">
        <v>33</v>
      </c>
      <c r="D469" s="201" t="s">
        <v>410</v>
      </c>
      <c r="E469" s="202" t="s">
        <v>1405</v>
      </c>
      <c r="F469" s="203" t="s">
        <v>1406</v>
      </c>
      <c r="G469" s="204" t="s">
        <v>466</v>
      </c>
      <c r="H469" s="205">
        <v>680.61199999999997</v>
      </c>
      <c r="I469" s="206"/>
      <c r="J469" s="207">
        <f>ROUND(I469*H469,2)</f>
        <v>0</v>
      </c>
      <c r="K469" s="203" t="s">
        <v>414</v>
      </c>
      <c r="L469" s="57"/>
      <c r="M469" s="208" t="s">
        <v>36</v>
      </c>
      <c r="N469" s="209" t="s">
        <v>50</v>
      </c>
      <c r="O469" s="38"/>
      <c r="P469" s="210">
        <f>O469*H469</f>
        <v>0</v>
      </c>
      <c r="Q469" s="210">
        <v>0</v>
      </c>
      <c r="R469" s="210">
        <f>Q469*H469</f>
        <v>0</v>
      </c>
      <c r="S469" s="210">
        <v>0</v>
      </c>
      <c r="T469" s="211">
        <f>S469*H469</f>
        <v>0</v>
      </c>
      <c r="AR469" s="19" t="s">
        <v>415</v>
      </c>
      <c r="AT469" s="19" t="s">
        <v>410</v>
      </c>
      <c r="AU469" s="19" t="s">
        <v>94</v>
      </c>
      <c r="AY469" s="19" t="s">
        <v>406</v>
      </c>
      <c r="BE469" s="212">
        <f>IF(N469="základní",J469,0)</f>
        <v>0</v>
      </c>
      <c r="BF469" s="212">
        <f>IF(N469="snížená",J469,0)</f>
        <v>0</v>
      </c>
      <c r="BG469" s="212">
        <f>IF(N469="zákl. přenesená",J469,0)</f>
        <v>0</v>
      </c>
      <c r="BH469" s="212">
        <f>IF(N469="sníž. přenesená",J469,0)</f>
        <v>0</v>
      </c>
      <c r="BI469" s="212">
        <f>IF(N469="nulová",J469,0)</f>
        <v>0</v>
      </c>
      <c r="BJ469" s="19" t="s">
        <v>23</v>
      </c>
      <c r="BK469" s="212">
        <f>ROUND(I469*H469,2)</f>
        <v>0</v>
      </c>
      <c r="BL469" s="19" t="s">
        <v>415</v>
      </c>
      <c r="BM469" s="19" t="s">
        <v>4221</v>
      </c>
    </row>
    <row r="470" spans="2:65" s="13" customFormat="1" x14ac:dyDescent="0.3">
      <c r="B470" s="225"/>
      <c r="C470" s="226"/>
      <c r="D470" s="247" t="s">
        <v>417</v>
      </c>
      <c r="E470" s="251" t="s">
        <v>36</v>
      </c>
      <c r="F470" s="252" t="s">
        <v>3924</v>
      </c>
      <c r="G470" s="226"/>
      <c r="H470" s="253">
        <v>680.61199999999997</v>
      </c>
      <c r="I470" s="230"/>
      <c r="J470" s="226"/>
      <c r="K470" s="226"/>
      <c r="L470" s="231"/>
      <c r="M470" s="232"/>
      <c r="N470" s="233"/>
      <c r="O470" s="233"/>
      <c r="P470" s="233"/>
      <c r="Q470" s="233"/>
      <c r="R470" s="233"/>
      <c r="S470" s="233"/>
      <c r="T470" s="234"/>
      <c r="AT470" s="235" t="s">
        <v>417</v>
      </c>
      <c r="AU470" s="235" t="s">
        <v>94</v>
      </c>
      <c r="AV470" s="13" t="s">
        <v>87</v>
      </c>
      <c r="AW470" s="13" t="s">
        <v>43</v>
      </c>
      <c r="AX470" s="13" t="s">
        <v>23</v>
      </c>
      <c r="AY470" s="235" t="s">
        <v>406</v>
      </c>
    </row>
    <row r="471" spans="2:65" s="1" customFormat="1" ht="22.5" customHeight="1" x14ac:dyDescent="0.3">
      <c r="B471" s="37"/>
      <c r="C471" s="201" t="s">
        <v>988</v>
      </c>
      <c r="D471" s="201" t="s">
        <v>410</v>
      </c>
      <c r="E471" s="202" t="s">
        <v>1417</v>
      </c>
      <c r="F471" s="203" t="s">
        <v>1418</v>
      </c>
      <c r="G471" s="204" t="s">
        <v>1363</v>
      </c>
      <c r="H471" s="205">
        <v>174</v>
      </c>
      <c r="I471" s="206"/>
      <c r="J471" s="207">
        <f>ROUND(I471*H471,2)</f>
        <v>0</v>
      </c>
      <c r="K471" s="203" t="s">
        <v>414</v>
      </c>
      <c r="L471" s="57"/>
      <c r="M471" s="208" t="s">
        <v>36</v>
      </c>
      <c r="N471" s="209" t="s">
        <v>50</v>
      </c>
      <c r="O471" s="38"/>
      <c r="P471" s="210">
        <f>O471*H471</f>
        <v>0</v>
      </c>
      <c r="Q471" s="210">
        <v>2.0000000000000001E-4</v>
      </c>
      <c r="R471" s="210">
        <f>Q471*H471</f>
        <v>3.4800000000000005E-2</v>
      </c>
      <c r="S471" s="210">
        <v>0</v>
      </c>
      <c r="T471" s="211">
        <f>S471*H471</f>
        <v>0</v>
      </c>
      <c r="AR471" s="19" t="s">
        <v>415</v>
      </c>
      <c r="AT471" s="19" t="s">
        <v>410</v>
      </c>
      <c r="AU471" s="19" t="s">
        <v>94</v>
      </c>
      <c r="AY471" s="19" t="s">
        <v>406</v>
      </c>
      <c r="BE471" s="212">
        <f>IF(N471="základní",J471,0)</f>
        <v>0</v>
      </c>
      <c r="BF471" s="212">
        <f>IF(N471="snížená",J471,0)</f>
        <v>0</v>
      </c>
      <c r="BG471" s="212">
        <f>IF(N471="zákl. přenesená",J471,0)</f>
        <v>0</v>
      </c>
      <c r="BH471" s="212">
        <f>IF(N471="sníž. přenesená",J471,0)</f>
        <v>0</v>
      </c>
      <c r="BI471" s="212">
        <f>IF(N471="nulová",J471,0)</f>
        <v>0</v>
      </c>
      <c r="BJ471" s="19" t="s">
        <v>23</v>
      </c>
      <c r="BK471" s="212">
        <f>ROUND(I471*H471,2)</f>
        <v>0</v>
      </c>
      <c r="BL471" s="19" t="s">
        <v>415</v>
      </c>
      <c r="BM471" s="19" t="s">
        <v>4222</v>
      </c>
    </row>
    <row r="472" spans="2:65" s="13" customFormat="1" x14ac:dyDescent="0.3">
      <c r="B472" s="225"/>
      <c r="C472" s="226"/>
      <c r="D472" s="247" t="s">
        <v>417</v>
      </c>
      <c r="E472" s="251" t="s">
        <v>36</v>
      </c>
      <c r="F472" s="252" t="s">
        <v>4223</v>
      </c>
      <c r="G472" s="226"/>
      <c r="H472" s="253">
        <v>174</v>
      </c>
      <c r="I472" s="230"/>
      <c r="J472" s="226"/>
      <c r="K472" s="226"/>
      <c r="L472" s="231"/>
      <c r="M472" s="232"/>
      <c r="N472" s="233"/>
      <c r="O472" s="233"/>
      <c r="P472" s="233"/>
      <c r="Q472" s="233"/>
      <c r="R472" s="233"/>
      <c r="S472" s="233"/>
      <c r="T472" s="234"/>
      <c r="AT472" s="235" t="s">
        <v>417</v>
      </c>
      <c r="AU472" s="235" t="s">
        <v>94</v>
      </c>
      <c r="AV472" s="13" t="s">
        <v>87</v>
      </c>
      <c r="AW472" s="13" t="s">
        <v>43</v>
      </c>
      <c r="AX472" s="13" t="s">
        <v>23</v>
      </c>
      <c r="AY472" s="235" t="s">
        <v>406</v>
      </c>
    </row>
    <row r="473" spans="2:65" s="1" customFormat="1" ht="22.5" customHeight="1" x14ac:dyDescent="0.3">
      <c r="B473" s="37"/>
      <c r="C473" s="201" t="s">
        <v>998</v>
      </c>
      <c r="D473" s="201" t="s">
        <v>410</v>
      </c>
      <c r="E473" s="202" t="s">
        <v>1422</v>
      </c>
      <c r="F473" s="203" t="s">
        <v>1423</v>
      </c>
      <c r="G473" s="204" t="s">
        <v>1363</v>
      </c>
      <c r="H473" s="205">
        <v>174</v>
      </c>
      <c r="I473" s="206"/>
      <c r="J473" s="207">
        <f>ROUND(I473*H473,2)</f>
        <v>0</v>
      </c>
      <c r="K473" s="203" t="s">
        <v>414</v>
      </c>
      <c r="L473" s="57"/>
      <c r="M473" s="208" t="s">
        <v>36</v>
      </c>
      <c r="N473" s="209" t="s">
        <v>50</v>
      </c>
      <c r="O473" s="38"/>
      <c r="P473" s="210">
        <f>O473*H473</f>
        <v>0</v>
      </c>
      <c r="Q473" s="210">
        <v>2.0000000000000001E-4</v>
      </c>
      <c r="R473" s="210">
        <f>Q473*H473</f>
        <v>3.4800000000000005E-2</v>
      </c>
      <c r="S473" s="210">
        <v>0</v>
      </c>
      <c r="T473" s="211">
        <f>S473*H473</f>
        <v>0</v>
      </c>
      <c r="AR473" s="19" t="s">
        <v>415</v>
      </c>
      <c r="AT473" s="19" t="s">
        <v>410</v>
      </c>
      <c r="AU473" s="19" t="s">
        <v>94</v>
      </c>
      <c r="AY473" s="19" t="s">
        <v>406</v>
      </c>
      <c r="BE473" s="212">
        <f>IF(N473="základní",J473,0)</f>
        <v>0</v>
      </c>
      <c r="BF473" s="212">
        <f>IF(N473="snížená",J473,0)</f>
        <v>0</v>
      </c>
      <c r="BG473" s="212">
        <f>IF(N473="zákl. přenesená",J473,0)</f>
        <v>0</v>
      </c>
      <c r="BH473" s="212">
        <f>IF(N473="sníž. přenesená",J473,0)</f>
        <v>0</v>
      </c>
      <c r="BI473" s="212">
        <f>IF(N473="nulová",J473,0)</f>
        <v>0</v>
      </c>
      <c r="BJ473" s="19" t="s">
        <v>23</v>
      </c>
      <c r="BK473" s="212">
        <f>ROUND(I473*H473,2)</f>
        <v>0</v>
      </c>
      <c r="BL473" s="19" t="s">
        <v>415</v>
      </c>
      <c r="BM473" s="19" t="s">
        <v>4224</v>
      </c>
    </row>
    <row r="474" spans="2:65" s="1" customFormat="1" ht="22.5" customHeight="1" x14ac:dyDescent="0.3">
      <c r="B474" s="37"/>
      <c r="C474" s="201" t="s">
        <v>1007</v>
      </c>
      <c r="D474" s="201" t="s">
        <v>410</v>
      </c>
      <c r="E474" s="202" t="s">
        <v>1426</v>
      </c>
      <c r="F474" s="203" t="s">
        <v>1427</v>
      </c>
      <c r="G474" s="204" t="s">
        <v>596</v>
      </c>
      <c r="H474" s="205">
        <v>20</v>
      </c>
      <c r="I474" s="206"/>
      <c r="J474" s="207">
        <f>ROUND(I474*H474,2)</f>
        <v>0</v>
      </c>
      <c r="K474" s="203" t="s">
        <v>414</v>
      </c>
      <c r="L474" s="57"/>
      <c r="M474" s="208" t="s">
        <v>36</v>
      </c>
      <c r="N474" s="209" t="s">
        <v>50</v>
      </c>
      <c r="O474" s="38"/>
      <c r="P474" s="210">
        <f>O474*H474</f>
        <v>0</v>
      </c>
      <c r="Q474" s="210">
        <v>3.3E-4</v>
      </c>
      <c r="R474" s="210">
        <f>Q474*H474</f>
        <v>6.6E-3</v>
      </c>
      <c r="S474" s="210">
        <v>0</v>
      </c>
      <c r="T474" s="211">
        <f>S474*H474</f>
        <v>0</v>
      </c>
      <c r="AR474" s="19" t="s">
        <v>415</v>
      </c>
      <c r="AT474" s="19" t="s">
        <v>410</v>
      </c>
      <c r="AU474" s="19" t="s">
        <v>94</v>
      </c>
      <c r="AY474" s="19" t="s">
        <v>406</v>
      </c>
      <c r="BE474" s="212">
        <f>IF(N474="základní",J474,0)</f>
        <v>0</v>
      </c>
      <c r="BF474" s="212">
        <f>IF(N474="snížená",J474,0)</f>
        <v>0</v>
      </c>
      <c r="BG474" s="212">
        <f>IF(N474="zákl. přenesená",J474,0)</f>
        <v>0</v>
      </c>
      <c r="BH474" s="212">
        <f>IF(N474="sníž. přenesená",J474,0)</f>
        <v>0</v>
      </c>
      <c r="BI474" s="212">
        <f>IF(N474="nulová",J474,0)</f>
        <v>0</v>
      </c>
      <c r="BJ474" s="19" t="s">
        <v>23</v>
      </c>
      <c r="BK474" s="212">
        <f>ROUND(I474*H474,2)</f>
        <v>0</v>
      </c>
      <c r="BL474" s="19" t="s">
        <v>415</v>
      </c>
      <c r="BM474" s="19" t="s">
        <v>4225</v>
      </c>
    </row>
    <row r="475" spans="2:65" s="13" customFormat="1" x14ac:dyDescent="0.3">
      <c r="B475" s="225"/>
      <c r="C475" s="226"/>
      <c r="D475" s="247" t="s">
        <v>417</v>
      </c>
      <c r="E475" s="251" t="s">
        <v>36</v>
      </c>
      <c r="F475" s="252" t="s">
        <v>4226</v>
      </c>
      <c r="G475" s="226"/>
      <c r="H475" s="253">
        <v>20</v>
      </c>
      <c r="I475" s="230"/>
      <c r="J475" s="226"/>
      <c r="K475" s="226"/>
      <c r="L475" s="231"/>
      <c r="M475" s="232"/>
      <c r="N475" s="233"/>
      <c r="O475" s="233"/>
      <c r="P475" s="233"/>
      <c r="Q475" s="233"/>
      <c r="R475" s="233"/>
      <c r="S475" s="233"/>
      <c r="T475" s="234"/>
      <c r="AT475" s="235" t="s">
        <v>417</v>
      </c>
      <c r="AU475" s="235" t="s">
        <v>94</v>
      </c>
      <c r="AV475" s="13" t="s">
        <v>87</v>
      </c>
      <c r="AW475" s="13" t="s">
        <v>43</v>
      </c>
      <c r="AX475" s="13" t="s">
        <v>23</v>
      </c>
      <c r="AY475" s="235" t="s">
        <v>406</v>
      </c>
    </row>
    <row r="476" spans="2:65" s="1" customFormat="1" ht="22.5" customHeight="1" x14ac:dyDescent="0.3">
      <c r="B476" s="37"/>
      <c r="C476" s="201" t="s">
        <v>1015</v>
      </c>
      <c r="D476" s="201" t="s">
        <v>410</v>
      </c>
      <c r="E476" s="202" t="s">
        <v>1431</v>
      </c>
      <c r="F476" s="203" t="s">
        <v>1432</v>
      </c>
      <c r="G476" s="204" t="s">
        <v>501</v>
      </c>
      <c r="H476" s="205">
        <v>8.6419999999999995</v>
      </c>
      <c r="I476" s="206"/>
      <c r="J476" s="207">
        <f>ROUND(I476*H476,2)</f>
        <v>0</v>
      </c>
      <c r="K476" s="203" t="s">
        <v>414</v>
      </c>
      <c r="L476" s="57"/>
      <c r="M476" s="208" t="s">
        <v>36</v>
      </c>
      <c r="N476" s="209" t="s">
        <v>50</v>
      </c>
      <c r="O476" s="38"/>
      <c r="P476" s="210">
        <f>O476*H476</f>
        <v>0</v>
      </c>
      <c r="Q476" s="210">
        <v>5.77E-3</v>
      </c>
      <c r="R476" s="210">
        <f>Q476*H476</f>
        <v>4.9864339999999993E-2</v>
      </c>
      <c r="S476" s="210">
        <v>0</v>
      </c>
      <c r="T476" s="211">
        <f>S476*H476</f>
        <v>0</v>
      </c>
      <c r="AR476" s="19" t="s">
        <v>415</v>
      </c>
      <c r="AT476" s="19" t="s">
        <v>410</v>
      </c>
      <c r="AU476" s="19" t="s">
        <v>94</v>
      </c>
      <c r="AY476" s="19" t="s">
        <v>406</v>
      </c>
      <c r="BE476" s="212">
        <f>IF(N476="základní",J476,0)</f>
        <v>0</v>
      </c>
      <c r="BF476" s="212">
        <f>IF(N476="snížená",J476,0)</f>
        <v>0</v>
      </c>
      <c r="BG476" s="212">
        <f>IF(N476="zákl. přenesená",J476,0)</f>
        <v>0</v>
      </c>
      <c r="BH476" s="212">
        <f>IF(N476="sníž. přenesená",J476,0)</f>
        <v>0</v>
      </c>
      <c r="BI476" s="212">
        <f>IF(N476="nulová",J476,0)</f>
        <v>0</v>
      </c>
      <c r="BJ476" s="19" t="s">
        <v>23</v>
      </c>
      <c r="BK476" s="212">
        <f>ROUND(I476*H476,2)</f>
        <v>0</v>
      </c>
      <c r="BL476" s="19" t="s">
        <v>415</v>
      </c>
      <c r="BM476" s="19" t="s">
        <v>4227</v>
      </c>
    </row>
    <row r="477" spans="2:65" s="12" customFormat="1" x14ac:dyDescent="0.3">
      <c r="B477" s="213"/>
      <c r="C477" s="214"/>
      <c r="D477" s="215" t="s">
        <v>417</v>
      </c>
      <c r="E477" s="216" t="s">
        <v>36</v>
      </c>
      <c r="F477" s="217" t="s">
        <v>1434</v>
      </c>
      <c r="G477" s="214"/>
      <c r="H477" s="218" t="s">
        <v>36</v>
      </c>
      <c r="I477" s="219"/>
      <c r="J477" s="214"/>
      <c r="K477" s="214"/>
      <c r="L477" s="220"/>
      <c r="M477" s="221"/>
      <c r="N477" s="222"/>
      <c r="O477" s="222"/>
      <c r="P477" s="222"/>
      <c r="Q477" s="222"/>
      <c r="R477" s="222"/>
      <c r="S477" s="222"/>
      <c r="T477" s="223"/>
      <c r="AT477" s="224" t="s">
        <v>417</v>
      </c>
      <c r="AU477" s="224" t="s">
        <v>94</v>
      </c>
      <c r="AV477" s="12" t="s">
        <v>23</v>
      </c>
      <c r="AW477" s="12" t="s">
        <v>43</v>
      </c>
      <c r="AX477" s="12" t="s">
        <v>79</v>
      </c>
      <c r="AY477" s="224" t="s">
        <v>406</v>
      </c>
    </row>
    <row r="478" spans="2:65" s="13" customFormat="1" x14ac:dyDescent="0.3">
      <c r="B478" s="225"/>
      <c r="C478" s="226"/>
      <c r="D478" s="215" t="s">
        <v>417</v>
      </c>
      <c r="E478" s="227" t="s">
        <v>3932</v>
      </c>
      <c r="F478" s="228" t="s">
        <v>4228</v>
      </c>
      <c r="G478" s="226"/>
      <c r="H478" s="229">
        <v>2.7650000000000001</v>
      </c>
      <c r="I478" s="230"/>
      <c r="J478" s="226"/>
      <c r="K478" s="226"/>
      <c r="L478" s="231"/>
      <c r="M478" s="232"/>
      <c r="N478" s="233"/>
      <c r="O478" s="233"/>
      <c r="P478" s="233"/>
      <c r="Q478" s="233"/>
      <c r="R478" s="233"/>
      <c r="S478" s="233"/>
      <c r="T478" s="234"/>
      <c r="AT478" s="235" t="s">
        <v>417</v>
      </c>
      <c r="AU478" s="235" t="s">
        <v>94</v>
      </c>
      <c r="AV478" s="13" t="s">
        <v>87</v>
      </c>
      <c r="AW478" s="13" t="s">
        <v>43</v>
      </c>
      <c r="AX478" s="13" t="s">
        <v>79</v>
      </c>
      <c r="AY478" s="235" t="s">
        <v>406</v>
      </c>
    </row>
    <row r="479" spans="2:65" s="13" customFormat="1" x14ac:dyDescent="0.3">
      <c r="B479" s="225"/>
      <c r="C479" s="226"/>
      <c r="D479" s="215" t="s">
        <v>417</v>
      </c>
      <c r="E479" s="227" t="s">
        <v>3935</v>
      </c>
      <c r="F479" s="228" t="s">
        <v>4229</v>
      </c>
      <c r="G479" s="226"/>
      <c r="H479" s="229">
        <v>5.8769999999999998</v>
      </c>
      <c r="I479" s="230"/>
      <c r="J479" s="226"/>
      <c r="K479" s="226"/>
      <c r="L479" s="231"/>
      <c r="M479" s="232"/>
      <c r="N479" s="233"/>
      <c r="O479" s="233"/>
      <c r="P479" s="233"/>
      <c r="Q479" s="233"/>
      <c r="R479" s="233"/>
      <c r="S479" s="233"/>
      <c r="T479" s="234"/>
      <c r="AT479" s="235" t="s">
        <v>417</v>
      </c>
      <c r="AU479" s="235" t="s">
        <v>94</v>
      </c>
      <c r="AV479" s="13" t="s">
        <v>87</v>
      </c>
      <c r="AW479" s="13" t="s">
        <v>43</v>
      </c>
      <c r="AX479" s="13" t="s">
        <v>79</v>
      </c>
      <c r="AY479" s="235" t="s">
        <v>406</v>
      </c>
    </row>
    <row r="480" spans="2:65" s="14" customFormat="1" x14ac:dyDescent="0.3">
      <c r="B480" s="236"/>
      <c r="C480" s="237"/>
      <c r="D480" s="247" t="s">
        <v>417</v>
      </c>
      <c r="E480" s="248" t="s">
        <v>263</v>
      </c>
      <c r="F480" s="249" t="s">
        <v>421</v>
      </c>
      <c r="G480" s="237"/>
      <c r="H480" s="250">
        <v>8.6419999999999995</v>
      </c>
      <c r="I480" s="241"/>
      <c r="J480" s="237"/>
      <c r="K480" s="237"/>
      <c r="L480" s="242"/>
      <c r="M480" s="243"/>
      <c r="N480" s="244"/>
      <c r="O480" s="244"/>
      <c r="P480" s="244"/>
      <c r="Q480" s="244"/>
      <c r="R480" s="244"/>
      <c r="S480" s="244"/>
      <c r="T480" s="245"/>
      <c r="AT480" s="246" t="s">
        <v>417</v>
      </c>
      <c r="AU480" s="246" t="s">
        <v>94</v>
      </c>
      <c r="AV480" s="14" t="s">
        <v>415</v>
      </c>
      <c r="AW480" s="14" t="s">
        <v>43</v>
      </c>
      <c r="AX480" s="14" t="s">
        <v>23</v>
      </c>
      <c r="AY480" s="246" t="s">
        <v>406</v>
      </c>
    </row>
    <row r="481" spans="2:65" s="1" customFormat="1" ht="22.5" customHeight="1" x14ac:dyDescent="0.3">
      <c r="B481" s="37"/>
      <c r="C481" s="268" t="s">
        <v>1019</v>
      </c>
      <c r="D481" s="268" t="s">
        <v>533</v>
      </c>
      <c r="E481" s="269" t="s">
        <v>4230</v>
      </c>
      <c r="F481" s="270" t="s">
        <v>4231</v>
      </c>
      <c r="G481" s="271" t="s">
        <v>501</v>
      </c>
      <c r="H481" s="272">
        <v>2.8479999999999999</v>
      </c>
      <c r="I481" s="273"/>
      <c r="J481" s="274">
        <f>ROUND(I481*H481,2)</f>
        <v>0</v>
      </c>
      <c r="K481" s="270" t="s">
        <v>36</v>
      </c>
      <c r="L481" s="275"/>
      <c r="M481" s="276" t="s">
        <v>36</v>
      </c>
      <c r="N481" s="277" t="s">
        <v>50</v>
      </c>
      <c r="O481" s="38"/>
      <c r="P481" s="210">
        <f>O481*H481</f>
        <v>0</v>
      </c>
      <c r="Q481" s="210">
        <v>1</v>
      </c>
      <c r="R481" s="210">
        <f>Q481*H481</f>
        <v>2.8479999999999999</v>
      </c>
      <c r="S481" s="210">
        <v>0</v>
      </c>
      <c r="T481" s="211">
        <f>S481*H481</f>
        <v>0</v>
      </c>
      <c r="AR481" s="19" t="s">
        <v>457</v>
      </c>
      <c r="AT481" s="19" t="s">
        <v>533</v>
      </c>
      <c r="AU481" s="19" t="s">
        <v>94</v>
      </c>
      <c r="AY481" s="19" t="s">
        <v>406</v>
      </c>
      <c r="BE481" s="212">
        <f>IF(N481="základní",J481,0)</f>
        <v>0</v>
      </c>
      <c r="BF481" s="212">
        <f>IF(N481="snížená",J481,0)</f>
        <v>0</v>
      </c>
      <c r="BG481" s="212">
        <f>IF(N481="zákl. přenesená",J481,0)</f>
        <v>0</v>
      </c>
      <c r="BH481" s="212">
        <f>IF(N481="sníž. přenesená",J481,0)</f>
        <v>0</v>
      </c>
      <c r="BI481" s="212">
        <f>IF(N481="nulová",J481,0)</f>
        <v>0</v>
      </c>
      <c r="BJ481" s="19" t="s">
        <v>23</v>
      </c>
      <c r="BK481" s="212">
        <f>ROUND(I481*H481,2)</f>
        <v>0</v>
      </c>
      <c r="BL481" s="19" t="s">
        <v>415</v>
      </c>
      <c r="BM481" s="19" t="s">
        <v>4232</v>
      </c>
    </row>
    <row r="482" spans="2:65" s="13" customFormat="1" x14ac:dyDescent="0.3">
      <c r="B482" s="225"/>
      <c r="C482" s="226"/>
      <c r="D482" s="247" t="s">
        <v>417</v>
      </c>
      <c r="E482" s="251" t="s">
        <v>36</v>
      </c>
      <c r="F482" s="252" t="s">
        <v>4233</v>
      </c>
      <c r="G482" s="226"/>
      <c r="H482" s="253">
        <v>2.8479999999999999</v>
      </c>
      <c r="I482" s="230"/>
      <c r="J482" s="226"/>
      <c r="K482" s="226"/>
      <c r="L482" s="231"/>
      <c r="M482" s="232"/>
      <c r="N482" s="233"/>
      <c r="O482" s="233"/>
      <c r="P482" s="233"/>
      <c r="Q482" s="233"/>
      <c r="R482" s="233"/>
      <c r="S482" s="233"/>
      <c r="T482" s="234"/>
      <c r="AT482" s="235" t="s">
        <v>417</v>
      </c>
      <c r="AU482" s="235" t="s">
        <v>94</v>
      </c>
      <c r="AV482" s="13" t="s">
        <v>87</v>
      </c>
      <c r="AW482" s="13" t="s">
        <v>43</v>
      </c>
      <c r="AX482" s="13" t="s">
        <v>23</v>
      </c>
      <c r="AY482" s="235" t="s">
        <v>406</v>
      </c>
    </row>
    <row r="483" spans="2:65" s="1" customFormat="1" ht="22.5" customHeight="1" x14ac:dyDescent="0.3">
      <c r="B483" s="37"/>
      <c r="C483" s="268" t="s">
        <v>1022</v>
      </c>
      <c r="D483" s="268" t="s">
        <v>533</v>
      </c>
      <c r="E483" s="269" t="s">
        <v>4234</v>
      </c>
      <c r="F483" s="270" t="s">
        <v>4235</v>
      </c>
      <c r="G483" s="271" t="s">
        <v>501</v>
      </c>
      <c r="H483" s="272">
        <v>6.0529999999999999</v>
      </c>
      <c r="I483" s="273"/>
      <c r="J483" s="274">
        <f>ROUND(I483*H483,2)</f>
        <v>0</v>
      </c>
      <c r="K483" s="270" t="s">
        <v>36</v>
      </c>
      <c r="L483" s="275"/>
      <c r="M483" s="276" t="s">
        <v>36</v>
      </c>
      <c r="N483" s="277" t="s">
        <v>50</v>
      </c>
      <c r="O483" s="38"/>
      <c r="P483" s="210">
        <f>O483*H483</f>
        <v>0</v>
      </c>
      <c r="Q483" s="210">
        <v>1</v>
      </c>
      <c r="R483" s="210">
        <f>Q483*H483</f>
        <v>6.0529999999999999</v>
      </c>
      <c r="S483" s="210">
        <v>0</v>
      </c>
      <c r="T483" s="211">
        <f>S483*H483</f>
        <v>0</v>
      </c>
      <c r="AR483" s="19" t="s">
        <v>457</v>
      </c>
      <c r="AT483" s="19" t="s">
        <v>533</v>
      </c>
      <c r="AU483" s="19" t="s">
        <v>94</v>
      </c>
      <c r="AY483" s="19" t="s">
        <v>406</v>
      </c>
      <c r="BE483" s="212">
        <f>IF(N483="základní",J483,0)</f>
        <v>0</v>
      </c>
      <c r="BF483" s="212">
        <f>IF(N483="snížená",J483,0)</f>
        <v>0</v>
      </c>
      <c r="BG483" s="212">
        <f>IF(N483="zákl. přenesená",J483,0)</f>
        <v>0</v>
      </c>
      <c r="BH483" s="212">
        <f>IF(N483="sníž. přenesená",J483,0)</f>
        <v>0</v>
      </c>
      <c r="BI483" s="212">
        <f>IF(N483="nulová",J483,0)</f>
        <v>0</v>
      </c>
      <c r="BJ483" s="19" t="s">
        <v>23</v>
      </c>
      <c r="BK483" s="212">
        <f>ROUND(I483*H483,2)</f>
        <v>0</v>
      </c>
      <c r="BL483" s="19" t="s">
        <v>415</v>
      </c>
      <c r="BM483" s="19" t="s">
        <v>4236</v>
      </c>
    </row>
    <row r="484" spans="2:65" s="13" customFormat="1" x14ac:dyDescent="0.3">
      <c r="B484" s="225"/>
      <c r="C484" s="226"/>
      <c r="D484" s="247" t="s">
        <v>417</v>
      </c>
      <c r="E484" s="251" t="s">
        <v>36</v>
      </c>
      <c r="F484" s="252" t="s">
        <v>4237</v>
      </c>
      <c r="G484" s="226"/>
      <c r="H484" s="253">
        <v>6.0529999999999999</v>
      </c>
      <c r="I484" s="230"/>
      <c r="J484" s="226"/>
      <c r="K484" s="226"/>
      <c r="L484" s="231"/>
      <c r="M484" s="232"/>
      <c r="N484" s="233"/>
      <c r="O484" s="233"/>
      <c r="P484" s="233"/>
      <c r="Q484" s="233"/>
      <c r="R484" s="233"/>
      <c r="S484" s="233"/>
      <c r="T484" s="234"/>
      <c r="AT484" s="235" t="s">
        <v>417</v>
      </c>
      <c r="AU484" s="235" t="s">
        <v>94</v>
      </c>
      <c r="AV484" s="13" t="s">
        <v>87</v>
      </c>
      <c r="AW484" s="13" t="s">
        <v>43</v>
      </c>
      <c r="AX484" s="13" t="s">
        <v>23</v>
      </c>
      <c r="AY484" s="235" t="s">
        <v>406</v>
      </c>
    </row>
    <row r="485" spans="2:65" s="1" customFormat="1" ht="22.5" customHeight="1" x14ac:dyDescent="0.3">
      <c r="B485" s="37"/>
      <c r="C485" s="201" t="s">
        <v>1026</v>
      </c>
      <c r="D485" s="201" t="s">
        <v>410</v>
      </c>
      <c r="E485" s="202" t="s">
        <v>1441</v>
      </c>
      <c r="F485" s="203" t="s">
        <v>1442</v>
      </c>
      <c r="G485" s="204" t="s">
        <v>501</v>
      </c>
      <c r="H485" s="205">
        <v>8.6419999999999995</v>
      </c>
      <c r="I485" s="206"/>
      <c r="J485" s="207">
        <f>ROUND(I485*H485,2)</f>
        <v>0</v>
      </c>
      <c r="K485" s="203" t="s">
        <v>414</v>
      </c>
      <c r="L485" s="57"/>
      <c r="M485" s="208" t="s">
        <v>36</v>
      </c>
      <c r="N485" s="209" t="s">
        <v>50</v>
      </c>
      <c r="O485" s="38"/>
      <c r="P485" s="210">
        <f>O485*H485</f>
        <v>0</v>
      </c>
      <c r="Q485" s="210">
        <v>2.0999999999999999E-3</v>
      </c>
      <c r="R485" s="210">
        <f>Q485*H485</f>
        <v>1.8148199999999996E-2</v>
      </c>
      <c r="S485" s="210">
        <v>0</v>
      </c>
      <c r="T485" s="211">
        <f>S485*H485</f>
        <v>0</v>
      </c>
      <c r="AR485" s="19" t="s">
        <v>415</v>
      </c>
      <c r="AT485" s="19" t="s">
        <v>410</v>
      </c>
      <c r="AU485" s="19" t="s">
        <v>94</v>
      </c>
      <c r="AY485" s="19" t="s">
        <v>406</v>
      </c>
      <c r="BE485" s="212">
        <f>IF(N485="základní",J485,0)</f>
        <v>0</v>
      </c>
      <c r="BF485" s="212">
        <f>IF(N485="snížená",J485,0)</f>
        <v>0</v>
      </c>
      <c r="BG485" s="212">
        <f>IF(N485="zákl. přenesená",J485,0)</f>
        <v>0</v>
      </c>
      <c r="BH485" s="212">
        <f>IF(N485="sníž. přenesená",J485,0)</f>
        <v>0</v>
      </c>
      <c r="BI485" s="212">
        <f>IF(N485="nulová",J485,0)</f>
        <v>0</v>
      </c>
      <c r="BJ485" s="19" t="s">
        <v>23</v>
      </c>
      <c r="BK485" s="212">
        <f>ROUND(I485*H485,2)</f>
        <v>0</v>
      </c>
      <c r="BL485" s="19" t="s">
        <v>415</v>
      </c>
      <c r="BM485" s="19" t="s">
        <v>4238</v>
      </c>
    </row>
    <row r="486" spans="2:65" s="13" customFormat="1" x14ac:dyDescent="0.3">
      <c r="B486" s="225"/>
      <c r="C486" s="226"/>
      <c r="D486" s="247" t="s">
        <v>417</v>
      </c>
      <c r="E486" s="251" t="s">
        <v>36</v>
      </c>
      <c r="F486" s="252" t="s">
        <v>263</v>
      </c>
      <c r="G486" s="226"/>
      <c r="H486" s="253">
        <v>8.6419999999999995</v>
      </c>
      <c r="I486" s="230"/>
      <c r="J486" s="226"/>
      <c r="K486" s="226"/>
      <c r="L486" s="231"/>
      <c r="M486" s="232"/>
      <c r="N486" s="233"/>
      <c r="O486" s="233"/>
      <c r="P486" s="233"/>
      <c r="Q486" s="233"/>
      <c r="R486" s="233"/>
      <c r="S486" s="233"/>
      <c r="T486" s="234"/>
      <c r="AT486" s="235" t="s">
        <v>417</v>
      </c>
      <c r="AU486" s="235" t="s">
        <v>94</v>
      </c>
      <c r="AV486" s="13" t="s">
        <v>87</v>
      </c>
      <c r="AW486" s="13" t="s">
        <v>43</v>
      </c>
      <c r="AX486" s="13" t="s">
        <v>23</v>
      </c>
      <c r="AY486" s="235" t="s">
        <v>406</v>
      </c>
    </row>
    <row r="487" spans="2:65" s="1" customFormat="1" ht="22.5" customHeight="1" x14ac:dyDescent="0.3">
      <c r="B487" s="37"/>
      <c r="C487" s="201" t="s">
        <v>1029</v>
      </c>
      <c r="D487" s="201" t="s">
        <v>410</v>
      </c>
      <c r="E487" s="202" t="s">
        <v>1445</v>
      </c>
      <c r="F487" s="203" t="s">
        <v>1446</v>
      </c>
      <c r="G487" s="204" t="s">
        <v>501</v>
      </c>
      <c r="H487" s="205">
        <v>8.6419999999999995</v>
      </c>
      <c r="I487" s="206"/>
      <c r="J487" s="207">
        <f>ROUND(I487*H487,2)</f>
        <v>0</v>
      </c>
      <c r="K487" s="203" t="s">
        <v>414</v>
      </c>
      <c r="L487" s="57"/>
      <c r="M487" s="208" t="s">
        <v>36</v>
      </c>
      <c r="N487" s="209" t="s">
        <v>50</v>
      </c>
      <c r="O487" s="38"/>
      <c r="P487" s="210">
        <f>O487*H487</f>
        <v>0</v>
      </c>
      <c r="Q487" s="210">
        <v>7.2000000000000005E-4</v>
      </c>
      <c r="R487" s="210">
        <f>Q487*H487</f>
        <v>6.2222400000000004E-3</v>
      </c>
      <c r="S487" s="210">
        <v>0</v>
      </c>
      <c r="T487" s="211">
        <f>S487*H487</f>
        <v>0</v>
      </c>
      <c r="AR487" s="19" t="s">
        <v>415</v>
      </c>
      <c r="AT487" s="19" t="s">
        <v>410</v>
      </c>
      <c r="AU487" s="19" t="s">
        <v>94</v>
      </c>
      <c r="AY487" s="19" t="s">
        <v>406</v>
      </c>
      <c r="BE487" s="212">
        <f>IF(N487="základní",J487,0)</f>
        <v>0</v>
      </c>
      <c r="BF487" s="212">
        <f>IF(N487="snížená",J487,0)</f>
        <v>0</v>
      </c>
      <c r="BG487" s="212">
        <f>IF(N487="zákl. přenesená",J487,0)</f>
        <v>0</v>
      </c>
      <c r="BH487" s="212">
        <f>IF(N487="sníž. přenesená",J487,0)</f>
        <v>0</v>
      </c>
      <c r="BI487" s="212">
        <f>IF(N487="nulová",J487,0)</f>
        <v>0</v>
      </c>
      <c r="BJ487" s="19" t="s">
        <v>23</v>
      </c>
      <c r="BK487" s="212">
        <f>ROUND(I487*H487,2)</f>
        <v>0</v>
      </c>
      <c r="BL487" s="19" t="s">
        <v>415</v>
      </c>
      <c r="BM487" s="19" t="s">
        <v>4239</v>
      </c>
    </row>
    <row r="488" spans="2:65" s="13" customFormat="1" x14ac:dyDescent="0.3">
      <c r="B488" s="225"/>
      <c r="C488" s="226"/>
      <c r="D488" s="247" t="s">
        <v>417</v>
      </c>
      <c r="E488" s="251" t="s">
        <v>36</v>
      </c>
      <c r="F488" s="252" t="s">
        <v>263</v>
      </c>
      <c r="G488" s="226"/>
      <c r="H488" s="253">
        <v>8.6419999999999995</v>
      </c>
      <c r="I488" s="230"/>
      <c r="J488" s="226"/>
      <c r="K488" s="226"/>
      <c r="L488" s="231"/>
      <c r="M488" s="232"/>
      <c r="N488" s="233"/>
      <c r="O488" s="233"/>
      <c r="P488" s="233"/>
      <c r="Q488" s="233"/>
      <c r="R488" s="233"/>
      <c r="S488" s="233"/>
      <c r="T488" s="234"/>
      <c r="AT488" s="235" t="s">
        <v>417</v>
      </c>
      <c r="AU488" s="235" t="s">
        <v>94</v>
      </c>
      <c r="AV488" s="13" t="s">
        <v>87</v>
      </c>
      <c r="AW488" s="13" t="s">
        <v>43</v>
      </c>
      <c r="AX488" s="13" t="s">
        <v>23</v>
      </c>
      <c r="AY488" s="235" t="s">
        <v>406</v>
      </c>
    </row>
    <row r="489" spans="2:65" s="1" customFormat="1" ht="31.5" customHeight="1" x14ac:dyDescent="0.3">
      <c r="B489" s="37"/>
      <c r="C489" s="201" t="s">
        <v>1039</v>
      </c>
      <c r="D489" s="201" t="s">
        <v>410</v>
      </c>
      <c r="E489" s="202" t="s">
        <v>1494</v>
      </c>
      <c r="F489" s="203" t="s">
        <v>1495</v>
      </c>
      <c r="G489" s="204" t="s">
        <v>413</v>
      </c>
      <c r="H489" s="205">
        <v>8.8480000000000008</v>
      </c>
      <c r="I489" s="206"/>
      <c r="J489" s="207">
        <f>ROUND(I489*H489,2)</f>
        <v>0</v>
      </c>
      <c r="K489" s="203" t="s">
        <v>414</v>
      </c>
      <c r="L489" s="57"/>
      <c r="M489" s="208" t="s">
        <v>36</v>
      </c>
      <c r="N489" s="209" t="s">
        <v>50</v>
      </c>
      <c r="O489" s="38"/>
      <c r="P489" s="210">
        <f>O489*H489</f>
        <v>0</v>
      </c>
      <c r="Q489" s="210">
        <v>0</v>
      </c>
      <c r="R489" s="210">
        <f>Q489*H489</f>
        <v>0</v>
      </c>
      <c r="S489" s="210">
        <v>0</v>
      </c>
      <c r="T489" s="211">
        <f>S489*H489</f>
        <v>0</v>
      </c>
      <c r="AR489" s="19" t="s">
        <v>415</v>
      </c>
      <c r="AT489" s="19" t="s">
        <v>410</v>
      </c>
      <c r="AU489" s="19" t="s">
        <v>94</v>
      </c>
      <c r="AY489" s="19" t="s">
        <v>406</v>
      </c>
      <c r="BE489" s="212">
        <f>IF(N489="základní",J489,0)</f>
        <v>0</v>
      </c>
      <c r="BF489" s="212">
        <f>IF(N489="snížená",J489,0)</f>
        <v>0</v>
      </c>
      <c r="BG489" s="212">
        <f>IF(N489="zákl. přenesená",J489,0)</f>
        <v>0</v>
      </c>
      <c r="BH489" s="212">
        <f>IF(N489="sníž. přenesená",J489,0)</f>
        <v>0</v>
      </c>
      <c r="BI489" s="212">
        <f>IF(N489="nulová",J489,0)</f>
        <v>0</v>
      </c>
      <c r="BJ489" s="19" t="s">
        <v>23</v>
      </c>
      <c r="BK489" s="212">
        <f>ROUND(I489*H489,2)</f>
        <v>0</v>
      </c>
      <c r="BL489" s="19" t="s">
        <v>415</v>
      </c>
      <c r="BM489" s="19" t="s">
        <v>4240</v>
      </c>
    </row>
    <row r="490" spans="2:65" s="12" customFormat="1" x14ac:dyDescent="0.3">
      <c r="B490" s="213"/>
      <c r="C490" s="214"/>
      <c r="D490" s="215" t="s">
        <v>417</v>
      </c>
      <c r="E490" s="216" t="s">
        <v>36</v>
      </c>
      <c r="F490" s="217" t="s">
        <v>1497</v>
      </c>
      <c r="G490" s="214"/>
      <c r="H490" s="218" t="s">
        <v>36</v>
      </c>
      <c r="I490" s="219"/>
      <c r="J490" s="214"/>
      <c r="K490" s="214"/>
      <c r="L490" s="220"/>
      <c r="M490" s="221"/>
      <c r="N490" s="222"/>
      <c r="O490" s="222"/>
      <c r="P490" s="222"/>
      <c r="Q490" s="222"/>
      <c r="R490" s="222"/>
      <c r="S490" s="222"/>
      <c r="T490" s="223"/>
      <c r="AT490" s="224" t="s">
        <v>417</v>
      </c>
      <c r="AU490" s="224" t="s">
        <v>94</v>
      </c>
      <c r="AV490" s="12" t="s">
        <v>23</v>
      </c>
      <c r="AW490" s="12" t="s">
        <v>43</v>
      </c>
      <c r="AX490" s="12" t="s">
        <v>79</v>
      </c>
      <c r="AY490" s="224" t="s">
        <v>406</v>
      </c>
    </row>
    <row r="491" spans="2:65" s="13" customFormat="1" x14ac:dyDescent="0.3">
      <c r="B491" s="225"/>
      <c r="C491" s="226"/>
      <c r="D491" s="215" t="s">
        <v>417</v>
      </c>
      <c r="E491" s="227" t="s">
        <v>36</v>
      </c>
      <c r="F491" s="228" t="s">
        <v>4241</v>
      </c>
      <c r="G491" s="226"/>
      <c r="H491" s="229">
        <v>8.8480000000000008</v>
      </c>
      <c r="I491" s="230"/>
      <c r="J491" s="226"/>
      <c r="K491" s="226"/>
      <c r="L491" s="231"/>
      <c r="M491" s="232"/>
      <c r="N491" s="233"/>
      <c r="O491" s="233"/>
      <c r="P491" s="233"/>
      <c r="Q491" s="233"/>
      <c r="R491" s="233"/>
      <c r="S491" s="233"/>
      <c r="T491" s="234"/>
      <c r="AT491" s="235" t="s">
        <v>417</v>
      </c>
      <c r="AU491" s="235" t="s">
        <v>94</v>
      </c>
      <c r="AV491" s="13" t="s">
        <v>87</v>
      </c>
      <c r="AW491" s="13" t="s">
        <v>43</v>
      </c>
      <c r="AX491" s="13" t="s">
        <v>79</v>
      </c>
      <c r="AY491" s="235" t="s">
        <v>406</v>
      </c>
    </row>
    <row r="492" spans="2:65" s="15" customFormat="1" x14ac:dyDescent="0.3">
      <c r="B492" s="254"/>
      <c r="C492" s="255"/>
      <c r="D492" s="247" t="s">
        <v>417</v>
      </c>
      <c r="E492" s="265" t="s">
        <v>261</v>
      </c>
      <c r="F492" s="266" t="s">
        <v>435</v>
      </c>
      <c r="G492" s="255"/>
      <c r="H492" s="267">
        <v>8.8480000000000008</v>
      </c>
      <c r="I492" s="259"/>
      <c r="J492" s="255"/>
      <c r="K492" s="255"/>
      <c r="L492" s="260"/>
      <c r="M492" s="261"/>
      <c r="N492" s="262"/>
      <c r="O492" s="262"/>
      <c r="P492" s="262"/>
      <c r="Q492" s="262"/>
      <c r="R492" s="262"/>
      <c r="S492" s="262"/>
      <c r="T492" s="263"/>
      <c r="AT492" s="264" t="s">
        <v>417</v>
      </c>
      <c r="AU492" s="264" t="s">
        <v>94</v>
      </c>
      <c r="AV492" s="15" t="s">
        <v>94</v>
      </c>
      <c r="AW492" s="15" t="s">
        <v>43</v>
      </c>
      <c r="AX492" s="15" t="s">
        <v>23</v>
      </c>
      <c r="AY492" s="264" t="s">
        <v>406</v>
      </c>
    </row>
    <row r="493" spans="2:65" s="1" customFormat="1" ht="22.5" customHeight="1" x14ac:dyDescent="0.3">
      <c r="B493" s="37"/>
      <c r="C493" s="268" t="s">
        <v>1042</v>
      </c>
      <c r="D493" s="268" t="s">
        <v>533</v>
      </c>
      <c r="E493" s="269" t="s">
        <v>1113</v>
      </c>
      <c r="F493" s="270" t="s">
        <v>1114</v>
      </c>
      <c r="G493" s="271" t="s">
        <v>501</v>
      </c>
      <c r="H493" s="272">
        <v>16.728999999999999</v>
      </c>
      <c r="I493" s="273"/>
      <c r="J493" s="274">
        <f>ROUND(I493*H493,2)</f>
        <v>0</v>
      </c>
      <c r="K493" s="270" t="s">
        <v>36</v>
      </c>
      <c r="L493" s="275"/>
      <c r="M493" s="276" t="s">
        <v>36</v>
      </c>
      <c r="N493" s="277" t="s">
        <v>50</v>
      </c>
      <c r="O493" s="38"/>
      <c r="P493" s="210">
        <f>O493*H493</f>
        <v>0</v>
      </c>
      <c r="Q493" s="210">
        <v>0</v>
      </c>
      <c r="R493" s="210">
        <f>Q493*H493</f>
        <v>0</v>
      </c>
      <c r="S493" s="210">
        <v>0</v>
      </c>
      <c r="T493" s="211">
        <f>S493*H493</f>
        <v>0</v>
      </c>
      <c r="AR493" s="19" t="s">
        <v>457</v>
      </c>
      <c r="AT493" s="19" t="s">
        <v>533</v>
      </c>
      <c r="AU493" s="19" t="s">
        <v>94</v>
      </c>
      <c r="AY493" s="19" t="s">
        <v>406</v>
      </c>
      <c r="BE493" s="212">
        <f>IF(N493="základní",J493,0)</f>
        <v>0</v>
      </c>
      <c r="BF493" s="212">
        <f>IF(N493="snížená",J493,0)</f>
        <v>0</v>
      </c>
      <c r="BG493" s="212">
        <f>IF(N493="zákl. přenesená",J493,0)</f>
        <v>0</v>
      </c>
      <c r="BH493" s="212">
        <f>IF(N493="sníž. přenesená",J493,0)</f>
        <v>0</v>
      </c>
      <c r="BI493" s="212">
        <f>IF(N493="nulová",J493,0)</f>
        <v>0</v>
      </c>
      <c r="BJ493" s="19" t="s">
        <v>23</v>
      </c>
      <c r="BK493" s="212">
        <f>ROUND(I493*H493,2)</f>
        <v>0</v>
      </c>
      <c r="BL493" s="19" t="s">
        <v>415</v>
      </c>
      <c r="BM493" s="19" t="s">
        <v>4242</v>
      </c>
    </row>
    <row r="494" spans="2:65" s="13" customFormat="1" x14ac:dyDescent="0.3">
      <c r="B494" s="225"/>
      <c r="C494" s="226"/>
      <c r="D494" s="247" t="s">
        <v>417</v>
      </c>
      <c r="E494" s="251" t="s">
        <v>36</v>
      </c>
      <c r="F494" s="252" t="s">
        <v>1501</v>
      </c>
      <c r="G494" s="226"/>
      <c r="H494" s="253">
        <v>16.728999999999999</v>
      </c>
      <c r="I494" s="230"/>
      <c r="J494" s="226"/>
      <c r="K494" s="226"/>
      <c r="L494" s="231"/>
      <c r="M494" s="232"/>
      <c r="N494" s="233"/>
      <c r="O494" s="233"/>
      <c r="P494" s="233"/>
      <c r="Q494" s="233"/>
      <c r="R494" s="233"/>
      <c r="S494" s="233"/>
      <c r="T494" s="234"/>
      <c r="AT494" s="235" t="s">
        <v>417</v>
      </c>
      <c r="AU494" s="235" t="s">
        <v>94</v>
      </c>
      <c r="AV494" s="13" t="s">
        <v>87</v>
      </c>
      <c r="AW494" s="13" t="s">
        <v>43</v>
      </c>
      <c r="AX494" s="13" t="s">
        <v>23</v>
      </c>
      <c r="AY494" s="235" t="s">
        <v>406</v>
      </c>
    </row>
    <row r="495" spans="2:65" s="1" customFormat="1" ht="22.5" customHeight="1" x14ac:dyDescent="0.3">
      <c r="B495" s="37"/>
      <c r="C495" s="201" t="s">
        <v>1045</v>
      </c>
      <c r="D495" s="201" t="s">
        <v>410</v>
      </c>
      <c r="E495" s="202" t="s">
        <v>1131</v>
      </c>
      <c r="F495" s="203" t="s">
        <v>1132</v>
      </c>
      <c r="G495" s="204" t="s">
        <v>413</v>
      </c>
      <c r="H495" s="205">
        <v>8.8480000000000008</v>
      </c>
      <c r="I495" s="206"/>
      <c r="J495" s="207">
        <f>ROUND(I495*H495,2)</f>
        <v>0</v>
      </c>
      <c r="K495" s="203" t="s">
        <v>414</v>
      </c>
      <c r="L495" s="57"/>
      <c r="M495" s="208" t="s">
        <v>36</v>
      </c>
      <c r="N495" s="209" t="s">
        <v>50</v>
      </c>
      <c r="O495" s="38"/>
      <c r="P495" s="210">
        <f>O495*H495</f>
        <v>0</v>
      </c>
      <c r="Q495" s="210">
        <v>0</v>
      </c>
      <c r="R495" s="210">
        <f>Q495*H495</f>
        <v>0</v>
      </c>
      <c r="S495" s="210">
        <v>0</v>
      </c>
      <c r="T495" s="211">
        <f>S495*H495</f>
        <v>0</v>
      </c>
      <c r="AR495" s="19" t="s">
        <v>415</v>
      </c>
      <c r="AT495" s="19" t="s">
        <v>410</v>
      </c>
      <c r="AU495" s="19" t="s">
        <v>94</v>
      </c>
      <c r="AY495" s="19" t="s">
        <v>406</v>
      </c>
      <c r="BE495" s="212">
        <f>IF(N495="základní",J495,0)</f>
        <v>0</v>
      </c>
      <c r="BF495" s="212">
        <f>IF(N495="snížená",J495,0)</f>
        <v>0</v>
      </c>
      <c r="BG495" s="212">
        <f>IF(N495="zákl. přenesená",J495,0)</f>
        <v>0</v>
      </c>
      <c r="BH495" s="212">
        <f>IF(N495="sníž. přenesená",J495,0)</f>
        <v>0</v>
      </c>
      <c r="BI495" s="212">
        <f>IF(N495="nulová",J495,0)</f>
        <v>0</v>
      </c>
      <c r="BJ495" s="19" t="s">
        <v>23</v>
      </c>
      <c r="BK495" s="212">
        <f>ROUND(I495*H495,2)</f>
        <v>0</v>
      </c>
      <c r="BL495" s="19" t="s">
        <v>415</v>
      </c>
      <c r="BM495" s="19" t="s">
        <v>4243</v>
      </c>
    </row>
    <row r="496" spans="2:65" s="13" customFormat="1" x14ac:dyDescent="0.3">
      <c r="B496" s="225"/>
      <c r="C496" s="226"/>
      <c r="D496" s="247" t="s">
        <v>417</v>
      </c>
      <c r="E496" s="251" t="s">
        <v>36</v>
      </c>
      <c r="F496" s="252" t="s">
        <v>1504</v>
      </c>
      <c r="G496" s="226"/>
      <c r="H496" s="253">
        <v>8.8480000000000008</v>
      </c>
      <c r="I496" s="230"/>
      <c r="J496" s="226"/>
      <c r="K496" s="226"/>
      <c r="L496" s="231"/>
      <c r="M496" s="232"/>
      <c r="N496" s="233"/>
      <c r="O496" s="233"/>
      <c r="P496" s="233"/>
      <c r="Q496" s="233"/>
      <c r="R496" s="233"/>
      <c r="S496" s="233"/>
      <c r="T496" s="234"/>
      <c r="AT496" s="235" t="s">
        <v>417</v>
      </c>
      <c r="AU496" s="235" t="s">
        <v>94</v>
      </c>
      <c r="AV496" s="13" t="s">
        <v>87</v>
      </c>
      <c r="AW496" s="13" t="s">
        <v>43</v>
      </c>
      <c r="AX496" s="13" t="s">
        <v>23</v>
      </c>
      <c r="AY496" s="235" t="s">
        <v>406</v>
      </c>
    </row>
    <row r="497" spans="2:65" s="1" customFormat="1" ht="22.5" customHeight="1" x14ac:dyDescent="0.3">
      <c r="B497" s="37"/>
      <c r="C497" s="201" t="s">
        <v>1048</v>
      </c>
      <c r="D497" s="201" t="s">
        <v>410</v>
      </c>
      <c r="E497" s="202" t="s">
        <v>1121</v>
      </c>
      <c r="F497" s="203" t="s">
        <v>1122</v>
      </c>
      <c r="G497" s="204" t="s">
        <v>413</v>
      </c>
      <c r="H497" s="205">
        <v>8.8480000000000008</v>
      </c>
      <c r="I497" s="206"/>
      <c r="J497" s="207">
        <f>ROUND(I497*H497,2)</f>
        <v>0</v>
      </c>
      <c r="K497" s="203" t="s">
        <v>414</v>
      </c>
      <c r="L497" s="57"/>
      <c r="M497" s="208" t="s">
        <v>36</v>
      </c>
      <c r="N497" s="209" t="s">
        <v>50</v>
      </c>
      <c r="O497" s="38"/>
      <c r="P497" s="210">
        <f>O497*H497</f>
        <v>0</v>
      </c>
      <c r="Q497" s="210">
        <v>0</v>
      </c>
      <c r="R497" s="210">
        <f>Q497*H497</f>
        <v>0</v>
      </c>
      <c r="S497" s="210">
        <v>0</v>
      </c>
      <c r="T497" s="211">
        <f>S497*H497</f>
        <v>0</v>
      </c>
      <c r="AR497" s="19" t="s">
        <v>415</v>
      </c>
      <c r="AT497" s="19" t="s">
        <v>410</v>
      </c>
      <c r="AU497" s="19" t="s">
        <v>94</v>
      </c>
      <c r="AY497" s="19" t="s">
        <v>406</v>
      </c>
      <c r="BE497" s="212">
        <f>IF(N497="základní",J497,0)</f>
        <v>0</v>
      </c>
      <c r="BF497" s="212">
        <f>IF(N497="snížená",J497,0)</f>
        <v>0</v>
      </c>
      <c r="BG497" s="212">
        <f>IF(N497="zákl. přenesená",J497,0)</f>
        <v>0</v>
      </c>
      <c r="BH497" s="212">
        <f>IF(N497="sníž. přenesená",J497,0)</f>
        <v>0</v>
      </c>
      <c r="BI497" s="212">
        <f>IF(N497="nulová",J497,0)</f>
        <v>0</v>
      </c>
      <c r="BJ497" s="19" t="s">
        <v>23</v>
      </c>
      <c r="BK497" s="212">
        <f>ROUND(I497*H497,2)</f>
        <v>0</v>
      </c>
      <c r="BL497" s="19" t="s">
        <v>415</v>
      </c>
      <c r="BM497" s="19" t="s">
        <v>4244</v>
      </c>
    </row>
    <row r="498" spans="2:65" s="1" customFormat="1" ht="22.5" customHeight="1" x14ac:dyDescent="0.3">
      <c r="B498" s="37"/>
      <c r="C498" s="201" t="s">
        <v>1050</v>
      </c>
      <c r="D498" s="201" t="s">
        <v>410</v>
      </c>
      <c r="E498" s="202" t="s">
        <v>480</v>
      </c>
      <c r="F498" s="203" t="s">
        <v>481</v>
      </c>
      <c r="G498" s="204" t="s">
        <v>413</v>
      </c>
      <c r="H498" s="205">
        <v>568.02200000000005</v>
      </c>
      <c r="I498" s="206"/>
      <c r="J498" s="207">
        <f>ROUND(I498*H498,2)</f>
        <v>0</v>
      </c>
      <c r="K498" s="203" t="s">
        <v>414</v>
      </c>
      <c r="L498" s="57"/>
      <c r="M498" s="208" t="s">
        <v>36</v>
      </c>
      <c r="N498" s="209" t="s">
        <v>50</v>
      </c>
      <c r="O498" s="38"/>
      <c r="P498" s="210">
        <f>O498*H498</f>
        <v>0</v>
      </c>
      <c r="Q498" s="210">
        <v>0</v>
      </c>
      <c r="R498" s="210">
        <f>Q498*H498</f>
        <v>0</v>
      </c>
      <c r="S498" s="210">
        <v>0</v>
      </c>
      <c r="T498" s="211">
        <f>S498*H498</f>
        <v>0</v>
      </c>
      <c r="AR498" s="19" t="s">
        <v>415</v>
      </c>
      <c r="AT498" s="19" t="s">
        <v>410</v>
      </c>
      <c r="AU498" s="19" t="s">
        <v>94</v>
      </c>
      <c r="AY498" s="19" t="s">
        <v>406</v>
      </c>
      <c r="BE498" s="212">
        <f>IF(N498="základní",J498,0)</f>
        <v>0</v>
      </c>
      <c r="BF498" s="212">
        <f>IF(N498="snížená",J498,0)</f>
        <v>0</v>
      </c>
      <c r="BG498" s="212">
        <f>IF(N498="zákl. přenesená",J498,0)</f>
        <v>0</v>
      </c>
      <c r="BH498" s="212">
        <f>IF(N498="sníž. přenesená",J498,0)</f>
        <v>0</v>
      </c>
      <c r="BI498" s="212">
        <f>IF(N498="nulová",J498,0)</f>
        <v>0</v>
      </c>
      <c r="BJ498" s="19" t="s">
        <v>23</v>
      </c>
      <c r="BK498" s="212">
        <f>ROUND(I498*H498,2)</f>
        <v>0</v>
      </c>
      <c r="BL498" s="19" t="s">
        <v>415</v>
      </c>
      <c r="BM498" s="19" t="s">
        <v>4245</v>
      </c>
    </row>
    <row r="499" spans="2:65" s="12" customFormat="1" x14ac:dyDescent="0.3">
      <c r="B499" s="213"/>
      <c r="C499" s="214"/>
      <c r="D499" s="215" t="s">
        <v>417</v>
      </c>
      <c r="E499" s="216" t="s">
        <v>36</v>
      </c>
      <c r="F499" s="217" t="s">
        <v>4167</v>
      </c>
      <c r="G499" s="214"/>
      <c r="H499" s="218" t="s">
        <v>36</v>
      </c>
      <c r="I499" s="219"/>
      <c r="J499" s="214"/>
      <c r="K499" s="214"/>
      <c r="L499" s="220"/>
      <c r="M499" s="221"/>
      <c r="N499" s="222"/>
      <c r="O499" s="222"/>
      <c r="P499" s="222"/>
      <c r="Q499" s="222"/>
      <c r="R499" s="222"/>
      <c r="S499" s="222"/>
      <c r="T499" s="223"/>
      <c r="AT499" s="224" t="s">
        <v>417</v>
      </c>
      <c r="AU499" s="224" t="s">
        <v>94</v>
      </c>
      <c r="AV499" s="12" t="s">
        <v>23</v>
      </c>
      <c r="AW499" s="12" t="s">
        <v>43</v>
      </c>
      <c r="AX499" s="12" t="s">
        <v>79</v>
      </c>
      <c r="AY499" s="224" t="s">
        <v>406</v>
      </c>
    </row>
    <row r="500" spans="2:65" s="12" customFormat="1" x14ac:dyDescent="0.3">
      <c r="B500" s="213"/>
      <c r="C500" s="214"/>
      <c r="D500" s="215" t="s">
        <v>417</v>
      </c>
      <c r="E500" s="216" t="s">
        <v>36</v>
      </c>
      <c r="F500" s="217" t="s">
        <v>4246</v>
      </c>
      <c r="G500" s="214"/>
      <c r="H500" s="218" t="s">
        <v>36</v>
      </c>
      <c r="I500" s="219"/>
      <c r="J500" s="214"/>
      <c r="K500" s="214"/>
      <c r="L500" s="220"/>
      <c r="M500" s="221"/>
      <c r="N500" s="222"/>
      <c r="O500" s="222"/>
      <c r="P500" s="222"/>
      <c r="Q500" s="222"/>
      <c r="R500" s="222"/>
      <c r="S500" s="222"/>
      <c r="T500" s="223"/>
      <c r="AT500" s="224" t="s">
        <v>417</v>
      </c>
      <c r="AU500" s="224" t="s">
        <v>94</v>
      </c>
      <c r="AV500" s="12" t="s">
        <v>23</v>
      </c>
      <c r="AW500" s="12" t="s">
        <v>43</v>
      </c>
      <c r="AX500" s="12" t="s">
        <v>79</v>
      </c>
      <c r="AY500" s="224" t="s">
        <v>406</v>
      </c>
    </row>
    <row r="501" spans="2:65" s="13" customFormat="1" x14ac:dyDescent="0.3">
      <c r="B501" s="225"/>
      <c r="C501" s="226"/>
      <c r="D501" s="215" t="s">
        <v>417</v>
      </c>
      <c r="E501" s="227" t="s">
        <v>36</v>
      </c>
      <c r="F501" s="228" t="s">
        <v>3947</v>
      </c>
      <c r="G501" s="226"/>
      <c r="H501" s="229">
        <v>1088.0550000000001</v>
      </c>
      <c r="I501" s="230"/>
      <c r="J501" s="226"/>
      <c r="K501" s="226"/>
      <c r="L501" s="231"/>
      <c r="M501" s="232"/>
      <c r="N501" s="233"/>
      <c r="O501" s="233"/>
      <c r="P501" s="233"/>
      <c r="Q501" s="233"/>
      <c r="R501" s="233"/>
      <c r="S501" s="233"/>
      <c r="T501" s="234"/>
      <c r="AT501" s="235" t="s">
        <v>417</v>
      </c>
      <c r="AU501" s="235" t="s">
        <v>94</v>
      </c>
      <c r="AV501" s="13" t="s">
        <v>87</v>
      </c>
      <c r="AW501" s="13" t="s">
        <v>43</v>
      </c>
      <c r="AX501" s="13" t="s">
        <v>79</v>
      </c>
      <c r="AY501" s="235" t="s">
        <v>406</v>
      </c>
    </row>
    <row r="502" spans="2:65" s="12" customFormat="1" x14ac:dyDescent="0.3">
      <c r="B502" s="213"/>
      <c r="C502" s="214"/>
      <c r="D502" s="215" t="s">
        <v>417</v>
      </c>
      <c r="E502" s="216" t="s">
        <v>36</v>
      </c>
      <c r="F502" s="217" t="s">
        <v>765</v>
      </c>
      <c r="G502" s="214"/>
      <c r="H502" s="218" t="s">
        <v>36</v>
      </c>
      <c r="I502" s="219"/>
      <c r="J502" s="214"/>
      <c r="K502" s="214"/>
      <c r="L502" s="220"/>
      <c r="M502" s="221"/>
      <c r="N502" s="222"/>
      <c r="O502" s="222"/>
      <c r="P502" s="222"/>
      <c r="Q502" s="222"/>
      <c r="R502" s="222"/>
      <c r="S502" s="222"/>
      <c r="T502" s="223"/>
      <c r="AT502" s="224" t="s">
        <v>417</v>
      </c>
      <c r="AU502" s="224" t="s">
        <v>94</v>
      </c>
      <c r="AV502" s="12" t="s">
        <v>23</v>
      </c>
      <c r="AW502" s="12" t="s">
        <v>43</v>
      </c>
      <c r="AX502" s="12" t="s">
        <v>79</v>
      </c>
      <c r="AY502" s="224" t="s">
        <v>406</v>
      </c>
    </row>
    <row r="503" spans="2:65" s="13" customFormat="1" x14ac:dyDescent="0.3">
      <c r="B503" s="225"/>
      <c r="C503" s="226"/>
      <c r="D503" s="215" t="s">
        <v>417</v>
      </c>
      <c r="E503" s="227" t="s">
        <v>36</v>
      </c>
      <c r="F503" s="228" t="s">
        <v>4247</v>
      </c>
      <c r="G503" s="226"/>
      <c r="H503" s="229">
        <v>-36.21</v>
      </c>
      <c r="I503" s="230"/>
      <c r="J503" s="226"/>
      <c r="K503" s="226"/>
      <c r="L503" s="231"/>
      <c r="M503" s="232"/>
      <c r="N503" s="233"/>
      <c r="O503" s="233"/>
      <c r="P503" s="233"/>
      <c r="Q503" s="233"/>
      <c r="R503" s="233"/>
      <c r="S503" s="233"/>
      <c r="T503" s="234"/>
      <c r="AT503" s="235" t="s">
        <v>417</v>
      </c>
      <c r="AU503" s="235" t="s">
        <v>94</v>
      </c>
      <c r="AV503" s="13" t="s">
        <v>87</v>
      </c>
      <c r="AW503" s="13" t="s">
        <v>43</v>
      </c>
      <c r="AX503" s="13" t="s">
        <v>79</v>
      </c>
      <c r="AY503" s="235" t="s">
        <v>406</v>
      </c>
    </row>
    <row r="504" spans="2:65" s="12" customFormat="1" x14ac:dyDescent="0.3">
      <c r="B504" s="213"/>
      <c r="C504" s="214"/>
      <c r="D504" s="215" t="s">
        <v>417</v>
      </c>
      <c r="E504" s="216" t="s">
        <v>36</v>
      </c>
      <c r="F504" s="217" t="s">
        <v>1055</v>
      </c>
      <c r="G504" s="214"/>
      <c r="H504" s="218" t="s">
        <v>36</v>
      </c>
      <c r="I504" s="219"/>
      <c r="J504" s="214"/>
      <c r="K504" s="214"/>
      <c r="L504" s="220"/>
      <c r="M504" s="221"/>
      <c r="N504" s="222"/>
      <c r="O504" s="222"/>
      <c r="P504" s="222"/>
      <c r="Q504" s="222"/>
      <c r="R504" s="222"/>
      <c r="S504" s="222"/>
      <c r="T504" s="223"/>
      <c r="AT504" s="224" t="s">
        <v>417</v>
      </c>
      <c r="AU504" s="224" t="s">
        <v>94</v>
      </c>
      <c r="AV504" s="12" t="s">
        <v>23</v>
      </c>
      <c r="AW504" s="12" t="s">
        <v>43</v>
      </c>
      <c r="AX504" s="12" t="s">
        <v>79</v>
      </c>
      <c r="AY504" s="224" t="s">
        <v>406</v>
      </c>
    </row>
    <row r="505" spans="2:65" s="12" customFormat="1" x14ac:dyDescent="0.3">
      <c r="B505" s="213"/>
      <c r="C505" s="214"/>
      <c r="D505" s="215" t="s">
        <v>417</v>
      </c>
      <c r="E505" s="216" t="s">
        <v>36</v>
      </c>
      <c r="F505" s="217" t="s">
        <v>4167</v>
      </c>
      <c r="G505" s="214"/>
      <c r="H505" s="218" t="s">
        <v>36</v>
      </c>
      <c r="I505" s="219"/>
      <c r="J505" s="214"/>
      <c r="K505" s="214"/>
      <c r="L505" s="220"/>
      <c r="M505" s="221"/>
      <c r="N505" s="222"/>
      <c r="O505" s="222"/>
      <c r="P505" s="222"/>
      <c r="Q505" s="222"/>
      <c r="R505" s="222"/>
      <c r="S505" s="222"/>
      <c r="T505" s="223"/>
      <c r="AT505" s="224" t="s">
        <v>417</v>
      </c>
      <c r="AU505" s="224" t="s">
        <v>94</v>
      </c>
      <c r="AV505" s="12" t="s">
        <v>23</v>
      </c>
      <c r="AW505" s="12" t="s">
        <v>43</v>
      </c>
      <c r="AX505" s="12" t="s">
        <v>79</v>
      </c>
      <c r="AY505" s="224" t="s">
        <v>406</v>
      </c>
    </row>
    <row r="506" spans="2:65" s="12" customFormat="1" x14ac:dyDescent="0.3">
      <c r="B506" s="213"/>
      <c r="C506" s="214"/>
      <c r="D506" s="215" t="s">
        <v>417</v>
      </c>
      <c r="E506" s="216" t="s">
        <v>36</v>
      </c>
      <c r="F506" s="217" t="s">
        <v>1657</v>
      </c>
      <c r="G506" s="214"/>
      <c r="H506" s="218" t="s">
        <v>36</v>
      </c>
      <c r="I506" s="219"/>
      <c r="J506" s="214"/>
      <c r="K506" s="214"/>
      <c r="L506" s="220"/>
      <c r="M506" s="221"/>
      <c r="N506" s="222"/>
      <c r="O506" s="222"/>
      <c r="P506" s="222"/>
      <c r="Q506" s="222"/>
      <c r="R506" s="222"/>
      <c r="S506" s="222"/>
      <c r="T506" s="223"/>
      <c r="AT506" s="224" t="s">
        <v>417</v>
      </c>
      <c r="AU506" s="224" t="s">
        <v>94</v>
      </c>
      <c r="AV506" s="12" t="s">
        <v>23</v>
      </c>
      <c r="AW506" s="12" t="s">
        <v>43</v>
      </c>
      <c r="AX506" s="12" t="s">
        <v>79</v>
      </c>
      <c r="AY506" s="224" t="s">
        <v>406</v>
      </c>
    </row>
    <row r="507" spans="2:65" s="13" customFormat="1" x14ac:dyDescent="0.3">
      <c r="B507" s="225"/>
      <c r="C507" s="226"/>
      <c r="D507" s="215" t="s">
        <v>417</v>
      </c>
      <c r="E507" s="227" t="s">
        <v>36</v>
      </c>
      <c r="F507" s="228" t="s">
        <v>4248</v>
      </c>
      <c r="G507" s="226"/>
      <c r="H507" s="229">
        <v>-85.674000000000007</v>
      </c>
      <c r="I507" s="230"/>
      <c r="J507" s="226"/>
      <c r="K507" s="226"/>
      <c r="L507" s="231"/>
      <c r="M507" s="232"/>
      <c r="N507" s="233"/>
      <c r="O507" s="233"/>
      <c r="P507" s="233"/>
      <c r="Q507" s="233"/>
      <c r="R507" s="233"/>
      <c r="S507" s="233"/>
      <c r="T507" s="234"/>
      <c r="AT507" s="235" t="s">
        <v>417</v>
      </c>
      <c r="AU507" s="235" t="s">
        <v>94</v>
      </c>
      <c r="AV507" s="13" t="s">
        <v>87</v>
      </c>
      <c r="AW507" s="13" t="s">
        <v>43</v>
      </c>
      <c r="AX507" s="13" t="s">
        <v>79</v>
      </c>
      <c r="AY507" s="235" t="s">
        <v>406</v>
      </c>
    </row>
    <row r="508" spans="2:65" s="12" customFormat="1" x14ac:dyDescent="0.3">
      <c r="B508" s="213"/>
      <c r="C508" s="214"/>
      <c r="D508" s="215" t="s">
        <v>417</v>
      </c>
      <c r="E508" s="216" t="s">
        <v>36</v>
      </c>
      <c r="F508" s="217" t="s">
        <v>4249</v>
      </c>
      <c r="G508" s="214"/>
      <c r="H508" s="218" t="s">
        <v>36</v>
      </c>
      <c r="I508" s="219"/>
      <c r="J508" s="214"/>
      <c r="K508" s="214"/>
      <c r="L508" s="220"/>
      <c r="M508" s="221"/>
      <c r="N508" s="222"/>
      <c r="O508" s="222"/>
      <c r="P508" s="222"/>
      <c r="Q508" s="222"/>
      <c r="R508" s="222"/>
      <c r="S508" s="222"/>
      <c r="T508" s="223"/>
      <c r="AT508" s="224" t="s">
        <v>417</v>
      </c>
      <c r="AU508" s="224" t="s">
        <v>94</v>
      </c>
      <c r="AV508" s="12" t="s">
        <v>23</v>
      </c>
      <c r="AW508" s="12" t="s">
        <v>43</v>
      </c>
      <c r="AX508" s="12" t="s">
        <v>79</v>
      </c>
      <c r="AY508" s="224" t="s">
        <v>406</v>
      </c>
    </row>
    <row r="509" spans="2:65" s="13" customFormat="1" x14ac:dyDescent="0.3">
      <c r="B509" s="225"/>
      <c r="C509" s="226"/>
      <c r="D509" s="215" t="s">
        <v>417</v>
      </c>
      <c r="E509" s="227" t="s">
        <v>36</v>
      </c>
      <c r="F509" s="228" t="s">
        <v>4250</v>
      </c>
      <c r="G509" s="226"/>
      <c r="H509" s="229">
        <v>-304.91199999999998</v>
      </c>
      <c r="I509" s="230"/>
      <c r="J509" s="226"/>
      <c r="K509" s="226"/>
      <c r="L509" s="231"/>
      <c r="M509" s="232"/>
      <c r="N509" s="233"/>
      <c r="O509" s="233"/>
      <c r="P509" s="233"/>
      <c r="Q509" s="233"/>
      <c r="R509" s="233"/>
      <c r="S509" s="233"/>
      <c r="T509" s="234"/>
      <c r="AT509" s="235" t="s">
        <v>417</v>
      </c>
      <c r="AU509" s="235" t="s">
        <v>94</v>
      </c>
      <c r="AV509" s="13" t="s">
        <v>87</v>
      </c>
      <c r="AW509" s="13" t="s">
        <v>43</v>
      </c>
      <c r="AX509" s="13" t="s">
        <v>79</v>
      </c>
      <c r="AY509" s="235" t="s">
        <v>406</v>
      </c>
    </row>
    <row r="510" spans="2:65" s="12" customFormat="1" x14ac:dyDescent="0.3">
      <c r="B510" s="213"/>
      <c r="C510" s="214"/>
      <c r="D510" s="215" t="s">
        <v>417</v>
      </c>
      <c r="E510" s="216" t="s">
        <v>36</v>
      </c>
      <c r="F510" s="217" t="s">
        <v>1693</v>
      </c>
      <c r="G510" s="214"/>
      <c r="H510" s="218" t="s">
        <v>36</v>
      </c>
      <c r="I510" s="219"/>
      <c r="J510" s="214"/>
      <c r="K510" s="214"/>
      <c r="L510" s="220"/>
      <c r="M510" s="221"/>
      <c r="N510" s="222"/>
      <c r="O510" s="222"/>
      <c r="P510" s="222"/>
      <c r="Q510" s="222"/>
      <c r="R510" s="222"/>
      <c r="S510" s="222"/>
      <c r="T510" s="223"/>
      <c r="AT510" s="224" t="s">
        <v>417</v>
      </c>
      <c r="AU510" s="224" t="s">
        <v>94</v>
      </c>
      <c r="AV510" s="12" t="s">
        <v>23</v>
      </c>
      <c r="AW510" s="12" t="s">
        <v>43</v>
      </c>
      <c r="AX510" s="12" t="s">
        <v>79</v>
      </c>
      <c r="AY510" s="224" t="s">
        <v>406</v>
      </c>
    </row>
    <row r="511" spans="2:65" s="13" customFormat="1" x14ac:dyDescent="0.3">
      <c r="B511" s="225"/>
      <c r="C511" s="226"/>
      <c r="D511" s="215" t="s">
        <v>417</v>
      </c>
      <c r="E511" s="227" t="s">
        <v>36</v>
      </c>
      <c r="F511" s="228" t="s">
        <v>4251</v>
      </c>
      <c r="G511" s="226"/>
      <c r="H511" s="229">
        <v>-48.917999999999999</v>
      </c>
      <c r="I511" s="230"/>
      <c r="J511" s="226"/>
      <c r="K511" s="226"/>
      <c r="L511" s="231"/>
      <c r="M511" s="232"/>
      <c r="N511" s="233"/>
      <c r="O511" s="233"/>
      <c r="P511" s="233"/>
      <c r="Q511" s="233"/>
      <c r="R511" s="233"/>
      <c r="S511" s="233"/>
      <c r="T511" s="234"/>
      <c r="AT511" s="235" t="s">
        <v>417</v>
      </c>
      <c r="AU511" s="235" t="s">
        <v>94</v>
      </c>
      <c r="AV511" s="13" t="s">
        <v>87</v>
      </c>
      <c r="AW511" s="13" t="s">
        <v>43</v>
      </c>
      <c r="AX511" s="13" t="s">
        <v>79</v>
      </c>
      <c r="AY511" s="235" t="s">
        <v>406</v>
      </c>
    </row>
    <row r="512" spans="2:65" s="13" customFormat="1" x14ac:dyDescent="0.3">
      <c r="B512" s="225"/>
      <c r="C512" s="226"/>
      <c r="D512" s="215" t="s">
        <v>417</v>
      </c>
      <c r="E512" s="227" t="s">
        <v>36</v>
      </c>
      <c r="F512" s="228" t="s">
        <v>4252</v>
      </c>
      <c r="G512" s="226"/>
      <c r="H512" s="229">
        <v>-25.419</v>
      </c>
      <c r="I512" s="230"/>
      <c r="J512" s="226"/>
      <c r="K512" s="226"/>
      <c r="L512" s="231"/>
      <c r="M512" s="232"/>
      <c r="N512" s="233"/>
      <c r="O512" s="233"/>
      <c r="P512" s="233"/>
      <c r="Q512" s="233"/>
      <c r="R512" s="233"/>
      <c r="S512" s="233"/>
      <c r="T512" s="234"/>
      <c r="AT512" s="235" t="s">
        <v>417</v>
      </c>
      <c r="AU512" s="235" t="s">
        <v>94</v>
      </c>
      <c r="AV512" s="13" t="s">
        <v>87</v>
      </c>
      <c r="AW512" s="13" t="s">
        <v>43</v>
      </c>
      <c r="AX512" s="13" t="s">
        <v>79</v>
      </c>
      <c r="AY512" s="235" t="s">
        <v>406</v>
      </c>
    </row>
    <row r="513" spans="2:65" s="12" customFormat="1" x14ac:dyDescent="0.3">
      <c r="B513" s="213"/>
      <c r="C513" s="214"/>
      <c r="D513" s="215" t="s">
        <v>417</v>
      </c>
      <c r="E513" s="216" t="s">
        <v>36</v>
      </c>
      <c r="F513" s="217" t="s">
        <v>4253</v>
      </c>
      <c r="G513" s="214"/>
      <c r="H513" s="218" t="s">
        <v>36</v>
      </c>
      <c r="I513" s="219"/>
      <c r="J513" s="214"/>
      <c r="K513" s="214"/>
      <c r="L513" s="220"/>
      <c r="M513" s="221"/>
      <c r="N513" s="222"/>
      <c r="O513" s="222"/>
      <c r="P513" s="222"/>
      <c r="Q513" s="222"/>
      <c r="R513" s="222"/>
      <c r="S513" s="222"/>
      <c r="T513" s="223"/>
      <c r="AT513" s="224" t="s">
        <v>417</v>
      </c>
      <c r="AU513" s="224" t="s">
        <v>94</v>
      </c>
      <c r="AV513" s="12" t="s">
        <v>23</v>
      </c>
      <c r="AW513" s="12" t="s">
        <v>43</v>
      </c>
      <c r="AX513" s="12" t="s">
        <v>79</v>
      </c>
      <c r="AY513" s="224" t="s">
        <v>406</v>
      </c>
    </row>
    <row r="514" spans="2:65" s="13" customFormat="1" x14ac:dyDescent="0.3">
      <c r="B514" s="225"/>
      <c r="C514" s="226"/>
      <c r="D514" s="215" t="s">
        <v>417</v>
      </c>
      <c r="E514" s="227" t="s">
        <v>36</v>
      </c>
      <c r="F514" s="228" t="s">
        <v>4254</v>
      </c>
      <c r="G514" s="226"/>
      <c r="H514" s="229">
        <v>-18.899999999999999</v>
      </c>
      <c r="I514" s="230"/>
      <c r="J514" s="226"/>
      <c r="K514" s="226"/>
      <c r="L514" s="231"/>
      <c r="M514" s="232"/>
      <c r="N514" s="233"/>
      <c r="O514" s="233"/>
      <c r="P514" s="233"/>
      <c r="Q514" s="233"/>
      <c r="R514" s="233"/>
      <c r="S514" s="233"/>
      <c r="T514" s="234"/>
      <c r="AT514" s="235" t="s">
        <v>417</v>
      </c>
      <c r="AU514" s="235" t="s">
        <v>94</v>
      </c>
      <c r="AV514" s="13" t="s">
        <v>87</v>
      </c>
      <c r="AW514" s="13" t="s">
        <v>43</v>
      </c>
      <c r="AX514" s="13" t="s">
        <v>79</v>
      </c>
      <c r="AY514" s="235" t="s">
        <v>406</v>
      </c>
    </row>
    <row r="515" spans="2:65" s="14" customFormat="1" x14ac:dyDescent="0.3">
      <c r="B515" s="236"/>
      <c r="C515" s="237"/>
      <c r="D515" s="247" t="s">
        <v>417</v>
      </c>
      <c r="E515" s="248" t="s">
        <v>381</v>
      </c>
      <c r="F515" s="249" t="s">
        <v>421</v>
      </c>
      <c r="G515" s="237"/>
      <c r="H515" s="250">
        <v>568.02200000000005</v>
      </c>
      <c r="I515" s="241"/>
      <c r="J515" s="237"/>
      <c r="K515" s="237"/>
      <c r="L515" s="242"/>
      <c r="M515" s="243"/>
      <c r="N515" s="244"/>
      <c r="O515" s="244"/>
      <c r="P515" s="244"/>
      <c r="Q515" s="244"/>
      <c r="R515" s="244"/>
      <c r="S515" s="244"/>
      <c r="T515" s="245"/>
      <c r="AT515" s="246" t="s">
        <v>417</v>
      </c>
      <c r="AU515" s="246" t="s">
        <v>94</v>
      </c>
      <c r="AV515" s="14" t="s">
        <v>415</v>
      </c>
      <c r="AW515" s="14" t="s">
        <v>43</v>
      </c>
      <c r="AX515" s="14" t="s">
        <v>23</v>
      </c>
      <c r="AY515" s="246" t="s">
        <v>406</v>
      </c>
    </row>
    <row r="516" spans="2:65" s="1" customFormat="1" ht="22.5" customHeight="1" x14ac:dyDescent="0.3">
      <c r="B516" s="37"/>
      <c r="C516" s="201" t="s">
        <v>1083</v>
      </c>
      <c r="D516" s="201" t="s">
        <v>410</v>
      </c>
      <c r="E516" s="202" t="s">
        <v>2916</v>
      </c>
      <c r="F516" s="203" t="s">
        <v>1353</v>
      </c>
      <c r="G516" s="204" t="s">
        <v>413</v>
      </c>
      <c r="H516" s="205">
        <v>568.02200000000005</v>
      </c>
      <c r="I516" s="206"/>
      <c r="J516" s="207">
        <f>ROUND(I516*H516,2)</f>
        <v>0</v>
      </c>
      <c r="K516" s="203" t="s">
        <v>36</v>
      </c>
      <c r="L516" s="57"/>
      <c r="M516" s="208" t="s">
        <v>36</v>
      </c>
      <c r="N516" s="209" t="s">
        <v>50</v>
      </c>
      <c r="O516" s="38"/>
      <c r="P516" s="210">
        <f>O516*H516</f>
        <v>0</v>
      </c>
      <c r="Q516" s="210">
        <v>0</v>
      </c>
      <c r="R516" s="210">
        <f>Q516*H516</f>
        <v>0</v>
      </c>
      <c r="S516" s="210">
        <v>0</v>
      </c>
      <c r="T516" s="211">
        <f>S516*H516</f>
        <v>0</v>
      </c>
      <c r="AR516" s="19" t="s">
        <v>415</v>
      </c>
      <c r="AT516" s="19" t="s">
        <v>410</v>
      </c>
      <c r="AU516" s="19" t="s">
        <v>94</v>
      </c>
      <c r="AY516" s="19" t="s">
        <v>406</v>
      </c>
      <c r="BE516" s="212">
        <f>IF(N516="základní",J516,0)</f>
        <v>0</v>
      </c>
      <c r="BF516" s="212">
        <f>IF(N516="snížená",J516,0)</f>
        <v>0</v>
      </c>
      <c r="BG516" s="212">
        <f>IF(N516="zákl. přenesená",J516,0)</f>
        <v>0</v>
      </c>
      <c r="BH516" s="212">
        <f>IF(N516="sníž. přenesená",J516,0)</f>
        <v>0</v>
      </c>
      <c r="BI516" s="212">
        <f>IF(N516="nulová",J516,0)</f>
        <v>0</v>
      </c>
      <c r="BJ516" s="19" t="s">
        <v>23</v>
      </c>
      <c r="BK516" s="212">
        <f>ROUND(I516*H516,2)</f>
        <v>0</v>
      </c>
      <c r="BL516" s="19" t="s">
        <v>415</v>
      </c>
      <c r="BM516" s="19" t="s">
        <v>4255</v>
      </c>
    </row>
    <row r="517" spans="2:65" s="13" customFormat="1" x14ac:dyDescent="0.3">
      <c r="B517" s="225"/>
      <c r="C517" s="226"/>
      <c r="D517" s="247" t="s">
        <v>417</v>
      </c>
      <c r="E517" s="251" t="s">
        <v>36</v>
      </c>
      <c r="F517" s="252" t="s">
        <v>381</v>
      </c>
      <c r="G517" s="226"/>
      <c r="H517" s="253">
        <v>568.02200000000005</v>
      </c>
      <c r="I517" s="230"/>
      <c r="J517" s="226"/>
      <c r="K517" s="226"/>
      <c r="L517" s="231"/>
      <c r="M517" s="232"/>
      <c r="N517" s="233"/>
      <c r="O517" s="233"/>
      <c r="P517" s="233"/>
      <c r="Q517" s="233"/>
      <c r="R517" s="233"/>
      <c r="S517" s="233"/>
      <c r="T517" s="234"/>
      <c r="AT517" s="235" t="s">
        <v>417</v>
      </c>
      <c r="AU517" s="235" t="s">
        <v>94</v>
      </c>
      <c r="AV517" s="13" t="s">
        <v>87</v>
      </c>
      <c r="AW517" s="13" t="s">
        <v>43</v>
      </c>
      <c r="AX517" s="13" t="s">
        <v>23</v>
      </c>
      <c r="AY517" s="235" t="s">
        <v>406</v>
      </c>
    </row>
    <row r="518" spans="2:65" s="1" customFormat="1" ht="22.5" customHeight="1" x14ac:dyDescent="0.3">
      <c r="B518" s="37"/>
      <c r="C518" s="201" t="s">
        <v>1094</v>
      </c>
      <c r="D518" s="201" t="s">
        <v>410</v>
      </c>
      <c r="E518" s="202" t="s">
        <v>521</v>
      </c>
      <c r="F518" s="203" t="s">
        <v>522</v>
      </c>
      <c r="G518" s="204" t="s">
        <v>413</v>
      </c>
      <c r="H518" s="205">
        <v>568.02200000000005</v>
      </c>
      <c r="I518" s="206"/>
      <c r="J518" s="207">
        <f>ROUND(I518*H518,2)</f>
        <v>0</v>
      </c>
      <c r="K518" s="203" t="s">
        <v>414</v>
      </c>
      <c r="L518" s="57"/>
      <c r="M518" s="208" t="s">
        <v>36</v>
      </c>
      <c r="N518" s="209" t="s">
        <v>50</v>
      </c>
      <c r="O518" s="38"/>
      <c r="P518" s="210">
        <f>O518*H518</f>
        <v>0</v>
      </c>
      <c r="Q518" s="210">
        <v>0</v>
      </c>
      <c r="R518" s="210">
        <f>Q518*H518</f>
        <v>0</v>
      </c>
      <c r="S518" s="210">
        <v>0</v>
      </c>
      <c r="T518" s="211">
        <f>S518*H518</f>
        <v>0</v>
      </c>
      <c r="AR518" s="19" t="s">
        <v>415</v>
      </c>
      <c r="AT518" s="19" t="s">
        <v>410</v>
      </c>
      <c r="AU518" s="19" t="s">
        <v>94</v>
      </c>
      <c r="AY518" s="19" t="s">
        <v>406</v>
      </c>
      <c r="BE518" s="212">
        <f>IF(N518="základní",J518,0)</f>
        <v>0</v>
      </c>
      <c r="BF518" s="212">
        <f>IF(N518="snížená",J518,0)</f>
        <v>0</v>
      </c>
      <c r="BG518" s="212">
        <f>IF(N518="zákl. přenesená",J518,0)</f>
        <v>0</v>
      </c>
      <c r="BH518" s="212">
        <f>IF(N518="sníž. přenesená",J518,0)</f>
        <v>0</v>
      </c>
      <c r="BI518" s="212">
        <f>IF(N518="nulová",J518,0)</f>
        <v>0</v>
      </c>
      <c r="BJ518" s="19" t="s">
        <v>23</v>
      </c>
      <c r="BK518" s="212">
        <f>ROUND(I518*H518,2)</f>
        <v>0</v>
      </c>
      <c r="BL518" s="19" t="s">
        <v>415</v>
      </c>
      <c r="BM518" s="19" t="s">
        <v>4256</v>
      </c>
    </row>
    <row r="519" spans="2:65" s="13" customFormat="1" x14ac:dyDescent="0.3">
      <c r="B519" s="225"/>
      <c r="C519" s="226"/>
      <c r="D519" s="247" t="s">
        <v>417</v>
      </c>
      <c r="E519" s="251" t="s">
        <v>36</v>
      </c>
      <c r="F519" s="252" t="s">
        <v>4257</v>
      </c>
      <c r="G519" s="226"/>
      <c r="H519" s="253">
        <v>568.02200000000005</v>
      </c>
      <c r="I519" s="230"/>
      <c r="J519" s="226"/>
      <c r="K519" s="226"/>
      <c r="L519" s="231"/>
      <c r="M519" s="232"/>
      <c r="N519" s="233"/>
      <c r="O519" s="233"/>
      <c r="P519" s="233"/>
      <c r="Q519" s="233"/>
      <c r="R519" s="233"/>
      <c r="S519" s="233"/>
      <c r="T519" s="234"/>
      <c r="AT519" s="235" t="s">
        <v>417</v>
      </c>
      <c r="AU519" s="235" t="s">
        <v>94</v>
      </c>
      <c r="AV519" s="13" t="s">
        <v>87</v>
      </c>
      <c r="AW519" s="13" t="s">
        <v>43</v>
      </c>
      <c r="AX519" s="13" t="s">
        <v>23</v>
      </c>
      <c r="AY519" s="235" t="s">
        <v>406</v>
      </c>
    </row>
    <row r="520" spans="2:65" s="1" customFormat="1" ht="22.5" customHeight="1" x14ac:dyDescent="0.3">
      <c r="B520" s="37"/>
      <c r="C520" s="201" t="s">
        <v>1098</v>
      </c>
      <c r="D520" s="201" t="s">
        <v>410</v>
      </c>
      <c r="E520" s="202" t="s">
        <v>4010</v>
      </c>
      <c r="F520" s="203" t="s">
        <v>4011</v>
      </c>
      <c r="G520" s="204" t="s">
        <v>413</v>
      </c>
      <c r="H520" s="205">
        <v>568.02200000000005</v>
      </c>
      <c r="I520" s="206"/>
      <c r="J520" s="207">
        <f>ROUND(I520*H520,2)</f>
        <v>0</v>
      </c>
      <c r="K520" s="203" t="s">
        <v>414</v>
      </c>
      <c r="L520" s="57"/>
      <c r="M520" s="208" t="s">
        <v>36</v>
      </c>
      <c r="N520" s="209" t="s">
        <v>50</v>
      </c>
      <c r="O520" s="38"/>
      <c r="P520" s="210">
        <f>O520*H520</f>
        <v>0</v>
      </c>
      <c r="Q520" s="210">
        <v>0</v>
      </c>
      <c r="R520" s="210">
        <f>Q520*H520</f>
        <v>0</v>
      </c>
      <c r="S520" s="210">
        <v>0</v>
      </c>
      <c r="T520" s="211">
        <f>S520*H520</f>
        <v>0</v>
      </c>
      <c r="AR520" s="19" t="s">
        <v>415</v>
      </c>
      <c r="AT520" s="19" t="s">
        <v>410</v>
      </c>
      <c r="AU520" s="19" t="s">
        <v>94</v>
      </c>
      <c r="AY520" s="19" t="s">
        <v>406</v>
      </c>
      <c r="BE520" s="212">
        <f>IF(N520="základní",J520,0)</f>
        <v>0</v>
      </c>
      <c r="BF520" s="212">
        <f>IF(N520="snížená",J520,0)</f>
        <v>0</v>
      </c>
      <c r="BG520" s="212">
        <f>IF(N520="zákl. přenesená",J520,0)</f>
        <v>0</v>
      </c>
      <c r="BH520" s="212">
        <f>IF(N520="sníž. přenesená",J520,0)</f>
        <v>0</v>
      </c>
      <c r="BI520" s="212">
        <f>IF(N520="nulová",J520,0)</f>
        <v>0</v>
      </c>
      <c r="BJ520" s="19" t="s">
        <v>23</v>
      </c>
      <c r="BK520" s="212">
        <f>ROUND(I520*H520,2)</f>
        <v>0</v>
      </c>
      <c r="BL520" s="19" t="s">
        <v>415</v>
      </c>
      <c r="BM520" s="19" t="s">
        <v>4258</v>
      </c>
    </row>
    <row r="521" spans="2:65" s="1" customFormat="1" ht="22.5" customHeight="1" x14ac:dyDescent="0.3">
      <c r="B521" s="37"/>
      <c r="C521" s="201" t="s">
        <v>1101</v>
      </c>
      <c r="D521" s="201" t="s">
        <v>410</v>
      </c>
      <c r="E521" s="202" t="s">
        <v>1125</v>
      </c>
      <c r="F521" s="203" t="s">
        <v>1126</v>
      </c>
      <c r="G521" s="204" t="s">
        <v>466</v>
      </c>
      <c r="H521" s="205">
        <v>140.869</v>
      </c>
      <c r="I521" s="206"/>
      <c r="J521" s="207">
        <f>ROUND(I521*H521,2)</f>
        <v>0</v>
      </c>
      <c r="K521" s="203" t="s">
        <v>414</v>
      </c>
      <c r="L521" s="57"/>
      <c r="M521" s="208" t="s">
        <v>36</v>
      </c>
      <c r="N521" s="209" t="s">
        <v>50</v>
      </c>
      <c r="O521" s="38"/>
      <c r="P521" s="210">
        <f>O521*H521</f>
        <v>0</v>
      </c>
      <c r="Q521" s="210">
        <v>0</v>
      </c>
      <c r="R521" s="210">
        <f>Q521*H521</f>
        <v>0</v>
      </c>
      <c r="S521" s="210">
        <v>0</v>
      </c>
      <c r="T521" s="211">
        <f>S521*H521</f>
        <v>0</v>
      </c>
      <c r="AR521" s="19" t="s">
        <v>415</v>
      </c>
      <c r="AT521" s="19" t="s">
        <v>410</v>
      </c>
      <c r="AU521" s="19" t="s">
        <v>94</v>
      </c>
      <c r="AY521" s="19" t="s">
        <v>406</v>
      </c>
      <c r="BE521" s="212">
        <f>IF(N521="základní",J521,0)</f>
        <v>0</v>
      </c>
      <c r="BF521" s="212">
        <f>IF(N521="snížená",J521,0)</f>
        <v>0</v>
      </c>
      <c r="BG521" s="212">
        <f>IF(N521="zákl. přenesená",J521,0)</f>
        <v>0</v>
      </c>
      <c r="BH521" s="212">
        <f>IF(N521="sníž. přenesená",J521,0)</f>
        <v>0</v>
      </c>
      <c r="BI521" s="212">
        <f>IF(N521="nulová",J521,0)</f>
        <v>0</v>
      </c>
      <c r="BJ521" s="19" t="s">
        <v>23</v>
      </c>
      <c r="BK521" s="212">
        <f>ROUND(I521*H521,2)</f>
        <v>0</v>
      </c>
      <c r="BL521" s="19" t="s">
        <v>415</v>
      </c>
      <c r="BM521" s="19" t="s">
        <v>4259</v>
      </c>
    </row>
    <row r="522" spans="2:65" s="13" customFormat="1" x14ac:dyDescent="0.3">
      <c r="B522" s="225"/>
      <c r="C522" s="226"/>
      <c r="D522" s="215" t="s">
        <v>417</v>
      </c>
      <c r="E522" s="227" t="s">
        <v>36</v>
      </c>
      <c r="F522" s="228" t="s">
        <v>4260</v>
      </c>
      <c r="G522" s="226"/>
      <c r="H522" s="229">
        <v>181.05099999999999</v>
      </c>
      <c r="I522" s="230"/>
      <c r="J522" s="226"/>
      <c r="K522" s="226"/>
      <c r="L522" s="231"/>
      <c r="M522" s="232"/>
      <c r="N522" s="233"/>
      <c r="O522" s="233"/>
      <c r="P522" s="233"/>
      <c r="Q522" s="233"/>
      <c r="R522" s="233"/>
      <c r="S522" s="233"/>
      <c r="T522" s="234"/>
      <c r="AT522" s="235" t="s">
        <v>417</v>
      </c>
      <c r="AU522" s="235" t="s">
        <v>94</v>
      </c>
      <c r="AV522" s="13" t="s">
        <v>87</v>
      </c>
      <c r="AW522" s="13" t="s">
        <v>43</v>
      </c>
      <c r="AX522" s="13" t="s">
        <v>79</v>
      </c>
      <c r="AY522" s="235" t="s">
        <v>406</v>
      </c>
    </row>
    <row r="523" spans="2:65" s="12" customFormat="1" x14ac:dyDescent="0.3">
      <c r="B523" s="213"/>
      <c r="C523" s="214"/>
      <c r="D523" s="215" t="s">
        <v>417</v>
      </c>
      <c r="E523" s="216" t="s">
        <v>36</v>
      </c>
      <c r="F523" s="217" t="s">
        <v>1693</v>
      </c>
      <c r="G523" s="214"/>
      <c r="H523" s="218" t="s">
        <v>36</v>
      </c>
      <c r="I523" s="219"/>
      <c r="J523" s="214"/>
      <c r="K523" s="214"/>
      <c r="L523" s="220"/>
      <c r="M523" s="221"/>
      <c r="N523" s="222"/>
      <c r="O523" s="222"/>
      <c r="P523" s="222"/>
      <c r="Q523" s="222"/>
      <c r="R523" s="222"/>
      <c r="S523" s="222"/>
      <c r="T523" s="223"/>
      <c r="AT523" s="224" t="s">
        <v>417</v>
      </c>
      <c r="AU523" s="224" t="s">
        <v>94</v>
      </c>
      <c r="AV523" s="12" t="s">
        <v>23</v>
      </c>
      <c r="AW523" s="12" t="s">
        <v>43</v>
      </c>
      <c r="AX523" s="12" t="s">
        <v>79</v>
      </c>
      <c r="AY523" s="224" t="s">
        <v>406</v>
      </c>
    </row>
    <row r="524" spans="2:65" s="13" customFormat="1" x14ac:dyDescent="0.3">
      <c r="B524" s="225"/>
      <c r="C524" s="226"/>
      <c r="D524" s="215" t="s">
        <v>417</v>
      </c>
      <c r="E524" s="227" t="s">
        <v>36</v>
      </c>
      <c r="F524" s="228" t="s">
        <v>4261</v>
      </c>
      <c r="G524" s="226"/>
      <c r="H524" s="229">
        <v>-26.442</v>
      </c>
      <c r="I524" s="230"/>
      <c r="J524" s="226"/>
      <c r="K524" s="226"/>
      <c r="L524" s="231"/>
      <c r="M524" s="232"/>
      <c r="N524" s="233"/>
      <c r="O524" s="233"/>
      <c r="P524" s="233"/>
      <c r="Q524" s="233"/>
      <c r="R524" s="233"/>
      <c r="S524" s="233"/>
      <c r="T524" s="234"/>
      <c r="AT524" s="235" t="s">
        <v>417</v>
      </c>
      <c r="AU524" s="235" t="s">
        <v>94</v>
      </c>
      <c r="AV524" s="13" t="s">
        <v>87</v>
      </c>
      <c r="AW524" s="13" t="s">
        <v>43</v>
      </c>
      <c r="AX524" s="13" t="s">
        <v>79</v>
      </c>
      <c r="AY524" s="235" t="s">
        <v>406</v>
      </c>
    </row>
    <row r="525" spans="2:65" s="13" customFormat="1" x14ac:dyDescent="0.3">
      <c r="B525" s="225"/>
      <c r="C525" s="226"/>
      <c r="D525" s="215" t="s">
        <v>417</v>
      </c>
      <c r="E525" s="227" t="s">
        <v>36</v>
      </c>
      <c r="F525" s="228" t="s">
        <v>4262</v>
      </c>
      <c r="G525" s="226"/>
      <c r="H525" s="229">
        <v>-13.74</v>
      </c>
      <c r="I525" s="230"/>
      <c r="J525" s="226"/>
      <c r="K525" s="226"/>
      <c r="L525" s="231"/>
      <c r="M525" s="232"/>
      <c r="N525" s="233"/>
      <c r="O525" s="233"/>
      <c r="P525" s="233"/>
      <c r="Q525" s="233"/>
      <c r="R525" s="233"/>
      <c r="S525" s="233"/>
      <c r="T525" s="234"/>
      <c r="AT525" s="235" t="s">
        <v>417</v>
      </c>
      <c r="AU525" s="235" t="s">
        <v>94</v>
      </c>
      <c r="AV525" s="13" t="s">
        <v>87</v>
      </c>
      <c r="AW525" s="13" t="s">
        <v>43</v>
      </c>
      <c r="AX525" s="13" t="s">
        <v>79</v>
      </c>
      <c r="AY525" s="235" t="s">
        <v>406</v>
      </c>
    </row>
    <row r="526" spans="2:65" s="14" customFormat="1" x14ac:dyDescent="0.3">
      <c r="B526" s="236"/>
      <c r="C526" s="237"/>
      <c r="D526" s="247" t="s">
        <v>417</v>
      </c>
      <c r="E526" s="248" t="s">
        <v>3952</v>
      </c>
      <c r="F526" s="249" t="s">
        <v>421</v>
      </c>
      <c r="G526" s="237"/>
      <c r="H526" s="250">
        <v>140.869</v>
      </c>
      <c r="I526" s="241"/>
      <c r="J526" s="237"/>
      <c r="K526" s="237"/>
      <c r="L526" s="242"/>
      <c r="M526" s="243"/>
      <c r="N526" s="244"/>
      <c r="O526" s="244"/>
      <c r="P526" s="244"/>
      <c r="Q526" s="244"/>
      <c r="R526" s="244"/>
      <c r="S526" s="244"/>
      <c r="T526" s="245"/>
      <c r="AT526" s="246" t="s">
        <v>417</v>
      </c>
      <c r="AU526" s="246" t="s">
        <v>94</v>
      </c>
      <c r="AV526" s="14" t="s">
        <v>415</v>
      </c>
      <c r="AW526" s="14" t="s">
        <v>43</v>
      </c>
      <c r="AX526" s="14" t="s">
        <v>23</v>
      </c>
      <c r="AY526" s="246" t="s">
        <v>406</v>
      </c>
    </row>
    <row r="527" spans="2:65" s="1" customFormat="1" ht="22.5" customHeight="1" x14ac:dyDescent="0.3">
      <c r="B527" s="37"/>
      <c r="C527" s="201" t="s">
        <v>1103</v>
      </c>
      <c r="D527" s="201" t="s">
        <v>410</v>
      </c>
      <c r="E527" s="202" t="s">
        <v>1131</v>
      </c>
      <c r="F527" s="203" t="s">
        <v>1132</v>
      </c>
      <c r="G527" s="204" t="s">
        <v>413</v>
      </c>
      <c r="H527" s="205">
        <v>28.173999999999999</v>
      </c>
      <c r="I527" s="206"/>
      <c r="J527" s="207">
        <f>ROUND(I527*H527,2)</f>
        <v>0</v>
      </c>
      <c r="K527" s="203" t="s">
        <v>414</v>
      </c>
      <c r="L527" s="57"/>
      <c r="M527" s="208" t="s">
        <v>36</v>
      </c>
      <c r="N527" s="209" t="s">
        <v>50</v>
      </c>
      <c r="O527" s="38"/>
      <c r="P527" s="210">
        <f>O527*H527</f>
        <v>0</v>
      </c>
      <c r="Q527" s="210">
        <v>0</v>
      </c>
      <c r="R527" s="210">
        <f>Q527*H527</f>
        <v>0</v>
      </c>
      <c r="S527" s="210">
        <v>0</v>
      </c>
      <c r="T527" s="211">
        <f>S527*H527</f>
        <v>0</v>
      </c>
      <c r="AR527" s="19" t="s">
        <v>415</v>
      </c>
      <c r="AT527" s="19" t="s">
        <v>410</v>
      </c>
      <c r="AU527" s="19" t="s">
        <v>94</v>
      </c>
      <c r="AY527" s="19" t="s">
        <v>406</v>
      </c>
      <c r="BE527" s="212">
        <f>IF(N527="základní",J527,0)</f>
        <v>0</v>
      </c>
      <c r="BF527" s="212">
        <f>IF(N527="snížená",J527,0)</f>
        <v>0</v>
      </c>
      <c r="BG527" s="212">
        <f>IF(N527="zákl. přenesená",J527,0)</f>
        <v>0</v>
      </c>
      <c r="BH527" s="212">
        <f>IF(N527="sníž. přenesená",J527,0)</f>
        <v>0</v>
      </c>
      <c r="BI527" s="212">
        <f>IF(N527="nulová",J527,0)</f>
        <v>0</v>
      </c>
      <c r="BJ527" s="19" t="s">
        <v>23</v>
      </c>
      <c r="BK527" s="212">
        <f>ROUND(I527*H527,2)</f>
        <v>0</v>
      </c>
      <c r="BL527" s="19" t="s">
        <v>415</v>
      </c>
      <c r="BM527" s="19" t="s">
        <v>4263</v>
      </c>
    </row>
    <row r="528" spans="2:65" s="13" customFormat="1" x14ac:dyDescent="0.3">
      <c r="B528" s="225"/>
      <c r="C528" s="226"/>
      <c r="D528" s="247" t="s">
        <v>417</v>
      </c>
      <c r="E528" s="251" t="s">
        <v>36</v>
      </c>
      <c r="F528" s="252" t="s">
        <v>4264</v>
      </c>
      <c r="G528" s="226"/>
      <c r="H528" s="253">
        <v>28.173999999999999</v>
      </c>
      <c r="I528" s="230"/>
      <c r="J528" s="226"/>
      <c r="K528" s="226"/>
      <c r="L528" s="231"/>
      <c r="M528" s="232"/>
      <c r="N528" s="233"/>
      <c r="O528" s="233"/>
      <c r="P528" s="233"/>
      <c r="Q528" s="233"/>
      <c r="R528" s="233"/>
      <c r="S528" s="233"/>
      <c r="T528" s="234"/>
      <c r="AT528" s="235" t="s">
        <v>417</v>
      </c>
      <c r="AU528" s="235" t="s">
        <v>94</v>
      </c>
      <c r="AV528" s="13" t="s">
        <v>87</v>
      </c>
      <c r="AW528" s="13" t="s">
        <v>43</v>
      </c>
      <c r="AX528" s="13" t="s">
        <v>23</v>
      </c>
      <c r="AY528" s="235" t="s">
        <v>406</v>
      </c>
    </row>
    <row r="529" spans="2:65" s="1" customFormat="1" ht="22.5" customHeight="1" x14ac:dyDescent="0.3">
      <c r="B529" s="37"/>
      <c r="C529" s="201" t="s">
        <v>1112</v>
      </c>
      <c r="D529" s="201" t="s">
        <v>410</v>
      </c>
      <c r="E529" s="202" t="s">
        <v>4010</v>
      </c>
      <c r="F529" s="203" t="s">
        <v>4011</v>
      </c>
      <c r="G529" s="204" t="s">
        <v>413</v>
      </c>
      <c r="H529" s="205">
        <v>28.173999999999999</v>
      </c>
      <c r="I529" s="206"/>
      <c r="J529" s="207">
        <f>ROUND(I529*H529,2)</f>
        <v>0</v>
      </c>
      <c r="K529" s="203" t="s">
        <v>414</v>
      </c>
      <c r="L529" s="57"/>
      <c r="M529" s="208" t="s">
        <v>36</v>
      </c>
      <c r="N529" s="209" t="s">
        <v>50</v>
      </c>
      <c r="O529" s="38"/>
      <c r="P529" s="210">
        <f>O529*H529</f>
        <v>0</v>
      </c>
      <c r="Q529" s="210">
        <v>0</v>
      </c>
      <c r="R529" s="210">
        <f>Q529*H529</f>
        <v>0</v>
      </c>
      <c r="S529" s="210">
        <v>0</v>
      </c>
      <c r="T529" s="211">
        <f>S529*H529</f>
        <v>0</v>
      </c>
      <c r="AR529" s="19" t="s">
        <v>415</v>
      </c>
      <c r="AT529" s="19" t="s">
        <v>410</v>
      </c>
      <c r="AU529" s="19" t="s">
        <v>94</v>
      </c>
      <c r="AY529" s="19" t="s">
        <v>406</v>
      </c>
      <c r="BE529" s="212">
        <f>IF(N529="základní",J529,0)</f>
        <v>0</v>
      </c>
      <c r="BF529" s="212">
        <f>IF(N529="snížená",J529,0)</f>
        <v>0</v>
      </c>
      <c r="BG529" s="212">
        <f>IF(N529="zákl. přenesená",J529,0)</f>
        <v>0</v>
      </c>
      <c r="BH529" s="212">
        <f>IF(N529="sníž. přenesená",J529,0)</f>
        <v>0</v>
      </c>
      <c r="BI529" s="212">
        <f>IF(N529="nulová",J529,0)</f>
        <v>0</v>
      </c>
      <c r="BJ529" s="19" t="s">
        <v>23</v>
      </c>
      <c r="BK529" s="212">
        <f>ROUND(I529*H529,2)</f>
        <v>0</v>
      </c>
      <c r="BL529" s="19" t="s">
        <v>415</v>
      </c>
      <c r="BM529" s="19" t="s">
        <v>4265</v>
      </c>
    </row>
    <row r="530" spans="2:65" s="1" customFormat="1" ht="31.5" customHeight="1" x14ac:dyDescent="0.3">
      <c r="B530" s="37"/>
      <c r="C530" s="201" t="s">
        <v>1117</v>
      </c>
      <c r="D530" s="201" t="s">
        <v>410</v>
      </c>
      <c r="E530" s="202" t="s">
        <v>528</v>
      </c>
      <c r="F530" s="203" t="s">
        <v>529</v>
      </c>
      <c r="G530" s="204" t="s">
        <v>466</v>
      </c>
      <c r="H530" s="205">
        <v>291.31</v>
      </c>
      <c r="I530" s="206"/>
      <c r="J530" s="207">
        <f>ROUND(I530*H530,2)</f>
        <v>0</v>
      </c>
      <c r="K530" s="203" t="s">
        <v>36</v>
      </c>
      <c r="L530" s="57"/>
      <c r="M530" s="208" t="s">
        <v>36</v>
      </c>
      <c r="N530" s="209" t="s">
        <v>50</v>
      </c>
      <c r="O530" s="38"/>
      <c r="P530" s="210">
        <f>O530*H530</f>
        <v>0</v>
      </c>
      <c r="Q530" s="210">
        <v>0</v>
      </c>
      <c r="R530" s="210">
        <f>Q530*H530</f>
        <v>0</v>
      </c>
      <c r="S530" s="210">
        <v>0</v>
      </c>
      <c r="T530" s="211">
        <f>S530*H530</f>
        <v>0</v>
      </c>
      <c r="AR530" s="19" t="s">
        <v>415</v>
      </c>
      <c r="AT530" s="19" t="s">
        <v>410</v>
      </c>
      <c r="AU530" s="19" t="s">
        <v>94</v>
      </c>
      <c r="AY530" s="19" t="s">
        <v>406</v>
      </c>
      <c r="BE530" s="212">
        <f>IF(N530="základní",J530,0)</f>
        <v>0</v>
      </c>
      <c r="BF530" s="212">
        <f>IF(N530="snížená",J530,0)</f>
        <v>0</v>
      </c>
      <c r="BG530" s="212">
        <f>IF(N530="zákl. přenesená",J530,0)</f>
        <v>0</v>
      </c>
      <c r="BH530" s="212">
        <f>IF(N530="sníž. přenesená",J530,0)</f>
        <v>0</v>
      </c>
      <c r="BI530" s="212">
        <f>IF(N530="nulová",J530,0)</f>
        <v>0</v>
      </c>
      <c r="BJ530" s="19" t="s">
        <v>23</v>
      </c>
      <c r="BK530" s="212">
        <f>ROUND(I530*H530,2)</f>
        <v>0</v>
      </c>
      <c r="BL530" s="19" t="s">
        <v>415</v>
      </c>
      <c r="BM530" s="19" t="s">
        <v>4266</v>
      </c>
    </row>
    <row r="531" spans="2:65" s="12" customFormat="1" x14ac:dyDescent="0.3">
      <c r="B531" s="213"/>
      <c r="C531" s="214"/>
      <c r="D531" s="215" t="s">
        <v>417</v>
      </c>
      <c r="E531" s="216" t="s">
        <v>36</v>
      </c>
      <c r="F531" s="217" t="s">
        <v>3983</v>
      </c>
      <c r="G531" s="214"/>
      <c r="H531" s="218" t="s">
        <v>36</v>
      </c>
      <c r="I531" s="219"/>
      <c r="J531" s="214"/>
      <c r="K531" s="214"/>
      <c r="L531" s="220"/>
      <c r="M531" s="221"/>
      <c r="N531" s="222"/>
      <c r="O531" s="222"/>
      <c r="P531" s="222"/>
      <c r="Q531" s="222"/>
      <c r="R531" s="222"/>
      <c r="S531" s="222"/>
      <c r="T531" s="223"/>
      <c r="AT531" s="224" t="s">
        <v>417</v>
      </c>
      <c r="AU531" s="224" t="s">
        <v>94</v>
      </c>
      <c r="AV531" s="12" t="s">
        <v>23</v>
      </c>
      <c r="AW531" s="12" t="s">
        <v>43</v>
      </c>
      <c r="AX531" s="12" t="s">
        <v>79</v>
      </c>
      <c r="AY531" s="224" t="s">
        <v>406</v>
      </c>
    </row>
    <row r="532" spans="2:65" s="13" customFormat="1" x14ac:dyDescent="0.3">
      <c r="B532" s="225"/>
      <c r="C532" s="226"/>
      <c r="D532" s="215" t="s">
        <v>417</v>
      </c>
      <c r="E532" s="227" t="s">
        <v>36</v>
      </c>
      <c r="F532" s="228" t="s">
        <v>4267</v>
      </c>
      <c r="G532" s="226"/>
      <c r="H532" s="229">
        <v>291.31</v>
      </c>
      <c r="I532" s="230"/>
      <c r="J532" s="226"/>
      <c r="K532" s="226"/>
      <c r="L532" s="231"/>
      <c r="M532" s="232"/>
      <c r="N532" s="233"/>
      <c r="O532" s="233"/>
      <c r="P532" s="233"/>
      <c r="Q532" s="233"/>
      <c r="R532" s="233"/>
      <c r="S532" s="233"/>
      <c r="T532" s="234"/>
      <c r="AT532" s="235" t="s">
        <v>417</v>
      </c>
      <c r="AU532" s="235" t="s">
        <v>94</v>
      </c>
      <c r="AV532" s="13" t="s">
        <v>87</v>
      </c>
      <c r="AW532" s="13" t="s">
        <v>43</v>
      </c>
      <c r="AX532" s="13" t="s">
        <v>79</v>
      </c>
      <c r="AY532" s="235" t="s">
        <v>406</v>
      </c>
    </row>
    <row r="533" spans="2:65" s="14" customFormat="1" x14ac:dyDescent="0.3">
      <c r="B533" s="236"/>
      <c r="C533" s="237"/>
      <c r="D533" s="247" t="s">
        <v>417</v>
      </c>
      <c r="E533" s="248" t="s">
        <v>3930</v>
      </c>
      <c r="F533" s="249" t="s">
        <v>421</v>
      </c>
      <c r="G533" s="237"/>
      <c r="H533" s="250">
        <v>291.31</v>
      </c>
      <c r="I533" s="241"/>
      <c r="J533" s="237"/>
      <c r="K533" s="237"/>
      <c r="L533" s="242"/>
      <c r="M533" s="243"/>
      <c r="N533" s="244"/>
      <c r="O533" s="244"/>
      <c r="P533" s="244"/>
      <c r="Q533" s="244"/>
      <c r="R533" s="244"/>
      <c r="S533" s="244"/>
      <c r="T533" s="245"/>
      <c r="AT533" s="246" t="s">
        <v>417</v>
      </c>
      <c r="AU533" s="246" t="s">
        <v>94</v>
      </c>
      <c r="AV533" s="14" t="s">
        <v>415</v>
      </c>
      <c r="AW533" s="14" t="s">
        <v>43</v>
      </c>
      <c r="AX533" s="14" t="s">
        <v>23</v>
      </c>
      <c r="AY533" s="246" t="s">
        <v>406</v>
      </c>
    </row>
    <row r="534" spans="2:65" s="1" customFormat="1" ht="22.5" customHeight="1" x14ac:dyDescent="0.3">
      <c r="B534" s="37"/>
      <c r="C534" s="268" t="s">
        <v>1120</v>
      </c>
      <c r="D534" s="268" t="s">
        <v>533</v>
      </c>
      <c r="E534" s="269" t="s">
        <v>534</v>
      </c>
      <c r="F534" s="270" t="s">
        <v>535</v>
      </c>
      <c r="G534" s="271" t="s">
        <v>536</v>
      </c>
      <c r="H534" s="272">
        <v>10.502000000000001</v>
      </c>
      <c r="I534" s="273"/>
      <c r="J534" s="274">
        <f>ROUND(I534*H534,2)</f>
        <v>0</v>
      </c>
      <c r="K534" s="270" t="s">
        <v>36</v>
      </c>
      <c r="L534" s="275"/>
      <c r="M534" s="276" t="s">
        <v>36</v>
      </c>
      <c r="N534" s="277" t="s">
        <v>50</v>
      </c>
      <c r="O534" s="38"/>
      <c r="P534" s="210">
        <f>O534*H534</f>
        <v>0</v>
      </c>
      <c r="Q534" s="210">
        <v>1E-3</v>
      </c>
      <c r="R534" s="210">
        <f>Q534*H534</f>
        <v>1.0502000000000001E-2</v>
      </c>
      <c r="S534" s="210">
        <v>0</v>
      </c>
      <c r="T534" s="211">
        <f>S534*H534</f>
        <v>0</v>
      </c>
      <c r="AR534" s="19" t="s">
        <v>457</v>
      </c>
      <c r="AT534" s="19" t="s">
        <v>533</v>
      </c>
      <c r="AU534" s="19" t="s">
        <v>94</v>
      </c>
      <c r="AY534" s="19" t="s">
        <v>406</v>
      </c>
      <c r="BE534" s="212">
        <f>IF(N534="základní",J534,0)</f>
        <v>0</v>
      </c>
      <c r="BF534" s="212">
        <f>IF(N534="snížená",J534,0)</f>
        <v>0</v>
      </c>
      <c r="BG534" s="212">
        <f>IF(N534="zákl. přenesená",J534,0)</f>
        <v>0</v>
      </c>
      <c r="BH534" s="212">
        <f>IF(N534="sníž. přenesená",J534,0)</f>
        <v>0</v>
      </c>
      <c r="BI534" s="212">
        <f>IF(N534="nulová",J534,0)</f>
        <v>0</v>
      </c>
      <c r="BJ534" s="19" t="s">
        <v>23</v>
      </c>
      <c r="BK534" s="212">
        <f>ROUND(I534*H534,2)</f>
        <v>0</v>
      </c>
      <c r="BL534" s="19" t="s">
        <v>415</v>
      </c>
      <c r="BM534" s="19" t="s">
        <v>4268</v>
      </c>
    </row>
    <row r="535" spans="2:65" s="13" customFormat="1" x14ac:dyDescent="0.3">
      <c r="B535" s="225"/>
      <c r="C535" s="226"/>
      <c r="D535" s="247" t="s">
        <v>417</v>
      </c>
      <c r="E535" s="251" t="s">
        <v>36</v>
      </c>
      <c r="F535" s="252" t="s">
        <v>4269</v>
      </c>
      <c r="G535" s="226"/>
      <c r="H535" s="253">
        <v>10.502000000000001</v>
      </c>
      <c r="I535" s="230"/>
      <c r="J535" s="226"/>
      <c r="K535" s="226"/>
      <c r="L535" s="231"/>
      <c r="M535" s="232"/>
      <c r="N535" s="233"/>
      <c r="O535" s="233"/>
      <c r="P535" s="233"/>
      <c r="Q535" s="233"/>
      <c r="R535" s="233"/>
      <c r="S535" s="233"/>
      <c r="T535" s="234"/>
      <c r="AT535" s="235" t="s">
        <v>417</v>
      </c>
      <c r="AU535" s="235" t="s">
        <v>94</v>
      </c>
      <c r="AV535" s="13" t="s">
        <v>87</v>
      </c>
      <c r="AW535" s="13" t="s">
        <v>43</v>
      </c>
      <c r="AX535" s="13" t="s">
        <v>23</v>
      </c>
      <c r="AY535" s="235" t="s">
        <v>406</v>
      </c>
    </row>
    <row r="536" spans="2:65" s="1" customFormat="1" ht="31.5" customHeight="1" x14ac:dyDescent="0.3">
      <c r="B536" s="37"/>
      <c r="C536" s="201" t="s">
        <v>1124</v>
      </c>
      <c r="D536" s="201" t="s">
        <v>410</v>
      </c>
      <c r="E536" s="202" t="s">
        <v>540</v>
      </c>
      <c r="F536" s="203" t="s">
        <v>541</v>
      </c>
      <c r="G536" s="204" t="s">
        <v>466</v>
      </c>
      <c r="H536" s="205">
        <v>291.31</v>
      </c>
      <c r="I536" s="206"/>
      <c r="J536" s="207">
        <f>ROUND(I536*H536,2)</f>
        <v>0</v>
      </c>
      <c r="K536" s="203" t="s">
        <v>36</v>
      </c>
      <c r="L536" s="57"/>
      <c r="M536" s="208" t="s">
        <v>36</v>
      </c>
      <c r="N536" s="209" t="s">
        <v>50</v>
      </c>
      <c r="O536" s="38"/>
      <c r="P536" s="210">
        <f>O536*H536</f>
        <v>0</v>
      </c>
      <c r="Q536" s="210">
        <v>0</v>
      </c>
      <c r="R536" s="210">
        <f>Q536*H536</f>
        <v>0</v>
      </c>
      <c r="S536" s="210">
        <v>0</v>
      </c>
      <c r="T536" s="211">
        <f>S536*H536</f>
        <v>0</v>
      </c>
      <c r="AR536" s="19" t="s">
        <v>415</v>
      </c>
      <c r="AT536" s="19" t="s">
        <v>410</v>
      </c>
      <c r="AU536" s="19" t="s">
        <v>94</v>
      </c>
      <c r="AY536" s="19" t="s">
        <v>406</v>
      </c>
      <c r="BE536" s="212">
        <f>IF(N536="základní",J536,0)</f>
        <v>0</v>
      </c>
      <c r="BF536" s="212">
        <f>IF(N536="snížená",J536,0)</f>
        <v>0</v>
      </c>
      <c r="BG536" s="212">
        <f>IF(N536="zákl. přenesená",J536,0)</f>
        <v>0</v>
      </c>
      <c r="BH536" s="212">
        <f>IF(N536="sníž. přenesená",J536,0)</f>
        <v>0</v>
      </c>
      <c r="BI536" s="212">
        <f>IF(N536="nulová",J536,0)</f>
        <v>0</v>
      </c>
      <c r="BJ536" s="19" t="s">
        <v>23</v>
      </c>
      <c r="BK536" s="212">
        <f>ROUND(I536*H536,2)</f>
        <v>0</v>
      </c>
      <c r="BL536" s="19" t="s">
        <v>415</v>
      </c>
      <c r="BM536" s="19" t="s">
        <v>4270</v>
      </c>
    </row>
    <row r="537" spans="2:65" s="13" customFormat="1" x14ac:dyDescent="0.3">
      <c r="B537" s="225"/>
      <c r="C537" s="226"/>
      <c r="D537" s="247" t="s">
        <v>417</v>
      </c>
      <c r="E537" s="251" t="s">
        <v>36</v>
      </c>
      <c r="F537" s="252" t="s">
        <v>3930</v>
      </c>
      <c r="G537" s="226"/>
      <c r="H537" s="253">
        <v>291.31</v>
      </c>
      <c r="I537" s="230"/>
      <c r="J537" s="226"/>
      <c r="K537" s="226"/>
      <c r="L537" s="231"/>
      <c r="M537" s="232"/>
      <c r="N537" s="233"/>
      <c r="O537" s="233"/>
      <c r="P537" s="233"/>
      <c r="Q537" s="233"/>
      <c r="R537" s="233"/>
      <c r="S537" s="233"/>
      <c r="T537" s="234"/>
      <c r="AT537" s="235" t="s">
        <v>417</v>
      </c>
      <c r="AU537" s="235" t="s">
        <v>94</v>
      </c>
      <c r="AV537" s="13" t="s">
        <v>87</v>
      </c>
      <c r="AW537" s="13" t="s">
        <v>43</v>
      </c>
      <c r="AX537" s="13" t="s">
        <v>23</v>
      </c>
      <c r="AY537" s="235" t="s">
        <v>406</v>
      </c>
    </row>
    <row r="538" spans="2:65" s="1" customFormat="1" ht="22.5" customHeight="1" x14ac:dyDescent="0.3">
      <c r="B538" s="37"/>
      <c r="C538" s="201" t="s">
        <v>1130</v>
      </c>
      <c r="D538" s="201" t="s">
        <v>410</v>
      </c>
      <c r="E538" s="202" t="s">
        <v>1508</v>
      </c>
      <c r="F538" s="203" t="s">
        <v>1509</v>
      </c>
      <c r="G538" s="204" t="s">
        <v>466</v>
      </c>
      <c r="H538" s="205">
        <v>132.749</v>
      </c>
      <c r="I538" s="206"/>
      <c r="J538" s="207">
        <f>ROUND(I538*H538,2)</f>
        <v>0</v>
      </c>
      <c r="K538" s="203" t="s">
        <v>414</v>
      </c>
      <c r="L538" s="57"/>
      <c r="M538" s="208" t="s">
        <v>36</v>
      </c>
      <c r="N538" s="209" t="s">
        <v>50</v>
      </c>
      <c r="O538" s="38"/>
      <c r="P538" s="210">
        <f>O538*H538</f>
        <v>0</v>
      </c>
      <c r="Q538" s="210">
        <v>0</v>
      </c>
      <c r="R538" s="210">
        <f>Q538*H538</f>
        <v>0</v>
      </c>
      <c r="S538" s="210">
        <v>0</v>
      </c>
      <c r="T538" s="211">
        <f>S538*H538</f>
        <v>0</v>
      </c>
      <c r="AR538" s="19" t="s">
        <v>415</v>
      </c>
      <c r="AT538" s="19" t="s">
        <v>410</v>
      </c>
      <c r="AU538" s="19" t="s">
        <v>94</v>
      </c>
      <c r="AY538" s="19" t="s">
        <v>406</v>
      </c>
      <c r="BE538" s="212">
        <f>IF(N538="základní",J538,0)</f>
        <v>0</v>
      </c>
      <c r="BF538" s="212">
        <f>IF(N538="snížená",J538,0)</f>
        <v>0</v>
      </c>
      <c r="BG538" s="212">
        <f>IF(N538="zákl. přenesená",J538,0)</f>
        <v>0</v>
      </c>
      <c r="BH538" s="212">
        <f>IF(N538="sníž. přenesená",J538,0)</f>
        <v>0</v>
      </c>
      <c r="BI538" s="212">
        <f>IF(N538="nulová",J538,0)</f>
        <v>0</v>
      </c>
      <c r="BJ538" s="19" t="s">
        <v>23</v>
      </c>
      <c r="BK538" s="212">
        <f>ROUND(I538*H538,2)</f>
        <v>0</v>
      </c>
      <c r="BL538" s="19" t="s">
        <v>415</v>
      </c>
      <c r="BM538" s="19" t="s">
        <v>4271</v>
      </c>
    </row>
    <row r="539" spans="2:65" s="13" customFormat="1" x14ac:dyDescent="0.3">
      <c r="B539" s="225"/>
      <c r="C539" s="226"/>
      <c r="D539" s="247" t="s">
        <v>417</v>
      </c>
      <c r="E539" s="251" t="s">
        <v>36</v>
      </c>
      <c r="F539" s="252" t="s">
        <v>4272</v>
      </c>
      <c r="G539" s="226"/>
      <c r="H539" s="253">
        <v>132.749</v>
      </c>
      <c r="I539" s="230"/>
      <c r="J539" s="226"/>
      <c r="K539" s="226"/>
      <c r="L539" s="231"/>
      <c r="M539" s="232"/>
      <c r="N539" s="233"/>
      <c r="O539" s="233"/>
      <c r="P539" s="233"/>
      <c r="Q539" s="233"/>
      <c r="R539" s="233"/>
      <c r="S539" s="233"/>
      <c r="T539" s="234"/>
      <c r="AT539" s="235" t="s">
        <v>417</v>
      </c>
      <c r="AU539" s="235" t="s">
        <v>94</v>
      </c>
      <c r="AV539" s="13" t="s">
        <v>87</v>
      </c>
      <c r="AW539" s="13" t="s">
        <v>43</v>
      </c>
      <c r="AX539" s="13" t="s">
        <v>23</v>
      </c>
      <c r="AY539" s="235" t="s">
        <v>406</v>
      </c>
    </row>
    <row r="540" spans="2:65" s="1" customFormat="1" ht="22.5" customHeight="1" x14ac:dyDescent="0.3">
      <c r="B540" s="37"/>
      <c r="C540" s="201" t="s">
        <v>1135</v>
      </c>
      <c r="D540" s="201" t="s">
        <v>410</v>
      </c>
      <c r="E540" s="202" t="s">
        <v>1513</v>
      </c>
      <c r="F540" s="203" t="s">
        <v>1514</v>
      </c>
      <c r="G540" s="204" t="s">
        <v>466</v>
      </c>
      <c r="H540" s="205">
        <v>19.835999999999999</v>
      </c>
      <c r="I540" s="206"/>
      <c r="J540" s="207">
        <f>ROUND(I540*H540,2)</f>
        <v>0</v>
      </c>
      <c r="K540" s="203" t="s">
        <v>414</v>
      </c>
      <c r="L540" s="57"/>
      <c r="M540" s="208" t="s">
        <v>36</v>
      </c>
      <c r="N540" s="209" t="s">
        <v>50</v>
      </c>
      <c r="O540" s="38"/>
      <c r="P540" s="210">
        <f>O540*H540</f>
        <v>0</v>
      </c>
      <c r="Q540" s="210">
        <v>0</v>
      </c>
      <c r="R540" s="210">
        <f>Q540*H540</f>
        <v>0</v>
      </c>
      <c r="S540" s="210">
        <v>0</v>
      </c>
      <c r="T540" s="211">
        <f>S540*H540</f>
        <v>0</v>
      </c>
      <c r="AR540" s="19" t="s">
        <v>415</v>
      </c>
      <c r="AT540" s="19" t="s">
        <v>410</v>
      </c>
      <c r="AU540" s="19" t="s">
        <v>94</v>
      </c>
      <c r="AY540" s="19" t="s">
        <v>406</v>
      </c>
      <c r="BE540" s="212">
        <f>IF(N540="základní",J540,0)</f>
        <v>0</v>
      </c>
      <c r="BF540" s="212">
        <f>IF(N540="snížená",J540,0)</f>
        <v>0</v>
      </c>
      <c r="BG540" s="212">
        <f>IF(N540="zákl. přenesená",J540,0)</f>
        <v>0</v>
      </c>
      <c r="BH540" s="212">
        <f>IF(N540="sníž. přenesená",J540,0)</f>
        <v>0</v>
      </c>
      <c r="BI540" s="212">
        <f>IF(N540="nulová",J540,0)</f>
        <v>0</v>
      </c>
      <c r="BJ540" s="19" t="s">
        <v>23</v>
      </c>
      <c r="BK540" s="212">
        <f>ROUND(I540*H540,2)</f>
        <v>0</v>
      </c>
      <c r="BL540" s="19" t="s">
        <v>415</v>
      </c>
      <c r="BM540" s="19" t="s">
        <v>4273</v>
      </c>
    </row>
    <row r="541" spans="2:65" s="13" customFormat="1" x14ac:dyDescent="0.3">
      <c r="B541" s="225"/>
      <c r="C541" s="226"/>
      <c r="D541" s="215" t="s">
        <v>417</v>
      </c>
      <c r="E541" s="227" t="s">
        <v>36</v>
      </c>
      <c r="F541" s="228" t="s">
        <v>4274</v>
      </c>
      <c r="G541" s="226"/>
      <c r="H541" s="229">
        <v>19.835999999999999</v>
      </c>
      <c r="I541" s="230"/>
      <c r="J541" s="226"/>
      <c r="K541" s="226"/>
      <c r="L541" s="231"/>
      <c r="M541" s="232"/>
      <c r="N541" s="233"/>
      <c r="O541" s="233"/>
      <c r="P541" s="233"/>
      <c r="Q541" s="233"/>
      <c r="R541" s="233"/>
      <c r="S541" s="233"/>
      <c r="T541" s="234"/>
      <c r="AT541" s="235" t="s">
        <v>417</v>
      </c>
      <c r="AU541" s="235" t="s">
        <v>94</v>
      </c>
      <c r="AV541" s="13" t="s">
        <v>87</v>
      </c>
      <c r="AW541" s="13" t="s">
        <v>43</v>
      </c>
      <c r="AX541" s="13" t="s">
        <v>23</v>
      </c>
      <c r="AY541" s="235" t="s">
        <v>406</v>
      </c>
    </row>
    <row r="542" spans="2:65" s="11" customFormat="1" ht="29.85" customHeight="1" x14ac:dyDescent="0.3">
      <c r="B542" s="182"/>
      <c r="C542" s="183"/>
      <c r="D542" s="198" t="s">
        <v>78</v>
      </c>
      <c r="E542" s="199" t="s">
        <v>87</v>
      </c>
      <c r="F542" s="199" t="s">
        <v>1517</v>
      </c>
      <c r="G542" s="183"/>
      <c r="H542" s="183"/>
      <c r="I542" s="186"/>
      <c r="J542" s="200">
        <f>BK542</f>
        <v>0</v>
      </c>
      <c r="K542" s="183"/>
      <c r="L542" s="188"/>
      <c r="M542" s="189"/>
      <c r="N542" s="190"/>
      <c r="O542" s="190"/>
      <c r="P542" s="191">
        <f>SUM(P543:P598)</f>
        <v>0</v>
      </c>
      <c r="Q542" s="190"/>
      <c r="R542" s="191">
        <f>SUM(R543:R598)</f>
        <v>34.707377100000002</v>
      </c>
      <c r="S542" s="190"/>
      <c r="T542" s="192">
        <f>SUM(T543:T598)</f>
        <v>0</v>
      </c>
      <c r="AR542" s="193" t="s">
        <v>23</v>
      </c>
      <c r="AT542" s="194" t="s">
        <v>78</v>
      </c>
      <c r="AU542" s="194" t="s">
        <v>23</v>
      </c>
      <c r="AY542" s="193" t="s">
        <v>406</v>
      </c>
      <c r="BK542" s="195">
        <f>SUM(BK543:BK598)</f>
        <v>0</v>
      </c>
    </row>
    <row r="543" spans="2:65" s="1" customFormat="1" ht="22.5" customHeight="1" x14ac:dyDescent="0.3">
      <c r="B543" s="37"/>
      <c r="C543" s="201" t="s">
        <v>1137</v>
      </c>
      <c r="D543" s="201" t="s">
        <v>410</v>
      </c>
      <c r="E543" s="202" t="s">
        <v>1519</v>
      </c>
      <c r="F543" s="203" t="s">
        <v>1520</v>
      </c>
      <c r="G543" s="204" t="s">
        <v>466</v>
      </c>
      <c r="H543" s="205">
        <v>447.14</v>
      </c>
      <c r="I543" s="206"/>
      <c r="J543" s="207">
        <f>ROUND(I543*H543,2)</f>
        <v>0</v>
      </c>
      <c r="K543" s="203" t="s">
        <v>414</v>
      </c>
      <c r="L543" s="57"/>
      <c r="M543" s="208" t="s">
        <v>36</v>
      </c>
      <c r="N543" s="209" t="s">
        <v>50</v>
      </c>
      <c r="O543" s="38"/>
      <c r="P543" s="210">
        <f>O543*H543</f>
        <v>0</v>
      </c>
      <c r="Q543" s="210">
        <v>1.3999999999999999E-4</v>
      </c>
      <c r="R543" s="210">
        <f>Q543*H543</f>
        <v>6.2599599999999991E-2</v>
      </c>
      <c r="S543" s="210">
        <v>0</v>
      </c>
      <c r="T543" s="211">
        <f>S543*H543</f>
        <v>0</v>
      </c>
      <c r="AR543" s="19" t="s">
        <v>415</v>
      </c>
      <c r="AT543" s="19" t="s">
        <v>410</v>
      </c>
      <c r="AU543" s="19" t="s">
        <v>87</v>
      </c>
      <c r="AY543" s="19" t="s">
        <v>406</v>
      </c>
      <c r="BE543" s="212">
        <f>IF(N543="základní",J543,0)</f>
        <v>0</v>
      </c>
      <c r="BF543" s="212">
        <f>IF(N543="snížená",J543,0)</f>
        <v>0</v>
      </c>
      <c r="BG543" s="212">
        <f>IF(N543="zákl. přenesená",J543,0)</f>
        <v>0</v>
      </c>
      <c r="BH543" s="212">
        <f>IF(N543="sníž. přenesená",J543,0)</f>
        <v>0</v>
      </c>
      <c r="BI543" s="212">
        <f>IF(N543="nulová",J543,0)</f>
        <v>0</v>
      </c>
      <c r="BJ543" s="19" t="s">
        <v>23</v>
      </c>
      <c r="BK543" s="212">
        <f>ROUND(I543*H543,2)</f>
        <v>0</v>
      </c>
      <c r="BL543" s="19" t="s">
        <v>415</v>
      </c>
      <c r="BM543" s="19" t="s">
        <v>4275</v>
      </c>
    </row>
    <row r="544" spans="2:65" s="13" customFormat="1" x14ac:dyDescent="0.3">
      <c r="B544" s="225"/>
      <c r="C544" s="226"/>
      <c r="D544" s="215" t="s">
        <v>417</v>
      </c>
      <c r="E544" s="227" t="s">
        <v>36</v>
      </c>
      <c r="F544" s="228" t="s">
        <v>4276</v>
      </c>
      <c r="G544" s="226"/>
      <c r="H544" s="229">
        <v>447.14</v>
      </c>
      <c r="I544" s="230"/>
      <c r="J544" s="226"/>
      <c r="K544" s="226"/>
      <c r="L544" s="231"/>
      <c r="M544" s="232"/>
      <c r="N544" s="233"/>
      <c r="O544" s="233"/>
      <c r="P544" s="233"/>
      <c r="Q544" s="233"/>
      <c r="R544" s="233"/>
      <c r="S544" s="233"/>
      <c r="T544" s="234"/>
      <c r="AT544" s="235" t="s">
        <v>417</v>
      </c>
      <c r="AU544" s="235" t="s">
        <v>87</v>
      </c>
      <c r="AV544" s="13" t="s">
        <v>87</v>
      </c>
      <c r="AW544" s="13" t="s">
        <v>43</v>
      </c>
      <c r="AX544" s="13" t="s">
        <v>79</v>
      </c>
      <c r="AY544" s="235" t="s">
        <v>406</v>
      </c>
    </row>
    <row r="545" spans="2:65" s="14" customFormat="1" x14ac:dyDescent="0.3">
      <c r="B545" s="236"/>
      <c r="C545" s="237"/>
      <c r="D545" s="247" t="s">
        <v>417</v>
      </c>
      <c r="E545" s="248" t="s">
        <v>290</v>
      </c>
      <c r="F545" s="249" t="s">
        <v>421</v>
      </c>
      <c r="G545" s="237"/>
      <c r="H545" s="250">
        <v>447.14</v>
      </c>
      <c r="I545" s="241"/>
      <c r="J545" s="237"/>
      <c r="K545" s="237"/>
      <c r="L545" s="242"/>
      <c r="M545" s="243"/>
      <c r="N545" s="244"/>
      <c r="O545" s="244"/>
      <c r="P545" s="244"/>
      <c r="Q545" s="244"/>
      <c r="R545" s="244"/>
      <c r="S545" s="244"/>
      <c r="T545" s="245"/>
      <c r="AT545" s="246" t="s">
        <v>417</v>
      </c>
      <c r="AU545" s="246" t="s">
        <v>87</v>
      </c>
      <c r="AV545" s="14" t="s">
        <v>415</v>
      </c>
      <c r="AW545" s="14" t="s">
        <v>43</v>
      </c>
      <c r="AX545" s="14" t="s">
        <v>23</v>
      </c>
      <c r="AY545" s="246" t="s">
        <v>406</v>
      </c>
    </row>
    <row r="546" spans="2:65" s="1" customFormat="1" ht="22.5" customHeight="1" x14ac:dyDescent="0.3">
      <c r="B546" s="37"/>
      <c r="C546" s="268" t="s">
        <v>1142</v>
      </c>
      <c r="D546" s="268" t="s">
        <v>533</v>
      </c>
      <c r="E546" s="269" t="s">
        <v>1524</v>
      </c>
      <c r="F546" s="270" t="s">
        <v>1525</v>
      </c>
      <c r="G546" s="271" t="s">
        <v>466</v>
      </c>
      <c r="H546" s="272">
        <v>514.21100000000001</v>
      </c>
      <c r="I546" s="273"/>
      <c r="J546" s="274">
        <f>ROUND(I546*H546,2)</f>
        <v>0</v>
      </c>
      <c r="K546" s="270" t="s">
        <v>36</v>
      </c>
      <c r="L546" s="275"/>
      <c r="M546" s="276" t="s">
        <v>36</v>
      </c>
      <c r="N546" s="277" t="s">
        <v>50</v>
      </c>
      <c r="O546" s="38"/>
      <c r="P546" s="210">
        <f>O546*H546</f>
        <v>0</v>
      </c>
      <c r="Q546" s="210">
        <v>4.0000000000000002E-4</v>
      </c>
      <c r="R546" s="210">
        <f>Q546*H546</f>
        <v>0.20568440000000002</v>
      </c>
      <c r="S546" s="210">
        <v>0</v>
      </c>
      <c r="T546" s="211">
        <f>S546*H546</f>
        <v>0</v>
      </c>
      <c r="AR546" s="19" t="s">
        <v>457</v>
      </c>
      <c r="AT546" s="19" t="s">
        <v>533</v>
      </c>
      <c r="AU546" s="19" t="s">
        <v>87</v>
      </c>
      <c r="AY546" s="19" t="s">
        <v>406</v>
      </c>
      <c r="BE546" s="212">
        <f>IF(N546="základní",J546,0)</f>
        <v>0</v>
      </c>
      <c r="BF546" s="212">
        <f>IF(N546="snížená",J546,0)</f>
        <v>0</v>
      </c>
      <c r="BG546" s="212">
        <f>IF(N546="zákl. přenesená",J546,0)</f>
        <v>0</v>
      </c>
      <c r="BH546" s="212">
        <f>IF(N546="sníž. přenesená",J546,0)</f>
        <v>0</v>
      </c>
      <c r="BI546" s="212">
        <f>IF(N546="nulová",J546,0)</f>
        <v>0</v>
      </c>
      <c r="BJ546" s="19" t="s">
        <v>23</v>
      </c>
      <c r="BK546" s="212">
        <f>ROUND(I546*H546,2)</f>
        <v>0</v>
      </c>
      <c r="BL546" s="19" t="s">
        <v>415</v>
      </c>
      <c r="BM546" s="19" t="s">
        <v>4277</v>
      </c>
    </row>
    <row r="547" spans="2:65" s="13" customFormat="1" x14ac:dyDescent="0.3">
      <c r="B547" s="225"/>
      <c r="C547" s="226"/>
      <c r="D547" s="247" t="s">
        <v>417</v>
      </c>
      <c r="E547" s="226"/>
      <c r="F547" s="252" t="s">
        <v>4278</v>
      </c>
      <c r="G547" s="226"/>
      <c r="H547" s="253">
        <v>514.21100000000001</v>
      </c>
      <c r="I547" s="230"/>
      <c r="J547" s="226"/>
      <c r="K547" s="226"/>
      <c r="L547" s="231"/>
      <c r="M547" s="232"/>
      <c r="N547" s="233"/>
      <c r="O547" s="233"/>
      <c r="P547" s="233"/>
      <c r="Q547" s="233"/>
      <c r="R547" s="233"/>
      <c r="S547" s="233"/>
      <c r="T547" s="234"/>
      <c r="AT547" s="235" t="s">
        <v>417</v>
      </c>
      <c r="AU547" s="235" t="s">
        <v>87</v>
      </c>
      <c r="AV547" s="13" t="s">
        <v>87</v>
      </c>
      <c r="AW547" s="13" t="s">
        <v>4</v>
      </c>
      <c r="AX547" s="13" t="s">
        <v>23</v>
      </c>
      <c r="AY547" s="235" t="s">
        <v>406</v>
      </c>
    </row>
    <row r="548" spans="2:65" s="1" customFormat="1" ht="22.5" customHeight="1" x14ac:dyDescent="0.3">
      <c r="B548" s="37"/>
      <c r="C548" s="201" t="s">
        <v>1147</v>
      </c>
      <c r="D548" s="201" t="s">
        <v>410</v>
      </c>
      <c r="E548" s="202" t="s">
        <v>1529</v>
      </c>
      <c r="F548" s="203" t="s">
        <v>1530</v>
      </c>
      <c r="G548" s="204" t="s">
        <v>596</v>
      </c>
      <c r="H548" s="205">
        <v>59</v>
      </c>
      <c r="I548" s="206"/>
      <c r="J548" s="207">
        <f>ROUND(I548*H548,2)</f>
        <v>0</v>
      </c>
      <c r="K548" s="203" t="s">
        <v>414</v>
      </c>
      <c r="L548" s="57"/>
      <c r="M548" s="208" t="s">
        <v>36</v>
      </c>
      <c r="N548" s="209" t="s">
        <v>50</v>
      </c>
      <c r="O548" s="38"/>
      <c r="P548" s="210">
        <f>O548*H548</f>
        <v>0</v>
      </c>
      <c r="Q548" s="210">
        <v>4.8999999999999998E-4</v>
      </c>
      <c r="R548" s="210">
        <f>Q548*H548</f>
        <v>2.8909999999999998E-2</v>
      </c>
      <c r="S548" s="210">
        <v>0</v>
      </c>
      <c r="T548" s="211">
        <f>S548*H548</f>
        <v>0</v>
      </c>
      <c r="AR548" s="19" t="s">
        <v>415</v>
      </c>
      <c r="AT548" s="19" t="s">
        <v>410</v>
      </c>
      <c r="AU548" s="19" t="s">
        <v>87</v>
      </c>
      <c r="AY548" s="19" t="s">
        <v>406</v>
      </c>
      <c r="BE548" s="212">
        <f>IF(N548="základní",J548,0)</f>
        <v>0</v>
      </c>
      <c r="BF548" s="212">
        <f>IF(N548="snížená",J548,0)</f>
        <v>0</v>
      </c>
      <c r="BG548" s="212">
        <f>IF(N548="zákl. přenesená",J548,0)</f>
        <v>0</v>
      </c>
      <c r="BH548" s="212">
        <f>IF(N548="sníž. přenesená",J548,0)</f>
        <v>0</v>
      </c>
      <c r="BI548" s="212">
        <f>IF(N548="nulová",J548,0)</f>
        <v>0</v>
      </c>
      <c r="BJ548" s="19" t="s">
        <v>23</v>
      </c>
      <c r="BK548" s="212">
        <f>ROUND(I548*H548,2)</f>
        <v>0</v>
      </c>
      <c r="BL548" s="19" t="s">
        <v>415</v>
      </c>
      <c r="BM548" s="19" t="s">
        <v>4279</v>
      </c>
    </row>
    <row r="549" spans="2:65" s="13" customFormat="1" x14ac:dyDescent="0.3">
      <c r="B549" s="225"/>
      <c r="C549" s="226"/>
      <c r="D549" s="215" t="s">
        <v>417</v>
      </c>
      <c r="E549" s="227" t="s">
        <v>36</v>
      </c>
      <c r="F549" s="228" t="s">
        <v>4280</v>
      </c>
      <c r="G549" s="226"/>
      <c r="H549" s="229">
        <v>43</v>
      </c>
      <c r="I549" s="230"/>
      <c r="J549" s="226"/>
      <c r="K549" s="226"/>
      <c r="L549" s="231"/>
      <c r="M549" s="232"/>
      <c r="N549" s="233"/>
      <c r="O549" s="233"/>
      <c r="P549" s="233"/>
      <c r="Q549" s="233"/>
      <c r="R549" s="233"/>
      <c r="S549" s="233"/>
      <c r="T549" s="234"/>
      <c r="AT549" s="235" t="s">
        <v>417</v>
      </c>
      <c r="AU549" s="235" t="s">
        <v>87</v>
      </c>
      <c r="AV549" s="13" t="s">
        <v>87</v>
      </c>
      <c r="AW549" s="13" t="s">
        <v>43</v>
      </c>
      <c r="AX549" s="13" t="s">
        <v>79</v>
      </c>
      <c r="AY549" s="235" t="s">
        <v>406</v>
      </c>
    </row>
    <row r="550" spans="2:65" s="13" customFormat="1" x14ac:dyDescent="0.3">
      <c r="B550" s="225"/>
      <c r="C550" s="226"/>
      <c r="D550" s="215" t="s">
        <v>417</v>
      </c>
      <c r="E550" s="227" t="s">
        <v>36</v>
      </c>
      <c r="F550" s="228" t="s">
        <v>4281</v>
      </c>
      <c r="G550" s="226"/>
      <c r="H550" s="229">
        <v>16</v>
      </c>
      <c r="I550" s="230"/>
      <c r="J550" s="226"/>
      <c r="K550" s="226"/>
      <c r="L550" s="231"/>
      <c r="M550" s="232"/>
      <c r="N550" s="233"/>
      <c r="O550" s="233"/>
      <c r="P550" s="233"/>
      <c r="Q550" s="233"/>
      <c r="R550" s="233"/>
      <c r="S550" s="233"/>
      <c r="T550" s="234"/>
      <c r="AT550" s="235" t="s">
        <v>417</v>
      </c>
      <c r="AU550" s="235" t="s">
        <v>87</v>
      </c>
      <c r="AV550" s="13" t="s">
        <v>87</v>
      </c>
      <c r="AW550" s="13" t="s">
        <v>43</v>
      </c>
      <c r="AX550" s="13" t="s">
        <v>79</v>
      </c>
      <c r="AY550" s="235" t="s">
        <v>406</v>
      </c>
    </row>
    <row r="551" spans="2:65" s="15" customFormat="1" x14ac:dyDescent="0.3">
      <c r="B551" s="254"/>
      <c r="C551" s="255"/>
      <c r="D551" s="247" t="s">
        <v>417</v>
      </c>
      <c r="E551" s="265" t="s">
        <v>1535</v>
      </c>
      <c r="F551" s="266" t="s">
        <v>435</v>
      </c>
      <c r="G551" s="255"/>
      <c r="H551" s="267">
        <v>59</v>
      </c>
      <c r="I551" s="259"/>
      <c r="J551" s="255"/>
      <c r="K551" s="255"/>
      <c r="L551" s="260"/>
      <c r="M551" s="261"/>
      <c r="N551" s="262"/>
      <c r="O551" s="262"/>
      <c r="P551" s="262"/>
      <c r="Q551" s="262"/>
      <c r="R551" s="262"/>
      <c r="S551" s="262"/>
      <c r="T551" s="263"/>
      <c r="AT551" s="264" t="s">
        <v>417</v>
      </c>
      <c r="AU551" s="264" t="s">
        <v>87</v>
      </c>
      <c r="AV551" s="15" t="s">
        <v>94</v>
      </c>
      <c r="AW551" s="15" t="s">
        <v>43</v>
      </c>
      <c r="AX551" s="15" t="s">
        <v>23</v>
      </c>
      <c r="AY551" s="264" t="s">
        <v>406</v>
      </c>
    </row>
    <row r="552" spans="2:65" s="1" customFormat="1" ht="22.5" customHeight="1" x14ac:dyDescent="0.3">
      <c r="B552" s="37"/>
      <c r="C552" s="201" t="s">
        <v>1150</v>
      </c>
      <c r="D552" s="201" t="s">
        <v>410</v>
      </c>
      <c r="E552" s="202" t="s">
        <v>4282</v>
      </c>
      <c r="F552" s="203" t="s">
        <v>4283</v>
      </c>
      <c r="G552" s="204" t="s">
        <v>466</v>
      </c>
      <c r="H552" s="205">
        <v>87.5</v>
      </c>
      <c r="I552" s="206"/>
      <c r="J552" s="207">
        <f>ROUND(I552*H552,2)</f>
        <v>0</v>
      </c>
      <c r="K552" s="203" t="s">
        <v>414</v>
      </c>
      <c r="L552" s="57"/>
      <c r="M552" s="208" t="s">
        <v>36</v>
      </c>
      <c r="N552" s="209" t="s">
        <v>50</v>
      </c>
      <c r="O552" s="38"/>
      <c r="P552" s="210">
        <f>O552*H552</f>
        <v>0</v>
      </c>
      <c r="Q552" s="210">
        <v>1E-4</v>
      </c>
      <c r="R552" s="210">
        <f>Q552*H552</f>
        <v>8.7500000000000008E-3</v>
      </c>
      <c r="S552" s="210">
        <v>0</v>
      </c>
      <c r="T552" s="211">
        <f>S552*H552</f>
        <v>0</v>
      </c>
      <c r="AR552" s="19" t="s">
        <v>415</v>
      </c>
      <c r="AT552" s="19" t="s">
        <v>410</v>
      </c>
      <c r="AU552" s="19" t="s">
        <v>87</v>
      </c>
      <c r="AY552" s="19" t="s">
        <v>406</v>
      </c>
      <c r="BE552" s="212">
        <f>IF(N552="základní",J552,0)</f>
        <v>0</v>
      </c>
      <c r="BF552" s="212">
        <f>IF(N552="snížená",J552,0)</f>
        <v>0</v>
      </c>
      <c r="BG552" s="212">
        <f>IF(N552="zákl. přenesená",J552,0)</f>
        <v>0</v>
      </c>
      <c r="BH552" s="212">
        <f>IF(N552="sníž. přenesená",J552,0)</f>
        <v>0</v>
      </c>
      <c r="BI552" s="212">
        <f>IF(N552="nulová",J552,0)</f>
        <v>0</v>
      </c>
      <c r="BJ552" s="19" t="s">
        <v>23</v>
      </c>
      <c r="BK552" s="212">
        <f>ROUND(I552*H552,2)</f>
        <v>0</v>
      </c>
      <c r="BL552" s="19" t="s">
        <v>415</v>
      </c>
      <c r="BM552" s="19" t="s">
        <v>4284</v>
      </c>
    </row>
    <row r="553" spans="2:65" s="12" customFormat="1" x14ac:dyDescent="0.3">
      <c r="B553" s="213"/>
      <c r="C553" s="214"/>
      <c r="D553" s="215" t="s">
        <v>417</v>
      </c>
      <c r="E553" s="216" t="s">
        <v>36</v>
      </c>
      <c r="F553" s="217" t="s">
        <v>4285</v>
      </c>
      <c r="G553" s="214"/>
      <c r="H553" s="218" t="s">
        <v>36</v>
      </c>
      <c r="I553" s="219"/>
      <c r="J553" s="214"/>
      <c r="K553" s="214"/>
      <c r="L553" s="220"/>
      <c r="M553" s="221"/>
      <c r="N553" s="222"/>
      <c r="O553" s="222"/>
      <c r="P553" s="222"/>
      <c r="Q553" s="222"/>
      <c r="R553" s="222"/>
      <c r="S553" s="222"/>
      <c r="T553" s="223"/>
      <c r="AT553" s="224" t="s">
        <v>417</v>
      </c>
      <c r="AU553" s="224" t="s">
        <v>87</v>
      </c>
      <c r="AV553" s="12" t="s">
        <v>23</v>
      </c>
      <c r="AW553" s="12" t="s">
        <v>43</v>
      </c>
      <c r="AX553" s="12" t="s">
        <v>79</v>
      </c>
      <c r="AY553" s="224" t="s">
        <v>406</v>
      </c>
    </row>
    <row r="554" spans="2:65" s="13" customFormat="1" x14ac:dyDescent="0.3">
      <c r="B554" s="225"/>
      <c r="C554" s="226"/>
      <c r="D554" s="247" t="s">
        <v>417</v>
      </c>
      <c r="E554" s="251" t="s">
        <v>36</v>
      </c>
      <c r="F554" s="252" t="s">
        <v>4286</v>
      </c>
      <c r="G554" s="226"/>
      <c r="H554" s="253">
        <v>87.5</v>
      </c>
      <c r="I554" s="230"/>
      <c r="J554" s="226"/>
      <c r="K554" s="226"/>
      <c r="L554" s="231"/>
      <c r="M554" s="232"/>
      <c r="N554" s="233"/>
      <c r="O554" s="233"/>
      <c r="P554" s="233"/>
      <c r="Q554" s="233"/>
      <c r="R554" s="233"/>
      <c r="S554" s="233"/>
      <c r="T554" s="234"/>
      <c r="AT554" s="235" t="s">
        <v>417</v>
      </c>
      <c r="AU554" s="235" t="s">
        <v>87</v>
      </c>
      <c r="AV554" s="13" t="s">
        <v>87</v>
      </c>
      <c r="AW554" s="13" t="s">
        <v>43</v>
      </c>
      <c r="AX554" s="13" t="s">
        <v>23</v>
      </c>
      <c r="AY554" s="235" t="s">
        <v>406</v>
      </c>
    </row>
    <row r="555" spans="2:65" s="1" customFormat="1" ht="22.5" customHeight="1" x14ac:dyDescent="0.3">
      <c r="B555" s="37"/>
      <c r="C555" s="268" t="s">
        <v>1152</v>
      </c>
      <c r="D555" s="268" t="s">
        <v>533</v>
      </c>
      <c r="E555" s="269" t="s">
        <v>1524</v>
      </c>
      <c r="F555" s="270" t="s">
        <v>1525</v>
      </c>
      <c r="G555" s="271" t="s">
        <v>466</v>
      </c>
      <c r="H555" s="272">
        <v>100.625</v>
      </c>
      <c r="I555" s="273"/>
      <c r="J555" s="274">
        <f>ROUND(I555*H555,2)</f>
        <v>0</v>
      </c>
      <c r="K555" s="270" t="s">
        <v>36</v>
      </c>
      <c r="L555" s="275"/>
      <c r="M555" s="276" t="s">
        <v>36</v>
      </c>
      <c r="N555" s="277" t="s">
        <v>50</v>
      </c>
      <c r="O555" s="38"/>
      <c r="P555" s="210">
        <f>O555*H555</f>
        <v>0</v>
      </c>
      <c r="Q555" s="210">
        <v>4.0000000000000002E-4</v>
      </c>
      <c r="R555" s="210">
        <f>Q555*H555</f>
        <v>4.0250000000000001E-2</v>
      </c>
      <c r="S555" s="210">
        <v>0</v>
      </c>
      <c r="T555" s="211">
        <f>S555*H555</f>
        <v>0</v>
      </c>
      <c r="AR555" s="19" t="s">
        <v>457</v>
      </c>
      <c r="AT555" s="19" t="s">
        <v>533</v>
      </c>
      <c r="AU555" s="19" t="s">
        <v>87</v>
      </c>
      <c r="AY555" s="19" t="s">
        <v>406</v>
      </c>
      <c r="BE555" s="212">
        <f>IF(N555="základní",J555,0)</f>
        <v>0</v>
      </c>
      <c r="BF555" s="212">
        <f>IF(N555="snížená",J555,0)</f>
        <v>0</v>
      </c>
      <c r="BG555" s="212">
        <f>IF(N555="zákl. přenesená",J555,0)</f>
        <v>0</v>
      </c>
      <c r="BH555" s="212">
        <f>IF(N555="sníž. přenesená",J555,0)</f>
        <v>0</v>
      </c>
      <c r="BI555" s="212">
        <f>IF(N555="nulová",J555,0)</f>
        <v>0</v>
      </c>
      <c r="BJ555" s="19" t="s">
        <v>23</v>
      </c>
      <c r="BK555" s="212">
        <f>ROUND(I555*H555,2)</f>
        <v>0</v>
      </c>
      <c r="BL555" s="19" t="s">
        <v>415</v>
      </c>
      <c r="BM555" s="19" t="s">
        <v>4287</v>
      </c>
    </row>
    <row r="556" spans="2:65" s="13" customFormat="1" x14ac:dyDescent="0.3">
      <c r="B556" s="225"/>
      <c r="C556" s="226"/>
      <c r="D556" s="247" t="s">
        <v>417</v>
      </c>
      <c r="E556" s="226"/>
      <c r="F556" s="252" t="s">
        <v>4288</v>
      </c>
      <c r="G556" s="226"/>
      <c r="H556" s="253">
        <v>100.625</v>
      </c>
      <c r="I556" s="230"/>
      <c r="J556" s="226"/>
      <c r="K556" s="226"/>
      <c r="L556" s="231"/>
      <c r="M556" s="232"/>
      <c r="N556" s="233"/>
      <c r="O556" s="233"/>
      <c r="P556" s="233"/>
      <c r="Q556" s="233"/>
      <c r="R556" s="233"/>
      <c r="S556" s="233"/>
      <c r="T556" s="234"/>
      <c r="AT556" s="235" t="s">
        <v>417</v>
      </c>
      <c r="AU556" s="235" t="s">
        <v>87</v>
      </c>
      <c r="AV556" s="13" t="s">
        <v>87</v>
      </c>
      <c r="AW556" s="13" t="s">
        <v>4</v>
      </c>
      <c r="AX556" s="13" t="s">
        <v>23</v>
      </c>
      <c r="AY556" s="235" t="s">
        <v>406</v>
      </c>
    </row>
    <row r="557" spans="2:65" s="1" customFormat="1" ht="22.5" customHeight="1" x14ac:dyDescent="0.3">
      <c r="B557" s="37"/>
      <c r="C557" s="201" t="s">
        <v>1159</v>
      </c>
      <c r="D557" s="201" t="s">
        <v>410</v>
      </c>
      <c r="E557" s="202" t="s">
        <v>4289</v>
      </c>
      <c r="F557" s="203" t="s">
        <v>4290</v>
      </c>
      <c r="G557" s="204" t="s">
        <v>413</v>
      </c>
      <c r="H557" s="205">
        <v>14.353999999999999</v>
      </c>
      <c r="I557" s="206"/>
      <c r="J557" s="207">
        <f>ROUND(I557*H557,2)</f>
        <v>0</v>
      </c>
      <c r="K557" s="203" t="s">
        <v>36</v>
      </c>
      <c r="L557" s="57"/>
      <c r="M557" s="208" t="s">
        <v>36</v>
      </c>
      <c r="N557" s="209" t="s">
        <v>50</v>
      </c>
      <c r="O557" s="38"/>
      <c r="P557" s="210">
        <f>O557*H557</f>
        <v>0</v>
      </c>
      <c r="Q557" s="210">
        <v>0</v>
      </c>
      <c r="R557" s="210">
        <f>Q557*H557</f>
        <v>0</v>
      </c>
      <c r="S557" s="210">
        <v>0</v>
      </c>
      <c r="T557" s="211">
        <f>S557*H557</f>
        <v>0</v>
      </c>
      <c r="AR557" s="19" t="s">
        <v>415</v>
      </c>
      <c r="AT557" s="19" t="s">
        <v>410</v>
      </c>
      <c r="AU557" s="19" t="s">
        <v>87</v>
      </c>
      <c r="AY557" s="19" t="s">
        <v>406</v>
      </c>
      <c r="BE557" s="212">
        <f>IF(N557="základní",J557,0)</f>
        <v>0</v>
      </c>
      <c r="BF557" s="212">
        <f>IF(N557="snížená",J557,0)</f>
        <v>0</v>
      </c>
      <c r="BG557" s="212">
        <f>IF(N557="zákl. přenesená",J557,0)</f>
        <v>0</v>
      </c>
      <c r="BH557" s="212">
        <f>IF(N557="sníž. přenesená",J557,0)</f>
        <v>0</v>
      </c>
      <c r="BI557" s="212">
        <f>IF(N557="nulová",J557,0)</f>
        <v>0</v>
      </c>
      <c r="BJ557" s="19" t="s">
        <v>23</v>
      </c>
      <c r="BK557" s="212">
        <f>ROUND(I557*H557,2)</f>
        <v>0</v>
      </c>
      <c r="BL557" s="19" t="s">
        <v>415</v>
      </c>
      <c r="BM557" s="19" t="s">
        <v>4291</v>
      </c>
    </row>
    <row r="558" spans="2:65" s="12" customFormat="1" x14ac:dyDescent="0.3">
      <c r="B558" s="213"/>
      <c r="C558" s="214"/>
      <c r="D558" s="215" t="s">
        <v>417</v>
      </c>
      <c r="E558" s="216" t="s">
        <v>36</v>
      </c>
      <c r="F558" s="217" t="s">
        <v>4292</v>
      </c>
      <c r="G558" s="214"/>
      <c r="H558" s="218" t="s">
        <v>36</v>
      </c>
      <c r="I558" s="219"/>
      <c r="J558" s="214"/>
      <c r="K558" s="214"/>
      <c r="L558" s="220"/>
      <c r="M558" s="221"/>
      <c r="N558" s="222"/>
      <c r="O558" s="222"/>
      <c r="P558" s="222"/>
      <c r="Q558" s="222"/>
      <c r="R558" s="222"/>
      <c r="S558" s="222"/>
      <c r="T558" s="223"/>
      <c r="AT558" s="224" t="s">
        <v>417</v>
      </c>
      <c r="AU558" s="224" t="s">
        <v>87</v>
      </c>
      <c r="AV558" s="12" t="s">
        <v>23</v>
      </c>
      <c r="AW558" s="12" t="s">
        <v>43</v>
      </c>
      <c r="AX558" s="12" t="s">
        <v>79</v>
      </c>
      <c r="AY558" s="224" t="s">
        <v>406</v>
      </c>
    </row>
    <row r="559" spans="2:65" s="13" customFormat="1" ht="27" x14ac:dyDescent="0.3">
      <c r="B559" s="225"/>
      <c r="C559" s="226"/>
      <c r="D559" s="215" t="s">
        <v>417</v>
      </c>
      <c r="E559" s="227" t="s">
        <v>36</v>
      </c>
      <c r="F559" s="228" t="s">
        <v>4170</v>
      </c>
      <c r="G559" s="226"/>
      <c r="H559" s="229">
        <v>20.808</v>
      </c>
      <c r="I559" s="230"/>
      <c r="J559" s="226"/>
      <c r="K559" s="226"/>
      <c r="L559" s="231"/>
      <c r="M559" s="232"/>
      <c r="N559" s="233"/>
      <c r="O559" s="233"/>
      <c r="P559" s="233"/>
      <c r="Q559" s="233"/>
      <c r="R559" s="233"/>
      <c r="S559" s="233"/>
      <c r="T559" s="234"/>
      <c r="AT559" s="235" t="s">
        <v>417</v>
      </c>
      <c r="AU559" s="235" t="s">
        <v>87</v>
      </c>
      <c r="AV559" s="13" t="s">
        <v>87</v>
      </c>
      <c r="AW559" s="13" t="s">
        <v>43</v>
      </c>
      <c r="AX559" s="13" t="s">
        <v>79</v>
      </c>
      <c r="AY559" s="235" t="s">
        <v>406</v>
      </c>
    </row>
    <row r="560" spans="2:65" s="13" customFormat="1" x14ac:dyDescent="0.3">
      <c r="B560" s="225"/>
      <c r="C560" s="226"/>
      <c r="D560" s="215" t="s">
        <v>417</v>
      </c>
      <c r="E560" s="227" t="s">
        <v>36</v>
      </c>
      <c r="F560" s="228" t="s">
        <v>4293</v>
      </c>
      <c r="G560" s="226"/>
      <c r="H560" s="229">
        <v>-1.4139999999999999</v>
      </c>
      <c r="I560" s="230"/>
      <c r="J560" s="226"/>
      <c r="K560" s="226"/>
      <c r="L560" s="231"/>
      <c r="M560" s="232"/>
      <c r="N560" s="233"/>
      <c r="O560" s="233"/>
      <c r="P560" s="233"/>
      <c r="Q560" s="233"/>
      <c r="R560" s="233"/>
      <c r="S560" s="233"/>
      <c r="T560" s="234"/>
      <c r="AT560" s="235" t="s">
        <v>417</v>
      </c>
      <c r="AU560" s="235" t="s">
        <v>87</v>
      </c>
      <c r="AV560" s="13" t="s">
        <v>87</v>
      </c>
      <c r="AW560" s="13" t="s">
        <v>43</v>
      </c>
      <c r="AX560" s="13" t="s">
        <v>79</v>
      </c>
      <c r="AY560" s="235" t="s">
        <v>406</v>
      </c>
    </row>
    <row r="561" spans="2:65" s="13" customFormat="1" x14ac:dyDescent="0.3">
      <c r="B561" s="225"/>
      <c r="C561" s="226"/>
      <c r="D561" s="215" t="s">
        <v>417</v>
      </c>
      <c r="E561" s="227" t="s">
        <v>36</v>
      </c>
      <c r="F561" s="228" t="s">
        <v>4294</v>
      </c>
      <c r="G561" s="226"/>
      <c r="H561" s="229">
        <v>-5.04</v>
      </c>
      <c r="I561" s="230"/>
      <c r="J561" s="226"/>
      <c r="K561" s="226"/>
      <c r="L561" s="231"/>
      <c r="M561" s="232"/>
      <c r="N561" s="233"/>
      <c r="O561" s="233"/>
      <c r="P561" s="233"/>
      <c r="Q561" s="233"/>
      <c r="R561" s="233"/>
      <c r="S561" s="233"/>
      <c r="T561" s="234"/>
      <c r="AT561" s="235" t="s">
        <v>417</v>
      </c>
      <c r="AU561" s="235" t="s">
        <v>87</v>
      </c>
      <c r="AV561" s="13" t="s">
        <v>87</v>
      </c>
      <c r="AW561" s="13" t="s">
        <v>43</v>
      </c>
      <c r="AX561" s="13" t="s">
        <v>79</v>
      </c>
      <c r="AY561" s="235" t="s">
        <v>406</v>
      </c>
    </row>
    <row r="562" spans="2:65" s="14" customFormat="1" x14ac:dyDescent="0.3">
      <c r="B562" s="236"/>
      <c r="C562" s="237"/>
      <c r="D562" s="247" t="s">
        <v>417</v>
      </c>
      <c r="E562" s="248" t="s">
        <v>4295</v>
      </c>
      <c r="F562" s="249" t="s">
        <v>421</v>
      </c>
      <c r="G562" s="237"/>
      <c r="H562" s="250">
        <v>14.353999999999999</v>
      </c>
      <c r="I562" s="241"/>
      <c r="J562" s="237"/>
      <c r="K562" s="237"/>
      <c r="L562" s="242"/>
      <c r="M562" s="243"/>
      <c r="N562" s="244"/>
      <c r="O562" s="244"/>
      <c r="P562" s="244"/>
      <c r="Q562" s="244"/>
      <c r="R562" s="244"/>
      <c r="S562" s="244"/>
      <c r="T562" s="245"/>
      <c r="AT562" s="246" t="s">
        <v>417</v>
      </c>
      <c r="AU562" s="246" t="s">
        <v>87</v>
      </c>
      <c r="AV562" s="14" t="s">
        <v>415</v>
      </c>
      <c r="AW562" s="14" t="s">
        <v>43</v>
      </c>
      <c r="AX562" s="14" t="s">
        <v>23</v>
      </c>
      <c r="AY562" s="246" t="s">
        <v>406</v>
      </c>
    </row>
    <row r="563" spans="2:65" s="1" customFormat="1" ht="22.5" customHeight="1" x14ac:dyDescent="0.3">
      <c r="B563" s="37"/>
      <c r="C563" s="201" t="s">
        <v>1162</v>
      </c>
      <c r="D563" s="201" t="s">
        <v>410</v>
      </c>
      <c r="E563" s="202" t="s">
        <v>1557</v>
      </c>
      <c r="F563" s="203" t="s">
        <v>1558</v>
      </c>
      <c r="G563" s="204" t="s">
        <v>596</v>
      </c>
      <c r="H563" s="205">
        <v>18</v>
      </c>
      <c r="I563" s="206"/>
      <c r="J563" s="207">
        <f>ROUND(I563*H563,2)</f>
        <v>0</v>
      </c>
      <c r="K563" s="203" t="s">
        <v>36</v>
      </c>
      <c r="L563" s="57"/>
      <c r="M563" s="208" t="s">
        <v>36</v>
      </c>
      <c r="N563" s="209" t="s">
        <v>50</v>
      </c>
      <c r="O563" s="38"/>
      <c r="P563" s="210">
        <f>O563*H563</f>
        <v>0</v>
      </c>
      <c r="Q563" s="210">
        <v>1.1E-4</v>
      </c>
      <c r="R563" s="210">
        <f>Q563*H563</f>
        <v>1.98E-3</v>
      </c>
      <c r="S563" s="210">
        <v>0</v>
      </c>
      <c r="T563" s="211">
        <f>S563*H563</f>
        <v>0</v>
      </c>
      <c r="AR563" s="19" t="s">
        <v>415</v>
      </c>
      <c r="AT563" s="19" t="s">
        <v>410</v>
      </c>
      <c r="AU563" s="19" t="s">
        <v>87</v>
      </c>
      <c r="AY563" s="19" t="s">
        <v>406</v>
      </c>
      <c r="BE563" s="212">
        <f>IF(N563="základní",J563,0)</f>
        <v>0</v>
      </c>
      <c r="BF563" s="212">
        <f>IF(N563="snížená",J563,0)</f>
        <v>0</v>
      </c>
      <c r="BG563" s="212">
        <f>IF(N563="zákl. přenesená",J563,0)</f>
        <v>0</v>
      </c>
      <c r="BH563" s="212">
        <f>IF(N563="sníž. přenesená",J563,0)</f>
        <v>0</v>
      </c>
      <c r="BI563" s="212">
        <f>IF(N563="nulová",J563,0)</f>
        <v>0</v>
      </c>
      <c r="BJ563" s="19" t="s">
        <v>23</v>
      </c>
      <c r="BK563" s="212">
        <f>ROUND(I563*H563,2)</f>
        <v>0</v>
      </c>
      <c r="BL563" s="19" t="s">
        <v>415</v>
      </c>
      <c r="BM563" s="19" t="s">
        <v>4296</v>
      </c>
    </row>
    <row r="564" spans="2:65" s="13" customFormat="1" x14ac:dyDescent="0.3">
      <c r="B564" s="225"/>
      <c r="C564" s="226"/>
      <c r="D564" s="215" t="s">
        <v>417</v>
      </c>
      <c r="E564" s="227" t="s">
        <v>36</v>
      </c>
      <c r="F564" s="228" t="s">
        <v>4297</v>
      </c>
      <c r="G564" s="226"/>
      <c r="H564" s="229">
        <v>36</v>
      </c>
      <c r="I564" s="230"/>
      <c r="J564" s="226"/>
      <c r="K564" s="226"/>
      <c r="L564" s="231"/>
      <c r="M564" s="232"/>
      <c r="N564" s="233"/>
      <c r="O564" s="233"/>
      <c r="P564" s="233"/>
      <c r="Q564" s="233"/>
      <c r="R564" s="233"/>
      <c r="S564" s="233"/>
      <c r="T564" s="234"/>
      <c r="AT564" s="235" t="s">
        <v>417</v>
      </c>
      <c r="AU564" s="235" t="s">
        <v>87</v>
      </c>
      <c r="AV564" s="13" t="s">
        <v>87</v>
      </c>
      <c r="AW564" s="13" t="s">
        <v>43</v>
      </c>
      <c r="AX564" s="13" t="s">
        <v>79</v>
      </c>
      <c r="AY564" s="235" t="s">
        <v>406</v>
      </c>
    </row>
    <row r="565" spans="2:65" s="15" customFormat="1" x14ac:dyDescent="0.3">
      <c r="B565" s="254"/>
      <c r="C565" s="255"/>
      <c r="D565" s="215" t="s">
        <v>417</v>
      </c>
      <c r="E565" s="256" t="s">
        <v>251</v>
      </c>
      <c r="F565" s="257" t="s">
        <v>435</v>
      </c>
      <c r="G565" s="255"/>
      <c r="H565" s="258">
        <v>36</v>
      </c>
      <c r="I565" s="259"/>
      <c r="J565" s="255"/>
      <c r="K565" s="255"/>
      <c r="L565" s="260"/>
      <c r="M565" s="261"/>
      <c r="N565" s="262"/>
      <c r="O565" s="262"/>
      <c r="P565" s="262"/>
      <c r="Q565" s="262"/>
      <c r="R565" s="262"/>
      <c r="S565" s="262"/>
      <c r="T565" s="263"/>
      <c r="AT565" s="264" t="s">
        <v>417</v>
      </c>
      <c r="AU565" s="264" t="s">
        <v>87</v>
      </c>
      <c r="AV565" s="15" t="s">
        <v>94</v>
      </c>
      <c r="AW565" s="15" t="s">
        <v>43</v>
      </c>
      <c r="AX565" s="15" t="s">
        <v>79</v>
      </c>
      <c r="AY565" s="264" t="s">
        <v>406</v>
      </c>
    </row>
    <row r="566" spans="2:65" s="13" customFormat="1" x14ac:dyDescent="0.3">
      <c r="B566" s="225"/>
      <c r="C566" s="226"/>
      <c r="D566" s="247" t="s">
        <v>417</v>
      </c>
      <c r="E566" s="251" t="s">
        <v>36</v>
      </c>
      <c r="F566" s="252" t="s">
        <v>1561</v>
      </c>
      <c r="G566" s="226"/>
      <c r="H566" s="253">
        <v>18</v>
      </c>
      <c r="I566" s="230"/>
      <c r="J566" s="226"/>
      <c r="K566" s="226"/>
      <c r="L566" s="231"/>
      <c r="M566" s="232"/>
      <c r="N566" s="233"/>
      <c r="O566" s="233"/>
      <c r="P566" s="233"/>
      <c r="Q566" s="233"/>
      <c r="R566" s="233"/>
      <c r="S566" s="233"/>
      <c r="T566" s="234"/>
      <c r="AT566" s="235" t="s">
        <v>417</v>
      </c>
      <c r="AU566" s="235" t="s">
        <v>87</v>
      </c>
      <c r="AV566" s="13" t="s">
        <v>87</v>
      </c>
      <c r="AW566" s="13" t="s">
        <v>43</v>
      </c>
      <c r="AX566" s="13" t="s">
        <v>23</v>
      </c>
      <c r="AY566" s="235" t="s">
        <v>406</v>
      </c>
    </row>
    <row r="567" spans="2:65" s="1" customFormat="1" ht="22.5" customHeight="1" x14ac:dyDescent="0.3">
      <c r="B567" s="37"/>
      <c r="C567" s="201" t="s">
        <v>1168</v>
      </c>
      <c r="D567" s="201" t="s">
        <v>410</v>
      </c>
      <c r="E567" s="202" t="s">
        <v>1563</v>
      </c>
      <c r="F567" s="203" t="s">
        <v>1564</v>
      </c>
      <c r="G567" s="204" t="s">
        <v>596</v>
      </c>
      <c r="H567" s="205">
        <v>18</v>
      </c>
      <c r="I567" s="206"/>
      <c r="J567" s="207">
        <f>ROUND(I567*H567,2)</f>
        <v>0</v>
      </c>
      <c r="K567" s="203" t="s">
        <v>36</v>
      </c>
      <c r="L567" s="57"/>
      <c r="M567" s="208" t="s">
        <v>36</v>
      </c>
      <c r="N567" s="209" t="s">
        <v>50</v>
      </c>
      <c r="O567" s="38"/>
      <c r="P567" s="210">
        <f>O567*H567</f>
        <v>0</v>
      </c>
      <c r="Q567" s="210">
        <v>1.1E-4</v>
      </c>
      <c r="R567" s="210">
        <f>Q567*H567</f>
        <v>1.98E-3</v>
      </c>
      <c r="S567" s="210">
        <v>0</v>
      </c>
      <c r="T567" s="211">
        <f>S567*H567</f>
        <v>0</v>
      </c>
      <c r="AR567" s="19" t="s">
        <v>415</v>
      </c>
      <c r="AT567" s="19" t="s">
        <v>410</v>
      </c>
      <c r="AU567" s="19" t="s">
        <v>87</v>
      </c>
      <c r="AY567" s="19" t="s">
        <v>406</v>
      </c>
      <c r="BE567" s="212">
        <f>IF(N567="základní",J567,0)</f>
        <v>0</v>
      </c>
      <c r="BF567" s="212">
        <f>IF(N567="snížená",J567,0)</f>
        <v>0</v>
      </c>
      <c r="BG567" s="212">
        <f>IF(N567="zákl. přenesená",J567,0)</f>
        <v>0</v>
      </c>
      <c r="BH567" s="212">
        <f>IF(N567="sníž. přenesená",J567,0)</f>
        <v>0</v>
      </c>
      <c r="BI567" s="212">
        <f>IF(N567="nulová",J567,0)</f>
        <v>0</v>
      </c>
      <c r="BJ567" s="19" t="s">
        <v>23</v>
      </c>
      <c r="BK567" s="212">
        <f>ROUND(I567*H567,2)</f>
        <v>0</v>
      </c>
      <c r="BL567" s="19" t="s">
        <v>415</v>
      </c>
      <c r="BM567" s="19" t="s">
        <v>4298</v>
      </c>
    </row>
    <row r="568" spans="2:65" s="13" customFormat="1" x14ac:dyDescent="0.3">
      <c r="B568" s="225"/>
      <c r="C568" s="226"/>
      <c r="D568" s="247" t="s">
        <v>417</v>
      </c>
      <c r="E568" s="251" t="s">
        <v>36</v>
      </c>
      <c r="F568" s="252" t="s">
        <v>1561</v>
      </c>
      <c r="G568" s="226"/>
      <c r="H568" s="253">
        <v>18</v>
      </c>
      <c r="I568" s="230"/>
      <c r="J568" s="226"/>
      <c r="K568" s="226"/>
      <c r="L568" s="231"/>
      <c r="M568" s="232"/>
      <c r="N568" s="233"/>
      <c r="O568" s="233"/>
      <c r="P568" s="233"/>
      <c r="Q568" s="233"/>
      <c r="R568" s="233"/>
      <c r="S568" s="233"/>
      <c r="T568" s="234"/>
      <c r="AT568" s="235" t="s">
        <v>417</v>
      </c>
      <c r="AU568" s="235" t="s">
        <v>87</v>
      </c>
      <c r="AV568" s="13" t="s">
        <v>87</v>
      </c>
      <c r="AW568" s="13" t="s">
        <v>43</v>
      </c>
      <c r="AX568" s="13" t="s">
        <v>23</v>
      </c>
      <c r="AY568" s="235" t="s">
        <v>406</v>
      </c>
    </row>
    <row r="569" spans="2:65" s="1" customFormat="1" ht="22.5" customHeight="1" x14ac:dyDescent="0.3">
      <c r="B569" s="37"/>
      <c r="C569" s="201" t="s">
        <v>1171</v>
      </c>
      <c r="D569" s="201" t="s">
        <v>410</v>
      </c>
      <c r="E569" s="202" t="s">
        <v>1572</v>
      </c>
      <c r="F569" s="203" t="s">
        <v>1573</v>
      </c>
      <c r="G569" s="204" t="s">
        <v>596</v>
      </c>
      <c r="H569" s="205">
        <v>36</v>
      </c>
      <c r="I569" s="206"/>
      <c r="J569" s="207">
        <f>ROUND(I569*H569,2)</f>
        <v>0</v>
      </c>
      <c r="K569" s="203" t="s">
        <v>414</v>
      </c>
      <c r="L569" s="57"/>
      <c r="M569" s="208" t="s">
        <v>36</v>
      </c>
      <c r="N569" s="209" t="s">
        <v>50</v>
      </c>
      <c r="O569" s="38"/>
      <c r="P569" s="210">
        <f>O569*H569</f>
        <v>0</v>
      </c>
      <c r="Q569" s="210">
        <v>0</v>
      </c>
      <c r="R569" s="210">
        <f>Q569*H569</f>
        <v>0</v>
      </c>
      <c r="S569" s="210">
        <v>0</v>
      </c>
      <c r="T569" s="211">
        <f>S569*H569</f>
        <v>0</v>
      </c>
      <c r="AR569" s="19" t="s">
        <v>415</v>
      </c>
      <c r="AT569" s="19" t="s">
        <v>410</v>
      </c>
      <c r="AU569" s="19" t="s">
        <v>87</v>
      </c>
      <c r="AY569" s="19" t="s">
        <v>406</v>
      </c>
      <c r="BE569" s="212">
        <f>IF(N569="základní",J569,0)</f>
        <v>0</v>
      </c>
      <c r="BF569" s="212">
        <f>IF(N569="snížená",J569,0)</f>
        <v>0</v>
      </c>
      <c r="BG569" s="212">
        <f>IF(N569="zákl. přenesená",J569,0)</f>
        <v>0</v>
      </c>
      <c r="BH569" s="212">
        <f>IF(N569="sníž. přenesená",J569,0)</f>
        <v>0</v>
      </c>
      <c r="BI569" s="212">
        <f>IF(N569="nulová",J569,0)</f>
        <v>0</v>
      </c>
      <c r="BJ569" s="19" t="s">
        <v>23</v>
      </c>
      <c r="BK569" s="212">
        <f>ROUND(I569*H569,2)</f>
        <v>0</v>
      </c>
      <c r="BL569" s="19" t="s">
        <v>415</v>
      </c>
      <c r="BM569" s="19" t="s">
        <v>4299</v>
      </c>
    </row>
    <row r="570" spans="2:65" s="13" customFormat="1" x14ac:dyDescent="0.3">
      <c r="B570" s="225"/>
      <c r="C570" s="226"/>
      <c r="D570" s="247" t="s">
        <v>417</v>
      </c>
      <c r="E570" s="251" t="s">
        <v>36</v>
      </c>
      <c r="F570" s="252" t="s">
        <v>1575</v>
      </c>
      <c r="G570" s="226"/>
      <c r="H570" s="253">
        <v>36</v>
      </c>
      <c r="I570" s="230"/>
      <c r="J570" s="226"/>
      <c r="K570" s="226"/>
      <c r="L570" s="231"/>
      <c r="M570" s="232"/>
      <c r="N570" s="233"/>
      <c r="O570" s="233"/>
      <c r="P570" s="233"/>
      <c r="Q570" s="233"/>
      <c r="R570" s="233"/>
      <c r="S570" s="233"/>
      <c r="T570" s="234"/>
      <c r="AT570" s="235" t="s">
        <v>417</v>
      </c>
      <c r="AU570" s="235" t="s">
        <v>87</v>
      </c>
      <c r="AV570" s="13" t="s">
        <v>87</v>
      </c>
      <c r="AW570" s="13" t="s">
        <v>43</v>
      </c>
      <c r="AX570" s="13" t="s">
        <v>23</v>
      </c>
      <c r="AY570" s="235" t="s">
        <v>406</v>
      </c>
    </row>
    <row r="571" spans="2:65" s="1" customFormat="1" ht="22.5" customHeight="1" x14ac:dyDescent="0.3">
      <c r="B571" s="37"/>
      <c r="C571" s="268" t="s">
        <v>1176</v>
      </c>
      <c r="D571" s="268" t="s">
        <v>533</v>
      </c>
      <c r="E571" s="269" t="s">
        <v>1577</v>
      </c>
      <c r="F571" s="270" t="s">
        <v>1578</v>
      </c>
      <c r="G571" s="271" t="s">
        <v>596</v>
      </c>
      <c r="H571" s="272">
        <v>20.6</v>
      </c>
      <c r="I571" s="273"/>
      <c r="J571" s="274">
        <f>ROUND(I571*H571,2)</f>
        <v>0</v>
      </c>
      <c r="K571" s="270" t="s">
        <v>36</v>
      </c>
      <c r="L571" s="275"/>
      <c r="M571" s="276" t="s">
        <v>36</v>
      </c>
      <c r="N571" s="277" t="s">
        <v>50</v>
      </c>
      <c r="O571" s="38"/>
      <c r="P571" s="210">
        <f>O571*H571</f>
        <v>0</v>
      </c>
      <c r="Q571" s="210">
        <v>8.7299999999999999E-3</v>
      </c>
      <c r="R571" s="210">
        <f>Q571*H571</f>
        <v>0.179838</v>
      </c>
      <c r="S571" s="210">
        <v>0</v>
      </c>
      <c r="T571" s="211">
        <f>S571*H571</f>
        <v>0</v>
      </c>
      <c r="AR571" s="19" t="s">
        <v>457</v>
      </c>
      <c r="AT571" s="19" t="s">
        <v>533</v>
      </c>
      <c r="AU571" s="19" t="s">
        <v>87</v>
      </c>
      <c r="AY571" s="19" t="s">
        <v>406</v>
      </c>
      <c r="BE571" s="212">
        <f>IF(N571="základní",J571,0)</f>
        <v>0</v>
      </c>
      <c r="BF571" s="212">
        <f>IF(N571="snížená",J571,0)</f>
        <v>0</v>
      </c>
      <c r="BG571" s="212">
        <f>IF(N571="zákl. přenesená",J571,0)</f>
        <v>0</v>
      </c>
      <c r="BH571" s="212">
        <f>IF(N571="sníž. přenesená",J571,0)</f>
        <v>0</v>
      </c>
      <c r="BI571" s="212">
        <f>IF(N571="nulová",J571,0)</f>
        <v>0</v>
      </c>
      <c r="BJ571" s="19" t="s">
        <v>23</v>
      </c>
      <c r="BK571" s="212">
        <f>ROUND(I571*H571,2)</f>
        <v>0</v>
      </c>
      <c r="BL571" s="19" t="s">
        <v>415</v>
      </c>
      <c r="BM571" s="19" t="s">
        <v>4300</v>
      </c>
    </row>
    <row r="572" spans="2:65" s="13" customFormat="1" x14ac:dyDescent="0.3">
      <c r="B572" s="225"/>
      <c r="C572" s="226"/>
      <c r="D572" s="215" t="s">
        <v>417</v>
      </c>
      <c r="E572" s="227" t="s">
        <v>300</v>
      </c>
      <c r="F572" s="228" t="s">
        <v>4301</v>
      </c>
      <c r="G572" s="226"/>
      <c r="H572" s="229">
        <v>20</v>
      </c>
      <c r="I572" s="230"/>
      <c r="J572" s="226"/>
      <c r="K572" s="226"/>
      <c r="L572" s="231"/>
      <c r="M572" s="232"/>
      <c r="N572" s="233"/>
      <c r="O572" s="233"/>
      <c r="P572" s="233"/>
      <c r="Q572" s="233"/>
      <c r="R572" s="233"/>
      <c r="S572" s="233"/>
      <c r="T572" s="234"/>
      <c r="AT572" s="235" t="s">
        <v>417</v>
      </c>
      <c r="AU572" s="235" t="s">
        <v>87</v>
      </c>
      <c r="AV572" s="13" t="s">
        <v>87</v>
      </c>
      <c r="AW572" s="13" t="s">
        <v>43</v>
      </c>
      <c r="AX572" s="13" t="s">
        <v>79</v>
      </c>
      <c r="AY572" s="235" t="s">
        <v>406</v>
      </c>
    </row>
    <row r="573" spans="2:65" s="13" customFormat="1" x14ac:dyDescent="0.3">
      <c r="B573" s="225"/>
      <c r="C573" s="226"/>
      <c r="D573" s="247" t="s">
        <v>417</v>
      </c>
      <c r="E573" s="251" t="s">
        <v>36</v>
      </c>
      <c r="F573" s="252" t="s">
        <v>1581</v>
      </c>
      <c r="G573" s="226"/>
      <c r="H573" s="253">
        <v>20.6</v>
      </c>
      <c r="I573" s="230"/>
      <c r="J573" s="226"/>
      <c r="K573" s="226"/>
      <c r="L573" s="231"/>
      <c r="M573" s="232"/>
      <c r="N573" s="233"/>
      <c r="O573" s="233"/>
      <c r="P573" s="233"/>
      <c r="Q573" s="233"/>
      <c r="R573" s="233"/>
      <c r="S573" s="233"/>
      <c r="T573" s="234"/>
      <c r="AT573" s="235" t="s">
        <v>417</v>
      </c>
      <c r="AU573" s="235" t="s">
        <v>87</v>
      </c>
      <c r="AV573" s="13" t="s">
        <v>87</v>
      </c>
      <c r="AW573" s="13" t="s">
        <v>43</v>
      </c>
      <c r="AX573" s="13" t="s">
        <v>23</v>
      </c>
      <c r="AY573" s="235" t="s">
        <v>406</v>
      </c>
    </row>
    <row r="574" spans="2:65" s="1" customFormat="1" ht="22.5" customHeight="1" x14ac:dyDescent="0.3">
      <c r="B574" s="37"/>
      <c r="C574" s="268" t="s">
        <v>1181</v>
      </c>
      <c r="D574" s="268" t="s">
        <v>533</v>
      </c>
      <c r="E574" s="269" t="s">
        <v>1583</v>
      </c>
      <c r="F574" s="270" t="s">
        <v>1584</v>
      </c>
      <c r="G574" s="271" t="s">
        <v>596</v>
      </c>
      <c r="H574" s="272">
        <v>20.6</v>
      </c>
      <c r="I574" s="273"/>
      <c r="J574" s="274">
        <f>ROUND(I574*H574,2)</f>
        <v>0</v>
      </c>
      <c r="K574" s="270" t="s">
        <v>36</v>
      </c>
      <c r="L574" s="275"/>
      <c r="M574" s="276" t="s">
        <v>36</v>
      </c>
      <c r="N574" s="277" t="s">
        <v>50</v>
      </c>
      <c r="O574" s="38"/>
      <c r="P574" s="210">
        <f>O574*H574</f>
        <v>0</v>
      </c>
      <c r="Q574" s="210">
        <v>8.7299999999999999E-3</v>
      </c>
      <c r="R574" s="210">
        <f>Q574*H574</f>
        <v>0.179838</v>
      </c>
      <c r="S574" s="210">
        <v>0</v>
      </c>
      <c r="T574" s="211">
        <f>S574*H574</f>
        <v>0</v>
      </c>
      <c r="AR574" s="19" t="s">
        <v>457</v>
      </c>
      <c r="AT574" s="19" t="s">
        <v>533</v>
      </c>
      <c r="AU574" s="19" t="s">
        <v>87</v>
      </c>
      <c r="AY574" s="19" t="s">
        <v>406</v>
      </c>
      <c r="BE574" s="212">
        <f>IF(N574="základní",J574,0)</f>
        <v>0</v>
      </c>
      <c r="BF574" s="212">
        <f>IF(N574="snížená",J574,0)</f>
        <v>0</v>
      </c>
      <c r="BG574" s="212">
        <f>IF(N574="zákl. přenesená",J574,0)</f>
        <v>0</v>
      </c>
      <c r="BH574" s="212">
        <f>IF(N574="sníž. přenesená",J574,0)</f>
        <v>0</v>
      </c>
      <c r="BI574" s="212">
        <f>IF(N574="nulová",J574,0)</f>
        <v>0</v>
      </c>
      <c r="BJ574" s="19" t="s">
        <v>23</v>
      </c>
      <c r="BK574" s="212">
        <f>ROUND(I574*H574,2)</f>
        <v>0</v>
      </c>
      <c r="BL574" s="19" t="s">
        <v>415</v>
      </c>
      <c r="BM574" s="19" t="s">
        <v>4302</v>
      </c>
    </row>
    <row r="575" spans="2:65" s="13" customFormat="1" x14ac:dyDescent="0.3">
      <c r="B575" s="225"/>
      <c r="C575" s="226"/>
      <c r="D575" s="215" t="s">
        <v>417</v>
      </c>
      <c r="E575" s="227" t="s">
        <v>298</v>
      </c>
      <c r="F575" s="228" t="s">
        <v>4301</v>
      </c>
      <c r="G575" s="226"/>
      <c r="H575" s="229">
        <v>20</v>
      </c>
      <c r="I575" s="230"/>
      <c r="J575" s="226"/>
      <c r="K575" s="226"/>
      <c r="L575" s="231"/>
      <c r="M575" s="232"/>
      <c r="N575" s="233"/>
      <c r="O575" s="233"/>
      <c r="P575" s="233"/>
      <c r="Q575" s="233"/>
      <c r="R575" s="233"/>
      <c r="S575" s="233"/>
      <c r="T575" s="234"/>
      <c r="AT575" s="235" t="s">
        <v>417</v>
      </c>
      <c r="AU575" s="235" t="s">
        <v>87</v>
      </c>
      <c r="AV575" s="13" t="s">
        <v>87</v>
      </c>
      <c r="AW575" s="13" t="s">
        <v>43</v>
      </c>
      <c r="AX575" s="13" t="s">
        <v>79</v>
      </c>
      <c r="AY575" s="235" t="s">
        <v>406</v>
      </c>
    </row>
    <row r="576" spans="2:65" s="13" customFormat="1" x14ac:dyDescent="0.3">
      <c r="B576" s="225"/>
      <c r="C576" s="226"/>
      <c r="D576" s="247" t="s">
        <v>417</v>
      </c>
      <c r="E576" s="251" t="s">
        <v>36</v>
      </c>
      <c r="F576" s="252" t="s">
        <v>1586</v>
      </c>
      <c r="G576" s="226"/>
      <c r="H576" s="253">
        <v>20.6</v>
      </c>
      <c r="I576" s="230"/>
      <c r="J576" s="226"/>
      <c r="K576" s="226"/>
      <c r="L576" s="231"/>
      <c r="M576" s="232"/>
      <c r="N576" s="233"/>
      <c r="O576" s="233"/>
      <c r="P576" s="233"/>
      <c r="Q576" s="233"/>
      <c r="R576" s="233"/>
      <c r="S576" s="233"/>
      <c r="T576" s="234"/>
      <c r="AT576" s="235" t="s">
        <v>417</v>
      </c>
      <c r="AU576" s="235" t="s">
        <v>87</v>
      </c>
      <c r="AV576" s="13" t="s">
        <v>87</v>
      </c>
      <c r="AW576" s="13" t="s">
        <v>43</v>
      </c>
      <c r="AX576" s="13" t="s">
        <v>23</v>
      </c>
      <c r="AY576" s="235" t="s">
        <v>406</v>
      </c>
    </row>
    <row r="577" spans="2:65" s="1" customFormat="1" ht="22.5" customHeight="1" x14ac:dyDescent="0.3">
      <c r="B577" s="37"/>
      <c r="C577" s="201" t="s">
        <v>1186</v>
      </c>
      <c r="D577" s="201" t="s">
        <v>410</v>
      </c>
      <c r="E577" s="202" t="s">
        <v>1588</v>
      </c>
      <c r="F577" s="203" t="s">
        <v>1589</v>
      </c>
      <c r="G577" s="204" t="s">
        <v>596</v>
      </c>
      <c r="H577" s="205">
        <v>36</v>
      </c>
      <c r="I577" s="206"/>
      <c r="J577" s="207">
        <f>ROUND(I577*H577,2)</f>
        <v>0</v>
      </c>
      <c r="K577" s="203" t="s">
        <v>36</v>
      </c>
      <c r="L577" s="57"/>
      <c r="M577" s="208" t="s">
        <v>36</v>
      </c>
      <c r="N577" s="209" t="s">
        <v>50</v>
      </c>
      <c r="O577" s="38"/>
      <c r="P577" s="210">
        <f>O577*H577</f>
        <v>0</v>
      </c>
      <c r="Q577" s="210">
        <v>0</v>
      </c>
      <c r="R577" s="210">
        <f>Q577*H577</f>
        <v>0</v>
      </c>
      <c r="S577" s="210">
        <v>0</v>
      </c>
      <c r="T577" s="211">
        <f>S577*H577</f>
        <v>0</v>
      </c>
      <c r="AR577" s="19" t="s">
        <v>415</v>
      </c>
      <c r="AT577" s="19" t="s">
        <v>410</v>
      </c>
      <c r="AU577" s="19" t="s">
        <v>87</v>
      </c>
      <c r="AY577" s="19" t="s">
        <v>406</v>
      </c>
      <c r="BE577" s="212">
        <f>IF(N577="základní",J577,0)</f>
        <v>0</v>
      </c>
      <c r="BF577" s="212">
        <f>IF(N577="snížená",J577,0)</f>
        <v>0</v>
      </c>
      <c r="BG577" s="212">
        <f>IF(N577="zákl. přenesená",J577,0)</f>
        <v>0</v>
      </c>
      <c r="BH577" s="212">
        <f>IF(N577="sníž. přenesená",J577,0)</f>
        <v>0</v>
      </c>
      <c r="BI577" s="212">
        <f>IF(N577="nulová",J577,0)</f>
        <v>0</v>
      </c>
      <c r="BJ577" s="19" t="s">
        <v>23</v>
      </c>
      <c r="BK577" s="212">
        <f>ROUND(I577*H577,2)</f>
        <v>0</v>
      </c>
      <c r="BL577" s="19" t="s">
        <v>415</v>
      </c>
      <c r="BM577" s="19" t="s">
        <v>4303</v>
      </c>
    </row>
    <row r="578" spans="2:65" s="13" customFormat="1" x14ac:dyDescent="0.3">
      <c r="B578" s="225"/>
      <c r="C578" s="226"/>
      <c r="D578" s="247" t="s">
        <v>417</v>
      </c>
      <c r="E578" s="251" t="s">
        <v>36</v>
      </c>
      <c r="F578" s="252" t="s">
        <v>1575</v>
      </c>
      <c r="G578" s="226"/>
      <c r="H578" s="253">
        <v>36</v>
      </c>
      <c r="I578" s="230"/>
      <c r="J578" s="226"/>
      <c r="K578" s="226"/>
      <c r="L578" s="231"/>
      <c r="M578" s="232"/>
      <c r="N578" s="233"/>
      <c r="O578" s="233"/>
      <c r="P578" s="233"/>
      <c r="Q578" s="233"/>
      <c r="R578" s="233"/>
      <c r="S578" s="233"/>
      <c r="T578" s="234"/>
      <c r="AT578" s="235" t="s">
        <v>417</v>
      </c>
      <c r="AU578" s="235" t="s">
        <v>87</v>
      </c>
      <c r="AV578" s="13" t="s">
        <v>87</v>
      </c>
      <c r="AW578" s="13" t="s">
        <v>43</v>
      </c>
      <c r="AX578" s="13" t="s">
        <v>23</v>
      </c>
      <c r="AY578" s="235" t="s">
        <v>406</v>
      </c>
    </row>
    <row r="579" spans="2:65" s="1" customFormat="1" ht="22.5" customHeight="1" x14ac:dyDescent="0.3">
      <c r="B579" s="37"/>
      <c r="C579" s="201" t="s">
        <v>1191</v>
      </c>
      <c r="D579" s="201" t="s">
        <v>410</v>
      </c>
      <c r="E579" s="202" t="s">
        <v>1546</v>
      </c>
      <c r="F579" s="203" t="s">
        <v>1547</v>
      </c>
      <c r="G579" s="204" t="s">
        <v>596</v>
      </c>
      <c r="H579" s="205">
        <v>12</v>
      </c>
      <c r="I579" s="206"/>
      <c r="J579" s="207">
        <f>ROUND(I579*H579,2)</f>
        <v>0</v>
      </c>
      <c r="K579" s="203" t="s">
        <v>414</v>
      </c>
      <c r="L579" s="57"/>
      <c r="M579" s="208" t="s">
        <v>36</v>
      </c>
      <c r="N579" s="209" t="s">
        <v>50</v>
      </c>
      <c r="O579" s="38"/>
      <c r="P579" s="210">
        <f>O579*H579</f>
        <v>0</v>
      </c>
      <c r="Q579" s="210">
        <v>1.916E-2</v>
      </c>
      <c r="R579" s="210">
        <f>Q579*H579</f>
        <v>0.22992000000000001</v>
      </c>
      <c r="S579" s="210">
        <v>0</v>
      </c>
      <c r="T579" s="211">
        <f>S579*H579</f>
        <v>0</v>
      </c>
      <c r="AR579" s="19" t="s">
        <v>415</v>
      </c>
      <c r="AT579" s="19" t="s">
        <v>410</v>
      </c>
      <c r="AU579" s="19" t="s">
        <v>87</v>
      </c>
      <c r="AY579" s="19" t="s">
        <v>406</v>
      </c>
      <c r="BE579" s="212">
        <f>IF(N579="základní",J579,0)</f>
        <v>0</v>
      </c>
      <c r="BF579" s="212">
        <f>IF(N579="snížená",J579,0)</f>
        <v>0</v>
      </c>
      <c r="BG579" s="212">
        <f>IF(N579="zákl. přenesená",J579,0)</f>
        <v>0</v>
      </c>
      <c r="BH579" s="212">
        <f>IF(N579="sníž. přenesená",J579,0)</f>
        <v>0</v>
      </c>
      <c r="BI579" s="212">
        <f>IF(N579="nulová",J579,0)</f>
        <v>0</v>
      </c>
      <c r="BJ579" s="19" t="s">
        <v>23</v>
      </c>
      <c r="BK579" s="212">
        <f>ROUND(I579*H579,2)</f>
        <v>0</v>
      </c>
      <c r="BL579" s="19" t="s">
        <v>415</v>
      </c>
      <c r="BM579" s="19" t="s">
        <v>4304</v>
      </c>
    </row>
    <row r="580" spans="2:65" s="12" customFormat="1" x14ac:dyDescent="0.3">
      <c r="B580" s="213"/>
      <c r="C580" s="214"/>
      <c r="D580" s="215" t="s">
        <v>417</v>
      </c>
      <c r="E580" s="216" t="s">
        <v>36</v>
      </c>
      <c r="F580" s="217" t="s">
        <v>4305</v>
      </c>
      <c r="G580" s="214"/>
      <c r="H580" s="218" t="s">
        <v>36</v>
      </c>
      <c r="I580" s="219"/>
      <c r="J580" s="214"/>
      <c r="K580" s="214"/>
      <c r="L580" s="220"/>
      <c r="M580" s="221"/>
      <c r="N580" s="222"/>
      <c r="O580" s="222"/>
      <c r="P580" s="222"/>
      <c r="Q580" s="222"/>
      <c r="R580" s="222"/>
      <c r="S580" s="222"/>
      <c r="T580" s="223"/>
      <c r="AT580" s="224" t="s">
        <v>417</v>
      </c>
      <c r="AU580" s="224" t="s">
        <v>87</v>
      </c>
      <c r="AV580" s="12" t="s">
        <v>23</v>
      </c>
      <c r="AW580" s="12" t="s">
        <v>43</v>
      </c>
      <c r="AX580" s="12" t="s">
        <v>79</v>
      </c>
      <c r="AY580" s="224" t="s">
        <v>406</v>
      </c>
    </row>
    <row r="581" spans="2:65" s="13" customFormat="1" x14ac:dyDescent="0.3">
      <c r="B581" s="225"/>
      <c r="C581" s="226"/>
      <c r="D581" s="247" t="s">
        <v>417</v>
      </c>
      <c r="E581" s="251" t="s">
        <v>36</v>
      </c>
      <c r="F581" s="252" t="s">
        <v>4306</v>
      </c>
      <c r="G581" s="226"/>
      <c r="H581" s="253">
        <v>12</v>
      </c>
      <c r="I581" s="230"/>
      <c r="J581" s="226"/>
      <c r="K581" s="226"/>
      <c r="L581" s="231"/>
      <c r="M581" s="232"/>
      <c r="N581" s="233"/>
      <c r="O581" s="233"/>
      <c r="P581" s="233"/>
      <c r="Q581" s="233"/>
      <c r="R581" s="233"/>
      <c r="S581" s="233"/>
      <c r="T581" s="234"/>
      <c r="AT581" s="235" t="s">
        <v>417</v>
      </c>
      <c r="AU581" s="235" t="s">
        <v>87</v>
      </c>
      <c r="AV581" s="13" t="s">
        <v>87</v>
      </c>
      <c r="AW581" s="13" t="s">
        <v>43</v>
      </c>
      <c r="AX581" s="13" t="s">
        <v>23</v>
      </c>
      <c r="AY581" s="235" t="s">
        <v>406</v>
      </c>
    </row>
    <row r="582" spans="2:65" s="1" customFormat="1" ht="22.5" customHeight="1" x14ac:dyDescent="0.3">
      <c r="B582" s="37"/>
      <c r="C582" s="268" t="s">
        <v>1196</v>
      </c>
      <c r="D582" s="268" t="s">
        <v>533</v>
      </c>
      <c r="E582" s="269" t="s">
        <v>1552</v>
      </c>
      <c r="F582" s="270" t="s">
        <v>1553</v>
      </c>
      <c r="G582" s="271" t="s">
        <v>1363</v>
      </c>
      <c r="H582" s="272">
        <v>12.24</v>
      </c>
      <c r="I582" s="273"/>
      <c r="J582" s="274">
        <f>ROUND(I582*H582,2)</f>
        <v>0</v>
      </c>
      <c r="K582" s="270" t="s">
        <v>414</v>
      </c>
      <c r="L582" s="275"/>
      <c r="M582" s="276" t="s">
        <v>36</v>
      </c>
      <c r="N582" s="277" t="s">
        <v>50</v>
      </c>
      <c r="O582" s="38"/>
      <c r="P582" s="210">
        <f>O582*H582</f>
        <v>0</v>
      </c>
      <c r="Q582" s="210">
        <v>0.60899999999999999</v>
      </c>
      <c r="R582" s="210">
        <f>Q582*H582</f>
        <v>7.4541599999999999</v>
      </c>
      <c r="S582" s="210">
        <v>0</v>
      </c>
      <c r="T582" s="211">
        <f>S582*H582</f>
        <v>0</v>
      </c>
      <c r="AR582" s="19" t="s">
        <v>457</v>
      </c>
      <c r="AT582" s="19" t="s">
        <v>533</v>
      </c>
      <c r="AU582" s="19" t="s">
        <v>87</v>
      </c>
      <c r="AY582" s="19" t="s">
        <v>406</v>
      </c>
      <c r="BE582" s="212">
        <f>IF(N582="základní",J582,0)</f>
        <v>0</v>
      </c>
      <c r="BF582" s="212">
        <f>IF(N582="snížená",J582,0)</f>
        <v>0</v>
      </c>
      <c r="BG582" s="212">
        <f>IF(N582="zákl. přenesená",J582,0)</f>
        <v>0</v>
      </c>
      <c r="BH582" s="212">
        <f>IF(N582="sníž. přenesená",J582,0)</f>
        <v>0</v>
      </c>
      <c r="BI582" s="212">
        <f>IF(N582="nulová",J582,0)</f>
        <v>0</v>
      </c>
      <c r="BJ582" s="19" t="s">
        <v>23</v>
      </c>
      <c r="BK582" s="212">
        <f>ROUND(I582*H582,2)</f>
        <v>0</v>
      </c>
      <c r="BL582" s="19" t="s">
        <v>415</v>
      </c>
      <c r="BM582" s="19" t="s">
        <v>4307</v>
      </c>
    </row>
    <row r="583" spans="2:65" s="13" customFormat="1" x14ac:dyDescent="0.3">
      <c r="B583" s="225"/>
      <c r="C583" s="226"/>
      <c r="D583" s="247" t="s">
        <v>417</v>
      </c>
      <c r="E583" s="226"/>
      <c r="F583" s="252" t="s">
        <v>4308</v>
      </c>
      <c r="G583" s="226"/>
      <c r="H583" s="253">
        <v>12.24</v>
      </c>
      <c r="I583" s="230"/>
      <c r="J583" s="226"/>
      <c r="K583" s="226"/>
      <c r="L583" s="231"/>
      <c r="M583" s="232"/>
      <c r="N583" s="233"/>
      <c r="O583" s="233"/>
      <c r="P583" s="233"/>
      <c r="Q583" s="233"/>
      <c r="R583" s="233"/>
      <c r="S583" s="233"/>
      <c r="T583" s="234"/>
      <c r="AT583" s="235" t="s">
        <v>417</v>
      </c>
      <c r="AU583" s="235" t="s">
        <v>87</v>
      </c>
      <c r="AV583" s="13" t="s">
        <v>87</v>
      </c>
      <c r="AW583" s="13" t="s">
        <v>4</v>
      </c>
      <c r="AX583" s="13" t="s">
        <v>23</v>
      </c>
      <c r="AY583" s="235" t="s">
        <v>406</v>
      </c>
    </row>
    <row r="584" spans="2:65" s="1" customFormat="1" ht="22.5" customHeight="1" x14ac:dyDescent="0.3">
      <c r="B584" s="37"/>
      <c r="C584" s="201" t="s">
        <v>1207</v>
      </c>
      <c r="D584" s="201" t="s">
        <v>410</v>
      </c>
      <c r="E584" s="202" t="s">
        <v>1592</v>
      </c>
      <c r="F584" s="203" t="s">
        <v>1593</v>
      </c>
      <c r="G584" s="204" t="s">
        <v>466</v>
      </c>
      <c r="H584" s="205">
        <v>15.08</v>
      </c>
      <c r="I584" s="206"/>
      <c r="J584" s="207">
        <f>ROUND(I584*H584,2)</f>
        <v>0</v>
      </c>
      <c r="K584" s="203" t="s">
        <v>414</v>
      </c>
      <c r="L584" s="57"/>
      <c r="M584" s="208" t="s">
        <v>36</v>
      </c>
      <c r="N584" s="209" t="s">
        <v>50</v>
      </c>
      <c r="O584" s="38"/>
      <c r="P584" s="210">
        <f>O584*H584</f>
        <v>0</v>
      </c>
      <c r="Q584" s="210">
        <v>0</v>
      </c>
      <c r="R584" s="210">
        <f>Q584*H584</f>
        <v>0</v>
      </c>
      <c r="S584" s="210">
        <v>0</v>
      </c>
      <c r="T584" s="211">
        <f>S584*H584</f>
        <v>0</v>
      </c>
      <c r="AR584" s="19" t="s">
        <v>415</v>
      </c>
      <c r="AT584" s="19" t="s">
        <v>410</v>
      </c>
      <c r="AU584" s="19" t="s">
        <v>87</v>
      </c>
      <c r="AY584" s="19" t="s">
        <v>406</v>
      </c>
      <c r="BE584" s="212">
        <f>IF(N584="základní",J584,0)</f>
        <v>0</v>
      </c>
      <c r="BF584" s="212">
        <f>IF(N584="snížená",J584,0)</f>
        <v>0</v>
      </c>
      <c r="BG584" s="212">
        <f>IF(N584="zákl. přenesená",J584,0)</f>
        <v>0</v>
      </c>
      <c r="BH584" s="212">
        <f>IF(N584="sníž. přenesená",J584,0)</f>
        <v>0</v>
      </c>
      <c r="BI584" s="212">
        <f>IF(N584="nulová",J584,0)</f>
        <v>0</v>
      </c>
      <c r="BJ584" s="19" t="s">
        <v>23</v>
      </c>
      <c r="BK584" s="212">
        <f>ROUND(I584*H584,2)</f>
        <v>0</v>
      </c>
      <c r="BL584" s="19" t="s">
        <v>415</v>
      </c>
      <c r="BM584" s="19" t="s">
        <v>4309</v>
      </c>
    </row>
    <row r="585" spans="2:65" s="13" customFormat="1" x14ac:dyDescent="0.3">
      <c r="B585" s="225"/>
      <c r="C585" s="226"/>
      <c r="D585" s="247" t="s">
        <v>417</v>
      </c>
      <c r="E585" s="251" t="s">
        <v>36</v>
      </c>
      <c r="F585" s="252" t="s">
        <v>1595</v>
      </c>
      <c r="G585" s="226"/>
      <c r="H585" s="253">
        <v>15.08</v>
      </c>
      <c r="I585" s="230"/>
      <c r="J585" s="226"/>
      <c r="K585" s="226"/>
      <c r="L585" s="231"/>
      <c r="M585" s="232"/>
      <c r="N585" s="233"/>
      <c r="O585" s="233"/>
      <c r="P585" s="233"/>
      <c r="Q585" s="233"/>
      <c r="R585" s="233"/>
      <c r="S585" s="233"/>
      <c r="T585" s="234"/>
      <c r="AT585" s="235" t="s">
        <v>417</v>
      </c>
      <c r="AU585" s="235" t="s">
        <v>87</v>
      </c>
      <c r="AV585" s="13" t="s">
        <v>87</v>
      </c>
      <c r="AW585" s="13" t="s">
        <v>43</v>
      </c>
      <c r="AX585" s="13" t="s">
        <v>23</v>
      </c>
      <c r="AY585" s="235" t="s">
        <v>406</v>
      </c>
    </row>
    <row r="586" spans="2:65" s="1" customFormat="1" ht="22.5" customHeight="1" x14ac:dyDescent="0.3">
      <c r="B586" s="37"/>
      <c r="C586" s="268" t="s">
        <v>1211</v>
      </c>
      <c r="D586" s="268" t="s">
        <v>533</v>
      </c>
      <c r="E586" s="269" t="s">
        <v>1597</v>
      </c>
      <c r="F586" s="270" t="s">
        <v>1598</v>
      </c>
      <c r="G586" s="271" t="s">
        <v>466</v>
      </c>
      <c r="H586" s="272">
        <v>16.588000000000001</v>
      </c>
      <c r="I586" s="273"/>
      <c r="J586" s="274">
        <f>ROUND(I586*H586,2)</f>
        <v>0</v>
      </c>
      <c r="K586" s="270" t="s">
        <v>36</v>
      </c>
      <c r="L586" s="275"/>
      <c r="M586" s="276" t="s">
        <v>36</v>
      </c>
      <c r="N586" s="277" t="s">
        <v>50</v>
      </c>
      <c r="O586" s="38"/>
      <c r="P586" s="210">
        <f>O586*H586</f>
        <v>0</v>
      </c>
      <c r="Q586" s="210">
        <v>2.9999999999999997E-4</v>
      </c>
      <c r="R586" s="210">
        <f>Q586*H586</f>
        <v>4.9763999999999997E-3</v>
      </c>
      <c r="S586" s="210">
        <v>0</v>
      </c>
      <c r="T586" s="211">
        <f>S586*H586</f>
        <v>0</v>
      </c>
      <c r="AR586" s="19" t="s">
        <v>457</v>
      </c>
      <c r="AT586" s="19" t="s">
        <v>533</v>
      </c>
      <c r="AU586" s="19" t="s">
        <v>87</v>
      </c>
      <c r="AY586" s="19" t="s">
        <v>406</v>
      </c>
      <c r="BE586" s="212">
        <f>IF(N586="základní",J586,0)</f>
        <v>0</v>
      </c>
      <c r="BF586" s="212">
        <f>IF(N586="snížená",J586,0)</f>
        <v>0</v>
      </c>
      <c r="BG586" s="212">
        <f>IF(N586="zákl. přenesená",J586,0)</f>
        <v>0</v>
      </c>
      <c r="BH586" s="212">
        <f>IF(N586="sníž. přenesená",J586,0)</f>
        <v>0</v>
      </c>
      <c r="BI586" s="212">
        <f>IF(N586="nulová",J586,0)</f>
        <v>0</v>
      </c>
      <c r="BJ586" s="19" t="s">
        <v>23</v>
      </c>
      <c r="BK586" s="212">
        <f>ROUND(I586*H586,2)</f>
        <v>0</v>
      </c>
      <c r="BL586" s="19" t="s">
        <v>415</v>
      </c>
      <c r="BM586" s="19" t="s">
        <v>4310</v>
      </c>
    </row>
    <row r="587" spans="2:65" s="13" customFormat="1" x14ac:dyDescent="0.3">
      <c r="B587" s="225"/>
      <c r="C587" s="226"/>
      <c r="D587" s="247" t="s">
        <v>417</v>
      </c>
      <c r="E587" s="251" t="s">
        <v>36</v>
      </c>
      <c r="F587" s="252" t="s">
        <v>1600</v>
      </c>
      <c r="G587" s="226"/>
      <c r="H587" s="253">
        <v>16.588000000000001</v>
      </c>
      <c r="I587" s="230"/>
      <c r="J587" s="226"/>
      <c r="K587" s="226"/>
      <c r="L587" s="231"/>
      <c r="M587" s="232"/>
      <c r="N587" s="233"/>
      <c r="O587" s="233"/>
      <c r="P587" s="233"/>
      <c r="Q587" s="233"/>
      <c r="R587" s="233"/>
      <c r="S587" s="233"/>
      <c r="T587" s="234"/>
      <c r="AT587" s="235" t="s">
        <v>417</v>
      </c>
      <c r="AU587" s="235" t="s">
        <v>87</v>
      </c>
      <c r="AV587" s="13" t="s">
        <v>87</v>
      </c>
      <c r="AW587" s="13" t="s">
        <v>43</v>
      </c>
      <c r="AX587" s="13" t="s">
        <v>23</v>
      </c>
      <c r="AY587" s="235" t="s">
        <v>406</v>
      </c>
    </row>
    <row r="588" spans="2:65" s="1" customFormat="1" ht="22.5" customHeight="1" x14ac:dyDescent="0.3">
      <c r="B588" s="37"/>
      <c r="C588" s="201" t="s">
        <v>1217</v>
      </c>
      <c r="D588" s="201" t="s">
        <v>410</v>
      </c>
      <c r="E588" s="202" t="s">
        <v>4311</v>
      </c>
      <c r="F588" s="203" t="s">
        <v>4312</v>
      </c>
      <c r="G588" s="204" t="s">
        <v>413</v>
      </c>
      <c r="H588" s="205">
        <v>6.8090000000000002</v>
      </c>
      <c r="I588" s="206"/>
      <c r="J588" s="207">
        <f>ROUND(I588*H588,2)</f>
        <v>0</v>
      </c>
      <c r="K588" s="203" t="s">
        <v>414</v>
      </c>
      <c r="L588" s="57"/>
      <c r="M588" s="208" t="s">
        <v>36</v>
      </c>
      <c r="N588" s="209" t="s">
        <v>50</v>
      </c>
      <c r="O588" s="38"/>
      <c r="P588" s="210">
        <f>O588*H588</f>
        <v>0</v>
      </c>
      <c r="Q588" s="210">
        <v>2.004</v>
      </c>
      <c r="R588" s="210">
        <f>Q588*H588</f>
        <v>13.645236000000001</v>
      </c>
      <c r="S588" s="210">
        <v>0</v>
      </c>
      <c r="T588" s="211">
        <f>S588*H588</f>
        <v>0</v>
      </c>
      <c r="AR588" s="19" t="s">
        <v>415</v>
      </c>
      <c r="AT588" s="19" t="s">
        <v>410</v>
      </c>
      <c r="AU588" s="19" t="s">
        <v>87</v>
      </c>
      <c r="AY588" s="19" t="s">
        <v>406</v>
      </c>
      <c r="BE588" s="212">
        <f>IF(N588="základní",J588,0)</f>
        <v>0</v>
      </c>
      <c r="BF588" s="212">
        <f>IF(N588="snížená",J588,0)</f>
        <v>0</v>
      </c>
      <c r="BG588" s="212">
        <f>IF(N588="zákl. přenesená",J588,0)</f>
        <v>0</v>
      </c>
      <c r="BH588" s="212">
        <f>IF(N588="sníž. přenesená",J588,0)</f>
        <v>0</v>
      </c>
      <c r="BI588" s="212">
        <f>IF(N588="nulová",J588,0)</f>
        <v>0</v>
      </c>
      <c r="BJ588" s="19" t="s">
        <v>23</v>
      </c>
      <c r="BK588" s="212">
        <f>ROUND(I588*H588,2)</f>
        <v>0</v>
      </c>
      <c r="BL588" s="19" t="s">
        <v>415</v>
      </c>
      <c r="BM588" s="19" t="s">
        <v>4313</v>
      </c>
    </row>
    <row r="589" spans="2:65" s="12" customFormat="1" x14ac:dyDescent="0.3">
      <c r="B589" s="213"/>
      <c r="C589" s="214"/>
      <c r="D589" s="215" t="s">
        <v>417</v>
      </c>
      <c r="E589" s="216" t="s">
        <v>36</v>
      </c>
      <c r="F589" s="217" t="s">
        <v>4314</v>
      </c>
      <c r="G589" s="214"/>
      <c r="H589" s="218" t="s">
        <v>36</v>
      </c>
      <c r="I589" s="219"/>
      <c r="J589" s="214"/>
      <c r="K589" s="214"/>
      <c r="L589" s="220"/>
      <c r="M589" s="221"/>
      <c r="N589" s="222"/>
      <c r="O589" s="222"/>
      <c r="P589" s="222"/>
      <c r="Q589" s="222"/>
      <c r="R589" s="222"/>
      <c r="S589" s="222"/>
      <c r="T589" s="223"/>
      <c r="AT589" s="224" t="s">
        <v>417</v>
      </c>
      <c r="AU589" s="224" t="s">
        <v>87</v>
      </c>
      <c r="AV589" s="12" t="s">
        <v>23</v>
      </c>
      <c r="AW589" s="12" t="s">
        <v>43</v>
      </c>
      <c r="AX589" s="12" t="s">
        <v>79</v>
      </c>
      <c r="AY589" s="224" t="s">
        <v>406</v>
      </c>
    </row>
    <row r="590" spans="2:65" s="13" customFormat="1" x14ac:dyDescent="0.3">
      <c r="B590" s="225"/>
      <c r="C590" s="226"/>
      <c r="D590" s="247" t="s">
        <v>417</v>
      </c>
      <c r="E590" s="251" t="s">
        <v>36</v>
      </c>
      <c r="F590" s="252" t="s">
        <v>4315</v>
      </c>
      <c r="G590" s="226"/>
      <c r="H590" s="253">
        <v>6.8090000000000002</v>
      </c>
      <c r="I590" s="230"/>
      <c r="J590" s="226"/>
      <c r="K590" s="226"/>
      <c r="L590" s="231"/>
      <c r="M590" s="232"/>
      <c r="N590" s="233"/>
      <c r="O590" s="233"/>
      <c r="P590" s="233"/>
      <c r="Q590" s="233"/>
      <c r="R590" s="233"/>
      <c r="S590" s="233"/>
      <c r="T590" s="234"/>
      <c r="AT590" s="235" t="s">
        <v>417</v>
      </c>
      <c r="AU590" s="235" t="s">
        <v>87</v>
      </c>
      <c r="AV590" s="13" t="s">
        <v>87</v>
      </c>
      <c r="AW590" s="13" t="s">
        <v>43</v>
      </c>
      <c r="AX590" s="13" t="s">
        <v>23</v>
      </c>
      <c r="AY590" s="235" t="s">
        <v>406</v>
      </c>
    </row>
    <row r="591" spans="2:65" s="1" customFormat="1" ht="22.5" customHeight="1" x14ac:dyDescent="0.3">
      <c r="B591" s="37"/>
      <c r="C591" s="201" t="s">
        <v>1220</v>
      </c>
      <c r="D591" s="201" t="s">
        <v>410</v>
      </c>
      <c r="E591" s="202" t="s">
        <v>1602</v>
      </c>
      <c r="F591" s="203" t="s">
        <v>1603</v>
      </c>
      <c r="G591" s="204" t="s">
        <v>413</v>
      </c>
      <c r="H591" s="205">
        <v>1.131</v>
      </c>
      <c r="I591" s="206"/>
      <c r="J591" s="207">
        <f>ROUND(I591*H591,2)</f>
        <v>0</v>
      </c>
      <c r="K591" s="203" t="s">
        <v>414</v>
      </c>
      <c r="L591" s="57"/>
      <c r="M591" s="208" t="s">
        <v>36</v>
      </c>
      <c r="N591" s="209" t="s">
        <v>50</v>
      </c>
      <c r="O591" s="38"/>
      <c r="P591" s="210">
        <f>O591*H591</f>
        <v>0</v>
      </c>
      <c r="Q591" s="210">
        <v>2.4777</v>
      </c>
      <c r="R591" s="210">
        <f>Q591*H591</f>
        <v>2.8022787</v>
      </c>
      <c r="S591" s="210">
        <v>0</v>
      </c>
      <c r="T591" s="211">
        <f>S591*H591</f>
        <v>0</v>
      </c>
      <c r="AR591" s="19" t="s">
        <v>415</v>
      </c>
      <c r="AT591" s="19" t="s">
        <v>410</v>
      </c>
      <c r="AU591" s="19" t="s">
        <v>87</v>
      </c>
      <c r="AY591" s="19" t="s">
        <v>406</v>
      </c>
      <c r="BE591" s="212">
        <f>IF(N591="základní",J591,0)</f>
        <v>0</v>
      </c>
      <c r="BF591" s="212">
        <f>IF(N591="snížená",J591,0)</f>
        <v>0</v>
      </c>
      <c r="BG591" s="212">
        <f>IF(N591="zákl. přenesená",J591,0)</f>
        <v>0</v>
      </c>
      <c r="BH591" s="212">
        <f>IF(N591="sníž. přenesená",J591,0)</f>
        <v>0</v>
      </c>
      <c r="BI591" s="212">
        <f>IF(N591="nulová",J591,0)</f>
        <v>0</v>
      </c>
      <c r="BJ591" s="19" t="s">
        <v>23</v>
      </c>
      <c r="BK591" s="212">
        <f>ROUND(I591*H591,2)</f>
        <v>0</v>
      </c>
      <c r="BL591" s="19" t="s">
        <v>415</v>
      </c>
      <c r="BM591" s="19" t="s">
        <v>4316</v>
      </c>
    </row>
    <row r="592" spans="2:65" s="12" customFormat="1" x14ac:dyDescent="0.3">
      <c r="B592" s="213"/>
      <c r="C592" s="214"/>
      <c r="D592" s="215" t="s">
        <v>417</v>
      </c>
      <c r="E592" s="216" t="s">
        <v>36</v>
      </c>
      <c r="F592" s="217" t="s">
        <v>1605</v>
      </c>
      <c r="G592" s="214"/>
      <c r="H592" s="218" t="s">
        <v>36</v>
      </c>
      <c r="I592" s="219"/>
      <c r="J592" s="214"/>
      <c r="K592" s="214"/>
      <c r="L592" s="220"/>
      <c r="M592" s="221"/>
      <c r="N592" s="222"/>
      <c r="O592" s="222"/>
      <c r="P592" s="222"/>
      <c r="Q592" s="222"/>
      <c r="R592" s="222"/>
      <c r="S592" s="222"/>
      <c r="T592" s="223"/>
      <c r="AT592" s="224" t="s">
        <v>417</v>
      </c>
      <c r="AU592" s="224" t="s">
        <v>87</v>
      </c>
      <c r="AV592" s="12" t="s">
        <v>23</v>
      </c>
      <c r="AW592" s="12" t="s">
        <v>43</v>
      </c>
      <c r="AX592" s="12" t="s">
        <v>79</v>
      </c>
      <c r="AY592" s="224" t="s">
        <v>406</v>
      </c>
    </row>
    <row r="593" spans="2:65" s="13" customFormat="1" x14ac:dyDescent="0.3">
      <c r="B593" s="225"/>
      <c r="C593" s="226"/>
      <c r="D593" s="247" t="s">
        <v>417</v>
      </c>
      <c r="E593" s="251" t="s">
        <v>36</v>
      </c>
      <c r="F593" s="252" t="s">
        <v>1606</v>
      </c>
      <c r="G593" s="226"/>
      <c r="H593" s="253">
        <v>1.131</v>
      </c>
      <c r="I593" s="230"/>
      <c r="J593" s="226"/>
      <c r="K593" s="226"/>
      <c r="L593" s="231"/>
      <c r="M593" s="232"/>
      <c r="N593" s="233"/>
      <c r="O593" s="233"/>
      <c r="P593" s="233"/>
      <c r="Q593" s="233"/>
      <c r="R593" s="233"/>
      <c r="S593" s="233"/>
      <c r="T593" s="234"/>
      <c r="AT593" s="235" t="s">
        <v>417</v>
      </c>
      <c r="AU593" s="235" t="s">
        <v>87</v>
      </c>
      <c r="AV593" s="13" t="s">
        <v>87</v>
      </c>
      <c r="AW593" s="13" t="s">
        <v>43</v>
      </c>
      <c r="AX593" s="13" t="s">
        <v>23</v>
      </c>
      <c r="AY593" s="235" t="s">
        <v>406</v>
      </c>
    </row>
    <row r="594" spans="2:65" s="1" customFormat="1" ht="22.5" customHeight="1" x14ac:dyDescent="0.3">
      <c r="B594" s="37"/>
      <c r="C594" s="201" t="s">
        <v>1226</v>
      </c>
      <c r="D594" s="201" t="s">
        <v>410</v>
      </c>
      <c r="E594" s="202" t="s">
        <v>1608</v>
      </c>
      <c r="F594" s="203" t="s">
        <v>1609</v>
      </c>
      <c r="G594" s="204" t="s">
        <v>413</v>
      </c>
      <c r="H594" s="205">
        <v>3.3839999999999999</v>
      </c>
      <c r="I594" s="206"/>
      <c r="J594" s="207">
        <f>ROUND(I594*H594,2)</f>
        <v>0</v>
      </c>
      <c r="K594" s="203" t="s">
        <v>36</v>
      </c>
      <c r="L594" s="57"/>
      <c r="M594" s="208" t="s">
        <v>36</v>
      </c>
      <c r="N594" s="209" t="s">
        <v>50</v>
      </c>
      <c r="O594" s="38"/>
      <c r="P594" s="210">
        <f>O594*H594</f>
        <v>0</v>
      </c>
      <c r="Q594" s="210">
        <v>2.9140000000000001</v>
      </c>
      <c r="R594" s="210">
        <f>Q594*H594</f>
        <v>9.8609760000000009</v>
      </c>
      <c r="S594" s="210">
        <v>0</v>
      </c>
      <c r="T594" s="211">
        <f>S594*H594</f>
        <v>0</v>
      </c>
      <c r="AR594" s="19" t="s">
        <v>415</v>
      </c>
      <c r="AT594" s="19" t="s">
        <v>410</v>
      </c>
      <c r="AU594" s="19" t="s">
        <v>87</v>
      </c>
      <c r="AY594" s="19" t="s">
        <v>406</v>
      </c>
      <c r="BE594" s="212">
        <f>IF(N594="základní",J594,0)</f>
        <v>0</v>
      </c>
      <c r="BF594" s="212">
        <f>IF(N594="snížená",J594,0)</f>
        <v>0</v>
      </c>
      <c r="BG594" s="212">
        <f>IF(N594="zákl. přenesená",J594,0)</f>
        <v>0</v>
      </c>
      <c r="BH594" s="212">
        <f>IF(N594="sníž. přenesená",J594,0)</f>
        <v>0</v>
      </c>
      <c r="BI594" s="212">
        <f>IF(N594="nulová",J594,0)</f>
        <v>0</v>
      </c>
      <c r="BJ594" s="19" t="s">
        <v>23</v>
      </c>
      <c r="BK594" s="212">
        <f>ROUND(I594*H594,2)</f>
        <v>0</v>
      </c>
      <c r="BL594" s="19" t="s">
        <v>415</v>
      </c>
      <c r="BM594" s="19" t="s">
        <v>4317</v>
      </c>
    </row>
    <row r="595" spans="2:65" s="13" customFormat="1" x14ac:dyDescent="0.3">
      <c r="B595" s="225"/>
      <c r="C595" s="226"/>
      <c r="D595" s="215" t="s">
        <v>417</v>
      </c>
      <c r="E595" s="227" t="s">
        <v>36</v>
      </c>
      <c r="F595" s="228" t="s">
        <v>4318</v>
      </c>
      <c r="G595" s="226"/>
      <c r="H595" s="229">
        <v>3.3839999999999999</v>
      </c>
      <c r="I595" s="230"/>
      <c r="J595" s="226"/>
      <c r="K595" s="226"/>
      <c r="L595" s="231"/>
      <c r="M595" s="232"/>
      <c r="N595" s="233"/>
      <c r="O595" s="233"/>
      <c r="P595" s="233"/>
      <c r="Q595" s="233"/>
      <c r="R595" s="233"/>
      <c r="S595" s="233"/>
      <c r="T595" s="234"/>
      <c r="AT595" s="235" t="s">
        <v>417</v>
      </c>
      <c r="AU595" s="235" t="s">
        <v>87</v>
      </c>
      <c r="AV595" s="13" t="s">
        <v>87</v>
      </c>
      <c r="AW595" s="13" t="s">
        <v>43</v>
      </c>
      <c r="AX595" s="13" t="s">
        <v>79</v>
      </c>
      <c r="AY595" s="235" t="s">
        <v>406</v>
      </c>
    </row>
    <row r="596" spans="2:65" s="15" customFormat="1" x14ac:dyDescent="0.3">
      <c r="B596" s="254"/>
      <c r="C596" s="255"/>
      <c r="D596" s="247" t="s">
        <v>417</v>
      </c>
      <c r="E596" s="265" t="s">
        <v>1612</v>
      </c>
      <c r="F596" s="266" t="s">
        <v>435</v>
      </c>
      <c r="G596" s="255"/>
      <c r="H596" s="267">
        <v>3.3839999999999999</v>
      </c>
      <c r="I596" s="259"/>
      <c r="J596" s="255"/>
      <c r="K596" s="255"/>
      <c r="L596" s="260"/>
      <c r="M596" s="261"/>
      <c r="N596" s="262"/>
      <c r="O596" s="262"/>
      <c r="P596" s="262"/>
      <c r="Q596" s="262"/>
      <c r="R596" s="262"/>
      <c r="S596" s="262"/>
      <c r="T596" s="263"/>
      <c r="AT596" s="264" t="s">
        <v>417</v>
      </c>
      <c r="AU596" s="264" t="s">
        <v>87</v>
      </c>
      <c r="AV596" s="15" t="s">
        <v>94</v>
      </c>
      <c r="AW596" s="15" t="s">
        <v>43</v>
      </c>
      <c r="AX596" s="15" t="s">
        <v>23</v>
      </c>
      <c r="AY596" s="264" t="s">
        <v>406</v>
      </c>
    </row>
    <row r="597" spans="2:65" s="1" customFormat="1" ht="22.5" customHeight="1" x14ac:dyDescent="0.3">
      <c r="B597" s="37"/>
      <c r="C597" s="201" t="s">
        <v>1243</v>
      </c>
      <c r="D597" s="201" t="s">
        <v>410</v>
      </c>
      <c r="E597" s="202" t="s">
        <v>1614</v>
      </c>
      <c r="F597" s="203" t="s">
        <v>1615</v>
      </c>
      <c r="G597" s="204" t="s">
        <v>596</v>
      </c>
      <c r="H597" s="205">
        <v>36</v>
      </c>
      <c r="I597" s="206"/>
      <c r="J597" s="207">
        <f>ROUND(I597*H597,2)</f>
        <v>0</v>
      </c>
      <c r="K597" s="203" t="s">
        <v>36</v>
      </c>
      <c r="L597" s="57"/>
      <c r="M597" s="208" t="s">
        <v>36</v>
      </c>
      <c r="N597" s="209" t="s">
        <v>50</v>
      </c>
      <c r="O597" s="38"/>
      <c r="P597" s="210">
        <f>O597*H597</f>
        <v>0</v>
      </c>
      <c r="Q597" s="210">
        <v>0</v>
      </c>
      <c r="R597" s="210">
        <f>Q597*H597</f>
        <v>0</v>
      </c>
      <c r="S597" s="210">
        <v>0</v>
      </c>
      <c r="T597" s="211">
        <f>S597*H597</f>
        <v>0</v>
      </c>
      <c r="AR597" s="19" t="s">
        <v>415</v>
      </c>
      <c r="AT597" s="19" t="s">
        <v>410</v>
      </c>
      <c r="AU597" s="19" t="s">
        <v>87</v>
      </c>
      <c r="AY597" s="19" t="s">
        <v>406</v>
      </c>
      <c r="BE597" s="212">
        <f>IF(N597="základní",J597,0)</f>
        <v>0</v>
      </c>
      <c r="BF597" s="212">
        <f>IF(N597="snížená",J597,0)</f>
        <v>0</v>
      </c>
      <c r="BG597" s="212">
        <f>IF(N597="zákl. přenesená",J597,0)</f>
        <v>0</v>
      </c>
      <c r="BH597" s="212">
        <f>IF(N597="sníž. přenesená",J597,0)</f>
        <v>0</v>
      </c>
      <c r="BI597" s="212">
        <f>IF(N597="nulová",J597,0)</f>
        <v>0</v>
      </c>
      <c r="BJ597" s="19" t="s">
        <v>23</v>
      </c>
      <c r="BK597" s="212">
        <f>ROUND(I597*H597,2)</f>
        <v>0</v>
      </c>
      <c r="BL597" s="19" t="s">
        <v>415</v>
      </c>
      <c r="BM597" s="19" t="s">
        <v>4319</v>
      </c>
    </row>
    <row r="598" spans="2:65" s="13" customFormat="1" x14ac:dyDescent="0.3">
      <c r="B598" s="225"/>
      <c r="C598" s="226"/>
      <c r="D598" s="215" t="s">
        <v>417</v>
      </c>
      <c r="E598" s="227" t="s">
        <v>36</v>
      </c>
      <c r="F598" s="228" t="s">
        <v>251</v>
      </c>
      <c r="G598" s="226"/>
      <c r="H598" s="229">
        <v>36</v>
      </c>
      <c r="I598" s="230"/>
      <c r="J598" s="226"/>
      <c r="K598" s="226"/>
      <c r="L598" s="231"/>
      <c r="M598" s="232"/>
      <c r="N598" s="233"/>
      <c r="O598" s="233"/>
      <c r="P598" s="233"/>
      <c r="Q598" s="233"/>
      <c r="R598" s="233"/>
      <c r="S598" s="233"/>
      <c r="T598" s="234"/>
      <c r="AT598" s="235" t="s">
        <v>417</v>
      </c>
      <c r="AU598" s="235" t="s">
        <v>87</v>
      </c>
      <c r="AV598" s="13" t="s">
        <v>87</v>
      </c>
      <c r="AW598" s="13" t="s">
        <v>43</v>
      </c>
      <c r="AX598" s="13" t="s">
        <v>23</v>
      </c>
      <c r="AY598" s="235" t="s">
        <v>406</v>
      </c>
    </row>
    <row r="599" spans="2:65" s="11" customFormat="1" ht="29.85" customHeight="1" x14ac:dyDescent="0.3">
      <c r="B599" s="182"/>
      <c r="C599" s="183"/>
      <c r="D599" s="198" t="s">
        <v>78</v>
      </c>
      <c r="E599" s="199" t="s">
        <v>94</v>
      </c>
      <c r="F599" s="199" t="s">
        <v>1652</v>
      </c>
      <c r="G599" s="183"/>
      <c r="H599" s="183"/>
      <c r="I599" s="186"/>
      <c r="J599" s="200">
        <f>BK599</f>
        <v>0</v>
      </c>
      <c r="K599" s="183"/>
      <c r="L599" s="188"/>
      <c r="M599" s="189"/>
      <c r="N599" s="190"/>
      <c r="O599" s="190"/>
      <c r="P599" s="191">
        <f>SUM(P600:P712)</f>
        <v>0</v>
      </c>
      <c r="Q599" s="190"/>
      <c r="R599" s="191">
        <f>SUM(R600:R712)</f>
        <v>513.66790652999987</v>
      </c>
      <c r="S599" s="190"/>
      <c r="T599" s="192">
        <f>SUM(T600:T712)</f>
        <v>28.137600000000003</v>
      </c>
      <c r="AR599" s="193" t="s">
        <v>23</v>
      </c>
      <c r="AT599" s="194" t="s">
        <v>78</v>
      </c>
      <c r="AU599" s="194" t="s">
        <v>23</v>
      </c>
      <c r="AY599" s="193" t="s">
        <v>406</v>
      </c>
      <c r="BK599" s="195">
        <f>SUM(BK600:BK712)</f>
        <v>0</v>
      </c>
    </row>
    <row r="600" spans="2:65" s="1" customFormat="1" ht="31.5" customHeight="1" x14ac:dyDescent="0.3">
      <c r="B600" s="37"/>
      <c r="C600" s="201" t="s">
        <v>1248</v>
      </c>
      <c r="D600" s="201" t="s">
        <v>410</v>
      </c>
      <c r="E600" s="202" t="s">
        <v>1831</v>
      </c>
      <c r="F600" s="203" t="s">
        <v>1832</v>
      </c>
      <c r="G600" s="204" t="s">
        <v>413</v>
      </c>
      <c r="H600" s="205">
        <v>20.645</v>
      </c>
      <c r="I600" s="206"/>
      <c r="J600" s="207">
        <f>ROUND(I600*H600,2)</f>
        <v>0</v>
      </c>
      <c r="K600" s="203" t="s">
        <v>36</v>
      </c>
      <c r="L600" s="57"/>
      <c r="M600" s="208" t="s">
        <v>36</v>
      </c>
      <c r="N600" s="209" t="s">
        <v>50</v>
      </c>
      <c r="O600" s="38"/>
      <c r="P600" s="210">
        <f>O600*H600</f>
        <v>0</v>
      </c>
      <c r="Q600" s="210">
        <v>0</v>
      </c>
      <c r="R600" s="210">
        <f>Q600*H600</f>
        <v>0</v>
      </c>
      <c r="S600" s="210">
        <v>0</v>
      </c>
      <c r="T600" s="211">
        <f>S600*H600</f>
        <v>0</v>
      </c>
      <c r="AR600" s="19" t="s">
        <v>415</v>
      </c>
      <c r="AT600" s="19" t="s">
        <v>410</v>
      </c>
      <c r="AU600" s="19" t="s">
        <v>87</v>
      </c>
      <c r="AY600" s="19" t="s">
        <v>406</v>
      </c>
      <c r="BE600" s="212">
        <f>IF(N600="základní",J600,0)</f>
        <v>0</v>
      </c>
      <c r="BF600" s="212">
        <f>IF(N600="snížená",J600,0)</f>
        <v>0</v>
      </c>
      <c r="BG600" s="212">
        <f>IF(N600="zákl. přenesená",J600,0)</f>
        <v>0</v>
      </c>
      <c r="BH600" s="212">
        <f>IF(N600="sníž. přenesená",J600,0)</f>
        <v>0</v>
      </c>
      <c r="BI600" s="212">
        <f>IF(N600="nulová",J600,0)</f>
        <v>0</v>
      </c>
      <c r="BJ600" s="19" t="s">
        <v>23</v>
      </c>
      <c r="BK600" s="212">
        <f>ROUND(I600*H600,2)</f>
        <v>0</v>
      </c>
      <c r="BL600" s="19" t="s">
        <v>415</v>
      </c>
      <c r="BM600" s="19" t="s">
        <v>4320</v>
      </c>
    </row>
    <row r="601" spans="2:65" s="12" customFormat="1" x14ac:dyDescent="0.3">
      <c r="B601" s="213"/>
      <c r="C601" s="214"/>
      <c r="D601" s="215" t="s">
        <v>417</v>
      </c>
      <c r="E601" s="216" t="s">
        <v>36</v>
      </c>
      <c r="F601" s="217" t="s">
        <v>1834</v>
      </c>
      <c r="G601" s="214"/>
      <c r="H601" s="218" t="s">
        <v>36</v>
      </c>
      <c r="I601" s="219"/>
      <c r="J601" s="214"/>
      <c r="K601" s="214"/>
      <c r="L601" s="220"/>
      <c r="M601" s="221"/>
      <c r="N601" s="222"/>
      <c r="O601" s="222"/>
      <c r="P601" s="222"/>
      <c r="Q601" s="222"/>
      <c r="R601" s="222"/>
      <c r="S601" s="222"/>
      <c r="T601" s="223"/>
      <c r="AT601" s="224" t="s">
        <v>417</v>
      </c>
      <c r="AU601" s="224" t="s">
        <v>87</v>
      </c>
      <c r="AV601" s="12" t="s">
        <v>23</v>
      </c>
      <c r="AW601" s="12" t="s">
        <v>43</v>
      </c>
      <c r="AX601" s="12" t="s">
        <v>79</v>
      </c>
      <c r="AY601" s="224" t="s">
        <v>406</v>
      </c>
    </row>
    <row r="602" spans="2:65" s="13" customFormat="1" x14ac:dyDescent="0.3">
      <c r="B602" s="225"/>
      <c r="C602" s="226"/>
      <c r="D602" s="215" t="s">
        <v>417</v>
      </c>
      <c r="E602" s="227" t="s">
        <v>36</v>
      </c>
      <c r="F602" s="228" t="s">
        <v>4321</v>
      </c>
      <c r="G602" s="226"/>
      <c r="H602" s="229">
        <v>13.085000000000001</v>
      </c>
      <c r="I602" s="230"/>
      <c r="J602" s="226"/>
      <c r="K602" s="226"/>
      <c r="L602" s="231"/>
      <c r="M602" s="232"/>
      <c r="N602" s="233"/>
      <c r="O602" s="233"/>
      <c r="P602" s="233"/>
      <c r="Q602" s="233"/>
      <c r="R602" s="233"/>
      <c r="S602" s="233"/>
      <c r="T602" s="234"/>
      <c r="AT602" s="235" t="s">
        <v>417</v>
      </c>
      <c r="AU602" s="235" t="s">
        <v>87</v>
      </c>
      <c r="AV602" s="13" t="s">
        <v>87</v>
      </c>
      <c r="AW602" s="13" t="s">
        <v>43</v>
      </c>
      <c r="AX602" s="13" t="s">
        <v>79</v>
      </c>
      <c r="AY602" s="235" t="s">
        <v>406</v>
      </c>
    </row>
    <row r="603" spans="2:65" s="12" customFormat="1" x14ac:dyDescent="0.3">
      <c r="B603" s="213"/>
      <c r="C603" s="214"/>
      <c r="D603" s="215" t="s">
        <v>417</v>
      </c>
      <c r="E603" s="216" t="s">
        <v>36</v>
      </c>
      <c r="F603" s="217" t="s">
        <v>1837</v>
      </c>
      <c r="G603" s="214"/>
      <c r="H603" s="218" t="s">
        <v>36</v>
      </c>
      <c r="I603" s="219"/>
      <c r="J603" s="214"/>
      <c r="K603" s="214"/>
      <c r="L603" s="220"/>
      <c r="M603" s="221"/>
      <c r="N603" s="222"/>
      <c r="O603" s="222"/>
      <c r="P603" s="222"/>
      <c r="Q603" s="222"/>
      <c r="R603" s="222"/>
      <c r="S603" s="222"/>
      <c r="T603" s="223"/>
      <c r="AT603" s="224" t="s">
        <v>417</v>
      </c>
      <c r="AU603" s="224" t="s">
        <v>87</v>
      </c>
      <c r="AV603" s="12" t="s">
        <v>23</v>
      </c>
      <c r="AW603" s="12" t="s">
        <v>43</v>
      </c>
      <c r="AX603" s="12" t="s">
        <v>79</v>
      </c>
      <c r="AY603" s="224" t="s">
        <v>406</v>
      </c>
    </row>
    <row r="604" spans="2:65" s="13" customFormat="1" x14ac:dyDescent="0.3">
      <c r="B604" s="225"/>
      <c r="C604" s="226"/>
      <c r="D604" s="215" t="s">
        <v>417</v>
      </c>
      <c r="E604" s="227" t="s">
        <v>36</v>
      </c>
      <c r="F604" s="228" t="s">
        <v>4322</v>
      </c>
      <c r="G604" s="226"/>
      <c r="H604" s="229">
        <v>7.56</v>
      </c>
      <c r="I604" s="230"/>
      <c r="J604" s="226"/>
      <c r="K604" s="226"/>
      <c r="L604" s="231"/>
      <c r="M604" s="232"/>
      <c r="N604" s="233"/>
      <c r="O604" s="233"/>
      <c r="P604" s="233"/>
      <c r="Q604" s="233"/>
      <c r="R604" s="233"/>
      <c r="S604" s="233"/>
      <c r="T604" s="234"/>
      <c r="AT604" s="235" t="s">
        <v>417</v>
      </c>
      <c r="AU604" s="235" t="s">
        <v>87</v>
      </c>
      <c r="AV604" s="13" t="s">
        <v>87</v>
      </c>
      <c r="AW604" s="13" t="s">
        <v>43</v>
      </c>
      <c r="AX604" s="13" t="s">
        <v>79</v>
      </c>
      <c r="AY604" s="235" t="s">
        <v>406</v>
      </c>
    </row>
    <row r="605" spans="2:65" s="14" customFormat="1" x14ac:dyDescent="0.3">
      <c r="B605" s="236"/>
      <c r="C605" s="237"/>
      <c r="D605" s="247" t="s">
        <v>417</v>
      </c>
      <c r="E605" s="248" t="s">
        <v>36</v>
      </c>
      <c r="F605" s="249" t="s">
        <v>421</v>
      </c>
      <c r="G605" s="237"/>
      <c r="H605" s="250">
        <v>20.645</v>
      </c>
      <c r="I605" s="241"/>
      <c r="J605" s="237"/>
      <c r="K605" s="237"/>
      <c r="L605" s="242"/>
      <c r="M605" s="243"/>
      <c r="N605" s="244"/>
      <c r="O605" s="244"/>
      <c r="P605" s="244"/>
      <c r="Q605" s="244"/>
      <c r="R605" s="244"/>
      <c r="S605" s="244"/>
      <c r="T605" s="245"/>
      <c r="AT605" s="246" t="s">
        <v>417</v>
      </c>
      <c r="AU605" s="246" t="s">
        <v>87</v>
      </c>
      <c r="AV605" s="14" t="s">
        <v>415</v>
      </c>
      <c r="AW605" s="14" t="s">
        <v>43</v>
      </c>
      <c r="AX605" s="14" t="s">
        <v>23</v>
      </c>
      <c r="AY605" s="246" t="s">
        <v>406</v>
      </c>
    </row>
    <row r="606" spans="2:65" s="1" customFormat="1" ht="22.5" customHeight="1" x14ac:dyDescent="0.3">
      <c r="B606" s="37"/>
      <c r="C606" s="201" t="s">
        <v>1253</v>
      </c>
      <c r="D606" s="201" t="s">
        <v>410</v>
      </c>
      <c r="E606" s="202" t="s">
        <v>4323</v>
      </c>
      <c r="F606" s="203" t="s">
        <v>4324</v>
      </c>
      <c r="G606" s="204" t="s">
        <v>413</v>
      </c>
      <c r="H606" s="205">
        <v>23.661999999999999</v>
      </c>
      <c r="I606" s="206"/>
      <c r="J606" s="207">
        <f>ROUND(I606*H606,2)</f>
        <v>0</v>
      </c>
      <c r="K606" s="203" t="s">
        <v>36</v>
      </c>
      <c r="L606" s="57"/>
      <c r="M606" s="208" t="s">
        <v>36</v>
      </c>
      <c r="N606" s="209" t="s">
        <v>50</v>
      </c>
      <c r="O606" s="38"/>
      <c r="P606" s="210">
        <f>O606*H606</f>
        <v>0</v>
      </c>
      <c r="Q606" s="210">
        <v>2.5139999999999998</v>
      </c>
      <c r="R606" s="210">
        <f>Q606*H606</f>
        <v>59.486267999999995</v>
      </c>
      <c r="S606" s="210">
        <v>0</v>
      </c>
      <c r="T606" s="211">
        <f>S606*H606</f>
        <v>0</v>
      </c>
      <c r="AR606" s="19" t="s">
        <v>415</v>
      </c>
      <c r="AT606" s="19" t="s">
        <v>410</v>
      </c>
      <c r="AU606" s="19" t="s">
        <v>87</v>
      </c>
      <c r="AY606" s="19" t="s">
        <v>406</v>
      </c>
      <c r="BE606" s="212">
        <f>IF(N606="základní",J606,0)</f>
        <v>0</v>
      </c>
      <c r="BF606" s="212">
        <f>IF(N606="snížená",J606,0)</f>
        <v>0</v>
      </c>
      <c r="BG606" s="212">
        <f>IF(N606="zákl. přenesená",J606,0)</f>
        <v>0</v>
      </c>
      <c r="BH606" s="212">
        <f>IF(N606="sníž. přenesená",J606,0)</f>
        <v>0</v>
      </c>
      <c r="BI606" s="212">
        <f>IF(N606="nulová",J606,0)</f>
        <v>0</v>
      </c>
      <c r="BJ606" s="19" t="s">
        <v>23</v>
      </c>
      <c r="BK606" s="212">
        <f>ROUND(I606*H606,2)</f>
        <v>0</v>
      </c>
      <c r="BL606" s="19" t="s">
        <v>415</v>
      </c>
      <c r="BM606" s="19" t="s">
        <v>4325</v>
      </c>
    </row>
    <row r="607" spans="2:65" s="12" customFormat="1" x14ac:dyDescent="0.3">
      <c r="B607" s="213"/>
      <c r="C607" s="214"/>
      <c r="D607" s="215" t="s">
        <v>417</v>
      </c>
      <c r="E607" s="216" t="s">
        <v>36</v>
      </c>
      <c r="F607" s="217" t="s">
        <v>4326</v>
      </c>
      <c r="G607" s="214"/>
      <c r="H607" s="218" t="s">
        <v>36</v>
      </c>
      <c r="I607" s="219"/>
      <c r="J607" s="214"/>
      <c r="K607" s="214"/>
      <c r="L607" s="220"/>
      <c r="M607" s="221"/>
      <c r="N607" s="222"/>
      <c r="O607" s="222"/>
      <c r="P607" s="222"/>
      <c r="Q607" s="222"/>
      <c r="R607" s="222"/>
      <c r="S607" s="222"/>
      <c r="T607" s="223"/>
      <c r="AT607" s="224" t="s">
        <v>417</v>
      </c>
      <c r="AU607" s="224" t="s">
        <v>87</v>
      </c>
      <c r="AV607" s="12" t="s">
        <v>23</v>
      </c>
      <c r="AW607" s="12" t="s">
        <v>43</v>
      </c>
      <c r="AX607" s="12" t="s">
        <v>79</v>
      </c>
      <c r="AY607" s="224" t="s">
        <v>406</v>
      </c>
    </row>
    <row r="608" spans="2:65" s="13" customFormat="1" x14ac:dyDescent="0.3">
      <c r="B608" s="225"/>
      <c r="C608" s="226"/>
      <c r="D608" s="215" t="s">
        <v>417</v>
      </c>
      <c r="E608" s="227" t="s">
        <v>36</v>
      </c>
      <c r="F608" s="228" t="s">
        <v>4327</v>
      </c>
      <c r="G608" s="226"/>
      <c r="H608" s="229">
        <v>24.071999999999999</v>
      </c>
      <c r="I608" s="230"/>
      <c r="J608" s="226"/>
      <c r="K608" s="226"/>
      <c r="L608" s="231"/>
      <c r="M608" s="232"/>
      <c r="N608" s="233"/>
      <c r="O608" s="233"/>
      <c r="P608" s="233"/>
      <c r="Q608" s="233"/>
      <c r="R608" s="233"/>
      <c r="S608" s="233"/>
      <c r="T608" s="234"/>
      <c r="AT608" s="235" t="s">
        <v>417</v>
      </c>
      <c r="AU608" s="235" t="s">
        <v>87</v>
      </c>
      <c r="AV608" s="13" t="s">
        <v>87</v>
      </c>
      <c r="AW608" s="13" t="s">
        <v>43</v>
      </c>
      <c r="AX608" s="13" t="s">
        <v>79</v>
      </c>
      <c r="AY608" s="235" t="s">
        <v>406</v>
      </c>
    </row>
    <row r="609" spans="2:65" s="12" customFormat="1" x14ac:dyDescent="0.3">
      <c r="B609" s="213"/>
      <c r="C609" s="214"/>
      <c r="D609" s="215" t="s">
        <v>417</v>
      </c>
      <c r="E609" s="216" t="s">
        <v>36</v>
      </c>
      <c r="F609" s="217" t="s">
        <v>1664</v>
      </c>
      <c r="G609" s="214"/>
      <c r="H609" s="218" t="s">
        <v>36</v>
      </c>
      <c r="I609" s="219"/>
      <c r="J609" s="214"/>
      <c r="K609" s="214"/>
      <c r="L609" s="220"/>
      <c r="M609" s="221"/>
      <c r="N609" s="222"/>
      <c r="O609" s="222"/>
      <c r="P609" s="222"/>
      <c r="Q609" s="222"/>
      <c r="R609" s="222"/>
      <c r="S609" s="222"/>
      <c r="T609" s="223"/>
      <c r="AT609" s="224" t="s">
        <v>417</v>
      </c>
      <c r="AU609" s="224" t="s">
        <v>87</v>
      </c>
      <c r="AV609" s="12" t="s">
        <v>23</v>
      </c>
      <c r="AW609" s="12" t="s">
        <v>43</v>
      </c>
      <c r="AX609" s="12" t="s">
        <v>79</v>
      </c>
      <c r="AY609" s="224" t="s">
        <v>406</v>
      </c>
    </row>
    <row r="610" spans="2:65" s="13" customFormat="1" x14ac:dyDescent="0.3">
      <c r="B610" s="225"/>
      <c r="C610" s="226"/>
      <c r="D610" s="215" t="s">
        <v>417</v>
      </c>
      <c r="E610" s="227" t="s">
        <v>36</v>
      </c>
      <c r="F610" s="228" t="s">
        <v>4328</v>
      </c>
      <c r="G610" s="226"/>
      <c r="H610" s="229">
        <v>-0.16200000000000001</v>
      </c>
      <c r="I610" s="230"/>
      <c r="J610" s="226"/>
      <c r="K610" s="226"/>
      <c r="L610" s="231"/>
      <c r="M610" s="232"/>
      <c r="N610" s="233"/>
      <c r="O610" s="233"/>
      <c r="P610" s="233"/>
      <c r="Q610" s="233"/>
      <c r="R610" s="233"/>
      <c r="S610" s="233"/>
      <c r="T610" s="234"/>
      <c r="AT610" s="235" t="s">
        <v>417</v>
      </c>
      <c r="AU610" s="235" t="s">
        <v>87</v>
      </c>
      <c r="AV610" s="13" t="s">
        <v>87</v>
      </c>
      <c r="AW610" s="13" t="s">
        <v>43</v>
      </c>
      <c r="AX610" s="13" t="s">
        <v>79</v>
      </c>
      <c r="AY610" s="235" t="s">
        <v>406</v>
      </c>
    </row>
    <row r="611" spans="2:65" s="13" customFormat="1" x14ac:dyDescent="0.3">
      <c r="B611" s="225"/>
      <c r="C611" s="226"/>
      <c r="D611" s="215" t="s">
        <v>417</v>
      </c>
      <c r="E611" s="227" t="s">
        <v>36</v>
      </c>
      <c r="F611" s="228" t="s">
        <v>4329</v>
      </c>
      <c r="G611" s="226"/>
      <c r="H611" s="229">
        <v>-1.1779999999999999</v>
      </c>
      <c r="I611" s="230"/>
      <c r="J611" s="226"/>
      <c r="K611" s="226"/>
      <c r="L611" s="231"/>
      <c r="M611" s="232"/>
      <c r="N611" s="233"/>
      <c r="O611" s="233"/>
      <c r="P611" s="233"/>
      <c r="Q611" s="233"/>
      <c r="R611" s="233"/>
      <c r="S611" s="233"/>
      <c r="T611" s="234"/>
      <c r="AT611" s="235" t="s">
        <v>417</v>
      </c>
      <c r="AU611" s="235" t="s">
        <v>87</v>
      </c>
      <c r="AV611" s="13" t="s">
        <v>87</v>
      </c>
      <c r="AW611" s="13" t="s">
        <v>43</v>
      </c>
      <c r="AX611" s="13" t="s">
        <v>79</v>
      </c>
      <c r="AY611" s="235" t="s">
        <v>406</v>
      </c>
    </row>
    <row r="612" spans="2:65" s="13" customFormat="1" x14ac:dyDescent="0.3">
      <c r="B612" s="225"/>
      <c r="C612" s="226"/>
      <c r="D612" s="215" t="s">
        <v>417</v>
      </c>
      <c r="E612" s="227" t="s">
        <v>36</v>
      </c>
      <c r="F612" s="228" t="s">
        <v>4330</v>
      </c>
      <c r="G612" s="226"/>
      <c r="H612" s="229">
        <v>-0.96</v>
      </c>
      <c r="I612" s="230"/>
      <c r="J612" s="226"/>
      <c r="K612" s="226"/>
      <c r="L612" s="231"/>
      <c r="M612" s="232"/>
      <c r="N612" s="233"/>
      <c r="O612" s="233"/>
      <c r="P612" s="233"/>
      <c r="Q612" s="233"/>
      <c r="R612" s="233"/>
      <c r="S612" s="233"/>
      <c r="T612" s="234"/>
      <c r="AT612" s="235" t="s">
        <v>417</v>
      </c>
      <c r="AU612" s="235" t="s">
        <v>87</v>
      </c>
      <c r="AV612" s="13" t="s">
        <v>87</v>
      </c>
      <c r="AW612" s="13" t="s">
        <v>43</v>
      </c>
      <c r="AX612" s="13" t="s">
        <v>79</v>
      </c>
      <c r="AY612" s="235" t="s">
        <v>406</v>
      </c>
    </row>
    <row r="613" spans="2:65" s="12" customFormat="1" x14ac:dyDescent="0.3">
      <c r="B613" s="213"/>
      <c r="C613" s="214"/>
      <c r="D613" s="215" t="s">
        <v>417</v>
      </c>
      <c r="E613" s="216" t="s">
        <v>36</v>
      </c>
      <c r="F613" s="217" t="s">
        <v>4331</v>
      </c>
      <c r="G613" s="214"/>
      <c r="H613" s="218" t="s">
        <v>36</v>
      </c>
      <c r="I613" s="219"/>
      <c r="J613" s="214"/>
      <c r="K613" s="214"/>
      <c r="L613" s="220"/>
      <c r="M613" s="221"/>
      <c r="N613" s="222"/>
      <c r="O613" s="222"/>
      <c r="P613" s="222"/>
      <c r="Q613" s="222"/>
      <c r="R613" s="222"/>
      <c r="S613" s="222"/>
      <c r="T613" s="223"/>
      <c r="AT613" s="224" t="s">
        <v>417</v>
      </c>
      <c r="AU613" s="224" t="s">
        <v>87</v>
      </c>
      <c r="AV613" s="12" t="s">
        <v>23</v>
      </c>
      <c r="AW613" s="12" t="s">
        <v>43</v>
      </c>
      <c r="AX613" s="12" t="s">
        <v>79</v>
      </c>
      <c r="AY613" s="224" t="s">
        <v>406</v>
      </c>
    </row>
    <row r="614" spans="2:65" s="13" customFormat="1" x14ac:dyDescent="0.3">
      <c r="B614" s="225"/>
      <c r="C614" s="226"/>
      <c r="D614" s="215" t="s">
        <v>417</v>
      </c>
      <c r="E614" s="227" t="s">
        <v>36</v>
      </c>
      <c r="F614" s="228" t="s">
        <v>4332</v>
      </c>
      <c r="G614" s="226"/>
      <c r="H614" s="229">
        <v>1.89</v>
      </c>
      <c r="I614" s="230"/>
      <c r="J614" s="226"/>
      <c r="K614" s="226"/>
      <c r="L614" s="231"/>
      <c r="M614" s="232"/>
      <c r="N614" s="233"/>
      <c r="O614" s="233"/>
      <c r="P614" s="233"/>
      <c r="Q614" s="233"/>
      <c r="R614" s="233"/>
      <c r="S614" s="233"/>
      <c r="T614" s="234"/>
      <c r="AT614" s="235" t="s">
        <v>417</v>
      </c>
      <c r="AU614" s="235" t="s">
        <v>87</v>
      </c>
      <c r="AV614" s="13" t="s">
        <v>87</v>
      </c>
      <c r="AW614" s="13" t="s">
        <v>43</v>
      </c>
      <c r="AX614" s="13" t="s">
        <v>79</v>
      </c>
      <c r="AY614" s="235" t="s">
        <v>406</v>
      </c>
    </row>
    <row r="615" spans="2:65" s="14" customFormat="1" x14ac:dyDescent="0.3">
      <c r="B615" s="236"/>
      <c r="C615" s="237"/>
      <c r="D615" s="247" t="s">
        <v>417</v>
      </c>
      <c r="E615" s="248" t="s">
        <v>36</v>
      </c>
      <c r="F615" s="249" t="s">
        <v>421</v>
      </c>
      <c r="G615" s="237"/>
      <c r="H615" s="250">
        <v>23.661999999999999</v>
      </c>
      <c r="I615" s="241"/>
      <c r="J615" s="237"/>
      <c r="K615" s="237"/>
      <c r="L615" s="242"/>
      <c r="M615" s="243"/>
      <c r="N615" s="244"/>
      <c r="O615" s="244"/>
      <c r="P615" s="244"/>
      <c r="Q615" s="244"/>
      <c r="R615" s="244"/>
      <c r="S615" s="244"/>
      <c r="T615" s="245"/>
      <c r="AT615" s="246" t="s">
        <v>417</v>
      </c>
      <c r="AU615" s="246" t="s">
        <v>87</v>
      </c>
      <c r="AV615" s="14" t="s">
        <v>415</v>
      </c>
      <c r="AW615" s="14" t="s">
        <v>43</v>
      </c>
      <c r="AX615" s="14" t="s">
        <v>23</v>
      </c>
      <c r="AY615" s="246" t="s">
        <v>406</v>
      </c>
    </row>
    <row r="616" spans="2:65" s="1" customFormat="1" ht="22.5" customHeight="1" x14ac:dyDescent="0.3">
      <c r="B616" s="37"/>
      <c r="C616" s="201" t="s">
        <v>1258</v>
      </c>
      <c r="D616" s="201" t="s">
        <v>410</v>
      </c>
      <c r="E616" s="202" t="s">
        <v>1654</v>
      </c>
      <c r="F616" s="203" t="s">
        <v>1655</v>
      </c>
      <c r="G616" s="204" t="s">
        <v>413</v>
      </c>
      <c r="H616" s="205">
        <v>162.983</v>
      </c>
      <c r="I616" s="206"/>
      <c r="J616" s="207">
        <f>ROUND(I616*H616,2)</f>
        <v>0</v>
      </c>
      <c r="K616" s="203" t="s">
        <v>36</v>
      </c>
      <c r="L616" s="57"/>
      <c r="M616" s="208" t="s">
        <v>36</v>
      </c>
      <c r="N616" s="209" t="s">
        <v>50</v>
      </c>
      <c r="O616" s="38"/>
      <c r="P616" s="210">
        <f>O616*H616</f>
        <v>0</v>
      </c>
      <c r="Q616" s="210">
        <v>2.5019999999999998</v>
      </c>
      <c r="R616" s="210">
        <f>Q616*H616</f>
        <v>407.78346599999998</v>
      </c>
      <c r="S616" s="210">
        <v>0</v>
      </c>
      <c r="T616" s="211">
        <f>S616*H616</f>
        <v>0</v>
      </c>
      <c r="AR616" s="19" t="s">
        <v>415</v>
      </c>
      <c r="AT616" s="19" t="s">
        <v>410</v>
      </c>
      <c r="AU616" s="19" t="s">
        <v>87</v>
      </c>
      <c r="AY616" s="19" t="s">
        <v>406</v>
      </c>
      <c r="BE616" s="212">
        <f>IF(N616="základní",J616,0)</f>
        <v>0</v>
      </c>
      <c r="BF616" s="212">
        <f>IF(N616="snížená",J616,0)</f>
        <v>0</v>
      </c>
      <c r="BG616" s="212">
        <f>IF(N616="zákl. přenesená",J616,0)</f>
        <v>0</v>
      </c>
      <c r="BH616" s="212">
        <f>IF(N616="sníž. přenesená",J616,0)</f>
        <v>0</v>
      </c>
      <c r="BI616" s="212">
        <f>IF(N616="nulová",J616,0)</f>
        <v>0</v>
      </c>
      <c r="BJ616" s="19" t="s">
        <v>23</v>
      </c>
      <c r="BK616" s="212">
        <f>ROUND(I616*H616,2)</f>
        <v>0</v>
      </c>
      <c r="BL616" s="19" t="s">
        <v>415</v>
      </c>
      <c r="BM616" s="19" t="s">
        <v>4333</v>
      </c>
    </row>
    <row r="617" spans="2:65" s="12" customFormat="1" x14ac:dyDescent="0.3">
      <c r="B617" s="213"/>
      <c r="C617" s="214"/>
      <c r="D617" s="215" t="s">
        <v>417</v>
      </c>
      <c r="E617" s="216" t="s">
        <v>36</v>
      </c>
      <c r="F617" s="217" t="s">
        <v>4167</v>
      </c>
      <c r="G617" s="214"/>
      <c r="H617" s="218" t="s">
        <v>36</v>
      </c>
      <c r="I617" s="219"/>
      <c r="J617" s="214"/>
      <c r="K617" s="214"/>
      <c r="L617" s="220"/>
      <c r="M617" s="221"/>
      <c r="N617" s="222"/>
      <c r="O617" s="222"/>
      <c r="P617" s="222"/>
      <c r="Q617" s="222"/>
      <c r="R617" s="222"/>
      <c r="S617" s="222"/>
      <c r="T617" s="223"/>
      <c r="AT617" s="224" t="s">
        <v>417</v>
      </c>
      <c r="AU617" s="224" t="s">
        <v>87</v>
      </c>
      <c r="AV617" s="12" t="s">
        <v>23</v>
      </c>
      <c r="AW617" s="12" t="s">
        <v>43</v>
      </c>
      <c r="AX617" s="12" t="s">
        <v>79</v>
      </c>
      <c r="AY617" s="224" t="s">
        <v>406</v>
      </c>
    </row>
    <row r="618" spans="2:65" s="13" customFormat="1" x14ac:dyDescent="0.3">
      <c r="B618" s="225"/>
      <c r="C618" s="226"/>
      <c r="D618" s="215" t="s">
        <v>417</v>
      </c>
      <c r="E618" s="227" t="s">
        <v>36</v>
      </c>
      <c r="F618" s="228" t="s">
        <v>4334</v>
      </c>
      <c r="G618" s="226"/>
      <c r="H618" s="229">
        <v>68.539000000000001</v>
      </c>
      <c r="I618" s="230"/>
      <c r="J618" s="226"/>
      <c r="K618" s="226"/>
      <c r="L618" s="231"/>
      <c r="M618" s="232"/>
      <c r="N618" s="233"/>
      <c r="O618" s="233"/>
      <c r="P618" s="233"/>
      <c r="Q618" s="233"/>
      <c r="R618" s="233"/>
      <c r="S618" s="233"/>
      <c r="T618" s="234"/>
      <c r="AT618" s="235" t="s">
        <v>417</v>
      </c>
      <c r="AU618" s="235" t="s">
        <v>87</v>
      </c>
      <c r="AV618" s="13" t="s">
        <v>87</v>
      </c>
      <c r="AW618" s="13" t="s">
        <v>43</v>
      </c>
      <c r="AX618" s="13" t="s">
        <v>79</v>
      </c>
      <c r="AY618" s="235" t="s">
        <v>406</v>
      </c>
    </row>
    <row r="619" spans="2:65" s="12" customFormat="1" x14ac:dyDescent="0.3">
      <c r="B619" s="213"/>
      <c r="C619" s="214"/>
      <c r="D619" s="215" t="s">
        <v>417</v>
      </c>
      <c r="E619" s="216" t="s">
        <v>36</v>
      </c>
      <c r="F619" s="217" t="s">
        <v>1659</v>
      </c>
      <c r="G619" s="214"/>
      <c r="H619" s="218" t="s">
        <v>36</v>
      </c>
      <c r="I619" s="219"/>
      <c r="J619" s="214"/>
      <c r="K619" s="214"/>
      <c r="L619" s="220"/>
      <c r="M619" s="221"/>
      <c r="N619" s="222"/>
      <c r="O619" s="222"/>
      <c r="P619" s="222"/>
      <c r="Q619" s="222"/>
      <c r="R619" s="222"/>
      <c r="S619" s="222"/>
      <c r="T619" s="223"/>
      <c r="AT619" s="224" t="s">
        <v>417</v>
      </c>
      <c r="AU619" s="224" t="s">
        <v>87</v>
      </c>
      <c r="AV619" s="12" t="s">
        <v>23</v>
      </c>
      <c r="AW619" s="12" t="s">
        <v>43</v>
      </c>
      <c r="AX619" s="12" t="s">
        <v>79</v>
      </c>
      <c r="AY619" s="224" t="s">
        <v>406</v>
      </c>
    </row>
    <row r="620" spans="2:65" s="13" customFormat="1" x14ac:dyDescent="0.3">
      <c r="B620" s="225"/>
      <c r="C620" s="226"/>
      <c r="D620" s="215" t="s">
        <v>417</v>
      </c>
      <c r="E620" s="227" t="s">
        <v>36</v>
      </c>
      <c r="F620" s="228" t="s">
        <v>4335</v>
      </c>
      <c r="G620" s="226"/>
      <c r="H620" s="229">
        <v>3.3439999999999999</v>
      </c>
      <c r="I620" s="230"/>
      <c r="J620" s="226"/>
      <c r="K620" s="226"/>
      <c r="L620" s="231"/>
      <c r="M620" s="232"/>
      <c r="N620" s="233"/>
      <c r="O620" s="233"/>
      <c r="P620" s="233"/>
      <c r="Q620" s="233"/>
      <c r="R620" s="233"/>
      <c r="S620" s="233"/>
      <c r="T620" s="234"/>
      <c r="AT620" s="235" t="s">
        <v>417</v>
      </c>
      <c r="AU620" s="235" t="s">
        <v>87</v>
      </c>
      <c r="AV620" s="13" t="s">
        <v>87</v>
      </c>
      <c r="AW620" s="13" t="s">
        <v>43</v>
      </c>
      <c r="AX620" s="13" t="s">
        <v>79</v>
      </c>
      <c r="AY620" s="235" t="s">
        <v>406</v>
      </c>
    </row>
    <row r="621" spans="2:65" s="15" customFormat="1" x14ac:dyDescent="0.3">
      <c r="B621" s="254"/>
      <c r="C621" s="255"/>
      <c r="D621" s="215" t="s">
        <v>417</v>
      </c>
      <c r="E621" s="256" t="s">
        <v>36</v>
      </c>
      <c r="F621" s="257" t="s">
        <v>435</v>
      </c>
      <c r="G621" s="255"/>
      <c r="H621" s="258">
        <v>71.882999999999996</v>
      </c>
      <c r="I621" s="259"/>
      <c r="J621" s="255"/>
      <c r="K621" s="255"/>
      <c r="L621" s="260"/>
      <c r="M621" s="261"/>
      <c r="N621" s="262"/>
      <c r="O621" s="262"/>
      <c r="P621" s="262"/>
      <c r="Q621" s="262"/>
      <c r="R621" s="262"/>
      <c r="S621" s="262"/>
      <c r="T621" s="263"/>
      <c r="AT621" s="264" t="s">
        <v>417</v>
      </c>
      <c r="AU621" s="264" t="s">
        <v>87</v>
      </c>
      <c r="AV621" s="15" t="s">
        <v>94</v>
      </c>
      <c r="AW621" s="15" t="s">
        <v>43</v>
      </c>
      <c r="AX621" s="15" t="s">
        <v>79</v>
      </c>
      <c r="AY621" s="264" t="s">
        <v>406</v>
      </c>
    </row>
    <row r="622" spans="2:65" s="12" customFormat="1" x14ac:dyDescent="0.3">
      <c r="B622" s="213"/>
      <c r="C622" s="214"/>
      <c r="D622" s="215" t="s">
        <v>417</v>
      </c>
      <c r="E622" s="216" t="s">
        <v>36</v>
      </c>
      <c r="F622" s="217" t="s">
        <v>4336</v>
      </c>
      <c r="G622" s="214"/>
      <c r="H622" s="218" t="s">
        <v>36</v>
      </c>
      <c r="I622" s="219"/>
      <c r="J622" s="214"/>
      <c r="K622" s="214"/>
      <c r="L622" s="220"/>
      <c r="M622" s="221"/>
      <c r="N622" s="222"/>
      <c r="O622" s="222"/>
      <c r="P622" s="222"/>
      <c r="Q622" s="222"/>
      <c r="R622" s="222"/>
      <c r="S622" s="222"/>
      <c r="T622" s="223"/>
      <c r="AT622" s="224" t="s">
        <v>417</v>
      </c>
      <c r="AU622" s="224" t="s">
        <v>87</v>
      </c>
      <c r="AV622" s="12" t="s">
        <v>23</v>
      </c>
      <c r="AW622" s="12" t="s">
        <v>43</v>
      </c>
      <c r="AX622" s="12" t="s">
        <v>79</v>
      </c>
      <c r="AY622" s="224" t="s">
        <v>406</v>
      </c>
    </row>
    <row r="623" spans="2:65" s="13" customFormat="1" x14ac:dyDescent="0.3">
      <c r="B623" s="225"/>
      <c r="C623" s="226"/>
      <c r="D623" s="215" t="s">
        <v>417</v>
      </c>
      <c r="E623" s="227" t="s">
        <v>36</v>
      </c>
      <c r="F623" s="228" t="s">
        <v>4337</v>
      </c>
      <c r="G623" s="226"/>
      <c r="H623" s="229">
        <v>83.44</v>
      </c>
      <c r="I623" s="230"/>
      <c r="J623" s="226"/>
      <c r="K623" s="226"/>
      <c r="L623" s="231"/>
      <c r="M623" s="232"/>
      <c r="N623" s="233"/>
      <c r="O623" s="233"/>
      <c r="P623" s="233"/>
      <c r="Q623" s="233"/>
      <c r="R623" s="233"/>
      <c r="S623" s="233"/>
      <c r="T623" s="234"/>
      <c r="AT623" s="235" t="s">
        <v>417</v>
      </c>
      <c r="AU623" s="235" t="s">
        <v>87</v>
      </c>
      <c r="AV623" s="13" t="s">
        <v>87</v>
      </c>
      <c r="AW623" s="13" t="s">
        <v>43</v>
      </c>
      <c r="AX623" s="13" t="s">
        <v>79</v>
      </c>
      <c r="AY623" s="235" t="s">
        <v>406</v>
      </c>
    </row>
    <row r="624" spans="2:65" s="15" customFormat="1" x14ac:dyDescent="0.3">
      <c r="B624" s="254"/>
      <c r="C624" s="255"/>
      <c r="D624" s="215" t="s">
        <v>417</v>
      </c>
      <c r="E624" s="256" t="s">
        <v>36</v>
      </c>
      <c r="F624" s="257" t="s">
        <v>435</v>
      </c>
      <c r="G624" s="255"/>
      <c r="H624" s="258">
        <v>83.44</v>
      </c>
      <c r="I624" s="259"/>
      <c r="J624" s="255"/>
      <c r="K624" s="255"/>
      <c r="L624" s="260"/>
      <c r="M624" s="261"/>
      <c r="N624" s="262"/>
      <c r="O624" s="262"/>
      <c r="P624" s="262"/>
      <c r="Q624" s="262"/>
      <c r="R624" s="262"/>
      <c r="S624" s="262"/>
      <c r="T624" s="263"/>
      <c r="AT624" s="264" t="s">
        <v>417</v>
      </c>
      <c r="AU624" s="264" t="s">
        <v>87</v>
      </c>
      <c r="AV624" s="15" t="s">
        <v>94</v>
      </c>
      <c r="AW624" s="15" t="s">
        <v>43</v>
      </c>
      <c r="AX624" s="15" t="s">
        <v>79</v>
      </c>
      <c r="AY624" s="264" t="s">
        <v>406</v>
      </c>
    </row>
    <row r="625" spans="2:65" s="12" customFormat="1" x14ac:dyDescent="0.3">
      <c r="B625" s="213"/>
      <c r="C625" s="214"/>
      <c r="D625" s="215" t="s">
        <v>417</v>
      </c>
      <c r="E625" s="216" t="s">
        <v>36</v>
      </c>
      <c r="F625" s="217" t="s">
        <v>1670</v>
      </c>
      <c r="G625" s="214"/>
      <c r="H625" s="218" t="s">
        <v>36</v>
      </c>
      <c r="I625" s="219"/>
      <c r="J625" s="214"/>
      <c r="K625" s="214"/>
      <c r="L625" s="220"/>
      <c r="M625" s="221"/>
      <c r="N625" s="222"/>
      <c r="O625" s="222"/>
      <c r="P625" s="222"/>
      <c r="Q625" s="222"/>
      <c r="R625" s="222"/>
      <c r="S625" s="222"/>
      <c r="T625" s="223"/>
      <c r="AT625" s="224" t="s">
        <v>417</v>
      </c>
      <c r="AU625" s="224" t="s">
        <v>87</v>
      </c>
      <c r="AV625" s="12" t="s">
        <v>23</v>
      </c>
      <c r="AW625" s="12" t="s">
        <v>43</v>
      </c>
      <c r="AX625" s="12" t="s">
        <v>79</v>
      </c>
      <c r="AY625" s="224" t="s">
        <v>406</v>
      </c>
    </row>
    <row r="626" spans="2:65" s="13" customFormat="1" x14ac:dyDescent="0.3">
      <c r="B626" s="225"/>
      <c r="C626" s="226"/>
      <c r="D626" s="215" t="s">
        <v>417</v>
      </c>
      <c r="E626" s="227" t="s">
        <v>36</v>
      </c>
      <c r="F626" s="228" t="s">
        <v>4338</v>
      </c>
      <c r="G626" s="226"/>
      <c r="H626" s="229">
        <v>4.9000000000000004</v>
      </c>
      <c r="I626" s="230"/>
      <c r="J626" s="226"/>
      <c r="K626" s="226"/>
      <c r="L626" s="231"/>
      <c r="M626" s="232"/>
      <c r="N626" s="233"/>
      <c r="O626" s="233"/>
      <c r="P626" s="233"/>
      <c r="Q626" s="233"/>
      <c r="R626" s="233"/>
      <c r="S626" s="233"/>
      <c r="T626" s="234"/>
      <c r="AT626" s="235" t="s">
        <v>417</v>
      </c>
      <c r="AU626" s="235" t="s">
        <v>87</v>
      </c>
      <c r="AV626" s="13" t="s">
        <v>87</v>
      </c>
      <c r="AW626" s="13" t="s">
        <v>43</v>
      </c>
      <c r="AX626" s="13" t="s">
        <v>79</v>
      </c>
      <c r="AY626" s="235" t="s">
        <v>406</v>
      </c>
    </row>
    <row r="627" spans="2:65" s="12" customFormat="1" x14ac:dyDescent="0.3">
      <c r="B627" s="213"/>
      <c r="C627" s="214"/>
      <c r="D627" s="215" t="s">
        <v>417</v>
      </c>
      <c r="E627" s="216" t="s">
        <v>36</v>
      </c>
      <c r="F627" s="217" t="s">
        <v>4339</v>
      </c>
      <c r="G627" s="214"/>
      <c r="H627" s="218" t="s">
        <v>36</v>
      </c>
      <c r="I627" s="219"/>
      <c r="J627" s="214"/>
      <c r="K627" s="214"/>
      <c r="L627" s="220"/>
      <c r="M627" s="221"/>
      <c r="N627" s="222"/>
      <c r="O627" s="222"/>
      <c r="P627" s="222"/>
      <c r="Q627" s="222"/>
      <c r="R627" s="222"/>
      <c r="S627" s="222"/>
      <c r="T627" s="223"/>
      <c r="AT627" s="224" t="s">
        <v>417</v>
      </c>
      <c r="AU627" s="224" t="s">
        <v>87</v>
      </c>
      <c r="AV627" s="12" t="s">
        <v>23</v>
      </c>
      <c r="AW627" s="12" t="s">
        <v>43</v>
      </c>
      <c r="AX627" s="12" t="s">
        <v>79</v>
      </c>
      <c r="AY627" s="224" t="s">
        <v>406</v>
      </c>
    </row>
    <row r="628" spans="2:65" s="13" customFormat="1" x14ac:dyDescent="0.3">
      <c r="B628" s="225"/>
      <c r="C628" s="226"/>
      <c r="D628" s="215" t="s">
        <v>417</v>
      </c>
      <c r="E628" s="227" t="s">
        <v>36</v>
      </c>
      <c r="F628" s="228" t="s">
        <v>4340</v>
      </c>
      <c r="G628" s="226"/>
      <c r="H628" s="229">
        <v>3.36</v>
      </c>
      <c r="I628" s="230"/>
      <c r="J628" s="226"/>
      <c r="K628" s="226"/>
      <c r="L628" s="231"/>
      <c r="M628" s="232"/>
      <c r="N628" s="233"/>
      <c r="O628" s="233"/>
      <c r="P628" s="233"/>
      <c r="Q628" s="233"/>
      <c r="R628" s="233"/>
      <c r="S628" s="233"/>
      <c r="T628" s="234"/>
      <c r="AT628" s="235" t="s">
        <v>417</v>
      </c>
      <c r="AU628" s="235" t="s">
        <v>87</v>
      </c>
      <c r="AV628" s="13" t="s">
        <v>87</v>
      </c>
      <c r="AW628" s="13" t="s">
        <v>43</v>
      </c>
      <c r="AX628" s="13" t="s">
        <v>79</v>
      </c>
      <c r="AY628" s="235" t="s">
        <v>406</v>
      </c>
    </row>
    <row r="629" spans="2:65" s="15" customFormat="1" x14ac:dyDescent="0.3">
      <c r="B629" s="254"/>
      <c r="C629" s="255"/>
      <c r="D629" s="215" t="s">
        <v>417</v>
      </c>
      <c r="E629" s="256" t="s">
        <v>36</v>
      </c>
      <c r="F629" s="257" t="s">
        <v>435</v>
      </c>
      <c r="G629" s="255"/>
      <c r="H629" s="258">
        <v>8.26</v>
      </c>
      <c r="I629" s="259"/>
      <c r="J629" s="255"/>
      <c r="K629" s="255"/>
      <c r="L629" s="260"/>
      <c r="M629" s="261"/>
      <c r="N629" s="262"/>
      <c r="O629" s="262"/>
      <c r="P629" s="262"/>
      <c r="Q629" s="262"/>
      <c r="R629" s="262"/>
      <c r="S629" s="262"/>
      <c r="T629" s="263"/>
      <c r="AT629" s="264" t="s">
        <v>417</v>
      </c>
      <c r="AU629" s="264" t="s">
        <v>87</v>
      </c>
      <c r="AV629" s="15" t="s">
        <v>94</v>
      </c>
      <c r="AW629" s="15" t="s">
        <v>43</v>
      </c>
      <c r="AX629" s="15" t="s">
        <v>79</v>
      </c>
      <c r="AY629" s="264" t="s">
        <v>406</v>
      </c>
    </row>
    <row r="630" spans="2:65" s="12" customFormat="1" x14ac:dyDescent="0.3">
      <c r="B630" s="213"/>
      <c r="C630" s="214"/>
      <c r="D630" s="215" t="s">
        <v>417</v>
      </c>
      <c r="E630" s="216" t="s">
        <v>36</v>
      </c>
      <c r="F630" s="217" t="s">
        <v>1677</v>
      </c>
      <c r="G630" s="214"/>
      <c r="H630" s="218" t="s">
        <v>36</v>
      </c>
      <c r="I630" s="219"/>
      <c r="J630" s="214"/>
      <c r="K630" s="214"/>
      <c r="L630" s="220"/>
      <c r="M630" s="221"/>
      <c r="N630" s="222"/>
      <c r="O630" s="222"/>
      <c r="P630" s="222"/>
      <c r="Q630" s="222"/>
      <c r="R630" s="222"/>
      <c r="S630" s="222"/>
      <c r="T630" s="223"/>
      <c r="AT630" s="224" t="s">
        <v>417</v>
      </c>
      <c r="AU630" s="224" t="s">
        <v>87</v>
      </c>
      <c r="AV630" s="12" t="s">
        <v>23</v>
      </c>
      <c r="AW630" s="12" t="s">
        <v>43</v>
      </c>
      <c r="AX630" s="12" t="s">
        <v>79</v>
      </c>
      <c r="AY630" s="224" t="s">
        <v>406</v>
      </c>
    </row>
    <row r="631" spans="2:65" s="13" customFormat="1" x14ac:dyDescent="0.3">
      <c r="B631" s="225"/>
      <c r="C631" s="226"/>
      <c r="D631" s="215" t="s">
        <v>417</v>
      </c>
      <c r="E631" s="227" t="s">
        <v>36</v>
      </c>
      <c r="F631" s="228" t="s">
        <v>4341</v>
      </c>
      <c r="G631" s="226"/>
      <c r="H631" s="229">
        <v>-0.10100000000000001</v>
      </c>
      <c r="I631" s="230"/>
      <c r="J631" s="226"/>
      <c r="K631" s="226"/>
      <c r="L631" s="231"/>
      <c r="M631" s="232"/>
      <c r="N631" s="233"/>
      <c r="O631" s="233"/>
      <c r="P631" s="233"/>
      <c r="Q631" s="233"/>
      <c r="R631" s="233"/>
      <c r="S631" s="233"/>
      <c r="T631" s="234"/>
      <c r="AT631" s="235" t="s">
        <v>417</v>
      </c>
      <c r="AU631" s="235" t="s">
        <v>87</v>
      </c>
      <c r="AV631" s="13" t="s">
        <v>87</v>
      </c>
      <c r="AW631" s="13" t="s">
        <v>43</v>
      </c>
      <c r="AX631" s="13" t="s">
        <v>79</v>
      </c>
      <c r="AY631" s="235" t="s">
        <v>406</v>
      </c>
    </row>
    <row r="632" spans="2:65" s="13" customFormat="1" x14ac:dyDescent="0.3">
      <c r="B632" s="225"/>
      <c r="C632" s="226"/>
      <c r="D632" s="215" t="s">
        <v>417</v>
      </c>
      <c r="E632" s="227" t="s">
        <v>36</v>
      </c>
      <c r="F632" s="228" t="s">
        <v>4342</v>
      </c>
      <c r="G632" s="226"/>
      <c r="H632" s="229">
        <v>-0.42199999999999999</v>
      </c>
      <c r="I632" s="230"/>
      <c r="J632" s="226"/>
      <c r="K632" s="226"/>
      <c r="L632" s="231"/>
      <c r="M632" s="232"/>
      <c r="N632" s="233"/>
      <c r="O632" s="233"/>
      <c r="P632" s="233"/>
      <c r="Q632" s="233"/>
      <c r="R632" s="233"/>
      <c r="S632" s="233"/>
      <c r="T632" s="234"/>
      <c r="AT632" s="235" t="s">
        <v>417</v>
      </c>
      <c r="AU632" s="235" t="s">
        <v>87</v>
      </c>
      <c r="AV632" s="13" t="s">
        <v>87</v>
      </c>
      <c r="AW632" s="13" t="s">
        <v>43</v>
      </c>
      <c r="AX632" s="13" t="s">
        <v>79</v>
      </c>
      <c r="AY632" s="235" t="s">
        <v>406</v>
      </c>
    </row>
    <row r="633" spans="2:65" s="13" customFormat="1" x14ac:dyDescent="0.3">
      <c r="B633" s="225"/>
      <c r="C633" s="226"/>
      <c r="D633" s="215" t="s">
        <v>417</v>
      </c>
      <c r="E633" s="227" t="s">
        <v>36</v>
      </c>
      <c r="F633" s="228" t="s">
        <v>4343</v>
      </c>
      <c r="G633" s="226"/>
      <c r="H633" s="229">
        <v>-7.6999999999999999E-2</v>
      </c>
      <c r="I633" s="230"/>
      <c r="J633" s="226"/>
      <c r="K633" s="226"/>
      <c r="L633" s="231"/>
      <c r="M633" s="232"/>
      <c r="N633" s="233"/>
      <c r="O633" s="233"/>
      <c r="P633" s="233"/>
      <c r="Q633" s="233"/>
      <c r="R633" s="233"/>
      <c r="S633" s="233"/>
      <c r="T633" s="234"/>
      <c r="AT633" s="235" t="s">
        <v>417</v>
      </c>
      <c r="AU633" s="235" t="s">
        <v>87</v>
      </c>
      <c r="AV633" s="13" t="s">
        <v>87</v>
      </c>
      <c r="AW633" s="13" t="s">
        <v>43</v>
      </c>
      <c r="AX633" s="13" t="s">
        <v>79</v>
      </c>
      <c r="AY633" s="235" t="s">
        <v>406</v>
      </c>
    </row>
    <row r="634" spans="2:65" s="15" customFormat="1" x14ac:dyDescent="0.3">
      <c r="B634" s="254"/>
      <c r="C634" s="255"/>
      <c r="D634" s="215" t="s">
        <v>417</v>
      </c>
      <c r="E634" s="256" t="s">
        <v>36</v>
      </c>
      <c r="F634" s="257" t="s">
        <v>435</v>
      </c>
      <c r="G634" s="255"/>
      <c r="H634" s="258">
        <v>-0.6</v>
      </c>
      <c r="I634" s="259"/>
      <c r="J634" s="255"/>
      <c r="K634" s="255"/>
      <c r="L634" s="260"/>
      <c r="M634" s="261"/>
      <c r="N634" s="262"/>
      <c r="O634" s="262"/>
      <c r="P634" s="262"/>
      <c r="Q634" s="262"/>
      <c r="R634" s="262"/>
      <c r="S634" s="262"/>
      <c r="T634" s="263"/>
      <c r="AT634" s="264" t="s">
        <v>417</v>
      </c>
      <c r="AU634" s="264" t="s">
        <v>87</v>
      </c>
      <c r="AV634" s="15" t="s">
        <v>94</v>
      </c>
      <c r="AW634" s="15" t="s">
        <v>43</v>
      </c>
      <c r="AX634" s="15" t="s">
        <v>79</v>
      </c>
      <c r="AY634" s="264" t="s">
        <v>406</v>
      </c>
    </row>
    <row r="635" spans="2:65" s="14" customFormat="1" x14ac:dyDescent="0.3">
      <c r="B635" s="236"/>
      <c r="C635" s="237"/>
      <c r="D635" s="247" t="s">
        <v>417</v>
      </c>
      <c r="E635" s="248" t="s">
        <v>36</v>
      </c>
      <c r="F635" s="249" t="s">
        <v>421</v>
      </c>
      <c r="G635" s="237"/>
      <c r="H635" s="250">
        <v>162.983</v>
      </c>
      <c r="I635" s="241"/>
      <c r="J635" s="237"/>
      <c r="K635" s="237"/>
      <c r="L635" s="242"/>
      <c r="M635" s="243"/>
      <c r="N635" s="244"/>
      <c r="O635" s="244"/>
      <c r="P635" s="244"/>
      <c r="Q635" s="244"/>
      <c r="R635" s="244"/>
      <c r="S635" s="244"/>
      <c r="T635" s="245"/>
      <c r="AT635" s="246" t="s">
        <v>417</v>
      </c>
      <c r="AU635" s="246" t="s">
        <v>87</v>
      </c>
      <c r="AV635" s="14" t="s">
        <v>415</v>
      </c>
      <c r="AW635" s="14" t="s">
        <v>43</v>
      </c>
      <c r="AX635" s="14" t="s">
        <v>23</v>
      </c>
      <c r="AY635" s="246" t="s">
        <v>406</v>
      </c>
    </row>
    <row r="636" spans="2:65" s="1" customFormat="1" ht="22.5" customHeight="1" x14ac:dyDescent="0.3">
      <c r="B636" s="37"/>
      <c r="C636" s="201" t="s">
        <v>1263</v>
      </c>
      <c r="D636" s="201" t="s">
        <v>410</v>
      </c>
      <c r="E636" s="202" t="s">
        <v>4344</v>
      </c>
      <c r="F636" s="203" t="s">
        <v>1691</v>
      </c>
      <c r="G636" s="204" t="s">
        <v>413</v>
      </c>
      <c r="H636" s="205">
        <v>5.5439999999999996</v>
      </c>
      <c r="I636" s="206"/>
      <c r="J636" s="207">
        <f>ROUND(I636*H636,2)</f>
        <v>0</v>
      </c>
      <c r="K636" s="203" t="s">
        <v>36</v>
      </c>
      <c r="L636" s="57"/>
      <c r="M636" s="208" t="s">
        <v>36</v>
      </c>
      <c r="N636" s="209" t="s">
        <v>50</v>
      </c>
      <c r="O636" s="38"/>
      <c r="P636" s="210">
        <f>O636*H636</f>
        <v>0</v>
      </c>
      <c r="Q636" s="210">
        <v>2.5143</v>
      </c>
      <c r="R636" s="210">
        <f>Q636*H636</f>
        <v>13.9392792</v>
      </c>
      <c r="S636" s="210">
        <v>0</v>
      </c>
      <c r="T636" s="211">
        <f>S636*H636</f>
        <v>0</v>
      </c>
      <c r="AR636" s="19" t="s">
        <v>415</v>
      </c>
      <c r="AT636" s="19" t="s">
        <v>410</v>
      </c>
      <c r="AU636" s="19" t="s">
        <v>87</v>
      </c>
      <c r="AY636" s="19" t="s">
        <v>406</v>
      </c>
      <c r="BE636" s="212">
        <f>IF(N636="základní",J636,0)</f>
        <v>0</v>
      </c>
      <c r="BF636" s="212">
        <f>IF(N636="snížená",J636,0)</f>
        <v>0</v>
      </c>
      <c r="BG636" s="212">
        <f>IF(N636="zákl. přenesená",J636,0)</f>
        <v>0</v>
      </c>
      <c r="BH636" s="212">
        <f>IF(N636="sníž. přenesená",J636,0)</f>
        <v>0</v>
      </c>
      <c r="BI636" s="212">
        <f>IF(N636="nulová",J636,0)</f>
        <v>0</v>
      </c>
      <c r="BJ636" s="19" t="s">
        <v>23</v>
      </c>
      <c r="BK636" s="212">
        <f>ROUND(I636*H636,2)</f>
        <v>0</v>
      </c>
      <c r="BL636" s="19" t="s">
        <v>415</v>
      </c>
      <c r="BM636" s="19" t="s">
        <v>4345</v>
      </c>
    </row>
    <row r="637" spans="2:65" s="12" customFormat="1" x14ac:dyDescent="0.3">
      <c r="B637" s="213"/>
      <c r="C637" s="214"/>
      <c r="D637" s="215" t="s">
        <v>417</v>
      </c>
      <c r="E637" s="216" t="s">
        <v>36</v>
      </c>
      <c r="F637" s="217" t="s">
        <v>4346</v>
      </c>
      <c r="G637" s="214"/>
      <c r="H637" s="218" t="s">
        <v>36</v>
      </c>
      <c r="I637" s="219"/>
      <c r="J637" s="214"/>
      <c r="K637" s="214"/>
      <c r="L637" s="220"/>
      <c r="M637" s="221"/>
      <c r="N637" s="222"/>
      <c r="O637" s="222"/>
      <c r="P637" s="222"/>
      <c r="Q637" s="222"/>
      <c r="R637" s="222"/>
      <c r="S637" s="222"/>
      <c r="T637" s="223"/>
      <c r="AT637" s="224" t="s">
        <v>417</v>
      </c>
      <c r="AU637" s="224" t="s">
        <v>87</v>
      </c>
      <c r="AV637" s="12" t="s">
        <v>23</v>
      </c>
      <c r="AW637" s="12" t="s">
        <v>43</v>
      </c>
      <c r="AX637" s="12" t="s">
        <v>79</v>
      </c>
      <c r="AY637" s="224" t="s">
        <v>406</v>
      </c>
    </row>
    <row r="638" spans="2:65" s="13" customFormat="1" x14ac:dyDescent="0.3">
      <c r="B638" s="225"/>
      <c r="C638" s="226"/>
      <c r="D638" s="247" t="s">
        <v>417</v>
      </c>
      <c r="E638" s="251" t="s">
        <v>36</v>
      </c>
      <c r="F638" s="252" t="s">
        <v>4347</v>
      </c>
      <c r="G638" s="226"/>
      <c r="H638" s="253">
        <v>5.5439999999999996</v>
      </c>
      <c r="I638" s="230"/>
      <c r="J638" s="226"/>
      <c r="K638" s="226"/>
      <c r="L638" s="231"/>
      <c r="M638" s="232"/>
      <c r="N638" s="233"/>
      <c r="O638" s="233"/>
      <c r="P638" s="233"/>
      <c r="Q638" s="233"/>
      <c r="R638" s="233"/>
      <c r="S638" s="233"/>
      <c r="T638" s="234"/>
      <c r="AT638" s="235" t="s">
        <v>417</v>
      </c>
      <c r="AU638" s="235" t="s">
        <v>87</v>
      </c>
      <c r="AV638" s="13" t="s">
        <v>87</v>
      </c>
      <c r="AW638" s="13" t="s">
        <v>43</v>
      </c>
      <c r="AX638" s="13" t="s">
        <v>23</v>
      </c>
      <c r="AY638" s="235" t="s">
        <v>406</v>
      </c>
    </row>
    <row r="639" spans="2:65" s="1" customFormat="1" ht="31.5" customHeight="1" x14ac:dyDescent="0.3">
      <c r="B639" s="37"/>
      <c r="C639" s="201" t="s">
        <v>1269</v>
      </c>
      <c r="D639" s="201" t="s">
        <v>410</v>
      </c>
      <c r="E639" s="202" t="s">
        <v>1698</v>
      </c>
      <c r="F639" s="203" t="s">
        <v>1699</v>
      </c>
      <c r="G639" s="204" t="s">
        <v>466</v>
      </c>
      <c r="H639" s="205">
        <v>287.08800000000002</v>
      </c>
      <c r="I639" s="206"/>
      <c r="J639" s="207">
        <f>ROUND(I639*H639,2)</f>
        <v>0</v>
      </c>
      <c r="K639" s="203" t="s">
        <v>414</v>
      </c>
      <c r="L639" s="57"/>
      <c r="M639" s="208" t="s">
        <v>36</v>
      </c>
      <c r="N639" s="209" t="s">
        <v>50</v>
      </c>
      <c r="O639" s="38"/>
      <c r="P639" s="210">
        <f>O639*H639</f>
        <v>0</v>
      </c>
      <c r="Q639" s="210">
        <v>4.3200000000000001E-3</v>
      </c>
      <c r="R639" s="210">
        <f>Q639*H639</f>
        <v>1.24022016</v>
      </c>
      <c r="S639" s="210">
        <v>0</v>
      </c>
      <c r="T639" s="211">
        <f>S639*H639</f>
        <v>0</v>
      </c>
      <c r="AR639" s="19" t="s">
        <v>415</v>
      </c>
      <c r="AT639" s="19" t="s">
        <v>410</v>
      </c>
      <c r="AU639" s="19" t="s">
        <v>87</v>
      </c>
      <c r="AY639" s="19" t="s">
        <v>406</v>
      </c>
      <c r="BE639" s="212">
        <f>IF(N639="základní",J639,0)</f>
        <v>0</v>
      </c>
      <c r="BF639" s="212">
        <f>IF(N639="snížená",J639,0)</f>
        <v>0</v>
      </c>
      <c r="BG639" s="212">
        <f>IF(N639="zákl. přenesená",J639,0)</f>
        <v>0</v>
      </c>
      <c r="BH639" s="212">
        <f>IF(N639="sníž. přenesená",J639,0)</f>
        <v>0</v>
      </c>
      <c r="BI639" s="212">
        <f>IF(N639="nulová",J639,0)</f>
        <v>0</v>
      </c>
      <c r="BJ639" s="19" t="s">
        <v>23</v>
      </c>
      <c r="BK639" s="212">
        <f>ROUND(I639*H639,2)</f>
        <v>0</v>
      </c>
      <c r="BL639" s="19" t="s">
        <v>415</v>
      </c>
      <c r="BM639" s="19" t="s">
        <v>4348</v>
      </c>
    </row>
    <row r="640" spans="2:65" s="12" customFormat="1" x14ac:dyDescent="0.3">
      <c r="B640" s="213"/>
      <c r="C640" s="214"/>
      <c r="D640" s="215" t="s">
        <v>417</v>
      </c>
      <c r="E640" s="216" t="s">
        <v>36</v>
      </c>
      <c r="F640" s="217" t="s">
        <v>1701</v>
      </c>
      <c r="G640" s="214"/>
      <c r="H640" s="218" t="s">
        <v>36</v>
      </c>
      <c r="I640" s="219"/>
      <c r="J640" s="214"/>
      <c r="K640" s="214"/>
      <c r="L640" s="220"/>
      <c r="M640" s="221"/>
      <c r="N640" s="222"/>
      <c r="O640" s="222"/>
      <c r="P640" s="222"/>
      <c r="Q640" s="222"/>
      <c r="R640" s="222"/>
      <c r="S640" s="222"/>
      <c r="T640" s="223"/>
      <c r="AT640" s="224" t="s">
        <v>417</v>
      </c>
      <c r="AU640" s="224" t="s">
        <v>87</v>
      </c>
      <c r="AV640" s="12" t="s">
        <v>23</v>
      </c>
      <c r="AW640" s="12" t="s">
        <v>43</v>
      </c>
      <c r="AX640" s="12" t="s">
        <v>79</v>
      </c>
      <c r="AY640" s="224" t="s">
        <v>406</v>
      </c>
    </row>
    <row r="641" spans="2:65" s="12" customFormat="1" x14ac:dyDescent="0.3">
      <c r="B641" s="213"/>
      <c r="C641" s="214"/>
      <c r="D641" s="215" t="s">
        <v>417</v>
      </c>
      <c r="E641" s="216" t="s">
        <v>36</v>
      </c>
      <c r="F641" s="217" t="s">
        <v>4167</v>
      </c>
      <c r="G641" s="214"/>
      <c r="H641" s="218" t="s">
        <v>36</v>
      </c>
      <c r="I641" s="219"/>
      <c r="J641" s="214"/>
      <c r="K641" s="214"/>
      <c r="L641" s="220"/>
      <c r="M641" s="221"/>
      <c r="N641" s="222"/>
      <c r="O641" s="222"/>
      <c r="P641" s="222"/>
      <c r="Q641" s="222"/>
      <c r="R641" s="222"/>
      <c r="S641" s="222"/>
      <c r="T641" s="223"/>
      <c r="AT641" s="224" t="s">
        <v>417</v>
      </c>
      <c r="AU641" s="224" t="s">
        <v>87</v>
      </c>
      <c r="AV641" s="12" t="s">
        <v>23</v>
      </c>
      <c r="AW641" s="12" t="s">
        <v>43</v>
      </c>
      <c r="AX641" s="12" t="s">
        <v>79</v>
      </c>
      <c r="AY641" s="224" t="s">
        <v>406</v>
      </c>
    </row>
    <row r="642" spans="2:65" s="13" customFormat="1" x14ac:dyDescent="0.3">
      <c r="B642" s="225"/>
      <c r="C642" s="226"/>
      <c r="D642" s="215" t="s">
        <v>417</v>
      </c>
      <c r="E642" s="227" t="s">
        <v>36</v>
      </c>
      <c r="F642" s="228" t="s">
        <v>4349</v>
      </c>
      <c r="G642" s="226"/>
      <c r="H642" s="229">
        <v>26.071999999999999</v>
      </c>
      <c r="I642" s="230"/>
      <c r="J642" s="226"/>
      <c r="K642" s="226"/>
      <c r="L642" s="231"/>
      <c r="M642" s="232"/>
      <c r="N642" s="233"/>
      <c r="O642" s="233"/>
      <c r="P642" s="233"/>
      <c r="Q642" s="233"/>
      <c r="R642" s="233"/>
      <c r="S642" s="233"/>
      <c r="T642" s="234"/>
      <c r="AT642" s="235" t="s">
        <v>417</v>
      </c>
      <c r="AU642" s="235" t="s">
        <v>87</v>
      </c>
      <c r="AV642" s="13" t="s">
        <v>87</v>
      </c>
      <c r="AW642" s="13" t="s">
        <v>43</v>
      </c>
      <c r="AX642" s="13" t="s">
        <v>79</v>
      </c>
      <c r="AY642" s="235" t="s">
        <v>406</v>
      </c>
    </row>
    <row r="643" spans="2:65" s="13" customFormat="1" x14ac:dyDescent="0.3">
      <c r="B643" s="225"/>
      <c r="C643" s="226"/>
      <c r="D643" s="215" t="s">
        <v>417</v>
      </c>
      <c r="E643" s="227" t="s">
        <v>36</v>
      </c>
      <c r="F643" s="228" t="s">
        <v>4350</v>
      </c>
      <c r="G643" s="226"/>
      <c r="H643" s="229">
        <v>10.119999999999999</v>
      </c>
      <c r="I643" s="230"/>
      <c r="J643" s="226"/>
      <c r="K643" s="226"/>
      <c r="L643" s="231"/>
      <c r="M643" s="232"/>
      <c r="N643" s="233"/>
      <c r="O643" s="233"/>
      <c r="P643" s="233"/>
      <c r="Q643" s="233"/>
      <c r="R643" s="233"/>
      <c r="S643" s="233"/>
      <c r="T643" s="234"/>
      <c r="AT643" s="235" t="s">
        <v>417</v>
      </c>
      <c r="AU643" s="235" t="s">
        <v>87</v>
      </c>
      <c r="AV643" s="13" t="s">
        <v>87</v>
      </c>
      <c r="AW643" s="13" t="s">
        <v>43</v>
      </c>
      <c r="AX643" s="13" t="s">
        <v>79</v>
      </c>
      <c r="AY643" s="235" t="s">
        <v>406</v>
      </c>
    </row>
    <row r="644" spans="2:65" s="12" customFormat="1" x14ac:dyDescent="0.3">
      <c r="B644" s="213"/>
      <c r="C644" s="214"/>
      <c r="D644" s="215" t="s">
        <v>417</v>
      </c>
      <c r="E644" s="216" t="s">
        <v>36</v>
      </c>
      <c r="F644" s="217" t="s">
        <v>4351</v>
      </c>
      <c r="G644" s="214"/>
      <c r="H644" s="218" t="s">
        <v>36</v>
      </c>
      <c r="I644" s="219"/>
      <c r="J644" s="214"/>
      <c r="K644" s="214"/>
      <c r="L644" s="220"/>
      <c r="M644" s="221"/>
      <c r="N644" s="222"/>
      <c r="O644" s="222"/>
      <c r="P644" s="222"/>
      <c r="Q644" s="222"/>
      <c r="R644" s="222"/>
      <c r="S644" s="222"/>
      <c r="T644" s="223"/>
      <c r="AT644" s="224" t="s">
        <v>417</v>
      </c>
      <c r="AU644" s="224" t="s">
        <v>87</v>
      </c>
      <c r="AV644" s="12" t="s">
        <v>23</v>
      </c>
      <c r="AW644" s="12" t="s">
        <v>43</v>
      </c>
      <c r="AX644" s="12" t="s">
        <v>79</v>
      </c>
      <c r="AY644" s="224" t="s">
        <v>406</v>
      </c>
    </row>
    <row r="645" spans="2:65" s="13" customFormat="1" x14ac:dyDescent="0.3">
      <c r="B645" s="225"/>
      <c r="C645" s="226"/>
      <c r="D645" s="215" t="s">
        <v>417</v>
      </c>
      <c r="E645" s="227" t="s">
        <v>36</v>
      </c>
      <c r="F645" s="228" t="s">
        <v>4352</v>
      </c>
      <c r="G645" s="226"/>
      <c r="H645" s="229">
        <v>232.56</v>
      </c>
      <c r="I645" s="230"/>
      <c r="J645" s="226"/>
      <c r="K645" s="226"/>
      <c r="L645" s="231"/>
      <c r="M645" s="232"/>
      <c r="N645" s="233"/>
      <c r="O645" s="233"/>
      <c r="P645" s="233"/>
      <c r="Q645" s="233"/>
      <c r="R645" s="233"/>
      <c r="S645" s="233"/>
      <c r="T645" s="234"/>
      <c r="AT645" s="235" t="s">
        <v>417</v>
      </c>
      <c r="AU645" s="235" t="s">
        <v>87</v>
      </c>
      <c r="AV645" s="13" t="s">
        <v>87</v>
      </c>
      <c r="AW645" s="13" t="s">
        <v>43</v>
      </c>
      <c r="AX645" s="13" t="s">
        <v>79</v>
      </c>
      <c r="AY645" s="235" t="s">
        <v>406</v>
      </c>
    </row>
    <row r="646" spans="2:65" s="12" customFormat="1" x14ac:dyDescent="0.3">
      <c r="B646" s="213"/>
      <c r="C646" s="214"/>
      <c r="D646" s="215" t="s">
        <v>417</v>
      </c>
      <c r="E646" s="216" t="s">
        <v>36</v>
      </c>
      <c r="F646" s="217" t="s">
        <v>4346</v>
      </c>
      <c r="G646" s="214"/>
      <c r="H646" s="218" t="s">
        <v>36</v>
      </c>
      <c r="I646" s="219"/>
      <c r="J646" s="214"/>
      <c r="K646" s="214"/>
      <c r="L646" s="220"/>
      <c r="M646" s="221"/>
      <c r="N646" s="222"/>
      <c r="O646" s="222"/>
      <c r="P646" s="222"/>
      <c r="Q646" s="222"/>
      <c r="R646" s="222"/>
      <c r="S646" s="222"/>
      <c r="T646" s="223"/>
      <c r="AT646" s="224" t="s">
        <v>417</v>
      </c>
      <c r="AU646" s="224" t="s">
        <v>87</v>
      </c>
      <c r="AV646" s="12" t="s">
        <v>23</v>
      </c>
      <c r="AW646" s="12" t="s">
        <v>43</v>
      </c>
      <c r="AX646" s="12" t="s">
        <v>79</v>
      </c>
      <c r="AY646" s="224" t="s">
        <v>406</v>
      </c>
    </row>
    <row r="647" spans="2:65" s="13" customFormat="1" x14ac:dyDescent="0.3">
      <c r="B647" s="225"/>
      <c r="C647" s="226"/>
      <c r="D647" s="215" t="s">
        <v>417</v>
      </c>
      <c r="E647" s="227" t="s">
        <v>36</v>
      </c>
      <c r="F647" s="228" t="s">
        <v>4353</v>
      </c>
      <c r="G647" s="226"/>
      <c r="H647" s="229">
        <v>18.335999999999999</v>
      </c>
      <c r="I647" s="230"/>
      <c r="J647" s="226"/>
      <c r="K647" s="226"/>
      <c r="L647" s="231"/>
      <c r="M647" s="232"/>
      <c r="N647" s="233"/>
      <c r="O647" s="233"/>
      <c r="P647" s="233"/>
      <c r="Q647" s="233"/>
      <c r="R647" s="233"/>
      <c r="S647" s="233"/>
      <c r="T647" s="234"/>
      <c r="AT647" s="235" t="s">
        <v>417</v>
      </c>
      <c r="AU647" s="235" t="s">
        <v>87</v>
      </c>
      <c r="AV647" s="13" t="s">
        <v>87</v>
      </c>
      <c r="AW647" s="13" t="s">
        <v>43</v>
      </c>
      <c r="AX647" s="13" t="s">
        <v>79</v>
      </c>
      <c r="AY647" s="235" t="s">
        <v>406</v>
      </c>
    </row>
    <row r="648" spans="2:65" s="14" customFormat="1" x14ac:dyDescent="0.3">
      <c r="B648" s="236"/>
      <c r="C648" s="237"/>
      <c r="D648" s="247" t="s">
        <v>417</v>
      </c>
      <c r="E648" s="248" t="s">
        <v>223</v>
      </c>
      <c r="F648" s="249" t="s">
        <v>421</v>
      </c>
      <c r="G648" s="237"/>
      <c r="H648" s="250">
        <v>287.08800000000002</v>
      </c>
      <c r="I648" s="241"/>
      <c r="J648" s="237"/>
      <c r="K648" s="237"/>
      <c r="L648" s="242"/>
      <c r="M648" s="243"/>
      <c r="N648" s="244"/>
      <c r="O648" s="244"/>
      <c r="P648" s="244"/>
      <c r="Q648" s="244"/>
      <c r="R648" s="244"/>
      <c r="S648" s="244"/>
      <c r="T648" s="245"/>
      <c r="AT648" s="246" t="s">
        <v>417</v>
      </c>
      <c r="AU648" s="246" t="s">
        <v>87</v>
      </c>
      <c r="AV648" s="14" t="s">
        <v>415</v>
      </c>
      <c r="AW648" s="14" t="s">
        <v>43</v>
      </c>
      <c r="AX648" s="14" t="s">
        <v>23</v>
      </c>
      <c r="AY648" s="246" t="s">
        <v>406</v>
      </c>
    </row>
    <row r="649" spans="2:65" s="1" customFormat="1" ht="31.5" customHeight="1" x14ac:dyDescent="0.3">
      <c r="B649" s="37"/>
      <c r="C649" s="201" t="s">
        <v>1277</v>
      </c>
      <c r="D649" s="201" t="s">
        <v>410</v>
      </c>
      <c r="E649" s="202" t="s">
        <v>1719</v>
      </c>
      <c r="F649" s="203" t="s">
        <v>1720</v>
      </c>
      <c r="G649" s="204" t="s">
        <v>466</v>
      </c>
      <c r="H649" s="205">
        <v>287.08800000000002</v>
      </c>
      <c r="I649" s="206"/>
      <c r="J649" s="207">
        <f>ROUND(I649*H649,2)</f>
        <v>0</v>
      </c>
      <c r="K649" s="203" t="s">
        <v>414</v>
      </c>
      <c r="L649" s="57"/>
      <c r="M649" s="208" t="s">
        <v>36</v>
      </c>
      <c r="N649" s="209" t="s">
        <v>50</v>
      </c>
      <c r="O649" s="38"/>
      <c r="P649" s="210">
        <f>O649*H649</f>
        <v>0</v>
      </c>
      <c r="Q649" s="210">
        <v>0</v>
      </c>
      <c r="R649" s="210">
        <f>Q649*H649</f>
        <v>0</v>
      </c>
      <c r="S649" s="210">
        <v>0</v>
      </c>
      <c r="T649" s="211">
        <f>S649*H649</f>
        <v>0</v>
      </c>
      <c r="AR649" s="19" t="s">
        <v>415</v>
      </c>
      <c r="AT649" s="19" t="s">
        <v>410</v>
      </c>
      <c r="AU649" s="19" t="s">
        <v>87</v>
      </c>
      <c r="AY649" s="19" t="s">
        <v>406</v>
      </c>
      <c r="BE649" s="212">
        <f>IF(N649="základní",J649,0)</f>
        <v>0</v>
      </c>
      <c r="BF649" s="212">
        <f>IF(N649="snížená",J649,0)</f>
        <v>0</v>
      </c>
      <c r="BG649" s="212">
        <f>IF(N649="zákl. přenesená",J649,0)</f>
        <v>0</v>
      </c>
      <c r="BH649" s="212">
        <f>IF(N649="sníž. přenesená",J649,0)</f>
        <v>0</v>
      </c>
      <c r="BI649" s="212">
        <f>IF(N649="nulová",J649,0)</f>
        <v>0</v>
      </c>
      <c r="BJ649" s="19" t="s">
        <v>23</v>
      </c>
      <c r="BK649" s="212">
        <f>ROUND(I649*H649,2)</f>
        <v>0</v>
      </c>
      <c r="BL649" s="19" t="s">
        <v>415</v>
      </c>
      <c r="BM649" s="19" t="s">
        <v>4354</v>
      </c>
    </row>
    <row r="650" spans="2:65" s="1" customFormat="1" ht="31.5" customHeight="1" x14ac:dyDescent="0.3">
      <c r="B650" s="37"/>
      <c r="C650" s="201" t="s">
        <v>1282</v>
      </c>
      <c r="D650" s="201" t="s">
        <v>410</v>
      </c>
      <c r="E650" s="202" t="s">
        <v>1723</v>
      </c>
      <c r="F650" s="203" t="s">
        <v>1724</v>
      </c>
      <c r="G650" s="204" t="s">
        <v>466</v>
      </c>
      <c r="H650" s="205">
        <v>340.18400000000003</v>
      </c>
      <c r="I650" s="206"/>
      <c r="J650" s="207">
        <f>ROUND(I650*H650,2)</f>
        <v>0</v>
      </c>
      <c r="K650" s="203" t="s">
        <v>36</v>
      </c>
      <c r="L650" s="57"/>
      <c r="M650" s="208" t="s">
        <v>36</v>
      </c>
      <c r="N650" s="209" t="s">
        <v>50</v>
      </c>
      <c r="O650" s="38"/>
      <c r="P650" s="210">
        <f>O650*H650</f>
        <v>0</v>
      </c>
      <c r="Q650" s="210">
        <v>2.65E-3</v>
      </c>
      <c r="R650" s="210">
        <f>Q650*H650</f>
        <v>0.90148760000000006</v>
      </c>
      <c r="S650" s="210">
        <v>0</v>
      </c>
      <c r="T650" s="211">
        <f>S650*H650</f>
        <v>0</v>
      </c>
      <c r="AR650" s="19" t="s">
        <v>415</v>
      </c>
      <c r="AT650" s="19" t="s">
        <v>410</v>
      </c>
      <c r="AU650" s="19" t="s">
        <v>87</v>
      </c>
      <c r="AY650" s="19" t="s">
        <v>406</v>
      </c>
      <c r="BE650" s="212">
        <f>IF(N650="základní",J650,0)</f>
        <v>0</v>
      </c>
      <c r="BF650" s="212">
        <f>IF(N650="snížená",J650,0)</f>
        <v>0</v>
      </c>
      <c r="BG650" s="212">
        <f>IF(N650="zákl. přenesená",J650,0)</f>
        <v>0</v>
      </c>
      <c r="BH650" s="212">
        <f>IF(N650="sníž. přenesená",J650,0)</f>
        <v>0</v>
      </c>
      <c r="BI650" s="212">
        <f>IF(N650="nulová",J650,0)</f>
        <v>0</v>
      </c>
      <c r="BJ650" s="19" t="s">
        <v>23</v>
      </c>
      <c r="BK650" s="212">
        <f>ROUND(I650*H650,2)</f>
        <v>0</v>
      </c>
      <c r="BL650" s="19" t="s">
        <v>415</v>
      </c>
      <c r="BM650" s="19" t="s">
        <v>4355</v>
      </c>
    </row>
    <row r="651" spans="2:65" s="12" customFormat="1" x14ac:dyDescent="0.3">
      <c r="B651" s="213"/>
      <c r="C651" s="214"/>
      <c r="D651" s="215" t="s">
        <v>417</v>
      </c>
      <c r="E651" s="216" t="s">
        <v>36</v>
      </c>
      <c r="F651" s="217" t="s">
        <v>4167</v>
      </c>
      <c r="G651" s="214"/>
      <c r="H651" s="218" t="s">
        <v>36</v>
      </c>
      <c r="I651" s="219"/>
      <c r="J651" s="214"/>
      <c r="K651" s="214"/>
      <c r="L651" s="220"/>
      <c r="M651" s="221"/>
      <c r="N651" s="222"/>
      <c r="O651" s="222"/>
      <c r="P651" s="222"/>
      <c r="Q651" s="222"/>
      <c r="R651" s="222"/>
      <c r="S651" s="222"/>
      <c r="T651" s="223"/>
      <c r="AT651" s="224" t="s">
        <v>417</v>
      </c>
      <c r="AU651" s="224" t="s">
        <v>87</v>
      </c>
      <c r="AV651" s="12" t="s">
        <v>23</v>
      </c>
      <c r="AW651" s="12" t="s">
        <v>43</v>
      </c>
      <c r="AX651" s="12" t="s">
        <v>79</v>
      </c>
      <c r="AY651" s="224" t="s">
        <v>406</v>
      </c>
    </row>
    <row r="652" spans="2:65" s="12" customFormat="1" x14ac:dyDescent="0.3">
      <c r="B652" s="213"/>
      <c r="C652" s="214"/>
      <c r="D652" s="215" t="s">
        <v>417</v>
      </c>
      <c r="E652" s="216" t="s">
        <v>36</v>
      </c>
      <c r="F652" s="217" t="s">
        <v>4356</v>
      </c>
      <c r="G652" s="214"/>
      <c r="H652" s="218" t="s">
        <v>36</v>
      </c>
      <c r="I652" s="219"/>
      <c r="J652" s="214"/>
      <c r="K652" s="214"/>
      <c r="L652" s="220"/>
      <c r="M652" s="221"/>
      <c r="N652" s="222"/>
      <c r="O652" s="222"/>
      <c r="P652" s="222"/>
      <c r="Q652" s="222"/>
      <c r="R652" s="222"/>
      <c r="S652" s="222"/>
      <c r="T652" s="223"/>
      <c r="AT652" s="224" t="s">
        <v>417</v>
      </c>
      <c r="AU652" s="224" t="s">
        <v>87</v>
      </c>
      <c r="AV652" s="12" t="s">
        <v>23</v>
      </c>
      <c r="AW652" s="12" t="s">
        <v>43</v>
      </c>
      <c r="AX652" s="12" t="s">
        <v>79</v>
      </c>
      <c r="AY652" s="224" t="s">
        <v>406</v>
      </c>
    </row>
    <row r="653" spans="2:65" s="13" customFormat="1" x14ac:dyDescent="0.3">
      <c r="B653" s="225"/>
      <c r="C653" s="226"/>
      <c r="D653" s="215" t="s">
        <v>417</v>
      </c>
      <c r="E653" s="227" t="s">
        <v>36</v>
      </c>
      <c r="F653" s="228" t="s">
        <v>4357</v>
      </c>
      <c r="G653" s="226"/>
      <c r="H653" s="229">
        <v>26.071999999999999</v>
      </c>
      <c r="I653" s="230"/>
      <c r="J653" s="226"/>
      <c r="K653" s="226"/>
      <c r="L653" s="231"/>
      <c r="M653" s="232"/>
      <c r="N653" s="233"/>
      <c r="O653" s="233"/>
      <c r="P653" s="233"/>
      <c r="Q653" s="233"/>
      <c r="R653" s="233"/>
      <c r="S653" s="233"/>
      <c r="T653" s="234"/>
      <c r="AT653" s="235" t="s">
        <v>417</v>
      </c>
      <c r="AU653" s="235" t="s">
        <v>87</v>
      </c>
      <c r="AV653" s="13" t="s">
        <v>87</v>
      </c>
      <c r="AW653" s="13" t="s">
        <v>43</v>
      </c>
      <c r="AX653" s="13" t="s">
        <v>79</v>
      </c>
      <c r="AY653" s="235" t="s">
        <v>406</v>
      </c>
    </row>
    <row r="654" spans="2:65" s="13" customFormat="1" x14ac:dyDescent="0.3">
      <c r="B654" s="225"/>
      <c r="C654" s="226"/>
      <c r="D654" s="215" t="s">
        <v>417</v>
      </c>
      <c r="E654" s="227" t="s">
        <v>36</v>
      </c>
      <c r="F654" s="228" t="s">
        <v>4358</v>
      </c>
      <c r="G654" s="226"/>
      <c r="H654" s="229">
        <v>16.72</v>
      </c>
      <c r="I654" s="230"/>
      <c r="J654" s="226"/>
      <c r="K654" s="226"/>
      <c r="L654" s="231"/>
      <c r="M654" s="232"/>
      <c r="N654" s="233"/>
      <c r="O654" s="233"/>
      <c r="P654" s="233"/>
      <c r="Q654" s="233"/>
      <c r="R654" s="233"/>
      <c r="S654" s="233"/>
      <c r="T654" s="234"/>
      <c r="AT654" s="235" t="s">
        <v>417</v>
      </c>
      <c r="AU654" s="235" t="s">
        <v>87</v>
      </c>
      <c r="AV654" s="13" t="s">
        <v>87</v>
      </c>
      <c r="AW654" s="13" t="s">
        <v>43</v>
      </c>
      <c r="AX654" s="13" t="s">
        <v>79</v>
      </c>
      <c r="AY654" s="235" t="s">
        <v>406</v>
      </c>
    </row>
    <row r="655" spans="2:65" s="15" customFormat="1" x14ac:dyDescent="0.3">
      <c r="B655" s="254"/>
      <c r="C655" s="255"/>
      <c r="D655" s="215" t="s">
        <v>417</v>
      </c>
      <c r="E655" s="256" t="s">
        <v>36</v>
      </c>
      <c r="F655" s="257" t="s">
        <v>435</v>
      </c>
      <c r="G655" s="255"/>
      <c r="H655" s="258">
        <v>42.792000000000002</v>
      </c>
      <c r="I655" s="259"/>
      <c r="J655" s="255"/>
      <c r="K655" s="255"/>
      <c r="L655" s="260"/>
      <c r="M655" s="261"/>
      <c r="N655" s="262"/>
      <c r="O655" s="262"/>
      <c r="P655" s="262"/>
      <c r="Q655" s="262"/>
      <c r="R655" s="262"/>
      <c r="S655" s="262"/>
      <c r="T655" s="263"/>
      <c r="AT655" s="264" t="s">
        <v>417</v>
      </c>
      <c r="AU655" s="264" t="s">
        <v>87</v>
      </c>
      <c r="AV655" s="15" t="s">
        <v>94</v>
      </c>
      <c r="AW655" s="15" t="s">
        <v>43</v>
      </c>
      <c r="AX655" s="15" t="s">
        <v>79</v>
      </c>
      <c r="AY655" s="264" t="s">
        <v>406</v>
      </c>
    </row>
    <row r="656" spans="2:65" s="12" customFormat="1" x14ac:dyDescent="0.3">
      <c r="B656" s="213"/>
      <c r="C656" s="214"/>
      <c r="D656" s="215" t="s">
        <v>417</v>
      </c>
      <c r="E656" s="216" t="s">
        <v>36</v>
      </c>
      <c r="F656" s="217" t="s">
        <v>4336</v>
      </c>
      <c r="G656" s="214"/>
      <c r="H656" s="218" t="s">
        <v>36</v>
      </c>
      <c r="I656" s="219"/>
      <c r="J656" s="214"/>
      <c r="K656" s="214"/>
      <c r="L656" s="220"/>
      <c r="M656" s="221"/>
      <c r="N656" s="222"/>
      <c r="O656" s="222"/>
      <c r="P656" s="222"/>
      <c r="Q656" s="222"/>
      <c r="R656" s="222"/>
      <c r="S656" s="222"/>
      <c r="T656" s="223"/>
      <c r="AT656" s="224" t="s">
        <v>417</v>
      </c>
      <c r="AU656" s="224" t="s">
        <v>87</v>
      </c>
      <c r="AV656" s="12" t="s">
        <v>23</v>
      </c>
      <c r="AW656" s="12" t="s">
        <v>43</v>
      </c>
      <c r="AX656" s="12" t="s">
        <v>79</v>
      </c>
      <c r="AY656" s="224" t="s">
        <v>406</v>
      </c>
    </row>
    <row r="657" spans="2:51" s="13" customFormat="1" x14ac:dyDescent="0.3">
      <c r="B657" s="225"/>
      <c r="C657" s="226"/>
      <c r="D657" s="215" t="s">
        <v>417</v>
      </c>
      <c r="E657" s="227" t="s">
        <v>36</v>
      </c>
      <c r="F657" s="228" t="s">
        <v>4359</v>
      </c>
      <c r="G657" s="226"/>
      <c r="H657" s="229">
        <v>417.2</v>
      </c>
      <c r="I657" s="230"/>
      <c r="J657" s="226"/>
      <c r="K657" s="226"/>
      <c r="L657" s="231"/>
      <c r="M657" s="232"/>
      <c r="N657" s="233"/>
      <c r="O657" s="233"/>
      <c r="P657" s="233"/>
      <c r="Q657" s="233"/>
      <c r="R657" s="233"/>
      <c r="S657" s="233"/>
      <c r="T657" s="234"/>
      <c r="AT657" s="235" t="s">
        <v>417</v>
      </c>
      <c r="AU657" s="235" t="s">
        <v>87</v>
      </c>
      <c r="AV657" s="13" t="s">
        <v>87</v>
      </c>
      <c r="AW657" s="13" t="s">
        <v>43</v>
      </c>
      <c r="AX657" s="13" t="s">
        <v>79</v>
      </c>
      <c r="AY657" s="235" t="s">
        <v>406</v>
      </c>
    </row>
    <row r="658" spans="2:51" s="15" customFormat="1" x14ac:dyDescent="0.3">
      <c r="B658" s="254"/>
      <c r="C658" s="255"/>
      <c r="D658" s="215" t="s">
        <v>417</v>
      </c>
      <c r="E658" s="256" t="s">
        <v>36</v>
      </c>
      <c r="F658" s="257" t="s">
        <v>435</v>
      </c>
      <c r="G658" s="255"/>
      <c r="H658" s="258">
        <v>417.2</v>
      </c>
      <c r="I658" s="259"/>
      <c r="J658" s="255"/>
      <c r="K658" s="255"/>
      <c r="L658" s="260"/>
      <c r="M658" s="261"/>
      <c r="N658" s="262"/>
      <c r="O658" s="262"/>
      <c r="P658" s="262"/>
      <c r="Q658" s="262"/>
      <c r="R658" s="262"/>
      <c r="S658" s="262"/>
      <c r="T658" s="263"/>
      <c r="AT658" s="264" t="s">
        <v>417</v>
      </c>
      <c r="AU658" s="264" t="s">
        <v>87</v>
      </c>
      <c r="AV658" s="15" t="s">
        <v>94</v>
      </c>
      <c r="AW658" s="15" t="s">
        <v>43</v>
      </c>
      <c r="AX658" s="15" t="s">
        <v>79</v>
      </c>
      <c r="AY658" s="264" t="s">
        <v>406</v>
      </c>
    </row>
    <row r="659" spans="2:51" s="12" customFormat="1" x14ac:dyDescent="0.3">
      <c r="B659" s="213"/>
      <c r="C659" s="214"/>
      <c r="D659" s="215" t="s">
        <v>417</v>
      </c>
      <c r="E659" s="216" t="s">
        <v>36</v>
      </c>
      <c r="F659" s="217" t="s">
        <v>1670</v>
      </c>
      <c r="G659" s="214"/>
      <c r="H659" s="218" t="s">
        <v>36</v>
      </c>
      <c r="I659" s="219"/>
      <c r="J659" s="214"/>
      <c r="K659" s="214"/>
      <c r="L659" s="220"/>
      <c r="M659" s="221"/>
      <c r="N659" s="222"/>
      <c r="O659" s="222"/>
      <c r="P659" s="222"/>
      <c r="Q659" s="222"/>
      <c r="R659" s="222"/>
      <c r="S659" s="222"/>
      <c r="T659" s="223"/>
      <c r="AT659" s="224" t="s">
        <v>417</v>
      </c>
      <c r="AU659" s="224" t="s">
        <v>87</v>
      </c>
      <c r="AV659" s="12" t="s">
        <v>23</v>
      </c>
      <c r="AW659" s="12" t="s">
        <v>43</v>
      </c>
      <c r="AX659" s="12" t="s">
        <v>79</v>
      </c>
      <c r="AY659" s="224" t="s">
        <v>406</v>
      </c>
    </row>
    <row r="660" spans="2:51" s="13" customFormat="1" x14ac:dyDescent="0.3">
      <c r="B660" s="225"/>
      <c r="C660" s="226"/>
      <c r="D660" s="215" t="s">
        <v>417</v>
      </c>
      <c r="E660" s="227" t="s">
        <v>36</v>
      </c>
      <c r="F660" s="228" t="s">
        <v>4360</v>
      </c>
      <c r="G660" s="226"/>
      <c r="H660" s="229">
        <v>24.5</v>
      </c>
      <c r="I660" s="230"/>
      <c r="J660" s="226"/>
      <c r="K660" s="226"/>
      <c r="L660" s="231"/>
      <c r="M660" s="232"/>
      <c r="N660" s="233"/>
      <c r="O660" s="233"/>
      <c r="P660" s="233"/>
      <c r="Q660" s="233"/>
      <c r="R660" s="233"/>
      <c r="S660" s="233"/>
      <c r="T660" s="234"/>
      <c r="AT660" s="235" t="s">
        <v>417</v>
      </c>
      <c r="AU660" s="235" t="s">
        <v>87</v>
      </c>
      <c r="AV660" s="13" t="s">
        <v>87</v>
      </c>
      <c r="AW660" s="13" t="s">
        <v>43</v>
      </c>
      <c r="AX660" s="13" t="s">
        <v>79</v>
      </c>
      <c r="AY660" s="235" t="s">
        <v>406</v>
      </c>
    </row>
    <row r="661" spans="2:51" s="12" customFormat="1" x14ac:dyDescent="0.3">
      <c r="B661" s="213"/>
      <c r="C661" s="214"/>
      <c r="D661" s="215" t="s">
        <v>417</v>
      </c>
      <c r="E661" s="216" t="s">
        <v>36</v>
      </c>
      <c r="F661" s="217" t="s">
        <v>4339</v>
      </c>
      <c r="G661" s="214"/>
      <c r="H661" s="218" t="s">
        <v>36</v>
      </c>
      <c r="I661" s="219"/>
      <c r="J661" s="214"/>
      <c r="K661" s="214"/>
      <c r="L661" s="220"/>
      <c r="M661" s="221"/>
      <c r="N661" s="222"/>
      <c r="O661" s="222"/>
      <c r="P661" s="222"/>
      <c r="Q661" s="222"/>
      <c r="R661" s="222"/>
      <c r="S661" s="222"/>
      <c r="T661" s="223"/>
      <c r="AT661" s="224" t="s">
        <v>417</v>
      </c>
      <c r="AU661" s="224" t="s">
        <v>87</v>
      </c>
      <c r="AV661" s="12" t="s">
        <v>23</v>
      </c>
      <c r="AW661" s="12" t="s">
        <v>43</v>
      </c>
      <c r="AX661" s="12" t="s">
        <v>79</v>
      </c>
      <c r="AY661" s="224" t="s">
        <v>406</v>
      </c>
    </row>
    <row r="662" spans="2:51" s="13" customFormat="1" x14ac:dyDescent="0.3">
      <c r="B662" s="225"/>
      <c r="C662" s="226"/>
      <c r="D662" s="215" t="s">
        <v>417</v>
      </c>
      <c r="E662" s="227" t="s">
        <v>36</v>
      </c>
      <c r="F662" s="228" t="s">
        <v>4361</v>
      </c>
      <c r="G662" s="226"/>
      <c r="H662" s="229">
        <v>16.8</v>
      </c>
      <c r="I662" s="230"/>
      <c r="J662" s="226"/>
      <c r="K662" s="226"/>
      <c r="L662" s="231"/>
      <c r="M662" s="232"/>
      <c r="N662" s="233"/>
      <c r="O662" s="233"/>
      <c r="P662" s="233"/>
      <c r="Q662" s="233"/>
      <c r="R662" s="233"/>
      <c r="S662" s="233"/>
      <c r="T662" s="234"/>
      <c r="AT662" s="235" t="s">
        <v>417</v>
      </c>
      <c r="AU662" s="235" t="s">
        <v>87</v>
      </c>
      <c r="AV662" s="13" t="s">
        <v>87</v>
      </c>
      <c r="AW662" s="13" t="s">
        <v>43</v>
      </c>
      <c r="AX662" s="13" t="s">
        <v>79</v>
      </c>
      <c r="AY662" s="235" t="s">
        <v>406</v>
      </c>
    </row>
    <row r="663" spans="2:51" s="15" customFormat="1" x14ac:dyDescent="0.3">
      <c r="B663" s="254"/>
      <c r="C663" s="255"/>
      <c r="D663" s="215" t="s">
        <v>417</v>
      </c>
      <c r="E663" s="256" t="s">
        <v>36</v>
      </c>
      <c r="F663" s="257" t="s">
        <v>435</v>
      </c>
      <c r="G663" s="255"/>
      <c r="H663" s="258">
        <v>41.3</v>
      </c>
      <c r="I663" s="259"/>
      <c r="J663" s="255"/>
      <c r="K663" s="255"/>
      <c r="L663" s="260"/>
      <c r="M663" s="261"/>
      <c r="N663" s="262"/>
      <c r="O663" s="262"/>
      <c r="P663" s="262"/>
      <c r="Q663" s="262"/>
      <c r="R663" s="262"/>
      <c r="S663" s="262"/>
      <c r="T663" s="263"/>
      <c r="AT663" s="264" t="s">
        <v>417</v>
      </c>
      <c r="AU663" s="264" t="s">
        <v>87</v>
      </c>
      <c r="AV663" s="15" t="s">
        <v>94</v>
      </c>
      <c r="AW663" s="15" t="s">
        <v>43</v>
      </c>
      <c r="AX663" s="15" t="s">
        <v>79</v>
      </c>
      <c r="AY663" s="264" t="s">
        <v>406</v>
      </c>
    </row>
    <row r="664" spans="2:51" s="12" customFormat="1" x14ac:dyDescent="0.3">
      <c r="B664" s="213"/>
      <c r="C664" s="214"/>
      <c r="D664" s="215" t="s">
        <v>417</v>
      </c>
      <c r="E664" s="216" t="s">
        <v>36</v>
      </c>
      <c r="F664" s="217" t="s">
        <v>4326</v>
      </c>
      <c r="G664" s="214"/>
      <c r="H664" s="218" t="s">
        <v>36</v>
      </c>
      <c r="I664" s="219"/>
      <c r="J664" s="214"/>
      <c r="K664" s="214"/>
      <c r="L664" s="220"/>
      <c r="M664" s="221"/>
      <c r="N664" s="222"/>
      <c r="O664" s="222"/>
      <c r="P664" s="222"/>
      <c r="Q664" s="222"/>
      <c r="R664" s="222"/>
      <c r="S664" s="222"/>
      <c r="T664" s="223"/>
      <c r="AT664" s="224" t="s">
        <v>417</v>
      </c>
      <c r="AU664" s="224" t="s">
        <v>87</v>
      </c>
      <c r="AV664" s="12" t="s">
        <v>23</v>
      </c>
      <c r="AW664" s="12" t="s">
        <v>43</v>
      </c>
      <c r="AX664" s="12" t="s">
        <v>79</v>
      </c>
      <c r="AY664" s="224" t="s">
        <v>406</v>
      </c>
    </row>
    <row r="665" spans="2:51" s="13" customFormat="1" x14ac:dyDescent="0.3">
      <c r="B665" s="225"/>
      <c r="C665" s="226"/>
      <c r="D665" s="215" t="s">
        <v>417</v>
      </c>
      <c r="E665" s="227" t="s">
        <v>36</v>
      </c>
      <c r="F665" s="228" t="s">
        <v>4362</v>
      </c>
      <c r="G665" s="226"/>
      <c r="H665" s="229">
        <v>16.2</v>
      </c>
      <c r="I665" s="230"/>
      <c r="J665" s="226"/>
      <c r="K665" s="226"/>
      <c r="L665" s="231"/>
      <c r="M665" s="232"/>
      <c r="N665" s="233"/>
      <c r="O665" s="233"/>
      <c r="P665" s="233"/>
      <c r="Q665" s="233"/>
      <c r="R665" s="233"/>
      <c r="S665" s="233"/>
      <c r="T665" s="234"/>
      <c r="AT665" s="235" t="s">
        <v>417</v>
      </c>
      <c r="AU665" s="235" t="s">
        <v>87</v>
      </c>
      <c r="AV665" s="13" t="s">
        <v>87</v>
      </c>
      <c r="AW665" s="13" t="s">
        <v>43</v>
      </c>
      <c r="AX665" s="13" t="s">
        <v>79</v>
      </c>
      <c r="AY665" s="235" t="s">
        <v>406</v>
      </c>
    </row>
    <row r="666" spans="2:51" s="13" customFormat="1" x14ac:dyDescent="0.3">
      <c r="B666" s="225"/>
      <c r="C666" s="226"/>
      <c r="D666" s="215" t="s">
        <v>417</v>
      </c>
      <c r="E666" s="227" t="s">
        <v>36</v>
      </c>
      <c r="F666" s="228" t="s">
        <v>4363</v>
      </c>
      <c r="G666" s="226"/>
      <c r="H666" s="229">
        <v>38.799999999999997</v>
      </c>
      <c r="I666" s="230"/>
      <c r="J666" s="226"/>
      <c r="K666" s="226"/>
      <c r="L666" s="231"/>
      <c r="M666" s="232"/>
      <c r="N666" s="233"/>
      <c r="O666" s="233"/>
      <c r="P666" s="233"/>
      <c r="Q666" s="233"/>
      <c r="R666" s="233"/>
      <c r="S666" s="233"/>
      <c r="T666" s="234"/>
      <c r="AT666" s="235" t="s">
        <v>417</v>
      </c>
      <c r="AU666" s="235" t="s">
        <v>87</v>
      </c>
      <c r="AV666" s="13" t="s">
        <v>87</v>
      </c>
      <c r="AW666" s="13" t="s">
        <v>43</v>
      </c>
      <c r="AX666" s="13" t="s">
        <v>79</v>
      </c>
      <c r="AY666" s="235" t="s">
        <v>406</v>
      </c>
    </row>
    <row r="667" spans="2:51" s="13" customFormat="1" x14ac:dyDescent="0.3">
      <c r="B667" s="225"/>
      <c r="C667" s="226"/>
      <c r="D667" s="215" t="s">
        <v>417</v>
      </c>
      <c r="E667" s="227" t="s">
        <v>36</v>
      </c>
      <c r="F667" s="228" t="s">
        <v>4364</v>
      </c>
      <c r="G667" s="226"/>
      <c r="H667" s="229">
        <v>18.36</v>
      </c>
      <c r="I667" s="230"/>
      <c r="J667" s="226"/>
      <c r="K667" s="226"/>
      <c r="L667" s="231"/>
      <c r="M667" s="232"/>
      <c r="N667" s="233"/>
      <c r="O667" s="233"/>
      <c r="P667" s="233"/>
      <c r="Q667" s="233"/>
      <c r="R667" s="233"/>
      <c r="S667" s="233"/>
      <c r="T667" s="234"/>
      <c r="AT667" s="235" t="s">
        <v>417</v>
      </c>
      <c r="AU667" s="235" t="s">
        <v>87</v>
      </c>
      <c r="AV667" s="13" t="s">
        <v>87</v>
      </c>
      <c r="AW667" s="13" t="s">
        <v>43</v>
      </c>
      <c r="AX667" s="13" t="s">
        <v>79</v>
      </c>
      <c r="AY667" s="235" t="s">
        <v>406</v>
      </c>
    </row>
    <row r="668" spans="2:51" s="12" customFormat="1" x14ac:dyDescent="0.3">
      <c r="B668" s="213"/>
      <c r="C668" s="214"/>
      <c r="D668" s="215" t="s">
        <v>417</v>
      </c>
      <c r="E668" s="216" t="s">
        <v>36</v>
      </c>
      <c r="F668" s="217" t="s">
        <v>1664</v>
      </c>
      <c r="G668" s="214"/>
      <c r="H668" s="218" t="s">
        <v>36</v>
      </c>
      <c r="I668" s="219"/>
      <c r="J668" s="214"/>
      <c r="K668" s="214"/>
      <c r="L668" s="220"/>
      <c r="M668" s="221"/>
      <c r="N668" s="222"/>
      <c r="O668" s="222"/>
      <c r="P668" s="222"/>
      <c r="Q668" s="222"/>
      <c r="R668" s="222"/>
      <c r="S668" s="222"/>
      <c r="T668" s="223"/>
      <c r="AT668" s="224" t="s">
        <v>417</v>
      </c>
      <c r="AU668" s="224" t="s">
        <v>87</v>
      </c>
      <c r="AV668" s="12" t="s">
        <v>23</v>
      </c>
      <c r="AW668" s="12" t="s">
        <v>43</v>
      </c>
      <c r="AX668" s="12" t="s">
        <v>79</v>
      </c>
      <c r="AY668" s="224" t="s">
        <v>406</v>
      </c>
    </row>
    <row r="669" spans="2:51" s="13" customFormat="1" x14ac:dyDescent="0.3">
      <c r="B669" s="225"/>
      <c r="C669" s="226"/>
      <c r="D669" s="215" t="s">
        <v>417</v>
      </c>
      <c r="E669" s="227" t="s">
        <v>36</v>
      </c>
      <c r="F669" s="228" t="s">
        <v>4365</v>
      </c>
      <c r="G669" s="226"/>
      <c r="H669" s="229">
        <v>0.9</v>
      </c>
      <c r="I669" s="230"/>
      <c r="J669" s="226"/>
      <c r="K669" s="226"/>
      <c r="L669" s="231"/>
      <c r="M669" s="232"/>
      <c r="N669" s="233"/>
      <c r="O669" s="233"/>
      <c r="P669" s="233"/>
      <c r="Q669" s="233"/>
      <c r="R669" s="233"/>
      <c r="S669" s="233"/>
      <c r="T669" s="234"/>
      <c r="AT669" s="235" t="s">
        <v>417</v>
      </c>
      <c r="AU669" s="235" t="s">
        <v>87</v>
      </c>
      <c r="AV669" s="13" t="s">
        <v>87</v>
      </c>
      <c r="AW669" s="13" t="s">
        <v>43</v>
      </c>
      <c r="AX669" s="13" t="s">
        <v>79</v>
      </c>
      <c r="AY669" s="235" t="s">
        <v>406</v>
      </c>
    </row>
    <row r="670" spans="2:51" s="13" customFormat="1" x14ac:dyDescent="0.3">
      <c r="B670" s="225"/>
      <c r="C670" s="226"/>
      <c r="D670" s="215" t="s">
        <v>417</v>
      </c>
      <c r="E670" s="227" t="s">
        <v>36</v>
      </c>
      <c r="F670" s="228" t="s">
        <v>4366</v>
      </c>
      <c r="G670" s="226"/>
      <c r="H670" s="229">
        <v>2.16</v>
      </c>
      <c r="I670" s="230"/>
      <c r="J670" s="226"/>
      <c r="K670" s="226"/>
      <c r="L670" s="231"/>
      <c r="M670" s="232"/>
      <c r="N670" s="233"/>
      <c r="O670" s="233"/>
      <c r="P670" s="233"/>
      <c r="Q670" s="233"/>
      <c r="R670" s="233"/>
      <c r="S670" s="233"/>
      <c r="T670" s="234"/>
      <c r="AT670" s="235" t="s">
        <v>417</v>
      </c>
      <c r="AU670" s="235" t="s">
        <v>87</v>
      </c>
      <c r="AV670" s="13" t="s">
        <v>87</v>
      </c>
      <c r="AW670" s="13" t="s">
        <v>43</v>
      </c>
      <c r="AX670" s="13" t="s">
        <v>79</v>
      </c>
      <c r="AY670" s="235" t="s">
        <v>406</v>
      </c>
    </row>
    <row r="671" spans="2:51" s="12" customFormat="1" x14ac:dyDescent="0.3">
      <c r="B671" s="213"/>
      <c r="C671" s="214"/>
      <c r="D671" s="215" t="s">
        <v>417</v>
      </c>
      <c r="E671" s="216" t="s">
        <v>36</v>
      </c>
      <c r="F671" s="217" t="s">
        <v>4331</v>
      </c>
      <c r="G671" s="214"/>
      <c r="H671" s="218" t="s">
        <v>36</v>
      </c>
      <c r="I671" s="219"/>
      <c r="J671" s="214"/>
      <c r="K671" s="214"/>
      <c r="L671" s="220"/>
      <c r="M671" s="221"/>
      <c r="N671" s="222"/>
      <c r="O671" s="222"/>
      <c r="P671" s="222"/>
      <c r="Q671" s="222"/>
      <c r="R671" s="222"/>
      <c r="S671" s="222"/>
      <c r="T671" s="223"/>
      <c r="AT671" s="224" t="s">
        <v>417</v>
      </c>
      <c r="AU671" s="224" t="s">
        <v>87</v>
      </c>
      <c r="AV671" s="12" t="s">
        <v>23</v>
      </c>
      <c r="AW671" s="12" t="s">
        <v>43</v>
      </c>
      <c r="AX671" s="12" t="s">
        <v>79</v>
      </c>
      <c r="AY671" s="224" t="s">
        <v>406</v>
      </c>
    </row>
    <row r="672" spans="2:51" s="13" customFormat="1" x14ac:dyDescent="0.3">
      <c r="B672" s="225"/>
      <c r="C672" s="226"/>
      <c r="D672" s="215" t="s">
        <v>417</v>
      </c>
      <c r="E672" s="227" t="s">
        <v>36</v>
      </c>
      <c r="F672" s="228" t="s">
        <v>4367</v>
      </c>
      <c r="G672" s="226"/>
      <c r="H672" s="229">
        <v>12.6</v>
      </c>
      <c r="I672" s="230"/>
      <c r="J672" s="226"/>
      <c r="K672" s="226"/>
      <c r="L672" s="231"/>
      <c r="M672" s="232"/>
      <c r="N672" s="233"/>
      <c r="O672" s="233"/>
      <c r="P672" s="233"/>
      <c r="Q672" s="233"/>
      <c r="R672" s="233"/>
      <c r="S672" s="233"/>
      <c r="T672" s="234"/>
      <c r="AT672" s="235" t="s">
        <v>417</v>
      </c>
      <c r="AU672" s="235" t="s">
        <v>87</v>
      </c>
      <c r="AV672" s="13" t="s">
        <v>87</v>
      </c>
      <c r="AW672" s="13" t="s">
        <v>43</v>
      </c>
      <c r="AX672" s="13" t="s">
        <v>79</v>
      </c>
      <c r="AY672" s="235" t="s">
        <v>406</v>
      </c>
    </row>
    <row r="673" spans="2:65" s="12" customFormat="1" x14ac:dyDescent="0.3">
      <c r="B673" s="213"/>
      <c r="C673" s="214"/>
      <c r="D673" s="215" t="s">
        <v>417</v>
      </c>
      <c r="E673" s="216" t="s">
        <v>36</v>
      </c>
      <c r="F673" s="217" t="s">
        <v>4346</v>
      </c>
      <c r="G673" s="214"/>
      <c r="H673" s="218" t="s">
        <v>36</v>
      </c>
      <c r="I673" s="219"/>
      <c r="J673" s="214"/>
      <c r="K673" s="214"/>
      <c r="L673" s="220"/>
      <c r="M673" s="221"/>
      <c r="N673" s="222"/>
      <c r="O673" s="222"/>
      <c r="P673" s="222"/>
      <c r="Q673" s="222"/>
      <c r="R673" s="222"/>
      <c r="S673" s="222"/>
      <c r="T673" s="223"/>
      <c r="AT673" s="224" t="s">
        <v>417</v>
      </c>
      <c r="AU673" s="224" t="s">
        <v>87</v>
      </c>
      <c r="AV673" s="12" t="s">
        <v>23</v>
      </c>
      <c r="AW673" s="12" t="s">
        <v>43</v>
      </c>
      <c r="AX673" s="12" t="s">
        <v>79</v>
      </c>
      <c r="AY673" s="224" t="s">
        <v>406</v>
      </c>
    </row>
    <row r="674" spans="2:65" s="13" customFormat="1" x14ac:dyDescent="0.3">
      <c r="B674" s="225"/>
      <c r="C674" s="226"/>
      <c r="D674" s="215" t="s">
        <v>417</v>
      </c>
      <c r="E674" s="227" t="s">
        <v>36</v>
      </c>
      <c r="F674" s="228" t="s">
        <v>4368</v>
      </c>
      <c r="G674" s="226"/>
      <c r="H674" s="229">
        <v>36.96</v>
      </c>
      <c r="I674" s="230"/>
      <c r="J674" s="226"/>
      <c r="K674" s="226"/>
      <c r="L674" s="231"/>
      <c r="M674" s="232"/>
      <c r="N674" s="233"/>
      <c r="O674" s="233"/>
      <c r="P674" s="233"/>
      <c r="Q674" s="233"/>
      <c r="R674" s="233"/>
      <c r="S674" s="233"/>
      <c r="T674" s="234"/>
      <c r="AT674" s="235" t="s">
        <v>417</v>
      </c>
      <c r="AU674" s="235" t="s">
        <v>87</v>
      </c>
      <c r="AV674" s="13" t="s">
        <v>87</v>
      </c>
      <c r="AW674" s="13" t="s">
        <v>43</v>
      </c>
      <c r="AX674" s="13" t="s">
        <v>79</v>
      </c>
      <c r="AY674" s="235" t="s">
        <v>406</v>
      </c>
    </row>
    <row r="675" spans="2:65" s="15" customFormat="1" x14ac:dyDescent="0.3">
      <c r="B675" s="254"/>
      <c r="C675" s="255"/>
      <c r="D675" s="215" t="s">
        <v>417</v>
      </c>
      <c r="E675" s="256" t="s">
        <v>36</v>
      </c>
      <c r="F675" s="257" t="s">
        <v>435</v>
      </c>
      <c r="G675" s="255"/>
      <c r="H675" s="258">
        <v>125.98</v>
      </c>
      <c r="I675" s="259"/>
      <c r="J675" s="255"/>
      <c r="K675" s="255"/>
      <c r="L675" s="260"/>
      <c r="M675" s="261"/>
      <c r="N675" s="262"/>
      <c r="O675" s="262"/>
      <c r="P675" s="262"/>
      <c r="Q675" s="262"/>
      <c r="R675" s="262"/>
      <c r="S675" s="262"/>
      <c r="T675" s="263"/>
      <c r="AT675" s="264" t="s">
        <v>417</v>
      </c>
      <c r="AU675" s="264" t="s">
        <v>87</v>
      </c>
      <c r="AV675" s="15" t="s">
        <v>94</v>
      </c>
      <c r="AW675" s="15" t="s">
        <v>43</v>
      </c>
      <c r="AX675" s="15" t="s">
        <v>79</v>
      </c>
      <c r="AY675" s="264" t="s">
        <v>406</v>
      </c>
    </row>
    <row r="676" spans="2:65" s="12" customFormat="1" x14ac:dyDescent="0.3">
      <c r="B676" s="213"/>
      <c r="C676" s="214"/>
      <c r="D676" s="215" t="s">
        <v>417</v>
      </c>
      <c r="E676" s="216" t="s">
        <v>36</v>
      </c>
      <c r="F676" s="217" t="s">
        <v>1747</v>
      </c>
      <c r="G676" s="214"/>
      <c r="H676" s="218" t="s">
        <v>36</v>
      </c>
      <c r="I676" s="219"/>
      <c r="J676" s="214"/>
      <c r="K676" s="214"/>
      <c r="L676" s="220"/>
      <c r="M676" s="221"/>
      <c r="N676" s="222"/>
      <c r="O676" s="222"/>
      <c r="P676" s="222"/>
      <c r="Q676" s="222"/>
      <c r="R676" s="222"/>
      <c r="S676" s="222"/>
      <c r="T676" s="223"/>
      <c r="AT676" s="224" t="s">
        <v>417</v>
      </c>
      <c r="AU676" s="224" t="s">
        <v>87</v>
      </c>
      <c r="AV676" s="12" t="s">
        <v>23</v>
      </c>
      <c r="AW676" s="12" t="s">
        <v>43</v>
      </c>
      <c r="AX676" s="12" t="s">
        <v>79</v>
      </c>
      <c r="AY676" s="224" t="s">
        <v>406</v>
      </c>
    </row>
    <row r="677" spans="2:65" s="13" customFormat="1" x14ac:dyDescent="0.3">
      <c r="B677" s="225"/>
      <c r="C677" s="226"/>
      <c r="D677" s="215" t="s">
        <v>417</v>
      </c>
      <c r="E677" s="227" t="s">
        <v>36</v>
      </c>
      <c r="F677" s="228" t="s">
        <v>1748</v>
      </c>
      <c r="G677" s="226"/>
      <c r="H677" s="229">
        <v>-287.08800000000002</v>
      </c>
      <c r="I677" s="230"/>
      <c r="J677" s="226"/>
      <c r="K677" s="226"/>
      <c r="L677" s="231"/>
      <c r="M677" s="232"/>
      <c r="N677" s="233"/>
      <c r="O677" s="233"/>
      <c r="P677" s="233"/>
      <c r="Q677" s="233"/>
      <c r="R677" s="233"/>
      <c r="S677" s="233"/>
      <c r="T677" s="234"/>
      <c r="AT677" s="235" t="s">
        <v>417</v>
      </c>
      <c r="AU677" s="235" t="s">
        <v>87</v>
      </c>
      <c r="AV677" s="13" t="s">
        <v>87</v>
      </c>
      <c r="AW677" s="13" t="s">
        <v>43</v>
      </c>
      <c r="AX677" s="13" t="s">
        <v>79</v>
      </c>
      <c r="AY677" s="235" t="s">
        <v>406</v>
      </c>
    </row>
    <row r="678" spans="2:65" s="14" customFormat="1" x14ac:dyDescent="0.3">
      <c r="B678" s="236"/>
      <c r="C678" s="237"/>
      <c r="D678" s="247" t="s">
        <v>417</v>
      </c>
      <c r="E678" s="248" t="s">
        <v>36</v>
      </c>
      <c r="F678" s="249" t="s">
        <v>421</v>
      </c>
      <c r="G678" s="237"/>
      <c r="H678" s="250">
        <v>340.18400000000003</v>
      </c>
      <c r="I678" s="241"/>
      <c r="J678" s="237"/>
      <c r="K678" s="237"/>
      <c r="L678" s="242"/>
      <c r="M678" s="243"/>
      <c r="N678" s="244"/>
      <c r="O678" s="244"/>
      <c r="P678" s="244"/>
      <c r="Q678" s="244"/>
      <c r="R678" s="244"/>
      <c r="S678" s="244"/>
      <c r="T678" s="245"/>
      <c r="AT678" s="246" t="s">
        <v>417</v>
      </c>
      <c r="AU678" s="246" t="s">
        <v>87</v>
      </c>
      <c r="AV678" s="14" t="s">
        <v>415</v>
      </c>
      <c r="AW678" s="14" t="s">
        <v>43</v>
      </c>
      <c r="AX678" s="14" t="s">
        <v>23</v>
      </c>
      <c r="AY678" s="246" t="s">
        <v>406</v>
      </c>
    </row>
    <row r="679" spans="2:65" s="1" customFormat="1" ht="31.5" customHeight="1" x14ac:dyDescent="0.3">
      <c r="B679" s="37"/>
      <c r="C679" s="201" t="s">
        <v>1288</v>
      </c>
      <c r="D679" s="201" t="s">
        <v>410</v>
      </c>
      <c r="E679" s="202" t="s">
        <v>1750</v>
      </c>
      <c r="F679" s="203" t="s">
        <v>1751</v>
      </c>
      <c r="G679" s="204" t="s">
        <v>466</v>
      </c>
      <c r="H679" s="205">
        <v>340.18400000000003</v>
      </c>
      <c r="I679" s="206"/>
      <c r="J679" s="207">
        <f>ROUND(I679*H679,2)</f>
        <v>0</v>
      </c>
      <c r="K679" s="203" t="s">
        <v>36</v>
      </c>
      <c r="L679" s="57"/>
      <c r="M679" s="208" t="s">
        <v>36</v>
      </c>
      <c r="N679" s="209" t="s">
        <v>50</v>
      </c>
      <c r="O679" s="38"/>
      <c r="P679" s="210">
        <f>O679*H679</f>
        <v>0</v>
      </c>
      <c r="Q679" s="210">
        <v>0</v>
      </c>
      <c r="R679" s="210">
        <f>Q679*H679</f>
        <v>0</v>
      </c>
      <c r="S679" s="210">
        <v>0</v>
      </c>
      <c r="T679" s="211">
        <f>S679*H679</f>
        <v>0</v>
      </c>
      <c r="AR679" s="19" t="s">
        <v>415</v>
      </c>
      <c r="AT679" s="19" t="s">
        <v>410</v>
      </c>
      <c r="AU679" s="19" t="s">
        <v>87</v>
      </c>
      <c r="AY679" s="19" t="s">
        <v>406</v>
      </c>
      <c r="BE679" s="212">
        <f>IF(N679="základní",J679,0)</f>
        <v>0</v>
      </c>
      <c r="BF679" s="212">
        <f>IF(N679="snížená",J679,0)</f>
        <v>0</v>
      </c>
      <c r="BG679" s="212">
        <f>IF(N679="zákl. přenesená",J679,0)</f>
        <v>0</v>
      </c>
      <c r="BH679" s="212">
        <f>IF(N679="sníž. přenesená",J679,0)</f>
        <v>0</v>
      </c>
      <c r="BI679" s="212">
        <f>IF(N679="nulová",J679,0)</f>
        <v>0</v>
      </c>
      <c r="BJ679" s="19" t="s">
        <v>23</v>
      </c>
      <c r="BK679" s="212">
        <f>ROUND(I679*H679,2)</f>
        <v>0</v>
      </c>
      <c r="BL679" s="19" t="s">
        <v>415</v>
      </c>
      <c r="BM679" s="19" t="s">
        <v>4369</v>
      </c>
    </row>
    <row r="680" spans="2:65" s="1" customFormat="1" ht="22.5" customHeight="1" x14ac:dyDescent="0.3">
      <c r="B680" s="37"/>
      <c r="C680" s="201" t="s">
        <v>1293</v>
      </c>
      <c r="D680" s="201" t="s">
        <v>410</v>
      </c>
      <c r="E680" s="202" t="s">
        <v>4370</v>
      </c>
      <c r="F680" s="203" t="s">
        <v>1755</v>
      </c>
      <c r="G680" s="204" t="s">
        <v>466</v>
      </c>
      <c r="H680" s="205">
        <v>54.4</v>
      </c>
      <c r="I680" s="206"/>
      <c r="J680" s="207">
        <f>ROUND(I680*H680,2)</f>
        <v>0</v>
      </c>
      <c r="K680" s="203" t="s">
        <v>36</v>
      </c>
      <c r="L680" s="57"/>
      <c r="M680" s="208" t="s">
        <v>36</v>
      </c>
      <c r="N680" s="209" t="s">
        <v>50</v>
      </c>
      <c r="O680" s="38"/>
      <c r="P680" s="210">
        <f>O680*H680</f>
        <v>0</v>
      </c>
      <c r="Q680" s="210">
        <v>5.0000000000000001E-3</v>
      </c>
      <c r="R680" s="210">
        <f>Q680*H680</f>
        <v>0.27200000000000002</v>
      </c>
      <c r="S680" s="210">
        <v>0</v>
      </c>
      <c r="T680" s="211">
        <f>S680*H680</f>
        <v>0</v>
      </c>
      <c r="AR680" s="19" t="s">
        <v>415</v>
      </c>
      <c r="AT680" s="19" t="s">
        <v>410</v>
      </c>
      <c r="AU680" s="19" t="s">
        <v>87</v>
      </c>
      <c r="AY680" s="19" t="s">
        <v>406</v>
      </c>
      <c r="BE680" s="212">
        <f>IF(N680="základní",J680,0)</f>
        <v>0</v>
      </c>
      <c r="BF680" s="212">
        <f>IF(N680="snížená",J680,0)</f>
        <v>0</v>
      </c>
      <c r="BG680" s="212">
        <f>IF(N680="zákl. přenesená",J680,0)</f>
        <v>0</v>
      </c>
      <c r="BH680" s="212">
        <f>IF(N680="sníž. přenesená",J680,0)</f>
        <v>0</v>
      </c>
      <c r="BI680" s="212">
        <f>IF(N680="nulová",J680,0)</f>
        <v>0</v>
      </c>
      <c r="BJ680" s="19" t="s">
        <v>23</v>
      </c>
      <c r="BK680" s="212">
        <f>ROUND(I680*H680,2)</f>
        <v>0</v>
      </c>
      <c r="BL680" s="19" t="s">
        <v>415</v>
      </c>
      <c r="BM680" s="19" t="s">
        <v>4371</v>
      </c>
    </row>
    <row r="681" spans="2:65" s="12" customFormat="1" x14ac:dyDescent="0.3">
      <c r="B681" s="213"/>
      <c r="C681" s="214"/>
      <c r="D681" s="215" t="s">
        <v>417</v>
      </c>
      <c r="E681" s="216" t="s">
        <v>36</v>
      </c>
      <c r="F681" s="217" t="s">
        <v>4167</v>
      </c>
      <c r="G681" s="214"/>
      <c r="H681" s="218" t="s">
        <v>36</v>
      </c>
      <c r="I681" s="219"/>
      <c r="J681" s="214"/>
      <c r="K681" s="214"/>
      <c r="L681" s="220"/>
      <c r="M681" s="221"/>
      <c r="N681" s="222"/>
      <c r="O681" s="222"/>
      <c r="P681" s="222"/>
      <c r="Q681" s="222"/>
      <c r="R681" s="222"/>
      <c r="S681" s="222"/>
      <c r="T681" s="223"/>
      <c r="AT681" s="224" t="s">
        <v>417</v>
      </c>
      <c r="AU681" s="224" t="s">
        <v>87</v>
      </c>
      <c r="AV681" s="12" t="s">
        <v>23</v>
      </c>
      <c r="AW681" s="12" t="s">
        <v>43</v>
      </c>
      <c r="AX681" s="12" t="s">
        <v>79</v>
      </c>
      <c r="AY681" s="224" t="s">
        <v>406</v>
      </c>
    </row>
    <row r="682" spans="2:65" s="13" customFormat="1" x14ac:dyDescent="0.3">
      <c r="B682" s="225"/>
      <c r="C682" s="226"/>
      <c r="D682" s="247" t="s">
        <v>417</v>
      </c>
      <c r="E682" s="251" t="s">
        <v>36</v>
      </c>
      <c r="F682" s="252" t="s">
        <v>4372</v>
      </c>
      <c r="G682" s="226"/>
      <c r="H682" s="253">
        <v>54.4</v>
      </c>
      <c r="I682" s="230"/>
      <c r="J682" s="226"/>
      <c r="K682" s="226"/>
      <c r="L682" s="231"/>
      <c r="M682" s="232"/>
      <c r="N682" s="233"/>
      <c r="O682" s="233"/>
      <c r="P682" s="233"/>
      <c r="Q682" s="233"/>
      <c r="R682" s="233"/>
      <c r="S682" s="233"/>
      <c r="T682" s="234"/>
      <c r="AT682" s="235" t="s">
        <v>417</v>
      </c>
      <c r="AU682" s="235" t="s">
        <v>87</v>
      </c>
      <c r="AV682" s="13" t="s">
        <v>87</v>
      </c>
      <c r="AW682" s="13" t="s">
        <v>43</v>
      </c>
      <c r="AX682" s="13" t="s">
        <v>23</v>
      </c>
      <c r="AY682" s="235" t="s">
        <v>406</v>
      </c>
    </row>
    <row r="683" spans="2:65" s="1" customFormat="1" ht="22.5" customHeight="1" x14ac:dyDescent="0.3">
      <c r="B683" s="37"/>
      <c r="C683" s="201" t="s">
        <v>1297</v>
      </c>
      <c r="D683" s="201" t="s">
        <v>410</v>
      </c>
      <c r="E683" s="202" t="s">
        <v>1758</v>
      </c>
      <c r="F683" s="203" t="s">
        <v>1759</v>
      </c>
      <c r="G683" s="204" t="s">
        <v>501</v>
      </c>
      <c r="H683" s="205">
        <v>27.007000000000001</v>
      </c>
      <c r="I683" s="206"/>
      <c r="J683" s="207">
        <f>ROUND(I683*H683,2)</f>
        <v>0</v>
      </c>
      <c r="K683" s="203" t="s">
        <v>414</v>
      </c>
      <c r="L683" s="57"/>
      <c r="M683" s="208" t="s">
        <v>36</v>
      </c>
      <c r="N683" s="209" t="s">
        <v>50</v>
      </c>
      <c r="O683" s="38"/>
      <c r="P683" s="210">
        <f>O683*H683</f>
        <v>0</v>
      </c>
      <c r="Q683" s="210">
        <v>1.10951</v>
      </c>
      <c r="R683" s="210">
        <f>Q683*H683</f>
        <v>29.96453657</v>
      </c>
      <c r="S683" s="210">
        <v>0</v>
      </c>
      <c r="T683" s="211">
        <f>S683*H683</f>
        <v>0</v>
      </c>
      <c r="AR683" s="19" t="s">
        <v>415</v>
      </c>
      <c r="AT683" s="19" t="s">
        <v>410</v>
      </c>
      <c r="AU683" s="19" t="s">
        <v>87</v>
      </c>
      <c r="AY683" s="19" t="s">
        <v>406</v>
      </c>
      <c r="BE683" s="212">
        <f>IF(N683="základní",J683,0)</f>
        <v>0</v>
      </c>
      <c r="BF683" s="212">
        <f>IF(N683="snížená",J683,0)</f>
        <v>0</v>
      </c>
      <c r="BG683" s="212">
        <f>IF(N683="zákl. přenesená",J683,0)</f>
        <v>0</v>
      </c>
      <c r="BH683" s="212">
        <f>IF(N683="sníž. přenesená",J683,0)</f>
        <v>0</v>
      </c>
      <c r="BI683" s="212">
        <f>IF(N683="nulová",J683,0)</f>
        <v>0</v>
      </c>
      <c r="BJ683" s="19" t="s">
        <v>23</v>
      </c>
      <c r="BK683" s="212">
        <f>ROUND(I683*H683,2)</f>
        <v>0</v>
      </c>
      <c r="BL683" s="19" t="s">
        <v>415</v>
      </c>
      <c r="BM683" s="19" t="s">
        <v>4373</v>
      </c>
    </row>
    <row r="684" spans="2:65" s="13" customFormat="1" x14ac:dyDescent="0.3">
      <c r="B684" s="225"/>
      <c r="C684" s="226"/>
      <c r="D684" s="247" t="s">
        <v>417</v>
      </c>
      <c r="E684" s="251" t="s">
        <v>36</v>
      </c>
      <c r="F684" s="252" t="s">
        <v>4374</v>
      </c>
      <c r="G684" s="226"/>
      <c r="H684" s="253">
        <v>27.007000000000001</v>
      </c>
      <c r="I684" s="230"/>
      <c r="J684" s="226"/>
      <c r="K684" s="226"/>
      <c r="L684" s="231"/>
      <c r="M684" s="232"/>
      <c r="N684" s="233"/>
      <c r="O684" s="233"/>
      <c r="P684" s="233"/>
      <c r="Q684" s="233"/>
      <c r="R684" s="233"/>
      <c r="S684" s="233"/>
      <c r="T684" s="234"/>
      <c r="AT684" s="235" t="s">
        <v>417</v>
      </c>
      <c r="AU684" s="235" t="s">
        <v>87</v>
      </c>
      <c r="AV684" s="13" t="s">
        <v>87</v>
      </c>
      <c r="AW684" s="13" t="s">
        <v>43</v>
      </c>
      <c r="AX684" s="13" t="s">
        <v>23</v>
      </c>
      <c r="AY684" s="235" t="s">
        <v>406</v>
      </c>
    </row>
    <row r="685" spans="2:65" s="1" customFormat="1" ht="22.5" customHeight="1" x14ac:dyDescent="0.3">
      <c r="B685" s="37"/>
      <c r="C685" s="201" t="s">
        <v>1302</v>
      </c>
      <c r="D685" s="201" t="s">
        <v>410</v>
      </c>
      <c r="E685" s="202" t="s">
        <v>1763</v>
      </c>
      <c r="F685" s="203" t="s">
        <v>1764</v>
      </c>
      <c r="G685" s="204" t="s">
        <v>501</v>
      </c>
      <c r="H685" s="205">
        <v>7.4999999999999997E-2</v>
      </c>
      <c r="I685" s="206"/>
      <c r="J685" s="207">
        <f>ROUND(I685*H685,2)</f>
        <v>0</v>
      </c>
      <c r="K685" s="203" t="s">
        <v>36</v>
      </c>
      <c r="L685" s="57"/>
      <c r="M685" s="208" t="s">
        <v>36</v>
      </c>
      <c r="N685" s="209" t="s">
        <v>50</v>
      </c>
      <c r="O685" s="38"/>
      <c r="P685" s="210">
        <f>O685*H685</f>
        <v>0</v>
      </c>
      <c r="Q685" s="210">
        <v>1.0530600000000001</v>
      </c>
      <c r="R685" s="210">
        <f>Q685*H685</f>
        <v>7.8979500000000008E-2</v>
      </c>
      <c r="S685" s="210">
        <v>0</v>
      </c>
      <c r="T685" s="211">
        <f>S685*H685</f>
        <v>0</v>
      </c>
      <c r="AR685" s="19" t="s">
        <v>415</v>
      </c>
      <c r="AT685" s="19" t="s">
        <v>410</v>
      </c>
      <c r="AU685" s="19" t="s">
        <v>87</v>
      </c>
      <c r="AY685" s="19" t="s">
        <v>406</v>
      </c>
      <c r="BE685" s="212">
        <f>IF(N685="základní",J685,0)</f>
        <v>0</v>
      </c>
      <c r="BF685" s="212">
        <f>IF(N685="snížená",J685,0)</f>
        <v>0</v>
      </c>
      <c r="BG685" s="212">
        <f>IF(N685="zákl. přenesená",J685,0)</f>
        <v>0</v>
      </c>
      <c r="BH685" s="212">
        <f>IF(N685="sníž. přenesená",J685,0)</f>
        <v>0</v>
      </c>
      <c r="BI685" s="212">
        <f>IF(N685="nulová",J685,0)</f>
        <v>0</v>
      </c>
      <c r="BJ685" s="19" t="s">
        <v>23</v>
      </c>
      <c r="BK685" s="212">
        <f>ROUND(I685*H685,2)</f>
        <v>0</v>
      </c>
      <c r="BL685" s="19" t="s">
        <v>415</v>
      </c>
      <c r="BM685" s="19" t="s">
        <v>4375</v>
      </c>
    </row>
    <row r="686" spans="2:65" s="12" customFormat="1" x14ac:dyDescent="0.3">
      <c r="B686" s="213"/>
      <c r="C686" s="214"/>
      <c r="D686" s="215" t="s">
        <v>417</v>
      </c>
      <c r="E686" s="216" t="s">
        <v>36</v>
      </c>
      <c r="F686" s="217" t="s">
        <v>4376</v>
      </c>
      <c r="G686" s="214"/>
      <c r="H686" s="218" t="s">
        <v>36</v>
      </c>
      <c r="I686" s="219"/>
      <c r="J686" s="214"/>
      <c r="K686" s="214"/>
      <c r="L686" s="220"/>
      <c r="M686" s="221"/>
      <c r="N686" s="222"/>
      <c r="O686" s="222"/>
      <c r="P686" s="222"/>
      <c r="Q686" s="222"/>
      <c r="R686" s="222"/>
      <c r="S686" s="222"/>
      <c r="T686" s="223"/>
      <c r="AT686" s="224" t="s">
        <v>417</v>
      </c>
      <c r="AU686" s="224" t="s">
        <v>87</v>
      </c>
      <c r="AV686" s="12" t="s">
        <v>23</v>
      </c>
      <c r="AW686" s="12" t="s">
        <v>43</v>
      </c>
      <c r="AX686" s="12" t="s">
        <v>79</v>
      </c>
      <c r="AY686" s="224" t="s">
        <v>406</v>
      </c>
    </row>
    <row r="687" spans="2:65" s="13" customFormat="1" x14ac:dyDescent="0.3">
      <c r="B687" s="225"/>
      <c r="C687" s="226"/>
      <c r="D687" s="247" t="s">
        <v>417</v>
      </c>
      <c r="E687" s="251" t="s">
        <v>36</v>
      </c>
      <c r="F687" s="252" t="s">
        <v>4377</v>
      </c>
      <c r="G687" s="226"/>
      <c r="H687" s="253">
        <v>7.4999999999999997E-2</v>
      </c>
      <c r="I687" s="230"/>
      <c r="J687" s="226"/>
      <c r="K687" s="226"/>
      <c r="L687" s="231"/>
      <c r="M687" s="232"/>
      <c r="N687" s="233"/>
      <c r="O687" s="233"/>
      <c r="P687" s="233"/>
      <c r="Q687" s="233"/>
      <c r="R687" s="233"/>
      <c r="S687" s="233"/>
      <c r="T687" s="234"/>
      <c r="AT687" s="235" t="s">
        <v>417</v>
      </c>
      <c r="AU687" s="235" t="s">
        <v>87</v>
      </c>
      <c r="AV687" s="13" t="s">
        <v>87</v>
      </c>
      <c r="AW687" s="13" t="s">
        <v>43</v>
      </c>
      <c r="AX687" s="13" t="s">
        <v>23</v>
      </c>
      <c r="AY687" s="235" t="s">
        <v>406</v>
      </c>
    </row>
    <row r="688" spans="2:65" s="1" customFormat="1" ht="31.5" customHeight="1" x14ac:dyDescent="0.3">
      <c r="B688" s="37"/>
      <c r="C688" s="201" t="s">
        <v>1306</v>
      </c>
      <c r="D688" s="201" t="s">
        <v>410</v>
      </c>
      <c r="E688" s="202" t="s">
        <v>1768</v>
      </c>
      <c r="F688" s="203" t="s">
        <v>1769</v>
      </c>
      <c r="G688" s="204" t="s">
        <v>501</v>
      </c>
      <c r="H688" s="205">
        <v>27.007000000000001</v>
      </c>
      <c r="I688" s="206"/>
      <c r="J688" s="207">
        <f>ROUND(I688*H688,2)</f>
        <v>0</v>
      </c>
      <c r="K688" s="203" t="s">
        <v>36</v>
      </c>
      <c r="L688" s="57"/>
      <c r="M688" s="208" t="s">
        <v>36</v>
      </c>
      <c r="N688" s="209" t="s">
        <v>50</v>
      </c>
      <c r="O688" s="38"/>
      <c r="P688" s="210">
        <f>O688*H688</f>
        <v>0</v>
      </c>
      <c r="Q688" s="210">
        <v>0</v>
      </c>
      <c r="R688" s="210">
        <f>Q688*H688</f>
        <v>0</v>
      </c>
      <c r="S688" s="210">
        <v>0</v>
      </c>
      <c r="T688" s="211">
        <f>S688*H688</f>
        <v>0</v>
      </c>
      <c r="AR688" s="19" t="s">
        <v>415</v>
      </c>
      <c r="AT688" s="19" t="s">
        <v>410</v>
      </c>
      <c r="AU688" s="19" t="s">
        <v>87</v>
      </c>
      <c r="AY688" s="19" t="s">
        <v>406</v>
      </c>
      <c r="BE688" s="212">
        <f>IF(N688="základní",J688,0)</f>
        <v>0</v>
      </c>
      <c r="BF688" s="212">
        <f>IF(N688="snížená",J688,0)</f>
        <v>0</v>
      </c>
      <c r="BG688" s="212">
        <f>IF(N688="zákl. přenesená",J688,0)</f>
        <v>0</v>
      </c>
      <c r="BH688" s="212">
        <f>IF(N688="sníž. přenesená",J688,0)</f>
        <v>0</v>
      </c>
      <c r="BI688" s="212">
        <f>IF(N688="nulová",J688,0)</f>
        <v>0</v>
      </c>
      <c r="BJ688" s="19" t="s">
        <v>23</v>
      </c>
      <c r="BK688" s="212">
        <f>ROUND(I688*H688,2)</f>
        <v>0</v>
      </c>
      <c r="BL688" s="19" t="s">
        <v>415</v>
      </c>
      <c r="BM688" s="19" t="s">
        <v>4378</v>
      </c>
    </row>
    <row r="689" spans="2:65" s="1" customFormat="1" ht="22.5" customHeight="1" x14ac:dyDescent="0.3">
      <c r="B689" s="37"/>
      <c r="C689" s="201" t="s">
        <v>1309</v>
      </c>
      <c r="D689" s="201" t="s">
        <v>410</v>
      </c>
      <c r="E689" s="202" t="s">
        <v>1772</v>
      </c>
      <c r="F689" s="203" t="s">
        <v>1773</v>
      </c>
      <c r="G689" s="204" t="s">
        <v>596</v>
      </c>
      <c r="H689" s="205">
        <v>3.71</v>
      </c>
      <c r="I689" s="206"/>
      <c r="J689" s="207">
        <f>ROUND(I689*H689,2)</f>
        <v>0</v>
      </c>
      <c r="K689" s="203" t="s">
        <v>36</v>
      </c>
      <c r="L689" s="57"/>
      <c r="M689" s="208" t="s">
        <v>36</v>
      </c>
      <c r="N689" s="209" t="s">
        <v>50</v>
      </c>
      <c r="O689" s="38"/>
      <c r="P689" s="210">
        <f>O689*H689</f>
        <v>0</v>
      </c>
      <c r="Q689" s="210">
        <v>4.4999999999999999E-4</v>
      </c>
      <c r="R689" s="210">
        <f>Q689*H689</f>
        <v>1.6695E-3</v>
      </c>
      <c r="S689" s="210">
        <v>0</v>
      </c>
      <c r="T689" s="211">
        <f>S689*H689</f>
        <v>0</v>
      </c>
      <c r="AR689" s="19" t="s">
        <v>415</v>
      </c>
      <c r="AT689" s="19" t="s">
        <v>410</v>
      </c>
      <c r="AU689" s="19" t="s">
        <v>87</v>
      </c>
      <c r="AY689" s="19" t="s">
        <v>406</v>
      </c>
      <c r="BE689" s="212">
        <f>IF(N689="základní",J689,0)</f>
        <v>0</v>
      </c>
      <c r="BF689" s="212">
        <f>IF(N689="snížená",J689,0)</f>
        <v>0</v>
      </c>
      <c r="BG689" s="212">
        <f>IF(N689="zákl. přenesená",J689,0)</f>
        <v>0</v>
      </c>
      <c r="BH689" s="212">
        <f>IF(N689="sníž. přenesená",J689,0)</f>
        <v>0</v>
      </c>
      <c r="BI689" s="212">
        <f>IF(N689="nulová",J689,0)</f>
        <v>0</v>
      </c>
      <c r="BJ689" s="19" t="s">
        <v>23</v>
      </c>
      <c r="BK689" s="212">
        <f>ROUND(I689*H689,2)</f>
        <v>0</v>
      </c>
      <c r="BL689" s="19" t="s">
        <v>415</v>
      </c>
      <c r="BM689" s="19" t="s">
        <v>4379</v>
      </c>
    </row>
    <row r="690" spans="2:65" s="13" customFormat="1" x14ac:dyDescent="0.3">
      <c r="B690" s="225"/>
      <c r="C690" s="226"/>
      <c r="D690" s="247" t="s">
        <v>417</v>
      </c>
      <c r="E690" s="251" t="s">
        <v>36</v>
      </c>
      <c r="F690" s="252" t="s">
        <v>4380</v>
      </c>
      <c r="G690" s="226"/>
      <c r="H690" s="253">
        <v>3.71</v>
      </c>
      <c r="I690" s="230"/>
      <c r="J690" s="226"/>
      <c r="K690" s="226"/>
      <c r="L690" s="231"/>
      <c r="M690" s="232"/>
      <c r="N690" s="233"/>
      <c r="O690" s="233"/>
      <c r="P690" s="233"/>
      <c r="Q690" s="233"/>
      <c r="R690" s="233"/>
      <c r="S690" s="233"/>
      <c r="T690" s="234"/>
      <c r="AT690" s="235" t="s">
        <v>417</v>
      </c>
      <c r="AU690" s="235" t="s">
        <v>87</v>
      </c>
      <c r="AV690" s="13" t="s">
        <v>87</v>
      </c>
      <c r="AW690" s="13" t="s">
        <v>43</v>
      </c>
      <c r="AX690" s="13" t="s">
        <v>23</v>
      </c>
      <c r="AY690" s="235" t="s">
        <v>406</v>
      </c>
    </row>
    <row r="691" spans="2:65" s="1" customFormat="1" ht="22.5" customHeight="1" x14ac:dyDescent="0.3">
      <c r="B691" s="37"/>
      <c r="C691" s="201" t="s">
        <v>1319</v>
      </c>
      <c r="D691" s="201" t="s">
        <v>410</v>
      </c>
      <c r="E691" s="202" t="s">
        <v>1872</v>
      </c>
      <c r="F691" s="203" t="s">
        <v>1873</v>
      </c>
      <c r="G691" s="204" t="s">
        <v>413</v>
      </c>
      <c r="H691" s="205">
        <v>12.672000000000001</v>
      </c>
      <c r="I691" s="206"/>
      <c r="J691" s="207">
        <f>ROUND(I691*H691,2)</f>
        <v>0</v>
      </c>
      <c r="K691" s="203" t="s">
        <v>414</v>
      </c>
      <c r="L691" s="57"/>
      <c r="M691" s="208" t="s">
        <v>36</v>
      </c>
      <c r="N691" s="209" t="s">
        <v>50</v>
      </c>
      <c r="O691" s="38"/>
      <c r="P691" s="210">
        <f>O691*H691</f>
        <v>0</v>
      </c>
      <c r="Q691" s="210">
        <v>0</v>
      </c>
      <c r="R691" s="210">
        <f>Q691*H691</f>
        <v>0</v>
      </c>
      <c r="S691" s="210">
        <v>2.2000000000000002</v>
      </c>
      <c r="T691" s="211">
        <f>S691*H691</f>
        <v>27.878400000000003</v>
      </c>
      <c r="AR691" s="19" t="s">
        <v>415</v>
      </c>
      <c r="AT691" s="19" t="s">
        <v>410</v>
      </c>
      <c r="AU691" s="19" t="s">
        <v>87</v>
      </c>
      <c r="AY691" s="19" t="s">
        <v>406</v>
      </c>
      <c r="BE691" s="212">
        <f>IF(N691="základní",J691,0)</f>
        <v>0</v>
      </c>
      <c r="BF691" s="212">
        <f>IF(N691="snížená",J691,0)</f>
        <v>0</v>
      </c>
      <c r="BG691" s="212">
        <f>IF(N691="zákl. přenesená",J691,0)</f>
        <v>0</v>
      </c>
      <c r="BH691" s="212">
        <f>IF(N691="sníž. přenesená",J691,0)</f>
        <v>0</v>
      </c>
      <c r="BI691" s="212">
        <f>IF(N691="nulová",J691,0)</f>
        <v>0</v>
      </c>
      <c r="BJ691" s="19" t="s">
        <v>23</v>
      </c>
      <c r="BK691" s="212">
        <f>ROUND(I691*H691,2)</f>
        <v>0</v>
      </c>
      <c r="BL691" s="19" t="s">
        <v>415</v>
      </c>
      <c r="BM691" s="19" t="s">
        <v>4381</v>
      </c>
    </row>
    <row r="692" spans="2:65" s="12" customFormat="1" x14ac:dyDescent="0.3">
      <c r="B692" s="213"/>
      <c r="C692" s="214"/>
      <c r="D692" s="215" t="s">
        <v>417</v>
      </c>
      <c r="E692" s="216" t="s">
        <v>36</v>
      </c>
      <c r="F692" s="217" t="s">
        <v>4382</v>
      </c>
      <c r="G692" s="214"/>
      <c r="H692" s="218" t="s">
        <v>36</v>
      </c>
      <c r="I692" s="219"/>
      <c r="J692" s="214"/>
      <c r="K692" s="214"/>
      <c r="L692" s="220"/>
      <c r="M692" s="221"/>
      <c r="N692" s="222"/>
      <c r="O692" s="222"/>
      <c r="P692" s="222"/>
      <c r="Q692" s="222"/>
      <c r="R692" s="222"/>
      <c r="S692" s="222"/>
      <c r="T692" s="223"/>
      <c r="AT692" s="224" t="s">
        <v>417</v>
      </c>
      <c r="AU692" s="224" t="s">
        <v>87</v>
      </c>
      <c r="AV692" s="12" t="s">
        <v>23</v>
      </c>
      <c r="AW692" s="12" t="s">
        <v>43</v>
      </c>
      <c r="AX692" s="12" t="s">
        <v>79</v>
      </c>
      <c r="AY692" s="224" t="s">
        <v>406</v>
      </c>
    </row>
    <row r="693" spans="2:65" s="13" customFormat="1" x14ac:dyDescent="0.3">
      <c r="B693" s="225"/>
      <c r="C693" s="226"/>
      <c r="D693" s="215" t="s">
        <v>417</v>
      </c>
      <c r="E693" s="227" t="s">
        <v>36</v>
      </c>
      <c r="F693" s="228" t="s">
        <v>4383</v>
      </c>
      <c r="G693" s="226"/>
      <c r="H693" s="229">
        <v>0.63</v>
      </c>
      <c r="I693" s="230"/>
      <c r="J693" s="226"/>
      <c r="K693" s="226"/>
      <c r="L693" s="231"/>
      <c r="M693" s="232"/>
      <c r="N693" s="233"/>
      <c r="O693" s="233"/>
      <c r="P693" s="233"/>
      <c r="Q693" s="233"/>
      <c r="R693" s="233"/>
      <c r="S693" s="233"/>
      <c r="T693" s="234"/>
      <c r="AT693" s="235" t="s">
        <v>417</v>
      </c>
      <c r="AU693" s="235" t="s">
        <v>87</v>
      </c>
      <c r="AV693" s="13" t="s">
        <v>87</v>
      </c>
      <c r="AW693" s="13" t="s">
        <v>43</v>
      </c>
      <c r="AX693" s="13" t="s">
        <v>79</v>
      </c>
      <c r="AY693" s="235" t="s">
        <v>406</v>
      </c>
    </row>
    <row r="694" spans="2:65" s="13" customFormat="1" x14ac:dyDescent="0.3">
      <c r="B694" s="225"/>
      <c r="C694" s="226"/>
      <c r="D694" s="215" t="s">
        <v>417</v>
      </c>
      <c r="E694" s="227" t="s">
        <v>36</v>
      </c>
      <c r="F694" s="228" t="s">
        <v>4384</v>
      </c>
      <c r="G694" s="226"/>
      <c r="H694" s="229">
        <v>1.6830000000000001</v>
      </c>
      <c r="I694" s="230"/>
      <c r="J694" s="226"/>
      <c r="K694" s="226"/>
      <c r="L694" s="231"/>
      <c r="M694" s="232"/>
      <c r="N694" s="233"/>
      <c r="O694" s="233"/>
      <c r="P694" s="233"/>
      <c r="Q694" s="233"/>
      <c r="R694" s="233"/>
      <c r="S694" s="233"/>
      <c r="T694" s="234"/>
      <c r="AT694" s="235" t="s">
        <v>417</v>
      </c>
      <c r="AU694" s="235" t="s">
        <v>87</v>
      </c>
      <c r="AV694" s="13" t="s">
        <v>87</v>
      </c>
      <c r="AW694" s="13" t="s">
        <v>43</v>
      </c>
      <c r="AX694" s="13" t="s">
        <v>79</v>
      </c>
      <c r="AY694" s="235" t="s">
        <v>406</v>
      </c>
    </row>
    <row r="695" spans="2:65" s="12" customFormat="1" x14ac:dyDescent="0.3">
      <c r="B695" s="213"/>
      <c r="C695" s="214"/>
      <c r="D695" s="215" t="s">
        <v>417</v>
      </c>
      <c r="E695" s="216" t="s">
        <v>36</v>
      </c>
      <c r="F695" s="217" t="s">
        <v>4385</v>
      </c>
      <c r="G695" s="214"/>
      <c r="H695" s="218" t="s">
        <v>36</v>
      </c>
      <c r="I695" s="219"/>
      <c r="J695" s="214"/>
      <c r="K695" s="214"/>
      <c r="L695" s="220"/>
      <c r="M695" s="221"/>
      <c r="N695" s="222"/>
      <c r="O695" s="222"/>
      <c r="P695" s="222"/>
      <c r="Q695" s="222"/>
      <c r="R695" s="222"/>
      <c r="S695" s="222"/>
      <c r="T695" s="223"/>
      <c r="AT695" s="224" t="s">
        <v>417</v>
      </c>
      <c r="AU695" s="224" t="s">
        <v>87</v>
      </c>
      <c r="AV695" s="12" t="s">
        <v>23</v>
      </c>
      <c r="AW695" s="12" t="s">
        <v>43</v>
      </c>
      <c r="AX695" s="12" t="s">
        <v>79</v>
      </c>
      <c r="AY695" s="224" t="s">
        <v>406</v>
      </c>
    </row>
    <row r="696" spans="2:65" s="13" customFormat="1" x14ac:dyDescent="0.3">
      <c r="B696" s="225"/>
      <c r="C696" s="226"/>
      <c r="D696" s="215" t="s">
        <v>417</v>
      </c>
      <c r="E696" s="227" t="s">
        <v>36</v>
      </c>
      <c r="F696" s="228" t="s">
        <v>4386</v>
      </c>
      <c r="G696" s="226"/>
      <c r="H696" s="229">
        <v>3.3660000000000001</v>
      </c>
      <c r="I696" s="230"/>
      <c r="J696" s="226"/>
      <c r="K696" s="226"/>
      <c r="L696" s="231"/>
      <c r="M696" s="232"/>
      <c r="N696" s="233"/>
      <c r="O696" s="233"/>
      <c r="P696" s="233"/>
      <c r="Q696" s="233"/>
      <c r="R696" s="233"/>
      <c r="S696" s="233"/>
      <c r="T696" s="234"/>
      <c r="AT696" s="235" t="s">
        <v>417</v>
      </c>
      <c r="AU696" s="235" t="s">
        <v>87</v>
      </c>
      <c r="AV696" s="13" t="s">
        <v>87</v>
      </c>
      <c r="AW696" s="13" t="s">
        <v>43</v>
      </c>
      <c r="AX696" s="13" t="s">
        <v>79</v>
      </c>
      <c r="AY696" s="235" t="s">
        <v>406</v>
      </c>
    </row>
    <row r="697" spans="2:65" s="12" customFormat="1" x14ac:dyDescent="0.3">
      <c r="B697" s="213"/>
      <c r="C697" s="214"/>
      <c r="D697" s="215" t="s">
        <v>417</v>
      </c>
      <c r="E697" s="216" t="s">
        <v>36</v>
      </c>
      <c r="F697" s="217" t="s">
        <v>4387</v>
      </c>
      <c r="G697" s="214"/>
      <c r="H697" s="218" t="s">
        <v>36</v>
      </c>
      <c r="I697" s="219"/>
      <c r="J697" s="214"/>
      <c r="K697" s="214"/>
      <c r="L697" s="220"/>
      <c r="M697" s="221"/>
      <c r="N697" s="222"/>
      <c r="O697" s="222"/>
      <c r="P697" s="222"/>
      <c r="Q697" s="222"/>
      <c r="R697" s="222"/>
      <c r="S697" s="222"/>
      <c r="T697" s="223"/>
      <c r="AT697" s="224" t="s">
        <v>417</v>
      </c>
      <c r="AU697" s="224" t="s">
        <v>87</v>
      </c>
      <c r="AV697" s="12" t="s">
        <v>23</v>
      </c>
      <c r="AW697" s="12" t="s">
        <v>43</v>
      </c>
      <c r="AX697" s="12" t="s">
        <v>79</v>
      </c>
      <c r="AY697" s="224" t="s">
        <v>406</v>
      </c>
    </row>
    <row r="698" spans="2:65" s="13" customFormat="1" x14ac:dyDescent="0.3">
      <c r="B698" s="225"/>
      <c r="C698" s="226"/>
      <c r="D698" s="215" t="s">
        <v>417</v>
      </c>
      <c r="E698" s="227" t="s">
        <v>36</v>
      </c>
      <c r="F698" s="228" t="s">
        <v>4388</v>
      </c>
      <c r="G698" s="226"/>
      <c r="H698" s="229">
        <v>5.61</v>
      </c>
      <c r="I698" s="230"/>
      <c r="J698" s="226"/>
      <c r="K698" s="226"/>
      <c r="L698" s="231"/>
      <c r="M698" s="232"/>
      <c r="N698" s="233"/>
      <c r="O698" s="233"/>
      <c r="P698" s="233"/>
      <c r="Q698" s="233"/>
      <c r="R698" s="233"/>
      <c r="S698" s="233"/>
      <c r="T698" s="234"/>
      <c r="AT698" s="235" t="s">
        <v>417</v>
      </c>
      <c r="AU698" s="235" t="s">
        <v>87</v>
      </c>
      <c r="AV698" s="13" t="s">
        <v>87</v>
      </c>
      <c r="AW698" s="13" t="s">
        <v>43</v>
      </c>
      <c r="AX698" s="13" t="s">
        <v>79</v>
      </c>
      <c r="AY698" s="235" t="s">
        <v>406</v>
      </c>
    </row>
    <row r="699" spans="2:65" s="12" customFormat="1" x14ac:dyDescent="0.3">
      <c r="B699" s="213"/>
      <c r="C699" s="214"/>
      <c r="D699" s="215" t="s">
        <v>417</v>
      </c>
      <c r="E699" s="216" t="s">
        <v>36</v>
      </c>
      <c r="F699" s="217" t="s">
        <v>4389</v>
      </c>
      <c r="G699" s="214"/>
      <c r="H699" s="218" t="s">
        <v>36</v>
      </c>
      <c r="I699" s="219"/>
      <c r="J699" s="214"/>
      <c r="K699" s="214"/>
      <c r="L699" s="220"/>
      <c r="M699" s="221"/>
      <c r="N699" s="222"/>
      <c r="O699" s="222"/>
      <c r="P699" s="222"/>
      <c r="Q699" s="222"/>
      <c r="R699" s="222"/>
      <c r="S699" s="222"/>
      <c r="T699" s="223"/>
      <c r="AT699" s="224" t="s">
        <v>417</v>
      </c>
      <c r="AU699" s="224" t="s">
        <v>87</v>
      </c>
      <c r="AV699" s="12" t="s">
        <v>23</v>
      </c>
      <c r="AW699" s="12" t="s">
        <v>43</v>
      </c>
      <c r="AX699" s="12" t="s">
        <v>79</v>
      </c>
      <c r="AY699" s="224" t="s">
        <v>406</v>
      </c>
    </row>
    <row r="700" spans="2:65" s="13" customFormat="1" x14ac:dyDescent="0.3">
      <c r="B700" s="225"/>
      <c r="C700" s="226"/>
      <c r="D700" s="215" t="s">
        <v>417</v>
      </c>
      <c r="E700" s="227" t="s">
        <v>36</v>
      </c>
      <c r="F700" s="228" t="s">
        <v>4390</v>
      </c>
      <c r="G700" s="226"/>
      <c r="H700" s="229">
        <v>0.63300000000000001</v>
      </c>
      <c r="I700" s="230"/>
      <c r="J700" s="226"/>
      <c r="K700" s="226"/>
      <c r="L700" s="231"/>
      <c r="M700" s="232"/>
      <c r="N700" s="233"/>
      <c r="O700" s="233"/>
      <c r="P700" s="233"/>
      <c r="Q700" s="233"/>
      <c r="R700" s="233"/>
      <c r="S700" s="233"/>
      <c r="T700" s="234"/>
      <c r="AT700" s="235" t="s">
        <v>417</v>
      </c>
      <c r="AU700" s="235" t="s">
        <v>87</v>
      </c>
      <c r="AV700" s="13" t="s">
        <v>87</v>
      </c>
      <c r="AW700" s="13" t="s">
        <v>43</v>
      </c>
      <c r="AX700" s="13" t="s">
        <v>79</v>
      </c>
      <c r="AY700" s="235" t="s">
        <v>406</v>
      </c>
    </row>
    <row r="701" spans="2:65" s="12" customFormat="1" x14ac:dyDescent="0.3">
      <c r="B701" s="213"/>
      <c r="C701" s="214"/>
      <c r="D701" s="215" t="s">
        <v>417</v>
      </c>
      <c r="E701" s="216" t="s">
        <v>36</v>
      </c>
      <c r="F701" s="217" t="s">
        <v>4391</v>
      </c>
      <c r="G701" s="214"/>
      <c r="H701" s="218" t="s">
        <v>36</v>
      </c>
      <c r="I701" s="219"/>
      <c r="J701" s="214"/>
      <c r="K701" s="214"/>
      <c r="L701" s="220"/>
      <c r="M701" s="221"/>
      <c r="N701" s="222"/>
      <c r="O701" s="222"/>
      <c r="P701" s="222"/>
      <c r="Q701" s="222"/>
      <c r="R701" s="222"/>
      <c r="S701" s="222"/>
      <c r="T701" s="223"/>
      <c r="AT701" s="224" t="s">
        <v>417</v>
      </c>
      <c r="AU701" s="224" t="s">
        <v>87</v>
      </c>
      <c r="AV701" s="12" t="s">
        <v>23</v>
      </c>
      <c r="AW701" s="12" t="s">
        <v>43</v>
      </c>
      <c r="AX701" s="12" t="s">
        <v>79</v>
      </c>
      <c r="AY701" s="224" t="s">
        <v>406</v>
      </c>
    </row>
    <row r="702" spans="2:65" s="13" customFormat="1" x14ac:dyDescent="0.3">
      <c r="B702" s="225"/>
      <c r="C702" s="226"/>
      <c r="D702" s="215" t="s">
        <v>417</v>
      </c>
      <c r="E702" s="227" t="s">
        <v>36</v>
      </c>
      <c r="F702" s="228" t="s">
        <v>4392</v>
      </c>
      <c r="G702" s="226"/>
      <c r="H702" s="229">
        <v>0.3</v>
      </c>
      <c r="I702" s="230"/>
      <c r="J702" s="226"/>
      <c r="K702" s="226"/>
      <c r="L702" s="231"/>
      <c r="M702" s="232"/>
      <c r="N702" s="233"/>
      <c r="O702" s="233"/>
      <c r="P702" s="233"/>
      <c r="Q702" s="233"/>
      <c r="R702" s="233"/>
      <c r="S702" s="233"/>
      <c r="T702" s="234"/>
      <c r="AT702" s="235" t="s">
        <v>417</v>
      </c>
      <c r="AU702" s="235" t="s">
        <v>87</v>
      </c>
      <c r="AV702" s="13" t="s">
        <v>87</v>
      </c>
      <c r="AW702" s="13" t="s">
        <v>43</v>
      </c>
      <c r="AX702" s="13" t="s">
        <v>79</v>
      </c>
      <c r="AY702" s="235" t="s">
        <v>406</v>
      </c>
    </row>
    <row r="703" spans="2:65" s="13" customFormat="1" x14ac:dyDescent="0.3">
      <c r="B703" s="225"/>
      <c r="C703" s="226"/>
      <c r="D703" s="215" t="s">
        <v>417</v>
      </c>
      <c r="E703" s="227" t="s">
        <v>36</v>
      </c>
      <c r="F703" s="228" t="s">
        <v>4393</v>
      </c>
      <c r="G703" s="226"/>
      <c r="H703" s="229">
        <v>0.45</v>
      </c>
      <c r="I703" s="230"/>
      <c r="J703" s="226"/>
      <c r="K703" s="226"/>
      <c r="L703" s="231"/>
      <c r="M703" s="232"/>
      <c r="N703" s="233"/>
      <c r="O703" s="233"/>
      <c r="P703" s="233"/>
      <c r="Q703" s="233"/>
      <c r="R703" s="233"/>
      <c r="S703" s="233"/>
      <c r="T703" s="234"/>
      <c r="AT703" s="235" t="s">
        <v>417</v>
      </c>
      <c r="AU703" s="235" t="s">
        <v>87</v>
      </c>
      <c r="AV703" s="13" t="s">
        <v>87</v>
      </c>
      <c r="AW703" s="13" t="s">
        <v>43</v>
      </c>
      <c r="AX703" s="13" t="s">
        <v>79</v>
      </c>
      <c r="AY703" s="235" t="s">
        <v>406</v>
      </c>
    </row>
    <row r="704" spans="2:65" s="14" customFormat="1" x14ac:dyDescent="0.3">
      <c r="B704" s="236"/>
      <c r="C704" s="237"/>
      <c r="D704" s="247" t="s">
        <v>417</v>
      </c>
      <c r="E704" s="248" t="s">
        <v>36</v>
      </c>
      <c r="F704" s="249" t="s">
        <v>421</v>
      </c>
      <c r="G704" s="237"/>
      <c r="H704" s="250">
        <v>12.672000000000001</v>
      </c>
      <c r="I704" s="241"/>
      <c r="J704" s="237"/>
      <c r="K704" s="237"/>
      <c r="L704" s="242"/>
      <c r="M704" s="243"/>
      <c r="N704" s="244"/>
      <c r="O704" s="244"/>
      <c r="P704" s="244"/>
      <c r="Q704" s="244"/>
      <c r="R704" s="244"/>
      <c r="S704" s="244"/>
      <c r="T704" s="245"/>
      <c r="AT704" s="246" t="s">
        <v>417</v>
      </c>
      <c r="AU704" s="246" t="s">
        <v>87</v>
      </c>
      <c r="AV704" s="14" t="s">
        <v>415</v>
      </c>
      <c r="AW704" s="14" t="s">
        <v>43</v>
      </c>
      <c r="AX704" s="14" t="s">
        <v>23</v>
      </c>
      <c r="AY704" s="246" t="s">
        <v>406</v>
      </c>
    </row>
    <row r="705" spans="2:65" s="1" customFormat="1" ht="22.5" customHeight="1" x14ac:dyDescent="0.3">
      <c r="B705" s="37"/>
      <c r="C705" s="201" t="s">
        <v>1322</v>
      </c>
      <c r="D705" s="201" t="s">
        <v>410</v>
      </c>
      <c r="E705" s="202" t="s">
        <v>3277</v>
      </c>
      <c r="F705" s="203" t="s">
        <v>3278</v>
      </c>
      <c r="G705" s="204" t="s">
        <v>413</v>
      </c>
      <c r="H705" s="205">
        <v>0.108</v>
      </c>
      <c r="I705" s="206"/>
      <c r="J705" s="207">
        <f>ROUND(I705*H705,2)</f>
        <v>0</v>
      </c>
      <c r="K705" s="203" t="s">
        <v>414</v>
      </c>
      <c r="L705" s="57"/>
      <c r="M705" s="208" t="s">
        <v>36</v>
      </c>
      <c r="N705" s="209" t="s">
        <v>50</v>
      </c>
      <c r="O705" s="38"/>
      <c r="P705" s="210">
        <f>O705*H705</f>
        <v>0</v>
      </c>
      <c r="Q705" s="210">
        <v>0</v>
      </c>
      <c r="R705" s="210">
        <f>Q705*H705</f>
        <v>0</v>
      </c>
      <c r="S705" s="210">
        <v>2.4</v>
      </c>
      <c r="T705" s="211">
        <f>S705*H705</f>
        <v>0.25919999999999999</v>
      </c>
      <c r="AR705" s="19" t="s">
        <v>415</v>
      </c>
      <c r="AT705" s="19" t="s">
        <v>410</v>
      </c>
      <c r="AU705" s="19" t="s">
        <v>87</v>
      </c>
      <c r="AY705" s="19" t="s">
        <v>406</v>
      </c>
      <c r="BE705" s="212">
        <f>IF(N705="základní",J705,0)</f>
        <v>0</v>
      </c>
      <c r="BF705" s="212">
        <f>IF(N705="snížená",J705,0)</f>
        <v>0</v>
      </c>
      <c r="BG705" s="212">
        <f>IF(N705="zákl. přenesená",J705,0)</f>
        <v>0</v>
      </c>
      <c r="BH705" s="212">
        <f>IF(N705="sníž. přenesená",J705,0)</f>
        <v>0</v>
      </c>
      <c r="BI705" s="212">
        <f>IF(N705="nulová",J705,0)</f>
        <v>0</v>
      </c>
      <c r="BJ705" s="19" t="s">
        <v>23</v>
      </c>
      <c r="BK705" s="212">
        <f>ROUND(I705*H705,2)</f>
        <v>0</v>
      </c>
      <c r="BL705" s="19" t="s">
        <v>415</v>
      </c>
      <c r="BM705" s="19" t="s">
        <v>4394</v>
      </c>
    </row>
    <row r="706" spans="2:65" s="12" customFormat="1" x14ac:dyDescent="0.3">
      <c r="B706" s="213"/>
      <c r="C706" s="214"/>
      <c r="D706" s="215" t="s">
        <v>417</v>
      </c>
      <c r="E706" s="216" t="s">
        <v>36</v>
      </c>
      <c r="F706" s="217" t="s">
        <v>4395</v>
      </c>
      <c r="G706" s="214"/>
      <c r="H706" s="218" t="s">
        <v>36</v>
      </c>
      <c r="I706" s="219"/>
      <c r="J706" s="214"/>
      <c r="K706" s="214"/>
      <c r="L706" s="220"/>
      <c r="M706" s="221"/>
      <c r="N706" s="222"/>
      <c r="O706" s="222"/>
      <c r="P706" s="222"/>
      <c r="Q706" s="222"/>
      <c r="R706" s="222"/>
      <c r="S706" s="222"/>
      <c r="T706" s="223"/>
      <c r="AT706" s="224" t="s">
        <v>417</v>
      </c>
      <c r="AU706" s="224" t="s">
        <v>87</v>
      </c>
      <c r="AV706" s="12" t="s">
        <v>23</v>
      </c>
      <c r="AW706" s="12" t="s">
        <v>43</v>
      </c>
      <c r="AX706" s="12" t="s">
        <v>79</v>
      </c>
      <c r="AY706" s="224" t="s">
        <v>406</v>
      </c>
    </row>
    <row r="707" spans="2:65" s="13" customFormat="1" x14ac:dyDescent="0.3">
      <c r="B707" s="225"/>
      <c r="C707" s="226"/>
      <c r="D707" s="247" t="s">
        <v>417</v>
      </c>
      <c r="E707" s="251" t="s">
        <v>36</v>
      </c>
      <c r="F707" s="252" t="s">
        <v>4396</v>
      </c>
      <c r="G707" s="226"/>
      <c r="H707" s="253">
        <v>0.108</v>
      </c>
      <c r="I707" s="230"/>
      <c r="J707" s="226"/>
      <c r="K707" s="226"/>
      <c r="L707" s="231"/>
      <c r="M707" s="232"/>
      <c r="N707" s="233"/>
      <c r="O707" s="233"/>
      <c r="P707" s="233"/>
      <c r="Q707" s="233"/>
      <c r="R707" s="233"/>
      <c r="S707" s="233"/>
      <c r="T707" s="234"/>
      <c r="AT707" s="235" t="s">
        <v>417</v>
      </c>
      <c r="AU707" s="235" t="s">
        <v>87</v>
      </c>
      <c r="AV707" s="13" t="s">
        <v>87</v>
      </c>
      <c r="AW707" s="13" t="s">
        <v>43</v>
      </c>
      <c r="AX707" s="13" t="s">
        <v>23</v>
      </c>
      <c r="AY707" s="235" t="s">
        <v>406</v>
      </c>
    </row>
    <row r="708" spans="2:65" s="1" customFormat="1" ht="31.5" customHeight="1" x14ac:dyDescent="0.3">
      <c r="B708" s="37"/>
      <c r="C708" s="201" t="s">
        <v>1325</v>
      </c>
      <c r="D708" s="201" t="s">
        <v>410</v>
      </c>
      <c r="E708" s="202" t="s">
        <v>884</v>
      </c>
      <c r="F708" s="203" t="s">
        <v>885</v>
      </c>
      <c r="G708" s="204" t="s">
        <v>501</v>
      </c>
      <c r="H708" s="205">
        <v>28.138000000000002</v>
      </c>
      <c r="I708" s="206"/>
      <c r="J708" s="207">
        <f>ROUND(I708*H708,2)</f>
        <v>0</v>
      </c>
      <c r="K708" s="203" t="s">
        <v>414</v>
      </c>
      <c r="L708" s="57"/>
      <c r="M708" s="208" t="s">
        <v>36</v>
      </c>
      <c r="N708" s="209" t="s">
        <v>50</v>
      </c>
      <c r="O708" s="38"/>
      <c r="P708" s="210">
        <f>O708*H708</f>
        <v>0</v>
      </c>
      <c r="Q708" s="210">
        <v>0</v>
      </c>
      <c r="R708" s="210">
        <f>Q708*H708</f>
        <v>0</v>
      </c>
      <c r="S708" s="210">
        <v>0</v>
      </c>
      <c r="T708" s="211">
        <f>S708*H708</f>
        <v>0</v>
      </c>
      <c r="AR708" s="19" t="s">
        <v>415</v>
      </c>
      <c r="AT708" s="19" t="s">
        <v>410</v>
      </c>
      <c r="AU708" s="19" t="s">
        <v>87</v>
      </c>
      <c r="AY708" s="19" t="s">
        <v>406</v>
      </c>
      <c r="BE708" s="212">
        <f>IF(N708="základní",J708,0)</f>
        <v>0</v>
      </c>
      <c r="BF708" s="212">
        <f>IF(N708="snížená",J708,0)</f>
        <v>0</v>
      </c>
      <c r="BG708" s="212">
        <f>IF(N708="zákl. přenesená",J708,0)</f>
        <v>0</v>
      </c>
      <c r="BH708" s="212">
        <f>IF(N708="sníž. přenesená",J708,0)</f>
        <v>0</v>
      </c>
      <c r="BI708" s="212">
        <f>IF(N708="nulová",J708,0)</f>
        <v>0</v>
      </c>
      <c r="BJ708" s="19" t="s">
        <v>23</v>
      </c>
      <c r="BK708" s="212">
        <f>ROUND(I708*H708,2)</f>
        <v>0</v>
      </c>
      <c r="BL708" s="19" t="s">
        <v>415</v>
      </c>
      <c r="BM708" s="19" t="s">
        <v>4397</v>
      </c>
    </row>
    <row r="709" spans="2:65" s="1" customFormat="1" ht="22.5" customHeight="1" x14ac:dyDescent="0.3">
      <c r="B709" s="37"/>
      <c r="C709" s="201" t="s">
        <v>1328</v>
      </c>
      <c r="D709" s="201" t="s">
        <v>410</v>
      </c>
      <c r="E709" s="202" t="s">
        <v>888</v>
      </c>
      <c r="F709" s="203" t="s">
        <v>889</v>
      </c>
      <c r="G709" s="204" t="s">
        <v>501</v>
      </c>
      <c r="H709" s="205">
        <v>28.138000000000002</v>
      </c>
      <c r="I709" s="206"/>
      <c r="J709" s="207">
        <f>ROUND(I709*H709,2)</f>
        <v>0</v>
      </c>
      <c r="K709" s="203" t="s">
        <v>414</v>
      </c>
      <c r="L709" s="57"/>
      <c r="M709" s="208" t="s">
        <v>36</v>
      </c>
      <c r="N709" s="209" t="s">
        <v>50</v>
      </c>
      <c r="O709" s="38"/>
      <c r="P709" s="210">
        <f>O709*H709</f>
        <v>0</v>
      </c>
      <c r="Q709" s="210">
        <v>0</v>
      </c>
      <c r="R709" s="210">
        <f>Q709*H709</f>
        <v>0</v>
      </c>
      <c r="S709" s="210">
        <v>0</v>
      </c>
      <c r="T709" s="211">
        <f>S709*H709</f>
        <v>0</v>
      </c>
      <c r="AR709" s="19" t="s">
        <v>415</v>
      </c>
      <c r="AT709" s="19" t="s">
        <v>410</v>
      </c>
      <c r="AU709" s="19" t="s">
        <v>87</v>
      </c>
      <c r="AY709" s="19" t="s">
        <v>406</v>
      </c>
      <c r="BE709" s="212">
        <f>IF(N709="základní",J709,0)</f>
        <v>0</v>
      </c>
      <c r="BF709" s="212">
        <f>IF(N709="snížená",J709,0)</f>
        <v>0</v>
      </c>
      <c r="BG709" s="212">
        <f>IF(N709="zákl. přenesená",J709,0)</f>
        <v>0</v>
      </c>
      <c r="BH709" s="212">
        <f>IF(N709="sníž. přenesená",J709,0)</f>
        <v>0</v>
      </c>
      <c r="BI709" s="212">
        <f>IF(N709="nulová",J709,0)</f>
        <v>0</v>
      </c>
      <c r="BJ709" s="19" t="s">
        <v>23</v>
      </c>
      <c r="BK709" s="212">
        <f>ROUND(I709*H709,2)</f>
        <v>0</v>
      </c>
      <c r="BL709" s="19" t="s">
        <v>415</v>
      </c>
      <c r="BM709" s="19" t="s">
        <v>4398</v>
      </c>
    </row>
    <row r="710" spans="2:65" s="1" customFormat="1" ht="22.5" customHeight="1" x14ac:dyDescent="0.3">
      <c r="B710" s="37"/>
      <c r="C710" s="201" t="s">
        <v>1330</v>
      </c>
      <c r="D710" s="201" t="s">
        <v>410</v>
      </c>
      <c r="E710" s="202" t="s">
        <v>892</v>
      </c>
      <c r="F710" s="203" t="s">
        <v>893</v>
      </c>
      <c r="G710" s="204" t="s">
        <v>501</v>
      </c>
      <c r="H710" s="205">
        <v>619.03599999999994</v>
      </c>
      <c r="I710" s="206"/>
      <c r="J710" s="207">
        <f>ROUND(I710*H710,2)</f>
        <v>0</v>
      </c>
      <c r="K710" s="203" t="s">
        <v>414</v>
      </c>
      <c r="L710" s="57"/>
      <c r="M710" s="208" t="s">
        <v>36</v>
      </c>
      <c r="N710" s="209" t="s">
        <v>50</v>
      </c>
      <c r="O710" s="38"/>
      <c r="P710" s="210">
        <f>O710*H710</f>
        <v>0</v>
      </c>
      <c r="Q710" s="210">
        <v>0</v>
      </c>
      <c r="R710" s="210">
        <f>Q710*H710</f>
        <v>0</v>
      </c>
      <c r="S710" s="210">
        <v>0</v>
      </c>
      <c r="T710" s="211">
        <f>S710*H710</f>
        <v>0</v>
      </c>
      <c r="AR710" s="19" t="s">
        <v>415</v>
      </c>
      <c r="AT710" s="19" t="s">
        <v>410</v>
      </c>
      <c r="AU710" s="19" t="s">
        <v>87</v>
      </c>
      <c r="AY710" s="19" t="s">
        <v>406</v>
      </c>
      <c r="BE710" s="212">
        <f>IF(N710="základní",J710,0)</f>
        <v>0</v>
      </c>
      <c r="BF710" s="212">
        <f>IF(N710="snížená",J710,0)</f>
        <v>0</v>
      </c>
      <c r="BG710" s="212">
        <f>IF(N710="zákl. přenesená",J710,0)</f>
        <v>0</v>
      </c>
      <c r="BH710" s="212">
        <f>IF(N710="sníž. přenesená",J710,0)</f>
        <v>0</v>
      </c>
      <c r="BI710" s="212">
        <f>IF(N710="nulová",J710,0)</f>
        <v>0</v>
      </c>
      <c r="BJ710" s="19" t="s">
        <v>23</v>
      </c>
      <c r="BK710" s="212">
        <f>ROUND(I710*H710,2)</f>
        <v>0</v>
      </c>
      <c r="BL710" s="19" t="s">
        <v>415</v>
      </c>
      <c r="BM710" s="19" t="s">
        <v>4399</v>
      </c>
    </row>
    <row r="711" spans="2:65" s="13" customFormat="1" x14ac:dyDescent="0.3">
      <c r="B711" s="225"/>
      <c r="C711" s="226"/>
      <c r="D711" s="247" t="s">
        <v>417</v>
      </c>
      <c r="E711" s="226"/>
      <c r="F711" s="252" t="s">
        <v>4400</v>
      </c>
      <c r="G711" s="226"/>
      <c r="H711" s="253">
        <v>619.03599999999994</v>
      </c>
      <c r="I711" s="230"/>
      <c r="J711" s="226"/>
      <c r="K711" s="226"/>
      <c r="L711" s="231"/>
      <c r="M711" s="232"/>
      <c r="N711" s="233"/>
      <c r="O711" s="233"/>
      <c r="P711" s="233"/>
      <c r="Q711" s="233"/>
      <c r="R711" s="233"/>
      <c r="S711" s="233"/>
      <c r="T711" s="234"/>
      <c r="AT711" s="235" t="s">
        <v>417</v>
      </c>
      <c r="AU711" s="235" t="s">
        <v>87</v>
      </c>
      <c r="AV711" s="13" t="s">
        <v>87</v>
      </c>
      <c r="AW711" s="13" t="s">
        <v>4</v>
      </c>
      <c r="AX711" s="13" t="s">
        <v>23</v>
      </c>
      <c r="AY711" s="235" t="s">
        <v>406</v>
      </c>
    </row>
    <row r="712" spans="2:65" s="1" customFormat="1" ht="22.5" customHeight="1" x14ac:dyDescent="0.3">
      <c r="B712" s="37"/>
      <c r="C712" s="201" t="s">
        <v>1351</v>
      </c>
      <c r="D712" s="201" t="s">
        <v>410</v>
      </c>
      <c r="E712" s="202" t="s">
        <v>509</v>
      </c>
      <c r="F712" s="203" t="s">
        <v>510</v>
      </c>
      <c r="G712" s="204" t="s">
        <v>501</v>
      </c>
      <c r="H712" s="205">
        <v>28.138000000000002</v>
      </c>
      <c r="I712" s="206"/>
      <c r="J712" s="207">
        <f>ROUND(I712*H712,2)</f>
        <v>0</v>
      </c>
      <c r="K712" s="203" t="s">
        <v>36</v>
      </c>
      <c r="L712" s="57"/>
      <c r="M712" s="208" t="s">
        <v>36</v>
      </c>
      <c r="N712" s="209" t="s">
        <v>50</v>
      </c>
      <c r="O712" s="38"/>
      <c r="P712" s="210">
        <f>O712*H712</f>
        <v>0</v>
      </c>
      <c r="Q712" s="210">
        <v>0</v>
      </c>
      <c r="R712" s="210">
        <f>Q712*H712</f>
        <v>0</v>
      </c>
      <c r="S712" s="210">
        <v>0</v>
      </c>
      <c r="T712" s="211">
        <f>S712*H712</f>
        <v>0</v>
      </c>
      <c r="AR712" s="19" t="s">
        <v>415</v>
      </c>
      <c r="AT712" s="19" t="s">
        <v>410</v>
      </c>
      <c r="AU712" s="19" t="s">
        <v>87</v>
      </c>
      <c r="AY712" s="19" t="s">
        <v>406</v>
      </c>
      <c r="BE712" s="212">
        <f>IF(N712="základní",J712,0)</f>
        <v>0</v>
      </c>
      <c r="BF712" s="212">
        <f>IF(N712="snížená",J712,0)</f>
        <v>0</v>
      </c>
      <c r="BG712" s="212">
        <f>IF(N712="zákl. přenesená",J712,0)</f>
        <v>0</v>
      </c>
      <c r="BH712" s="212">
        <f>IF(N712="sníž. přenesená",J712,0)</f>
        <v>0</v>
      </c>
      <c r="BI712" s="212">
        <f>IF(N712="nulová",J712,0)</f>
        <v>0</v>
      </c>
      <c r="BJ712" s="19" t="s">
        <v>23</v>
      </c>
      <c r="BK712" s="212">
        <f>ROUND(I712*H712,2)</f>
        <v>0</v>
      </c>
      <c r="BL712" s="19" t="s">
        <v>415</v>
      </c>
      <c r="BM712" s="19" t="s">
        <v>4401</v>
      </c>
    </row>
    <row r="713" spans="2:65" s="11" customFormat="1" ht="29.85" customHeight="1" x14ac:dyDescent="0.3">
      <c r="B713" s="182"/>
      <c r="C713" s="183"/>
      <c r="D713" s="198" t="s">
        <v>78</v>
      </c>
      <c r="E713" s="199" t="s">
        <v>415</v>
      </c>
      <c r="F713" s="199" t="s">
        <v>1900</v>
      </c>
      <c r="G713" s="183"/>
      <c r="H713" s="183"/>
      <c r="I713" s="186"/>
      <c r="J713" s="200">
        <f>BK713</f>
        <v>0</v>
      </c>
      <c r="K713" s="183"/>
      <c r="L713" s="188"/>
      <c r="M713" s="189"/>
      <c r="N713" s="190"/>
      <c r="O713" s="190"/>
      <c r="P713" s="191">
        <f>SUM(P714:P819)</f>
        <v>0</v>
      </c>
      <c r="Q713" s="190"/>
      <c r="R713" s="191">
        <f>SUM(R714:R819)</f>
        <v>6.5381116500000003</v>
      </c>
      <c r="S713" s="190"/>
      <c r="T713" s="192">
        <f>SUM(T714:T819)</f>
        <v>0</v>
      </c>
      <c r="AR713" s="193" t="s">
        <v>23</v>
      </c>
      <c r="AT713" s="194" t="s">
        <v>78</v>
      </c>
      <c r="AU713" s="194" t="s">
        <v>23</v>
      </c>
      <c r="AY713" s="193" t="s">
        <v>406</v>
      </c>
      <c r="BK713" s="195">
        <f>SUM(BK714:BK819)</f>
        <v>0</v>
      </c>
    </row>
    <row r="714" spans="2:65" s="1" customFormat="1" ht="22.5" customHeight="1" x14ac:dyDescent="0.3">
      <c r="B714" s="37"/>
      <c r="C714" s="201" t="s">
        <v>1355</v>
      </c>
      <c r="D714" s="201" t="s">
        <v>410</v>
      </c>
      <c r="E714" s="202" t="s">
        <v>4402</v>
      </c>
      <c r="F714" s="203" t="s">
        <v>4403</v>
      </c>
      <c r="G714" s="204" t="s">
        <v>413</v>
      </c>
      <c r="H714" s="205">
        <v>2.028</v>
      </c>
      <c r="I714" s="206"/>
      <c r="J714" s="207">
        <f>ROUND(I714*H714,2)</f>
        <v>0</v>
      </c>
      <c r="K714" s="203" t="s">
        <v>414</v>
      </c>
      <c r="L714" s="57"/>
      <c r="M714" s="208" t="s">
        <v>36</v>
      </c>
      <c r="N714" s="209" t="s">
        <v>50</v>
      </c>
      <c r="O714" s="38"/>
      <c r="P714" s="210">
        <f>O714*H714</f>
        <v>0</v>
      </c>
      <c r="Q714" s="210">
        <v>0</v>
      </c>
      <c r="R714" s="210">
        <f>Q714*H714</f>
        <v>0</v>
      </c>
      <c r="S714" s="210">
        <v>0</v>
      </c>
      <c r="T714" s="211">
        <f>S714*H714</f>
        <v>0</v>
      </c>
      <c r="AR714" s="19" t="s">
        <v>415</v>
      </c>
      <c r="AT714" s="19" t="s">
        <v>410</v>
      </c>
      <c r="AU714" s="19" t="s">
        <v>87</v>
      </c>
      <c r="AY714" s="19" t="s">
        <v>406</v>
      </c>
      <c r="BE714" s="212">
        <f>IF(N714="základní",J714,0)</f>
        <v>0</v>
      </c>
      <c r="BF714" s="212">
        <f>IF(N714="snížená",J714,0)</f>
        <v>0</v>
      </c>
      <c r="BG714" s="212">
        <f>IF(N714="zákl. přenesená",J714,0)</f>
        <v>0</v>
      </c>
      <c r="BH714" s="212">
        <f>IF(N714="sníž. přenesená",J714,0)</f>
        <v>0</v>
      </c>
      <c r="BI714" s="212">
        <f>IF(N714="nulová",J714,0)</f>
        <v>0</v>
      </c>
      <c r="BJ714" s="19" t="s">
        <v>23</v>
      </c>
      <c r="BK714" s="212">
        <f>ROUND(I714*H714,2)</f>
        <v>0</v>
      </c>
      <c r="BL714" s="19" t="s">
        <v>415</v>
      </c>
      <c r="BM714" s="19" t="s">
        <v>4404</v>
      </c>
    </row>
    <row r="715" spans="2:65" s="12" customFormat="1" x14ac:dyDescent="0.3">
      <c r="B715" s="213"/>
      <c r="C715" s="214"/>
      <c r="D715" s="215" t="s">
        <v>417</v>
      </c>
      <c r="E715" s="216" t="s">
        <v>36</v>
      </c>
      <c r="F715" s="217" t="s">
        <v>1910</v>
      </c>
      <c r="G715" s="214"/>
      <c r="H715" s="218" t="s">
        <v>36</v>
      </c>
      <c r="I715" s="219"/>
      <c r="J715" s="214"/>
      <c r="K715" s="214"/>
      <c r="L715" s="220"/>
      <c r="M715" s="221"/>
      <c r="N715" s="222"/>
      <c r="O715" s="222"/>
      <c r="P715" s="222"/>
      <c r="Q715" s="222"/>
      <c r="R715" s="222"/>
      <c r="S715" s="222"/>
      <c r="T715" s="223"/>
      <c r="AT715" s="224" t="s">
        <v>417</v>
      </c>
      <c r="AU715" s="224" t="s">
        <v>87</v>
      </c>
      <c r="AV715" s="12" t="s">
        <v>23</v>
      </c>
      <c r="AW715" s="12" t="s">
        <v>43</v>
      </c>
      <c r="AX715" s="12" t="s">
        <v>79</v>
      </c>
      <c r="AY715" s="224" t="s">
        <v>406</v>
      </c>
    </row>
    <row r="716" spans="2:65" s="13" customFormat="1" x14ac:dyDescent="0.3">
      <c r="B716" s="225"/>
      <c r="C716" s="226"/>
      <c r="D716" s="215" t="s">
        <v>417</v>
      </c>
      <c r="E716" s="227" t="s">
        <v>36</v>
      </c>
      <c r="F716" s="228" t="s">
        <v>4405</v>
      </c>
      <c r="G716" s="226"/>
      <c r="H716" s="229">
        <v>0.67600000000000005</v>
      </c>
      <c r="I716" s="230"/>
      <c r="J716" s="226"/>
      <c r="K716" s="226"/>
      <c r="L716" s="231"/>
      <c r="M716" s="232"/>
      <c r="N716" s="233"/>
      <c r="O716" s="233"/>
      <c r="P716" s="233"/>
      <c r="Q716" s="233"/>
      <c r="R716" s="233"/>
      <c r="S716" s="233"/>
      <c r="T716" s="234"/>
      <c r="AT716" s="235" t="s">
        <v>417</v>
      </c>
      <c r="AU716" s="235" t="s">
        <v>87</v>
      </c>
      <c r="AV716" s="13" t="s">
        <v>87</v>
      </c>
      <c r="AW716" s="13" t="s">
        <v>43</v>
      </c>
      <c r="AX716" s="13" t="s">
        <v>79</v>
      </c>
      <c r="AY716" s="235" t="s">
        <v>406</v>
      </c>
    </row>
    <row r="717" spans="2:65" s="13" customFormat="1" x14ac:dyDescent="0.3">
      <c r="B717" s="225"/>
      <c r="C717" s="226"/>
      <c r="D717" s="215" t="s">
        <v>417</v>
      </c>
      <c r="E717" s="227" t="s">
        <v>36</v>
      </c>
      <c r="F717" s="228" t="s">
        <v>4406</v>
      </c>
      <c r="G717" s="226"/>
      <c r="H717" s="229">
        <v>0.67600000000000005</v>
      </c>
      <c r="I717" s="230"/>
      <c r="J717" s="226"/>
      <c r="K717" s="226"/>
      <c r="L717" s="231"/>
      <c r="M717" s="232"/>
      <c r="N717" s="233"/>
      <c r="O717" s="233"/>
      <c r="P717" s="233"/>
      <c r="Q717" s="233"/>
      <c r="R717" s="233"/>
      <c r="S717" s="233"/>
      <c r="T717" s="234"/>
      <c r="AT717" s="235" t="s">
        <v>417</v>
      </c>
      <c r="AU717" s="235" t="s">
        <v>87</v>
      </c>
      <c r="AV717" s="13" t="s">
        <v>87</v>
      </c>
      <c r="AW717" s="13" t="s">
        <v>43</v>
      </c>
      <c r="AX717" s="13" t="s">
        <v>79</v>
      </c>
      <c r="AY717" s="235" t="s">
        <v>406</v>
      </c>
    </row>
    <row r="718" spans="2:65" s="13" customFormat="1" x14ac:dyDescent="0.3">
      <c r="B718" s="225"/>
      <c r="C718" s="226"/>
      <c r="D718" s="215" t="s">
        <v>417</v>
      </c>
      <c r="E718" s="227" t="s">
        <v>36</v>
      </c>
      <c r="F718" s="228" t="s">
        <v>4407</v>
      </c>
      <c r="G718" s="226"/>
      <c r="H718" s="229">
        <v>0.67600000000000005</v>
      </c>
      <c r="I718" s="230"/>
      <c r="J718" s="226"/>
      <c r="K718" s="226"/>
      <c r="L718" s="231"/>
      <c r="M718" s="232"/>
      <c r="N718" s="233"/>
      <c r="O718" s="233"/>
      <c r="P718" s="233"/>
      <c r="Q718" s="233"/>
      <c r="R718" s="233"/>
      <c r="S718" s="233"/>
      <c r="T718" s="234"/>
      <c r="AT718" s="235" t="s">
        <v>417</v>
      </c>
      <c r="AU718" s="235" t="s">
        <v>87</v>
      </c>
      <c r="AV718" s="13" t="s">
        <v>87</v>
      </c>
      <c r="AW718" s="13" t="s">
        <v>43</v>
      </c>
      <c r="AX718" s="13" t="s">
        <v>79</v>
      </c>
      <c r="AY718" s="235" t="s">
        <v>406</v>
      </c>
    </row>
    <row r="719" spans="2:65" s="14" customFormat="1" x14ac:dyDescent="0.3">
      <c r="B719" s="236"/>
      <c r="C719" s="237"/>
      <c r="D719" s="247" t="s">
        <v>417</v>
      </c>
      <c r="E719" s="248" t="s">
        <v>255</v>
      </c>
      <c r="F719" s="249" t="s">
        <v>421</v>
      </c>
      <c r="G719" s="237"/>
      <c r="H719" s="250">
        <v>2.028</v>
      </c>
      <c r="I719" s="241"/>
      <c r="J719" s="237"/>
      <c r="K719" s="237"/>
      <c r="L719" s="242"/>
      <c r="M719" s="243"/>
      <c r="N719" s="244"/>
      <c r="O719" s="244"/>
      <c r="P719" s="244"/>
      <c r="Q719" s="244"/>
      <c r="R719" s="244"/>
      <c r="S719" s="244"/>
      <c r="T719" s="245"/>
      <c r="AT719" s="246" t="s">
        <v>417</v>
      </c>
      <c r="AU719" s="246" t="s">
        <v>87</v>
      </c>
      <c r="AV719" s="14" t="s">
        <v>415</v>
      </c>
      <c r="AW719" s="14" t="s">
        <v>43</v>
      </c>
      <c r="AX719" s="14" t="s">
        <v>23</v>
      </c>
      <c r="AY719" s="246" t="s">
        <v>406</v>
      </c>
    </row>
    <row r="720" spans="2:65" s="1" customFormat="1" ht="22.5" customHeight="1" x14ac:dyDescent="0.3">
      <c r="B720" s="37"/>
      <c r="C720" s="201" t="s">
        <v>1358</v>
      </c>
      <c r="D720" s="201" t="s">
        <v>410</v>
      </c>
      <c r="E720" s="202" t="s">
        <v>4408</v>
      </c>
      <c r="F720" s="203" t="s">
        <v>4409</v>
      </c>
      <c r="G720" s="204" t="s">
        <v>413</v>
      </c>
      <c r="H720" s="205">
        <v>9.3230000000000004</v>
      </c>
      <c r="I720" s="206"/>
      <c r="J720" s="207">
        <f>ROUND(I720*H720,2)</f>
        <v>0</v>
      </c>
      <c r="K720" s="203" t="s">
        <v>36</v>
      </c>
      <c r="L720" s="57"/>
      <c r="M720" s="208" t="s">
        <v>36</v>
      </c>
      <c r="N720" s="209" t="s">
        <v>50</v>
      </c>
      <c r="O720" s="38"/>
      <c r="P720" s="210">
        <f>O720*H720</f>
        <v>0</v>
      </c>
      <c r="Q720" s="210">
        <v>0</v>
      </c>
      <c r="R720" s="210">
        <f>Q720*H720</f>
        <v>0</v>
      </c>
      <c r="S720" s="210">
        <v>0</v>
      </c>
      <c r="T720" s="211">
        <f>S720*H720</f>
        <v>0</v>
      </c>
      <c r="AR720" s="19" t="s">
        <v>415</v>
      </c>
      <c r="AT720" s="19" t="s">
        <v>410</v>
      </c>
      <c r="AU720" s="19" t="s">
        <v>87</v>
      </c>
      <c r="AY720" s="19" t="s">
        <v>406</v>
      </c>
      <c r="BE720" s="212">
        <f>IF(N720="základní",J720,0)</f>
        <v>0</v>
      </c>
      <c r="BF720" s="212">
        <f>IF(N720="snížená",J720,0)</f>
        <v>0</v>
      </c>
      <c r="BG720" s="212">
        <f>IF(N720="zákl. přenesená",J720,0)</f>
        <v>0</v>
      </c>
      <c r="BH720" s="212">
        <f>IF(N720="sníž. přenesená",J720,0)</f>
        <v>0</v>
      </c>
      <c r="BI720" s="212">
        <f>IF(N720="nulová",J720,0)</f>
        <v>0</v>
      </c>
      <c r="BJ720" s="19" t="s">
        <v>23</v>
      </c>
      <c r="BK720" s="212">
        <f>ROUND(I720*H720,2)</f>
        <v>0</v>
      </c>
      <c r="BL720" s="19" t="s">
        <v>415</v>
      </c>
      <c r="BM720" s="19" t="s">
        <v>4410</v>
      </c>
    </row>
    <row r="721" spans="2:65" s="12" customFormat="1" x14ac:dyDescent="0.3">
      <c r="B721" s="213"/>
      <c r="C721" s="214"/>
      <c r="D721" s="215" t="s">
        <v>417</v>
      </c>
      <c r="E721" s="216" t="s">
        <v>36</v>
      </c>
      <c r="F721" s="217" t="s">
        <v>4000</v>
      </c>
      <c r="G721" s="214"/>
      <c r="H721" s="218" t="s">
        <v>36</v>
      </c>
      <c r="I721" s="219"/>
      <c r="J721" s="214"/>
      <c r="K721" s="214"/>
      <c r="L721" s="220"/>
      <c r="M721" s="221"/>
      <c r="N721" s="222"/>
      <c r="O721" s="222"/>
      <c r="P721" s="222"/>
      <c r="Q721" s="222"/>
      <c r="R721" s="222"/>
      <c r="S721" s="222"/>
      <c r="T721" s="223"/>
      <c r="AT721" s="224" t="s">
        <v>417</v>
      </c>
      <c r="AU721" s="224" t="s">
        <v>87</v>
      </c>
      <c r="AV721" s="12" t="s">
        <v>23</v>
      </c>
      <c r="AW721" s="12" t="s">
        <v>43</v>
      </c>
      <c r="AX721" s="12" t="s">
        <v>79</v>
      </c>
      <c r="AY721" s="224" t="s">
        <v>406</v>
      </c>
    </row>
    <row r="722" spans="2:65" s="13" customFormat="1" x14ac:dyDescent="0.3">
      <c r="B722" s="225"/>
      <c r="C722" s="226"/>
      <c r="D722" s="215" t="s">
        <v>417</v>
      </c>
      <c r="E722" s="227" t="s">
        <v>36</v>
      </c>
      <c r="F722" s="228" t="s">
        <v>4411</v>
      </c>
      <c r="G722" s="226"/>
      <c r="H722" s="229">
        <v>2.1</v>
      </c>
      <c r="I722" s="230"/>
      <c r="J722" s="226"/>
      <c r="K722" s="226"/>
      <c r="L722" s="231"/>
      <c r="M722" s="232"/>
      <c r="N722" s="233"/>
      <c r="O722" s="233"/>
      <c r="P722" s="233"/>
      <c r="Q722" s="233"/>
      <c r="R722" s="233"/>
      <c r="S722" s="233"/>
      <c r="T722" s="234"/>
      <c r="AT722" s="235" t="s">
        <v>417</v>
      </c>
      <c r="AU722" s="235" t="s">
        <v>87</v>
      </c>
      <c r="AV722" s="13" t="s">
        <v>87</v>
      </c>
      <c r="AW722" s="13" t="s">
        <v>43</v>
      </c>
      <c r="AX722" s="13" t="s">
        <v>79</v>
      </c>
      <c r="AY722" s="235" t="s">
        <v>406</v>
      </c>
    </row>
    <row r="723" spans="2:65" s="13" customFormat="1" x14ac:dyDescent="0.3">
      <c r="B723" s="225"/>
      <c r="C723" s="226"/>
      <c r="D723" s="215" t="s">
        <v>417</v>
      </c>
      <c r="E723" s="227" t="s">
        <v>36</v>
      </c>
      <c r="F723" s="228" t="s">
        <v>4412</v>
      </c>
      <c r="G723" s="226"/>
      <c r="H723" s="229">
        <v>1.694</v>
      </c>
      <c r="I723" s="230"/>
      <c r="J723" s="226"/>
      <c r="K723" s="226"/>
      <c r="L723" s="231"/>
      <c r="M723" s="232"/>
      <c r="N723" s="233"/>
      <c r="O723" s="233"/>
      <c r="P723" s="233"/>
      <c r="Q723" s="233"/>
      <c r="R723" s="233"/>
      <c r="S723" s="233"/>
      <c r="T723" s="234"/>
      <c r="AT723" s="235" t="s">
        <v>417</v>
      </c>
      <c r="AU723" s="235" t="s">
        <v>87</v>
      </c>
      <c r="AV723" s="13" t="s">
        <v>87</v>
      </c>
      <c r="AW723" s="13" t="s">
        <v>43</v>
      </c>
      <c r="AX723" s="13" t="s">
        <v>79</v>
      </c>
      <c r="AY723" s="235" t="s">
        <v>406</v>
      </c>
    </row>
    <row r="724" spans="2:65" s="13" customFormat="1" x14ac:dyDescent="0.3">
      <c r="B724" s="225"/>
      <c r="C724" s="226"/>
      <c r="D724" s="215" t="s">
        <v>417</v>
      </c>
      <c r="E724" s="227" t="s">
        <v>36</v>
      </c>
      <c r="F724" s="228" t="s">
        <v>4413</v>
      </c>
      <c r="G724" s="226"/>
      <c r="H724" s="229">
        <v>3.8780000000000001</v>
      </c>
      <c r="I724" s="230"/>
      <c r="J724" s="226"/>
      <c r="K724" s="226"/>
      <c r="L724" s="231"/>
      <c r="M724" s="232"/>
      <c r="N724" s="233"/>
      <c r="O724" s="233"/>
      <c r="P724" s="233"/>
      <c r="Q724" s="233"/>
      <c r="R724" s="233"/>
      <c r="S724" s="233"/>
      <c r="T724" s="234"/>
      <c r="AT724" s="235" t="s">
        <v>417</v>
      </c>
      <c r="AU724" s="235" t="s">
        <v>87</v>
      </c>
      <c r="AV724" s="13" t="s">
        <v>87</v>
      </c>
      <c r="AW724" s="13" t="s">
        <v>43</v>
      </c>
      <c r="AX724" s="13" t="s">
        <v>79</v>
      </c>
      <c r="AY724" s="235" t="s">
        <v>406</v>
      </c>
    </row>
    <row r="725" spans="2:65" s="13" customFormat="1" x14ac:dyDescent="0.3">
      <c r="B725" s="225"/>
      <c r="C725" s="226"/>
      <c r="D725" s="215" t="s">
        <v>417</v>
      </c>
      <c r="E725" s="227" t="s">
        <v>36</v>
      </c>
      <c r="F725" s="228" t="s">
        <v>4414</v>
      </c>
      <c r="G725" s="226"/>
      <c r="H725" s="229">
        <v>1.651</v>
      </c>
      <c r="I725" s="230"/>
      <c r="J725" s="226"/>
      <c r="K725" s="226"/>
      <c r="L725" s="231"/>
      <c r="M725" s="232"/>
      <c r="N725" s="233"/>
      <c r="O725" s="233"/>
      <c r="P725" s="233"/>
      <c r="Q725" s="233"/>
      <c r="R725" s="233"/>
      <c r="S725" s="233"/>
      <c r="T725" s="234"/>
      <c r="AT725" s="235" t="s">
        <v>417</v>
      </c>
      <c r="AU725" s="235" t="s">
        <v>87</v>
      </c>
      <c r="AV725" s="13" t="s">
        <v>87</v>
      </c>
      <c r="AW725" s="13" t="s">
        <v>43</v>
      </c>
      <c r="AX725" s="13" t="s">
        <v>79</v>
      </c>
      <c r="AY725" s="235" t="s">
        <v>406</v>
      </c>
    </row>
    <row r="726" spans="2:65" s="14" customFormat="1" x14ac:dyDescent="0.3">
      <c r="B726" s="236"/>
      <c r="C726" s="237"/>
      <c r="D726" s="247" t="s">
        <v>417</v>
      </c>
      <c r="E726" s="248" t="s">
        <v>257</v>
      </c>
      <c r="F726" s="249" t="s">
        <v>421</v>
      </c>
      <c r="G726" s="237"/>
      <c r="H726" s="250">
        <v>9.3230000000000004</v>
      </c>
      <c r="I726" s="241"/>
      <c r="J726" s="237"/>
      <c r="K726" s="237"/>
      <c r="L726" s="242"/>
      <c r="M726" s="243"/>
      <c r="N726" s="244"/>
      <c r="O726" s="244"/>
      <c r="P726" s="244"/>
      <c r="Q726" s="244"/>
      <c r="R726" s="244"/>
      <c r="S726" s="244"/>
      <c r="T726" s="245"/>
      <c r="AT726" s="246" t="s">
        <v>417</v>
      </c>
      <c r="AU726" s="246" t="s">
        <v>87</v>
      </c>
      <c r="AV726" s="14" t="s">
        <v>415</v>
      </c>
      <c r="AW726" s="14" t="s">
        <v>43</v>
      </c>
      <c r="AX726" s="14" t="s">
        <v>23</v>
      </c>
      <c r="AY726" s="246" t="s">
        <v>406</v>
      </c>
    </row>
    <row r="727" spans="2:65" s="1" customFormat="1" ht="22.5" customHeight="1" x14ac:dyDescent="0.3">
      <c r="B727" s="37"/>
      <c r="C727" s="201" t="s">
        <v>1360</v>
      </c>
      <c r="D727" s="201" t="s">
        <v>410</v>
      </c>
      <c r="E727" s="202" t="s">
        <v>1131</v>
      </c>
      <c r="F727" s="203" t="s">
        <v>1132</v>
      </c>
      <c r="G727" s="204" t="s">
        <v>413</v>
      </c>
      <c r="H727" s="205">
        <v>11.351000000000001</v>
      </c>
      <c r="I727" s="206"/>
      <c r="J727" s="207">
        <f>ROUND(I727*H727,2)</f>
        <v>0</v>
      </c>
      <c r="K727" s="203" t="s">
        <v>414</v>
      </c>
      <c r="L727" s="57"/>
      <c r="M727" s="208" t="s">
        <v>36</v>
      </c>
      <c r="N727" s="209" t="s">
        <v>50</v>
      </c>
      <c r="O727" s="38"/>
      <c r="P727" s="210">
        <f>O727*H727</f>
        <v>0</v>
      </c>
      <c r="Q727" s="210">
        <v>0</v>
      </c>
      <c r="R727" s="210">
        <f>Q727*H727</f>
        <v>0</v>
      </c>
      <c r="S727" s="210">
        <v>0</v>
      </c>
      <c r="T727" s="211">
        <f>S727*H727</f>
        <v>0</v>
      </c>
      <c r="AR727" s="19" t="s">
        <v>415</v>
      </c>
      <c r="AT727" s="19" t="s">
        <v>410</v>
      </c>
      <c r="AU727" s="19" t="s">
        <v>87</v>
      </c>
      <c r="AY727" s="19" t="s">
        <v>406</v>
      </c>
      <c r="BE727" s="212">
        <f>IF(N727="základní",J727,0)</f>
        <v>0</v>
      </c>
      <c r="BF727" s="212">
        <f>IF(N727="snížená",J727,0)</f>
        <v>0</v>
      </c>
      <c r="BG727" s="212">
        <f>IF(N727="zákl. přenesená",J727,0)</f>
        <v>0</v>
      </c>
      <c r="BH727" s="212">
        <f>IF(N727="sníž. přenesená",J727,0)</f>
        <v>0</v>
      </c>
      <c r="BI727" s="212">
        <f>IF(N727="nulová",J727,0)</f>
        <v>0</v>
      </c>
      <c r="BJ727" s="19" t="s">
        <v>23</v>
      </c>
      <c r="BK727" s="212">
        <f>ROUND(I727*H727,2)</f>
        <v>0</v>
      </c>
      <c r="BL727" s="19" t="s">
        <v>415</v>
      </c>
      <c r="BM727" s="19" t="s">
        <v>4415</v>
      </c>
    </row>
    <row r="728" spans="2:65" s="13" customFormat="1" x14ac:dyDescent="0.3">
      <c r="B728" s="225"/>
      <c r="C728" s="226"/>
      <c r="D728" s="247" t="s">
        <v>417</v>
      </c>
      <c r="E728" s="251" t="s">
        <v>36</v>
      </c>
      <c r="F728" s="252" t="s">
        <v>4416</v>
      </c>
      <c r="G728" s="226"/>
      <c r="H728" s="253">
        <v>11.351000000000001</v>
      </c>
      <c r="I728" s="230"/>
      <c r="J728" s="226"/>
      <c r="K728" s="226"/>
      <c r="L728" s="231"/>
      <c r="M728" s="232"/>
      <c r="N728" s="233"/>
      <c r="O728" s="233"/>
      <c r="P728" s="233"/>
      <c r="Q728" s="233"/>
      <c r="R728" s="233"/>
      <c r="S728" s="233"/>
      <c r="T728" s="234"/>
      <c r="AT728" s="235" t="s">
        <v>417</v>
      </c>
      <c r="AU728" s="235" t="s">
        <v>87</v>
      </c>
      <c r="AV728" s="13" t="s">
        <v>87</v>
      </c>
      <c r="AW728" s="13" t="s">
        <v>43</v>
      </c>
      <c r="AX728" s="13" t="s">
        <v>23</v>
      </c>
      <c r="AY728" s="235" t="s">
        <v>406</v>
      </c>
    </row>
    <row r="729" spans="2:65" s="1" customFormat="1" ht="22.5" customHeight="1" x14ac:dyDescent="0.3">
      <c r="B729" s="37"/>
      <c r="C729" s="201" t="s">
        <v>1365</v>
      </c>
      <c r="D729" s="201" t="s">
        <v>410</v>
      </c>
      <c r="E729" s="202" t="s">
        <v>1121</v>
      </c>
      <c r="F729" s="203" t="s">
        <v>1122</v>
      </c>
      <c r="G729" s="204" t="s">
        <v>413</v>
      </c>
      <c r="H729" s="205">
        <v>11.351000000000001</v>
      </c>
      <c r="I729" s="206"/>
      <c r="J729" s="207">
        <f>ROUND(I729*H729,2)</f>
        <v>0</v>
      </c>
      <c r="K729" s="203" t="s">
        <v>414</v>
      </c>
      <c r="L729" s="57"/>
      <c r="M729" s="208" t="s">
        <v>36</v>
      </c>
      <c r="N729" s="209" t="s">
        <v>50</v>
      </c>
      <c r="O729" s="38"/>
      <c r="P729" s="210">
        <f>O729*H729</f>
        <v>0</v>
      </c>
      <c r="Q729" s="210">
        <v>0</v>
      </c>
      <c r="R729" s="210">
        <f>Q729*H729</f>
        <v>0</v>
      </c>
      <c r="S729" s="210">
        <v>0</v>
      </c>
      <c r="T729" s="211">
        <f>S729*H729</f>
        <v>0</v>
      </c>
      <c r="AR729" s="19" t="s">
        <v>415</v>
      </c>
      <c r="AT729" s="19" t="s">
        <v>410</v>
      </c>
      <c r="AU729" s="19" t="s">
        <v>87</v>
      </c>
      <c r="AY729" s="19" t="s">
        <v>406</v>
      </c>
      <c r="BE729" s="212">
        <f>IF(N729="základní",J729,0)</f>
        <v>0</v>
      </c>
      <c r="BF729" s="212">
        <f>IF(N729="snížená",J729,0)</f>
        <v>0</v>
      </c>
      <c r="BG729" s="212">
        <f>IF(N729="zákl. přenesená",J729,0)</f>
        <v>0</v>
      </c>
      <c r="BH729" s="212">
        <f>IF(N729="sníž. přenesená",J729,0)</f>
        <v>0</v>
      </c>
      <c r="BI729" s="212">
        <f>IF(N729="nulová",J729,0)</f>
        <v>0</v>
      </c>
      <c r="BJ729" s="19" t="s">
        <v>23</v>
      </c>
      <c r="BK729" s="212">
        <f>ROUND(I729*H729,2)</f>
        <v>0</v>
      </c>
      <c r="BL729" s="19" t="s">
        <v>415</v>
      </c>
      <c r="BM729" s="19" t="s">
        <v>4417</v>
      </c>
    </row>
    <row r="730" spans="2:65" s="1" customFormat="1" ht="22.5" customHeight="1" x14ac:dyDescent="0.3">
      <c r="B730" s="37"/>
      <c r="C730" s="201" t="s">
        <v>1371</v>
      </c>
      <c r="D730" s="201" t="s">
        <v>410</v>
      </c>
      <c r="E730" s="202" t="s">
        <v>1966</v>
      </c>
      <c r="F730" s="203" t="s">
        <v>1967</v>
      </c>
      <c r="G730" s="204" t="s">
        <v>1363</v>
      </c>
      <c r="H730" s="205">
        <v>9</v>
      </c>
      <c r="I730" s="206"/>
      <c r="J730" s="207">
        <f>ROUND(I730*H730,2)</f>
        <v>0</v>
      </c>
      <c r="K730" s="203" t="s">
        <v>414</v>
      </c>
      <c r="L730" s="57"/>
      <c r="M730" s="208" t="s">
        <v>36</v>
      </c>
      <c r="N730" s="209" t="s">
        <v>50</v>
      </c>
      <c r="O730" s="38"/>
      <c r="P730" s="210">
        <f>O730*H730</f>
        <v>0</v>
      </c>
      <c r="Q730" s="210">
        <v>6.6E-3</v>
      </c>
      <c r="R730" s="210">
        <f>Q730*H730</f>
        <v>5.9400000000000001E-2</v>
      </c>
      <c r="S730" s="210">
        <v>0</v>
      </c>
      <c r="T730" s="211">
        <f>S730*H730</f>
        <v>0</v>
      </c>
      <c r="AR730" s="19" t="s">
        <v>415</v>
      </c>
      <c r="AT730" s="19" t="s">
        <v>410</v>
      </c>
      <c r="AU730" s="19" t="s">
        <v>87</v>
      </c>
      <c r="AY730" s="19" t="s">
        <v>406</v>
      </c>
      <c r="BE730" s="212">
        <f>IF(N730="základní",J730,0)</f>
        <v>0</v>
      </c>
      <c r="BF730" s="212">
        <f>IF(N730="snížená",J730,0)</f>
        <v>0</v>
      </c>
      <c r="BG730" s="212">
        <f>IF(N730="zákl. přenesená",J730,0)</f>
        <v>0</v>
      </c>
      <c r="BH730" s="212">
        <f>IF(N730="sníž. přenesená",J730,0)</f>
        <v>0</v>
      </c>
      <c r="BI730" s="212">
        <f>IF(N730="nulová",J730,0)</f>
        <v>0</v>
      </c>
      <c r="BJ730" s="19" t="s">
        <v>23</v>
      </c>
      <c r="BK730" s="212">
        <f>ROUND(I730*H730,2)</f>
        <v>0</v>
      </c>
      <c r="BL730" s="19" t="s">
        <v>415</v>
      </c>
      <c r="BM730" s="19" t="s">
        <v>4418</v>
      </c>
    </row>
    <row r="731" spans="2:65" s="13" customFormat="1" x14ac:dyDescent="0.3">
      <c r="B731" s="225"/>
      <c r="C731" s="226"/>
      <c r="D731" s="215" t="s">
        <v>417</v>
      </c>
      <c r="E731" s="227" t="s">
        <v>36</v>
      </c>
      <c r="F731" s="228" t="s">
        <v>4419</v>
      </c>
      <c r="G731" s="226"/>
      <c r="H731" s="229">
        <v>7</v>
      </c>
      <c r="I731" s="230"/>
      <c r="J731" s="226"/>
      <c r="K731" s="226"/>
      <c r="L731" s="231"/>
      <c r="M731" s="232"/>
      <c r="N731" s="233"/>
      <c r="O731" s="233"/>
      <c r="P731" s="233"/>
      <c r="Q731" s="233"/>
      <c r="R731" s="233"/>
      <c r="S731" s="233"/>
      <c r="T731" s="234"/>
      <c r="AT731" s="235" t="s">
        <v>417</v>
      </c>
      <c r="AU731" s="235" t="s">
        <v>87</v>
      </c>
      <c r="AV731" s="13" t="s">
        <v>87</v>
      </c>
      <c r="AW731" s="13" t="s">
        <v>43</v>
      </c>
      <c r="AX731" s="13" t="s">
        <v>79</v>
      </c>
      <c r="AY731" s="235" t="s">
        <v>406</v>
      </c>
    </row>
    <row r="732" spans="2:65" s="13" customFormat="1" x14ac:dyDescent="0.3">
      <c r="B732" s="225"/>
      <c r="C732" s="226"/>
      <c r="D732" s="215" t="s">
        <v>417</v>
      </c>
      <c r="E732" s="227" t="s">
        <v>36</v>
      </c>
      <c r="F732" s="228" t="s">
        <v>4420</v>
      </c>
      <c r="G732" s="226"/>
      <c r="H732" s="229">
        <v>2</v>
      </c>
      <c r="I732" s="230"/>
      <c r="J732" s="226"/>
      <c r="K732" s="226"/>
      <c r="L732" s="231"/>
      <c r="M732" s="232"/>
      <c r="N732" s="233"/>
      <c r="O732" s="233"/>
      <c r="P732" s="233"/>
      <c r="Q732" s="233"/>
      <c r="R732" s="233"/>
      <c r="S732" s="233"/>
      <c r="T732" s="234"/>
      <c r="AT732" s="235" t="s">
        <v>417</v>
      </c>
      <c r="AU732" s="235" t="s">
        <v>87</v>
      </c>
      <c r="AV732" s="13" t="s">
        <v>87</v>
      </c>
      <c r="AW732" s="13" t="s">
        <v>43</v>
      </c>
      <c r="AX732" s="13" t="s">
        <v>79</v>
      </c>
      <c r="AY732" s="235" t="s">
        <v>406</v>
      </c>
    </row>
    <row r="733" spans="2:65" s="14" customFormat="1" x14ac:dyDescent="0.3">
      <c r="B733" s="236"/>
      <c r="C733" s="237"/>
      <c r="D733" s="247" t="s">
        <v>417</v>
      </c>
      <c r="E733" s="248" t="s">
        <v>36</v>
      </c>
      <c r="F733" s="249" t="s">
        <v>421</v>
      </c>
      <c r="G733" s="237"/>
      <c r="H733" s="250">
        <v>9</v>
      </c>
      <c r="I733" s="241"/>
      <c r="J733" s="237"/>
      <c r="K733" s="237"/>
      <c r="L733" s="242"/>
      <c r="M733" s="243"/>
      <c r="N733" s="244"/>
      <c r="O733" s="244"/>
      <c r="P733" s="244"/>
      <c r="Q733" s="244"/>
      <c r="R733" s="244"/>
      <c r="S733" s="244"/>
      <c r="T733" s="245"/>
      <c r="AT733" s="246" t="s">
        <v>417</v>
      </c>
      <c r="AU733" s="246" t="s">
        <v>87</v>
      </c>
      <c r="AV733" s="14" t="s">
        <v>415</v>
      </c>
      <c r="AW733" s="14" t="s">
        <v>43</v>
      </c>
      <c r="AX733" s="14" t="s">
        <v>23</v>
      </c>
      <c r="AY733" s="246" t="s">
        <v>406</v>
      </c>
    </row>
    <row r="734" spans="2:65" s="1" customFormat="1" ht="22.5" customHeight="1" x14ac:dyDescent="0.3">
      <c r="B734" s="37"/>
      <c r="C734" s="268" t="s">
        <v>1376</v>
      </c>
      <c r="D734" s="268" t="s">
        <v>533</v>
      </c>
      <c r="E734" s="269" t="s">
        <v>1981</v>
      </c>
      <c r="F734" s="270" t="s">
        <v>1982</v>
      </c>
      <c r="G734" s="271" t="s">
        <v>1363</v>
      </c>
      <c r="H734" s="272">
        <v>7.07</v>
      </c>
      <c r="I734" s="273"/>
      <c r="J734" s="274">
        <f>ROUND(I734*H734,2)</f>
        <v>0</v>
      </c>
      <c r="K734" s="270" t="s">
        <v>36</v>
      </c>
      <c r="L734" s="275"/>
      <c r="M734" s="276" t="s">
        <v>36</v>
      </c>
      <c r="N734" s="277" t="s">
        <v>50</v>
      </c>
      <c r="O734" s="38"/>
      <c r="P734" s="210">
        <f>O734*H734</f>
        <v>0</v>
      </c>
      <c r="Q734" s="210">
        <v>6.8000000000000005E-2</v>
      </c>
      <c r="R734" s="210">
        <f>Q734*H734</f>
        <v>0.48076000000000008</v>
      </c>
      <c r="S734" s="210">
        <v>0</v>
      </c>
      <c r="T734" s="211">
        <f>S734*H734</f>
        <v>0</v>
      </c>
      <c r="AR734" s="19" t="s">
        <v>457</v>
      </c>
      <c r="AT734" s="19" t="s">
        <v>533</v>
      </c>
      <c r="AU734" s="19" t="s">
        <v>87</v>
      </c>
      <c r="AY734" s="19" t="s">
        <v>406</v>
      </c>
      <c r="BE734" s="212">
        <f>IF(N734="základní",J734,0)</f>
        <v>0</v>
      </c>
      <c r="BF734" s="212">
        <f>IF(N734="snížená",J734,0)</f>
        <v>0</v>
      </c>
      <c r="BG734" s="212">
        <f>IF(N734="zákl. přenesená",J734,0)</f>
        <v>0</v>
      </c>
      <c r="BH734" s="212">
        <f>IF(N734="sníž. přenesená",J734,0)</f>
        <v>0</v>
      </c>
      <c r="BI734" s="212">
        <f>IF(N734="nulová",J734,0)</f>
        <v>0</v>
      </c>
      <c r="BJ734" s="19" t="s">
        <v>23</v>
      </c>
      <c r="BK734" s="212">
        <f>ROUND(I734*H734,2)</f>
        <v>0</v>
      </c>
      <c r="BL734" s="19" t="s">
        <v>415</v>
      </c>
      <c r="BM734" s="19" t="s">
        <v>4421</v>
      </c>
    </row>
    <row r="735" spans="2:65" s="13" customFormat="1" x14ac:dyDescent="0.3">
      <c r="B735" s="225"/>
      <c r="C735" s="226"/>
      <c r="D735" s="247" t="s">
        <v>417</v>
      </c>
      <c r="E735" s="226"/>
      <c r="F735" s="252" t="s">
        <v>4422</v>
      </c>
      <c r="G735" s="226"/>
      <c r="H735" s="253">
        <v>7.07</v>
      </c>
      <c r="I735" s="230"/>
      <c r="J735" s="226"/>
      <c r="K735" s="226"/>
      <c r="L735" s="231"/>
      <c r="M735" s="232"/>
      <c r="N735" s="233"/>
      <c r="O735" s="233"/>
      <c r="P735" s="233"/>
      <c r="Q735" s="233"/>
      <c r="R735" s="233"/>
      <c r="S735" s="233"/>
      <c r="T735" s="234"/>
      <c r="AT735" s="235" t="s">
        <v>417</v>
      </c>
      <c r="AU735" s="235" t="s">
        <v>87</v>
      </c>
      <c r="AV735" s="13" t="s">
        <v>87</v>
      </c>
      <c r="AW735" s="13" t="s">
        <v>4</v>
      </c>
      <c r="AX735" s="13" t="s">
        <v>23</v>
      </c>
      <c r="AY735" s="235" t="s">
        <v>406</v>
      </c>
    </row>
    <row r="736" spans="2:65" s="1" customFormat="1" ht="22.5" customHeight="1" x14ac:dyDescent="0.3">
      <c r="B736" s="37"/>
      <c r="C736" s="268" t="s">
        <v>1384</v>
      </c>
      <c r="D736" s="268" t="s">
        <v>533</v>
      </c>
      <c r="E736" s="269" t="s">
        <v>1986</v>
      </c>
      <c r="F736" s="270" t="s">
        <v>1987</v>
      </c>
      <c r="G736" s="271" t="s">
        <v>1363</v>
      </c>
      <c r="H736" s="272">
        <v>1.01</v>
      </c>
      <c r="I736" s="273"/>
      <c r="J736" s="274">
        <f>ROUND(I736*H736,2)</f>
        <v>0</v>
      </c>
      <c r="K736" s="270" t="s">
        <v>36</v>
      </c>
      <c r="L736" s="275"/>
      <c r="M736" s="276" t="s">
        <v>36</v>
      </c>
      <c r="N736" s="277" t="s">
        <v>50</v>
      </c>
      <c r="O736" s="38"/>
      <c r="P736" s="210">
        <f>O736*H736</f>
        <v>0</v>
      </c>
      <c r="Q736" s="210">
        <v>6.5000000000000002E-2</v>
      </c>
      <c r="R736" s="210">
        <f>Q736*H736</f>
        <v>6.565E-2</v>
      </c>
      <c r="S736" s="210">
        <v>0</v>
      </c>
      <c r="T736" s="211">
        <f>S736*H736</f>
        <v>0</v>
      </c>
      <c r="AR736" s="19" t="s">
        <v>457</v>
      </c>
      <c r="AT736" s="19" t="s">
        <v>533</v>
      </c>
      <c r="AU736" s="19" t="s">
        <v>87</v>
      </c>
      <c r="AY736" s="19" t="s">
        <v>406</v>
      </c>
      <c r="BE736" s="212">
        <f>IF(N736="základní",J736,0)</f>
        <v>0</v>
      </c>
      <c r="BF736" s="212">
        <f>IF(N736="snížená",J736,0)</f>
        <v>0</v>
      </c>
      <c r="BG736" s="212">
        <f>IF(N736="zákl. přenesená",J736,0)</f>
        <v>0</v>
      </c>
      <c r="BH736" s="212">
        <f>IF(N736="sníž. přenesená",J736,0)</f>
        <v>0</v>
      </c>
      <c r="BI736" s="212">
        <f>IF(N736="nulová",J736,0)</f>
        <v>0</v>
      </c>
      <c r="BJ736" s="19" t="s">
        <v>23</v>
      </c>
      <c r="BK736" s="212">
        <f>ROUND(I736*H736,2)</f>
        <v>0</v>
      </c>
      <c r="BL736" s="19" t="s">
        <v>415</v>
      </c>
      <c r="BM736" s="19" t="s">
        <v>4423</v>
      </c>
    </row>
    <row r="737" spans="2:65" s="13" customFormat="1" x14ac:dyDescent="0.3">
      <c r="B737" s="225"/>
      <c r="C737" s="226"/>
      <c r="D737" s="247" t="s">
        <v>417</v>
      </c>
      <c r="E737" s="226"/>
      <c r="F737" s="252" t="s">
        <v>1975</v>
      </c>
      <c r="G737" s="226"/>
      <c r="H737" s="253">
        <v>1.01</v>
      </c>
      <c r="I737" s="230"/>
      <c r="J737" s="226"/>
      <c r="K737" s="226"/>
      <c r="L737" s="231"/>
      <c r="M737" s="232"/>
      <c r="N737" s="233"/>
      <c r="O737" s="233"/>
      <c r="P737" s="233"/>
      <c r="Q737" s="233"/>
      <c r="R737" s="233"/>
      <c r="S737" s="233"/>
      <c r="T737" s="234"/>
      <c r="AT737" s="235" t="s">
        <v>417</v>
      </c>
      <c r="AU737" s="235" t="s">
        <v>87</v>
      </c>
      <c r="AV737" s="13" t="s">
        <v>87</v>
      </c>
      <c r="AW737" s="13" t="s">
        <v>4</v>
      </c>
      <c r="AX737" s="13" t="s">
        <v>23</v>
      </c>
      <c r="AY737" s="235" t="s">
        <v>406</v>
      </c>
    </row>
    <row r="738" spans="2:65" s="1" customFormat="1" ht="22.5" customHeight="1" x14ac:dyDescent="0.3">
      <c r="B738" s="37"/>
      <c r="C738" s="268" t="s">
        <v>1389</v>
      </c>
      <c r="D738" s="268" t="s">
        <v>533</v>
      </c>
      <c r="E738" s="269" t="s">
        <v>1991</v>
      </c>
      <c r="F738" s="270" t="s">
        <v>1992</v>
      </c>
      <c r="G738" s="271" t="s">
        <v>1363</v>
      </c>
      <c r="H738" s="272">
        <v>1.01</v>
      </c>
      <c r="I738" s="273"/>
      <c r="J738" s="274">
        <f>ROUND(I738*H738,2)</f>
        <v>0</v>
      </c>
      <c r="K738" s="270" t="s">
        <v>36</v>
      </c>
      <c r="L738" s="275"/>
      <c r="M738" s="276" t="s">
        <v>36</v>
      </c>
      <c r="N738" s="277" t="s">
        <v>50</v>
      </c>
      <c r="O738" s="38"/>
      <c r="P738" s="210">
        <f>O738*H738</f>
        <v>0</v>
      </c>
      <c r="Q738" s="210">
        <v>0.105</v>
      </c>
      <c r="R738" s="210">
        <f>Q738*H738</f>
        <v>0.10604999999999999</v>
      </c>
      <c r="S738" s="210">
        <v>0</v>
      </c>
      <c r="T738" s="211">
        <f>S738*H738</f>
        <v>0</v>
      </c>
      <c r="AR738" s="19" t="s">
        <v>457</v>
      </c>
      <c r="AT738" s="19" t="s">
        <v>533</v>
      </c>
      <c r="AU738" s="19" t="s">
        <v>87</v>
      </c>
      <c r="AY738" s="19" t="s">
        <v>406</v>
      </c>
      <c r="BE738" s="212">
        <f>IF(N738="základní",J738,0)</f>
        <v>0</v>
      </c>
      <c r="BF738" s="212">
        <f>IF(N738="snížená",J738,0)</f>
        <v>0</v>
      </c>
      <c r="BG738" s="212">
        <f>IF(N738="zákl. přenesená",J738,0)</f>
        <v>0</v>
      </c>
      <c r="BH738" s="212">
        <f>IF(N738="sníž. přenesená",J738,0)</f>
        <v>0</v>
      </c>
      <c r="BI738" s="212">
        <f>IF(N738="nulová",J738,0)</f>
        <v>0</v>
      </c>
      <c r="BJ738" s="19" t="s">
        <v>23</v>
      </c>
      <c r="BK738" s="212">
        <f>ROUND(I738*H738,2)</f>
        <v>0</v>
      </c>
      <c r="BL738" s="19" t="s">
        <v>415</v>
      </c>
      <c r="BM738" s="19" t="s">
        <v>4424</v>
      </c>
    </row>
    <row r="739" spans="2:65" s="13" customFormat="1" x14ac:dyDescent="0.3">
      <c r="B739" s="225"/>
      <c r="C739" s="226"/>
      <c r="D739" s="247" t="s">
        <v>417</v>
      </c>
      <c r="E739" s="226"/>
      <c r="F739" s="252" t="s">
        <v>1975</v>
      </c>
      <c r="G739" s="226"/>
      <c r="H739" s="253">
        <v>1.01</v>
      </c>
      <c r="I739" s="230"/>
      <c r="J739" s="226"/>
      <c r="K739" s="226"/>
      <c r="L739" s="231"/>
      <c r="M739" s="232"/>
      <c r="N739" s="233"/>
      <c r="O739" s="233"/>
      <c r="P739" s="233"/>
      <c r="Q739" s="233"/>
      <c r="R739" s="233"/>
      <c r="S739" s="233"/>
      <c r="T739" s="234"/>
      <c r="AT739" s="235" t="s">
        <v>417</v>
      </c>
      <c r="AU739" s="235" t="s">
        <v>87</v>
      </c>
      <c r="AV739" s="13" t="s">
        <v>87</v>
      </c>
      <c r="AW739" s="13" t="s">
        <v>4</v>
      </c>
      <c r="AX739" s="13" t="s">
        <v>23</v>
      </c>
      <c r="AY739" s="235" t="s">
        <v>406</v>
      </c>
    </row>
    <row r="740" spans="2:65" s="1" customFormat="1" ht="22.5" customHeight="1" x14ac:dyDescent="0.3">
      <c r="B740" s="37"/>
      <c r="C740" s="201" t="s">
        <v>1395</v>
      </c>
      <c r="D740" s="201" t="s">
        <v>410</v>
      </c>
      <c r="E740" s="202" t="s">
        <v>1966</v>
      </c>
      <c r="F740" s="203" t="s">
        <v>1967</v>
      </c>
      <c r="G740" s="204" t="s">
        <v>1363</v>
      </c>
      <c r="H740" s="205">
        <v>3</v>
      </c>
      <c r="I740" s="206"/>
      <c r="J740" s="207">
        <f>ROUND(I740*H740,2)</f>
        <v>0</v>
      </c>
      <c r="K740" s="203" t="s">
        <v>414</v>
      </c>
      <c r="L740" s="57"/>
      <c r="M740" s="208" t="s">
        <v>36</v>
      </c>
      <c r="N740" s="209" t="s">
        <v>50</v>
      </c>
      <c r="O740" s="38"/>
      <c r="P740" s="210">
        <f>O740*H740</f>
        <v>0</v>
      </c>
      <c r="Q740" s="210">
        <v>6.6E-3</v>
      </c>
      <c r="R740" s="210">
        <f>Q740*H740</f>
        <v>1.9799999999999998E-2</v>
      </c>
      <c r="S740" s="210">
        <v>0</v>
      </c>
      <c r="T740" s="211">
        <f>S740*H740</f>
        <v>0</v>
      </c>
      <c r="AR740" s="19" t="s">
        <v>415</v>
      </c>
      <c r="AT740" s="19" t="s">
        <v>410</v>
      </c>
      <c r="AU740" s="19" t="s">
        <v>87</v>
      </c>
      <c r="AY740" s="19" t="s">
        <v>406</v>
      </c>
      <c r="BE740" s="212">
        <f>IF(N740="základní",J740,0)</f>
        <v>0</v>
      </c>
      <c r="BF740" s="212">
        <f>IF(N740="snížená",J740,0)</f>
        <v>0</v>
      </c>
      <c r="BG740" s="212">
        <f>IF(N740="zákl. přenesená",J740,0)</f>
        <v>0</v>
      </c>
      <c r="BH740" s="212">
        <f>IF(N740="sníž. přenesená",J740,0)</f>
        <v>0</v>
      </c>
      <c r="BI740" s="212">
        <f>IF(N740="nulová",J740,0)</f>
        <v>0</v>
      </c>
      <c r="BJ740" s="19" t="s">
        <v>23</v>
      </c>
      <c r="BK740" s="212">
        <f>ROUND(I740*H740,2)</f>
        <v>0</v>
      </c>
      <c r="BL740" s="19" t="s">
        <v>415</v>
      </c>
      <c r="BM740" s="19" t="s">
        <v>4425</v>
      </c>
    </row>
    <row r="741" spans="2:65" s="13" customFormat="1" x14ac:dyDescent="0.3">
      <c r="B741" s="225"/>
      <c r="C741" s="226"/>
      <c r="D741" s="247" t="s">
        <v>417</v>
      </c>
      <c r="E741" s="251" t="s">
        <v>36</v>
      </c>
      <c r="F741" s="252" t="s">
        <v>4426</v>
      </c>
      <c r="G741" s="226"/>
      <c r="H741" s="253">
        <v>3</v>
      </c>
      <c r="I741" s="230"/>
      <c r="J741" s="226"/>
      <c r="K741" s="226"/>
      <c r="L741" s="231"/>
      <c r="M741" s="232"/>
      <c r="N741" s="233"/>
      <c r="O741" s="233"/>
      <c r="P741" s="233"/>
      <c r="Q741" s="233"/>
      <c r="R741" s="233"/>
      <c r="S741" s="233"/>
      <c r="T741" s="234"/>
      <c r="AT741" s="235" t="s">
        <v>417</v>
      </c>
      <c r="AU741" s="235" t="s">
        <v>87</v>
      </c>
      <c r="AV741" s="13" t="s">
        <v>87</v>
      </c>
      <c r="AW741" s="13" t="s">
        <v>43</v>
      </c>
      <c r="AX741" s="13" t="s">
        <v>23</v>
      </c>
      <c r="AY741" s="235" t="s">
        <v>406</v>
      </c>
    </row>
    <row r="742" spans="2:65" s="1" customFormat="1" ht="22.5" customHeight="1" x14ac:dyDescent="0.3">
      <c r="B742" s="37"/>
      <c r="C742" s="268" t="s">
        <v>1400</v>
      </c>
      <c r="D742" s="268" t="s">
        <v>533</v>
      </c>
      <c r="E742" s="269" t="s">
        <v>4427</v>
      </c>
      <c r="F742" s="270" t="s">
        <v>4428</v>
      </c>
      <c r="G742" s="271" t="s">
        <v>1363</v>
      </c>
      <c r="H742" s="272">
        <v>1.01</v>
      </c>
      <c r="I742" s="273"/>
      <c r="J742" s="274">
        <f>ROUND(I742*H742,2)</f>
        <v>0</v>
      </c>
      <c r="K742" s="270" t="s">
        <v>414</v>
      </c>
      <c r="L742" s="275"/>
      <c r="M742" s="276" t="s">
        <v>36</v>
      </c>
      <c r="N742" s="277" t="s">
        <v>50</v>
      </c>
      <c r="O742" s="38"/>
      <c r="P742" s="210">
        <f>O742*H742</f>
        <v>0</v>
      </c>
      <c r="Q742" s="210">
        <v>5.0999999999999997E-2</v>
      </c>
      <c r="R742" s="210">
        <f>Q742*H742</f>
        <v>5.151E-2</v>
      </c>
      <c r="S742" s="210">
        <v>0</v>
      </c>
      <c r="T742" s="211">
        <f>S742*H742</f>
        <v>0</v>
      </c>
      <c r="AR742" s="19" t="s">
        <v>457</v>
      </c>
      <c r="AT742" s="19" t="s">
        <v>533</v>
      </c>
      <c r="AU742" s="19" t="s">
        <v>87</v>
      </c>
      <c r="AY742" s="19" t="s">
        <v>406</v>
      </c>
      <c r="BE742" s="212">
        <f>IF(N742="základní",J742,0)</f>
        <v>0</v>
      </c>
      <c r="BF742" s="212">
        <f>IF(N742="snížená",J742,0)</f>
        <v>0</v>
      </c>
      <c r="BG742" s="212">
        <f>IF(N742="zákl. přenesená",J742,0)</f>
        <v>0</v>
      </c>
      <c r="BH742" s="212">
        <f>IF(N742="sníž. přenesená",J742,0)</f>
        <v>0</v>
      </c>
      <c r="BI742" s="212">
        <f>IF(N742="nulová",J742,0)</f>
        <v>0</v>
      </c>
      <c r="BJ742" s="19" t="s">
        <v>23</v>
      </c>
      <c r="BK742" s="212">
        <f>ROUND(I742*H742,2)</f>
        <v>0</v>
      </c>
      <c r="BL742" s="19" t="s">
        <v>415</v>
      </c>
      <c r="BM742" s="19" t="s">
        <v>4429</v>
      </c>
    </row>
    <row r="743" spans="2:65" s="13" customFormat="1" x14ac:dyDescent="0.3">
      <c r="B743" s="225"/>
      <c r="C743" s="226"/>
      <c r="D743" s="247" t="s">
        <v>417</v>
      </c>
      <c r="E743" s="226"/>
      <c r="F743" s="252" t="s">
        <v>1975</v>
      </c>
      <c r="G743" s="226"/>
      <c r="H743" s="253">
        <v>1.01</v>
      </c>
      <c r="I743" s="230"/>
      <c r="J743" s="226"/>
      <c r="K743" s="226"/>
      <c r="L743" s="231"/>
      <c r="M743" s="232"/>
      <c r="N743" s="233"/>
      <c r="O743" s="233"/>
      <c r="P743" s="233"/>
      <c r="Q743" s="233"/>
      <c r="R743" s="233"/>
      <c r="S743" s="233"/>
      <c r="T743" s="234"/>
      <c r="AT743" s="235" t="s">
        <v>417</v>
      </c>
      <c r="AU743" s="235" t="s">
        <v>87</v>
      </c>
      <c r="AV743" s="13" t="s">
        <v>87</v>
      </c>
      <c r="AW743" s="13" t="s">
        <v>4</v>
      </c>
      <c r="AX743" s="13" t="s">
        <v>23</v>
      </c>
      <c r="AY743" s="235" t="s">
        <v>406</v>
      </c>
    </row>
    <row r="744" spans="2:65" s="1" customFormat="1" ht="22.5" customHeight="1" x14ac:dyDescent="0.3">
      <c r="B744" s="37"/>
      <c r="C744" s="268" t="s">
        <v>1404</v>
      </c>
      <c r="D744" s="268" t="s">
        <v>533</v>
      </c>
      <c r="E744" s="269" t="s">
        <v>4430</v>
      </c>
      <c r="F744" s="270" t="s">
        <v>4431</v>
      </c>
      <c r="G744" s="271" t="s">
        <v>1363</v>
      </c>
      <c r="H744" s="272">
        <v>2.02</v>
      </c>
      <c r="I744" s="273"/>
      <c r="J744" s="274">
        <f>ROUND(I744*H744,2)</f>
        <v>0</v>
      </c>
      <c r="K744" s="270" t="s">
        <v>414</v>
      </c>
      <c r="L744" s="275"/>
      <c r="M744" s="276" t="s">
        <v>36</v>
      </c>
      <c r="N744" s="277" t="s">
        <v>50</v>
      </c>
      <c r="O744" s="38"/>
      <c r="P744" s="210">
        <f>O744*H744</f>
        <v>0</v>
      </c>
      <c r="Q744" s="210">
        <v>6.4000000000000001E-2</v>
      </c>
      <c r="R744" s="210">
        <f>Q744*H744</f>
        <v>0.12928000000000001</v>
      </c>
      <c r="S744" s="210">
        <v>0</v>
      </c>
      <c r="T744" s="211">
        <f>S744*H744</f>
        <v>0</v>
      </c>
      <c r="AR744" s="19" t="s">
        <v>457</v>
      </c>
      <c r="AT744" s="19" t="s">
        <v>533</v>
      </c>
      <c r="AU744" s="19" t="s">
        <v>87</v>
      </c>
      <c r="AY744" s="19" t="s">
        <v>406</v>
      </c>
      <c r="BE744" s="212">
        <f>IF(N744="základní",J744,0)</f>
        <v>0</v>
      </c>
      <c r="BF744" s="212">
        <f>IF(N744="snížená",J744,0)</f>
        <v>0</v>
      </c>
      <c r="BG744" s="212">
        <f>IF(N744="zákl. přenesená",J744,0)</f>
        <v>0</v>
      </c>
      <c r="BH744" s="212">
        <f>IF(N744="sníž. přenesená",J744,0)</f>
        <v>0</v>
      </c>
      <c r="BI744" s="212">
        <f>IF(N744="nulová",J744,0)</f>
        <v>0</v>
      </c>
      <c r="BJ744" s="19" t="s">
        <v>23</v>
      </c>
      <c r="BK744" s="212">
        <f>ROUND(I744*H744,2)</f>
        <v>0</v>
      </c>
      <c r="BL744" s="19" t="s">
        <v>415</v>
      </c>
      <c r="BM744" s="19" t="s">
        <v>4432</v>
      </c>
    </row>
    <row r="745" spans="2:65" s="13" customFormat="1" x14ac:dyDescent="0.3">
      <c r="B745" s="225"/>
      <c r="C745" s="226"/>
      <c r="D745" s="247" t="s">
        <v>417</v>
      </c>
      <c r="E745" s="226"/>
      <c r="F745" s="252" t="s">
        <v>2684</v>
      </c>
      <c r="G745" s="226"/>
      <c r="H745" s="253">
        <v>2.02</v>
      </c>
      <c r="I745" s="230"/>
      <c r="J745" s="226"/>
      <c r="K745" s="226"/>
      <c r="L745" s="231"/>
      <c r="M745" s="232"/>
      <c r="N745" s="233"/>
      <c r="O745" s="233"/>
      <c r="P745" s="233"/>
      <c r="Q745" s="233"/>
      <c r="R745" s="233"/>
      <c r="S745" s="233"/>
      <c r="T745" s="234"/>
      <c r="AT745" s="235" t="s">
        <v>417</v>
      </c>
      <c r="AU745" s="235" t="s">
        <v>87</v>
      </c>
      <c r="AV745" s="13" t="s">
        <v>87</v>
      </c>
      <c r="AW745" s="13" t="s">
        <v>4</v>
      </c>
      <c r="AX745" s="13" t="s">
        <v>23</v>
      </c>
      <c r="AY745" s="235" t="s">
        <v>406</v>
      </c>
    </row>
    <row r="746" spans="2:65" s="1" customFormat="1" ht="22.5" customHeight="1" x14ac:dyDescent="0.3">
      <c r="B746" s="37"/>
      <c r="C746" s="201" t="s">
        <v>1412</v>
      </c>
      <c r="D746" s="201" t="s">
        <v>410</v>
      </c>
      <c r="E746" s="202" t="s">
        <v>1995</v>
      </c>
      <c r="F746" s="203" t="s">
        <v>1996</v>
      </c>
      <c r="G746" s="204" t="s">
        <v>1363</v>
      </c>
      <c r="H746" s="205">
        <v>1</v>
      </c>
      <c r="I746" s="206"/>
      <c r="J746" s="207">
        <f>ROUND(I746*H746,2)</f>
        <v>0</v>
      </c>
      <c r="K746" s="203" t="s">
        <v>414</v>
      </c>
      <c r="L746" s="57"/>
      <c r="M746" s="208" t="s">
        <v>36</v>
      </c>
      <c r="N746" s="209" t="s">
        <v>50</v>
      </c>
      <c r="O746" s="38"/>
      <c r="P746" s="210">
        <f>O746*H746</f>
        <v>0</v>
      </c>
      <c r="Q746" s="210">
        <v>6.6E-3</v>
      </c>
      <c r="R746" s="210">
        <f>Q746*H746</f>
        <v>6.6E-3</v>
      </c>
      <c r="S746" s="210">
        <v>0</v>
      </c>
      <c r="T746" s="211">
        <f>S746*H746</f>
        <v>0</v>
      </c>
      <c r="AR746" s="19" t="s">
        <v>415</v>
      </c>
      <c r="AT746" s="19" t="s">
        <v>410</v>
      </c>
      <c r="AU746" s="19" t="s">
        <v>87</v>
      </c>
      <c r="AY746" s="19" t="s">
        <v>406</v>
      </c>
      <c r="BE746" s="212">
        <f>IF(N746="základní",J746,0)</f>
        <v>0</v>
      </c>
      <c r="BF746" s="212">
        <f>IF(N746="snížená",J746,0)</f>
        <v>0</v>
      </c>
      <c r="BG746" s="212">
        <f>IF(N746="zákl. přenesená",J746,0)</f>
        <v>0</v>
      </c>
      <c r="BH746" s="212">
        <f>IF(N746="sníž. přenesená",J746,0)</f>
        <v>0</v>
      </c>
      <c r="BI746" s="212">
        <f>IF(N746="nulová",J746,0)</f>
        <v>0</v>
      </c>
      <c r="BJ746" s="19" t="s">
        <v>23</v>
      </c>
      <c r="BK746" s="212">
        <f>ROUND(I746*H746,2)</f>
        <v>0</v>
      </c>
      <c r="BL746" s="19" t="s">
        <v>415</v>
      </c>
      <c r="BM746" s="19" t="s">
        <v>4433</v>
      </c>
    </row>
    <row r="747" spans="2:65" s="13" customFormat="1" x14ac:dyDescent="0.3">
      <c r="B747" s="225"/>
      <c r="C747" s="226"/>
      <c r="D747" s="247" t="s">
        <v>417</v>
      </c>
      <c r="E747" s="251" t="s">
        <v>36</v>
      </c>
      <c r="F747" s="252" t="s">
        <v>2515</v>
      </c>
      <c r="G747" s="226"/>
      <c r="H747" s="253">
        <v>1</v>
      </c>
      <c r="I747" s="230"/>
      <c r="J747" s="226"/>
      <c r="K747" s="226"/>
      <c r="L747" s="231"/>
      <c r="M747" s="232"/>
      <c r="N747" s="233"/>
      <c r="O747" s="233"/>
      <c r="P747" s="233"/>
      <c r="Q747" s="233"/>
      <c r="R747" s="233"/>
      <c r="S747" s="233"/>
      <c r="T747" s="234"/>
      <c r="AT747" s="235" t="s">
        <v>417</v>
      </c>
      <c r="AU747" s="235" t="s">
        <v>87</v>
      </c>
      <c r="AV747" s="13" t="s">
        <v>87</v>
      </c>
      <c r="AW747" s="13" t="s">
        <v>43</v>
      </c>
      <c r="AX747" s="13" t="s">
        <v>23</v>
      </c>
      <c r="AY747" s="235" t="s">
        <v>406</v>
      </c>
    </row>
    <row r="748" spans="2:65" s="1" customFormat="1" ht="22.5" customHeight="1" x14ac:dyDescent="0.3">
      <c r="B748" s="37"/>
      <c r="C748" s="268" t="s">
        <v>1416</v>
      </c>
      <c r="D748" s="268" t="s">
        <v>533</v>
      </c>
      <c r="E748" s="269" t="s">
        <v>2000</v>
      </c>
      <c r="F748" s="270" t="s">
        <v>2001</v>
      </c>
      <c r="G748" s="271" t="s">
        <v>1363</v>
      </c>
      <c r="H748" s="272">
        <v>1.01</v>
      </c>
      <c r="I748" s="273"/>
      <c r="J748" s="274">
        <f>ROUND(I748*H748,2)</f>
        <v>0</v>
      </c>
      <c r="K748" s="270" t="s">
        <v>36</v>
      </c>
      <c r="L748" s="275"/>
      <c r="M748" s="276" t="s">
        <v>36</v>
      </c>
      <c r="N748" s="277" t="s">
        <v>50</v>
      </c>
      <c r="O748" s="38"/>
      <c r="P748" s="210">
        <f>O748*H748</f>
        <v>0</v>
      </c>
      <c r="Q748" s="210">
        <v>8.1000000000000003E-2</v>
      </c>
      <c r="R748" s="210">
        <f>Q748*H748</f>
        <v>8.1810000000000008E-2</v>
      </c>
      <c r="S748" s="210">
        <v>0</v>
      </c>
      <c r="T748" s="211">
        <f>S748*H748</f>
        <v>0</v>
      </c>
      <c r="AR748" s="19" t="s">
        <v>457</v>
      </c>
      <c r="AT748" s="19" t="s">
        <v>533</v>
      </c>
      <c r="AU748" s="19" t="s">
        <v>87</v>
      </c>
      <c r="AY748" s="19" t="s">
        <v>406</v>
      </c>
      <c r="BE748" s="212">
        <f>IF(N748="základní",J748,0)</f>
        <v>0</v>
      </c>
      <c r="BF748" s="212">
        <f>IF(N748="snížená",J748,0)</f>
        <v>0</v>
      </c>
      <c r="BG748" s="212">
        <f>IF(N748="zákl. přenesená",J748,0)</f>
        <v>0</v>
      </c>
      <c r="BH748" s="212">
        <f>IF(N748="sníž. přenesená",J748,0)</f>
        <v>0</v>
      </c>
      <c r="BI748" s="212">
        <f>IF(N748="nulová",J748,0)</f>
        <v>0</v>
      </c>
      <c r="BJ748" s="19" t="s">
        <v>23</v>
      </c>
      <c r="BK748" s="212">
        <f>ROUND(I748*H748,2)</f>
        <v>0</v>
      </c>
      <c r="BL748" s="19" t="s">
        <v>415</v>
      </c>
      <c r="BM748" s="19" t="s">
        <v>4434</v>
      </c>
    </row>
    <row r="749" spans="2:65" s="13" customFormat="1" x14ac:dyDescent="0.3">
      <c r="B749" s="225"/>
      <c r="C749" s="226"/>
      <c r="D749" s="247" t="s">
        <v>417</v>
      </c>
      <c r="E749" s="226"/>
      <c r="F749" s="252" t="s">
        <v>1975</v>
      </c>
      <c r="G749" s="226"/>
      <c r="H749" s="253">
        <v>1.01</v>
      </c>
      <c r="I749" s="230"/>
      <c r="J749" s="226"/>
      <c r="K749" s="226"/>
      <c r="L749" s="231"/>
      <c r="M749" s="232"/>
      <c r="N749" s="233"/>
      <c r="O749" s="233"/>
      <c r="P749" s="233"/>
      <c r="Q749" s="233"/>
      <c r="R749" s="233"/>
      <c r="S749" s="233"/>
      <c r="T749" s="234"/>
      <c r="AT749" s="235" t="s">
        <v>417</v>
      </c>
      <c r="AU749" s="235" t="s">
        <v>87</v>
      </c>
      <c r="AV749" s="13" t="s">
        <v>87</v>
      </c>
      <c r="AW749" s="13" t="s">
        <v>4</v>
      </c>
      <c r="AX749" s="13" t="s">
        <v>23</v>
      </c>
      <c r="AY749" s="235" t="s">
        <v>406</v>
      </c>
    </row>
    <row r="750" spans="2:65" s="1" customFormat="1" ht="22.5" customHeight="1" x14ac:dyDescent="0.3">
      <c r="B750" s="37"/>
      <c r="C750" s="201" t="s">
        <v>1421</v>
      </c>
      <c r="D750" s="201" t="s">
        <v>410</v>
      </c>
      <c r="E750" s="202" t="s">
        <v>1952</v>
      </c>
      <c r="F750" s="203" t="s">
        <v>1953</v>
      </c>
      <c r="G750" s="204" t="s">
        <v>413</v>
      </c>
      <c r="H750" s="205">
        <v>2.028</v>
      </c>
      <c r="I750" s="206"/>
      <c r="J750" s="207">
        <f>ROUND(I750*H750,2)</f>
        <v>0</v>
      </c>
      <c r="K750" s="203" t="s">
        <v>414</v>
      </c>
      <c r="L750" s="57"/>
      <c r="M750" s="208" t="s">
        <v>36</v>
      </c>
      <c r="N750" s="209" t="s">
        <v>50</v>
      </c>
      <c r="O750" s="38"/>
      <c r="P750" s="210">
        <f>O750*H750</f>
        <v>0</v>
      </c>
      <c r="Q750" s="210">
        <v>2.234</v>
      </c>
      <c r="R750" s="210">
        <f>Q750*H750</f>
        <v>4.5305520000000001</v>
      </c>
      <c r="S750" s="210">
        <v>0</v>
      </c>
      <c r="T750" s="211">
        <f>S750*H750</f>
        <v>0</v>
      </c>
      <c r="AR750" s="19" t="s">
        <v>415</v>
      </c>
      <c r="AT750" s="19" t="s">
        <v>410</v>
      </c>
      <c r="AU750" s="19" t="s">
        <v>87</v>
      </c>
      <c r="AY750" s="19" t="s">
        <v>406</v>
      </c>
      <c r="BE750" s="212">
        <f>IF(N750="základní",J750,0)</f>
        <v>0</v>
      </c>
      <c r="BF750" s="212">
        <f>IF(N750="snížená",J750,0)</f>
        <v>0</v>
      </c>
      <c r="BG750" s="212">
        <f>IF(N750="zákl. přenesená",J750,0)</f>
        <v>0</v>
      </c>
      <c r="BH750" s="212">
        <f>IF(N750="sníž. přenesená",J750,0)</f>
        <v>0</v>
      </c>
      <c r="BI750" s="212">
        <f>IF(N750="nulová",J750,0)</f>
        <v>0</v>
      </c>
      <c r="BJ750" s="19" t="s">
        <v>23</v>
      </c>
      <c r="BK750" s="212">
        <f>ROUND(I750*H750,2)</f>
        <v>0</v>
      </c>
      <c r="BL750" s="19" t="s">
        <v>415</v>
      </c>
      <c r="BM750" s="19" t="s">
        <v>4435</v>
      </c>
    </row>
    <row r="751" spans="2:65" s="12" customFormat="1" x14ac:dyDescent="0.3">
      <c r="B751" s="213"/>
      <c r="C751" s="214"/>
      <c r="D751" s="215" t="s">
        <v>417</v>
      </c>
      <c r="E751" s="216" t="s">
        <v>36</v>
      </c>
      <c r="F751" s="217" t="s">
        <v>1910</v>
      </c>
      <c r="G751" s="214"/>
      <c r="H751" s="218" t="s">
        <v>36</v>
      </c>
      <c r="I751" s="219"/>
      <c r="J751" s="214"/>
      <c r="K751" s="214"/>
      <c r="L751" s="220"/>
      <c r="M751" s="221"/>
      <c r="N751" s="222"/>
      <c r="O751" s="222"/>
      <c r="P751" s="222"/>
      <c r="Q751" s="222"/>
      <c r="R751" s="222"/>
      <c r="S751" s="222"/>
      <c r="T751" s="223"/>
      <c r="AT751" s="224" t="s">
        <v>417</v>
      </c>
      <c r="AU751" s="224" t="s">
        <v>87</v>
      </c>
      <c r="AV751" s="12" t="s">
        <v>23</v>
      </c>
      <c r="AW751" s="12" t="s">
        <v>43</v>
      </c>
      <c r="AX751" s="12" t="s">
        <v>79</v>
      </c>
      <c r="AY751" s="224" t="s">
        <v>406</v>
      </c>
    </row>
    <row r="752" spans="2:65" s="13" customFormat="1" x14ac:dyDescent="0.3">
      <c r="B752" s="225"/>
      <c r="C752" s="226"/>
      <c r="D752" s="215" t="s">
        <v>417</v>
      </c>
      <c r="E752" s="227" t="s">
        <v>36</v>
      </c>
      <c r="F752" s="228" t="s">
        <v>4405</v>
      </c>
      <c r="G752" s="226"/>
      <c r="H752" s="229">
        <v>0.67600000000000005</v>
      </c>
      <c r="I752" s="230"/>
      <c r="J752" s="226"/>
      <c r="K752" s="226"/>
      <c r="L752" s="231"/>
      <c r="M752" s="232"/>
      <c r="N752" s="233"/>
      <c r="O752" s="233"/>
      <c r="P752" s="233"/>
      <c r="Q752" s="233"/>
      <c r="R752" s="233"/>
      <c r="S752" s="233"/>
      <c r="T752" s="234"/>
      <c r="AT752" s="235" t="s">
        <v>417</v>
      </c>
      <c r="AU752" s="235" t="s">
        <v>87</v>
      </c>
      <c r="AV752" s="13" t="s">
        <v>87</v>
      </c>
      <c r="AW752" s="13" t="s">
        <v>43</v>
      </c>
      <c r="AX752" s="13" t="s">
        <v>79</v>
      </c>
      <c r="AY752" s="235" t="s">
        <v>406</v>
      </c>
    </row>
    <row r="753" spans="2:65" s="13" customFormat="1" x14ac:dyDescent="0.3">
      <c r="B753" s="225"/>
      <c r="C753" s="226"/>
      <c r="D753" s="215" t="s">
        <v>417</v>
      </c>
      <c r="E753" s="227" t="s">
        <v>36</v>
      </c>
      <c r="F753" s="228" t="s">
        <v>4406</v>
      </c>
      <c r="G753" s="226"/>
      <c r="H753" s="229">
        <v>0.67600000000000005</v>
      </c>
      <c r="I753" s="230"/>
      <c r="J753" s="226"/>
      <c r="K753" s="226"/>
      <c r="L753" s="231"/>
      <c r="M753" s="232"/>
      <c r="N753" s="233"/>
      <c r="O753" s="233"/>
      <c r="P753" s="233"/>
      <c r="Q753" s="233"/>
      <c r="R753" s="233"/>
      <c r="S753" s="233"/>
      <c r="T753" s="234"/>
      <c r="AT753" s="235" t="s">
        <v>417</v>
      </c>
      <c r="AU753" s="235" t="s">
        <v>87</v>
      </c>
      <c r="AV753" s="13" t="s">
        <v>87</v>
      </c>
      <c r="AW753" s="13" t="s">
        <v>43</v>
      </c>
      <c r="AX753" s="13" t="s">
        <v>79</v>
      </c>
      <c r="AY753" s="235" t="s">
        <v>406</v>
      </c>
    </row>
    <row r="754" spans="2:65" s="13" customFormat="1" x14ac:dyDescent="0.3">
      <c r="B754" s="225"/>
      <c r="C754" s="226"/>
      <c r="D754" s="215" t="s">
        <v>417</v>
      </c>
      <c r="E754" s="227" t="s">
        <v>36</v>
      </c>
      <c r="F754" s="228" t="s">
        <v>4407</v>
      </c>
      <c r="G754" s="226"/>
      <c r="H754" s="229">
        <v>0.67600000000000005</v>
      </c>
      <c r="I754" s="230"/>
      <c r="J754" s="226"/>
      <c r="K754" s="226"/>
      <c r="L754" s="231"/>
      <c r="M754" s="232"/>
      <c r="N754" s="233"/>
      <c r="O754" s="233"/>
      <c r="P754" s="233"/>
      <c r="Q754" s="233"/>
      <c r="R754" s="233"/>
      <c r="S754" s="233"/>
      <c r="T754" s="234"/>
      <c r="AT754" s="235" t="s">
        <v>417</v>
      </c>
      <c r="AU754" s="235" t="s">
        <v>87</v>
      </c>
      <c r="AV754" s="13" t="s">
        <v>87</v>
      </c>
      <c r="AW754" s="13" t="s">
        <v>43</v>
      </c>
      <c r="AX754" s="13" t="s">
        <v>79</v>
      </c>
      <c r="AY754" s="235" t="s">
        <v>406</v>
      </c>
    </row>
    <row r="755" spans="2:65" s="14" customFormat="1" x14ac:dyDescent="0.3">
      <c r="B755" s="236"/>
      <c r="C755" s="237"/>
      <c r="D755" s="247" t="s">
        <v>417</v>
      </c>
      <c r="E755" s="248" t="s">
        <v>36</v>
      </c>
      <c r="F755" s="249" t="s">
        <v>421</v>
      </c>
      <c r="G755" s="237"/>
      <c r="H755" s="250">
        <v>2.028</v>
      </c>
      <c r="I755" s="241"/>
      <c r="J755" s="237"/>
      <c r="K755" s="237"/>
      <c r="L755" s="242"/>
      <c r="M755" s="243"/>
      <c r="N755" s="244"/>
      <c r="O755" s="244"/>
      <c r="P755" s="244"/>
      <c r="Q755" s="244"/>
      <c r="R755" s="244"/>
      <c r="S755" s="244"/>
      <c r="T755" s="245"/>
      <c r="AT755" s="246" t="s">
        <v>417</v>
      </c>
      <c r="AU755" s="246" t="s">
        <v>87</v>
      </c>
      <c r="AV755" s="14" t="s">
        <v>415</v>
      </c>
      <c r="AW755" s="14" t="s">
        <v>43</v>
      </c>
      <c r="AX755" s="14" t="s">
        <v>23</v>
      </c>
      <c r="AY755" s="246" t="s">
        <v>406</v>
      </c>
    </row>
    <row r="756" spans="2:65" s="1" customFormat="1" ht="22.5" customHeight="1" x14ac:dyDescent="0.3">
      <c r="B756" s="37"/>
      <c r="C756" s="201" t="s">
        <v>1425</v>
      </c>
      <c r="D756" s="201" t="s">
        <v>410</v>
      </c>
      <c r="E756" s="202" t="s">
        <v>4436</v>
      </c>
      <c r="F756" s="203" t="s">
        <v>4437</v>
      </c>
      <c r="G756" s="204" t="s">
        <v>413</v>
      </c>
      <c r="H756" s="205">
        <v>9.1910000000000007</v>
      </c>
      <c r="I756" s="206"/>
      <c r="J756" s="207">
        <f>ROUND(I756*H756,2)</f>
        <v>0</v>
      </c>
      <c r="K756" s="203" t="s">
        <v>414</v>
      </c>
      <c r="L756" s="57"/>
      <c r="M756" s="208" t="s">
        <v>36</v>
      </c>
      <c r="N756" s="209" t="s">
        <v>50</v>
      </c>
      <c r="O756" s="38"/>
      <c r="P756" s="210">
        <f>O756*H756</f>
        <v>0</v>
      </c>
      <c r="Q756" s="210">
        <v>0</v>
      </c>
      <c r="R756" s="210">
        <f>Q756*H756</f>
        <v>0</v>
      </c>
      <c r="S756" s="210">
        <v>0</v>
      </c>
      <c r="T756" s="211">
        <f>S756*H756</f>
        <v>0</v>
      </c>
      <c r="AR756" s="19" t="s">
        <v>415</v>
      </c>
      <c r="AT756" s="19" t="s">
        <v>410</v>
      </c>
      <c r="AU756" s="19" t="s">
        <v>87</v>
      </c>
      <c r="AY756" s="19" t="s">
        <v>406</v>
      </c>
      <c r="BE756" s="212">
        <f>IF(N756="základní",J756,0)</f>
        <v>0</v>
      </c>
      <c r="BF756" s="212">
        <f>IF(N756="snížená",J756,0)</f>
        <v>0</v>
      </c>
      <c r="BG756" s="212">
        <f>IF(N756="zákl. přenesená",J756,0)</f>
        <v>0</v>
      </c>
      <c r="BH756" s="212">
        <f>IF(N756="sníž. přenesená",J756,0)</f>
        <v>0</v>
      </c>
      <c r="BI756" s="212">
        <f>IF(N756="nulová",J756,0)</f>
        <v>0</v>
      </c>
      <c r="BJ756" s="19" t="s">
        <v>23</v>
      </c>
      <c r="BK756" s="212">
        <f>ROUND(I756*H756,2)</f>
        <v>0</v>
      </c>
      <c r="BL756" s="19" t="s">
        <v>415</v>
      </c>
      <c r="BM756" s="19" t="s">
        <v>4438</v>
      </c>
    </row>
    <row r="757" spans="2:65" s="12" customFormat="1" x14ac:dyDescent="0.3">
      <c r="B757" s="213"/>
      <c r="C757" s="214"/>
      <c r="D757" s="215" t="s">
        <v>417</v>
      </c>
      <c r="E757" s="216" t="s">
        <v>36</v>
      </c>
      <c r="F757" s="217" t="s">
        <v>2013</v>
      </c>
      <c r="G757" s="214"/>
      <c r="H757" s="218" t="s">
        <v>36</v>
      </c>
      <c r="I757" s="219"/>
      <c r="J757" s="214"/>
      <c r="K757" s="214"/>
      <c r="L757" s="220"/>
      <c r="M757" s="221"/>
      <c r="N757" s="222"/>
      <c r="O757" s="222"/>
      <c r="P757" s="222"/>
      <c r="Q757" s="222"/>
      <c r="R757" s="222"/>
      <c r="S757" s="222"/>
      <c r="T757" s="223"/>
      <c r="AT757" s="224" t="s">
        <v>417</v>
      </c>
      <c r="AU757" s="224" t="s">
        <v>87</v>
      </c>
      <c r="AV757" s="12" t="s">
        <v>23</v>
      </c>
      <c r="AW757" s="12" t="s">
        <v>43</v>
      </c>
      <c r="AX757" s="12" t="s">
        <v>79</v>
      </c>
      <c r="AY757" s="224" t="s">
        <v>406</v>
      </c>
    </row>
    <row r="758" spans="2:65" s="12" customFormat="1" x14ac:dyDescent="0.3">
      <c r="B758" s="213"/>
      <c r="C758" s="214"/>
      <c r="D758" s="215" t="s">
        <v>417</v>
      </c>
      <c r="E758" s="216" t="s">
        <v>36</v>
      </c>
      <c r="F758" s="217" t="s">
        <v>4094</v>
      </c>
      <c r="G758" s="214"/>
      <c r="H758" s="218" t="s">
        <v>36</v>
      </c>
      <c r="I758" s="219"/>
      <c r="J758" s="214"/>
      <c r="K758" s="214"/>
      <c r="L758" s="220"/>
      <c r="M758" s="221"/>
      <c r="N758" s="222"/>
      <c r="O758" s="222"/>
      <c r="P758" s="222"/>
      <c r="Q758" s="222"/>
      <c r="R758" s="222"/>
      <c r="S758" s="222"/>
      <c r="T758" s="223"/>
      <c r="AT758" s="224" t="s">
        <v>417</v>
      </c>
      <c r="AU758" s="224" t="s">
        <v>87</v>
      </c>
      <c r="AV758" s="12" t="s">
        <v>23</v>
      </c>
      <c r="AW758" s="12" t="s">
        <v>43</v>
      </c>
      <c r="AX758" s="12" t="s">
        <v>79</v>
      </c>
      <c r="AY758" s="224" t="s">
        <v>406</v>
      </c>
    </row>
    <row r="759" spans="2:65" s="13" customFormat="1" x14ac:dyDescent="0.3">
      <c r="B759" s="225"/>
      <c r="C759" s="226"/>
      <c r="D759" s="215" t="s">
        <v>417</v>
      </c>
      <c r="E759" s="227" t="s">
        <v>36</v>
      </c>
      <c r="F759" s="228" t="s">
        <v>4439</v>
      </c>
      <c r="G759" s="226"/>
      <c r="H759" s="229">
        <v>1.2</v>
      </c>
      <c r="I759" s="230"/>
      <c r="J759" s="226"/>
      <c r="K759" s="226"/>
      <c r="L759" s="231"/>
      <c r="M759" s="232"/>
      <c r="N759" s="233"/>
      <c r="O759" s="233"/>
      <c r="P759" s="233"/>
      <c r="Q759" s="233"/>
      <c r="R759" s="233"/>
      <c r="S759" s="233"/>
      <c r="T759" s="234"/>
      <c r="AT759" s="235" t="s">
        <v>417</v>
      </c>
      <c r="AU759" s="235" t="s">
        <v>87</v>
      </c>
      <c r="AV759" s="13" t="s">
        <v>87</v>
      </c>
      <c r="AW759" s="13" t="s">
        <v>43</v>
      </c>
      <c r="AX759" s="13" t="s">
        <v>79</v>
      </c>
      <c r="AY759" s="235" t="s">
        <v>406</v>
      </c>
    </row>
    <row r="760" spans="2:65" s="13" customFormat="1" x14ac:dyDescent="0.3">
      <c r="B760" s="225"/>
      <c r="C760" s="226"/>
      <c r="D760" s="215" t="s">
        <v>417</v>
      </c>
      <c r="E760" s="227" t="s">
        <v>36</v>
      </c>
      <c r="F760" s="228" t="s">
        <v>4440</v>
      </c>
      <c r="G760" s="226"/>
      <c r="H760" s="229">
        <v>1.28</v>
      </c>
      <c r="I760" s="230"/>
      <c r="J760" s="226"/>
      <c r="K760" s="226"/>
      <c r="L760" s="231"/>
      <c r="M760" s="232"/>
      <c r="N760" s="233"/>
      <c r="O760" s="233"/>
      <c r="P760" s="233"/>
      <c r="Q760" s="233"/>
      <c r="R760" s="233"/>
      <c r="S760" s="233"/>
      <c r="T760" s="234"/>
      <c r="AT760" s="235" t="s">
        <v>417</v>
      </c>
      <c r="AU760" s="235" t="s">
        <v>87</v>
      </c>
      <c r="AV760" s="13" t="s">
        <v>87</v>
      </c>
      <c r="AW760" s="13" t="s">
        <v>43</v>
      </c>
      <c r="AX760" s="13" t="s">
        <v>79</v>
      </c>
      <c r="AY760" s="235" t="s">
        <v>406</v>
      </c>
    </row>
    <row r="761" spans="2:65" s="13" customFormat="1" x14ac:dyDescent="0.3">
      <c r="B761" s="225"/>
      <c r="C761" s="226"/>
      <c r="D761" s="215" t="s">
        <v>417</v>
      </c>
      <c r="E761" s="227" t="s">
        <v>36</v>
      </c>
      <c r="F761" s="228" t="s">
        <v>4441</v>
      </c>
      <c r="G761" s="226"/>
      <c r="H761" s="229">
        <v>-0.255</v>
      </c>
      <c r="I761" s="230"/>
      <c r="J761" s="226"/>
      <c r="K761" s="226"/>
      <c r="L761" s="231"/>
      <c r="M761" s="232"/>
      <c r="N761" s="233"/>
      <c r="O761" s="233"/>
      <c r="P761" s="233"/>
      <c r="Q761" s="233"/>
      <c r="R761" s="233"/>
      <c r="S761" s="233"/>
      <c r="T761" s="234"/>
      <c r="AT761" s="235" t="s">
        <v>417</v>
      </c>
      <c r="AU761" s="235" t="s">
        <v>87</v>
      </c>
      <c r="AV761" s="13" t="s">
        <v>87</v>
      </c>
      <c r="AW761" s="13" t="s">
        <v>43</v>
      </c>
      <c r="AX761" s="13" t="s">
        <v>79</v>
      </c>
      <c r="AY761" s="235" t="s">
        <v>406</v>
      </c>
    </row>
    <row r="762" spans="2:65" s="13" customFormat="1" x14ac:dyDescent="0.3">
      <c r="B762" s="225"/>
      <c r="C762" s="226"/>
      <c r="D762" s="215" t="s">
        <v>417</v>
      </c>
      <c r="E762" s="227" t="s">
        <v>36</v>
      </c>
      <c r="F762" s="228" t="s">
        <v>4442</v>
      </c>
      <c r="G762" s="226"/>
      <c r="H762" s="229">
        <v>-0.27700000000000002</v>
      </c>
      <c r="I762" s="230"/>
      <c r="J762" s="226"/>
      <c r="K762" s="226"/>
      <c r="L762" s="231"/>
      <c r="M762" s="232"/>
      <c r="N762" s="233"/>
      <c r="O762" s="233"/>
      <c r="P762" s="233"/>
      <c r="Q762" s="233"/>
      <c r="R762" s="233"/>
      <c r="S762" s="233"/>
      <c r="T762" s="234"/>
      <c r="AT762" s="235" t="s">
        <v>417</v>
      </c>
      <c r="AU762" s="235" t="s">
        <v>87</v>
      </c>
      <c r="AV762" s="13" t="s">
        <v>87</v>
      </c>
      <c r="AW762" s="13" t="s">
        <v>43</v>
      </c>
      <c r="AX762" s="13" t="s">
        <v>79</v>
      </c>
      <c r="AY762" s="235" t="s">
        <v>406</v>
      </c>
    </row>
    <row r="763" spans="2:65" s="12" customFormat="1" x14ac:dyDescent="0.3">
      <c r="B763" s="213"/>
      <c r="C763" s="214"/>
      <c r="D763" s="215" t="s">
        <v>417</v>
      </c>
      <c r="E763" s="216" t="s">
        <v>36</v>
      </c>
      <c r="F763" s="217" t="s">
        <v>4099</v>
      </c>
      <c r="G763" s="214"/>
      <c r="H763" s="218" t="s">
        <v>36</v>
      </c>
      <c r="I763" s="219"/>
      <c r="J763" s="214"/>
      <c r="K763" s="214"/>
      <c r="L763" s="220"/>
      <c r="M763" s="221"/>
      <c r="N763" s="222"/>
      <c r="O763" s="222"/>
      <c r="P763" s="222"/>
      <c r="Q763" s="222"/>
      <c r="R763" s="222"/>
      <c r="S763" s="222"/>
      <c r="T763" s="223"/>
      <c r="AT763" s="224" t="s">
        <v>417</v>
      </c>
      <c r="AU763" s="224" t="s">
        <v>87</v>
      </c>
      <c r="AV763" s="12" t="s">
        <v>23</v>
      </c>
      <c r="AW763" s="12" t="s">
        <v>43</v>
      </c>
      <c r="AX763" s="12" t="s">
        <v>79</v>
      </c>
      <c r="AY763" s="224" t="s">
        <v>406</v>
      </c>
    </row>
    <row r="764" spans="2:65" s="13" customFormat="1" x14ac:dyDescent="0.3">
      <c r="B764" s="225"/>
      <c r="C764" s="226"/>
      <c r="D764" s="215" t="s">
        <v>417</v>
      </c>
      <c r="E764" s="227" t="s">
        <v>36</v>
      </c>
      <c r="F764" s="228" t="s">
        <v>4439</v>
      </c>
      <c r="G764" s="226"/>
      <c r="H764" s="229">
        <v>1.2</v>
      </c>
      <c r="I764" s="230"/>
      <c r="J764" s="226"/>
      <c r="K764" s="226"/>
      <c r="L764" s="231"/>
      <c r="M764" s="232"/>
      <c r="N764" s="233"/>
      <c r="O764" s="233"/>
      <c r="P764" s="233"/>
      <c r="Q764" s="233"/>
      <c r="R764" s="233"/>
      <c r="S764" s="233"/>
      <c r="T764" s="234"/>
      <c r="AT764" s="235" t="s">
        <v>417</v>
      </c>
      <c r="AU764" s="235" t="s">
        <v>87</v>
      </c>
      <c r="AV764" s="13" t="s">
        <v>87</v>
      </c>
      <c r="AW764" s="13" t="s">
        <v>43</v>
      </c>
      <c r="AX764" s="13" t="s">
        <v>79</v>
      </c>
      <c r="AY764" s="235" t="s">
        <v>406</v>
      </c>
    </row>
    <row r="765" spans="2:65" s="13" customFormat="1" x14ac:dyDescent="0.3">
      <c r="B765" s="225"/>
      <c r="C765" s="226"/>
      <c r="D765" s="215" t="s">
        <v>417</v>
      </c>
      <c r="E765" s="227" t="s">
        <v>36</v>
      </c>
      <c r="F765" s="228" t="s">
        <v>4443</v>
      </c>
      <c r="G765" s="226"/>
      <c r="H765" s="229">
        <v>2.3039999999999998</v>
      </c>
      <c r="I765" s="230"/>
      <c r="J765" s="226"/>
      <c r="K765" s="226"/>
      <c r="L765" s="231"/>
      <c r="M765" s="232"/>
      <c r="N765" s="233"/>
      <c r="O765" s="233"/>
      <c r="P765" s="233"/>
      <c r="Q765" s="233"/>
      <c r="R765" s="233"/>
      <c r="S765" s="233"/>
      <c r="T765" s="234"/>
      <c r="AT765" s="235" t="s">
        <v>417</v>
      </c>
      <c r="AU765" s="235" t="s">
        <v>87</v>
      </c>
      <c r="AV765" s="13" t="s">
        <v>87</v>
      </c>
      <c r="AW765" s="13" t="s">
        <v>43</v>
      </c>
      <c r="AX765" s="13" t="s">
        <v>79</v>
      </c>
      <c r="AY765" s="235" t="s">
        <v>406</v>
      </c>
    </row>
    <row r="766" spans="2:65" s="13" customFormat="1" x14ac:dyDescent="0.3">
      <c r="B766" s="225"/>
      <c r="C766" s="226"/>
      <c r="D766" s="215" t="s">
        <v>417</v>
      </c>
      <c r="E766" s="227" t="s">
        <v>36</v>
      </c>
      <c r="F766" s="228" t="s">
        <v>4444</v>
      </c>
      <c r="G766" s="226"/>
      <c r="H766" s="229">
        <v>-0.36199999999999999</v>
      </c>
      <c r="I766" s="230"/>
      <c r="J766" s="226"/>
      <c r="K766" s="226"/>
      <c r="L766" s="231"/>
      <c r="M766" s="232"/>
      <c r="N766" s="233"/>
      <c r="O766" s="233"/>
      <c r="P766" s="233"/>
      <c r="Q766" s="233"/>
      <c r="R766" s="233"/>
      <c r="S766" s="233"/>
      <c r="T766" s="234"/>
      <c r="AT766" s="235" t="s">
        <v>417</v>
      </c>
      <c r="AU766" s="235" t="s">
        <v>87</v>
      </c>
      <c r="AV766" s="13" t="s">
        <v>87</v>
      </c>
      <c r="AW766" s="13" t="s">
        <v>43</v>
      </c>
      <c r="AX766" s="13" t="s">
        <v>79</v>
      </c>
      <c r="AY766" s="235" t="s">
        <v>406</v>
      </c>
    </row>
    <row r="767" spans="2:65" s="13" customFormat="1" x14ac:dyDescent="0.3">
      <c r="B767" s="225"/>
      <c r="C767" s="226"/>
      <c r="D767" s="215" t="s">
        <v>417</v>
      </c>
      <c r="E767" s="227" t="s">
        <v>36</v>
      </c>
      <c r="F767" s="228" t="s">
        <v>4445</v>
      </c>
      <c r="G767" s="226"/>
      <c r="H767" s="229">
        <v>-0.49299999999999999</v>
      </c>
      <c r="I767" s="230"/>
      <c r="J767" s="226"/>
      <c r="K767" s="226"/>
      <c r="L767" s="231"/>
      <c r="M767" s="232"/>
      <c r="N767" s="233"/>
      <c r="O767" s="233"/>
      <c r="P767" s="233"/>
      <c r="Q767" s="233"/>
      <c r="R767" s="233"/>
      <c r="S767" s="233"/>
      <c r="T767" s="234"/>
      <c r="AT767" s="235" t="s">
        <v>417</v>
      </c>
      <c r="AU767" s="235" t="s">
        <v>87</v>
      </c>
      <c r="AV767" s="13" t="s">
        <v>87</v>
      </c>
      <c r="AW767" s="13" t="s">
        <v>43</v>
      </c>
      <c r="AX767" s="13" t="s">
        <v>79</v>
      </c>
      <c r="AY767" s="235" t="s">
        <v>406</v>
      </c>
    </row>
    <row r="768" spans="2:65" s="13" customFormat="1" x14ac:dyDescent="0.3">
      <c r="B768" s="225"/>
      <c r="C768" s="226"/>
      <c r="D768" s="215" t="s">
        <v>417</v>
      </c>
      <c r="E768" s="227" t="s">
        <v>36</v>
      </c>
      <c r="F768" s="228" t="s">
        <v>4446</v>
      </c>
      <c r="G768" s="226"/>
      <c r="H768" s="229">
        <v>-0.111</v>
      </c>
      <c r="I768" s="230"/>
      <c r="J768" s="226"/>
      <c r="K768" s="226"/>
      <c r="L768" s="231"/>
      <c r="M768" s="232"/>
      <c r="N768" s="233"/>
      <c r="O768" s="233"/>
      <c r="P768" s="233"/>
      <c r="Q768" s="233"/>
      <c r="R768" s="233"/>
      <c r="S768" s="233"/>
      <c r="T768" s="234"/>
      <c r="AT768" s="235" t="s">
        <v>417</v>
      </c>
      <c r="AU768" s="235" t="s">
        <v>87</v>
      </c>
      <c r="AV768" s="13" t="s">
        <v>87</v>
      </c>
      <c r="AW768" s="13" t="s">
        <v>43</v>
      </c>
      <c r="AX768" s="13" t="s">
        <v>79</v>
      </c>
      <c r="AY768" s="235" t="s">
        <v>406</v>
      </c>
    </row>
    <row r="769" spans="2:65" s="12" customFormat="1" x14ac:dyDescent="0.3">
      <c r="B769" s="213"/>
      <c r="C769" s="214"/>
      <c r="D769" s="215" t="s">
        <v>417</v>
      </c>
      <c r="E769" s="216" t="s">
        <v>36</v>
      </c>
      <c r="F769" s="217" t="s">
        <v>4101</v>
      </c>
      <c r="G769" s="214"/>
      <c r="H769" s="218" t="s">
        <v>36</v>
      </c>
      <c r="I769" s="219"/>
      <c r="J769" s="214"/>
      <c r="K769" s="214"/>
      <c r="L769" s="220"/>
      <c r="M769" s="221"/>
      <c r="N769" s="222"/>
      <c r="O769" s="222"/>
      <c r="P769" s="222"/>
      <c r="Q769" s="222"/>
      <c r="R769" s="222"/>
      <c r="S769" s="222"/>
      <c r="T769" s="223"/>
      <c r="AT769" s="224" t="s">
        <v>417</v>
      </c>
      <c r="AU769" s="224" t="s">
        <v>87</v>
      </c>
      <c r="AV769" s="12" t="s">
        <v>23</v>
      </c>
      <c r="AW769" s="12" t="s">
        <v>43</v>
      </c>
      <c r="AX769" s="12" t="s">
        <v>79</v>
      </c>
      <c r="AY769" s="224" t="s">
        <v>406</v>
      </c>
    </row>
    <row r="770" spans="2:65" s="13" customFormat="1" x14ac:dyDescent="0.3">
      <c r="B770" s="225"/>
      <c r="C770" s="226"/>
      <c r="D770" s="215" t="s">
        <v>417</v>
      </c>
      <c r="E770" s="227" t="s">
        <v>36</v>
      </c>
      <c r="F770" s="228" t="s">
        <v>4439</v>
      </c>
      <c r="G770" s="226"/>
      <c r="H770" s="229">
        <v>1.2</v>
      </c>
      <c r="I770" s="230"/>
      <c r="J770" s="226"/>
      <c r="K770" s="226"/>
      <c r="L770" s="231"/>
      <c r="M770" s="232"/>
      <c r="N770" s="233"/>
      <c r="O770" s="233"/>
      <c r="P770" s="233"/>
      <c r="Q770" s="233"/>
      <c r="R770" s="233"/>
      <c r="S770" s="233"/>
      <c r="T770" s="234"/>
      <c r="AT770" s="235" t="s">
        <v>417</v>
      </c>
      <c r="AU770" s="235" t="s">
        <v>87</v>
      </c>
      <c r="AV770" s="13" t="s">
        <v>87</v>
      </c>
      <c r="AW770" s="13" t="s">
        <v>43</v>
      </c>
      <c r="AX770" s="13" t="s">
        <v>79</v>
      </c>
      <c r="AY770" s="235" t="s">
        <v>406</v>
      </c>
    </row>
    <row r="771" spans="2:65" s="13" customFormat="1" x14ac:dyDescent="0.3">
      <c r="B771" s="225"/>
      <c r="C771" s="226"/>
      <c r="D771" s="215" t="s">
        <v>417</v>
      </c>
      <c r="E771" s="227" t="s">
        <v>36</v>
      </c>
      <c r="F771" s="228" t="s">
        <v>4443</v>
      </c>
      <c r="G771" s="226"/>
      <c r="H771" s="229">
        <v>2.3039999999999998</v>
      </c>
      <c r="I771" s="230"/>
      <c r="J771" s="226"/>
      <c r="K771" s="226"/>
      <c r="L771" s="231"/>
      <c r="M771" s="232"/>
      <c r="N771" s="233"/>
      <c r="O771" s="233"/>
      <c r="P771" s="233"/>
      <c r="Q771" s="233"/>
      <c r="R771" s="233"/>
      <c r="S771" s="233"/>
      <c r="T771" s="234"/>
      <c r="AT771" s="235" t="s">
        <v>417</v>
      </c>
      <c r="AU771" s="235" t="s">
        <v>87</v>
      </c>
      <c r="AV771" s="13" t="s">
        <v>87</v>
      </c>
      <c r="AW771" s="13" t="s">
        <v>43</v>
      </c>
      <c r="AX771" s="13" t="s">
        <v>79</v>
      </c>
      <c r="AY771" s="235" t="s">
        <v>406</v>
      </c>
    </row>
    <row r="772" spans="2:65" s="13" customFormat="1" x14ac:dyDescent="0.3">
      <c r="B772" s="225"/>
      <c r="C772" s="226"/>
      <c r="D772" s="215" t="s">
        <v>417</v>
      </c>
      <c r="E772" s="227" t="s">
        <v>36</v>
      </c>
      <c r="F772" s="228" t="s">
        <v>4444</v>
      </c>
      <c r="G772" s="226"/>
      <c r="H772" s="229">
        <v>-0.36199999999999999</v>
      </c>
      <c r="I772" s="230"/>
      <c r="J772" s="226"/>
      <c r="K772" s="226"/>
      <c r="L772" s="231"/>
      <c r="M772" s="232"/>
      <c r="N772" s="233"/>
      <c r="O772" s="233"/>
      <c r="P772" s="233"/>
      <c r="Q772" s="233"/>
      <c r="R772" s="233"/>
      <c r="S772" s="233"/>
      <c r="T772" s="234"/>
      <c r="AT772" s="235" t="s">
        <v>417</v>
      </c>
      <c r="AU772" s="235" t="s">
        <v>87</v>
      </c>
      <c r="AV772" s="13" t="s">
        <v>87</v>
      </c>
      <c r="AW772" s="13" t="s">
        <v>43</v>
      </c>
      <c r="AX772" s="13" t="s">
        <v>79</v>
      </c>
      <c r="AY772" s="235" t="s">
        <v>406</v>
      </c>
    </row>
    <row r="773" spans="2:65" s="13" customFormat="1" x14ac:dyDescent="0.3">
      <c r="B773" s="225"/>
      <c r="C773" s="226"/>
      <c r="D773" s="215" t="s">
        <v>417</v>
      </c>
      <c r="E773" s="227" t="s">
        <v>36</v>
      </c>
      <c r="F773" s="228" t="s">
        <v>4445</v>
      </c>
      <c r="G773" s="226"/>
      <c r="H773" s="229">
        <v>-0.49299999999999999</v>
      </c>
      <c r="I773" s="230"/>
      <c r="J773" s="226"/>
      <c r="K773" s="226"/>
      <c r="L773" s="231"/>
      <c r="M773" s="232"/>
      <c r="N773" s="233"/>
      <c r="O773" s="233"/>
      <c r="P773" s="233"/>
      <c r="Q773" s="233"/>
      <c r="R773" s="233"/>
      <c r="S773" s="233"/>
      <c r="T773" s="234"/>
      <c r="AT773" s="235" t="s">
        <v>417</v>
      </c>
      <c r="AU773" s="235" t="s">
        <v>87</v>
      </c>
      <c r="AV773" s="13" t="s">
        <v>87</v>
      </c>
      <c r="AW773" s="13" t="s">
        <v>43</v>
      </c>
      <c r="AX773" s="13" t="s">
        <v>79</v>
      </c>
      <c r="AY773" s="235" t="s">
        <v>406</v>
      </c>
    </row>
    <row r="774" spans="2:65" s="13" customFormat="1" x14ac:dyDescent="0.3">
      <c r="B774" s="225"/>
      <c r="C774" s="226"/>
      <c r="D774" s="215" t="s">
        <v>417</v>
      </c>
      <c r="E774" s="227" t="s">
        <v>36</v>
      </c>
      <c r="F774" s="228" t="s">
        <v>4447</v>
      </c>
      <c r="G774" s="226"/>
      <c r="H774" s="229">
        <v>-0.122</v>
      </c>
      <c r="I774" s="230"/>
      <c r="J774" s="226"/>
      <c r="K774" s="226"/>
      <c r="L774" s="231"/>
      <c r="M774" s="232"/>
      <c r="N774" s="233"/>
      <c r="O774" s="233"/>
      <c r="P774" s="233"/>
      <c r="Q774" s="233"/>
      <c r="R774" s="233"/>
      <c r="S774" s="233"/>
      <c r="T774" s="234"/>
      <c r="AT774" s="235" t="s">
        <v>417</v>
      </c>
      <c r="AU774" s="235" t="s">
        <v>87</v>
      </c>
      <c r="AV774" s="13" t="s">
        <v>87</v>
      </c>
      <c r="AW774" s="13" t="s">
        <v>43</v>
      </c>
      <c r="AX774" s="13" t="s">
        <v>79</v>
      </c>
      <c r="AY774" s="235" t="s">
        <v>406</v>
      </c>
    </row>
    <row r="775" spans="2:65" s="12" customFormat="1" x14ac:dyDescent="0.3">
      <c r="B775" s="213"/>
      <c r="C775" s="214"/>
      <c r="D775" s="215" t="s">
        <v>417</v>
      </c>
      <c r="E775" s="216" t="s">
        <v>36</v>
      </c>
      <c r="F775" s="217" t="s">
        <v>4102</v>
      </c>
      <c r="G775" s="214"/>
      <c r="H775" s="218" t="s">
        <v>36</v>
      </c>
      <c r="I775" s="219"/>
      <c r="J775" s="214"/>
      <c r="K775" s="214"/>
      <c r="L775" s="220"/>
      <c r="M775" s="221"/>
      <c r="N775" s="222"/>
      <c r="O775" s="222"/>
      <c r="P775" s="222"/>
      <c r="Q775" s="222"/>
      <c r="R775" s="222"/>
      <c r="S775" s="222"/>
      <c r="T775" s="223"/>
      <c r="AT775" s="224" t="s">
        <v>417</v>
      </c>
      <c r="AU775" s="224" t="s">
        <v>87</v>
      </c>
      <c r="AV775" s="12" t="s">
        <v>23</v>
      </c>
      <c r="AW775" s="12" t="s">
        <v>43</v>
      </c>
      <c r="AX775" s="12" t="s">
        <v>79</v>
      </c>
      <c r="AY775" s="224" t="s">
        <v>406</v>
      </c>
    </row>
    <row r="776" spans="2:65" s="13" customFormat="1" x14ac:dyDescent="0.3">
      <c r="B776" s="225"/>
      <c r="C776" s="226"/>
      <c r="D776" s="215" t="s">
        <v>417</v>
      </c>
      <c r="E776" s="227" t="s">
        <v>36</v>
      </c>
      <c r="F776" s="228" t="s">
        <v>4448</v>
      </c>
      <c r="G776" s="226"/>
      <c r="H776" s="229">
        <v>1.242</v>
      </c>
      <c r="I776" s="230"/>
      <c r="J776" s="226"/>
      <c r="K776" s="226"/>
      <c r="L776" s="231"/>
      <c r="M776" s="232"/>
      <c r="N776" s="233"/>
      <c r="O776" s="233"/>
      <c r="P776" s="233"/>
      <c r="Q776" s="233"/>
      <c r="R776" s="233"/>
      <c r="S776" s="233"/>
      <c r="T776" s="234"/>
      <c r="AT776" s="235" t="s">
        <v>417</v>
      </c>
      <c r="AU776" s="235" t="s">
        <v>87</v>
      </c>
      <c r="AV776" s="13" t="s">
        <v>87</v>
      </c>
      <c r="AW776" s="13" t="s">
        <v>43</v>
      </c>
      <c r="AX776" s="13" t="s">
        <v>79</v>
      </c>
      <c r="AY776" s="235" t="s">
        <v>406</v>
      </c>
    </row>
    <row r="777" spans="2:65" s="13" customFormat="1" x14ac:dyDescent="0.3">
      <c r="B777" s="225"/>
      <c r="C777" s="226"/>
      <c r="D777" s="215" t="s">
        <v>417</v>
      </c>
      <c r="E777" s="227" t="s">
        <v>36</v>
      </c>
      <c r="F777" s="228" t="s">
        <v>4449</v>
      </c>
      <c r="G777" s="226"/>
      <c r="H777" s="229">
        <v>1.5620000000000001</v>
      </c>
      <c r="I777" s="230"/>
      <c r="J777" s="226"/>
      <c r="K777" s="226"/>
      <c r="L777" s="231"/>
      <c r="M777" s="232"/>
      <c r="N777" s="233"/>
      <c r="O777" s="233"/>
      <c r="P777" s="233"/>
      <c r="Q777" s="233"/>
      <c r="R777" s="233"/>
      <c r="S777" s="233"/>
      <c r="T777" s="234"/>
      <c r="AT777" s="235" t="s">
        <v>417</v>
      </c>
      <c r="AU777" s="235" t="s">
        <v>87</v>
      </c>
      <c r="AV777" s="13" t="s">
        <v>87</v>
      </c>
      <c r="AW777" s="13" t="s">
        <v>43</v>
      </c>
      <c r="AX777" s="13" t="s">
        <v>79</v>
      </c>
      <c r="AY777" s="235" t="s">
        <v>406</v>
      </c>
    </row>
    <row r="778" spans="2:65" s="13" customFormat="1" x14ac:dyDescent="0.3">
      <c r="B778" s="225"/>
      <c r="C778" s="226"/>
      <c r="D778" s="215" t="s">
        <v>417</v>
      </c>
      <c r="E778" s="227" t="s">
        <v>36</v>
      </c>
      <c r="F778" s="228" t="s">
        <v>4445</v>
      </c>
      <c r="G778" s="226"/>
      <c r="H778" s="229">
        <v>-0.49299999999999999</v>
      </c>
      <c r="I778" s="230"/>
      <c r="J778" s="226"/>
      <c r="K778" s="226"/>
      <c r="L778" s="231"/>
      <c r="M778" s="232"/>
      <c r="N778" s="233"/>
      <c r="O778" s="233"/>
      <c r="P778" s="233"/>
      <c r="Q778" s="233"/>
      <c r="R778" s="233"/>
      <c r="S778" s="233"/>
      <c r="T778" s="234"/>
      <c r="AT778" s="235" t="s">
        <v>417</v>
      </c>
      <c r="AU778" s="235" t="s">
        <v>87</v>
      </c>
      <c r="AV778" s="13" t="s">
        <v>87</v>
      </c>
      <c r="AW778" s="13" t="s">
        <v>43</v>
      </c>
      <c r="AX778" s="13" t="s">
        <v>79</v>
      </c>
      <c r="AY778" s="235" t="s">
        <v>406</v>
      </c>
    </row>
    <row r="779" spans="2:65" s="13" customFormat="1" x14ac:dyDescent="0.3">
      <c r="B779" s="225"/>
      <c r="C779" s="226"/>
      <c r="D779" s="215" t="s">
        <v>417</v>
      </c>
      <c r="E779" s="227" t="s">
        <v>36</v>
      </c>
      <c r="F779" s="228" t="s">
        <v>4450</v>
      </c>
      <c r="G779" s="226"/>
      <c r="H779" s="229">
        <v>-0.13300000000000001</v>
      </c>
      <c r="I779" s="230"/>
      <c r="J779" s="226"/>
      <c r="K779" s="226"/>
      <c r="L779" s="231"/>
      <c r="M779" s="232"/>
      <c r="N779" s="233"/>
      <c r="O779" s="233"/>
      <c r="P779" s="233"/>
      <c r="Q779" s="233"/>
      <c r="R779" s="233"/>
      <c r="S779" s="233"/>
      <c r="T779" s="234"/>
      <c r="AT779" s="235" t="s">
        <v>417</v>
      </c>
      <c r="AU779" s="235" t="s">
        <v>87</v>
      </c>
      <c r="AV779" s="13" t="s">
        <v>87</v>
      </c>
      <c r="AW779" s="13" t="s">
        <v>43</v>
      </c>
      <c r="AX779" s="13" t="s">
        <v>79</v>
      </c>
      <c r="AY779" s="235" t="s">
        <v>406</v>
      </c>
    </row>
    <row r="780" spans="2:65" s="14" customFormat="1" x14ac:dyDescent="0.3">
      <c r="B780" s="236"/>
      <c r="C780" s="237"/>
      <c r="D780" s="247" t="s">
        <v>417</v>
      </c>
      <c r="E780" s="248" t="s">
        <v>36</v>
      </c>
      <c r="F780" s="249" t="s">
        <v>421</v>
      </c>
      <c r="G780" s="237"/>
      <c r="H780" s="250">
        <v>9.1910000000000007</v>
      </c>
      <c r="I780" s="241"/>
      <c r="J780" s="237"/>
      <c r="K780" s="237"/>
      <c r="L780" s="242"/>
      <c r="M780" s="243"/>
      <c r="N780" s="244"/>
      <c r="O780" s="244"/>
      <c r="P780" s="244"/>
      <c r="Q780" s="244"/>
      <c r="R780" s="244"/>
      <c r="S780" s="244"/>
      <c r="T780" s="245"/>
      <c r="AT780" s="246" t="s">
        <v>417</v>
      </c>
      <c r="AU780" s="246" t="s">
        <v>87</v>
      </c>
      <c r="AV780" s="14" t="s">
        <v>415</v>
      </c>
      <c r="AW780" s="14" t="s">
        <v>43</v>
      </c>
      <c r="AX780" s="14" t="s">
        <v>23</v>
      </c>
      <c r="AY780" s="246" t="s">
        <v>406</v>
      </c>
    </row>
    <row r="781" spans="2:65" s="1" customFormat="1" ht="22.5" customHeight="1" x14ac:dyDescent="0.3">
      <c r="B781" s="37"/>
      <c r="C781" s="201" t="s">
        <v>1430</v>
      </c>
      <c r="D781" s="201" t="s">
        <v>410</v>
      </c>
      <c r="E781" s="202" t="s">
        <v>2030</v>
      </c>
      <c r="F781" s="203" t="s">
        <v>2031</v>
      </c>
      <c r="G781" s="204" t="s">
        <v>466</v>
      </c>
      <c r="H781" s="205">
        <v>25.824000000000002</v>
      </c>
      <c r="I781" s="206"/>
      <c r="J781" s="207">
        <f>ROUND(I781*H781,2)</f>
        <v>0</v>
      </c>
      <c r="K781" s="203" t="s">
        <v>414</v>
      </c>
      <c r="L781" s="57"/>
      <c r="M781" s="208" t="s">
        <v>36</v>
      </c>
      <c r="N781" s="209" t="s">
        <v>50</v>
      </c>
      <c r="O781" s="38"/>
      <c r="P781" s="210">
        <f>O781*H781</f>
        <v>0</v>
      </c>
      <c r="Q781" s="210">
        <v>6.3899999999999998E-3</v>
      </c>
      <c r="R781" s="210">
        <f>Q781*H781</f>
        <v>0.16501536</v>
      </c>
      <c r="S781" s="210">
        <v>0</v>
      </c>
      <c r="T781" s="211">
        <f>S781*H781</f>
        <v>0</v>
      </c>
      <c r="AR781" s="19" t="s">
        <v>415</v>
      </c>
      <c r="AT781" s="19" t="s">
        <v>410</v>
      </c>
      <c r="AU781" s="19" t="s">
        <v>87</v>
      </c>
      <c r="AY781" s="19" t="s">
        <v>406</v>
      </c>
      <c r="BE781" s="212">
        <f>IF(N781="základní",J781,0)</f>
        <v>0</v>
      </c>
      <c r="BF781" s="212">
        <f>IF(N781="snížená",J781,0)</f>
        <v>0</v>
      </c>
      <c r="BG781" s="212">
        <f>IF(N781="zákl. přenesená",J781,0)</f>
        <v>0</v>
      </c>
      <c r="BH781" s="212">
        <f>IF(N781="sníž. přenesená",J781,0)</f>
        <v>0</v>
      </c>
      <c r="BI781" s="212">
        <f>IF(N781="nulová",J781,0)</f>
        <v>0</v>
      </c>
      <c r="BJ781" s="19" t="s">
        <v>23</v>
      </c>
      <c r="BK781" s="212">
        <f>ROUND(I781*H781,2)</f>
        <v>0</v>
      </c>
      <c r="BL781" s="19" t="s">
        <v>415</v>
      </c>
      <c r="BM781" s="19" t="s">
        <v>4451</v>
      </c>
    </row>
    <row r="782" spans="2:65" s="12" customFormat="1" x14ac:dyDescent="0.3">
      <c r="B782" s="213"/>
      <c r="C782" s="214"/>
      <c r="D782" s="215" t="s">
        <v>417</v>
      </c>
      <c r="E782" s="216" t="s">
        <v>36</v>
      </c>
      <c r="F782" s="217" t="s">
        <v>2013</v>
      </c>
      <c r="G782" s="214"/>
      <c r="H782" s="218" t="s">
        <v>36</v>
      </c>
      <c r="I782" s="219"/>
      <c r="J782" s="214"/>
      <c r="K782" s="214"/>
      <c r="L782" s="220"/>
      <c r="M782" s="221"/>
      <c r="N782" s="222"/>
      <c r="O782" s="222"/>
      <c r="P782" s="222"/>
      <c r="Q782" s="222"/>
      <c r="R782" s="222"/>
      <c r="S782" s="222"/>
      <c r="T782" s="223"/>
      <c r="AT782" s="224" t="s">
        <v>417</v>
      </c>
      <c r="AU782" s="224" t="s">
        <v>87</v>
      </c>
      <c r="AV782" s="12" t="s">
        <v>23</v>
      </c>
      <c r="AW782" s="12" t="s">
        <v>43</v>
      </c>
      <c r="AX782" s="12" t="s">
        <v>79</v>
      </c>
      <c r="AY782" s="224" t="s">
        <v>406</v>
      </c>
    </row>
    <row r="783" spans="2:65" s="12" customFormat="1" x14ac:dyDescent="0.3">
      <c r="B783" s="213"/>
      <c r="C783" s="214"/>
      <c r="D783" s="215" t="s">
        <v>417</v>
      </c>
      <c r="E783" s="216" t="s">
        <v>36</v>
      </c>
      <c r="F783" s="217" t="s">
        <v>4094</v>
      </c>
      <c r="G783" s="214"/>
      <c r="H783" s="218" t="s">
        <v>36</v>
      </c>
      <c r="I783" s="219"/>
      <c r="J783" s="214"/>
      <c r="K783" s="214"/>
      <c r="L783" s="220"/>
      <c r="M783" s="221"/>
      <c r="N783" s="222"/>
      <c r="O783" s="222"/>
      <c r="P783" s="222"/>
      <c r="Q783" s="222"/>
      <c r="R783" s="222"/>
      <c r="S783" s="222"/>
      <c r="T783" s="223"/>
      <c r="AT783" s="224" t="s">
        <v>417</v>
      </c>
      <c r="AU783" s="224" t="s">
        <v>87</v>
      </c>
      <c r="AV783" s="12" t="s">
        <v>23</v>
      </c>
      <c r="AW783" s="12" t="s">
        <v>43</v>
      </c>
      <c r="AX783" s="12" t="s">
        <v>79</v>
      </c>
      <c r="AY783" s="224" t="s">
        <v>406</v>
      </c>
    </row>
    <row r="784" spans="2:65" s="13" customFormat="1" x14ac:dyDescent="0.3">
      <c r="B784" s="225"/>
      <c r="C784" s="226"/>
      <c r="D784" s="215" t="s">
        <v>417</v>
      </c>
      <c r="E784" s="227" t="s">
        <v>36</v>
      </c>
      <c r="F784" s="228" t="s">
        <v>4452</v>
      </c>
      <c r="G784" s="226"/>
      <c r="H784" s="229">
        <v>2.4</v>
      </c>
      <c r="I784" s="230"/>
      <c r="J784" s="226"/>
      <c r="K784" s="226"/>
      <c r="L784" s="231"/>
      <c r="M784" s="232"/>
      <c r="N784" s="233"/>
      <c r="O784" s="233"/>
      <c r="P784" s="233"/>
      <c r="Q784" s="233"/>
      <c r="R784" s="233"/>
      <c r="S784" s="233"/>
      <c r="T784" s="234"/>
      <c r="AT784" s="235" t="s">
        <v>417</v>
      </c>
      <c r="AU784" s="235" t="s">
        <v>87</v>
      </c>
      <c r="AV784" s="13" t="s">
        <v>87</v>
      </c>
      <c r="AW784" s="13" t="s">
        <v>43</v>
      </c>
      <c r="AX784" s="13" t="s">
        <v>79</v>
      </c>
      <c r="AY784" s="235" t="s">
        <v>406</v>
      </c>
    </row>
    <row r="785" spans="2:65" s="13" customFormat="1" x14ac:dyDescent="0.3">
      <c r="B785" s="225"/>
      <c r="C785" s="226"/>
      <c r="D785" s="215" t="s">
        <v>417</v>
      </c>
      <c r="E785" s="227" t="s">
        <v>36</v>
      </c>
      <c r="F785" s="228" t="s">
        <v>4453</v>
      </c>
      <c r="G785" s="226"/>
      <c r="H785" s="229">
        <v>3.2</v>
      </c>
      <c r="I785" s="230"/>
      <c r="J785" s="226"/>
      <c r="K785" s="226"/>
      <c r="L785" s="231"/>
      <c r="M785" s="232"/>
      <c r="N785" s="233"/>
      <c r="O785" s="233"/>
      <c r="P785" s="233"/>
      <c r="Q785" s="233"/>
      <c r="R785" s="233"/>
      <c r="S785" s="233"/>
      <c r="T785" s="234"/>
      <c r="AT785" s="235" t="s">
        <v>417</v>
      </c>
      <c r="AU785" s="235" t="s">
        <v>87</v>
      </c>
      <c r="AV785" s="13" t="s">
        <v>87</v>
      </c>
      <c r="AW785" s="13" t="s">
        <v>43</v>
      </c>
      <c r="AX785" s="13" t="s">
        <v>79</v>
      </c>
      <c r="AY785" s="235" t="s">
        <v>406</v>
      </c>
    </row>
    <row r="786" spans="2:65" s="12" customFormat="1" x14ac:dyDescent="0.3">
      <c r="B786" s="213"/>
      <c r="C786" s="214"/>
      <c r="D786" s="215" t="s">
        <v>417</v>
      </c>
      <c r="E786" s="216" t="s">
        <v>36</v>
      </c>
      <c r="F786" s="217" t="s">
        <v>4099</v>
      </c>
      <c r="G786" s="214"/>
      <c r="H786" s="218" t="s">
        <v>36</v>
      </c>
      <c r="I786" s="219"/>
      <c r="J786" s="214"/>
      <c r="K786" s="214"/>
      <c r="L786" s="220"/>
      <c r="M786" s="221"/>
      <c r="N786" s="222"/>
      <c r="O786" s="222"/>
      <c r="P786" s="222"/>
      <c r="Q786" s="222"/>
      <c r="R786" s="222"/>
      <c r="S786" s="222"/>
      <c r="T786" s="223"/>
      <c r="AT786" s="224" t="s">
        <v>417</v>
      </c>
      <c r="AU786" s="224" t="s">
        <v>87</v>
      </c>
      <c r="AV786" s="12" t="s">
        <v>23</v>
      </c>
      <c r="AW786" s="12" t="s">
        <v>43</v>
      </c>
      <c r="AX786" s="12" t="s">
        <v>79</v>
      </c>
      <c r="AY786" s="224" t="s">
        <v>406</v>
      </c>
    </row>
    <row r="787" spans="2:65" s="13" customFormat="1" x14ac:dyDescent="0.3">
      <c r="B787" s="225"/>
      <c r="C787" s="226"/>
      <c r="D787" s="215" t="s">
        <v>417</v>
      </c>
      <c r="E787" s="227" t="s">
        <v>36</v>
      </c>
      <c r="F787" s="228" t="s">
        <v>4452</v>
      </c>
      <c r="G787" s="226"/>
      <c r="H787" s="229">
        <v>2.4</v>
      </c>
      <c r="I787" s="230"/>
      <c r="J787" s="226"/>
      <c r="K787" s="226"/>
      <c r="L787" s="231"/>
      <c r="M787" s="232"/>
      <c r="N787" s="233"/>
      <c r="O787" s="233"/>
      <c r="P787" s="233"/>
      <c r="Q787" s="233"/>
      <c r="R787" s="233"/>
      <c r="S787" s="233"/>
      <c r="T787" s="234"/>
      <c r="AT787" s="235" t="s">
        <v>417</v>
      </c>
      <c r="AU787" s="235" t="s">
        <v>87</v>
      </c>
      <c r="AV787" s="13" t="s">
        <v>87</v>
      </c>
      <c r="AW787" s="13" t="s">
        <v>43</v>
      </c>
      <c r="AX787" s="13" t="s">
        <v>79</v>
      </c>
      <c r="AY787" s="235" t="s">
        <v>406</v>
      </c>
    </row>
    <row r="788" spans="2:65" s="13" customFormat="1" x14ac:dyDescent="0.3">
      <c r="B788" s="225"/>
      <c r="C788" s="226"/>
      <c r="D788" s="215" t="s">
        <v>417</v>
      </c>
      <c r="E788" s="227" t="s">
        <v>36</v>
      </c>
      <c r="F788" s="228" t="s">
        <v>4454</v>
      </c>
      <c r="G788" s="226"/>
      <c r="H788" s="229">
        <v>5.76</v>
      </c>
      <c r="I788" s="230"/>
      <c r="J788" s="226"/>
      <c r="K788" s="226"/>
      <c r="L788" s="231"/>
      <c r="M788" s="232"/>
      <c r="N788" s="233"/>
      <c r="O788" s="233"/>
      <c r="P788" s="233"/>
      <c r="Q788" s="233"/>
      <c r="R788" s="233"/>
      <c r="S788" s="233"/>
      <c r="T788" s="234"/>
      <c r="AT788" s="235" t="s">
        <v>417</v>
      </c>
      <c r="AU788" s="235" t="s">
        <v>87</v>
      </c>
      <c r="AV788" s="13" t="s">
        <v>87</v>
      </c>
      <c r="AW788" s="13" t="s">
        <v>43</v>
      </c>
      <c r="AX788" s="13" t="s">
        <v>79</v>
      </c>
      <c r="AY788" s="235" t="s">
        <v>406</v>
      </c>
    </row>
    <row r="789" spans="2:65" s="12" customFormat="1" x14ac:dyDescent="0.3">
      <c r="B789" s="213"/>
      <c r="C789" s="214"/>
      <c r="D789" s="215" t="s">
        <v>417</v>
      </c>
      <c r="E789" s="216" t="s">
        <v>36</v>
      </c>
      <c r="F789" s="217" t="s">
        <v>4101</v>
      </c>
      <c r="G789" s="214"/>
      <c r="H789" s="218" t="s">
        <v>36</v>
      </c>
      <c r="I789" s="219"/>
      <c r="J789" s="214"/>
      <c r="K789" s="214"/>
      <c r="L789" s="220"/>
      <c r="M789" s="221"/>
      <c r="N789" s="222"/>
      <c r="O789" s="222"/>
      <c r="P789" s="222"/>
      <c r="Q789" s="222"/>
      <c r="R789" s="222"/>
      <c r="S789" s="222"/>
      <c r="T789" s="223"/>
      <c r="AT789" s="224" t="s">
        <v>417</v>
      </c>
      <c r="AU789" s="224" t="s">
        <v>87</v>
      </c>
      <c r="AV789" s="12" t="s">
        <v>23</v>
      </c>
      <c r="AW789" s="12" t="s">
        <v>43</v>
      </c>
      <c r="AX789" s="12" t="s">
        <v>79</v>
      </c>
      <c r="AY789" s="224" t="s">
        <v>406</v>
      </c>
    </row>
    <row r="790" spans="2:65" s="13" customFormat="1" x14ac:dyDescent="0.3">
      <c r="B790" s="225"/>
      <c r="C790" s="226"/>
      <c r="D790" s="215" t="s">
        <v>417</v>
      </c>
      <c r="E790" s="227" t="s">
        <v>36</v>
      </c>
      <c r="F790" s="228" t="s">
        <v>4452</v>
      </c>
      <c r="G790" s="226"/>
      <c r="H790" s="229">
        <v>2.4</v>
      </c>
      <c r="I790" s="230"/>
      <c r="J790" s="226"/>
      <c r="K790" s="226"/>
      <c r="L790" s="231"/>
      <c r="M790" s="232"/>
      <c r="N790" s="233"/>
      <c r="O790" s="233"/>
      <c r="P790" s="233"/>
      <c r="Q790" s="233"/>
      <c r="R790" s="233"/>
      <c r="S790" s="233"/>
      <c r="T790" s="234"/>
      <c r="AT790" s="235" t="s">
        <v>417</v>
      </c>
      <c r="AU790" s="235" t="s">
        <v>87</v>
      </c>
      <c r="AV790" s="13" t="s">
        <v>87</v>
      </c>
      <c r="AW790" s="13" t="s">
        <v>43</v>
      </c>
      <c r="AX790" s="13" t="s">
        <v>79</v>
      </c>
      <c r="AY790" s="235" t="s">
        <v>406</v>
      </c>
    </row>
    <row r="791" spans="2:65" s="13" customFormat="1" x14ac:dyDescent="0.3">
      <c r="B791" s="225"/>
      <c r="C791" s="226"/>
      <c r="D791" s="215" t="s">
        <v>417</v>
      </c>
      <c r="E791" s="227" t="s">
        <v>36</v>
      </c>
      <c r="F791" s="228" t="s">
        <v>4454</v>
      </c>
      <c r="G791" s="226"/>
      <c r="H791" s="229">
        <v>5.76</v>
      </c>
      <c r="I791" s="230"/>
      <c r="J791" s="226"/>
      <c r="K791" s="226"/>
      <c r="L791" s="231"/>
      <c r="M791" s="232"/>
      <c r="N791" s="233"/>
      <c r="O791" s="233"/>
      <c r="P791" s="233"/>
      <c r="Q791" s="233"/>
      <c r="R791" s="233"/>
      <c r="S791" s="233"/>
      <c r="T791" s="234"/>
      <c r="AT791" s="235" t="s">
        <v>417</v>
      </c>
      <c r="AU791" s="235" t="s">
        <v>87</v>
      </c>
      <c r="AV791" s="13" t="s">
        <v>87</v>
      </c>
      <c r="AW791" s="13" t="s">
        <v>43</v>
      </c>
      <c r="AX791" s="13" t="s">
        <v>79</v>
      </c>
      <c r="AY791" s="235" t="s">
        <v>406</v>
      </c>
    </row>
    <row r="792" spans="2:65" s="12" customFormat="1" x14ac:dyDescent="0.3">
      <c r="B792" s="213"/>
      <c r="C792" s="214"/>
      <c r="D792" s="215" t="s">
        <v>417</v>
      </c>
      <c r="E792" s="216" t="s">
        <v>36</v>
      </c>
      <c r="F792" s="217" t="s">
        <v>4102</v>
      </c>
      <c r="G792" s="214"/>
      <c r="H792" s="218" t="s">
        <v>36</v>
      </c>
      <c r="I792" s="219"/>
      <c r="J792" s="214"/>
      <c r="K792" s="214"/>
      <c r="L792" s="220"/>
      <c r="M792" s="221"/>
      <c r="N792" s="222"/>
      <c r="O792" s="222"/>
      <c r="P792" s="222"/>
      <c r="Q792" s="222"/>
      <c r="R792" s="222"/>
      <c r="S792" s="222"/>
      <c r="T792" s="223"/>
      <c r="AT792" s="224" t="s">
        <v>417</v>
      </c>
      <c r="AU792" s="224" t="s">
        <v>87</v>
      </c>
      <c r="AV792" s="12" t="s">
        <v>23</v>
      </c>
      <c r="AW792" s="12" t="s">
        <v>43</v>
      </c>
      <c r="AX792" s="12" t="s">
        <v>79</v>
      </c>
      <c r="AY792" s="224" t="s">
        <v>406</v>
      </c>
    </row>
    <row r="793" spans="2:65" s="13" customFormat="1" x14ac:dyDescent="0.3">
      <c r="B793" s="225"/>
      <c r="C793" s="226"/>
      <c r="D793" s="215" t="s">
        <v>417</v>
      </c>
      <c r="E793" s="227" t="s">
        <v>36</v>
      </c>
      <c r="F793" s="228" t="s">
        <v>4455</v>
      </c>
      <c r="G793" s="226"/>
      <c r="H793" s="229">
        <v>3.9039999999999999</v>
      </c>
      <c r="I793" s="230"/>
      <c r="J793" s="226"/>
      <c r="K793" s="226"/>
      <c r="L793" s="231"/>
      <c r="M793" s="232"/>
      <c r="N793" s="233"/>
      <c r="O793" s="233"/>
      <c r="P793" s="233"/>
      <c r="Q793" s="233"/>
      <c r="R793" s="233"/>
      <c r="S793" s="233"/>
      <c r="T793" s="234"/>
      <c r="AT793" s="235" t="s">
        <v>417</v>
      </c>
      <c r="AU793" s="235" t="s">
        <v>87</v>
      </c>
      <c r="AV793" s="13" t="s">
        <v>87</v>
      </c>
      <c r="AW793" s="13" t="s">
        <v>43</v>
      </c>
      <c r="AX793" s="13" t="s">
        <v>79</v>
      </c>
      <c r="AY793" s="235" t="s">
        <v>406</v>
      </c>
    </row>
    <row r="794" spans="2:65" s="14" customFormat="1" x14ac:dyDescent="0.3">
      <c r="B794" s="236"/>
      <c r="C794" s="237"/>
      <c r="D794" s="247" t="s">
        <v>417</v>
      </c>
      <c r="E794" s="248" t="s">
        <v>36</v>
      </c>
      <c r="F794" s="249" t="s">
        <v>421</v>
      </c>
      <c r="G794" s="237"/>
      <c r="H794" s="250">
        <v>25.824000000000002</v>
      </c>
      <c r="I794" s="241"/>
      <c r="J794" s="237"/>
      <c r="K794" s="237"/>
      <c r="L794" s="242"/>
      <c r="M794" s="243"/>
      <c r="N794" s="244"/>
      <c r="O794" s="244"/>
      <c r="P794" s="244"/>
      <c r="Q794" s="244"/>
      <c r="R794" s="244"/>
      <c r="S794" s="244"/>
      <c r="T794" s="245"/>
      <c r="AT794" s="246" t="s">
        <v>417</v>
      </c>
      <c r="AU794" s="246" t="s">
        <v>87</v>
      </c>
      <c r="AV794" s="14" t="s">
        <v>415</v>
      </c>
      <c r="AW794" s="14" t="s">
        <v>43</v>
      </c>
      <c r="AX794" s="14" t="s">
        <v>23</v>
      </c>
      <c r="AY794" s="246" t="s">
        <v>406</v>
      </c>
    </row>
    <row r="795" spans="2:65" s="1" customFormat="1" ht="22.5" customHeight="1" x14ac:dyDescent="0.3">
      <c r="B795" s="37"/>
      <c r="C795" s="201" t="s">
        <v>1436</v>
      </c>
      <c r="D795" s="201" t="s">
        <v>410</v>
      </c>
      <c r="E795" s="202" t="s">
        <v>4456</v>
      </c>
      <c r="F795" s="203" t="s">
        <v>4457</v>
      </c>
      <c r="G795" s="204" t="s">
        <v>413</v>
      </c>
      <c r="H795" s="205">
        <v>17.937999999999999</v>
      </c>
      <c r="I795" s="206"/>
      <c r="J795" s="207">
        <f>ROUND(I795*H795,2)</f>
        <v>0</v>
      </c>
      <c r="K795" s="203" t="s">
        <v>36</v>
      </c>
      <c r="L795" s="57"/>
      <c r="M795" s="208" t="s">
        <v>36</v>
      </c>
      <c r="N795" s="209" t="s">
        <v>50</v>
      </c>
      <c r="O795" s="38"/>
      <c r="P795" s="210">
        <f>O795*H795</f>
        <v>0</v>
      </c>
      <c r="Q795" s="210">
        <v>0</v>
      </c>
      <c r="R795" s="210">
        <f>Q795*H795</f>
        <v>0</v>
      </c>
      <c r="S795" s="210">
        <v>0</v>
      </c>
      <c r="T795" s="211">
        <f>S795*H795</f>
        <v>0</v>
      </c>
      <c r="AR795" s="19" t="s">
        <v>415</v>
      </c>
      <c r="AT795" s="19" t="s">
        <v>410</v>
      </c>
      <c r="AU795" s="19" t="s">
        <v>87</v>
      </c>
      <c r="AY795" s="19" t="s">
        <v>406</v>
      </c>
      <c r="BE795" s="212">
        <f>IF(N795="základní",J795,0)</f>
        <v>0</v>
      </c>
      <c r="BF795" s="212">
        <f>IF(N795="snížená",J795,0)</f>
        <v>0</v>
      </c>
      <c r="BG795" s="212">
        <f>IF(N795="zákl. přenesená",J795,0)</f>
        <v>0</v>
      </c>
      <c r="BH795" s="212">
        <f>IF(N795="sníž. přenesená",J795,0)</f>
        <v>0</v>
      </c>
      <c r="BI795" s="212">
        <f>IF(N795="nulová",J795,0)</f>
        <v>0</v>
      </c>
      <c r="BJ795" s="19" t="s">
        <v>23</v>
      </c>
      <c r="BK795" s="212">
        <f>ROUND(I795*H795,2)</f>
        <v>0</v>
      </c>
      <c r="BL795" s="19" t="s">
        <v>415</v>
      </c>
      <c r="BM795" s="19" t="s">
        <v>4458</v>
      </c>
    </row>
    <row r="796" spans="2:65" s="12" customFormat="1" x14ac:dyDescent="0.3">
      <c r="B796" s="213"/>
      <c r="C796" s="214"/>
      <c r="D796" s="215" t="s">
        <v>417</v>
      </c>
      <c r="E796" s="216" t="s">
        <v>36</v>
      </c>
      <c r="F796" s="217" t="s">
        <v>4167</v>
      </c>
      <c r="G796" s="214"/>
      <c r="H796" s="218" t="s">
        <v>36</v>
      </c>
      <c r="I796" s="219"/>
      <c r="J796" s="214"/>
      <c r="K796" s="214"/>
      <c r="L796" s="220"/>
      <c r="M796" s="221"/>
      <c r="N796" s="222"/>
      <c r="O796" s="222"/>
      <c r="P796" s="222"/>
      <c r="Q796" s="222"/>
      <c r="R796" s="222"/>
      <c r="S796" s="222"/>
      <c r="T796" s="223"/>
      <c r="AT796" s="224" t="s">
        <v>417</v>
      </c>
      <c r="AU796" s="224" t="s">
        <v>87</v>
      </c>
      <c r="AV796" s="12" t="s">
        <v>23</v>
      </c>
      <c r="AW796" s="12" t="s">
        <v>43</v>
      </c>
      <c r="AX796" s="12" t="s">
        <v>79</v>
      </c>
      <c r="AY796" s="224" t="s">
        <v>406</v>
      </c>
    </row>
    <row r="797" spans="2:65" s="12" customFormat="1" x14ac:dyDescent="0.3">
      <c r="B797" s="213"/>
      <c r="C797" s="214"/>
      <c r="D797" s="215" t="s">
        <v>417</v>
      </c>
      <c r="E797" s="216" t="s">
        <v>36</v>
      </c>
      <c r="F797" s="217" t="s">
        <v>4459</v>
      </c>
      <c r="G797" s="214"/>
      <c r="H797" s="218" t="s">
        <v>36</v>
      </c>
      <c r="I797" s="219"/>
      <c r="J797" s="214"/>
      <c r="K797" s="214"/>
      <c r="L797" s="220"/>
      <c r="M797" s="221"/>
      <c r="N797" s="222"/>
      <c r="O797" s="222"/>
      <c r="P797" s="222"/>
      <c r="Q797" s="222"/>
      <c r="R797" s="222"/>
      <c r="S797" s="222"/>
      <c r="T797" s="223"/>
      <c r="AT797" s="224" t="s">
        <v>417</v>
      </c>
      <c r="AU797" s="224" t="s">
        <v>87</v>
      </c>
      <c r="AV797" s="12" t="s">
        <v>23</v>
      </c>
      <c r="AW797" s="12" t="s">
        <v>43</v>
      </c>
      <c r="AX797" s="12" t="s">
        <v>79</v>
      </c>
      <c r="AY797" s="224" t="s">
        <v>406</v>
      </c>
    </row>
    <row r="798" spans="2:65" s="13" customFormat="1" x14ac:dyDescent="0.3">
      <c r="B798" s="225"/>
      <c r="C798" s="226"/>
      <c r="D798" s="215" t="s">
        <v>417</v>
      </c>
      <c r="E798" s="227" t="s">
        <v>36</v>
      </c>
      <c r="F798" s="228" t="s">
        <v>4460</v>
      </c>
      <c r="G798" s="226"/>
      <c r="H798" s="229">
        <v>17.135000000000002</v>
      </c>
      <c r="I798" s="230"/>
      <c r="J798" s="226"/>
      <c r="K798" s="226"/>
      <c r="L798" s="231"/>
      <c r="M798" s="232"/>
      <c r="N798" s="233"/>
      <c r="O798" s="233"/>
      <c r="P798" s="233"/>
      <c r="Q798" s="233"/>
      <c r="R798" s="233"/>
      <c r="S798" s="233"/>
      <c r="T798" s="234"/>
      <c r="AT798" s="235" t="s">
        <v>417</v>
      </c>
      <c r="AU798" s="235" t="s">
        <v>87</v>
      </c>
      <c r="AV798" s="13" t="s">
        <v>87</v>
      </c>
      <c r="AW798" s="13" t="s">
        <v>43</v>
      </c>
      <c r="AX798" s="13" t="s">
        <v>79</v>
      </c>
      <c r="AY798" s="235" t="s">
        <v>406</v>
      </c>
    </row>
    <row r="799" spans="2:65" s="13" customFormat="1" x14ac:dyDescent="0.3">
      <c r="B799" s="225"/>
      <c r="C799" s="226"/>
      <c r="D799" s="215" t="s">
        <v>417</v>
      </c>
      <c r="E799" s="227" t="s">
        <v>36</v>
      </c>
      <c r="F799" s="228" t="s">
        <v>4461</v>
      </c>
      <c r="G799" s="226"/>
      <c r="H799" s="229">
        <v>0.80300000000000005</v>
      </c>
      <c r="I799" s="230"/>
      <c r="J799" s="226"/>
      <c r="K799" s="226"/>
      <c r="L799" s="231"/>
      <c r="M799" s="232"/>
      <c r="N799" s="233"/>
      <c r="O799" s="233"/>
      <c r="P799" s="233"/>
      <c r="Q799" s="233"/>
      <c r="R799" s="233"/>
      <c r="S799" s="233"/>
      <c r="T799" s="234"/>
      <c r="AT799" s="235" t="s">
        <v>417</v>
      </c>
      <c r="AU799" s="235" t="s">
        <v>87</v>
      </c>
      <c r="AV799" s="13" t="s">
        <v>87</v>
      </c>
      <c r="AW799" s="13" t="s">
        <v>43</v>
      </c>
      <c r="AX799" s="13" t="s">
        <v>79</v>
      </c>
      <c r="AY799" s="235" t="s">
        <v>406</v>
      </c>
    </row>
    <row r="800" spans="2:65" s="14" customFormat="1" x14ac:dyDescent="0.3">
      <c r="B800" s="236"/>
      <c r="C800" s="237"/>
      <c r="D800" s="247" t="s">
        <v>417</v>
      </c>
      <c r="E800" s="248" t="s">
        <v>36</v>
      </c>
      <c r="F800" s="249" t="s">
        <v>421</v>
      </c>
      <c r="G800" s="237"/>
      <c r="H800" s="250">
        <v>17.937999999999999</v>
      </c>
      <c r="I800" s="241"/>
      <c r="J800" s="237"/>
      <c r="K800" s="237"/>
      <c r="L800" s="242"/>
      <c r="M800" s="243"/>
      <c r="N800" s="244"/>
      <c r="O800" s="244"/>
      <c r="P800" s="244"/>
      <c r="Q800" s="244"/>
      <c r="R800" s="244"/>
      <c r="S800" s="244"/>
      <c r="T800" s="245"/>
      <c r="AT800" s="246" t="s">
        <v>417</v>
      </c>
      <c r="AU800" s="246" t="s">
        <v>87</v>
      </c>
      <c r="AV800" s="14" t="s">
        <v>415</v>
      </c>
      <c r="AW800" s="14" t="s">
        <v>43</v>
      </c>
      <c r="AX800" s="14" t="s">
        <v>23</v>
      </c>
      <c r="AY800" s="246" t="s">
        <v>406</v>
      </c>
    </row>
    <row r="801" spans="2:65" s="1" customFormat="1" ht="22.5" customHeight="1" x14ac:dyDescent="0.3">
      <c r="B801" s="37"/>
      <c r="C801" s="201" t="s">
        <v>1440</v>
      </c>
      <c r="D801" s="201" t="s">
        <v>410</v>
      </c>
      <c r="E801" s="202" t="s">
        <v>2005</v>
      </c>
      <c r="F801" s="203" t="s">
        <v>2006</v>
      </c>
      <c r="G801" s="204" t="s">
        <v>1363</v>
      </c>
      <c r="H801" s="205">
        <v>5</v>
      </c>
      <c r="I801" s="206"/>
      <c r="J801" s="207">
        <f>ROUND(I801*H801,2)</f>
        <v>0</v>
      </c>
      <c r="K801" s="203" t="s">
        <v>414</v>
      </c>
      <c r="L801" s="57"/>
      <c r="M801" s="208" t="s">
        <v>36</v>
      </c>
      <c r="N801" s="209" t="s">
        <v>50</v>
      </c>
      <c r="O801" s="38"/>
      <c r="P801" s="210">
        <f>O801*H801</f>
        <v>0</v>
      </c>
      <c r="Q801" s="210">
        <v>8.8319999999999996E-2</v>
      </c>
      <c r="R801" s="210">
        <f>Q801*H801</f>
        <v>0.44159999999999999</v>
      </c>
      <c r="S801" s="210">
        <v>0</v>
      </c>
      <c r="T801" s="211">
        <f>S801*H801</f>
        <v>0</v>
      </c>
      <c r="AR801" s="19" t="s">
        <v>415</v>
      </c>
      <c r="AT801" s="19" t="s">
        <v>410</v>
      </c>
      <c r="AU801" s="19" t="s">
        <v>87</v>
      </c>
      <c r="AY801" s="19" t="s">
        <v>406</v>
      </c>
      <c r="BE801" s="212">
        <f>IF(N801="základní",J801,0)</f>
        <v>0</v>
      </c>
      <c r="BF801" s="212">
        <f>IF(N801="snížená",J801,0)</f>
        <v>0</v>
      </c>
      <c r="BG801" s="212">
        <f>IF(N801="zákl. přenesená",J801,0)</f>
        <v>0</v>
      </c>
      <c r="BH801" s="212">
        <f>IF(N801="sníž. přenesená",J801,0)</f>
        <v>0</v>
      </c>
      <c r="BI801" s="212">
        <f>IF(N801="nulová",J801,0)</f>
        <v>0</v>
      </c>
      <c r="BJ801" s="19" t="s">
        <v>23</v>
      </c>
      <c r="BK801" s="212">
        <f>ROUND(I801*H801,2)</f>
        <v>0</v>
      </c>
      <c r="BL801" s="19" t="s">
        <v>415</v>
      </c>
      <c r="BM801" s="19" t="s">
        <v>4462</v>
      </c>
    </row>
    <row r="802" spans="2:65" s="13" customFormat="1" x14ac:dyDescent="0.3">
      <c r="B802" s="225"/>
      <c r="C802" s="226"/>
      <c r="D802" s="247" t="s">
        <v>417</v>
      </c>
      <c r="E802" s="251" t="s">
        <v>36</v>
      </c>
      <c r="F802" s="252" t="s">
        <v>4463</v>
      </c>
      <c r="G802" s="226"/>
      <c r="H802" s="253">
        <v>5</v>
      </c>
      <c r="I802" s="230"/>
      <c r="J802" s="226"/>
      <c r="K802" s="226"/>
      <c r="L802" s="231"/>
      <c r="M802" s="232"/>
      <c r="N802" s="233"/>
      <c r="O802" s="233"/>
      <c r="P802" s="233"/>
      <c r="Q802" s="233"/>
      <c r="R802" s="233"/>
      <c r="S802" s="233"/>
      <c r="T802" s="234"/>
      <c r="AT802" s="235" t="s">
        <v>417</v>
      </c>
      <c r="AU802" s="235" t="s">
        <v>87</v>
      </c>
      <c r="AV802" s="13" t="s">
        <v>87</v>
      </c>
      <c r="AW802" s="13" t="s">
        <v>43</v>
      </c>
      <c r="AX802" s="13" t="s">
        <v>23</v>
      </c>
      <c r="AY802" s="235" t="s">
        <v>406</v>
      </c>
    </row>
    <row r="803" spans="2:65" s="1" customFormat="1" ht="22.5" customHeight="1" x14ac:dyDescent="0.3">
      <c r="B803" s="37"/>
      <c r="C803" s="201" t="s">
        <v>1444</v>
      </c>
      <c r="D803" s="201" t="s">
        <v>410</v>
      </c>
      <c r="E803" s="202" t="s">
        <v>2010</v>
      </c>
      <c r="F803" s="203" t="s">
        <v>2011</v>
      </c>
      <c r="G803" s="204" t="s">
        <v>413</v>
      </c>
      <c r="H803" s="205">
        <v>71.998999999999995</v>
      </c>
      <c r="I803" s="206"/>
      <c r="J803" s="207">
        <f>ROUND(I803*H803,2)</f>
        <v>0</v>
      </c>
      <c r="K803" s="203" t="s">
        <v>36</v>
      </c>
      <c r="L803" s="57"/>
      <c r="M803" s="208" t="s">
        <v>36</v>
      </c>
      <c r="N803" s="209" t="s">
        <v>50</v>
      </c>
      <c r="O803" s="38"/>
      <c r="P803" s="210">
        <f>O803*H803</f>
        <v>0</v>
      </c>
      <c r="Q803" s="210">
        <v>0</v>
      </c>
      <c r="R803" s="210">
        <f>Q803*H803</f>
        <v>0</v>
      </c>
      <c r="S803" s="210">
        <v>0</v>
      </c>
      <c r="T803" s="211">
        <f>S803*H803</f>
        <v>0</v>
      </c>
      <c r="AR803" s="19" t="s">
        <v>415</v>
      </c>
      <c r="AT803" s="19" t="s">
        <v>410</v>
      </c>
      <c r="AU803" s="19" t="s">
        <v>87</v>
      </c>
      <c r="AY803" s="19" t="s">
        <v>406</v>
      </c>
      <c r="BE803" s="212">
        <f>IF(N803="základní",J803,0)</f>
        <v>0</v>
      </c>
      <c r="BF803" s="212">
        <f>IF(N803="snížená",J803,0)</f>
        <v>0</v>
      </c>
      <c r="BG803" s="212">
        <f>IF(N803="zákl. přenesená",J803,0)</f>
        <v>0</v>
      </c>
      <c r="BH803" s="212">
        <f>IF(N803="sníž. přenesená",J803,0)</f>
        <v>0</v>
      </c>
      <c r="BI803" s="212">
        <f>IF(N803="nulová",J803,0)</f>
        <v>0</v>
      </c>
      <c r="BJ803" s="19" t="s">
        <v>23</v>
      </c>
      <c r="BK803" s="212">
        <f>ROUND(I803*H803,2)</f>
        <v>0</v>
      </c>
      <c r="BL803" s="19" t="s">
        <v>415</v>
      </c>
      <c r="BM803" s="19" t="s">
        <v>4464</v>
      </c>
    </row>
    <row r="804" spans="2:65" s="12" customFormat="1" x14ac:dyDescent="0.3">
      <c r="B804" s="213"/>
      <c r="C804" s="214"/>
      <c r="D804" s="215" t="s">
        <v>417</v>
      </c>
      <c r="E804" s="216" t="s">
        <v>36</v>
      </c>
      <c r="F804" s="217" t="s">
        <v>1693</v>
      </c>
      <c r="G804" s="214"/>
      <c r="H804" s="218" t="s">
        <v>36</v>
      </c>
      <c r="I804" s="219"/>
      <c r="J804" s="214"/>
      <c r="K804" s="214"/>
      <c r="L804" s="220"/>
      <c r="M804" s="221"/>
      <c r="N804" s="222"/>
      <c r="O804" s="222"/>
      <c r="P804" s="222"/>
      <c r="Q804" s="222"/>
      <c r="R804" s="222"/>
      <c r="S804" s="222"/>
      <c r="T804" s="223"/>
      <c r="AT804" s="224" t="s">
        <v>417</v>
      </c>
      <c r="AU804" s="224" t="s">
        <v>87</v>
      </c>
      <c r="AV804" s="12" t="s">
        <v>23</v>
      </c>
      <c r="AW804" s="12" t="s">
        <v>43</v>
      </c>
      <c r="AX804" s="12" t="s">
        <v>79</v>
      </c>
      <c r="AY804" s="224" t="s">
        <v>406</v>
      </c>
    </row>
    <row r="805" spans="2:65" s="13" customFormat="1" x14ac:dyDescent="0.3">
      <c r="B805" s="225"/>
      <c r="C805" s="226"/>
      <c r="D805" s="215" t="s">
        <v>417</v>
      </c>
      <c r="E805" s="227" t="s">
        <v>36</v>
      </c>
      <c r="F805" s="228" t="s">
        <v>4465</v>
      </c>
      <c r="G805" s="226"/>
      <c r="H805" s="229">
        <v>58.436999999999998</v>
      </c>
      <c r="I805" s="230"/>
      <c r="J805" s="226"/>
      <c r="K805" s="226"/>
      <c r="L805" s="231"/>
      <c r="M805" s="232"/>
      <c r="N805" s="233"/>
      <c r="O805" s="233"/>
      <c r="P805" s="233"/>
      <c r="Q805" s="233"/>
      <c r="R805" s="233"/>
      <c r="S805" s="233"/>
      <c r="T805" s="234"/>
      <c r="AT805" s="235" t="s">
        <v>417</v>
      </c>
      <c r="AU805" s="235" t="s">
        <v>87</v>
      </c>
      <c r="AV805" s="13" t="s">
        <v>87</v>
      </c>
      <c r="AW805" s="13" t="s">
        <v>43</v>
      </c>
      <c r="AX805" s="13" t="s">
        <v>79</v>
      </c>
      <c r="AY805" s="235" t="s">
        <v>406</v>
      </c>
    </row>
    <row r="806" spans="2:65" s="13" customFormat="1" x14ac:dyDescent="0.3">
      <c r="B806" s="225"/>
      <c r="C806" s="226"/>
      <c r="D806" s="215" t="s">
        <v>417</v>
      </c>
      <c r="E806" s="227" t="s">
        <v>36</v>
      </c>
      <c r="F806" s="228" t="s">
        <v>4466</v>
      </c>
      <c r="G806" s="226"/>
      <c r="H806" s="229">
        <v>25.419</v>
      </c>
      <c r="I806" s="230"/>
      <c r="J806" s="226"/>
      <c r="K806" s="226"/>
      <c r="L806" s="231"/>
      <c r="M806" s="232"/>
      <c r="N806" s="233"/>
      <c r="O806" s="233"/>
      <c r="P806" s="233"/>
      <c r="Q806" s="233"/>
      <c r="R806" s="233"/>
      <c r="S806" s="233"/>
      <c r="T806" s="234"/>
      <c r="AT806" s="235" t="s">
        <v>417</v>
      </c>
      <c r="AU806" s="235" t="s">
        <v>87</v>
      </c>
      <c r="AV806" s="13" t="s">
        <v>87</v>
      </c>
      <c r="AW806" s="13" t="s">
        <v>43</v>
      </c>
      <c r="AX806" s="13" t="s">
        <v>79</v>
      </c>
      <c r="AY806" s="235" t="s">
        <v>406</v>
      </c>
    </row>
    <row r="807" spans="2:65" s="12" customFormat="1" x14ac:dyDescent="0.3">
      <c r="B807" s="213"/>
      <c r="C807" s="214"/>
      <c r="D807" s="215" t="s">
        <v>417</v>
      </c>
      <c r="E807" s="216" t="s">
        <v>36</v>
      </c>
      <c r="F807" s="217" t="s">
        <v>4467</v>
      </c>
      <c r="G807" s="214"/>
      <c r="H807" s="218" t="s">
        <v>36</v>
      </c>
      <c r="I807" s="219"/>
      <c r="J807" s="214"/>
      <c r="K807" s="214"/>
      <c r="L807" s="220"/>
      <c r="M807" s="221"/>
      <c r="N807" s="222"/>
      <c r="O807" s="222"/>
      <c r="P807" s="222"/>
      <c r="Q807" s="222"/>
      <c r="R807" s="222"/>
      <c r="S807" s="222"/>
      <c r="T807" s="223"/>
      <c r="AT807" s="224" t="s">
        <v>417</v>
      </c>
      <c r="AU807" s="224" t="s">
        <v>87</v>
      </c>
      <c r="AV807" s="12" t="s">
        <v>23</v>
      </c>
      <c r="AW807" s="12" t="s">
        <v>43</v>
      </c>
      <c r="AX807" s="12" t="s">
        <v>79</v>
      </c>
      <c r="AY807" s="224" t="s">
        <v>406</v>
      </c>
    </row>
    <row r="808" spans="2:65" s="13" customFormat="1" x14ac:dyDescent="0.3">
      <c r="B808" s="225"/>
      <c r="C808" s="226"/>
      <c r="D808" s="215" t="s">
        <v>417</v>
      </c>
      <c r="E808" s="227" t="s">
        <v>36</v>
      </c>
      <c r="F808" s="228" t="s">
        <v>4468</v>
      </c>
      <c r="G808" s="226"/>
      <c r="H808" s="229">
        <v>-0.999</v>
      </c>
      <c r="I808" s="230"/>
      <c r="J808" s="226"/>
      <c r="K808" s="226"/>
      <c r="L808" s="231"/>
      <c r="M808" s="232"/>
      <c r="N808" s="233"/>
      <c r="O808" s="233"/>
      <c r="P808" s="233"/>
      <c r="Q808" s="233"/>
      <c r="R808" s="233"/>
      <c r="S808" s="233"/>
      <c r="T808" s="234"/>
      <c r="AT808" s="235" t="s">
        <v>417</v>
      </c>
      <c r="AU808" s="235" t="s">
        <v>87</v>
      </c>
      <c r="AV808" s="13" t="s">
        <v>87</v>
      </c>
      <c r="AW808" s="13" t="s">
        <v>43</v>
      </c>
      <c r="AX808" s="13" t="s">
        <v>79</v>
      </c>
      <c r="AY808" s="235" t="s">
        <v>406</v>
      </c>
    </row>
    <row r="809" spans="2:65" s="13" customFormat="1" x14ac:dyDescent="0.3">
      <c r="B809" s="225"/>
      <c r="C809" s="226"/>
      <c r="D809" s="215" t="s">
        <v>417</v>
      </c>
      <c r="E809" s="227" t="s">
        <v>36</v>
      </c>
      <c r="F809" s="228" t="s">
        <v>4469</v>
      </c>
      <c r="G809" s="226"/>
      <c r="H809" s="229">
        <v>-6.944</v>
      </c>
      <c r="I809" s="230"/>
      <c r="J809" s="226"/>
      <c r="K809" s="226"/>
      <c r="L809" s="231"/>
      <c r="M809" s="232"/>
      <c r="N809" s="233"/>
      <c r="O809" s="233"/>
      <c r="P809" s="233"/>
      <c r="Q809" s="233"/>
      <c r="R809" s="233"/>
      <c r="S809" s="233"/>
      <c r="T809" s="234"/>
      <c r="AT809" s="235" t="s">
        <v>417</v>
      </c>
      <c r="AU809" s="235" t="s">
        <v>87</v>
      </c>
      <c r="AV809" s="13" t="s">
        <v>87</v>
      </c>
      <c r="AW809" s="13" t="s">
        <v>43</v>
      </c>
      <c r="AX809" s="13" t="s">
        <v>79</v>
      </c>
      <c r="AY809" s="235" t="s">
        <v>406</v>
      </c>
    </row>
    <row r="810" spans="2:65" s="13" customFormat="1" x14ac:dyDescent="0.3">
      <c r="B810" s="225"/>
      <c r="C810" s="226"/>
      <c r="D810" s="215" t="s">
        <v>417</v>
      </c>
      <c r="E810" s="227" t="s">
        <v>36</v>
      </c>
      <c r="F810" s="228" t="s">
        <v>4470</v>
      </c>
      <c r="G810" s="226"/>
      <c r="H810" s="229">
        <v>-2.2090000000000001</v>
      </c>
      <c r="I810" s="230"/>
      <c r="J810" s="226"/>
      <c r="K810" s="226"/>
      <c r="L810" s="231"/>
      <c r="M810" s="232"/>
      <c r="N810" s="233"/>
      <c r="O810" s="233"/>
      <c r="P810" s="233"/>
      <c r="Q810" s="233"/>
      <c r="R810" s="233"/>
      <c r="S810" s="233"/>
      <c r="T810" s="234"/>
      <c r="AT810" s="235" t="s">
        <v>417</v>
      </c>
      <c r="AU810" s="235" t="s">
        <v>87</v>
      </c>
      <c r="AV810" s="13" t="s">
        <v>87</v>
      </c>
      <c r="AW810" s="13" t="s">
        <v>43</v>
      </c>
      <c r="AX810" s="13" t="s">
        <v>79</v>
      </c>
      <c r="AY810" s="235" t="s">
        <v>406</v>
      </c>
    </row>
    <row r="811" spans="2:65" s="13" customFormat="1" x14ac:dyDescent="0.3">
      <c r="B811" s="225"/>
      <c r="C811" s="226"/>
      <c r="D811" s="215" t="s">
        <v>417</v>
      </c>
      <c r="E811" s="227" t="s">
        <v>36</v>
      </c>
      <c r="F811" s="228" t="s">
        <v>4471</v>
      </c>
      <c r="G811" s="226"/>
      <c r="H811" s="229">
        <v>-0.42499999999999999</v>
      </c>
      <c r="I811" s="230"/>
      <c r="J811" s="226"/>
      <c r="K811" s="226"/>
      <c r="L811" s="231"/>
      <c r="M811" s="232"/>
      <c r="N811" s="233"/>
      <c r="O811" s="233"/>
      <c r="P811" s="233"/>
      <c r="Q811" s="233"/>
      <c r="R811" s="233"/>
      <c r="S811" s="233"/>
      <c r="T811" s="234"/>
      <c r="AT811" s="235" t="s">
        <v>417</v>
      </c>
      <c r="AU811" s="235" t="s">
        <v>87</v>
      </c>
      <c r="AV811" s="13" t="s">
        <v>87</v>
      </c>
      <c r="AW811" s="13" t="s">
        <v>43</v>
      </c>
      <c r="AX811" s="13" t="s">
        <v>79</v>
      </c>
      <c r="AY811" s="235" t="s">
        <v>406</v>
      </c>
    </row>
    <row r="812" spans="2:65" s="13" customFormat="1" x14ac:dyDescent="0.3">
      <c r="B812" s="225"/>
      <c r="C812" s="226"/>
      <c r="D812" s="215" t="s">
        <v>417</v>
      </c>
      <c r="E812" s="227" t="s">
        <v>36</v>
      </c>
      <c r="F812" s="228" t="s">
        <v>4472</v>
      </c>
      <c r="G812" s="226"/>
      <c r="H812" s="229">
        <v>-0.51500000000000001</v>
      </c>
      <c r="I812" s="230"/>
      <c r="J812" s="226"/>
      <c r="K812" s="226"/>
      <c r="L812" s="231"/>
      <c r="M812" s="232"/>
      <c r="N812" s="233"/>
      <c r="O812" s="233"/>
      <c r="P812" s="233"/>
      <c r="Q812" s="233"/>
      <c r="R812" s="233"/>
      <c r="S812" s="233"/>
      <c r="T812" s="234"/>
      <c r="AT812" s="235" t="s">
        <v>417</v>
      </c>
      <c r="AU812" s="235" t="s">
        <v>87</v>
      </c>
      <c r="AV812" s="13" t="s">
        <v>87</v>
      </c>
      <c r="AW812" s="13" t="s">
        <v>43</v>
      </c>
      <c r="AX812" s="13" t="s">
        <v>79</v>
      </c>
      <c r="AY812" s="235" t="s">
        <v>406</v>
      </c>
    </row>
    <row r="813" spans="2:65" s="13" customFormat="1" x14ac:dyDescent="0.3">
      <c r="B813" s="225"/>
      <c r="C813" s="226"/>
      <c r="D813" s="215" t="s">
        <v>417</v>
      </c>
      <c r="E813" s="227" t="s">
        <v>36</v>
      </c>
      <c r="F813" s="228" t="s">
        <v>4473</v>
      </c>
      <c r="G813" s="226"/>
      <c r="H813" s="229">
        <v>-0.76500000000000001</v>
      </c>
      <c r="I813" s="230"/>
      <c r="J813" s="226"/>
      <c r="K813" s="226"/>
      <c r="L813" s="231"/>
      <c r="M813" s="232"/>
      <c r="N813" s="233"/>
      <c r="O813" s="233"/>
      <c r="P813" s="233"/>
      <c r="Q813" s="233"/>
      <c r="R813" s="233"/>
      <c r="S813" s="233"/>
      <c r="T813" s="234"/>
      <c r="AT813" s="235" t="s">
        <v>417</v>
      </c>
      <c r="AU813" s="235" t="s">
        <v>87</v>
      </c>
      <c r="AV813" s="13" t="s">
        <v>87</v>
      </c>
      <c r="AW813" s="13" t="s">
        <v>43</v>
      </c>
      <c r="AX813" s="13" t="s">
        <v>79</v>
      </c>
      <c r="AY813" s="235" t="s">
        <v>406</v>
      </c>
    </row>
    <row r="814" spans="2:65" s="14" customFormat="1" x14ac:dyDescent="0.3">
      <c r="B814" s="236"/>
      <c r="C814" s="237"/>
      <c r="D814" s="247" t="s">
        <v>417</v>
      </c>
      <c r="E814" s="248" t="s">
        <v>36</v>
      </c>
      <c r="F814" s="249" t="s">
        <v>421</v>
      </c>
      <c r="G814" s="237"/>
      <c r="H814" s="250">
        <v>71.998999999999995</v>
      </c>
      <c r="I814" s="241"/>
      <c r="J814" s="237"/>
      <c r="K814" s="237"/>
      <c r="L814" s="242"/>
      <c r="M814" s="243"/>
      <c r="N814" s="244"/>
      <c r="O814" s="244"/>
      <c r="P814" s="244"/>
      <c r="Q814" s="244"/>
      <c r="R814" s="244"/>
      <c r="S814" s="244"/>
      <c r="T814" s="245"/>
      <c r="AT814" s="246" t="s">
        <v>417</v>
      </c>
      <c r="AU814" s="246" t="s">
        <v>87</v>
      </c>
      <c r="AV814" s="14" t="s">
        <v>415</v>
      </c>
      <c r="AW814" s="14" t="s">
        <v>43</v>
      </c>
      <c r="AX814" s="14" t="s">
        <v>23</v>
      </c>
      <c r="AY814" s="246" t="s">
        <v>406</v>
      </c>
    </row>
    <row r="815" spans="2:65" s="1" customFormat="1" ht="22.5" customHeight="1" x14ac:dyDescent="0.3">
      <c r="B815" s="37"/>
      <c r="C815" s="201" t="s">
        <v>1448</v>
      </c>
      <c r="D815" s="201" t="s">
        <v>410</v>
      </c>
      <c r="E815" s="202" t="s">
        <v>2030</v>
      </c>
      <c r="F815" s="203" t="s">
        <v>2031</v>
      </c>
      <c r="G815" s="204" t="s">
        <v>466</v>
      </c>
      <c r="H815" s="205">
        <v>62.610999999999997</v>
      </c>
      <c r="I815" s="206"/>
      <c r="J815" s="207">
        <f>ROUND(I815*H815,2)</f>
        <v>0</v>
      </c>
      <c r="K815" s="203" t="s">
        <v>414</v>
      </c>
      <c r="L815" s="57"/>
      <c r="M815" s="208" t="s">
        <v>36</v>
      </c>
      <c r="N815" s="209" t="s">
        <v>50</v>
      </c>
      <c r="O815" s="38"/>
      <c r="P815" s="210">
        <f>O815*H815</f>
        <v>0</v>
      </c>
      <c r="Q815" s="210">
        <v>6.3899999999999998E-3</v>
      </c>
      <c r="R815" s="210">
        <f>Q815*H815</f>
        <v>0.40008428999999995</v>
      </c>
      <c r="S815" s="210">
        <v>0</v>
      </c>
      <c r="T815" s="211">
        <f>S815*H815</f>
        <v>0</v>
      </c>
      <c r="AR815" s="19" t="s">
        <v>415</v>
      </c>
      <c r="AT815" s="19" t="s">
        <v>410</v>
      </c>
      <c r="AU815" s="19" t="s">
        <v>87</v>
      </c>
      <c r="AY815" s="19" t="s">
        <v>406</v>
      </c>
      <c r="BE815" s="212">
        <f>IF(N815="základní",J815,0)</f>
        <v>0</v>
      </c>
      <c r="BF815" s="212">
        <f>IF(N815="snížená",J815,0)</f>
        <v>0</v>
      </c>
      <c r="BG815" s="212">
        <f>IF(N815="zákl. přenesená",J815,0)</f>
        <v>0</v>
      </c>
      <c r="BH815" s="212">
        <f>IF(N815="sníž. přenesená",J815,0)</f>
        <v>0</v>
      </c>
      <c r="BI815" s="212">
        <f>IF(N815="nulová",J815,0)</f>
        <v>0</v>
      </c>
      <c r="BJ815" s="19" t="s">
        <v>23</v>
      </c>
      <c r="BK815" s="212">
        <f>ROUND(I815*H815,2)</f>
        <v>0</v>
      </c>
      <c r="BL815" s="19" t="s">
        <v>415</v>
      </c>
      <c r="BM815" s="19" t="s">
        <v>4474</v>
      </c>
    </row>
    <row r="816" spans="2:65" s="12" customFormat="1" x14ac:dyDescent="0.3">
      <c r="B816" s="213"/>
      <c r="C816" s="214"/>
      <c r="D816" s="215" t="s">
        <v>417</v>
      </c>
      <c r="E816" s="216" t="s">
        <v>36</v>
      </c>
      <c r="F816" s="217" t="s">
        <v>1693</v>
      </c>
      <c r="G816" s="214"/>
      <c r="H816" s="218" t="s">
        <v>36</v>
      </c>
      <c r="I816" s="219"/>
      <c r="J816" s="214"/>
      <c r="K816" s="214"/>
      <c r="L816" s="220"/>
      <c r="M816" s="221"/>
      <c r="N816" s="222"/>
      <c r="O816" s="222"/>
      <c r="P816" s="222"/>
      <c r="Q816" s="222"/>
      <c r="R816" s="222"/>
      <c r="S816" s="222"/>
      <c r="T816" s="223"/>
      <c r="AT816" s="224" t="s">
        <v>417</v>
      </c>
      <c r="AU816" s="224" t="s">
        <v>87</v>
      </c>
      <c r="AV816" s="12" t="s">
        <v>23</v>
      </c>
      <c r="AW816" s="12" t="s">
        <v>43</v>
      </c>
      <c r="AX816" s="12" t="s">
        <v>79</v>
      </c>
      <c r="AY816" s="224" t="s">
        <v>406</v>
      </c>
    </row>
    <row r="817" spans="2:65" s="13" customFormat="1" x14ac:dyDescent="0.3">
      <c r="B817" s="225"/>
      <c r="C817" s="226"/>
      <c r="D817" s="215" t="s">
        <v>417</v>
      </c>
      <c r="E817" s="227" t="s">
        <v>36</v>
      </c>
      <c r="F817" s="228" t="s">
        <v>4475</v>
      </c>
      <c r="G817" s="226"/>
      <c r="H817" s="229">
        <v>31.161000000000001</v>
      </c>
      <c r="I817" s="230"/>
      <c r="J817" s="226"/>
      <c r="K817" s="226"/>
      <c r="L817" s="231"/>
      <c r="M817" s="232"/>
      <c r="N817" s="233"/>
      <c r="O817" s="233"/>
      <c r="P817" s="233"/>
      <c r="Q817" s="233"/>
      <c r="R817" s="233"/>
      <c r="S817" s="233"/>
      <c r="T817" s="234"/>
      <c r="AT817" s="235" t="s">
        <v>417</v>
      </c>
      <c r="AU817" s="235" t="s">
        <v>87</v>
      </c>
      <c r="AV817" s="13" t="s">
        <v>87</v>
      </c>
      <c r="AW817" s="13" t="s">
        <v>43</v>
      </c>
      <c r="AX817" s="13" t="s">
        <v>79</v>
      </c>
      <c r="AY817" s="235" t="s">
        <v>406</v>
      </c>
    </row>
    <row r="818" spans="2:65" s="13" customFormat="1" x14ac:dyDescent="0.3">
      <c r="B818" s="225"/>
      <c r="C818" s="226"/>
      <c r="D818" s="215" t="s">
        <v>417</v>
      </c>
      <c r="E818" s="227" t="s">
        <v>36</v>
      </c>
      <c r="F818" s="228" t="s">
        <v>4476</v>
      </c>
      <c r="G818" s="226"/>
      <c r="H818" s="229">
        <v>31.45</v>
      </c>
      <c r="I818" s="230"/>
      <c r="J818" s="226"/>
      <c r="K818" s="226"/>
      <c r="L818" s="231"/>
      <c r="M818" s="232"/>
      <c r="N818" s="233"/>
      <c r="O818" s="233"/>
      <c r="P818" s="233"/>
      <c r="Q818" s="233"/>
      <c r="R818" s="233"/>
      <c r="S818" s="233"/>
      <c r="T818" s="234"/>
      <c r="AT818" s="235" t="s">
        <v>417</v>
      </c>
      <c r="AU818" s="235" t="s">
        <v>87</v>
      </c>
      <c r="AV818" s="13" t="s">
        <v>87</v>
      </c>
      <c r="AW818" s="13" t="s">
        <v>43</v>
      </c>
      <c r="AX818" s="13" t="s">
        <v>79</v>
      </c>
      <c r="AY818" s="235" t="s">
        <v>406</v>
      </c>
    </row>
    <row r="819" spans="2:65" s="14" customFormat="1" x14ac:dyDescent="0.3">
      <c r="B819" s="236"/>
      <c r="C819" s="237"/>
      <c r="D819" s="215" t="s">
        <v>417</v>
      </c>
      <c r="E819" s="238" t="s">
        <v>36</v>
      </c>
      <c r="F819" s="239" t="s">
        <v>421</v>
      </c>
      <c r="G819" s="237"/>
      <c r="H819" s="240">
        <v>62.610999999999997</v>
      </c>
      <c r="I819" s="241"/>
      <c r="J819" s="237"/>
      <c r="K819" s="237"/>
      <c r="L819" s="242"/>
      <c r="M819" s="243"/>
      <c r="N819" s="244"/>
      <c r="O819" s="244"/>
      <c r="P819" s="244"/>
      <c r="Q819" s="244"/>
      <c r="R819" s="244"/>
      <c r="S819" s="244"/>
      <c r="T819" s="245"/>
      <c r="AT819" s="246" t="s">
        <v>417</v>
      </c>
      <c r="AU819" s="246" t="s">
        <v>87</v>
      </c>
      <c r="AV819" s="14" t="s">
        <v>415</v>
      </c>
      <c r="AW819" s="14" t="s">
        <v>43</v>
      </c>
      <c r="AX819" s="14" t="s">
        <v>23</v>
      </c>
      <c r="AY819" s="246" t="s">
        <v>406</v>
      </c>
    </row>
    <row r="820" spans="2:65" s="11" customFormat="1" ht="29.85" customHeight="1" x14ac:dyDescent="0.3">
      <c r="B820" s="182"/>
      <c r="C820" s="183"/>
      <c r="D820" s="198" t="s">
        <v>78</v>
      </c>
      <c r="E820" s="199" t="s">
        <v>440</v>
      </c>
      <c r="F820" s="199" t="s">
        <v>2132</v>
      </c>
      <c r="G820" s="183"/>
      <c r="H820" s="183"/>
      <c r="I820" s="186"/>
      <c r="J820" s="200">
        <f>BK820</f>
        <v>0</v>
      </c>
      <c r="K820" s="183"/>
      <c r="L820" s="188"/>
      <c r="M820" s="189"/>
      <c r="N820" s="190"/>
      <c r="O820" s="190"/>
      <c r="P820" s="191">
        <f>SUM(P821:P831)</f>
        <v>0</v>
      </c>
      <c r="Q820" s="190"/>
      <c r="R820" s="191">
        <f>SUM(R821:R831)</f>
        <v>144.01140000000001</v>
      </c>
      <c r="S820" s="190"/>
      <c r="T820" s="192">
        <f>SUM(T821:T831)</f>
        <v>0</v>
      </c>
      <c r="AR820" s="193" t="s">
        <v>23</v>
      </c>
      <c r="AT820" s="194" t="s">
        <v>78</v>
      </c>
      <c r="AU820" s="194" t="s">
        <v>23</v>
      </c>
      <c r="AY820" s="193" t="s">
        <v>406</v>
      </c>
      <c r="BK820" s="195">
        <f>SUM(BK821:BK831)</f>
        <v>0</v>
      </c>
    </row>
    <row r="821" spans="2:65" s="1" customFormat="1" ht="22.5" customHeight="1" x14ac:dyDescent="0.3">
      <c r="B821" s="37"/>
      <c r="C821" s="201" t="s">
        <v>1455</v>
      </c>
      <c r="D821" s="201" t="s">
        <v>410</v>
      </c>
      <c r="E821" s="202" t="s">
        <v>2134</v>
      </c>
      <c r="F821" s="203" t="s">
        <v>2135</v>
      </c>
      <c r="G821" s="204" t="s">
        <v>466</v>
      </c>
      <c r="H821" s="205">
        <v>394.68</v>
      </c>
      <c r="I821" s="206"/>
      <c r="J821" s="207">
        <f>ROUND(I821*H821,2)</f>
        <v>0</v>
      </c>
      <c r="K821" s="203" t="s">
        <v>414</v>
      </c>
      <c r="L821" s="57"/>
      <c r="M821" s="208" t="s">
        <v>36</v>
      </c>
      <c r="N821" s="209" t="s">
        <v>50</v>
      </c>
      <c r="O821" s="38"/>
      <c r="P821" s="210">
        <f>O821*H821</f>
        <v>0</v>
      </c>
      <c r="Q821" s="210">
        <v>0</v>
      </c>
      <c r="R821" s="210">
        <f>Q821*H821</f>
        <v>0</v>
      </c>
      <c r="S821" s="210">
        <v>0</v>
      </c>
      <c r="T821" s="211">
        <f>S821*H821</f>
        <v>0</v>
      </c>
      <c r="AR821" s="19" t="s">
        <v>415</v>
      </c>
      <c r="AT821" s="19" t="s">
        <v>410</v>
      </c>
      <c r="AU821" s="19" t="s">
        <v>87</v>
      </c>
      <c r="AY821" s="19" t="s">
        <v>406</v>
      </c>
      <c r="BE821" s="212">
        <f>IF(N821="základní",J821,0)</f>
        <v>0</v>
      </c>
      <c r="BF821" s="212">
        <f>IF(N821="snížená",J821,0)</f>
        <v>0</v>
      </c>
      <c r="BG821" s="212">
        <f>IF(N821="zákl. přenesená",J821,0)</f>
        <v>0</v>
      </c>
      <c r="BH821" s="212">
        <f>IF(N821="sníž. přenesená",J821,0)</f>
        <v>0</v>
      </c>
      <c r="BI821" s="212">
        <f>IF(N821="nulová",J821,0)</f>
        <v>0</v>
      </c>
      <c r="BJ821" s="19" t="s">
        <v>23</v>
      </c>
      <c r="BK821" s="212">
        <f>ROUND(I821*H821,2)</f>
        <v>0</v>
      </c>
      <c r="BL821" s="19" t="s">
        <v>415</v>
      </c>
      <c r="BM821" s="19" t="s">
        <v>4477</v>
      </c>
    </row>
    <row r="822" spans="2:65" s="13" customFormat="1" x14ac:dyDescent="0.3">
      <c r="B822" s="225"/>
      <c r="C822" s="226"/>
      <c r="D822" s="215" t="s">
        <v>417</v>
      </c>
      <c r="E822" s="227" t="s">
        <v>36</v>
      </c>
      <c r="F822" s="228" t="s">
        <v>4478</v>
      </c>
      <c r="G822" s="226"/>
      <c r="H822" s="229">
        <v>394.68</v>
      </c>
      <c r="I822" s="230"/>
      <c r="J822" s="226"/>
      <c r="K822" s="226"/>
      <c r="L822" s="231"/>
      <c r="M822" s="232"/>
      <c r="N822" s="233"/>
      <c r="O822" s="233"/>
      <c r="P822" s="233"/>
      <c r="Q822" s="233"/>
      <c r="R822" s="233"/>
      <c r="S822" s="233"/>
      <c r="T822" s="234"/>
      <c r="AT822" s="235" t="s">
        <v>417</v>
      </c>
      <c r="AU822" s="235" t="s">
        <v>87</v>
      </c>
      <c r="AV822" s="13" t="s">
        <v>87</v>
      </c>
      <c r="AW822" s="13" t="s">
        <v>43</v>
      </c>
      <c r="AX822" s="13" t="s">
        <v>79</v>
      </c>
      <c r="AY822" s="235" t="s">
        <v>406</v>
      </c>
    </row>
    <row r="823" spans="2:65" s="14" customFormat="1" x14ac:dyDescent="0.3">
      <c r="B823" s="236"/>
      <c r="C823" s="237"/>
      <c r="D823" s="247" t="s">
        <v>417</v>
      </c>
      <c r="E823" s="248" t="s">
        <v>288</v>
      </c>
      <c r="F823" s="249" t="s">
        <v>421</v>
      </c>
      <c r="G823" s="237"/>
      <c r="H823" s="250">
        <v>394.68</v>
      </c>
      <c r="I823" s="241"/>
      <c r="J823" s="237"/>
      <c r="K823" s="237"/>
      <c r="L823" s="242"/>
      <c r="M823" s="243"/>
      <c r="N823" s="244"/>
      <c r="O823" s="244"/>
      <c r="P823" s="244"/>
      <c r="Q823" s="244"/>
      <c r="R823" s="244"/>
      <c r="S823" s="244"/>
      <c r="T823" s="245"/>
      <c r="AT823" s="246" t="s">
        <v>417</v>
      </c>
      <c r="AU823" s="246" t="s">
        <v>87</v>
      </c>
      <c r="AV823" s="14" t="s">
        <v>415</v>
      </c>
      <c r="AW823" s="14" t="s">
        <v>43</v>
      </c>
      <c r="AX823" s="14" t="s">
        <v>23</v>
      </c>
      <c r="AY823" s="246" t="s">
        <v>406</v>
      </c>
    </row>
    <row r="824" spans="2:65" s="1" customFormat="1" ht="22.5" customHeight="1" x14ac:dyDescent="0.3">
      <c r="B824" s="37"/>
      <c r="C824" s="201" t="s">
        <v>1459</v>
      </c>
      <c r="D824" s="201" t="s">
        <v>410</v>
      </c>
      <c r="E824" s="202" t="s">
        <v>521</v>
      </c>
      <c r="F824" s="203" t="s">
        <v>522</v>
      </c>
      <c r="G824" s="204" t="s">
        <v>413</v>
      </c>
      <c r="H824" s="205">
        <v>118.404</v>
      </c>
      <c r="I824" s="206"/>
      <c r="J824" s="207">
        <f>ROUND(I824*H824,2)</f>
        <v>0</v>
      </c>
      <c r="K824" s="203" t="s">
        <v>414</v>
      </c>
      <c r="L824" s="57"/>
      <c r="M824" s="208" t="s">
        <v>36</v>
      </c>
      <c r="N824" s="209" t="s">
        <v>50</v>
      </c>
      <c r="O824" s="38"/>
      <c r="P824" s="210">
        <f>O824*H824</f>
        <v>0</v>
      </c>
      <c r="Q824" s="210">
        <v>0</v>
      </c>
      <c r="R824" s="210">
        <f>Q824*H824</f>
        <v>0</v>
      </c>
      <c r="S824" s="210">
        <v>0</v>
      </c>
      <c r="T824" s="211">
        <f>S824*H824</f>
        <v>0</v>
      </c>
      <c r="AR824" s="19" t="s">
        <v>415</v>
      </c>
      <c r="AT824" s="19" t="s">
        <v>410</v>
      </c>
      <c r="AU824" s="19" t="s">
        <v>87</v>
      </c>
      <c r="AY824" s="19" t="s">
        <v>406</v>
      </c>
      <c r="BE824" s="212">
        <f>IF(N824="základní",J824,0)</f>
        <v>0</v>
      </c>
      <c r="BF824" s="212">
        <f>IF(N824="snížená",J824,0)</f>
        <v>0</v>
      </c>
      <c r="BG824" s="212">
        <f>IF(N824="zákl. přenesená",J824,0)</f>
        <v>0</v>
      </c>
      <c r="BH824" s="212">
        <f>IF(N824="sníž. přenesená",J824,0)</f>
        <v>0</v>
      </c>
      <c r="BI824" s="212">
        <f>IF(N824="nulová",J824,0)</f>
        <v>0</v>
      </c>
      <c r="BJ824" s="19" t="s">
        <v>23</v>
      </c>
      <c r="BK824" s="212">
        <f>ROUND(I824*H824,2)</f>
        <v>0</v>
      </c>
      <c r="BL824" s="19" t="s">
        <v>415</v>
      </c>
      <c r="BM824" s="19" t="s">
        <v>4479</v>
      </c>
    </row>
    <row r="825" spans="2:65" s="13" customFormat="1" x14ac:dyDescent="0.3">
      <c r="B825" s="225"/>
      <c r="C825" s="226"/>
      <c r="D825" s="247" t="s">
        <v>417</v>
      </c>
      <c r="E825" s="251" t="s">
        <v>36</v>
      </c>
      <c r="F825" s="252" t="s">
        <v>2140</v>
      </c>
      <c r="G825" s="226"/>
      <c r="H825" s="253">
        <v>118.404</v>
      </c>
      <c r="I825" s="230"/>
      <c r="J825" s="226"/>
      <c r="K825" s="226"/>
      <c r="L825" s="231"/>
      <c r="M825" s="232"/>
      <c r="N825" s="233"/>
      <c r="O825" s="233"/>
      <c r="P825" s="233"/>
      <c r="Q825" s="233"/>
      <c r="R825" s="233"/>
      <c r="S825" s="233"/>
      <c r="T825" s="234"/>
      <c r="AT825" s="235" t="s">
        <v>417</v>
      </c>
      <c r="AU825" s="235" t="s">
        <v>87</v>
      </c>
      <c r="AV825" s="13" t="s">
        <v>87</v>
      </c>
      <c r="AW825" s="13" t="s">
        <v>43</v>
      </c>
      <c r="AX825" s="13" t="s">
        <v>23</v>
      </c>
      <c r="AY825" s="235" t="s">
        <v>406</v>
      </c>
    </row>
    <row r="826" spans="2:65" s="1" customFormat="1" ht="22.5" customHeight="1" x14ac:dyDescent="0.3">
      <c r="B826" s="37"/>
      <c r="C826" s="201" t="s">
        <v>1466</v>
      </c>
      <c r="D826" s="201" t="s">
        <v>410</v>
      </c>
      <c r="E826" s="202" t="s">
        <v>1121</v>
      </c>
      <c r="F826" s="203" t="s">
        <v>1122</v>
      </c>
      <c r="G826" s="204" t="s">
        <v>413</v>
      </c>
      <c r="H826" s="205">
        <v>118.404</v>
      </c>
      <c r="I826" s="206"/>
      <c r="J826" s="207">
        <f>ROUND(I826*H826,2)</f>
        <v>0</v>
      </c>
      <c r="K826" s="203" t="s">
        <v>414</v>
      </c>
      <c r="L826" s="57"/>
      <c r="M826" s="208" t="s">
        <v>36</v>
      </c>
      <c r="N826" s="209" t="s">
        <v>50</v>
      </c>
      <c r="O826" s="38"/>
      <c r="P826" s="210">
        <f>O826*H826</f>
        <v>0</v>
      </c>
      <c r="Q826" s="210">
        <v>0</v>
      </c>
      <c r="R826" s="210">
        <f>Q826*H826</f>
        <v>0</v>
      </c>
      <c r="S826" s="210">
        <v>0</v>
      </c>
      <c r="T826" s="211">
        <f>S826*H826</f>
        <v>0</v>
      </c>
      <c r="AR826" s="19" t="s">
        <v>415</v>
      </c>
      <c r="AT826" s="19" t="s">
        <v>410</v>
      </c>
      <c r="AU826" s="19" t="s">
        <v>87</v>
      </c>
      <c r="AY826" s="19" t="s">
        <v>406</v>
      </c>
      <c r="BE826" s="212">
        <f>IF(N826="základní",J826,0)</f>
        <v>0</v>
      </c>
      <c r="BF826" s="212">
        <f>IF(N826="snížená",J826,0)</f>
        <v>0</v>
      </c>
      <c r="BG826" s="212">
        <f>IF(N826="zákl. přenesená",J826,0)</f>
        <v>0</v>
      </c>
      <c r="BH826" s="212">
        <f>IF(N826="sníž. přenesená",J826,0)</f>
        <v>0</v>
      </c>
      <c r="BI826" s="212">
        <f>IF(N826="nulová",J826,0)</f>
        <v>0</v>
      </c>
      <c r="BJ826" s="19" t="s">
        <v>23</v>
      </c>
      <c r="BK826" s="212">
        <f>ROUND(I826*H826,2)</f>
        <v>0</v>
      </c>
      <c r="BL826" s="19" t="s">
        <v>415</v>
      </c>
      <c r="BM826" s="19" t="s">
        <v>4480</v>
      </c>
    </row>
    <row r="827" spans="2:65" s="1" customFormat="1" ht="22.5" customHeight="1" x14ac:dyDescent="0.3">
      <c r="B827" s="37"/>
      <c r="C827" s="201" t="s">
        <v>1471</v>
      </c>
      <c r="D827" s="201" t="s">
        <v>410</v>
      </c>
      <c r="E827" s="202" t="s">
        <v>2144</v>
      </c>
      <c r="F827" s="203" t="s">
        <v>2145</v>
      </c>
      <c r="G827" s="204" t="s">
        <v>466</v>
      </c>
      <c r="H827" s="205">
        <v>234</v>
      </c>
      <c r="I827" s="206"/>
      <c r="J827" s="207">
        <f>ROUND(I827*H827,2)</f>
        <v>0</v>
      </c>
      <c r="K827" s="203" t="s">
        <v>414</v>
      </c>
      <c r="L827" s="57"/>
      <c r="M827" s="208" t="s">
        <v>36</v>
      </c>
      <c r="N827" s="209" t="s">
        <v>50</v>
      </c>
      <c r="O827" s="38"/>
      <c r="P827" s="210">
        <f>O827*H827</f>
        <v>0</v>
      </c>
      <c r="Q827" s="210">
        <v>8.3500000000000005E-2</v>
      </c>
      <c r="R827" s="210">
        <f>Q827*H827</f>
        <v>19.539000000000001</v>
      </c>
      <c r="S827" s="210">
        <v>0</v>
      </c>
      <c r="T827" s="211">
        <f>S827*H827</f>
        <v>0</v>
      </c>
      <c r="AR827" s="19" t="s">
        <v>415</v>
      </c>
      <c r="AT827" s="19" t="s">
        <v>410</v>
      </c>
      <c r="AU827" s="19" t="s">
        <v>87</v>
      </c>
      <c r="AY827" s="19" t="s">
        <v>406</v>
      </c>
      <c r="BE827" s="212">
        <f>IF(N827="základní",J827,0)</f>
        <v>0</v>
      </c>
      <c r="BF827" s="212">
        <f>IF(N827="snížená",J827,0)</f>
        <v>0</v>
      </c>
      <c r="BG827" s="212">
        <f>IF(N827="zákl. přenesená",J827,0)</f>
        <v>0</v>
      </c>
      <c r="BH827" s="212">
        <f>IF(N827="sníž. přenesená",J827,0)</f>
        <v>0</v>
      </c>
      <c r="BI827" s="212">
        <f>IF(N827="nulová",J827,0)</f>
        <v>0</v>
      </c>
      <c r="BJ827" s="19" t="s">
        <v>23</v>
      </c>
      <c r="BK827" s="212">
        <f>ROUND(I827*H827,2)</f>
        <v>0</v>
      </c>
      <c r="BL827" s="19" t="s">
        <v>415</v>
      </c>
      <c r="BM827" s="19" t="s">
        <v>4481</v>
      </c>
    </row>
    <row r="828" spans="2:65" s="13" customFormat="1" x14ac:dyDescent="0.3">
      <c r="B828" s="225"/>
      <c r="C828" s="226"/>
      <c r="D828" s="215" t="s">
        <v>417</v>
      </c>
      <c r="E828" s="227" t="s">
        <v>36</v>
      </c>
      <c r="F828" s="228" t="s">
        <v>4482</v>
      </c>
      <c r="G828" s="226"/>
      <c r="H828" s="229">
        <v>234</v>
      </c>
      <c r="I828" s="230"/>
      <c r="J828" s="226"/>
      <c r="K828" s="226"/>
      <c r="L828" s="231"/>
      <c r="M828" s="232"/>
      <c r="N828" s="233"/>
      <c r="O828" s="233"/>
      <c r="P828" s="233"/>
      <c r="Q828" s="233"/>
      <c r="R828" s="233"/>
      <c r="S828" s="233"/>
      <c r="T828" s="234"/>
      <c r="AT828" s="235" t="s">
        <v>417</v>
      </c>
      <c r="AU828" s="235" t="s">
        <v>87</v>
      </c>
      <c r="AV828" s="13" t="s">
        <v>87</v>
      </c>
      <c r="AW828" s="13" t="s">
        <v>43</v>
      </c>
      <c r="AX828" s="13" t="s">
        <v>79</v>
      </c>
      <c r="AY828" s="235" t="s">
        <v>406</v>
      </c>
    </row>
    <row r="829" spans="2:65" s="14" customFormat="1" x14ac:dyDescent="0.3">
      <c r="B829" s="236"/>
      <c r="C829" s="237"/>
      <c r="D829" s="247" t="s">
        <v>417</v>
      </c>
      <c r="E829" s="248" t="s">
        <v>286</v>
      </c>
      <c r="F829" s="249" t="s">
        <v>421</v>
      </c>
      <c r="G829" s="237"/>
      <c r="H829" s="250">
        <v>234</v>
      </c>
      <c r="I829" s="241"/>
      <c r="J829" s="237"/>
      <c r="K829" s="237"/>
      <c r="L829" s="242"/>
      <c r="M829" s="243"/>
      <c r="N829" s="244"/>
      <c r="O829" s="244"/>
      <c r="P829" s="244"/>
      <c r="Q829" s="244"/>
      <c r="R829" s="244"/>
      <c r="S829" s="244"/>
      <c r="T829" s="245"/>
      <c r="AT829" s="246" t="s">
        <v>417</v>
      </c>
      <c r="AU829" s="246" t="s">
        <v>87</v>
      </c>
      <c r="AV829" s="14" t="s">
        <v>415</v>
      </c>
      <c r="AW829" s="14" t="s">
        <v>43</v>
      </c>
      <c r="AX829" s="14" t="s">
        <v>23</v>
      </c>
      <c r="AY829" s="246" t="s">
        <v>406</v>
      </c>
    </row>
    <row r="830" spans="2:65" s="1" customFormat="1" ht="31.5" customHeight="1" x14ac:dyDescent="0.3">
      <c r="B830" s="37"/>
      <c r="C830" s="268" t="s">
        <v>1475</v>
      </c>
      <c r="D830" s="268" t="s">
        <v>533</v>
      </c>
      <c r="E830" s="269" t="s">
        <v>2149</v>
      </c>
      <c r="F830" s="270" t="s">
        <v>2150</v>
      </c>
      <c r="G830" s="271" t="s">
        <v>1363</v>
      </c>
      <c r="H830" s="272">
        <v>52.52</v>
      </c>
      <c r="I830" s="273"/>
      <c r="J830" s="274">
        <f>ROUND(I830*H830,2)</f>
        <v>0</v>
      </c>
      <c r="K830" s="270" t="s">
        <v>36</v>
      </c>
      <c r="L830" s="275"/>
      <c r="M830" s="276" t="s">
        <v>36</v>
      </c>
      <c r="N830" s="277" t="s">
        <v>50</v>
      </c>
      <c r="O830" s="38"/>
      <c r="P830" s="210">
        <f>O830*H830</f>
        <v>0</v>
      </c>
      <c r="Q830" s="210">
        <v>2.37</v>
      </c>
      <c r="R830" s="210">
        <f>Q830*H830</f>
        <v>124.47240000000001</v>
      </c>
      <c r="S830" s="210">
        <v>0</v>
      </c>
      <c r="T830" s="211">
        <f>S830*H830</f>
        <v>0</v>
      </c>
      <c r="AR830" s="19" t="s">
        <v>457</v>
      </c>
      <c r="AT830" s="19" t="s">
        <v>533</v>
      </c>
      <c r="AU830" s="19" t="s">
        <v>87</v>
      </c>
      <c r="AY830" s="19" t="s">
        <v>406</v>
      </c>
      <c r="BE830" s="212">
        <f>IF(N830="základní",J830,0)</f>
        <v>0</v>
      </c>
      <c r="BF830" s="212">
        <f>IF(N830="snížená",J830,0)</f>
        <v>0</v>
      </c>
      <c r="BG830" s="212">
        <f>IF(N830="zákl. přenesená",J830,0)</f>
        <v>0</v>
      </c>
      <c r="BH830" s="212">
        <f>IF(N830="sníž. přenesená",J830,0)</f>
        <v>0</v>
      </c>
      <c r="BI830" s="212">
        <f>IF(N830="nulová",J830,0)</f>
        <v>0</v>
      </c>
      <c r="BJ830" s="19" t="s">
        <v>23</v>
      </c>
      <c r="BK830" s="212">
        <f>ROUND(I830*H830,2)</f>
        <v>0</v>
      </c>
      <c r="BL830" s="19" t="s">
        <v>415</v>
      </c>
      <c r="BM830" s="19" t="s">
        <v>4483</v>
      </c>
    </row>
    <row r="831" spans="2:65" s="13" customFormat="1" x14ac:dyDescent="0.3">
      <c r="B831" s="225"/>
      <c r="C831" s="226"/>
      <c r="D831" s="215" t="s">
        <v>417</v>
      </c>
      <c r="E831" s="227" t="s">
        <v>36</v>
      </c>
      <c r="F831" s="228" t="s">
        <v>4484</v>
      </c>
      <c r="G831" s="226"/>
      <c r="H831" s="229">
        <v>52.52</v>
      </c>
      <c r="I831" s="230"/>
      <c r="J831" s="226"/>
      <c r="K831" s="226"/>
      <c r="L831" s="231"/>
      <c r="M831" s="232"/>
      <c r="N831" s="233"/>
      <c r="O831" s="233"/>
      <c r="P831" s="233"/>
      <c r="Q831" s="233"/>
      <c r="R831" s="233"/>
      <c r="S831" s="233"/>
      <c r="T831" s="234"/>
      <c r="AT831" s="235" t="s">
        <v>417</v>
      </c>
      <c r="AU831" s="235" t="s">
        <v>87</v>
      </c>
      <c r="AV831" s="13" t="s">
        <v>87</v>
      </c>
      <c r="AW831" s="13" t="s">
        <v>43</v>
      </c>
      <c r="AX831" s="13" t="s">
        <v>23</v>
      </c>
      <c r="AY831" s="235" t="s">
        <v>406</v>
      </c>
    </row>
    <row r="832" spans="2:65" s="11" customFormat="1" ht="29.85" customHeight="1" x14ac:dyDescent="0.3">
      <c r="B832" s="182"/>
      <c r="C832" s="183"/>
      <c r="D832" s="198" t="s">
        <v>78</v>
      </c>
      <c r="E832" s="199" t="s">
        <v>446</v>
      </c>
      <c r="F832" s="199" t="s">
        <v>2229</v>
      </c>
      <c r="G832" s="183"/>
      <c r="H832" s="183"/>
      <c r="I832" s="186"/>
      <c r="J832" s="200">
        <f>BK832</f>
        <v>0</v>
      </c>
      <c r="K832" s="183"/>
      <c r="L832" s="188"/>
      <c r="M832" s="189"/>
      <c r="N832" s="190"/>
      <c r="O832" s="190"/>
      <c r="P832" s="191">
        <f>SUM(P833:P836)</f>
        <v>0</v>
      </c>
      <c r="Q832" s="190"/>
      <c r="R832" s="191">
        <f>SUM(R833:R836)</f>
        <v>8.0000000000000007E-5</v>
      </c>
      <c r="S832" s="190"/>
      <c r="T832" s="192">
        <f>SUM(T833:T836)</f>
        <v>0</v>
      </c>
      <c r="AR832" s="193" t="s">
        <v>23</v>
      </c>
      <c r="AT832" s="194" t="s">
        <v>78</v>
      </c>
      <c r="AU832" s="194" t="s">
        <v>23</v>
      </c>
      <c r="AY832" s="193" t="s">
        <v>406</v>
      </c>
      <c r="BK832" s="195">
        <f>SUM(BK833:BK836)</f>
        <v>0</v>
      </c>
    </row>
    <row r="833" spans="2:65" s="1" customFormat="1" ht="22.5" customHeight="1" x14ac:dyDescent="0.3">
      <c r="B833" s="37"/>
      <c r="C833" s="201" t="s">
        <v>1479</v>
      </c>
      <c r="D833" s="201" t="s">
        <v>410</v>
      </c>
      <c r="E833" s="202" t="s">
        <v>2236</v>
      </c>
      <c r="F833" s="203" t="s">
        <v>2237</v>
      </c>
      <c r="G833" s="204" t="s">
        <v>596</v>
      </c>
      <c r="H833" s="205">
        <v>8</v>
      </c>
      <c r="I833" s="206"/>
      <c r="J833" s="207">
        <f>ROUND(I833*H833,2)</f>
        <v>0</v>
      </c>
      <c r="K833" s="203" t="s">
        <v>36</v>
      </c>
      <c r="L833" s="57"/>
      <c r="M833" s="208" t="s">
        <v>36</v>
      </c>
      <c r="N833" s="209" t="s">
        <v>50</v>
      </c>
      <c r="O833" s="38"/>
      <c r="P833" s="210">
        <f>O833*H833</f>
        <v>0</v>
      </c>
      <c r="Q833" s="210">
        <v>0</v>
      </c>
      <c r="R833" s="210">
        <f>Q833*H833</f>
        <v>0</v>
      </c>
      <c r="S833" s="210">
        <v>0</v>
      </c>
      <c r="T833" s="211">
        <f>S833*H833</f>
        <v>0</v>
      </c>
      <c r="AR833" s="19" t="s">
        <v>415</v>
      </c>
      <c r="AT833" s="19" t="s">
        <v>410</v>
      </c>
      <c r="AU833" s="19" t="s">
        <v>87</v>
      </c>
      <c r="AY833" s="19" t="s">
        <v>406</v>
      </c>
      <c r="BE833" s="212">
        <f>IF(N833="základní",J833,0)</f>
        <v>0</v>
      </c>
      <c r="BF833" s="212">
        <f>IF(N833="snížená",J833,0)</f>
        <v>0</v>
      </c>
      <c r="BG833" s="212">
        <f>IF(N833="zákl. přenesená",J833,0)</f>
        <v>0</v>
      </c>
      <c r="BH833" s="212">
        <f>IF(N833="sníž. přenesená",J833,0)</f>
        <v>0</v>
      </c>
      <c r="BI833" s="212">
        <f>IF(N833="nulová",J833,0)</f>
        <v>0</v>
      </c>
      <c r="BJ833" s="19" t="s">
        <v>23</v>
      </c>
      <c r="BK833" s="212">
        <f>ROUND(I833*H833,2)</f>
        <v>0</v>
      </c>
      <c r="BL833" s="19" t="s">
        <v>415</v>
      </c>
      <c r="BM833" s="19" t="s">
        <v>4485</v>
      </c>
    </row>
    <row r="834" spans="2:65" s="13" customFormat="1" x14ac:dyDescent="0.3">
      <c r="B834" s="225"/>
      <c r="C834" s="226"/>
      <c r="D834" s="247" t="s">
        <v>417</v>
      </c>
      <c r="E834" s="251" t="s">
        <v>36</v>
      </c>
      <c r="F834" s="252" t="s">
        <v>4486</v>
      </c>
      <c r="G834" s="226"/>
      <c r="H834" s="253">
        <v>8</v>
      </c>
      <c r="I834" s="230"/>
      <c r="J834" s="226"/>
      <c r="K834" s="226"/>
      <c r="L834" s="231"/>
      <c r="M834" s="232"/>
      <c r="N834" s="233"/>
      <c r="O834" s="233"/>
      <c r="P834" s="233"/>
      <c r="Q834" s="233"/>
      <c r="R834" s="233"/>
      <c r="S834" s="233"/>
      <c r="T834" s="234"/>
      <c r="AT834" s="235" t="s">
        <v>417</v>
      </c>
      <c r="AU834" s="235" t="s">
        <v>87</v>
      </c>
      <c r="AV834" s="13" t="s">
        <v>87</v>
      </c>
      <c r="AW834" s="13" t="s">
        <v>43</v>
      </c>
      <c r="AX834" s="13" t="s">
        <v>23</v>
      </c>
      <c r="AY834" s="235" t="s">
        <v>406</v>
      </c>
    </row>
    <row r="835" spans="2:65" s="1" customFormat="1" ht="22.5" customHeight="1" x14ac:dyDescent="0.3">
      <c r="B835" s="37"/>
      <c r="C835" s="201" t="s">
        <v>1483</v>
      </c>
      <c r="D835" s="201" t="s">
        <v>410</v>
      </c>
      <c r="E835" s="202" t="s">
        <v>2241</v>
      </c>
      <c r="F835" s="203" t="s">
        <v>2242</v>
      </c>
      <c r="G835" s="204" t="s">
        <v>596</v>
      </c>
      <c r="H835" s="205">
        <v>8</v>
      </c>
      <c r="I835" s="206"/>
      <c r="J835" s="207">
        <f>ROUND(I835*H835,2)</f>
        <v>0</v>
      </c>
      <c r="K835" s="203" t="s">
        <v>36</v>
      </c>
      <c r="L835" s="57"/>
      <c r="M835" s="208" t="s">
        <v>36</v>
      </c>
      <c r="N835" s="209" t="s">
        <v>50</v>
      </c>
      <c r="O835" s="38"/>
      <c r="P835" s="210">
        <f>O835*H835</f>
        <v>0</v>
      </c>
      <c r="Q835" s="210">
        <v>1.0000000000000001E-5</v>
      </c>
      <c r="R835" s="210">
        <f>Q835*H835</f>
        <v>8.0000000000000007E-5</v>
      </c>
      <c r="S835" s="210">
        <v>0</v>
      </c>
      <c r="T835" s="211">
        <f>S835*H835</f>
        <v>0</v>
      </c>
      <c r="AR835" s="19" t="s">
        <v>415</v>
      </c>
      <c r="AT835" s="19" t="s">
        <v>410</v>
      </c>
      <c r="AU835" s="19" t="s">
        <v>87</v>
      </c>
      <c r="AY835" s="19" t="s">
        <v>406</v>
      </c>
      <c r="BE835" s="212">
        <f>IF(N835="základní",J835,0)</f>
        <v>0</v>
      </c>
      <c r="BF835" s="212">
        <f>IF(N835="snížená",J835,0)</f>
        <v>0</v>
      </c>
      <c r="BG835" s="212">
        <f>IF(N835="zákl. přenesená",J835,0)</f>
        <v>0</v>
      </c>
      <c r="BH835" s="212">
        <f>IF(N835="sníž. přenesená",J835,0)</f>
        <v>0</v>
      </c>
      <c r="BI835" s="212">
        <f>IF(N835="nulová",J835,0)</f>
        <v>0</v>
      </c>
      <c r="BJ835" s="19" t="s">
        <v>23</v>
      </c>
      <c r="BK835" s="212">
        <f>ROUND(I835*H835,2)</f>
        <v>0</v>
      </c>
      <c r="BL835" s="19" t="s">
        <v>415</v>
      </c>
      <c r="BM835" s="19" t="s">
        <v>4487</v>
      </c>
    </row>
    <row r="836" spans="2:65" s="13" customFormat="1" x14ac:dyDescent="0.3">
      <c r="B836" s="225"/>
      <c r="C836" s="226"/>
      <c r="D836" s="215" t="s">
        <v>417</v>
      </c>
      <c r="E836" s="227" t="s">
        <v>36</v>
      </c>
      <c r="F836" s="228" t="s">
        <v>4486</v>
      </c>
      <c r="G836" s="226"/>
      <c r="H836" s="229">
        <v>8</v>
      </c>
      <c r="I836" s="230"/>
      <c r="J836" s="226"/>
      <c r="K836" s="226"/>
      <c r="L836" s="231"/>
      <c r="M836" s="232"/>
      <c r="N836" s="233"/>
      <c r="O836" s="233"/>
      <c r="P836" s="233"/>
      <c r="Q836" s="233"/>
      <c r="R836" s="233"/>
      <c r="S836" s="233"/>
      <c r="T836" s="234"/>
      <c r="AT836" s="235" t="s">
        <v>417</v>
      </c>
      <c r="AU836" s="235" t="s">
        <v>87</v>
      </c>
      <c r="AV836" s="13" t="s">
        <v>87</v>
      </c>
      <c r="AW836" s="13" t="s">
        <v>43</v>
      </c>
      <c r="AX836" s="13" t="s">
        <v>23</v>
      </c>
      <c r="AY836" s="235" t="s">
        <v>406</v>
      </c>
    </row>
    <row r="837" spans="2:65" s="11" customFormat="1" ht="29.85" customHeight="1" x14ac:dyDescent="0.3">
      <c r="B837" s="182"/>
      <c r="C837" s="183"/>
      <c r="D837" s="198" t="s">
        <v>78</v>
      </c>
      <c r="E837" s="199" t="s">
        <v>457</v>
      </c>
      <c r="F837" s="199" t="s">
        <v>2244</v>
      </c>
      <c r="G837" s="183"/>
      <c r="H837" s="183"/>
      <c r="I837" s="186"/>
      <c r="J837" s="200">
        <f>BK837</f>
        <v>0</v>
      </c>
      <c r="K837" s="183"/>
      <c r="L837" s="188"/>
      <c r="M837" s="189"/>
      <c r="N837" s="190"/>
      <c r="O837" s="190"/>
      <c r="P837" s="191">
        <f>SUM(P838:P1057)</f>
        <v>0</v>
      </c>
      <c r="Q837" s="190"/>
      <c r="R837" s="191">
        <f>SUM(R838:R1057)</f>
        <v>39.786980439999994</v>
      </c>
      <c r="S837" s="190"/>
      <c r="T837" s="192">
        <f>SUM(T838:T1057)</f>
        <v>0.32</v>
      </c>
      <c r="AR837" s="193" t="s">
        <v>23</v>
      </c>
      <c r="AT837" s="194" t="s">
        <v>78</v>
      </c>
      <c r="AU837" s="194" t="s">
        <v>23</v>
      </c>
      <c r="AY837" s="193" t="s">
        <v>406</v>
      </c>
      <c r="BK837" s="195">
        <f>SUM(BK838:BK1057)</f>
        <v>0</v>
      </c>
    </row>
    <row r="838" spans="2:65" s="1" customFormat="1" ht="22.5" customHeight="1" x14ac:dyDescent="0.3">
      <c r="B838" s="37"/>
      <c r="C838" s="201" t="s">
        <v>1488</v>
      </c>
      <c r="D838" s="201" t="s">
        <v>410</v>
      </c>
      <c r="E838" s="202" t="s">
        <v>4488</v>
      </c>
      <c r="F838" s="203" t="s">
        <v>4489</v>
      </c>
      <c r="G838" s="204" t="s">
        <v>596</v>
      </c>
      <c r="H838" s="205">
        <v>18.3</v>
      </c>
      <c r="I838" s="206"/>
      <c r="J838" s="207">
        <f>ROUND(I838*H838,2)</f>
        <v>0</v>
      </c>
      <c r="K838" s="203" t="s">
        <v>36</v>
      </c>
      <c r="L838" s="57"/>
      <c r="M838" s="208" t="s">
        <v>36</v>
      </c>
      <c r="N838" s="209" t="s">
        <v>50</v>
      </c>
      <c r="O838" s="38"/>
      <c r="P838" s="210">
        <f>O838*H838</f>
        <v>0</v>
      </c>
      <c r="Q838" s="210">
        <v>0</v>
      </c>
      <c r="R838" s="210">
        <f>Q838*H838</f>
        <v>0</v>
      </c>
      <c r="S838" s="210">
        <v>0</v>
      </c>
      <c r="T838" s="211">
        <f>S838*H838</f>
        <v>0</v>
      </c>
      <c r="AR838" s="19" t="s">
        <v>415</v>
      </c>
      <c r="AT838" s="19" t="s">
        <v>410</v>
      </c>
      <c r="AU838" s="19" t="s">
        <v>87</v>
      </c>
      <c r="AY838" s="19" t="s">
        <v>406</v>
      </c>
      <c r="BE838" s="212">
        <f>IF(N838="základní",J838,0)</f>
        <v>0</v>
      </c>
      <c r="BF838" s="212">
        <f>IF(N838="snížená",J838,0)</f>
        <v>0</v>
      </c>
      <c r="BG838" s="212">
        <f>IF(N838="zákl. přenesená",J838,0)</f>
        <v>0</v>
      </c>
      <c r="BH838" s="212">
        <f>IF(N838="sníž. přenesená",J838,0)</f>
        <v>0</v>
      </c>
      <c r="BI838" s="212">
        <f>IF(N838="nulová",J838,0)</f>
        <v>0</v>
      </c>
      <c r="BJ838" s="19" t="s">
        <v>23</v>
      </c>
      <c r="BK838" s="212">
        <f>ROUND(I838*H838,2)</f>
        <v>0</v>
      </c>
      <c r="BL838" s="19" t="s">
        <v>415</v>
      </c>
      <c r="BM838" s="19" t="s">
        <v>4490</v>
      </c>
    </row>
    <row r="839" spans="2:65" s="13" customFormat="1" x14ac:dyDescent="0.3">
      <c r="B839" s="225"/>
      <c r="C839" s="226"/>
      <c r="D839" s="215" t="s">
        <v>417</v>
      </c>
      <c r="E839" s="227" t="s">
        <v>36</v>
      </c>
      <c r="F839" s="228" t="s">
        <v>4491</v>
      </c>
      <c r="G839" s="226"/>
      <c r="H839" s="229">
        <v>17.5</v>
      </c>
      <c r="I839" s="230"/>
      <c r="J839" s="226"/>
      <c r="K839" s="226"/>
      <c r="L839" s="231"/>
      <c r="M839" s="232"/>
      <c r="N839" s="233"/>
      <c r="O839" s="233"/>
      <c r="P839" s="233"/>
      <c r="Q839" s="233"/>
      <c r="R839" s="233"/>
      <c r="S839" s="233"/>
      <c r="T839" s="234"/>
      <c r="AT839" s="235" t="s">
        <v>417</v>
      </c>
      <c r="AU839" s="235" t="s">
        <v>87</v>
      </c>
      <c r="AV839" s="13" t="s">
        <v>87</v>
      </c>
      <c r="AW839" s="13" t="s">
        <v>43</v>
      </c>
      <c r="AX839" s="13" t="s">
        <v>79</v>
      </c>
      <c r="AY839" s="235" t="s">
        <v>406</v>
      </c>
    </row>
    <row r="840" spans="2:65" s="15" customFormat="1" x14ac:dyDescent="0.3">
      <c r="B840" s="254"/>
      <c r="C840" s="255"/>
      <c r="D840" s="215" t="s">
        <v>417</v>
      </c>
      <c r="E840" s="256" t="s">
        <v>244</v>
      </c>
      <c r="F840" s="257" t="s">
        <v>435</v>
      </c>
      <c r="G840" s="255"/>
      <c r="H840" s="258">
        <v>17.5</v>
      </c>
      <c r="I840" s="259"/>
      <c r="J840" s="255"/>
      <c r="K840" s="255"/>
      <c r="L840" s="260"/>
      <c r="M840" s="261"/>
      <c r="N840" s="262"/>
      <c r="O840" s="262"/>
      <c r="P840" s="262"/>
      <c r="Q840" s="262"/>
      <c r="R840" s="262"/>
      <c r="S840" s="262"/>
      <c r="T840" s="263"/>
      <c r="AT840" s="264" t="s">
        <v>417</v>
      </c>
      <c r="AU840" s="264" t="s">
        <v>87</v>
      </c>
      <c r="AV840" s="15" t="s">
        <v>94</v>
      </c>
      <c r="AW840" s="15" t="s">
        <v>43</v>
      </c>
      <c r="AX840" s="15" t="s">
        <v>79</v>
      </c>
      <c r="AY840" s="264" t="s">
        <v>406</v>
      </c>
    </row>
    <row r="841" spans="2:65" s="13" customFormat="1" x14ac:dyDescent="0.3">
      <c r="B841" s="225"/>
      <c r="C841" s="226"/>
      <c r="D841" s="215" t="s">
        <v>417</v>
      </c>
      <c r="E841" s="227" t="s">
        <v>36</v>
      </c>
      <c r="F841" s="228" t="s">
        <v>4492</v>
      </c>
      <c r="G841" s="226"/>
      <c r="H841" s="229">
        <v>18.3</v>
      </c>
      <c r="I841" s="230"/>
      <c r="J841" s="226"/>
      <c r="K841" s="226"/>
      <c r="L841" s="231"/>
      <c r="M841" s="232"/>
      <c r="N841" s="233"/>
      <c r="O841" s="233"/>
      <c r="P841" s="233"/>
      <c r="Q841" s="233"/>
      <c r="R841" s="233"/>
      <c r="S841" s="233"/>
      <c r="T841" s="234"/>
      <c r="AT841" s="235" t="s">
        <v>417</v>
      </c>
      <c r="AU841" s="235" t="s">
        <v>87</v>
      </c>
      <c r="AV841" s="13" t="s">
        <v>87</v>
      </c>
      <c r="AW841" s="13" t="s">
        <v>43</v>
      </c>
      <c r="AX841" s="13" t="s">
        <v>79</v>
      </c>
      <c r="AY841" s="235" t="s">
        <v>406</v>
      </c>
    </row>
    <row r="842" spans="2:65" s="15" customFormat="1" x14ac:dyDescent="0.3">
      <c r="B842" s="254"/>
      <c r="C842" s="255"/>
      <c r="D842" s="247" t="s">
        <v>417</v>
      </c>
      <c r="E842" s="265" t="s">
        <v>246</v>
      </c>
      <c r="F842" s="266" t="s">
        <v>435</v>
      </c>
      <c r="G842" s="255"/>
      <c r="H842" s="267">
        <v>18.3</v>
      </c>
      <c r="I842" s="259"/>
      <c r="J842" s="255"/>
      <c r="K842" s="255"/>
      <c r="L842" s="260"/>
      <c r="M842" s="261"/>
      <c r="N842" s="262"/>
      <c r="O842" s="262"/>
      <c r="P842" s="262"/>
      <c r="Q842" s="262"/>
      <c r="R842" s="262"/>
      <c r="S842" s="262"/>
      <c r="T842" s="263"/>
      <c r="AT842" s="264" t="s">
        <v>417</v>
      </c>
      <c r="AU842" s="264" t="s">
        <v>87</v>
      </c>
      <c r="AV842" s="15" t="s">
        <v>94</v>
      </c>
      <c r="AW842" s="15" t="s">
        <v>43</v>
      </c>
      <c r="AX842" s="15" t="s">
        <v>23</v>
      </c>
      <c r="AY842" s="264" t="s">
        <v>406</v>
      </c>
    </row>
    <row r="843" spans="2:65" s="1" customFormat="1" ht="22.5" customHeight="1" x14ac:dyDescent="0.3">
      <c r="B843" s="37"/>
      <c r="C843" s="268" t="s">
        <v>1493</v>
      </c>
      <c r="D843" s="268" t="s">
        <v>533</v>
      </c>
      <c r="E843" s="269" t="s">
        <v>4493</v>
      </c>
      <c r="F843" s="270" t="s">
        <v>4494</v>
      </c>
      <c r="G843" s="271" t="s">
        <v>596</v>
      </c>
      <c r="H843" s="272">
        <v>18.849</v>
      </c>
      <c r="I843" s="273"/>
      <c r="J843" s="274">
        <f>ROUND(I843*H843,2)</f>
        <v>0</v>
      </c>
      <c r="K843" s="270" t="s">
        <v>36</v>
      </c>
      <c r="L843" s="275"/>
      <c r="M843" s="276" t="s">
        <v>36</v>
      </c>
      <c r="N843" s="277" t="s">
        <v>50</v>
      </c>
      <c r="O843" s="38"/>
      <c r="P843" s="210">
        <f>O843*H843</f>
        <v>0</v>
      </c>
      <c r="Q843" s="210">
        <v>2.7E-2</v>
      </c>
      <c r="R843" s="210">
        <f>Q843*H843</f>
        <v>0.50892300000000001</v>
      </c>
      <c r="S843" s="210">
        <v>0</v>
      </c>
      <c r="T843" s="211">
        <f>S843*H843</f>
        <v>0</v>
      </c>
      <c r="AR843" s="19" t="s">
        <v>457</v>
      </c>
      <c r="AT843" s="19" t="s">
        <v>533</v>
      </c>
      <c r="AU843" s="19" t="s">
        <v>87</v>
      </c>
      <c r="AY843" s="19" t="s">
        <v>406</v>
      </c>
      <c r="BE843" s="212">
        <f>IF(N843="základní",J843,0)</f>
        <v>0</v>
      </c>
      <c r="BF843" s="212">
        <f>IF(N843="snížená",J843,0)</f>
        <v>0</v>
      </c>
      <c r="BG843" s="212">
        <f>IF(N843="zákl. přenesená",J843,0)</f>
        <v>0</v>
      </c>
      <c r="BH843" s="212">
        <f>IF(N843="sníž. přenesená",J843,0)</f>
        <v>0</v>
      </c>
      <c r="BI843" s="212">
        <f>IF(N843="nulová",J843,0)</f>
        <v>0</v>
      </c>
      <c r="BJ843" s="19" t="s">
        <v>23</v>
      </c>
      <c r="BK843" s="212">
        <f>ROUND(I843*H843,2)</f>
        <v>0</v>
      </c>
      <c r="BL843" s="19" t="s">
        <v>415</v>
      </c>
      <c r="BM843" s="19" t="s">
        <v>4495</v>
      </c>
    </row>
    <row r="844" spans="2:65" s="13" customFormat="1" x14ac:dyDescent="0.3">
      <c r="B844" s="225"/>
      <c r="C844" s="226"/>
      <c r="D844" s="247" t="s">
        <v>417</v>
      </c>
      <c r="E844" s="251" t="s">
        <v>36</v>
      </c>
      <c r="F844" s="252" t="s">
        <v>4496</v>
      </c>
      <c r="G844" s="226"/>
      <c r="H844" s="253">
        <v>18.849</v>
      </c>
      <c r="I844" s="230"/>
      <c r="J844" s="226"/>
      <c r="K844" s="226"/>
      <c r="L844" s="231"/>
      <c r="M844" s="232"/>
      <c r="N844" s="233"/>
      <c r="O844" s="233"/>
      <c r="P844" s="233"/>
      <c r="Q844" s="233"/>
      <c r="R844" s="233"/>
      <c r="S844" s="233"/>
      <c r="T844" s="234"/>
      <c r="AT844" s="235" t="s">
        <v>417</v>
      </c>
      <c r="AU844" s="235" t="s">
        <v>87</v>
      </c>
      <c r="AV844" s="13" t="s">
        <v>87</v>
      </c>
      <c r="AW844" s="13" t="s">
        <v>43</v>
      </c>
      <c r="AX844" s="13" t="s">
        <v>23</v>
      </c>
      <c r="AY844" s="235" t="s">
        <v>406</v>
      </c>
    </row>
    <row r="845" spans="2:65" s="1" customFormat="1" ht="22.5" customHeight="1" x14ac:dyDescent="0.3">
      <c r="B845" s="37"/>
      <c r="C845" s="201" t="s">
        <v>1499</v>
      </c>
      <c r="D845" s="201" t="s">
        <v>410</v>
      </c>
      <c r="E845" s="202" t="s">
        <v>4497</v>
      </c>
      <c r="F845" s="203" t="s">
        <v>4498</v>
      </c>
      <c r="G845" s="204" t="s">
        <v>596</v>
      </c>
      <c r="H845" s="205">
        <v>1.5</v>
      </c>
      <c r="I845" s="206"/>
      <c r="J845" s="207">
        <f>ROUND(I845*H845,2)</f>
        <v>0</v>
      </c>
      <c r="K845" s="203" t="s">
        <v>36</v>
      </c>
      <c r="L845" s="57"/>
      <c r="M845" s="208" t="s">
        <v>36</v>
      </c>
      <c r="N845" s="209" t="s">
        <v>50</v>
      </c>
      <c r="O845" s="38"/>
      <c r="P845" s="210">
        <f>O845*H845</f>
        <v>0</v>
      </c>
      <c r="Q845" s="210">
        <v>1.4E-2</v>
      </c>
      <c r="R845" s="210">
        <f>Q845*H845</f>
        <v>2.1000000000000001E-2</v>
      </c>
      <c r="S845" s="210">
        <v>0</v>
      </c>
      <c r="T845" s="211">
        <f>S845*H845</f>
        <v>0</v>
      </c>
      <c r="AR845" s="19" t="s">
        <v>415</v>
      </c>
      <c r="AT845" s="19" t="s">
        <v>410</v>
      </c>
      <c r="AU845" s="19" t="s">
        <v>87</v>
      </c>
      <c r="AY845" s="19" t="s">
        <v>406</v>
      </c>
      <c r="BE845" s="212">
        <f>IF(N845="základní",J845,0)</f>
        <v>0</v>
      </c>
      <c r="BF845" s="212">
        <f>IF(N845="snížená",J845,0)</f>
        <v>0</v>
      </c>
      <c r="BG845" s="212">
        <f>IF(N845="zákl. přenesená",J845,0)</f>
        <v>0</v>
      </c>
      <c r="BH845" s="212">
        <f>IF(N845="sníž. přenesená",J845,0)</f>
        <v>0</v>
      </c>
      <c r="BI845" s="212">
        <f>IF(N845="nulová",J845,0)</f>
        <v>0</v>
      </c>
      <c r="BJ845" s="19" t="s">
        <v>23</v>
      </c>
      <c r="BK845" s="212">
        <f>ROUND(I845*H845,2)</f>
        <v>0</v>
      </c>
      <c r="BL845" s="19" t="s">
        <v>415</v>
      </c>
      <c r="BM845" s="19" t="s">
        <v>4499</v>
      </c>
    </row>
    <row r="846" spans="2:65" s="13" customFormat="1" x14ac:dyDescent="0.3">
      <c r="B846" s="225"/>
      <c r="C846" s="226"/>
      <c r="D846" s="247" t="s">
        <v>417</v>
      </c>
      <c r="E846" s="251" t="s">
        <v>36</v>
      </c>
      <c r="F846" s="252" t="s">
        <v>4500</v>
      </c>
      <c r="G846" s="226"/>
      <c r="H846" s="253">
        <v>1.5</v>
      </c>
      <c r="I846" s="230"/>
      <c r="J846" s="226"/>
      <c r="K846" s="226"/>
      <c r="L846" s="231"/>
      <c r="M846" s="232"/>
      <c r="N846" s="233"/>
      <c r="O846" s="233"/>
      <c r="P846" s="233"/>
      <c r="Q846" s="233"/>
      <c r="R846" s="233"/>
      <c r="S846" s="233"/>
      <c r="T846" s="234"/>
      <c r="AT846" s="235" t="s">
        <v>417</v>
      </c>
      <c r="AU846" s="235" t="s">
        <v>87</v>
      </c>
      <c r="AV846" s="13" t="s">
        <v>87</v>
      </c>
      <c r="AW846" s="13" t="s">
        <v>43</v>
      </c>
      <c r="AX846" s="13" t="s">
        <v>23</v>
      </c>
      <c r="AY846" s="235" t="s">
        <v>406</v>
      </c>
    </row>
    <row r="847" spans="2:65" s="1" customFormat="1" ht="22.5" customHeight="1" x14ac:dyDescent="0.3">
      <c r="B847" s="37"/>
      <c r="C847" s="201" t="s">
        <v>1502</v>
      </c>
      <c r="D847" s="201" t="s">
        <v>410</v>
      </c>
      <c r="E847" s="202" t="s">
        <v>4501</v>
      </c>
      <c r="F847" s="203" t="s">
        <v>4502</v>
      </c>
      <c r="G847" s="204" t="s">
        <v>596</v>
      </c>
      <c r="H847" s="205">
        <v>8.25</v>
      </c>
      <c r="I847" s="206"/>
      <c r="J847" s="207">
        <f>ROUND(I847*H847,2)</f>
        <v>0</v>
      </c>
      <c r="K847" s="203" t="s">
        <v>36</v>
      </c>
      <c r="L847" s="57"/>
      <c r="M847" s="208" t="s">
        <v>36</v>
      </c>
      <c r="N847" s="209" t="s">
        <v>50</v>
      </c>
      <c r="O847" s="38"/>
      <c r="P847" s="210">
        <f>O847*H847</f>
        <v>0</v>
      </c>
      <c r="Q847" s="210">
        <v>0</v>
      </c>
      <c r="R847" s="210">
        <f>Q847*H847</f>
        <v>0</v>
      </c>
      <c r="S847" s="210">
        <v>0</v>
      </c>
      <c r="T847" s="211">
        <f>S847*H847</f>
        <v>0</v>
      </c>
      <c r="AR847" s="19" t="s">
        <v>415</v>
      </c>
      <c r="AT847" s="19" t="s">
        <v>410</v>
      </c>
      <c r="AU847" s="19" t="s">
        <v>87</v>
      </c>
      <c r="AY847" s="19" t="s">
        <v>406</v>
      </c>
      <c r="BE847" s="212">
        <f>IF(N847="základní",J847,0)</f>
        <v>0</v>
      </c>
      <c r="BF847" s="212">
        <f>IF(N847="snížená",J847,0)</f>
        <v>0</v>
      </c>
      <c r="BG847" s="212">
        <f>IF(N847="zákl. přenesená",J847,0)</f>
        <v>0</v>
      </c>
      <c r="BH847" s="212">
        <f>IF(N847="sníž. přenesená",J847,0)</f>
        <v>0</v>
      </c>
      <c r="BI847" s="212">
        <f>IF(N847="nulová",J847,0)</f>
        <v>0</v>
      </c>
      <c r="BJ847" s="19" t="s">
        <v>23</v>
      </c>
      <c r="BK847" s="212">
        <f>ROUND(I847*H847,2)</f>
        <v>0</v>
      </c>
      <c r="BL847" s="19" t="s">
        <v>415</v>
      </c>
      <c r="BM847" s="19" t="s">
        <v>4503</v>
      </c>
    </row>
    <row r="848" spans="2:65" s="13" customFormat="1" x14ac:dyDescent="0.3">
      <c r="B848" s="225"/>
      <c r="C848" s="226"/>
      <c r="D848" s="215" t="s">
        <v>417</v>
      </c>
      <c r="E848" s="227" t="s">
        <v>36</v>
      </c>
      <c r="F848" s="228" t="s">
        <v>4504</v>
      </c>
      <c r="G848" s="226"/>
      <c r="H848" s="229">
        <v>7.3</v>
      </c>
      <c r="I848" s="230"/>
      <c r="J848" s="226"/>
      <c r="K848" s="226"/>
      <c r="L848" s="231"/>
      <c r="M848" s="232"/>
      <c r="N848" s="233"/>
      <c r="O848" s="233"/>
      <c r="P848" s="233"/>
      <c r="Q848" s="233"/>
      <c r="R848" s="233"/>
      <c r="S848" s="233"/>
      <c r="T848" s="234"/>
      <c r="AT848" s="235" t="s">
        <v>417</v>
      </c>
      <c r="AU848" s="235" t="s">
        <v>87</v>
      </c>
      <c r="AV848" s="13" t="s">
        <v>87</v>
      </c>
      <c r="AW848" s="13" t="s">
        <v>43</v>
      </c>
      <c r="AX848" s="13" t="s">
        <v>79</v>
      </c>
      <c r="AY848" s="235" t="s">
        <v>406</v>
      </c>
    </row>
    <row r="849" spans="2:65" s="15" customFormat="1" x14ac:dyDescent="0.3">
      <c r="B849" s="254"/>
      <c r="C849" s="255"/>
      <c r="D849" s="215" t="s">
        <v>417</v>
      </c>
      <c r="E849" s="256" t="s">
        <v>3897</v>
      </c>
      <c r="F849" s="257" t="s">
        <v>435</v>
      </c>
      <c r="G849" s="255"/>
      <c r="H849" s="258">
        <v>7.3</v>
      </c>
      <c r="I849" s="259"/>
      <c r="J849" s="255"/>
      <c r="K849" s="255"/>
      <c r="L849" s="260"/>
      <c r="M849" s="261"/>
      <c r="N849" s="262"/>
      <c r="O849" s="262"/>
      <c r="P849" s="262"/>
      <c r="Q849" s="262"/>
      <c r="R849" s="262"/>
      <c r="S849" s="262"/>
      <c r="T849" s="263"/>
      <c r="AT849" s="264" t="s">
        <v>417</v>
      </c>
      <c r="AU849" s="264" t="s">
        <v>87</v>
      </c>
      <c r="AV849" s="15" t="s">
        <v>94</v>
      </c>
      <c r="AW849" s="15" t="s">
        <v>43</v>
      </c>
      <c r="AX849" s="15" t="s">
        <v>79</v>
      </c>
      <c r="AY849" s="264" t="s">
        <v>406</v>
      </c>
    </row>
    <row r="850" spans="2:65" s="13" customFormat="1" x14ac:dyDescent="0.3">
      <c r="B850" s="225"/>
      <c r="C850" s="226"/>
      <c r="D850" s="215" t="s">
        <v>417</v>
      </c>
      <c r="E850" s="227" t="s">
        <v>36</v>
      </c>
      <c r="F850" s="228" t="s">
        <v>4505</v>
      </c>
      <c r="G850" s="226"/>
      <c r="H850" s="229">
        <v>8.25</v>
      </c>
      <c r="I850" s="230"/>
      <c r="J850" s="226"/>
      <c r="K850" s="226"/>
      <c r="L850" s="231"/>
      <c r="M850" s="232"/>
      <c r="N850" s="233"/>
      <c r="O850" s="233"/>
      <c r="P850" s="233"/>
      <c r="Q850" s="233"/>
      <c r="R850" s="233"/>
      <c r="S850" s="233"/>
      <c r="T850" s="234"/>
      <c r="AT850" s="235" t="s">
        <v>417</v>
      </c>
      <c r="AU850" s="235" t="s">
        <v>87</v>
      </c>
      <c r="AV850" s="13" t="s">
        <v>87</v>
      </c>
      <c r="AW850" s="13" t="s">
        <v>43</v>
      </c>
      <c r="AX850" s="13" t="s">
        <v>79</v>
      </c>
      <c r="AY850" s="235" t="s">
        <v>406</v>
      </c>
    </row>
    <row r="851" spans="2:65" s="15" customFormat="1" x14ac:dyDescent="0.3">
      <c r="B851" s="254"/>
      <c r="C851" s="255"/>
      <c r="D851" s="247" t="s">
        <v>417</v>
      </c>
      <c r="E851" s="265" t="s">
        <v>3899</v>
      </c>
      <c r="F851" s="266" t="s">
        <v>435</v>
      </c>
      <c r="G851" s="255"/>
      <c r="H851" s="267">
        <v>8.25</v>
      </c>
      <c r="I851" s="259"/>
      <c r="J851" s="255"/>
      <c r="K851" s="255"/>
      <c r="L851" s="260"/>
      <c r="M851" s="261"/>
      <c r="N851" s="262"/>
      <c r="O851" s="262"/>
      <c r="P851" s="262"/>
      <c r="Q851" s="262"/>
      <c r="R851" s="262"/>
      <c r="S851" s="262"/>
      <c r="T851" s="263"/>
      <c r="AT851" s="264" t="s">
        <v>417</v>
      </c>
      <c r="AU851" s="264" t="s">
        <v>87</v>
      </c>
      <c r="AV851" s="15" t="s">
        <v>94</v>
      </c>
      <c r="AW851" s="15" t="s">
        <v>43</v>
      </c>
      <c r="AX851" s="15" t="s">
        <v>23</v>
      </c>
      <c r="AY851" s="264" t="s">
        <v>406</v>
      </c>
    </row>
    <row r="852" spans="2:65" s="1" customFormat="1" ht="22.5" customHeight="1" x14ac:dyDescent="0.3">
      <c r="B852" s="37"/>
      <c r="C852" s="268" t="s">
        <v>1505</v>
      </c>
      <c r="D852" s="268" t="s">
        <v>533</v>
      </c>
      <c r="E852" s="269" t="s">
        <v>4506</v>
      </c>
      <c r="F852" s="270" t="s">
        <v>4507</v>
      </c>
      <c r="G852" s="271" t="s">
        <v>596</v>
      </c>
      <c r="H852" s="272">
        <v>8.4979999999999993</v>
      </c>
      <c r="I852" s="273"/>
      <c r="J852" s="274">
        <f>ROUND(I852*H852,2)</f>
        <v>0</v>
      </c>
      <c r="K852" s="270" t="s">
        <v>36</v>
      </c>
      <c r="L852" s="275"/>
      <c r="M852" s="276" t="s">
        <v>36</v>
      </c>
      <c r="N852" s="277" t="s">
        <v>50</v>
      </c>
      <c r="O852" s="38"/>
      <c r="P852" s="210">
        <f>O852*H852</f>
        <v>0</v>
      </c>
      <c r="Q852" s="210">
        <v>5.5599999999999997E-2</v>
      </c>
      <c r="R852" s="210">
        <f>Q852*H852</f>
        <v>0.47248879999999993</v>
      </c>
      <c r="S852" s="210">
        <v>0</v>
      </c>
      <c r="T852" s="211">
        <f>S852*H852</f>
        <v>0</v>
      </c>
      <c r="AR852" s="19" t="s">
        <v>457</v>
      </c>
      <c r="AT852" s="19" t="s">
        <v>533</v>
      </c>
      <c r="AU852" s="19" t="s">
        <v>87</v>
      </c>
      <c r="AY852" s="19" t="s">
        <v>406</v>
      </c>
      <c r="BE852" s="212">
        <f>IF(N852="základní",J852,0)</f>
        <v>0</v>
      </c>
      <c r="BF852" s="212">
        <f>IF(N852="snížená",J852,0)</f>
        <v>0</v>
      </c>
      <c r="BG852" s="212">
        <f>IF(N852="zákl. přenesená",J852,0)</f>
        <v>0</v>
      </c>
      <c r="BH852" s="212">
        <f>IF(N852="sníž. přenesená",J852,0)</f>
        <v>0</v>
      </c>
      <c r="BI852" s="212">
        <f>IF(N852="nulová",J852,0)</f>
        <v>0</v>
      </c>
      <c r="BJ852" s="19" t="s">
        <v>23</v>
      </c>
      <c r="BK852" s="212">
        <f>ROUND(I852*H852,2)</f>
        <v>0</v>
      </c>
      <c r="BL852" s="19" t="s">
        <v>415</v>
      </c>
      <c r="BM852" s="19" t="s">
        <v>4508</v>
      </c>
    </row>
    <row r="853" spans="2:65" s="13" customFormat="1" x14ac:dyDescent="0.3">
      <c r="B853" s="225"/>
      <c r="C853" s="226"/>
      <c r="D853" s="247" t="s">
        <v>417</v>
      </c>
      <c r="E853" s="251" t="s">
        <v>36</v>
      </c>
      <c r="F853" s="252" t="s">
        <v>4509</v>
      </c>
      <c r="G853" s="226"/>
      <c r="H853" s="253">
        <v>8.4979999999999993</v>
      </c>
      <c r="I853" s="230"/>
      <c r="J853" s="226"/>
      <c r="K853" s="226"/>
      <c r="L853" s="231"/>
      <c r="M853" s="232"/>
      <c r="N853" s="233"/>
      <c r="O853" s="233"/>
      <c r="P853" s="233"/>
      <c r="Q853" s="233"/>
      <c r="R853" s="233"/>
      <c r="S853" s="233"/>
      <c r="T853" s="234"/>
      <c r="AT853" s="235" t="s">
        <v>417</v>
      </c>
      <c r="AU853" s="235" t="s">
        <v>87</v>
      </c>
      <c r="AV853" s="13" t="s">
        <v>87</v>
      </c>
      <c r="AW853" s="13" t="s">
        <v>43</v>
      </c>
      <c r="AX853" s="13" t="s">
        <v>23</v>
      </c>
      <c r="AY853" s="235" t="s">
        <v>406</v>
      </c>
    </row>
    <row r="854" spans="2:65" s="1" customFormat="1" ht="22.5" customHeight="1" x14ac:dyDescent="0.3">
      <c r="B854" s="37"/>
      <c r="C854" s="201" t="s">
        <v>1507</v>
      </c>
      <c r="D854" s="201" t="s">
        <v>410</v>
      </c>
      <c r="E854" s="202" t="s">
        <v>4510</v>
      </c>
      <c r="F854" s="203" t="s">
        <v>4511</v>
      </c>
      <c r="G854" s="204" t="s">
        <v>596</v>
      </c>
      <c r="H854" s="205">
        <v>17.75</v>
      </c>
      <c r="I854" s="206"/>
      <c r="J854" s="207">
        <f>ROUND(I854*H854,2)</f>
        <v>0</v>
      </c>
      <c r="K854" s="203" t="s">
        <v>36</v>
      </c>
      <c r="L854" s="57"/>
      <c r="M854" s="208" t="s">
        <v>36</v>
      </c>
      <c r="N854" s="209" t="s">
        <v>50</v>
      </c>
      <c r="O854" s="38"/>
      <c r="P854" s="210">
        <f>O854*H854</f>
        <v>0</v>
      </c>
      <c r="Q854" s="210">
        <v>0</v>
      </c>
      <c r="R854" s="210">
        <f>Q854*H854</f>
        <v>0</v>
      </c>
      <c r="S854" s="210">
        <v>0</v>
      </c>
      <c r="T854" s="211">
        <f>S854*H854</f>
        <v>0</v>
      </c>
      <c r="AR854" s="19" t="s">
        <v>415</v>
      </c>
      <c r="AT854" s="19" t="s">
        <v>410</v>
      </c>
      <c r="AU854" s="19" t="s">
        <v>87</v>
      </c>
      <c r="AY854" s="19" t="s">
        <v>406</v>
      </c>
      <c r="BE854" s="212">
        <f>IF(N854="základní",J854,0)</f>
        <v>0</v>
      </c>
      <c r="BF854" s="212">
        <f>IF(N854="snížená",J854,0)</f>
        <v>0</v>
      </c>
      <c r="BG854" s="212">
        <f>IF(N854="zákl. přenesená",J854,0)</f>
        <v>0</v>
      </c>
      <c r="BH854" s="212">
        <f>IF(N854="sníž. přenesená",J854,0)</f>
        <v>0</v>
      </c>
      <c r="BI854" s="212">
        <f>IF(N854="nulová",J854,0)</f>
        <v>0</v>
      </c>
      <c r="BJ854" s="19" t="s">
        <v>23</v>
      </c>
      <c r="BK854" s="212">
        <f>ROUND(I854*H854,2)</f>
        <v>0</v>
      </c>
      <c r="BL854" s="19" t="s">
        <v>415</v>
      </c>
      <c r="BM854" s="19" t="s">
        <v>4512</v>
      </c>
    </row>
    <row r="855" spans="2:65" s="13" customFormat="1" x14ac:dyDescent="0.3">
      <c r="B855" s="225"/>
      <c r="C855" s="226"/>
      <c r="D855" s="215" t="s">
        <v>417</v>
      </c>
      <c r="E855" s="227" t="s">
        <v>36</v>
      </c>
      <c r="F855" s="228" t="s">
        <v>4513</v>
      </c>
      <c r="G855" s="226"/>
      <c r="H855" s="229">
        <v>15.7</v>
      </c>
      <c r="I855" s="230"/>
      <c r="J855" s="226"/>
      <c r="K855" s="226"/>
      <c r="L855" s="231"/>
      <c r="M855" s="232"/>
      <c r="N855" s="233"/>
      <c r="O855" s="233"/>
      <c r="P855" s="233"/>
      <c r="Q855" s="233"/>
      <c r="R855" s="233"/>
      <c r="S855" s="233"/>
      <c r="T855" s="234"/>
      <c r="AT855" s="235" t="s">
        <v>417</v>
      </c>
      <c r="AU855" s="235" t="s">
        <v>87</v>
      </c>
      <c r="AV855" s="13" t="s">
        <v>87</v>
      </c>
      <c r="AW855" s="13" t="s">
        <v>43</v>
      </c>
      <c r="AX855" s="13" t="s">
        <v>79</v>
      </c>
      <c r="AY855" s="235" t="s">
        <v>406</v>
      </c>
    </row>
    <row r="856" spans="2:65" s="15" customFormat="1" x14ac:dyDescent="0.3">
      <c r="B856" s="254"/>
      <c r="C856" s="255"/>
      <c r="D856" s="215" t="s">
        <v>417</v>
      </c>
      <c r="E856" s="256" t="s">
        <v>3901</v>
      </c>
      <c r="F856" s="257" t="s">
        <v>435</v>
      </c>
      <c r="G856" s="255"/>
      <c r="H856" s="258">
        <v>15.7</v>
      </c>
      <c r="I856" s="259"/>
      <c r="J856" s="255"/>
      <c r="K856" s="255"/>
      <c r="L856" s="260"/>
      <c r="M856" s="261"/>
      <c r="N856" s="262"/>
      <c r="O856" s="262"/>
      <c r="P856" s="262"/>
      <c r="Q856" s="262"/>
      <c r="R856" s="262"/>
      <c r="S856" s="262"/>
      <c r="T856" s="263"/>
      <c r="AT856" s="264" t="s">
        <v>417</v>
      </c>
      <c r="AU856" s="264" t="s">
        <v>87</v>
      </c>
      <c r="AV856" s="15" t="s">
        <v>94</v>
      </c>
      <c r="AW856" s="15" t="s">
        <v>43</v>
      </c>
      <c r="AX856" s="15" t="s">
        <v>79</v>
      </c>
      <c r="AY856" s="264" t="s">
        <v>406</v>
      </c>
    </row>
    <row r="857" spans="2:65" s="13" customFormat="1" x14ac:dyDescent="0.3">
      <c r="B857" s="225"/>
      <c r="C857" s="226"/>
      <c r="D857" s="215" t="s">
        <v>417</v>
      </c>
      <c r="E857" s="227" t="s">
        <v>36</v>
      </c>
      <c r="F857" s="228" t="s">
        <v>4514</v>
      </c>
      <c r="G857" s="226"/>
      <c r="H857" s="229">
        <v>17.75</v>
      </c>
      <c r="I857" s="230"/>
      <c r="J857" s="226"/>
      <c r="K857" s="226"/>
      <c r="L857" s="231"/>
      <c r="M857" s="232"/>
      <c r="N857" s="233"/>
      <c r="O857" s="233"/>
      <c r="P857" s="233"/>
      <c r="Q857" s="233"/>
      <c r="R857" s="233"/>
      <c r="S857" s="233"/>
      <c r="T857" s="234"/>
      <c r="AT857" s="235" t="s">
        <v>417</v>
      </c>
      <c r="AU857" s="235" t="s">
        <v>87</v>
      </c>
      <c r="AV857" s="13" t="s">
        <v>87</v>
      </c>
      <c r="AW857" s="13" t="s">
        <v>43</v>
      </c>
      <c r="AX857" s="13" t="s">
        <v>79</v>
      </c>
      <c r="AY857" s="235" t="s">
        <v>406</v>
      </c>
    </row>
    <row r="858" spans="2:65" s="15" customFormat="1" x14ac:dyDescent="0.3">
      <c r="B858" s="254"/>
      <c r="C858" s="255"/>
      <c r="D858" s="247" t="s">
        <v>417</v>
      </c>
      <c r="E858" s="265" t="s">
        <v>3903</v>
      </c>
      <c r="F858" s="266" t="s">
        <v>435</v>
      </c>
      <c r="G858" s="255"/>
      <c r="H858" s="267">
        <v>17.75</v>
      </c>
      <c r="I858" s="259"/>
      <c r="J858" s="255"/>
      <c r="K858" s="255"/>
      <c r="L858" s="260"/>
      <c r="M858" s="261"/>
      <c r="N858" s="262"/>
      <c r="O858" s="262"/>
      <c r="P858" s="262"/>
      <c r="Q858" s="262"/>
      <c r="R858" s="262"/>
      <c r="S858" s="262"/>
      <c r="T858" s="263"/>
      <c r="AT858" s="264" t="s">
        <v>417</v>
      </c>
      <c r="AU858" s="264" t="s">
        <v>87</v>
      </c>
      <c r="AV858" s="15" t="s">
        <v>94</v>
      </c>
      <c r="AW858" s="15" t="s">
        <v>43</v>
      </c>
      <c r="AX858" s="15" t="s">
        <v>23</v>
      </c>
      <c r="AY858" s="264" t="s">
        <v>406</v>
      </c>
    </row>
    <row r="859" spans="2:65" s="1" customFormat="1" ht="22.5" customHeight="1" x14ac:dyDescent="0.3">
      <c r="B859" s="37"/>
      <c r="C859" s="268" t="s">
        <v>1512</v>
      </c>
      <c r="D859" s="268" t="s">
        <v>533</v>
      </c>
      <c r="E859" s="269" t="s">
        <v>4515</v>
      </c>
      <c r="F859" s="270" t="s">
        <v>4516</v>
      </c>
      <c r="G859" s="271" t="s">
        <v>596</v>
      </c>
      <c r="H859" s="272">
        <v>18.283000000000001</v>
      </c>
      <c r="I859" s="273"/>
      <c r="J859" s="274">
        <f>ROUND(I859*H859,2)</f>
        <v>0</v>
      </c>
      <c r="K859" s="270" t="s">
        <v>36</v>
      </c>
      <c r="L859" s="275"/>
      <c r="M859" s="276" t="s">
        <v>36</v>
      </c>
      <c r="N859" s="277" t="s">
        <v>50</v>
      </c>
      <c r="O859" s="38"/>
      <c r="P859" s="210">
        <f>O859*H859</f>
        <v>0</v>
      </c>
      <c r="Q859" s="210">
        <v>7.5200000000000003E-2</v>
      </c>
      <c r="R859" s="210">
        <f>Q859*H859</f>
        <v>1.3748816000000001</v>
      </c>
      <c r="S859" s="210">
        <v>0</v>
      </c>
      <c r="T859" s="211">
        <f>S859*H859</f>
        <v>0</v>
      </c>
      <c r="AR859" s="19" t="s">
        <v>457</v>
      </c>
      <c r="AT859" s="19" t="s">
        <v>533</v>
      </c>
      <c r="AU859" s="19" t="s">
        <v>87</v>
      </c>
      <c r="AY859" s="19" t="s">
        <v>406</v>
      </c>
      <c r="BE859" s="212">
        <f>IF(N859="základní",J859,0)</f>
        <v>0</v>
      </c>
      <c r="BF859" s="212">
        <f>IF(N859="snížená",J859,0)</f>
        <v>0</v>
      </c>
      <c r="BG859" s="212">
        <f>IF(N859="zákl. přenesená",J859,0)</f>
        <v>0</v>
      </c>
      <c r="BH859" s="212">
        <f>IF(N859="sníž. přenesená",J859,0)</f>
        <v>0</v>
      </c>
      <c r="BI859" s="212">
        <f>IF(N859="nulová",J859,0)</f>
        <v>0</v>
      </c>
      <c r="BJ859" s="19" t="s">
        <v>23</v>
      </c>
      <c r="BK859" s="212">
        <f>ROUND(I859*H859,2)</f>
        <v>0</v>
      </c>
      <c r="BL859" s="19" t="s">
        <v>415</v>
      </c>
      <c r="BM859" s="19" t="s">
        <v>4517</v>
      </c>
    </row>
    <row r="860" spans="2:65" s="13" customFormat="1" x14ac:dyDescent="0.3">
      <c r="B860" s="225"/>
      <c r="C860" s="226"/>
      <c r="D860" s="247" t="s">
        <v>417</v>
      </c>
      <c r="E860" s="251" t="s">
        <v>36</v>
      </c>
      <c r="F860" s="252" t="s">
        <v>4518</v>
      </c>
      <c r="G860" s="226"/>
      <c r="H860" s="253">
        <v>18.283000000000001</v>
      </c>
      <c r="I860" s="230"/>
      <c r="J860" s="226"/>
      <c r="K860" s="226"/>
      <c r="L860" s="231"/>
      <c r="M860" s="232"/>
      <c r="N860" s="233"/>
      <c r="O860" s="233"/>
      <c r="P860" s="233"/>
      <c r="Q860" s="233"/>
      <c r="R860" s="233"/>
      <c r="S860" s="233"/>
      <c r="T860" s="234"/>
      <c r="AT860" s="235" t="s">
        <v>417</v>
      </c>
      <c r="AU860" s="235" t="s">
        <v>87</v>
      </c>
      <c r="AV860" s="13" t="s">
        <v>87</v>
      </c>
      <c r="AW860" s="13" t="s">
        <v>43</v>
      </c>
      <c r="AX860" s="13" t="s">
        <v>23</v>
      </c>
      <c r="AY860" s="235" t="s">
        <v>406</v>
      </c>
    </row>
    <row r="861" spans="2:65" s="1" customFormat="1" ht="22.5" customHeight="1" x14ac:dyDescent="0.3">
      <c r="B861" s="37"/>
      <c r="C861" s="201" t="s">
        <v>1518</v>
      </c>
      <c r="D861" s="201" t="s">
        <v>410</v>
      </c>
      <c r="E861" s="202" t="s">
        <v>4519</v>
      </c>
      <c r="F861" s="203" t="s">
        <v>4520</v>
      </c>
      <c r="G861" s="204" t="s">
        <v>596</v>
      </c>
      <c r="H861" s="205">
        <v>9.25</v>
      </c>
      <c r="I861" s="206"/>
      <c r="J861" s="207">
        <f>ROUND(I861*H861,2)</f>
        <v>0</v>
      </c>
      <c r="K861" s="203" t="s">
        <v>36</v>
      </c>
      <c r="L861" s="57"/>
      <c r="M861" s="208" t="s">
        <v>36</v>
      </c>
      <c r="N861" s="209" t="s">
        <v>50</v>
      </c>
      <c r="O861" s="38"/>
      <c r="P861" s="210">
        <f>O861*H861</f>
        <v>0</v>
      </c>
      <c r="Q861" s="210">
        <v>0</v>
      </c>
      <c r="R861" s="210">
        <f>Q861*H861</f>
        <v>0</v>
      </c>
      <c r="S861" s="210">
        <v>0</v>
      </c>
      <c r="T861" s="211">
        <f>S861*H861</f>
        <v>0</v>
      </c>
      <c r="AR861" s="19" t="s">
        <v>415</v>
      </c>
      <c r="AT861" s="19" t="s">
        <v>410</v>
      </c>
      <c r="AU861" s="19" t="s">
        <v>87</v>
      </c>
      <c r="AY861" s="19" t="s">
        <v>406</v>
      </c>
      <c r="BE861" s="212">
        <f>IF(N861="základní",J861,0)</f>
        <v>0</v>
      </c>
      <c r="BF861" s="212">
        <f>IF(N861="snížená",J861,0)</f>
        <v>0</v>
      </c>
      <c r="BG861" s="212">
        <f>IF(N861="zákl. přenesená",J861,0)</f>
        <v>0</v>
      </c>
      <c r="BH861" s="212">
        <f>IF(N861="sníž. přenesená",J861,0)</f>
        <v>0</v>
      </c>
      <c r="BI861" s="212">
        <f>IF(N861="nulová",J861,0)</f>
        <v>0</v>
      </c>
      <c r="BJ861" s="19" t="s">
        <v>23</v>
      </c>
      <c r="BK861" s="212">
        <f>ROUND(I861*H861,2)</f>
        <v>0</v>
      </c>
      <c r="BL861" s="19" t="s">
        <v>415</v>
      </c>
      <c r="BM861" s="19" t="s">
        <v>4521</v>
      </c>
    </row>
    <row r="862" spans="2:65" s="13" customFormat="1" x14ac:dyDescent="0.3">
      <c r="B862" s="225"/>
      <c r="C862" s="226"/>
      <c r="D862" s="215" t="s">
        <v>417</v>
      </c>
      <c r="E862" s="227" t="s">
        <v>36</v>
      </c>
      <c r="F862" s="228" t="s">
        <v>4522</v>
      </c>
      <c r="G862" s="226"/>
      <c r="H862" s="229">
        <v>4.8</v>
      </c>
      <c r="I862" s="230"/>
      <c r="J862" s="226"/>
      <c r="K862" s="226"/>
      <c r="L862" s="231"/>
      <c r="M862" s="232"/>
      <c r="N862" s="233"/>
      <c r="O862" s="233"/>
      <c r="P862" s="233"/>
      <c r="Q862" s="233"/>
      <c r="R862" s="233"/>
      <c r="S862" s="233"/>
      <c r="T862" s="234"/>
      <c r="AT862" s="235" t="s">
        <v>417</v>
      </c>
      <c r="AU862" s="235" t="s">
        <v>87</v>
      </c>
      <c r="AV862" s="13" t="s">
        <v>87</v>
      </c>
      <c r="AW862" s="13" t="s">
        <v>43</v>
      </c>
      <c r="AX862" s="13" t="s">
        <v>79</v>
      </c>
      <c r="AY862" s="235" t="s">
        <v>406</v>
      </c>
    </row>
    <row r="863" spans="2:65" s="12" customFormat="1" x14ac:dyDescent="0.3">
      <c r="B863" s="213"/>
      <c r="C863" s="214"/>
      <c r="D863" s="215" t="s">
        <v>417</v>
      </c>
      <c r="E863" s="216" t="s">
        <v>36</v>
      </c>
      <c r="F863" s="217" t="s">
        <v>4523</v>
      </c>
      <c r="G863" s="214"/>
      <c r="H863" s="218" t="s">
        <v>36</v>
      </c>
      <c r="I863" s="219"/>
      <c r="J863" s="214"/>
      <c r="K863" s="214"/>
      <c r="L863" s="220"/>
      <c r="M863" s="221"/>
      <c r="N863" s="222"/>
      <c r="O863" s="222"/>
      <c r="P863" s="222"/>
      <c r="Q863" s="222"/>
      <c r="R863" s="222"/>
      <c r="S863" s="222"/>
      <c r="T863" s="223"/>
      <c r="AT863" s="224" t="s">
        <v>417</v>
      </c>
      <c r="AU863" s="224" t="s">
        <v>87</v>
      </c>
      <c r="AV863" s="12" t="s">
        <v>23</v>
      </c>
      <c r="AW863" s="12" t="s">
        <v>43</v>
      </c>
      <c r="AX863" s="12" t="s">
        <v>79</v>
      </c>
      <c r="AY863" s="224" t="s">
        <v>406</v>
      </c>
    </row>
    <row r="864" spans="2:65" s="13" customFormat="1" x14ac:dyDescent="0.3">
      <c r="B864" s="225"/>
      <c r="C864" s="226"/>
      <c r="D864" s="215" t="s">
        <v>417</v>
      </c>
      <c r="E864" s="227" t="s">
        <v>36</v>
      </c>
      <c r="F864" s="228" t="s">
        <v>4524</v>
      </c>
      <c r="G864" s="226"/>
      <c r="H864" s="229">
        <v>1.5</v>
      </c>
      <c r="I864" s="230"/>
      <c r="J864" s="226"/>
      <c r="K864" s="226"/>
      <c r="L864" s="231"/>
      <c r="M864" s="232"/>
      <c r="N864" s="233"/>
      <c r="O864" s="233"/>
      <c r="P864" s="233"/>
      <c r="Q864" s="233"/>
      <c r="R864" s="233"/>
      <c r="S864" s="233"/>
      <c r="T864" s="234"/>
      <c r="AT864" s="235" t="s">
        <v>417</v>
      </c>
      <c r="AU864" s="235" t="s">
        <v>87</v>
      </c>
      <c r="AV864" s="13" t="s">
        <v>87</v>
      </c>
      <c r="AW864" s="13" t="s">
        <v>43</v>
      </c>
      <c r="AX864" s="13" t="s">
        <v>79</v>
      </c>
      <c r="AY864" s="235" t="s">
        <v>406</v>
      </c>
    </row>
    <row r="865" spans="2:65" s="15" customFormat="1" x14ac:dyDescent="0.3">
      <c r="B865" s="254"/>
      <c r="C865" s="255"/>
      <c r="D865" s="215" t="s">
        <v>417</v>
      </c>
      <c r="E865" s="256" t="s">
        <v>3063</v>
      </c>
      <c r="F865" s="257" t="s">
        <v>435</v>
      </c>
      <c r="G865" s="255"/>
      <c r="H865" s="258">
        <v>6.3</v>
      </c>
      <c r="I865" s="259"/>
      <c r="J865" s="255"/>
      <c r="K865" s="255"/>
      <c r="L865" s="260"/>
      <c r="M865" s="261"/>
      <c r="N865" s="262"/>
      <c r="O865" s="262"/>
      <c r="P865" s="262"/>
      <c r="Q865" s="262"/>
      <c r="R865" s="262"/>
      <c r="S865" s="262"/>
      <c r="T865" s="263"/>
      <c r="AT865" s="264" t="s">
        <v>417</v>
      </c>
      <c r="AU865" s="264" t="s">
        <v>87</v>
      </c>
      <c r="AV865" s="15" t="s">
        <v>94</v>
      </c>
      <c r="AW865" s="15" t="s">
        <v>43</v>
      </c>
      <c r="AX865" s="15" t="s">
        <v>79</v>
      </c>
      <c r="AY865" s="264" t="s">
        <v>406</v>
      </c>
    </row>
    <row r="866" spans="2:65" s="13" customFormat="1" x14ac:dyDescent="0.3">
      <c r="B866" s="225"/>
      <c r="C866" s="226"/>
      <c r="D866" s="215" t="s">
        <v>417</v>
      </c>
      <c r="E866" s="227" t="s">
        <v>36</v>
      </c>
      <c r="F866" s="228" t="s">
        <v>4525</v>
      </c>
      <c r="G866" s="226"/>
      <c r="H866" s="229">
        <v>5.75</v>
      </c>
      <c r="I866" s="230"/>
      <c r="J866" s="226"/>
      <c r="K866" s="226"/>
      <c r="L866" s="231"/>
      <c r="M866" s="232"/>
      <c r="N866" s="233"/>
      <c r="O866" s="233"/>
      <c r="P866" s="233"/>
      <c r="Q866" s="233"/>
      <c r="R866" s="233"/>
      <c r="S866" s="233"/>
      <c r="T866" s="234"/>
      <c r="AT866" s="235" t="s">
        <v>417</v>
      </c>
      <c r="AU866" s="235" t="s">
        <v>87</v>
      </c>
      <c r="AV866" s="13" t="s">
        <v>87</v>
      </c>
      <c r="AW866" s="13" t="s">
        <v>43</v>
      </c>
      <c r="AX866" s="13" t="s">
        <v>79</v>
      </c>
      <c r="AY866" s="235" t="s">
        <v>406</v>
      </c>
    </row>
    <row r="867" spans="2:65" s="12" customFormat="1" x14ac:dyDescent="0.3">
      <c r="B867" s="213"/>
      <c r="C867" s="214"/>
      <c r="D867" s="215" t="s">
        <v>417</v>
      </c>
      <c r="E867" s="216" t="s">
        <v>36</v>
      </c>
      <c r="F867" s="217" t="s">
        <v>4523</v>
      </c>
      <c r="G867" s="214"/>
      <c r="H867" s="218" t="s">
        <v>36</v>
      </c>
      <c r="I867" s="219"/>
      <c r="J867" s="214"/>
      <c r="K867" s="214"/>
      <c r="L867" s="220"/>
      <c r="M867" s="221"/>
      <c r="N867" s="222"/>
      <c r="O867" s="222"/>
      <c r="P867" s="222"/>
      <c r="Q867" s="222"/>
      <c r="R867" s="222"/>
      <c r="S867" s="222"/>
      <c r="T867" s="223"/>
      <c r="AT867" s="224" t="s">
        <v>417</v>
      </c>
      <c r="AU867" s="224" t="s">
        <v>87</v>
      </c>
      <c r="AV867" s="12" t="s">
        <v>23</v>
      </c>
      <c r="AW867" s="12" t="s">
        <v>43</v>
      </c>
      <c r="AX867" s="12" t="s">
        <v>79</v>
      </c>
      <c r="AY867" s="224" t="s">
        <v>406</v>
      </c>
    </row>
    <row r="868" spans="2:65" s="13" customFormat="1" x14ac:dyDescent="0.3">
      <c r="B868" s="225"/>
      <c r="C868" s="226"/>
      <c r="D868" s="215" t="s">
        <v>417</v>
      </c>
      <c r="E868" s="227" t="s">
        <v>36</v>
      </c>
      <c r="F868" s="228" t="s">
        <v>2871</v>
      </c>
      <c r="G868" s="226"/>
      <c r="H868" s="229">
        <v>3.5</v>
      </c>
      <c r="I868" s="230"/>
      <c r="J868" s="226"/>
      <c r="K868" s="226"/>
      <c r="L868" s="231"/>
      <c r="M868" s="232"/>
      <c r="N868" s="233"/>
      <c r="O868" s="233"/>
      <c r="P868" s="233"/>
      <c r="Q868" s="233"/>
      <c r="R868" s="233"/>
      <c r="S868" s="233"/>
      <c r="T868" s="234"/>
      <c r="AT868" s="235" t="s">
        <v>417</v>
      </c>
      <c r="AU868" s="235" t="s">
        <v>87</v>
      </c>
      <c r="AV868" s="13" t="s">
        <v>87</v>
      </c>
      <c r="AW868" s="13" t="s">
        <v>43</v>
      </c>
      <c r="AX868" s="13" t="s">
        <v>79</v>
      </c>
      <c r="AY868" s="235" t="s">
        <v>406</v>
      </c>
    </row>
    <row r="869" spans="2:65" s="15" customFormat="1" x14ac:dyDescent="0.3">
      <c r="B869" s="254"/>
      <c r="C869" s="255"/>
      <c r="D869" s="247" t="s">
        <v>417</v>
      </c>
      <c r="E869" s="265" t="s">
        <v>3065</v>
      </c>
      <c r="F869" s="266" t="s">
        <v>435</v>
      </c>
      <c r="G869" s="255"/>
      <c r="H869" s="267">
        <v>9.25</v>
      </c>
      <c r="I869" s="259"/>
      <c r="J869" s="255"/>
      <c r="K869" s="255"/>
      <c r="L869" s="260"/>
      <c r="M869" s="261"/>
      <c r="N869" s="262"/>
      <c r="O869" s="262"/>
      <c r="P869" s="262"/>
      <c r="Q869" s="262"/>
      <c r="R869" s="262"/>
      <c r="S869" s="262"/>
      <c r="T869" s="263"/>
      <c r="AT869" s="264" t="s">
        <v>417</v>
      </c>
      <c r="AU869" s="264" t="s">
        <v>87</v>
      </c>
      <c r="AV869" s="15" t="s">
        <v>94</v>
      </c>
      <c r="AW869" s="15" t="s">
        <v>43</v>
      </c>
      <c r="AX869" s="15" t="s">
        <v>23</v>
      </c>
      <c r="AY869" s="264" t="s">
        <v>406</v>
      </c>
    </row>
    <row r="870" spans="2:65" s="1" customFormat="1" ht="22.5" customHeight="1" x14ac:dyDescent="0.3">
      <c r="B870" s="37"/>
      <c r="C870" s="268" t="s">
        <v>1523</v>
      </c>
      <c r="D870" s="268" t="s">
        <v>533</v>
      </c>
      <c r="E870" s="269" t="s">
        <v>4526</v>
      </c>
      <c r="F870" s="270" t="s">
        <v>4527</v>
      </c>
      <c r="G870" s="271" t="s">
        <v>596</v>
      </c>
      <c r="H870" s="272">
        <v>9.5280000000000005</v>
      </c>
      <c r="I870" s="273"/>
      <c r="J870" s="274">
        <f>ROUND(I870*H870,2)</f>
        <v>0</v>
      </c>
      <c r="K870" s="270" t="s">
        <v>36</v>
      </c>
      <c r="L870" s="275"/>
      <c r="M870" s="276" t="s">
        <v>36</v>
      </c>
      <c r="N870" s="277" t="s">
        <v>50</v>
      </c>
      <c r="O870" s="38"/>
      <c r="P870" s="210">
        <f>O870*H870</f>
        <v>0</v>
      </c>
      <c r="Q870" s="210">
        <v>9.7699999999999995E-2</v>
      </c>
      <c r="R870" s="210">
        <f>Q870*H870</f>
        <v>0.93088559999999998</v>
      </c>
      <c r="S870" s="210">
        <v>0</v>
      </c>
      <c r="T870" s="211">
        <f>S870*H870</f>
        <v>0</v>
      </c>
      <c r="AR870" s="19" t="s">
        <v>457</v>
      </c>
      <c r="AT870" s="19" t="s">
        <v>533</v>
      </c>
      <c r="AU870" s="19" t="s">
        <v>87</v>
      </c>
      <c r="AY870" s="19" t="s">
        <v>406</v>
      </c>
      <c r="BE870" s="212">
        <f>IF(N870="základní",J870,0)</f>
        <v>0</v>
      </c>
      <c r="BF870" s="212">
        <f>IF(N870="snížená",J870,0)</f>
        <v>0</v>
      </c>
      <c r="BG870" s="212">
        <f>IF(N870="zákl. přenesená",J870,0)</f>
        <v>0</v>
      </c>
      <c r="BH870" s="212">
        <f>IF(N870="sníž. přenesená",J870,0)</f>
        <v>0</v>
      </c>
      <c r="BI870" s="212">
        <f>IF(N870="nulová",J870,0)</f>
        <v>0</v>
      </c>
      <c r="BJ870" s="19" t="s">
        <v>23</v>
      </c>
      <c r="BK870" s="212">
        <f>ROUND(I870*H870,2)</f>
        <v>0</v>
      </c>
      <c r="BL870" s="19" t="s">
        <v>415</v>
      </c>
      <c r="BM870" s="19" t="s">
        <v>4528</v>
      </c>
    </row>
    <row r="871" spans="2:65" s="13" customFormat="1" x14ac:dyDescent="0.3">
      <c r="B871" s="225"/>
      <c r="C871" s="226"/>
      <c r="D871" s="247" t="s">
        <v>417</v>
      </c>
      <c r="E871" s="251" t="s">
        <v>36</v>
      </c>
      <c r="F871" s="252" t="s">
        <v>4529</v>
      </c>
      <c r="G871" s="226"/>
      <c r="H871" s="253">
        <v>9.5280000000000005</v>
      </c>
      <c r="I871" s="230"/>
      <c r="J871" s="226"/>
      <c r="K871" s="226"/>
      <c r="L871" s="231"/>
      <c r="M871" s="232"/>
      <c r="N871" s="233"/>
      <c r="O871" s="233"/>
      <c r="P871" s="233"/>
      <c r="Q871" s="233"/>
      <c r="R871" s="233"/>
      <c r="S871" s="233"/>
      <c r="T871" s="234"/>
      <c r="AT871" s="235" t="s">
        <v>417</v>
      </c>
      <c r="AU871" s="235" t="s">
        <v>87</v>
      </c>
      <c r="AV871" s="13" t="s">
        <v>87</v>
      </c>
      <c r="AW871" s="13" t="s">
        <v>43</v>
      </c>
      <c r="AX871" s="13" t="s">
        <v>23</v>
      </c>
      <c r="AY871" s="235" t="s">
        <v>406</v>
      </c>
    </row>
    <row r="872" spans="2:65" s="1" customFormat="1" ht="22.5" customHeight="1" x14ac:dyDescent="0.3">
      <c r="B872" s="37"/>
      <c r="C872" s="201" t="s">
        <v>1528</v>
      </c>
      <c r="D872" s="201" t="s">
        <v>410</v>
      </c>
      <c r="E872" s="202" t="s">
        <v>4530</v>
      </c>
      <c r="F872" s="203" t="s">
        <v>4531</v>
      </c>
      <c r="G872" s="204" t="s">
        <v>1363</v>
      </c>
      <c r="H872" s="205">
        <v>1</v>
      </c>
      <c r="I872" s="206"/>
      <c r="J872" s="207">
        <f>ROUND(I872*H872,2)</f>
        <v>0</v>
      </c>
      <c r="K872" s="203" t="s">
        <v>36</v>
      </c>
      <c r="L872" s="57"/>
      <c r="M872" s="208" t="s">
        <v>36</v>
      </c>
      <c r="N872" s="209" t="s">
        <v>50</v>
      </c>
      <c r="O872" s="38"/>
      <c r="P872" s="210">
        <f>O872*H872</f>
        <v>0</v>
      </c>
      <c r="Q872" s="210">
        <v>4.1000000000000002E-2</v>
      </c>
      <c r="R872" s="210">
        <f>Q872*H872</f>
        <v>4.1000000000000002E-2</v>
      </c>
      <c r="S872" s="210">
        <v>0</v>
      </c>
      <c r="T872" s="211">
        <f>S872*H872</f>
        <v>0</v>
      </c>
      <c r="AR872" s="19" t="s">
        <v>415</v>
      </c>
      <c r="AT872" s="19" t="s">
        <v>410</v>
      </c>
      <c r="AU872" s="19" t="s">
        <v>87</v>
      </c>
      <c r="AY872" s="19" t="s">
        <v>406</v>
      </c>
      <c r="BE872" s="212">
        <f>IF(N872="základní",J872,0)</f>
        <v>0</v>
      </c>
      <c r="BF872" s="212">
        <f>IF(N872="snížená",J872,0)</f>
        <v>0</v>
      </c>
      <c r="BG872" s="212">
        <f>IF(N872="zákl. přenesená",J872,0)</f>
        <v>0</v>
      </c>
      <c r="BH872" s="212">
        <f>IF(N872="sníž. přenesená",J872,0)</f>
        <v>0</v>
      </c>
      <c r="BI872" s="212">
        <f>IF(N872="nulová",J872,0)</f>
        <v>0</v>
      </c>
      <c r="BJ872" s="19" t="s">
        <v>23</v>
      </c>
      <c r="BK872" s="212">
        <f>ROUND(I872*H872,2)</f>
        <v>0</v>
      </c>
      <c r="BL872" s="19" t="s">
        <v>415</v>
      </c>
      <c r="BM872" s="19" t="s">
        <v>4532</v>
      </c>
    </row>
    <row r="873" spans="2:65" s="13" customFormat="1" x14ac:dyDescent="0.3">
      <c r="B873" s="225"/>
      <c r="C873" s="226"/>
      <c r="D873" s="247" t="s">
        <v>417</v>
      </c>
      <c r="E873" s="251" t="s">
        <v>36</v>
      </c>
      <c r="F873" s="252" t="s">
        <v>2497</v>
      </c>
      <c r="G873" s="226"/>
      <c r="H873" s="253">
        <v>1</v>
      </c>
      <c r="I873" s="230"/>
      <c r="J873" s="226"/>
      <c r="K873" s="226"/>
      <c r="L873" s="231"/>
      <c r="M873" s="232"/>
      <c r="N873" s="233"/>
      <c r="O873" s="233"/>
      <c r="P873" s="233"/>
      <c r="Q873" s="233"/>
      <c r="R873" s="233"/>
      <c r="S873" s="233"/>
      <c r="T873" s="234"/>
      <c r="AT873" s="235" t="s">
        <v>417</v>
      </c>
      <c r="AU873" s="235" t="s">
        <v>87</v>
      </c>
      <c r="AV873" s="13" t="s">
        <v>87</v>
      </c>
      <c r="AW873" s="13" t="s">
        <v>43</v>
      </c>
      <c r="AX873" s="13" t="s">
        <v>23</v>
      </c>
      <c r="AY873" s="235" t="s">
        <v>406</v>
      </c>
    </row>
    <row r="874" spans="2:65" s="1" customFormat="1" ht="44.25" customHeight="1" x14ac:dyDescent="0.3">
      <c r="B874" s="37"/>
      <c r="C874" s="201" t="s">
        <v>1536</v>
      </c>
      <c r="D874" s="201" t="s">
        <v>410</v>
      </c>
      <c r="E874" s="202" t="s">
        <v>2494</v>
      </c>
      <c r="F874" s="203" t="s">
        <v>4533</v>
      </c>
      <c r="G874" s="204" t="s">
        <v>1363</v>
      </c>
      <c r="H874" s="205">
        <v>1</v>
      </c>
      <c r="I874" s="206"/>
      <c r="J874" s="207">
        <f>ROUND(I874*H874,2)</f>
        <v>0</v>
      </c>
      <c r="K874" s="203" t="s">
        <v>36</v>
      </c>
      <c r="L874" s="57"/>
      <c r="M874" s="208" t="s">
        <v>36</v>
      </c>
      <c r="N874" s="209" t="s">
        <v>50</v>
      </c>
      <c r="O874" s="38"/>
      <c r="P874" s="210">
        <f>O874*H874</f>
        <v>0</v>
      </c>
      <c r="Q874" s="210">
        <v>1.417</v>
      </c>
      <c r="R874" s="210">
        <f>Q874*H874</f>
        <v>1.417</v>
      </c>
      <c r="S874" s="210">
        <v>0</v>
      </c>
      <c r="T874" s="211">
        <f>S874*H874</f>
        <v>0</v>
      </c>
      <c r="AR874" s="19" t="s">
        <v>415</v>
      </c>
      <c r="AT874" s="19" t="s">
        <v>410</v>
      </c>
      <c r="AU874" s="19" t="s">
        <v>87</v>
      </c>
      <c r="AY874" s="19" t="s">
        <v>406</v>
      </c>
      <c r="BE874" s="212">
        <f>IF(N874="základní",J874,0)</f>
        <v>0</v>
      </c>
      <c r="BF874" s="212">
        <f>IF(N874="snížená",J874,0)</f>
        <v>0</v>
      </c>
      <c r="BG874" s="212">
        <f>IF(N874="zákl. přenesená",J874,0)</f>
        <v>0</v>
      </c>
      <c r="BH874" s="212">
        <f>IF(N874="sníž. přenesená",J874,0)</f>
        <v>0</v>
      </c>
      <c r="BI874" s="212">
        <f>IF(N874="nulová",J874,0)</f>
        <v>0</v>
      </c>
      <c r="BJ874" s="19" t="s">
        <v>23</v>
      </c>
      <c r="BK874" s="212">
        <f>ROUND(I874*H874,2)</f>
        <v>0</v>
      </c>
      <c r="BL874" s="19" t="s">
        <v>415</v>
      </c>
      <c r="BM874" s="19" t="s">
        <v>4534</v>
      </c>
    </row>
    <row r="875" spans="2:65" s="13" customFormat="1" x14ac:dyDescent="0.3">
      <c r="B875" s="225"/>
      <c r="C875" s="226"/>
      <c r="D875" s="247" t="s">
        <v>417</v>
      </c>
      <c r="E875" s="251" t="s">
        <v>36</v>
      </c>
      <c r="F875" s="252" t="s">
        <v>2497</v>
      </c>
      <c r="G875" s="226"/>
      <c r="H875" s="253">
        <v>1</v>
      </c>
      <c r="I875" s="230"/>
      <c r="J875" s="226"/>
      <c r="K875" s="226"/>
      <c r="L875" s="231"/>
      <c r="M875" s="232"/>
      <c r="N875" s="233"/>
      <c r="O875" s="233"/>
      <c r="P875" s="233"/>
      <c r="Q875" s="233"/>
      <c r="R875" s="233"/>
      <c r="S875" s="233"/>
      <c r="T875" s="234"/>
      <c r="AT875" s="235" t="s">
        <v>417</v>
      </c>
      <c r="AU875" s="235" t="s">
        <v>87</v>
      </c>
      <c r="AV875" s="13" t="s">
        <v>87</v>
      </c>
      <c r="AW875" s="13" t="s">
        <v>43</v>
      </c>
      <c r="AX875" s="13" t="s">
        <v>23</v>
      </c>
      <c r="AY875" s="235" t="s">
        <v>406</v>
      </c>
    </row>
    <row r="876" spans="2:65" s="1" customFormat="1" ht="22.5" customHeight="1" x14ac:dyDescent="0.3">
      <c r="B876" s="37"/>
      <c r="C876" s="201" t="s">
        <v>1545</v>
      </c>
      <c r="D876" s="201" t="s">
        <v>410</v>
      </c>
      <c r="E876" s="202" t="s">
        <v>2298</v>
      </c>
      <c r="F876" s="203" t="s">
        <v>2299</v>
      </c>
      <c r="G876" s="204" t="s">
        <v>1363</v>
      </c>
      <c r="H876" s="205">
        <v>5</v>
      </c>
      <c r="I876" s="206"/>
      <c r="J876" s="207">
        <f>ROUND(I876*H876,2)</f>
        <v>0</v>
      </c>
      <c r="K876" s="203" t="s">
        <v>36</v>
      </c>
      <c r="L876" s="57"/>
      <c r="M876" s="208" t="s">
        <v>36</v>
      </c>
      <c r="N876" s="209" t="s">
        <v>50</v>
      </c>
      <c r="O876" s="38"/>
      <c r="P876" s="210">
        <f>O876*H876</f>
        <v>0</v>
      </c>
      <c r="Q876" s="210">
        <v>0</v>
      </c>
      <c r="R876" s="210">
        <f>Q876*H876</f>
        <v>0</v>
      </c>
      <c r="S876" s="210">
        <v>0</v>
      </c>
      <c r="T876" s="211">
        <f>S876*H876</f>
        <v>0</v>
      </c>
      <c r="AR876" s="19" t="s">
        <v>415</v>
      </c>
      <c r="AT876" s="19" t="s">
        <v>410</v>
      </c>
      <c r="AU876" s="19" t="s">
        <v>87</v>
      </c>
      <c r="AY876" s="19" t="s">
        <v>406</v>
      </c>
      <c r="BE876" s="212">
        <f>IF(N876="základní",J876,0)</f>
        <v>0</v>
      </c>
      <c r="BF876" s="212">
        <f>IF(N876="snížená",J876,0)</f>
        <v>0</v>
      </c>
      <c r="BG876" s="212">
        <f>IF(N876="zákl. přenesená",J876,0)</f>
        <v>0</v>
      </c>
      <c r="BH876" s="212">
        <f>IF(N876="sníž. přenesená",J876,0)</f>
        <v>0</v>
      </c>
      <c r="BI876" s="212">
        <f>IF(N876="nulová",J876,0)</f>
        <v>0</v>
      </c>
      <c r="BJ876" s="19" t="s">
        <v>23</v>
      </c>
      <c r="BK876" s="212">
        <f>ROUND(I876*H876,2)</f>
        <v>0</v>
      </c>
      <c r="BL876" s="19" t="s">
        <v>415</v>
      </c>
      <c r="BM876" s="19" t="s">
        <v>4535</v>
      </c>
    </row>
    <row r="877" spans="2:65" s="1" customFormat="1" ht="31.5" customHeight="1" x14ac:dyDescent="0.3">
      <c r="B877" s="37"/>
      <c r="C877" s="201" t="s">
        <v>1551</v>
      </c>
      <c r="D877" s="201" t="s">
        <v>410</v>
      </c>
      <c r="E877" s="202" t="s">
        <v>4536</v>
      </c>
      <c r="F877" s="203" t="s">
        <v>4537</v>
      </c>
      <c r="G877" s="204" t="s">
        <v>596</v>
      </c>
      <c r="H877" s="205">
        <v>29</v>
      </c>
      <c r="I877" s="206"/>
      <c r="J877" s="207">
        <f>ROUND(I877*H877,2)</f>
        <v>0</v>
      </c>
      <c r="K877" s="203" t="s">
        <v>36</v>
      </c>
      <c r="L877" s="57"/>
      <c r="M877" s="208" t="s">
        <v>36</v>
      </c>
      <c r="N877" s="209" t="s">
        <v>50</v>
      </c>
      <c r="O877" s="38"/>
      <c r="P877" s="210">
        <f>O877*H877</f>
        <v>0</v>
      </c>
      <c r="Q877" s="210">
        <v>0</v>
      </c>
      <c r="R877" s="210">
        <f>Q877*H877</f>
        <v>0</v>
      </c>
      <c r="S877" s="210">
        <v>0</v>
      </c>
      <c r="T877" s="211">
        <f>S877*H877</f>
        <v>0</v>
      </c>
      <c r="AR877" s="19" t="s">
        <v>415</v>
      </c>
      <c r="AT877" s="19" t="s">
        <v>410</v>
      </c>
      <c r="AU877" s="19" t="s">
        <v>87</v>
      </c>
      <c r="AY877" s="19" t="s">
        <v>406</v>
      </c>
      <c r="BE877" s="212">
        <f>IF(N877="základní",J877,0)</f>
        <v>0</v>
      </c>
      <c r="BF877" s="212">
        <f>IF(N877="snížená",J877,0)</f>
        <v>0</v>
      </c>
      <c r="BG877" s="212">
        <f>IF(N877="zákl. přenesená",J877,0)</f>
        <v>0</v>
      </c>
      <c r="BH877" s="212">
        <f>IF(N877="sníž. přenesená",J877,0)</f>
        <v>0</v>
      </c>
      <c r="BI877" s="212">
        <f>IF(N877="nulová",J877,0)</f>
        <v>0</v>
      </c>
      <c r="BJ877" s="19" t="s">
        <v>23</v>
      </c>
      <c r="BK877" s="212">
        <f>ROUND(I877*H877,2)</f>
        <v>0</v>
      </c>
      <c r="BL877" s="19" t="s">
        <v>415</v>
      </c>
      <c r="BM877" s="19" t="s">
        <v>4538</v>
      </c>
    </row>
    <row r="878" spans="2:65" s="1" customFormat="1" ht="22.5" customHeight="1" x14ac:dyDescent="0.3">
      <c r="B878" s="37"/>
      <c r="C878" s="201" t="s">
        <v>1556</v>
      </c>
      <c r="D878" s="201" t="s">
        <v>410</v>
      </c>
      <c r="E878" s="202" t="s">
        <v>2526</v>
      </c>
      <c r="F878" s="203" t="s">
        <v>2527</v>
      </c>
      <c r="G878" s="204" t="s">
        <v>413</v>
      </c>
      <c r="H878" s="205">
        <v>1.0569999999999999</v>
      </c>
      <c r="I878" s="206"/>
      <c r="J878" s="207">
        <f>ROUND(I878*H878,2)</f>
        <v>0</v>
      </c>
      <c r="K878" s="203" t="s">
        <v>36</v>
      </c>
      <c r="L878" s="57"/>
      <c r="M878" s="208" t="s">
        <v>36</v>
      </c>
      <c r="N878" s="209" t="s">
        <v>50</v>
      </c>
      <c r="O878" s="38"/>
      <c r="P878" s="210">
        <f>O878*H878</f>
        <v>0</v>
      </c>
      <c r="Q878" s="210">
        <v>2.9295</v>
      </c>
      <c r="R878" s="210">
        <f>Q878*H878</f>
        <v>3.0964814999999999</v>
      </c>
      <c r="S878" s="210">
        <v>0</v>
      </c>
      <c r="T878" s="211">
        <f>S878*H878</f>
        <v>0</v>
      </c>
      <c r="AR878" s="19" t="s">
        <v>415</v>
      </c>
      <c r="AT878" s="19" t="s">
        <v>410</v>
      </c>
      <c r="AU878" s="19" t="s">
        <v>87</v>
      </c>
      <c r="AY878" s="19" t="s">
        <v>406</v>
      </c>
      <c r="BE878" s="212">
        <f>IF(N878="základní",J878,0)</f>
        <v>0</v>
      </c>
      <c r="BF878" s="212">
        <f>IF(N878="snížená",J878,0)</f>
        <v>0</v>
      </c>
      <c r="BG878" s="212">
        <f>IF(N878="zákl. přenesená",J878,0)</f>
        <v>0</v>
      </c>
      <c r="BH878" s="212">
        <f>IF(N878="sníž. přenesená",J878,0)</f>
        <v>0</v>
      </c>
      <c r="BI878" s="212">
        <f>IF(N878="nulová",J878,0)</f>
        <v>0</v>
      </c>
      <c r="BJ878" s="19" t="s">
        <v>23</v>
      </c>
      <c r="BK878" s="212">
        <f>ROUND(I878*H878,2)</f>
        <v>0</v>
      </c>
      <c r="BL878" s="19" t="s">
        <v>415</v>
      </c>
      <c r="BM878" s="19" t="s">
        <v>4539</v>
      </c>
    </row>
    <row r="879" spans="2:65" s="12" customFormat="1" x14ac:dyDescent="0.3">
      <c r="B879" s="213"/>
      <c r="C879" s="214"/>
      <c r="D879" s="215" t="s">
        <v>417</v>
      </c>
      <c r="E879" s="216" t="s">
        <v>36</v>
      </c>
      <c r="F879" s="217" t="s">
        <v>4540</v>
      </c>
      <c r="G879" s="214"/>
      <c r="H879" s="218" t="s">
        <v>36</v>
      </c>
      <c r="I879" s="219"/>
      <c r="J879" s="214"/>
      <c r="K879" s="214"/>
      <c r="L879" s="220"/>
      <c r="M879" s="221"/>
      <c r="N879" s="222"/>
      <c r="O879" s="222"/>
      <c r="P879" s="222"/>
      <c r="Q879" s="222"/>
      <c r="R879" s="222"/>
      <c r="S879" s="222"/>
      <c r="T879" s="223"/>
      <c r="AT879" s="224" t="s">
        <v>417</v>
      </c>
      <c r="AU879" s="224" t="s">
        <v>87</v>
      </c>
      <c r="AV879" s="12" t="s">
        <v>23</v>
      </c>
      <c r="AW879" s="12" t="s">
        <v>43</v>
      </c>
      <c r="AX879" s="12" t="s">
        <v>79</v>
      </c>
      <c r="AY879" s="224" t="s">
        <v>406</v>
      </c>
    </row>
    <row r="880" spans="2:65" s="12" customFormat="1" x14ac:dyDescent="0.3">
      <c r="B880" s="213"/>
      <c r="C880" s="214"/>
      <c r="D880" s="215" t="s">
        <v>417</v>
      </c>
      <c r="E880" s="216" t="s">
        <v>36</v>
      </c>
      <c r="F880" s="217" t="s">
        <v>4541</v>
      </c>
      <c r="G880" s="214"/>
      <c r="H880" s="218" t="s">
        <v>36</v>
      </c>
      <c r="I880" s="219"/>
      <c r="J880" s="214"/>
      <c r="K880" s="214"/>
      <c r="L880" s="220"/>
      <c r="M880" s="221"/>
      <c r="N880" s="222"/>
      <c r="O880" s="222"/>
      <c r="P880" s="222"/>
      <c r="Q880" s="222"/>
      <c r="R880" s="222"/>
      <c r="S880" s="222"/>
      <c r="T880" s="223"/>
      <c r="AT880" s="224" t="s">
        <v>417</v>
      </c>
      <c r="AU880" s="224" t="s">
        <v>87</v>
      </c>
      <c r="AV880" s="12" t="s">
        <v>23</v>
      </c>
      <c r="AW880" s="12" t="s">
        <v>43</v>
      </c>
      <c r="AX880" s="12" t="s">
        <v>79</v>
      </c>
      <c r="AY880" s="224" t="s">
        <v>406</v>
      </c>
    </row>
    <row r="881" spans="2:65" s="13" customFormat="1" x14ac:dyDescent="0.3">
      <c r="B881" s="225"/>
      <c r="C881" s="226"/>
      <c r="D881" s="247" t="s">
        <v>417</v>
      </c>
      <c r="E881" s="251" t="s">
        <v>36</v>
      </c>
      <c r="F881" s="252" t="s">
        <v>4542</v>
      </c>
      <c r="G881" s="226"/>
      <c r="H881" s="253">
        <v>1.0569999999999999</v>
      </c>
      <c r="I881" s="230"/>
      <c r="J881" s="226"/>
      <c r="K881" s="226"/>
      <c r="L881" s="231"/>
      <c r="M881" s="232"/>
      <c r="N881" s="233"/>
      <c r="O881" s="233"/>
      <c r="P881" s="233"/>
      <c r="Q881" s="233"/>
      <c r="R881" s="233"/>
      <c r="S881" s="233"/>
      <c r="T881" s="234"/>
      <c r="AT881" s="235" t="s">
        <v>417</v>
      </c>
      <c r="AU881" s="235" t="s">
        <v>87</v>
      </c>
      <c r="AV881" s="13" t="s">
        <v>87</v>
      </c>
      <c r="AW881" s="13" t="s">
        <v>43</v>
      </c>
      <c r="AX881" s="13" t="s">
        <v>23</v>
      </c>
      <c r="AY881" s="235" t="s">
        <v>406</v>
      </c>
    </row>
    <row r="882" spans="2:65" s="1" customFormat="1" ht="22.5" customHeight="1" x14ac:dyDescent="0.3">
      <c r="B882" s="37"/>
      <c r="C882" s="201" t="s">
        <v>1562</v>
      </c>
      <c r="D882" s="201" t="s">
        <v>410</v>
      </c>
      <c r="E882" s="202" t="s">
        <v>2532</v>
      </c>
      <c r="F882" s="203" t="s">
        <v>4543</v>
      </c>
      <c r="G882" s="204" t="s">
        <v>413</v>
      </c>
      <c r="H882" s="205">
        <v>15.48</v>
      </c>
      <c r="I882" s="206"/>
      <c r="J882" s="207">
        <f>ROUND(I882*H882,2)</f>
        <v>0</v>
      </c>
      <c r="K882" s="203" t="s">
        <v>36</v>
      </c>
      <c r="L882" s="57"/>
      <c r="M882" s="208" t="s">
        <v>36</v>
      </c>
      <c r="N882" s="209" t="s">
        <v>50</v>
      </c>
      <c r="O882" s="38"/>
      <c r="P882" s="210">
        <f>O882*H882</f>
        <v>0</v>
      </c>
      <c r="Q882" s="210">
        <v>0</v>
      </c>
      <c r="R882" s="210">
        <f>Q882*H882</f>
        <v>0</v>
      </c>
      <c r="S882" s="210">
        <v>0</v>
      </c>
      <c r="T882" s="211">
        <f>S882*H882</f>
        <v>0</v>
      </c>
      <c r="AR882" s="19" t="s">
        <v>415</v>
      </c>
      <c r="AT882" s="19" t="s">
        <v>410</v>
      </c>
      <c r="AU882" s="19" t="s">
        <v>87</v>
      </c>
      <c r="AY882" s="19" t="s">
        <v>406</v>
      </c>
      <c r="BE882" s="212">
        <f>IF(N882="základní",J882,0)</f>
        <v>0</v>
      </c>
      <c r="BF882" s="212">
        <f>IF(N882="snížená",J882,0)</f>
        <v>0</v>
      </c>
      <c r="BG882" s="212">
        <f>IF(N882="zákl. přenesená",J882,0)</f>
        <v>0</v>
      </c>
      <c r="BH882" s="212">
        <f>IF(N882="sníž. přenesená",J882,0)</f>
        <v>0</v>
      </c>
      <c r="BI882" s="212">
        <f>IF(N882="nulová",J882,0)</f>
        <v>0</v>
      </c>
      <c r="BJ882" s="19" t="s">
        <v>23</v>
      </c>
      <c r="BK882" s="212">
        <f>ROUND(I882*H882,2)</f>
        <v>0</v>
      </c>
      <c r="BL882" s="19" t="s">
        <v>415</v>
      </c>
      <c r="BM882" s="19" t="s">
        <v>4544</v>
      </c>
    </row>
    <row r="883" spans="2:65" s="12" customFormat="1" x14ac:dyDescent="0.3">
      <c r="B883" s="213"/>
      <c r="C883" s="214"/>
      <c r="D883" s="215" t="s">
        <v>417</v>
      </c>
      <c r="E883" s="216" t="s">
        <v>36</v>
      </c>
      <c r="F883" s="217" t="s">
        <v>4545</v>
      </c>
      <c r="G883" s="214"/>
      <c r="H883" s="218" t="s">
        <v>36</v>
      </c>
      <c r="I883" s="219"/>
      <c r="J883" s="214"/>
      <c r="K883" s="214"/>
      <c r="L883" s="220"/>
      <c r="M883" s="221"/>
      <c r="N883" s="222"/>
      <c r="O883" s="222"/>
      <c r="P883" s="222"/>
      <c r="Q883" s="222"/>
      <c r="R883" s="222"/>
      <c r="S883" s="222"/>
      <c r="T883" s="223"/>
      <c r="AT883" s="224" t="s">
        <v>417</v>
      </c>
      <c r="AU883" s="224" t="s">
        <v>87</v>
      </c>
      <c r="AV883" s="12" t="s">
        <v>23</v>
      </c>
      <c r="AW883" s="12" t="s">
        <v>43</v>
      </c>
      <c r="AX883" s="12" t="s">
        <v>79</v>
      </c>
      <c r="AY883" s="224" t="s">
        <v>406</v>
      </c>
    </row>
    <row r="884" spans="2:65" s="13" customFormat="1" x14ac:dyDescent="0.3">
      <c r="B884" s="225"/>
      <c r="C884" s="226"/>
      <c r="D884" s="215" t="s">
        <v>417</v>
      </c>
      <c r="E884" s="227" t="s">
        <v>36</v>
      </c>
      <c r="F884" s="228" t="s">
        <v>4546</v>
      </c>
      <c r="G884" s="226"/>
      <c r="H884" s="229">
        <v>2.52</v>
      </c>
      <c r="I884" s="230"/>
      <c r="J884" s="226"/>
      <c r="K884" s="226"/>
      <c r="L884" s="231"/>
      <c r="M884" s="232"/>
      <c r="N884" s="233"/>
      <c r="O884" s="233"/>
      <c r="P884" s="233"/>
      <c r="Q884" s="233"/>
      <c r="R884" s="233"/>
      <c r="S884" s="233"/>
      <c r="T884" s="234"/>
      <c r="AT884" s="235" t="s">
        <v>417</v>
      </c>
      <c r="AU884" s="235" t="s">
        <v>87</v>
      </c>
      <c r="AV884" s="13" t="s">
        <v>87</v>
      </c>
      <c r="AW884" s="13" t="s">
        <v>43</v>
      </c>
      <c r="AX884" s="13" t="s">
        <v>79</v>
      </c>
      <c r="AY884" s="235" t="s">
        <v>406</v>
      </c>
    </row>
    <row r="885" spans="2:65" s="13" customFormat="1" x14ac:dyDescent="0.3">
      <c r="B885" s="225"/>
      <c r="C885" s="226"/>
      <c r="D885" s="215" t="s">
        <v>417</v>
      </c>
      <c r="E885" s="227" t="s">
        <v>36</v>
      </c>
      <c r="F885" s="228" t="s">
        <v>4547</v>
      </c>
      <c r="G885" s="226"/>
      <c r="H885" s="229">
        <v>6.72</v>
      </c>
      <c r="I885" s="230"/>
      <c r="J885" s="226"/>
      <c r="K885" s="226"/>
      <c r="L885" s="231"/>
      <c r="M885" s="232"/>
      <c r="N885" s="233"/>
      <c r="O885" s="233"/>
      <c r="P885" s="233"/>
      <c r="Q885" s="233"/>
      <c r="R885" s="233"/>
      <c r="S885" s="233"/>
      <c r="T885" s="234"/>
      <c r="AT885" s="235" t="s">
        <v>417</v>
      </c>
      <c r="AU885" s="235" t="s">
        <v>87</v>
      </c>
      <c r="AV885" s="13" t="s">
        <v>87</v>
      </c>
      <c r="AW885" s="13" t="s">
        <v>43</v>
      </c>
      <c r="AX885" s="13" t="s">
        <v>79</v>
      </c>
      <c r="AY885" s="235" t="s">
        <v>406</v>
      </c>
    </row>
    <row r="886" spans="2:65" s="13" customFormat="1" x14ac:dyDescent="0.3">
      <c r="B886" s="225"/>
      <c r="C886" s="226"/>
      <c r="D886" s="215" t="s">
        <v>417</v>
      </c>
      <c r="E886" s="227" t="s">
        <v>36</v>
      </c>
      <c r="F886" s="228" t="s">
        <v>4548</v>
      </c>
      <c r="G886" s="226"/>
      <c r="H886" s="229">
        <v>6.24</v>
      </c>
      <c r="I886" s="230"/>
      <c r="J886" s="226"/>
      <c r="K886" s="226"/>
      <c r="L886" s="231"/>
      <c r="M886" s="232"/>
      <c r="N886" s="233"/>
      <c r="O886" s="233"/>
      <c r="P886" s="233"/>
      <c r="Q886" s="233"/>
      <c r="R886" s="233"/>
      <c r="S886" s="233"/>
      <c r="T886" s="234"/>
      <c r="AT886" s="235" t="s">
        <v>417</v>
      </c>
      <c r="AU886" s="235" t="s">
        <v>87</v>
      </c>
      <c r="AV886" s="13" t="s">
        <v>87</v>
      </c>
      <c r="AW886" s="13" t="s">
        <v>43</v>
      </c>
      <c r="AX886" s="13" t="s">
        <v>79</v>
      </c>
      <c r="AY886" s="235" t="s">
        <v>406</v>
      </c>
    </row>
    <row r="887" spans="2:65" s="14" customFormat="1" x14ac:dyDescent="0.3">
      <c r="B887" s="236"/>
      <c r="C887" s="237"/>
      <c r="D887" s="247" t="s">
        <v>417</v>
      </c>
      <c r="E887" s="248" t="s">
        <v>36</v>
      </c>
      <c r="F887" s="249" t="s">
        <v>421</v>
      </c>
      <c r="G887" s="237"/>
      <c r="H887" s="250">
        <v>15.48</v>
      </c>
      <c r="I887" s="241"/>
      <c r="J887" s="237"/>
      <c r="K887" s="237"/>
      <c r="L887" s="242"/>
      <c r="M887" s="243"/>
      <c r="N887" s="244"/>
      <c r="O887" s="244"/>
      <c r="P887" s="244"/>
      <c r="Q887" s="244"/>
      <c r="R887" s="244"/>
      <c r="S887" s="244"/>
      <c r="T887" s="245"/>
      <c r="AT887" s="246" t="s">
        <v>417</v>
      </c>
      <c r="AU887" s="246" t="s">
        <v>87</v>
      </c>
      <c r="AV887" s="14" t="s">
        <v>415</v>
      </c>
      <c r="AW887" s="14" t="s">
        <v>43</v>
      </c>
      <c r="AX887" s="14" t="s">
        <v>23</v>
      </c>
      <c r="AY887" s="246" t="s">
        <v>406</v>
      </c>
    </row>
    <row r="888" spans="2:65" s="1" customFormat="1" ht="22.5" customHeight="1" x14ac:dyDescent="0.3">
      <c r="B888" s="37"/>
      <c r="C888" s="201" t="s">
        <v>1566</v>
      </c>
      <c r="D888" s="201" t="s">
        <v>410</v>
      </c>
      <c r="E888" s="202" t="s">
        <v>2540</v>
      </c>
      <c r="F888" s="203" t="s">
        <v>4549</v>
      </c>
      <c r="G888" s="204" t="s">
        <v>413</v>
      </c>
      <c r="H888" s="205">
        <v>17.966000000000001</v>
      </c>
      <c r="I888" s="206"/>
      <c r="J888" s="207">
        <f>ROUND(I888*H888,2)</f>
        <v>0</v>
      </c>
      <c r="K888" s="203" t="s">
        <v>36</v>
      </c>
      <c r="L888" s="57"/>
      <c r="M888" s="208" t="s">
        <v>36</v>
      </c>
      <c r="N888" s="209" t="s">
        <v>50</v>
      </c>
      <c r="O888" s="38"/>
      <c r="P888" s="210">
        <f>O888*H888</f>
        <v>0</v>
      </c>
      <c r="Q888" s="210">
        <v>0</v>
      </c>
      <c r="R888" s="210">
        <f>Q888*H888</f>
        <v>0</v>
      </c>
      <c r="S888" s="210">
        <v>0</v>
      </c>
      <c r="T888" s="211">
        <f>S888*H888</f>
        <v>0</v>
      </c>
      <c r="AR888" s="19" t="s">
        <v>415</v>
      </c>
      <c r="AT888" s="19" t="s">
        <v>410</v>
      </c>
      <c r="AU888" s="19" t="s">
        <v>87</v>
      </c>
      <c r="AY888" s="19" t="s">
        <v>406</v>
      </c>
      <c r="BE888" s="212">
        <f>IF(N888="základní",J888,0)</f>
        <v>0</v>
      </c>
      <c r="BF888" s="212">
        <f>IF(N888="snížená",J888,0)</f>
        <v>0</v>
      </c>
      <c r="BG888" s="212">
        <f>IF(N888="zákl. přenesená",J888,0)</f>
        <v>0</v>
      </c>
      <c r="BH888" s="212">
        <f>IF(N888="sníž. přenesená",J888,0)</f>
        <v>0</v>
      </c>
      <c r="BI888" s="212">
        <f>IF(N888="nulová",J888,0)</f>
        <v>0</v>
      </c>
      <c r="BJ888" s="19" t="s">
        <v>23</v>
      </c>
      <c r="BK888" s="212">
        <f>ROUND(I888*H888,2)</f>
        <v>0</v>
      </c>
      <c r="BL888" s="19" t="s">
        <v>415</v>
      </c>
      <c r="BM888" s="19" t="s">
        <v>4550</v>
      </c>
    </row>
    <row r="889" spans="2:65" s="12" customFormat="1" x14ac:dyDescent="0.3">
      <c r="B889" s="213"/>
      <c r="C889" s="214"/>
      <c r="D889" s="215" t="s">
        <v>417</v>
      </c>
      <c r="E889" s="216" t="s">
        <v>36</v>
      </c>
      <c r="F889" s="217" t="s">
        <v>4551</v>
      </c>
      <c r="G889" s="214"/>
      <c r="H889" s="218" t="s">
        <v>36</v>
      </c>
      <c r="I889" s="219"/>
      <c r="J889" s="214"/>
      <c r="K889" s="214"/>
      <c r="L889" s="220"/>
      <c r="M889" s="221"/>
      <c r="N889" s="222"/>
      <c r="O889" s="222"/>
      <c r="P889" s="222"/>
      <c r="Q889" s="222"/>
      <c r="R889" s="222"/>
      <c r="S889" s="222"/>
      <c r="T889" s="223"/>
      <c r="AT889" s="224" t="s">
        <v>417</v>
      </c>
      <c r="AU889" s="224" t="s">
        <v>87</v>
      </c>
      <c r="AV889" s="12" t="s">
        <v>23</v>
      </c>
      <c r="AW889" s="12" t="s">
        <v>43</v>
      </c>
      <c r="AX889" s="12" t="s">
        <v>79</v>
      </c>
      <c r="AY889" s="224" t="s">
        <v>406</v>
      </c>
    </row>
    <row r="890" spans="2:65" s="13" customFormat="1" x14ac:dyDescent="0.3">
      <c r="B890" s="225"/>
      <c r="C890" s="226"/>
      <c r="D890" s="215" t="s">
        <v>417</v>
      </c>
      <c r="E890" s="227" t="s">
        <v>36</v>
      </c>
      <c r="F890" s="228" t="s">
        <v>4552</v>
      </c>
      <c r="G890" s="226"/>
      <c r="H890" s="229">
        <v>0.84799999999999998</v>
      </c>
      <c r="I890" s="230"/>
      <c r="J890" s="226"/>
      <c r="K890" s="226"/>
      <c r="L890" s="231"/>
      <c r="M890" s="232"/>
      <c r="N890" s="233"/>
      <c r="O890" s="233"/>
      <c r="P890" s="233"/>
      <c r="Q890" s="233"/>
      <c r="R890" s="233"/>
      <c r="S890" s="233"/>
      <c r="T890" s="234"/>
      <c r="AT890" s="235" t="s">
        <v>417</v>
      </c>
      <c r="AU890" s="235" t="s">
        <v>87</v>
      </c>
      <c r="AV890" s="13" t="s">
        <v>87</v>
      </c>
      <c r="AW890" s="13" t="s">
        <v>43</v>
      </c>
      <c r="AX890" s="13" t="s">
        <v>79</v>
      </c>
      <c r="AY890" s="235" t="s">
        <v>406</v>
      </c>
    </row>
    <row r="891" spans="2:65" s="13" customFormat="1" x14ac:dyDescent="0.3">
      <c r="B891" s="225"/>
      <c r="C891" s="226"/>
      <c r="D891" s="215" t="s">
        <v>417</v>
      </c>
      <c r="E891" s="227" t="s">
        <v>36</v>
      </c>
      <c r="F891" s="228" t="s">
        <v>4553</v>
      </c>
      <c r="G891" s="226"/>
      <c r="H891" s="229">
        <v>2.3010000000000002</v>
      </c>
      <c r="I891" s="230"/>
      <c r="J891" s="226"/>
      <c r="K891" s="226"/>
      <c r="L891" s="231"/>
      <c r="M891" s="232"/>
      <c r="N891" s="233"/>
      <c r="O891" s="233"/>
      <c r="P891" s="233"/>
      <c r="Q891" s="233"/>
      <c r="R891" s="233"/>
      <c r="S891" s="233"/>
      <c r="T891" s="234"/>
      <c r="AT891" s="235" t="s">
        <v>417</v>
      </c>
      <c r="AU891" s="235" t="s">
        <v>87</v>
      </c>
      <c r="AV891" s="13" t="s">
        <v>87</v>
      </c>
      <c r="AW891" s="13" t="s">
        <v>43</v>
      </c>
      <c r="AX891" s="13" t="s">
        <v>79</v>
      </c>
      <c r="AY891" s="235" t="s">
        <v>406</v>
      </c>
    </row>
    <row r="892" spans="2:65" s="13" customFormat="1" x14ac:dyDescent="0.3">
      <c r="B892" s="225"/>
      <c r="C892" s="226"/>
      <c r="D892" s="215" t="s">
        <v>417</v>
      </c>
      <c r="E892" s="227" t="s">
        <v>36</v>
      </c>
      <c r="F892" s="228" t="s">
        <v>4554</v>
      </c>
      <c r="G892" s="226"/>
      <c r="H892" s="229">
        <v>0.67500000000000004</v>
      </c>
      <c r="I892" s="230"/>
      <c r="J892" s="226"/>
      <c r="K892" s="226"/>
      <c r="L892" s="231"/>
      <c r="M892" s="232"/>
      <c r="N892" s="233"/>
      <c r="O892" s="233"/>
      <c r="P892" s="233"/>
      <c r="Q892" s="233"/>
      <c r="R892" s="233"/>
      <c r="S892" s="233"/>
      <c r="T892" s="234"/>
      <c r="AT892" s="235" t="s">
        <v>417</v>
      </c>
      <c r="AU892" s="235" t="s">
        <v>87</v>
      </c>
      <c r="AV892" s="13" t="s">
        <v>87</v>
      </c>
      <c r="AW892" s="13" t="s">
        <v>43</v>
      </c>
      <c r="AX892" s="13" t="s">
        <v>79</v>
      </c>
      <c r="AY892" s="235" t="s">
        <v>406</v>
      </c>
    </row>
    <row r="893" spans="2:65" s="13" customFormat="1" x14ac:dyDescent="0.3">
      <c r="B893" s="225"/>
      <c r="C893" s="226"/>
      <c r="D893" s="215" t="s">
        <v>417</v>
      </c>
      <c r="E893" s="227" t="s">
        <v>36</v>
      </c>
      <c r="F893" s="228" t="s">
        <v>4555</v>
      </c>
      <c r="G893" s="226"/>
      <c r="H893" s="229">
        <v>1.81</v>
      </c>
      <c r="I893" s="230"/>
      <c r="J893" s="226"/>
      <c r="K893" s="226"/>
      <c r="L893" s="231"/>
      <c r="M893" s="232"/>
      <c r="N893" s="233"/>
      <c r="O893" s="233"/>
      <c r="P893" s="233"/>
      <c r="Q893" s="233"/>
      <c r="R893" s="233"/>
      <c r="S893" s="233"/>
      <c r="T893" s="234"/>
      <c r="AT893" s="235" t="s">
        <v>417</v>
      </c>
      <c r="AU893" s="235" t="s">
        <v>87</v>
      </c>
      <c r="AV893" s="13" t="s">
        <v>87</v>
      </c>
      <c r="AW893" s="13" t="s">
        <v>43</v>
      </c>
      <c r="AX893" s="13" t="s">
        <v>79</v>
      </c>
      <c r="AY893" s="235" t="s">
        <v>406</v>
      </c>
    </row>
    <row r="894" spans="2:65" s="13" customFormat="1" x14ac:dyDescent="0.3">
      <c r="B894" s="225"/>
      <c r="C894" s="226"/>
      <c r="D894" s="215" t="s">
        <v>417</v>
      </c>
      <c r="E894" s="227" t="s">
        <v>36</v>
      </c>
      <c r="F894" s="228" t="s">
        <v>4556</v>
      </c>
      <c r="G894" s="226"/>
      <c r="H894" s="229">
        <v>12.332000000000001</v>
      </c>
      <c r="I894" s="230"/>
      <c r="J894" s="226"/>
      <c r="K894" s="226"/>
      <c r="L894" s="231"/>
      <c r="M894" s="232"/>
      <c r="N894" s="233"/>
      <c r="O894" s="233"/>
      <c r="P894" s="233"/>
      <c r="Q894" s="233"/>
      <c r="R894" s="233"/>
      <c r="S894" s="233"/>
      <c r="T894" s="234"/>
      <c r="AT894" s="235" t="s">
        <v>417</v>
      </c>
      <c r="AU894" s="235" t="s">
        <v>87</v>
      </c>
      <c r="AV894" s="13" t="s">
        <v>87</v>
      </c>
      <c r="AW894" s="13" t="s">
        <v>43</v>
      </c>
      <c r="AX894" s="13" t="s">
        <v>79</v>
      </c>
      <c r="AY894" s="235" t="s">
        <v>406</v>
      </c>
    </row>
    <row r="895" spans="2:65" s="14" customFormat="1" x14ac:dyDescent="0.3">
      <c r="B895" s="236"/>
      <c r="C895" s="237"/>
      <c r="D895" s="247" t="s">
        <v>417</v>
      </c>
      <c r="E895" s="248" t="s">
        <v>36</v>
      </c>
      <c r="F895" s="249" t="s">
        <v>421</v>
      </c>
      <c r="G895" s="237"/>
      <c r="H895" s="250">
        <v>17.966000000000001</v>
      </c>
      <c r="I895" s="241"/>
      <c r="J895" s="237"/>
      <c r="K895" s="237"/>
      <c r="L895" s="242"/>
      <c r="M895" s="243"/>
      <c r="N895" s="244"/>
      <c r="O895" s="244"/>
      <c r="P895" s="244"/>
      <c r="Q895" s="244"/>
      <c r="R895" s="244"/>
      <c r="S895" s="244"/>
      <c r="T895" s="245"/>
      <c r="AT895" s="246" t="s">
        <v>417</v>
      </c>
      <c r="AU895" s="246" t="s">
        <v>87</v>
      </c>
      <c r="AV895" s="14" t="s">
        <v>415</v>
      </c>
      <c r="AW895" s="14" t="s">
        <v>43</v>
      </c>
      <c r="AX895" s="14" t="s">
        <v>23</v>
      </c>
      <c r="AY895" s="246" t="s">
        <v>406</v>
      </c>
    </row>
    <row r="896" spans="2:65" s="1" customFormat="1" ht="22.5" customHeight="1" x14ac:dyDescent="0.3">
      <c r="B896" s="37"/>
      <c r="C896" s="201" t="s">
        <v>1571</v>
      </c>
      <c r="D896" s="201" t="s">
        <v>410</v>
      </c>
      <c r="E896" s="202" t="s">
        <v>2389</v>
      </c>
      <c r="F896" s="203" t="s">
        <v>2390</v>
      </c>
      <c r="G896" s="204" t="s">
        <v>466</v>
      </c>
      <c r="H896" s="205">
        <v>5.45</v>
      </c>
      <c r="I896" s="206"/>
      <c r="J896" s="207">
        <f>ROUND(I896*H896,2)</f>
        <v>0</v>
      </c>
      <c r="K896" s="203" t="s">
        <v>414</v>
      </c>
      <c r="L896" s="57"/>
      <c r="M896" s="208" t="s">
        <v>36</v>
      </c>
      <c r="N896" s="209" t="s">
        <v>50</v>
      </c>
      <c r="O896" s="38"/>
      <c r="P896" s="210">
        <f>O896*H896</f>
        <v>0</v>
      </c>
      <c r="Q896" s="210">
        <v>3.5400000000000002E-3</v>
      </c>
      <c r="R896" s="210">
        <f>Q896*H896</f>
        <v>1.9293000000000001E-2</v>
      </c>
      <c r="S896" s="210">
        <v>0</v>
      </c>
      <c r="T896" s="211">
        <f>S896*H896</f>
        <v>0</v>
      </c>
      <c r="AR896" s="19" t="s">
        <v>415</v>
      </c>
      <c r="AT896" s="19" t="s">
        <v>410</v>
      </c>
      <c r="AU896" s="19" t="s">
        <v>87</v>
      </c>
      <c r="AY896" s="19" t="s">
        <v>406</v>
      </c>
      <c r="BE896" s="212">
        <f>IF(N896="základní",J896,0)</f>
        <v>0</v>
      </c>
      <c r="BF896" s="212">
        <f>IF(N896="snížená",J896,0)</f>
        <v>0</v>
      </c>
      <c r="BG896" s="212">
        <f>IF(N896="zákl. přenesená",J896,0)</f>
        <v>0</v>
      </c>
      <c r="BH896" s="212">
        <f>IF(N896="sníž. přenesená",J896,0)</f>
        <v>0</v>
      </c>
      <c r="BI896" s="212">
        <f>IF(N896="nulová",J896,0)</f>
        <v>0</v>
      </c>
      <c r="BJ896" s="19" t="s">
        <v>23</v>
      </c>
      <c r="BK896" s="212">
        <f>ROUND(I896*H896,2)</f>
        <v>0</v>
      </c>
      <c r="BL896" s="19" t="s">
        <v>415</v>
      </c>
      <c r="BM896" s="19" t="s">
        <v>4557</v>
      </c>
    </row>
    <row r="897" spans="2:65" s="12" customFormat="1" x14ac:dyDescent="0.3">
      <c r="B897" s="213"/>
      <c r="C897" s="214"/>
      <c r="D897" s="215" t="s">
        <v>417</v>
      </c>
      <c r="E897" s="216" t="s">
        <v>36</v>
      </c>
      <c r="F897" s="217" t="s">
        <v>4167</v>
      </c>
      <c r="G897" s="214"/>
      <c r="H897" s="218" t="s">
        <v>36</v>
      </c>
      <c r="I897" s="219"/>
      <c r="J897" s="214"/>
      <c r="K897" s="214"/>
      <c r="L897" s="220"/>
      <c r="M897" s="221"/>
      <c r="N897" s="222"/>
      <c r="O897" s="222"/>
      <c r="P897" s="222"/>
      <c r="Q897" s="222"/>
      <c r="R897" s="222"/>
      <c r="S897" s="222"/>
      <c r="T897" s="223"/>
      <c r="AT897" s="224" t="s">
        <v>417</v>
      </c>
      <c r="AU897" s="224" t="s">
        <v>87</v>
      </c>
      <c r="AV897" s="12" t="s">
        <v>23</v>
      </c>
      <c r="AW897" s="12" t="s">
        <v>43</v>
      </c>
      <c r="AX897" s="12" t="s">
        <v>79</v>
      </c>
      <c r="AY897" s="224" t="s">
        <v>406</v>
      </c>
    </row>
    <row r="898" spans="2:65" s="13" customFormat="1" x14ac:dyDescent="0.3">
      <c r="B898" s="225"/>
      <c r="C898" s="226"/>
      <c r="D898" s="215" t="s">
        <v>417</v>
      </c>
      <c r="E898" s="227" t="s">
        <v>36</v>
      </c>
      <c r="F898" s="228" t="s">
        <v>4558</v>
      </c>
      <c r="G898" s="226"/>
      <c r="H898" s="229">
        <v>0.6</v>
      </c>
      <c r="I898" s="230"/>
      <c r="J898" s="226"/>
      <c r="K898" s="226"/>
      <c r="L898" s="231"/>
      <c r="M898" s="232"/>
      <c r="N898" s="233"/>
      <c r="O898" s="233"/>
      <c r="P898" s="233"/>
      <c r="Q898" s="233"/>
      <c r="R898" s="233"/>
      <c r="S898" s="233"/>
      <c r="T898" s="234"/>
      <c r="AT898" s="235" t="s">
        <v>417</v>
      </c>
      <c r="AU898" s="235" t="s">
        <v>87</v>
      </c>
      <c r="AV898" s="13" t="s">
        <v>87</v>
      </c>
      <c r="AW898" s="13" t="s">
        <v>43</v>
      </c>
      <c r="AX898" s="13" t="s">
        <v>79</v>
      </c>
      <c r="AY898" s="235" t="s">
        <v>406</v>
      </c>
    </row>
    <row r="899" spans="2:65" s="13" customFormat="1" x14ac:dyDescent="0.3">
      <c r="B899" s="225"/>
      <c r="C899" s="226"/>
      <c r="D899" s="215" t="s">
        <v>417</v>
      </c>
      <c r="E899" s="227" t="s">
        <v>36</v>
      </c>
      <c r="F899" s="228" t="s">
        <v>4559</v>
      </c>
      <c r="G899" s="226"/>
      <c r="H899" s="229">
        <v>1.6</v>
      </c>
      <c r="I899" s="230"/>
      <c r="J899" s="226"/>
      <c r="K899" s="226"/>
      <c r="L899" s="231"/>
      <c r="M899" s="232"/>
      <c r="N899" s="233"/>
      <c r="O899" s="233"/>
      <c r="P899" s="233"/>
      <c r="Q899" s="233"/>
      <c r="R899" s="233"/>
      <c r="S899" s="233"/>
      <c r="T899" s="234"/>
      <c r="AT899" s="235" t="s">
        <v>417</v>
      </c>
      <c r="AU899" s="235" t="s">
        <v>87</v>
      </c>
      <c r="AV899" s="13" t="s">
        <v>87</v>
      </c>
      <c r="AW899" s="13" t="s">
        <v>43</v>
      </c>
      <c r="AX899" s="13" t="s">
        <v>79</v>
      </c>
      <c r="AY899" s="235" t="s">
        <v>406</v>
      </c>
    </row>
    <row r="900" spans="2:65" s="13" customFormat="1" x14ac:dyDescent="0.3">
      <c r="B900" s="225"/>
      <c r="C900" s="226"/>
      <c r="D900" s="215" t="s">
        <v>417</v>
      </c>
      <c r="E900" s="227" t="s">
        <v>36</v>
      </c>
      <c r="F900" s="228" t="s">
        <v>4560</v>
      </c>
      <c r="G900" s="226"/>
      <c r="H900" s="229">
        <v>0.65</v>
      </c>
      <c r="I900" s="230"/>
      <c r="J900" s="226"/>
      <c r="K900" s="226"/>
      <c r="L900" s="231"/>
      <c r="M900" s="232"/>
      <c r="N900" s="233"/>
      <c r="O900" s="233"/>
      <c r="P900" s="233"/>
      <c r="Q900" s="233"/>
      <c r="R900" s="233"/>
      <c r="S900" s="233"/>
      <c r="T900" s="234"/>
      <c r="AT900" s="235" t="s">
        <v>417</v>
      </c>
      <c r="AU900" s="235" t="s">
        <v>87</v>
      </c>
      <c r="AV900" s="13" t="s">
        <v>87</v>
      </c>
      <c r="AW900" s="13" t="s">
        <v>43</v>
      </c>
      <c r="AX900" s="13" t="s">
        <v>79</v>
      </c>
      <c r="AY900" s="235" t="s">
        <v>406</v>
      </c>
    </row>
    <row r="901" spans="2:65" s="13" customFormat="1" x14ac:dyDescent="0.3">
      <c r="B901" s="225"/>
      <c r="C901" s="226"/>
      <c r="D901" s="215" t="s">
        <v>417</v>
      </c>
      <c r="E901" s="227" t="s">
        <v>36</v>
      </c>
      <c r="F901" s="228" t="s">
        <v>4561</v>
      </c>
      <c r="G901" s="226"/>
      <c r="H901" s="229">
        <v>2.6</v>
      </c>
      <c r="I901" s="230"/>
      <c r="J901" s="226"/>
      <c r="K901" s="226"/>
      <c r="L901" s="231"/>
      <c r="M901" s="232"/>
      <c r="N901" s="233"/>
      <c r="O901" s="233"/>
      <c r="P901" s="233"/>
      <c r="Q901" s="233"/>
      <c r="R901" s="233"/>
      <c r="S901" s="233"/>
      <c r="T901" s="234"/>
      <c r="AT901" s="235" t="s">
        <v>417</v>
      </c>
      <c r="AU901" s="235" t="s">
        <v>87</v>
      </c>
      <c r="AV901" s="13" t="s">
        <v>87</v>
      </c>
      <c r="AW901" s="13" t="s">
        <v>43</v>
      </c>
      <c r="AX901" s="13" t="s">
        <v>79</v>
      </c>
      <c r="AY901" s="235" t="s">
        <v>406</v>
      </c>
    </row>
    <row r="902" spans="2:65" s="14" customFormat="1" x14ac:dyDescent="0.3">
      <c r="B902" s="236"/>
      <c r="C902" s="237"/>
      <c r="D902" s="247" t="s">
        <v>417</v>
      </c>
      <c r="E902" s="248" t="s">
        <v>36</v>
      </c>
      <c r="F902" s="249" t="s">
        <v>421</v>
      </c>
      <c r="G902" s="237"/>
      <c r="H902" s="250">
        <v>5.45</v>
      </c>
      <c r="I902" s="241"/>
      <c r="J902" s="237"/>
      <c r="K902" s="237"/>
      <c r="L902" s="242"/>
      <c r="M902" s="243"/>
      <c r="N902" s="244"/>
      <c r="O902" s="244"/>
      <c r="P902" s="244"/>
      <c r="Q902" s="244"/>
      <c r="R902" s="244"/>
      <c r="S902" s="244"/>
      <c r="T902" s="245"/>
      <c r="AT902" s="246" t="s">
        <v>417</v>
      </c>
      <c r="AU902" s="246" t="s">
        <v>87</v>
      </c>
      <c r="AV902" s="14" t="s">
        <v>415</v>
      </c>
      <c r="AW902" s="14" t="s">
        <v>43</v>
      </c>
      <c r="AX902" s="14" t="s">
        <v>23</v>
      </c>
      <c r="AY902" s="246" t="s">
        <v>406</v>
      </c>
    </row>
    <row r="903" spans="2:65" s="1" customFormat="1" ht="22.5" customHeight="1" x14ac:dyDescent="0.3">
      <c r="B903" s="37"/>
      <c r="C903" s="201" t="s">
        <v>1576</v>
      </c>
      <c r="D903" s="201" t="s">
        <v>410</v>
      </c>
      <c r="E903" s="202" t="s">
        <v>2571</v>
      </c>
      <c r="F903" s="203" t="s">
        <v>2572</v>
      </c>
      <c r="G903" s="204" t="s">
        <v>501</v>
      </c>
      <c r="H903" s="205">
        <v>0.2</v>
      </c>
      <c r="I903" s="206"/>
      <c r="J903" s="207">
        <f>ROUND(I903*H903,2)</f>
        <v>0</v>
      </c>
      <c r="K903" s="203" t="s">
        <v>36</v>
      </c>
      <c r="L903" s="57"/>
      <c r="M903" s="208" t="s">
        <v>36</v>
      </c>
      <c r="N903" s="209" t="s">
        <v>50</v>
      </c>
      <c r="O903" s="38"/>
      <c r="P903" s="210">
        <f>O903*H903</f>
        <v>0</v>
      </c>
      <c r="Q903" s="210">
        <v>1.0038400000000001</v>
      </c>
      <c r="R903" s="210">
        <f>Q903*H903</f>
        <v>0.20076800000000003</v>
      </c>
      <c r="S903" s="210">
        <v>0</v>
      </c>
      <c r="T903" s="211">
        <f>S903*H903</f>
        <v>0</v>
      </c>
      <c r="AR903" s="19" t="s">
        <v>415</v>
      </c>
      <c r="AT903" s="19" t="s">
        <v>410</v>
      </c>
      <c r="AU903" s="19" t="s">
        <v>87</v>
      </c>
      <c r="AY903" s="19" t="s">
        <v>406</v>
      </c>
      <c r="BE903" s="212">
        <f>IF(N903="základní",J903,0)</f>
        <v>0</v>
      </c>
      <c r="BF903" s="212">
        <f>IF(N903="snížená",J903,0)</f>
        <v>0</v>
      </c>
      <c r="BG903" s="212">
        <f>IF(N903="zákl. přenesená",J903,0)</f>
        <v>0</v>
      </c>
      <c r="BH903" s="212">
        <f>IF(N903="sníž. přenesená",J903,0)</f>
        <v>0</v>
      </c>
      <c r="BI903" s="212">
        <f>IF(N903="nulová",J903,0)</f>
        <v>0</v>
      </c>
      <c r="BJ903" s="19" t="s">
        <v>23</v>
      </c>
      <c r="BK903" s="212">
        <f>ROUND(I903*H903,2)</f>
        <v>0</v>
      </c>
      <c r="BL903" s="19" t="s">
        <v>415</v>
      </c>
      <c r="BM903" s="19" t="s">
        <v>4562</v>
      </c>
    </row>
    <row r="904" spans="2:65" s="12" customFormat="1" x14ac:dyDescent="0.3">
      <c r="B904" s="213"/>
      <c r="C904" s="214"/>
      <c r="D904" s="215" t="s">
        <v>417</v>
      </c>
      <c r="E904" s="216" t="s">
        <v>36</v>
      </c>
      <c r="F904" s="217" t="s">
        <v>4167</v>
      </c>
      <c r="G904" s="214"/>
      <c r="H904" s="218" t="s">
        <v>36</v>
      </c>
      <c r="I904" s="219"/>
      <c r="J904" s="214"/>
      <c r="K904" s="214"/>
      <c r="L904" s="220"/>
      <c r="M904" s="221"/>
      <c r="N904" s="222"/>
      <c r="O904" s="222"/>
      <c r="P904" s="222"/>
      <c r="Q904" s="222"/>
      <c r="R904" s="222"/>
      <c r="S904" s="222"/>
      <c r="T904" s="223"/>
      <c r="AT904" s="224" t="s">
        <v>417</v>
      </c>
      <c r="AU904" s="224" t="s">
        <v>87</v>
      </c>
      <c r="AV904" s="12" t="s">
        <v>23</v>
      </c>
      <c r="AW904" s="12" t="s">
        <v>43</v>
      </c>
      <c r="AX904" s="12" t="s">
        <v>79</v>
      </c>
      <c r="AY904" s="224" t="s">
        <v>406</v>
      </c>
    </row>
    <row r="905" spans="2:65" s="12" customFormat="1" x14ac:dyDescent="0.3">
      <c r="B905" s="213"/>
      <c r="C905" s="214"/>
      <c r="D905" s="215" t="s">
        <v>417</v>
      </c>
      <c r="E905" s="216" t="s">
        <v>36</v>
      </c>
      <c r="F905" s="217" t="s">
        <v>4545</v>
      </c>
      <c r="G905" s="214"/>
      <c r="H905" s="218" t="s">
        <v>36</v>
      </c>
      <c r="I905" s="219"/>
      <c r="J905" s="214"/>
      <c r="K905" s="214"/>
      <c r="L905" s="220"/>
      <c r="M905" s="221"/>
      <c r="N905" s="222"/>
      <c r="O905" s="222"/>
      <c r="P905" s="222"/>
      <c r="Q905" s="222"/>
      <c r="R905" s="222"/>
      <c r="S905" s="222"/>
      <c r="T905" s="223"/>
      <c r="AT905" s="224" t="s">
        <v>417</v>
      </c>
      <c r="AU905" s="224" t="s">
        <v>87</v>
      </c>
      <c r="AV905" s="12" t="s">
        <v>23</v>
      </c>
      <c r="AW905" s="12" t="s">
        <v>43</v>
      </c>
      <c r="AX905" s="12" t="s">
        <v>79</v>
      </c>
      <c r="AY905" s="224" t="s">
        <v>406</v>
      </c>
    </row>
    <row r="906" spans="2:65" s="13" customFormat="1" x14ac:dyDescent="0.3">
      <c r="B906" s="225"/>
      <c r="C906" s="226"/>
      <c r="D906" s="215" t="s">
        <v>417</v>
      </c>
      <c r="E906" s="227" t="s">
        <v>36</v>
      </c>
      <c r="F906" s="228" t="s">
        <v>4563</v>
      </c>
      <c r="G906" s="226"/>
      <c r="H906" s="229">
        <v>4.0000000000000001E-3</v>
      </c>
      <c r="I906" s="230"/>
      <c r="J906" s="226"/>
      <c r="K906" s="226"/>
      <c r="L906" s="231"/>
      <c r="M906" s="232"/>
      <c r="N906" s="233"/>
      <c r="O906" s="233"/>
      <c r="P906" s="233"/>
      <c r="Q906" s="233"/>
      <c r="R906" s="233"/>
      <c r="S906" s="233"/>
      <c r="T906" s="234"/>
      <c r="AT906" s="235" t="s">
        <v>417</v>
      </c>
      <c r="AU906" s="235" t="s">
        <v>87</v>
      </c>
      <c r="AV906" s="13" t="s">
        <v>87</v>
      </c>
      <c r="AW906" s="13" t="s">
        <v>43</v>
      </c>
      <c r="AX906" s="13" t="s">
        <v>79</v>
      </c>
      <c r="AY906" s="235" t="s">
        <v>406</v>
      </c>
    </row>
    <row r="907" spans="2:65" s="13" customFormat="1" x14ac:dyDescent="0.3">
      <c r="B907" s="225"/>
      <c r="C907" s="226"/>
      <c r="D907" s="215" t="s">
        <v>417</v>
      </c>
      <c r="E907" s="227" t="s">
        <v>36</v>
      </c>
      <c r="F907" s="228" t="s">
        <v>4564</v>
      </c>
      <c r="G907" s="226"/>
      <c r="H907" s="229">
        <v>2.3E-2</v>
      </c>
      <c r="I907" s="230"/>
      <c r="J907" s="226"/>
      <c r="K907" s="226"/>
      <c r="L907" s="231"/>
      <c r="M907" s="232"/>
      <c r="N907" s="233"/>
      <c r="O907" s="233"/>
      <c r="P907" s="233"/>
      <c r="Q907" s="233"/>
      <c r="R907" s="233"/>
      <c r="S907" s="233"/>
      <c r="T907" s="234"/>
      <c r="AT907" s="235" t="s">
        <v>417</v>
      </c>
      <c r="AU907" s="235" t="s">
        <v>87</v>
      </c>
      <c r="AV907" s="13" t="s">
        <v>87</v>
      </c>
      <c r="AW907" s="13" t="s">
        <v>43</v>
      </c>
      <c r="AX907" s="13" t="s">
        <v>79</v>
      </c>
      <c r="AY907" s="235" t="s">
        <v>406</v>
      </c>
    </row>
    <row r="908" spans="2:65" s="13" customFormat="1" x14ac:dyDescent="0.3">
      <c r="B908" s="225"/>
      <c r="C908" s="226"/>
      <c r="D908" s="215" t="s">
        <v>417</v>
      </c>
      <c r="E908" s="227" t="s">
        <v>36</v>
      </c>
      <c r="F908" s="228" t="s">
        <v>4565</v>
      </c>
      <c r="G908" s="226"/>
      <c r="H908" s="229">
        <v>0.17299999999999999</v>
      </c>
      <c r="I908" s="230"/>
      <c r="J908" s="226"/>
      <c r="K908" s="226"/>
      <c r="L908" s="231"/>
      <c r="M908" s="232"/>
      <c r="N908" s="233"/>
      <c r="O908" s="233"/>
      <c r="P908" s="233"/>
      <c r="Q908" s="233"/>
      <c r="R908" s="233"/>
      <c r="S908" s="233"/>
      <c r="T908" s="234"/>
      <c r="AT908" s="235" t="s">
        <v>417</v>
      </c>
      <c r="AU908" s="235" t="s">
        <v>87</v>
      </c>
      <c r="AV908" s="13" t="s">
        <v>87</v>
      </c>
      <c r="AW908" s="13" t="s">
        <v>43</v>
      </c>
      <c r="AX908" s="13" t="s">
        <v>79</v>
      </c>
      <c r="AY908" s="235" t="s">
        <v>406</v>
      </c>
    </row>
    <row r="909" spans="2:65" s="14" customFormat="1" x14ac:dyDescent="0.3">
      <c r="B909" s="236"/>
      <c r="C909" s="237"/>
      <c r="D909" s="247" t="s">
        <v>417</v>
      </c>
      <c r="E909" s="248" t="s">
        <v>36</v>
      </c>
      <c r="F909" s="249" t="s">
        <v>421</v>
      </c>
      <c r="G909" s="237"/>
      <c r="H909" s="250">
        <v>0.2</v>
      </c>
      <c r="I909" s="241"/>
      <c r="J909" s="237"/>
      <c r="K909" s="237"/>
      <c r="L909" s="242"/>
      <c r="M909" s="243"/>
      <c r="N909" s="244"/>
      <c r="O909" s="244"/>
      <c r="P909" s="244"/>
      <c r="Q909" s="244"/>
      <c r="R909" s="244"/>
      <c r="S909" s="244"/>
      <c r="T909" s="245"/>
      <c r="AT909" s="246" t="s">
        <v>417</v>
      </c>
      <c r="AU909" s="246" t="s">
        <v>87</v>
      </c>
      <c r="AV909" s="14" t="s">
        <v>415</v>
      </c>
      <c r="AW909" s="14" t="s">
        <v>43</v>
      </c>
      <c r="AX909" s="14" t="s">
        <v>23</v>
      </c>
      <c r="AY909" s="246" t="s">
        <v>406</v>
      </c>
    </row>
    <row r="910" spans="2:65" s="1" customFormat="1" ht="22.5" customHeight="1" x14ac:dyDescent="0.3">
      <c r="B910" s="37"/>
      <c r="C910" s="201" t="s">
        <v>1582</v>
      </c>
      <c r="D910" s="201" t="s">
        <v>410</v>
      </c>
      <c r="E910" s="202" t="s">
        <v>2302</v>
      </c>
      <c r="F910" s="203" t="s">
        <v>4566</v>
      </c>
      <c r="G910" s="204" t="s">
        <v>413</v>
      </c>
      <c r="H910" s="205">
        <v>6.2969999999999997</v>
      </c>
      <c r="I910" s="206"/>
      <c r="J910" s="207">
        <f>ROUND(I910*H910,2)</f>
        <v>0</v>
      </c>
      <c r="K910" s="203" t="s">
        <v>36</v>
      </c>
      <c r="L910" s="57"/>
      <c r="M910" s="208" t="s">
        <v>36</v>
      </c>
      <c r="N910" s="209" t="s">
        <v>50</v>
      </c>
      <c r="O910" s="38"/>
      <c r="P910" s="210">
        <f>O910*H910</f>
        <v>0</v>
      </c>
      <c r="Q910" s="210">
        <v>0</v>
      </c>
      <c r="R910" s="210">
        <f>Q910*H910</f>
        <v>0</v>
      </c>
      <c r="S910" s="210">
        <v>0</v>
      </c>
      <c r="T910" s="211">
        <f>S910*H910</f>
        <v>0</v>
      </c>
      <c r="AR910" s="19" t="s">
        <v>415</v>
      </c>
      <c r="AT910" s="19" t="s">
        <v>410</v>
      </c>
      <c r="AU910" s="19" t="s">
        <v>87</v>
      </c>
      <c r="AY910" s="19" t="s">
        <v>406</v>
      </c>
      <c r="BE910" s="212">
        <f>IF(N910="základní",J910,0)</f>
        <v>0</v>
      </c>
      <c r="BF910" s="212">
        <f>IF(N910="snížená",J910,0)</f>
        <v>0</v>
      </c>
      <c r="BG910" s="212">
        <f>IF(N910="zákl. přenesená",J910,0)</f>
        <v>0</v>
      </c>
      <c r="BH910" s="212">
        <f>IF(N910="sníž. přenesená",J910,0)</f>
        <v>0</v>
      </c>
      <c r="BI910" s="212">
        <f>IF(N910="nulová",J910,0)</f>
        <v>0</v>
      </c>
      <c r="BJ910" s="19" t="s">
        <v>23</v>
      </c>
      <c r="BK910" s="212">
        <f>ROUND(I910*H910,2)</f>
        <v>0</v>
      </c>
      <c r="BL910" s="19" t="s">
        <v>415</v>
      </c>
      <c r="BM910" s="19" t="s">
        <v>4567</v>
      </c>
    </row>
    <row r="911" spans="2:65" s="12" customFormat="1" x14ac:dyDescent="0.3">
      <c r="B911" s="213"/>
      <c r="C911" s="214"/>
      <c r="D911" s="215" t="s">
        <v>417</v>
      </c>
      <c r="E911" s="216" t="s">
        <v>36</v>
      </c>
      <c r="F911" s="217" t="s">
        <v>1910</v>
      </c>
      <c r="G911" s="214"/>
      <c r="H911" s="218" t="s">
        <v>36</v>
      </c>
      <c r="I911" s="219"/>
      <c r="J911" s="214"/>
      <c r="K911" s="214"/>
      <c r="L911" s="220"/>
      <c r="M911" s="221"/>
      <c r="N911" s="222"/>
      <c r="O911" s="222"/>
      <c r="P911" s="222"/>
      <c r="Q911" s="222"/>
      <c r="R911" s="222"/>
      <c r="S911" s="222"/>
      <c r="T911" s="223"/>
      <c r="AT911" s="224" t="s">
        <v>417</v>
      </c>
      <c r="AU911" s="224" t="s">
        <v>87</v>
      </c>
      <c r="AV911" s="12" t="s">
        <v>23</v>
      </c>
      <c r="AW911" s="12" t="s">
        <v>43</v>
      </c>
      <c r="AX911" s="12" t="s">
        <v>79</v>
      </c>
      <c r="AY911" s="224" t="s">
        <v>406</v>
      </c>
    </row>
    <row r="912" spans="2:65" s="13" customFormat="1" x14ac:dyDescent="0.3">
      <c r="B912" s="225"/>
      <c r="C912" s="226"/>
      <c r="D912" s="215" t="s">
        <v>417</v>
      </c>
      <c r="E912" s="227" t="s">
        <v>36</v>
      </c>
      <c r="F912" s="228" t="s">
        <v>4568</v>
      </c>
      <c r="G912" s="226"/>
      <c r="H912" s="229">
        <v>2.0990000000000002</v>
      </c>
      <c r="I912" s="230"/>
      <c r="J912" s="226"/>
      <c r="K912" s="226"/>
      <c r="L912" s="231"/>
      <c r="M912" s="232"/>
      <c r="N912" s="233"/>
      <c r="O912" s="233"/>
      <c r="P912" s="233"/>
      <c r="Q912" s="233"/>
      <c r="R912" s="233"/>
      <c r="S912" s="233"/>
      <c r="T912" s="234"/>
      <c r="AT912" s="235" t="s">
        <v>417</v>
      </c>
      <c r="AU912" s="235" t="s">
        <v>87</v>
      </c>
      <c r="AV912" s="13" t="s">
        <v>87</v>
      </c>
      <c r="AW912" s="13" t="s">
        <v>43</v>
      </c>
      <c r="AX912" s="13" t="s">
        <v>79</v>
      </c>
      <c r="AY912" s="235" t="s">
        <v>406</v>
      </c>
    </row>
    <row r="913" spans="2:65" s="13" customFormat="1" x14ac:dyDescent="0.3">
      <c r="B913" s="225"/>
      <c r="C913" s="226"/>
      <c r="D913" s="215" t="s">
        <v>417</v>
      </c>
      <c r="E913" s="227" t="s">
        <v>36</v>
      </c>
      <c r="F913" s="228" t="s">
        <v>4569</v>
      </c>
      <c r="G913" s="226"/>
      <c r="H913" s="229">
        <v>2.0990000000000002</v>
      </c>
      <c r="I913" s="230"/>
      <c r="J913" s="226"/>
      <c r="K913" s="226"/>
      <c r="L913" s="231"/>
      <c r="M913" s="232"/>
      <c r="N913" s="233"/>
      <c r="O913" s="233"/>
      <c r="P913" s="233"/>
      <c r="Q913" s="233"/>
      <c r="R913" s="233"/>
      <c r="S913" s="233"/>
      <c r="T913" s="234"/>
      <c r="AT913" s="235" t="s">
        <v>417</v>
      </c>
      <c r="AU913" s="235" t="s">
        <v>87</v>
      </c>
      <c r="AV913" s="13" t="s">
        <v>87</v>
      </c>
      <c r="AW913" s="13" t="s">
        <v>43</v>
      </c>
      <c r="AX913" s="13" t="s">
        <v>79</v>
      </c>
      <c r="AY913" s="235" t="s">
        <v>406</v>
      </c>
    </row>
    <row r="914" spans="2:65" s="13" customFormat="1" x14ac:dyDescent="0.3">
      <c r="B914" s="225"/>
      <c r="C914" s="226"/>
      <c r="D914" s="215" t="s">
        <v>417</v>
      </c>
      <c r="E914" s="227" t="s">
        <v>36</v>
      </c>
      <c r="F914" s="228" t="s">
        <v>4570</v>
      </c>
      <c r="G914" s="226"/>
      <c r="H914" s="229">
        <v>2.0990000000000002</v>
      </c>
      <c r="I914" s="230"/>
      <c r="J914" s="226"/>
      <c r="K914" s="226"/>
      <c r="L914" s="231"/>
      <c r="M914" s="232"/>
      <c r="N914" s="233"/>
      <c r="O914" s="233"/>
      <c r="P914" s="233"/>
      <c r="Q914" s="233"/>
      <c r="R914" s="233"/>
      <c r="S914" s="233"/>
      <c r="T914" s="234"/>
      <c r="AT914" s="235" t="s">
        <v>417</v>
      </c>
      <c r="AU914" s="235" t="s">
        <v>87</v>
      </c>
      <c r="AV914" s="13" t="s">
        <v>87</v>
      </c>
      <c r="AW914" s="13" t="s">
        <v>43</v>
      </c>
      <c r="AX914" s="13" t="s">
        <v>79</v>
      </c>
      <c r="AY914" s="235" t="s">
        <v>406</v>
      </c>
    </row>
    <row r="915" spans="2:65" s="14" customFormat="1" x14ac:dyDescent="0.3">
      <c r="B915" s="236"/>
      <c r="C915" s="237"/>
      <c r="D915" s="247" t="s">
        <v>417</v>
      </c>
      <c r="E915" s="248" t="s">
        <v>36</v>
      </c>
      <c r="F915" s="249" t="s">
        <v>421</v>
      </c>
      <c r="G915" s="237"/>
      <c r="H915" s="250">
        <v>6.2969999999999997</v>
      </c>
      <c r="I915" s="241"/>
      <c r="J915" s="237"/>
      <c r="K915" s="237"/>
      <c r="L915" s="242"/>
      <c r="M915" s="243"/>
      <c r="N915" s="244"/>
      <c r="O915" s="244"/>
      <c r="P915" s="244"/>
      <c r="Q915" s="244"/>
      <c r="R915" s="244"/>
      <c r="S915" s="244"/>
      <c r="T915" s="245"/>
      <c r="AT915" s="246" t="s">
        <v>417</v>
      </c>
      <c r="AU915" s="246" t="s">
        <v>87</v>
      </c>
      <c r="AV915" s="14" t="s">
        <v>415</v>
      </c>
      <c r="AW915" s="14" t="s">
        <v>43</v>
      </c>
      <c r="AX915" s="14" t="s">
        <v>23</v>
      </c>
      <c r="AY915" s="246" t="s">
        <v>406</v>
      </c>
    </row>
    <row r="916" spans="2:65" s="1" customFormat="1" ht="22.5" customHeight="1" x14ac:dyDescent="0.3">
      <c r="B916" s="37"/>
      <c r="C916" s="201" t="s">
        <v>1587</v>
      </c>
      <c r="D916" s="201" t="s">
        <v>410</v>
      </c>
      <c r="E916" s="202" t="s">
        <v>2311</v>
      </c>
      <c r="F916" s="203" t="s">
        <v>4571</v>
      </c>
      <c r="G916" s="204" t="s">
        <v>413</v>
      </c>
      <c r="H916" s="205">
        <v>22.460999999999999</v>
      </c>
      <c r="I916" s="206"/>
      <c r="J916" s="207">
        <f>ROUND(I916*H916,2)</f>
        <v>0</v>
      </c>
      <c r="K916" s="203" t="s">
        <v>36</v>
      </c>
      <c r="L916" s="57"/>
      <c r="M916" s="208" t="s">
        <v>36</v>
      </c>
      <c r="N916" s="209" t="s">
        <v>50</v>
      </c>
      <c r="O916" s="38"/>
      <c r="P916" s="210">
        <f>O916*H916</f>
        <v>0</v>
      </c>
      <c r="Q916" s="210">
        <v>0</v>
      </c>
      <c r="R916" s="210">
        <f>Q916*H916</f>
        <v>0</v>
      </c>
      <c r="S916" s="210">
        <v>0</v>
      </c>
      <c r="T916" s="211">
        <f>S916*H916</f>
        <v>0</v>
      </c>
      <c r="AR916" s="19" t="s">
        <v>415</v>
      </c>
      <c r="AT916" s="19" t="s">
        <v>410</v>
      </c>
      <c r="AU916" s="19" t="s">
        <v>87</v>
      </c>
      <c r="AY916" s="19" t="s">
        <v>406</v>
      </c>
      <c r="BE916" s="212">
        <f>IF(N916="základní",J916,0)</f>
        <v>0</v>
      </c>
      <c r="BF916" s="212">
        <f>IF(N916="snížená",J916,0)</f>
        <v>0</v>
      </c>
      <c r="BG916" s="212">
        <f>IF(N916="zákl. přenesená",J916,0)</f>
        <v>0</v>
      </c>
      <c r="BH916" s="212">
        <f>IF(N916="sníž. přenesená",J916,0)</f>
        <v>0</v>
      </c>
      <c r="BI916" s="212">
        <f>IF(N916="nulová",J916,0)</f>
        <v>0</v>
      </c>
      <c r="BJ916" s="19" t="s">
        <v>23</v>
      </c>
      <c r="BK916" s="212">
        <f>ROUND(I916*H916,2)</f>
        <v>0</v>
      </c>
      <c r="BL916" s="19" t="s">
        <v>415</v>
      </c>
      <c r="BM916" s="19" t="s">
        <v>4572</v>
      </c>
    </row>
    <row r="917" spans="2:65" s="12" customFormat="1" x14ac:dyDescent="0.3">
      <c r="B917" s="213"/>
      <c r="C917" s="214"/>
      <c r="D917" s="215" t="s">
        <v>417</v>
      </c>
      <c r="E917" s="216" t="s">
        <v>36</v>
      </c>
      <c r="F917" s="217" t="s">
        <v>1910</v>
      </c>
      <c r="G917" s="214"/>
      <c r="H917" s="218" t="s">
        <v>36</v>
      </c>
      <c r="I917" s="219"/>
      <c r="J917" s="214"/>
      <c r="K917" s="214"/>
      <c r="L917" s="220"/>
      <c r="M917" s="221"/>
      <c r="N917" s="222"/>
      <c r="O917" s="222"/>
      <c r="P917" s="222"/>
      <c r="Q917" s="222"/>
      <c r="R917" s="222"/>
      <c r="S917" s="222"/>
      <c r="T917" s="223"/>
      <c r="AT917" s="224" t="s">
        <v>417</v>
      </c>
      <c r="AU917" s="224" t="s">
        <v>87</v>
      </c>
      <c r="AV917" s="12" t="s">
        <v>23</v>
      </c>
      <c r="AW917" s="12" t="s">
        <v>43</v>
      </c>
      <c r="AX917" s="12" t="s">
        <v>79</v>
      </c>
      <c r="AY917" s="224" t="s">
        <v>406</v>
      </c>
    </row>
    <row r="918" spans="2:65" s="12" customFormat="1" x14ac:dyDescent="0.3">
      <c r="B918" s="213"/>
      <c r="C918" s="214"/>
      <c r="D918" s="215" t="s">
        <v>417</v>
      </c>
      <c r="E918" s="216" t="s">
        <v>36</v>
      </c>
      <c r="F918" s="217" t="s">
        <v>4094</v>
      </c>
      <c r="G918" s="214"/>
      <c r="H918" s="218" t="s">
        <v>36</v>
      </c>
      <c r="I918" s="219"/>
      <c r="J918" s="214"/>
      <c r="K918" s="214"/>
      <c r="L918" s="220"/>
      <c r="M918" s="221"/>
      <c r="N918" s="222"/>
      <c r="O918" s="222"/>
      <c r="P918" s="222"/>
      <c r="Q918" s="222"/>
      <c r="R918" s="222"/>
      <c r="S918" s="222"/>
      <c r="T918" s="223"/>
      <c r="AT918" s="224" t="s">
        <v>417</v>
      </c>
      <c r="AU918" s="224" t="s">
        <v>87</v>
      </c>
      <c r="AV918" s="12" t="s">
        <v>23</v>
      </c>
      <c r="AW918" s="12" t="s">
        <v>43</v>
      </c>
      <c r="AX918" s="12" t="s">
        <v>79</v>
      </c>
      <c r="AY918" s="224" t="s">
        <v>406</v>
      </c>
    </row>
    <row r="919" spans="2:65" s="13" customFormat="1" x14ac:dyDescent="0.3">
      <c r="B919" s="225"/>
      <c r="C919" s="226"/>
      <c r="D919" s="215" t="s">
        <v>417</v>
      </c>
      <c r="E919" s="227" t="s">
        <v>36</v>
      </c>
      <c r="F919" s="228" t="s">
        <v>4573</v>
      </c>
      <c r="G919" s="226"/>
      <c r="H919" s="229">
        <v>7.9349999999999996</v>
      </c>
      <c r="I919" s="230"/>
      <c r="J919" s="226"/>
      <c r="K919" s="226"/>
      <c r="L919" s="231"/>
      <c r="M919" s="232"/>
      <c r="N919" s="233"/>
      <c r="O919" s="233"/>
      <c r="P919" s="233"/>
      <c r="Q919" s="233"/>
      <c r="R919" s="233"/>
      <c r="S919" s="233"/>
      <c r="T919" s="234"/>
      <c r="AT919" s="235" t="s">
        <v>417</v>
      </c>
      <c r="AU919" s="235" t="s">
        <v>87</v>
      </c>
      <c r="AV919" s="13" t="s">
        <v>87</v>
      </c>
      <c r="AW919" s="13" t="s">
        <v>43</v>
      </c>
      <c r="AX919" s="13" t="s">
        <v>79</v>
      </c>
      <c r="AY919" s="235" t="s">
        <v>406</v>
      </c>
    </row>
    <row r="920" spans="2:65" s="13" customFormat="1" x14ac:dyDescent="0.3">
      <c r="B920" s="225"/>
      <c r="C920" s="226"/>
      <c r="D920" s="215" t="s">
        <v>417</v>
      </c>
      <c r="E920" s="227" t="s">
        <v>36</v>
      </c>
      <c r="F920" s="228" t="s">
        <v>4574</v>
      </c>
      <c r="G920" s="226"/>
      <c r="H920" s="229">
        <v>-0.44500000000000001</v>
      </c>
      <c r="I920" s="230"/>
      <c r="J920" s="226"/>
      <c r="K920" s="226"/>
      <c r="L920" s="231"/>
      <c r="M920" s="232"/>
      <c r="N920" s="233"/>
      <c r="O920" s="233"/>
      <c r="P920" s="233"/>
      <c r="Q920" s="233"/>
      <c r="R920" s="233"/>
      <c r="S920" s="233"/>
      <c r="T920" s="234"/>
      <c r="AT920" s="235" t="s">
        <v>417</v>
      </c>
      <c r="AU920" s="235" t="s">
        <v>87</v>
      </c>
      <c r="AV920" s="13" t="s">
        <v>87</v>
      </c>
      <c r="AW920" s="13" t="s">
        <v>43</v>
      </c>
      <c r="AX920" s="13" t="s">
        <v>79</v>
      </c>
      <c r="AY920" s="235" t="s">
        <v>406</v>
      </c>
    </row>
    <row r="921" spans="2:65" s="12" customFormat="1" x14ac:dyDescent="0.3">
      <c r="B921" s="213"/>
      <c r="C921" s="214"/>
      <c r="D921" s="215" t="s">
        <v>417</v>
      </c>
      <c r="E921" s="216" t="s">
        <v>36</v>
      </c>
      <c r="F921" s="217" t="s">
        <v>4099</v>
      </c>
      <c r="G921" s="214"/>
      <c r="H921" s="218" t="s">
        <v>36</v>
      </c>
      <c r="I921" s="219"/>
      <c r="J921" s="214"/>
      <c r="K921" s="214"/>
      <c r="L921" s="220"/>
      <c r="M921" s="221"/>
      <c r="N921" s="222"/>
      <c r="O921" s="222"/>
      <c r="P921" s="222"/>
      <c r="Q921" s="222"/>
      <c r="R921" s="222"/>
      <c r="S921" s="222"/>
      <c r="T921" s="223"/>
      <c r="AT921" s="224" t="s">
        <v>417</v>
      </c>
      <c r="AU921" s="224" t="s">
        <v>87</v>
      </c>
      <c r="AV921" s="12" t="s">
        <v>23</v>
      </c>
      <c r="AW921" s="12" t="s">
        <v>43</v>
      </c>
      <c r="AX921" s="12" t="s">
        <v>79</v>
      </c>
      <c r="AY921" s="224" t="s">
        <v>406</v>
      </c>
    </row>
    <row r="922" spans="2:65" s="13" customFormat="1" x14ac:dyDescent="0.3">
      <c r="B922" s="225"/>
      <c r="C922" s="226"/>
      <c r="D922" s="215" t="s">
        <v>417</v>
      </c>
      <c r="E922" s="227" t="s">
        <v>36</v>
      </c>
      <c r="F922" s="228" t="s">
        <v>4573</v>
      </c>
      <c r="G922" s="226"/>
      <c r="H922" s="229">
        <v>7.9349999999999996</v>
      </c>
      <c r="I922" s="230"/>
      <c r="J922" s="226"/>
      <c r="K922" s="226"/>
      <c r="L922" s="231"/>
      <c r="M922" s="232"/>
      <c r="N922" s="233"/>
      <c r="O922" s="233"/>
      <c r="P922" s="233"/>
      <c r="Q922" s="233"/>
      <c r="R922" s="233"/>
      <c r="S922" s="233"/>
      <c r="T922" s="234"/>
      <c r="AT922" s="235" t="s">
        <v>417</v>
      </c>
      <c r="AU922" s="235" t="s">
        <v>87</v>
      </c>
      <c r="AV922" s="13" t="s">
        <v>87</v>
      </c>
      <c r="AW922" s="13" t="s">
        <v>43</v>
      </c>
      <c r="AX922" s="13" t="s">
        <v>79</v>
      </c>
      <c r="AY922" s="235" t="s">
        <v>406</v>
      </c>
    </row>
    <row r="923" spans="2:65" s="13" customFormat="1" x14ac:dyDescent="0.3">
      <c r="B923" s="225"/>
      <c r="C923" s="226"/>
      <c r="D923" s="215" t="s">
        <v>417</v>
      </c>
      <c r="E923" s="227" t="s">
        <v>36</v>
      </c>
      <c r="F923" s="228" t="s">
        <v>4574</v>
      </c>
      <c r="G923" s="226"/>
      <c r="H923" s="229">
        <v>-0.44500000000000001</v>
      </c>
      <c r="I923" s="230"/>
      <c r="J923" s="226"/>
      <c r="K923" s="226"/>
      <c r="L923" s="231"/>
      <c r="M923" s="232"/>
      <c r="N923" s="233"/>
      <c r="O923" s="233"/>
      <c r="P923" s="233"/>
      <c r="Q923" s="233"/>
      <c r="R923" s="233"/>
      <c r="S923" s="233"/>
      <c r="T923" s="234"/>
      <c r="AT923" s="235" t="s">
        <v>417</v>
      </c>
      <c r="AU923" s="235" t="s">
        <v>87</v>
      </c>
      <c r="AV923" s="13" t="s">
        <v>87</v>
      </c>
      <c r="AW923" s="13" t="s">
        <v>43</v>
      </c>
      <c r="AX923" s="13" t="s">
        <v>79</v>
      </c>
      <c r="AY923" s="235" t="s">
        <v>406</v>
      </c>
    </row>
    <row r="924" spans="2:65" s="12" customFormat="1" x14ac:dyDescent="0.3">
      <c r="B924" s="213"/>
      <c r="C924" s="214"/>
      <c r="D924" s="215" t="s">
        <v>417</v>
      </c>
      <c r="E924" s="216" t="s">
        <v>36</v>
      </c>
      <c r="F924" s="217" t="s">
        <v>4101</v>
      </c>
      <c r="G924" s="214"/>
      <c r="H924" s="218" t="s">
        <v>36</v>
      </c>
      <c r="I924" s="219"/>
      <c r="J924" s="214"/>
      <c r="K924" s="214"/>
      <c r="L924" s="220"/>
      <c r="M924" s="221"/>
      <c r="N924" s="222"/>
      <c r="O924" s="222"/>
      <c r="P924" s="222"/>
      <c r="Q924" s="222"/>
      <c r="R924" s="222"/>
      <c r="S924" s="222"/>
      <c r="T924" s="223"/>
      <c r="AT924" s="224" t="s">
        <v>417</v>
      </c>
      <c r="AU924" s="224" t="s">
        <v>87</v>
      </c>
      <c r="AV924" s="12" t="s">
        <v>23</v>
      </c>
      <c r="AW924" s="12" t="s">
        <v>43</v>
      </c>
      <c r="AX924" s="12" t="s">
        <v>79</v>
      </c>
      <c r="AY924" s="224" t="s">
        <v>406</v>
      </c>
    </row>
    <row r="925" spans="2:65" s="13" customFormat="1" x14ac:dyDescent="0.3">
      <c r="B925" s="225"/>
      <c r="C925" s="226"/>
      <c r="D925" s="215" t="s">
        <v>417</v>
      </c>
      <c r="E925" s="227" t="s">
        <v>36</v>
      </c>
      <c r="F925" s="228" t="s">
        <v>4573</v>
      </c>
      <c r="G925" s="226"/>
      <c r="H925" s="229">
        <v>7.9349999999999996</v>
      </c>
      <c r="I925" s="230"/>
      <c r="J925" s="226"/>
      <c r="K925" s="226"/>
      <c r="L925" s="231"/>
      <c r="M925" s="232"/>
      <c r="N925" s="233"/>
      <c r="O925" s="233"/>
      <c r="P925" s="233"/>
      <c r="Q925" s="233"/>
      <c r="R925" s="233"/>
      <c r="S925" s="233"/>
      <c r="T925" s="234"/>
      <c r="AT925" s="235" t="s">
        <v>417</v>
      </c>
      <c r="AU925" s="235" t="s">
        <v>87</v>
      </c>
      <c r="AV925" s="13" t="s">
        <v>87</v>
      </c>
      <c r="AW925" s="13" t="s">
        <v>43</v>
      </c>
      <c r="AX925" s="13" t="s">
        <v>79</v>
      </c>
      <c r="AY925" s="235" t="s">
        <v>406</v>
      </c>
    </row>
    <row r="926" spans="2:65" s="13" customFormat="1" x14ac:dyDescent="0.3">
      <c r="B926" s="225"/>
      <c r="C926" s="226"/>
      <c r="D926" s="215" t="s">
        <v>417</v>
      </c>
      <c r="E926" s="227" t="s">
        <v>36</v>
      </c>
      <c r="F926" s="228" t="s">
        <v>4575</v>
      </c>
      <c r="G926" s="226"/>
      <c r="H926" s="229">
        <v>-0.28999999999999998</v>
      </c>
      <c r="I926" s="230"/>
      <c r="J926" s="226"/>
      <c r="K926" s="226"/>
      <c r="L926" s="231"/>
      <c r="M926" s="232"/>
      <c r="N926" s="233"/>
      <c r="O926" s="233"/>
      <c r="P926" s="233"/>
      <c r="Q926" s="233"/>
      <c r="R926" s="233"/>
      <c r="S926" s="233"/>
      <c r="T926" s="234"/>
      <c r="AT926" s="235" t="s">
        <v>417</v>
      </c>
      <c r="AU926" s="235" t="s">
        <v>87</v>
      </c>
      <c r="AV926" s="13" t="s">
        <v>87</v>
      </c>
      <c r="AW926" s="13" t="s">
        <v>43</v>
      </c>
      <c r="AX926" s="13" t="s">
        <v>79</v>
      </c>
      <c r="AY926" s="235" t="s">
        <v>406</v>
      </c>
    </row>
    <row r="927" spans="2:65" s="13" customFormat="1" x14ac:dyDescent="0.3">
      <c r="B927" s="225"/>
      <c r="C927" s="226"/>
      <c r="D927" s="215" t="s">
        <v>417</v>
      </c>
      <c r="E927" s="227" t="s">
        <v>36</v>
      </c>
      <c r="F927" s="228" t="s">
        <v>4576</v>
      </c>
      <c r="G927" s="226"/>
      <c r="H927" s="229">
        <v>-0.16400000000000001</v>
      </c>
      <c r="I927" s="230"/>
      <c r="J927" s="226"/>
      <c r="K927" s="226"/>
      <c r="L927" s="231"/>
      <c r="M927" s="232"/>
      <c r="N927" s="233"/>
      <c r="O927" s="233"/>
      <c r="P927" s="233"/>
      <c r="Q927" s="233"/>
      <c r="R927" s="233"/>
      <c r="S927" s="233"/>
      <c r="T927" s="234"/>
      <c r="AT927" s="235" t="s">
        <v>417</v>
      </c>
      <c r="AU927" s="235" t="s">
        <v>87</v>
      </c>
      <c r="AV927" s="13" t="s">
        <v>87</v>
      </c>
      <c r="AW927" s="13" t="s">
        <v>43</v>
      </c>
      <c r="AX927" s="13" t="s">
        <v>79</v>
      </c>
      <c r="AY927" s="235" t="s">
        <v>406</v>
      </c>
    </row>
    <row r="928" spans="2:65" s="14" customFormat="1" x14ac:dyDescent="0.3">
      <c r="B928" s="236"/>
      <c r="C928" s="237"/>
      <c r="D928" s="247" t="s">
        <v>417</v>
      </c>
      <c r="E928" s="248" t="s">
        <v>36</v>
      </c>
      <c r="F928" s="249" t="s">
        <v>421</v>
      </c>
      <c r="G928" s="237"/>
      <c r="H928" s="250">
        <v>22.460999999999999</v>
      </c>
      <c r="I928" s="241"/>
      <c r="J928" s="237"/>
      <c r="K928" s="237"/>
      <c r="L928" s="242"/>
      <c r="M928" s="243"/>
      <c r="N928" s="244"/>
      <c r="O928" s="244"/>
      <c r="P928" s="244"/>
      <c r="Q928" s="244"/>
      <c r="R928" s="244"/>
      <c r="S928" s="244"/>
      <c r="T928" s="245"/>
      <c r="AT928" s="246" t="s">
        <v>417</v>
      </c>
      <c r="AU928" s="246" t="s">
        <v>87</v>
      </c>
      <c r="AV928" s="14" t="s">
        <v>415</v>
      </c>
      <c r="AW928" s="14" t="s">
        <v>43</v>
      </c>
      <c r="AX928" s="14" t="s">
        <v>23</v>
      </c>
      <c r="AY928" s="246" t="s">
        <v>406</v>
      </c>
    </row>
    <row r="929" spans="2:65" s="1" customFormat="1" ht="22.5" customHeight="1" x14ac:dyDescent="0.3">
      <c r="B929" s="37"/>
      <c r="C929" s="201" t="s">
        <v>1591</v>
      </c>
      <c r="D929" s="201" t="s">
        <v>410</v>
      </c>
      <c r="E929" s="202" t="s">
        <v>4577</v>
      </c>
      <c r="F929" s="203" t="s">
        <v>1863</v>
      </c>
      <c r="G929" s="204" t="s">
        <v>413</v>
      </c>
      <c r="H929" s="205">
        <v>1.397</v>
      </c>
      <c r="I929" s="206"/>
      <c r="J929" s="207">
        <f>ROUND(I929*H929,2)</f>
        <v>0</v>
      </c>
      <c r="K929" s="203" t="s">
        <v>414</v>
      </c>
      <c r="L929" s="57"/>
      <c r="M929" s="208" t="s">
        <v>36</v>
      </c>
      <c r="N929" s="209" t="s">
        <v>50</v>
      </c>
      <c r="O929" s="38"/>
      <c r="P929" s="210">
        <f>O929*H929</f>
        <v>0</v>
      </c>
      <c r="Q929" s="210">
        <v>2.5106999999999999</v>
      </c>
      <c r="R929" s="210">
        <f>Q929*H929</f>
        <v>3.5074478999999998</v>
      </c>
      <c r="S929" s="210">
        <v>0</v>
      </c>
      <c r="T929" s="211">
        <f>S929*H929</f>
        <v>0</v>
      </c>
      <c r="AR929" s="19" t="s">
        <v>415</v>
      </c>
      <c r="AT929" s="19" t="s">
        <v>410</v>
      </c>
      <c r="AU929" s="19" t="s">
        <v>87</v>
      </c>
      <c r="AY929" s="19" t="s">
        <v>406</v>
      </c>
      <c r="BE929" s="212">
        <f>IF(N929="základní",J929,0)</f>
        <v>0</v>
      </c>
      <c r="BF929" s="212">
        <f>IF(N929="snížená",J929,0)</f>
        <v>0</v>
      </c>
      <c r="BG929" s="212">
        <f>IF(N929="zákl. přenesená",J929,0)</f>
        <v>0</v>
      </c>
      <c r="BH929" s="212">
        <f>IF(N929="sníž. přenesená",J929,0)</f>
        <v>0</v>
      </c>
      <c r="BI929" s="212">
        <f>IF(N929="nulová",J929,0)</f>
        <v>0</v>
      </c>
      <c r="BJ929" s="19" t="s">
        <v>23</v>
      </c>
      <c r="BK929" s="212">
        <f>ROUND(I929*H929,2)</f>
        <v>0</v>
      </c>
      <c r="BL929" s="19" t="s">
        <v>415</v>
      </c>
      <c r="BM929" s="19" t="s">
        <v>4578</v>
      </c>
    </row>
    <row r="930" spans="2:65" s="13" customFormat="1" x14ac:dyDescent="0.3">
      <c r="B930" s="225"/>
      <c r="C930" s="226"/>
      <c r="D930" s="247" t="s">
        <v>417</v>
      </c>
      <c r="E930" s="251" t="s">
        <v>36</v>
      </c>
      <c r="F930" s="252" t="s">
        <v>4579</v>
      </c>
      <c r="G930" s="226"/>
      <c r="H930" s="253">
        <v>1.397</v>
      </c>
      <c r="I930" s="230"/>
      <c r="J930" s="226"/>
      <c r="K930" s="226"/>
      <c r="L930" s="231"/>
      <c r="M930" s="232"/>
      <c r="N930" s="233"/>
      <c r="O930" s="233"/>
      <c r="P930" s="233"/>
      <c r="Q930" s="233"/>
      <c r="R930" s="233"/>
      <c r="S930" s="233"/>
      <c r="T930" s="234"/>
      <c r="AT930" s="235" t="s">
        <v>417</v>
      </c>
      <c r="AU930" s="235" t="s">
        <v>87</v>
      </c>
      <c r="AV930" s="13" t="s">
        <v>87</v>
      </c>
      <c r="AW930" s="13" t="s">
        <v>43</v>
      </c>
      <c r="AX930" s="13" t="s">
        <v>23</v>
      </c>
      <c r="AY930" s="235" t="s">
        <v>406</v>
      </c>
    </row>
    <row r="931" spans="2:65" s="1" customFormat="1" ht="22.5" customHeight="1" x14ac:dyDescent="0.3">
      <c r="B931" s="37"/>
      <c r="C931" s="201" t="s">
        <v>1596</v>
      </c>
      <c r="D931" s="201" t="s">
        <v>410</v>
      </c>
      <c r="E931" s="202" t="s">
        <v>4580</v>
      </c>
      <c r="F931" s="203" t="s">
        <v>4581</v>
      </c>
      <c r="G931" s="204" t="s">
        <v>466</v>
      </c>
      <c r="H931" s="205">
        <v>6.21</v>
      </c>
      <c r="I931" s="206"/>
      <c r="J931" s="207">
        <f>ROUND(I931*H931,2)</f>
        <v>0</v>
      </c>
      <c r="K931" s="203" t="s">
        <v>414</v>
      </c>
      <c r="L931" s="57"/>
      <c r="M931" s="208" t="s">
        <v>36</v>
      </c>
      <c r="N931" s="209" t="s">
        <v>50</v>
      </c>
      <c r="O931" s="38"/>
      <c r="P931" s="210">
        <f>O931*H931</f>
        <v>0</v>
      </c>
      <c r="Q931" s="210">
        <v>8.0000000000000002E-3</v>
      </c>
      <c r="R931" s="210">
        <f>Q931*H931</f>
        <v>4.9680000000000002E-2</v>
      </c>
      <c r="S931" s="210">
        <v>0</v>
      </c>
      <c r="T931" s="211">
        <f>S931*H931</f>
        <v>0</v>
      </c>
      <c r="AR931" s="19" t="s">
        <v>415</v>
      </c>
      <c r="AT931" s="19" t="s">
        <v>410</v>
      </c>
      <c r="AU931" s="19" t="s">
        <v>87</v>
      </c>
      <c r="AY931" s="19" t="s">
        <v>406</v>
      </c>
      <c r="BE931" s="212">
        <f>IF(N931="základní",J931,0)</f>
        <v>0</v>
      </c>
      <c r="BF931" s="212">
        <f>IF(N931="snížená",J931,0)</f>
        <v>0</v>
      </c>
      <c r="BG931" s="212">
        <f>IF(N931="zákl. přenesená",J931,0)</f>
        <v>0</v>
      </c>
      <c r="BH931" s="212">
        <f>IF(N931="sníž. přenesená",J931,0)</f>
        <v>0</v>
      </c>
      <c r="BI931" s="212">
        <f>IF(N931="nulová",J931,0)</f>
        <v>0</v>
      </c>
      <c r="BJ931" s="19" t="s">
        <v>23</v>
      </c>
      <c r="BK931" s="212">
        <f>ROUND(I931*H931,2)</f>
        <v>0</v>
      </c>
      <c r="BL931" s="19" t="s">
        <v>415</v>
      </c>
      <c r="BM931" s="19" t="s">
        <v>4582</v>
      </c>
    </row>
    <row r="932" spans="2:65" s="13" customFormat="1" x14ac:dyDescent="0.3">
      <c r="B932" s="225"/>
      <c r="C932" s="226"/>
      <c r="D932" s="247" t="s">
        <v>417</v>
      </c>
      <c r="E932" s="251" t="s">
        <v>36</v>
      </c>
      <c r="F932" s="252" t="s">
        <v>4583</v>
      </c>
      <c r="G932" s="226"/>
      <c r="H932" s="253">
        <v>6.21</v>
      </c>
      <c r="I932" s="230"/>
      <c r="J932" s="226"/>
      <c r="K932" s="226"/>
      <c r="L932" s="231"/>
      <c r="M932" s="232"/>
      <c r="N932" s="233"/>
      <c r="O932" s="233"/>
      <c r="P932" s="233"/>
      <c r="Q932" s="233"/>
      <c r="R932" s="233"/>
      <c r="S932" s="233"/>
      <c r="T932" s="234"/>
      <c r="AT932" s="235" t="s">
        <v>417</v>
      </c>
      <c r="AU932" s="235" t="s">
        <v>87</v>
      </c>
      <c r="AV932" s="13" t="s">
        <v>87</v>
      </c>
      <c r="AW932" s="13" t="s">
        <v>43</v>
      </c>
      <c r="AX932" s="13" t="s">
        <v>23</v>
      </c>
      <c r="AY932" s="235" t="s">
        <v>406</v>
      </c>
    </row>
    <row r="933" spans="2:65" s="1" customFormat="1" ht="22.5" customHeight="1" x14ac:dyDescent="0.3">
      <c r="B933" s="37"/>
      <c r="C933" s="201" t="s">
        <v>1601</v>
      </c>
      <c r="D933" s="201" t="s">
        <v>410</v>
      </c>
      <c r="E933" s="202" t="s">
        <v>2337</v>
      </c>
      <c r="F933" s="203" t="s">
        <v>2338</v>
      </c>
      <c r="G933" s="204" t="s">
        <v>466</v>
      </c>
      <c r="H933" s="205">
        <v>30.6</v>
      </c>
      <c r="I933" s="206"/>
      <c r="J933" s="207">
        <f>ROUND(I933*H933,2)</f>
        <v>0</v>
      </c>
      <c r="K933" s="203" t="s">
        <v>414</v>
      </c>
      <c r="L933" s="57"/>
      <c r="M933" s="208" t="s">
        <v>36</v>
      </c>
      <c r="N933" s="209" t="s">
        <v>50</v>
      </c>
      <c r="O933" s="38"/>
      <c r="P933" s="210">
        <f>O933*H933</f>
        <v>0</v>
      </c>
      <c r="Q933" s="210">
        <v>2.32E-3</v>
      </c>
      <c r="R933" s="210">
        <f>Q933*H933</f>
        <v>7.0992E-2</v>
      </c>
      <c r="S933" s="210">
        <v>0</v>
      </c>
      <c r="T933" s="211">
        <f>S933*H933</f>
        <v>0</v>
      </c>
      <c r="AR933" s="19" t="s">
        <v>415</v>
      </c>
      <c r="AT933" s="19" t="s">
        <v>410</v>
      </c>
      <c r="AU933" s="19" t="s">
        <v>87</v>
      </c>
      <c r="AY933" s="19" t="s">
        <v>406</v>
      </c>
      <c r="BE933" s="212">
        <f>IF(N933="základní",J933,0)</f>
        <v>0</v>
      </c>
      <c r="BF933" s="212">
        <f>IF(N933="snížená",J933,0)</f>
        <v>0</v>
      </c>
      <c r="BG933" s="212">
        <f>IF(N933="zákl. přenesená",J933,0)</f>
        <v>0</v>
      </c>
      <c r="BH933" s="212">
        <f>IF(N933="sníž. přenesená",J933,0)</f>
        <v>0</v>
      </c>
      <c r="BI933" s="212">
        <f>IF(N933="nulová",J933,0)</f>
        <v>0</v>
      </c>
      <c r="BJ933" s="19" t="s">
        <v>23</v>
      </c>
      <c r="BK933" s="212">
        <f>ROUND(I933*H933,2)</f>
        <v>0</v>
      </c>
      <c r="BL933" s="19" t="s">
        <v>415</v>
      </c>
      <c r="BM933" s="19" t="s">
        <v>4584</v>
      </c>
    </row>
    <row r="934" spans="2:65" s="12" customFormat="1" x14ac:dyDescent="0.3">
      <c r="B934" s="213"/>
      <c r="C934" s="214"/>
      <c r="D934" s="215" t="s">
        <v>417</v>
      </c>
      <c r="E934" s="216" t="s">
        <v>36</v>
      </c>
      <c r="F934" s="217" t="s">
        <v>1910</v>
      </c>
      <c r="G934" s="214"/>
      <c r="H934" s="218" t="s">
        <v>36</v>
      </c>
      <c r="I934" s="219"/>
      <c r="J934" s="214"/>
      <c r="K934" s="214"/>
      <c r="L934" s="220"/>
      <c r="M934" s="221"/>
      <c r="N934" s="222"/>
      <c r="O934" s="222"/>
      <c r="P934" s="222"/>
      <c r="Q934" s="222"/>
      <c r="R934" s="222"/>
      <c r="S934" s="222"/>
      <c r="T934" s="223"/>
      <c r="AT934" s="224" t="s">
        <v>417</v>
      </c>
      <c r="AU934" s="224" t="s">
        <v>87</v>
      </c>
      <c r="AV934" s="12" t="s">
        <v>23</v>
      </c>
      <c r="AW934" s="12" t="s">
        <v>43</v>
      </c>
      <c r="AX934" s="12" t="s">
        <v>79</v>
      </c>
      <c r="AY934" s="224" t="s">
        <v>406</v>
      </c>
    </row>
    <row r="935" spans="2:65" s="13" customFormat="1" x14ac:dyDescent="0.3">
      <c r="B935" s="225"/>
      <c r="C935" s="226"/>
      <c r="D935" s="215" t="s">
        <v>417</v>
      </c>
      <c r="E935" s="227" t="s">
        <v>36</v>
      </c>
      <c r="F935" s="228" t="s">
        <v>4585</v>
      </c>
      <c r="G935" s="226"/>
      <c r="H935" s="229">
        <v>10.199999999999999</v>
      </c>
      <c r="I935" s="230"/>
      <c r="J935" s="226"/>
      <c r="K935" s="226"/>
      <c r="L935" s="231"/>
      <c r="M935" s="232"/>
      <c r="N935" s="233"/>
      <c r="O935" s="233"/>
      <c r="P935" s="233"/>
      <c r="Q935" s="233"/>
      <c r="R935" s="233"/>
      <c r="S935" s="233"/>
      <c r="T935" s="234"/>
      <c r="AT935" s="235" t="s">
        <v>417</v>
      </c>
      <c r="AU935" s="235" t="s">
        <v>87</v>
      </c>
      <c r="AV935" s="13" t="s">
        <v>87</v>
      </c>
      <c r="AW935" s="13" t="s">
        <v>43</v>
      </c>
      <c r="AX935" s="13" t="s">
        <v>79</v>
      </c>
      <c r="AY935" s="235" t="s">
        <v>406</v>
      </c>
    </row>
    <row r="936" spans="2:65" s="13" customFormat="1" x14ac:dyDescent="0.3">
      <c r="B936" s="225"/>
      <c r="C936" s="226"/>
      <c r="D936" s="215" t="s">
        <v>417</v>
      </c>
      <c r="E936" s="227" t="s">
        <v>36</v>
      </c>
      <c r="F936" s="228" t="s">
        <v>4586</v>
      </c>
      <c r="G936" s="226"/>
      <c r="H936" s="229">
        <v>10.199999999999999</v>
      </c>
      <c r="I936" s="230"/>
      <c r="J936" s="226"/>
      <c r="K936" s="226"/>
      <c r="L936" s="231"/>
      <c r="M936" s="232"/>
      <c r="N936" s="233"/>
      <c r="O936" s="233"/>
      <c r="P936" s="233"/>
      <c r="Q936" s="233"/>
      <c r="R936" s="233"/>
      <c r="S936" s="233"/>
      <c r="T936" s="234"/>
      <c r="AT936" s="235" t="s">
        <v>417</v>
      </c>
      <c r="AU936" s="235" t="s">
        <v>87</v>
      </c>
      <c r="AV936" s="13" t="s">
        <v>87</v>
      </c>
      <c r="AW936" s="13" t="s">
        <v>43</v>
      </c>
      <c r="AX936" s="13" t="s">
        <v>79</v>
      </c>
      <c r="AY936" s="235" t="s">
        <v>406</v>
      </c>
    </row>
    <row r="937" spans="2:65" s="13" customFormat="1" x14ac:dyDescent="0.3">
      <c r="B937" s="225"/>
      <c r="C937" s="226"/>
      <c r="D937" s="215" t="s">
        <v>417</v>
      </c>
      <c r="E937" s="227" t="s">
        <v>36</v>
      </c>
      <c r="F937" s="228" t="s">
        <v>4587</v>
      </c>
      <c r="G937" s="226"/>
      <c r="H937" s="229">
        <v>10.199999999999999</v>
      </c>
      <c r="I937" s="230"/>
      <c r="J937" s="226"/>
      <c r="K937" s="226"/>
      <c r="L937" s="231"/>
      <c r="M937" s="232"/>
      <c r="N937" s="233"/>
      <c r="O937" s="233"/>
      <c r="P937" s="233"/>
      <c r="Q937" s="233"/>
      <c r="R937" s="233"/>
      <c r="S937" s="233"/>
      <c r="T937" s="234"/>
      <c r="AT937" s="235" t="s">
        <v>417</v>
      </c>
      <c r="AU937" s="235" t="s">
        <v>87</v>
      </c>
      <c r="AV937" s="13" t="s">
        <v>87</v>
      </c>
      <c r="AW937" s="13" t="s">
        <v>43</v>
      </c>
      <c r="AX937" s="13" t="s">
        <v>79</v>
      </c>
      <c r="AY937" s="235" t="s">
        <v>406</v>
      </c>
    </row>
    <row r="938" spans="2:65" s="14" customFormat="1" x14ac:dyDescent="0.3">
      <c r="B938" s="236"/>
      <c r="C938" s="237"/>
      <c r="D938" s="247" t="s">
        <v>417</v>
      </c>
      <c r="E938" s="248" t="s">
        <v>36</v>
      </c>
      <c r="F938" s="249" t="s">
        <v>421</v>
      </c>
      <c r="G938" s="237"/>
      <c r="H938" s="250">
        <v>30.6</v>
      </c>
      <c r="I938" s="241"/>
      <c r="J938" s="237"/>
      <c r="K938" s="237"/>
      <c r="L938" s="242"/>
      <c r="M938" s="243"/>
      <c r="N938" s="244"/>
      <c r="O938" s="244"/>
      <c r="P938" s="244"/>
      <c r="Q938" s="244"/>
      <c r="R938" s="244"/>
      <c r="S938" s="244"/>
      <c r="T938" s="245"/>
      <c r="AT938" s="246" t="s">
        <v>417</v>
      </c>
      <c r="AU938" s="246" t="s">
        <v>87</v>
      </c>
      <c r="AV938" s="14" t="s">
        <v>415</v>
      </c>
      <c r="AW938" s="14" t="s">
        <v>43</v>
      </c>
      <c r="AX938" s="14" t="s">
        <v>23</v>
      </c>
      <c r="AY938" s="246" t="s">
        <v>406</v>
      </c>
    </row>
    <row r="939" spans="2:65" s="1" customFormat="1" ht="22.5" customHeight="1" x14ac:dyDescent="0.3">
      <c r="B939" s="37"/>
      <c r="C939" s="201" t="s">
        <v>1607</v>
      </c>
      <c r="D939" s="201" t="s">
        <v>410</v>
      </c>
      <c r="E939" s="202" t="s">
        <v>2346</v>
      </c>
      <c r="F939" s="203" t="s">
        <v>2347</v>
      </c>
      <c r="G939" s="204" t="s">
        <v>501</v>
      </c>
      <c r="H939" s="205">
        <v>4.4999999999999998E-2</v>
      </c>
      <c r="I939" s="206"/>
      <c r="J939" s="207">
        <f>ROUND(I939*H939,2)</f>
        <v>0</v>
      </c>
      <c r="K939" s="203" t="s">
        <v>414</v>
      </c>
      <c r="L939" s="57"/>
      <c r="M939" s="208" t="s">
        <v>36</v>
      </c>
      <c r="N939" s="209" t="s">
        <v>50</v>
      </c>
      <c r="O939" s="38"/>
      <c r="P939" s="210">
        <f>O939*H939</f>
        <v>0</v>
      </c>
      <c r="Q939" s="210">
        <v>1.0369600000000001</v>
      </c>
      <c r="R939" s="210">
        <f>Q939*H939</f>
        <v>4.6663200000000002E-2</v>
      </c>
      <c r="S939" s="210">
        <v>0</v>
      </c>
      <c r="T939" s="211">
        <f>S939*H939</f>
        <v>0</v>
      </c>
      <c r="AR939" s="19" t="s">
        <v>415</v>
      </c>
      <c r="AT939" s="19" t="s">
        <v>410</v>
      </c>
      <c r="AU939" s="19" t="s">
        <v>87</v>
      </c>
      <c r="AY939" s="19" t="s">
        <v>406</v>
      </c>
      <c r="BE939" s="212">
        <f>IF(N939="základní",J939,0)</f>
        <v>0</v>
      </c>
      <c r="BF939" s="212">
        <f>IF(N939="snížená",J939,0)</f>
        <v>0</v>
      </c>
      <c r="BG939" s="212">
        <f>IF(N939="zákl. přenesená",J939,0)</f>
        <v>0</v>
      </c>
      <c r="BH939" s="212">
        <f>IF(N939="sníž. přenesená",J939,0)</f>
        <v>0</v>
      </c>
      <c r="BI939" s="212">
        <f>IF(N939="nulová",J939,0)</f>
        <v>0</v>
      </c>
      <c r="BJ939" s="19" t="s">
        <v>23</v>
      </c>
      <c r="BK939" s="212">
        <f>ROUND(I939*H939,2)</f>
        <v>0</v>
      </c>
      <c r="BL939" s="19" t="s">
        <v>415</v>
      </c>
      <c r="BM939" s="19" t="s">
        <v>4588</v>
      </c>
    </row>
    <row r="940" spans="2:65" s="12" customFormat="1" x14ac:dyDescent="0.3">
      <c r="B940" s="213"/>
      <c r="C940" s="214"/>
      <c r="D940" s="215" t="s">
        <v>417</v>
      </c>
      <c r="E940" s="216" t="s">
        <v>36</v>
      </c>
      <c r="F940" s="217" t="s">
        <v>2349</v>
      </c>
      <c r="G940" s="214"/>
      <c r="H940" s="218" t="s">
        <v>36</v>
      </c>
      <c r="I940" s="219"/>
      <c r="J940" s="214"/>
      <c r="K940" s="214"/>
      <c r="L940" s="220"/>
      <c r="M940" s="221"/>
      <c r="N940" s="222"/>
      <c r="O940" s="222"/>
      <c r="P940" s="222"/>
      <c r="Q940" s="222"/>
      <c r="R940" s="222"/>
      <c r="S940" s="222"/>
      <c r="T940" s="223"/>
      <c r="AT940" s="224" t="s">
        <v>417</v>
      </c>
      <c r="AU940" s="224" t="s">
        <v>87</v>
      </c>
      <c r="AV940" s="12" t="s">
        <v>23</v>
      </c>
      <c r="AW940" s="12" t="s">
        <v>43</v>
      </c>
      <c r="AX940" s="12" t="s">
        <v>79</v>
      </c>
      <c r="AY940" s="224" t="s">
        <v>406</v>
      </c>
    </row>
    <row r="941" spans="2:65" s="13" customFormat="1" x14ac:dyDescent="0.3">
      <c r="B941" s="225"/>
      <c r="C941" s="226"/>
      <c r="D941" s="215" t="s">
        <v>417</v>
      </c>
      <c r="E941" s="227" t="s">
        <v>36</v>
      </c>
      <c r="F941" s="228" t="s">
        <v>4589</v>
      </c>
      <c r="G941" s="226"/>
      <c r="H941" s="229">
        <v>4.0000000000000001E-3</v>
      </c>
      <c r="I941" s="230"/>
      <c r="J941" s="226"/>
      <c r="K941" s="226"/>
      <c r="L941" s="231"/>
      <c r="M941" s="232"/>
      <c r="N941" s="233"/>
      <c r="O941" s="233"/>
      <c r="P941" s="233"/>
      <c r="Q941" s="233"/>
      <c r="R941" s="233"/>
      <c r="S941" s="233"/>
      <c r="T941" s="234"/>
      <c r="AT941" s="235" t="s">
        <v>417</v>
      </c>
      <c r="AU941" s="235" t="s">
        <v>87</v>
      </c>
      <c r="AV941" s="13" t="s">
        <v>87</v>
      </c>
      <c r="AW941" s="13" t="s">
        <v>43</v>
      </c>
      <c r="AX941" s="13" t="s">
        <v>79</v>
      </c>
      <c r="AY941" s="235" t="s">
        <v>406</v>
      </c>
    </row>
    <row r="942" spans="2:65" s="13" customFormat="1" x14ac:dyDescent="0.3">
      <c r="B942" s="225"/>
      <c r="C942" s="226"/>
      <c r="D942" s="215" t="s">
        <v>417</v>
      </c>
      <c r="E942" s="227" t="s">
        <v>36</v>
      </c>
      <c r="F942" s="228" t="s">
        <v>4590</v>
      </c>
      <c r="G942" s="226"/>
      <c r="H942" s="229">
        <v>4.0000000000000001E-3</v>
      </c>
      <c r="I942" s="230"/>
      <c r="J942" s="226"/>
      <c r="K942" s="226"/>
      <c r="L942" s="231"/>
      <c r="M942" s="232"/>
      <c r="N942" s="233"/>
      <c r="O942" s="233"/>
      <c r="P942" s="233"/>
      <c r="Q942" s="233"/>
      <c r="R942" s="233"/>
      <c r="S942" s="233"/>
      <c r="T942" s="234"/>
      <c r="AT942" s="235" t="s">
        <v>417</v>
      </c>
      <c r="AU942" s="235" t="s">
        <v>87</v>
      </c>
      <c r="AV942" s="13" t="s">
        <v>87</v>
      </c>
      <c r="AW942" s="13" t="s">
        <v>43</v>
      </c>
      <c r="AX942" s="13" t="s">
        <v>79</v>
      </c>
      <c r="AY942" s="235" t="s">
        <v>406</v>
      </c>
    </row>
    <row r="943" spans="2:65" s="13" customFormat="1" x14ac:dyDescent="0.3">
      <c r="B943" s="225"/>
      <c r="C943" s="226"/>
      <c r="D943" s="215" t="s">
        <v>417</v>
      </c>
      <c r="E943" s="227" t="s">
        <v>36</v>
      </c>
      <c r="F943" s="228" t="s">
        <v>4591</v>
      </c>
      <c r="G943" s="226"/>
      <c r="H943" s="229">
        <v>4.0000000000000001E-3</v>
      </c>
      <c r="I943" s="230"/>
      <c r="J943" s="226"/>
      <c r="K943" s="226"/>
      <c r="L943" s="231"/>
      <c r="M943" s="232"/>
      <c r="N943" s="233"/>
      <c r="O943" s="233"/>
      <c r="P943" s="233"/>
      <c r="Q943" s="233"/>
      <c r="R943" s="233"/>
      <c r="S943" s="233"/>
      <c r="T943" s="234"/>
      <c r="AT943" s="235" t="s">
        <v>417</v>
      </c>
      <c r="AU943" s="235" t="s">
        <v>87</v>
      </c>
      <c r="AV943" s="13" t="s">
        <v>87</v>
      </c>
      <c r="AW943" s="13" t="s">
        <v>43</v>
      </c>
      <c r="AX943" s="13" t="s">
        <v>79</v>
      </c>
      <c r="AY943" s="235" t="s">
        <v>406</v>
      </c>
    </row>
    <row r="944" spans="2:65" s="15" customFormat="1" x14ac:dyDescent="0.3">
      <c r="B944" s="254"/>
      <c r="C944" s="255"/>
      <c r="D944" s="215" t="s">
        <v>417</v>
      </c>
      <c r="E944" s="256" t="s">
        <v>36</v>
      </c>
      <c r="F944" s="257" t="s">
        <v>435</v>
      </c>
      <c r="G944" s="255"/>
      <c r="H944" s="258">
        <v>1.2E-2</v>
      </c>
      <c r="I944" s="259"/>
      <c r="J944" s="255"/>
      <c r="K944" s="255"/>
      <c r="L944" s="260"/>
      <c r="M944" s="261"/>
      <c r="N944" s="262"/>
      <c r="O944" s="262"/>
      <c r="P944" s="262"/>
      <c r="Q944" s="262"/>
      <c r="R944" s="262"/>
      <c r="S944" s="262"/>
      <c r="T944" s="263"/>
      <c r="AT944" s="264" t="s">
        <v>417</v>
      </c>
      <c r="AU944" s="264" t="s">
        <v>87</v>
      </c>
      <c r="AV944" s="15" t="s">
        <v>94</v>
      </c>
      <c r="AW944" s="15" t="s">
        <v>43</v>
      </c>
      <c r="AX944" s="15" t="s">
        <v>79</v>
      </c>
      <c r="AY944" s="264" t="s">
        <v>406</v>
      </c>
    </row>
    <row r="945" spans="2:65" s="12" customFormat="1" x14ac:dyDescent="0.3">
      <c r="B945" s="213"/>
      <c r="C945" s="214"/>
      <c r="D945" s="215" t="s">
        <v>417</v>
      </c>
      <c r="E945" s="216" t="s">
        <v>36</v>
      </c>
      <c r="F945" s="217" t="s">
        <v>4592</v>
      </c>
      <c r="G945" s="214"/>
      <c r="H945" s="218" t="s">
        <v>36</v>
      </c>
      <c r="I945" s="219"/>
      <c r="J945" s="214"/>
      <c r="K945" s="214"/>
      <c r="L945" s="220"/>
      <c r="M945" s="221"/>
      <c r="N945" s="222"/>
      <c r="O945" s="222"/>
      <c r="P945" s="222"/>
      <c r="Q945" s="222"/>
      <c r="R945" s="222"/>
      <c r="S945" s="222"/>
      <c r="T945" s="223"/>
      <c r="AT945" s="224" t="s">
        <v>417</v>
      </c>
      <c r="AU945" s="224" t="s">
        <v>87</v>
      </c>
      <c r="AV945" s="12" t="s">
        <v>23</v>
      </c>
      <c r="AW945" s="12" t="s">
        <v>43</v>
      </c>
      <c r="AX945" s="12" t="s">
        <v>79</v>
      </c>
      <c r="AY945" s="224" t="s">
        <v>406</v>
      </c>
    </row>
    <row r="946" spans="2:65" s="13" customFormat="1" x14ac:dyDescent="0.3">
      <c r="B946" s="225"/>
      <c r="C946" s="226"/>
      <c r="D946" s="215" t="s">
        <v>417</v>
      </c>
      <c r="E946" s="227" t="s">
        <v>36</v>
      </c>
      <c r="F946" s="228" t="s">
        <v>4593</v>
      </c>
      <c r="G946" s="226"/>
      <c r="H946" s="229">
        <v>1.0999999999999999E-2</v>
      </c>
      <c r="I946" s="230"/>
      <c r="J946" s="226"/>
      <c r="K946" s="226"/>
      <c r="L946" s="231"/>
      <c r="M946" s="232"/>
      <c r="N946" s="233"/>
      <c r="O946" s="233"/>
      <c r="P946" s="233"/>
      <c r="Q946" s="233"/>
      <c r="R946" s="233"/>
      <c r="S946" s="233"/>
      <c r="T946" s="234"/>
      <c r="AT946" s="235" t="s">
        <v>417</v>
      </c>
      <c r="AU946" s="235" t="s">
        <v>87</v>
      </c>
      <c r="AV946" s="13" t="s">
        <v>87</v>
      </c>
      <c r="AW946" s="13" t="s">
        <v>43</v>
      </c>
      <c r="AX946" s="13" t="s">
        <v>79</v>
      </c>
      <c r="AY946" s="235" t="s">
        <v>406</v>
      </c>
    </row>
    <row r="947" spans="2:65" s="13" customFormat="1" x14ac:dyDescent="0.3">
      <c r="B947" s="225"/>
      <c r="C947" s="226"/>
      <c r="D947" s="215" t="s">
        <v>417</v>
      </c>
      <c r="E947" s="227" t="s">
        <v>36</v>
      </c>
      <c r="F947" s="228" t="s">
        <v>4594</v>
      </c>
      <c r="G947" s="226"/>
      <c r="H947" s="229">
        <v>1.0999999999999999E-2</v>
      </c>
      <c r="I947" s="230"/>
      <c r="J947" s="226"/>
      <c r="K947" s="226"/>
      <c r="L947" s="231"/>
      <c r="M947" s="232"/>
      <c r="N947" s="233"/>
      <c r="O947" s="233"/>
      <c r="P947" s="233"/>
      <c r="Q947" s="233"/>
      <c r="R947" s="233"/>
      <c r="S947" s="233"/>
      <c r="T947" s="234"/>
      <c r="AT947" s="235" t="s">
        <v>417</v>
      </c>
      <c r="AU947" s="235" t="s">
        <v>87</v>
      </c>
      <c r="AV947" s="13" t="s">
        <v>87</v>
      </c>
      <c r="AW947" s="13" t="s">
        <v>43</v>
      </c>
      <c r="AX947" s="13" t="s">
        <v>79</v>
      </c>
      <c r="AY947" s="235" t="s">
        <v>406</v>
      </c>
    </row>
    <row r="948" spans="2:65" s="13" customFormat="1" x14ac:dyDescent="0.3">
      <c r="B948" s="225"/>
      <c r="C948" s="226"/>
      <c r="D948" s="215" t="s">
        <v>417</v>
      </c>
      <c r="E948" s="227" t="s">
        <v>36</v>
      </c>
      <c r="F948" s="228" t="s">
        <v>4595</v>
      </c>
      <c r="G948" s="226"/>
      <c r="H948" s="229">
        <v>1.0999999999999999E-2</v>
      </c>
      <c r="I948" s="230"/>
      <c r="J948" s="226"/>
      <c r="K948" s="226"/>
      <c r="L948" s="231"/>
      <c r="M948" s="232"/>
      <c r="N948" s="233"/>
      <c r="O948" s="233"/>
      <c r="P948" s="233"/>
      <c r="Q948" s="233"/>
      <c r="R948" s="233"/>
      <c r="S948" s="233"/>
      <c r="T948" s="234"/>
      <c r="AT948" s="235" t="s">
        <v>417</v>
      </c>
      <c r="AU948" s="235" t="s">
        <v>87</v>
      </c>
      <c r="AV948" s="13" t="s">
        <v>87</v>
      </c>
      <c r="AW948" s="13" t="s">
        <v>43</v>
      </c>
      <c r="AX948" s="13" t="s">
        <v>79</v>
      </c>
      <c r="AY948" s="235" t="s">
        <v>406</v>
      </c>
    </row>
    <row r="949" spans="2:65" s="15" customFormat="1" x14ac:dyDescent="0.3">
      <c r="B949" s="254"/>
      <c r="C949" s="255"/>
      <c r="D949" s="215" t="s">
        <v>417</v>
      </c>
      <c r="E949" s="256" t="s">
        <v>36</v>
      </c>
      <c r="F949" s="257" t="s">
        <v>435</v>
      </c>
      <c r="G949" s="255"/>
      <c r="H949" s="258">
        <v>3.3000000000000002E-2</v>
      </c>
      <c r="I949" s="259"/>
      <c r="J949" s="255"/>
      <c r="K949" s="255"/>
      <c r="L949" s="260"/>
      <c r="M949" s="261"/>
      <c r="N949" s="262"/>
      <c r="O949" s="262"/>
      <c r="P949" s="262"/>
      <c r="Q949" s="262"/>
      <c r="R949" s="262"/>
      <c r="S949" s="262"/>
      <c r="T949" s="263"/>
      <c r="AT949" s="264" t="s">
        <v>417</v>
      </c>
      <c r="AU949" s="264" t="s">
        <v>87</v>
      </c>
      <c r="AV949" s="15" t="s">
        <v>94</v>
      </c>
      <c r="AW949" s="15" t="s">
        <v>43</v>
      </c>
      <c r="AX949" s="15" t="s">
        <v>79</v>
      </c>
      <c r="AY949" s="264" t="s">
        <v>406</v>
      </c>
    </row>
    <row r="950" spans="2:65" s="14" customFormat="1" x14ac:dyDescent="0.3">
      <c r="B950" s="236"/>
      <c r="C950" s="237"/>
      <c r="D950" s="247" t="s">
        <v>417</v>
      </c>
      <c r="E950" s="248" t="s">
        <v>36</v>
      </c>
      <c r="F950" s="249" t="s">
        <v>421</v>
      </c>
      <c r="G950" s="237"/>
      <c r="H950" s="250">
        <v>4.4999999999999998E-2</v>
      </c>
      <c r="I950" s="241"/>
      <c r="J950" s="237"/>
      <c r="K950" s="237"/>
      <c r="L950" s="242"/>
      <c r="M950" s="243"/>
      <c r="N950" s="244"/>
      <c r="O950" s="244"/>
      <c r="P950" s="244"/>
      <c r="Q950" s="244"/>
      <c r="R950" s="244"/>
      <c r="S950" s="244"/>
      <c r="T950" s="245"/>
      <c r="AT950" s="246" t="s">
        <v>417</v>
      </c>
      <c r="AU950" s="246" t="s">
        <v>87</v>
      </c>
      <c r="AV950" s="14" t="s">
        <v>415</v>
      </c>
      <c r="AW950" s="14" t="s">
        <v>43</v>
      </c>
      <c r="AX950" s="14" t="s">
        <v>23</v>
      </c>
      <c r="AY950" s="246" t="s">
        <v>406</v>
      </c>
    </row>
    <row r="951" spans="2:65" s="1" customFormat="1" ht="22.5" customHeight="1" x14ac:dyDescent="0.3">
      <c r="B951" s="37"/>
      <c r="C951" s="201" t="s">
        <v>1613</v>
      </c>
      <c r="D951" s="201" t="s">
        <v>410</v>
      </c>
      <c r="E951" s="202" t="s">
        <v>2359</v>
      </c>
      <c r="F951" s="203" t="s">
        <v>2360</v>
      </c>
      <c r="G951" s="204" t="s">
        <v>501</v>
      </c>
      <c r="H951" s="205">
        <v>0.20399999999999999</v>
      </c>
      <c r="I951" s="206"/>
      <c r="J951" s="207">
        <f>ROUND(I951*H951,2)</f>
        <v>0</v>
      </c>
      <c r="K951" s="203" t="s">
        <v>414</v>
      </c>
      <c r="L951" s="57"/>
      <c r="M951" s="208" t="s">
        <v>36</v>
      </c>
      <c r="N951" s="209" t="s">
        <v>50</v>
      </c>
      <c r="O951" s="38"/>
      <c r="P951" s="210">
        <f>O951*H951</f>
        <v>0</v>
      </c>
      <c r="Q951" s="210">
        <v>1.04196</v>
      </c>
      <c r="R951" s="210">
        <f>Q951*H951</f>
        <v>0.21255983999999997</v>
      </c>
      <c r="S951" s="210">
        <v>0</v>
      </c>
      <c r="T951" s="211">
        <f>S951*H951</f>
        <v>0</v>
      </c>
      <c r="AR951" s="19" t="s">
        <v>415</v>
      </c>
      <c r="AT951" s="19" t="s">
        <v>410</v>
      </c>
      <c r="AU951" s="19" t="s">
        <v>87</v>
      </c>
      <c r="AY951" s="19" t="s">
        <v>406</v>
      </c>
      <c r="BE951" s="212">
        <f>IF(N951="základní",J951,0)</f>
        <v>0</v>
      </c>
      <c r="BF951" s="212">
        <f>IF(N951="snížená",J951,0)</f>
        <v>0</v>
      </c>
      <c r="BG951" s="212">
        <f>IF(N951="zákl. přenesená",J951,0)</f>
        <v>0</v>
      </c>
      <c r="BH951" s="212">
        <f>IF(N951="sníž. přenesená",J951,0)</f>
        <v>0</v>
      </c>
      <c r="BI951" s="212">
        <f>IF(N951="nulová",J951,0)</f>
        <v>0</v>
      </c>
      <c r="BJ951" s="19" t="s">
        <v>23</v>
      </c>
      <c r="BK951" s="212">
        <f>ROUND(I951*H951,2)</f>
        <v>0</v>
      </c>
      <c r="BL951" s="19" t="s">
        <v>415</v>
      </c>
      <c r="BM951" s="19" t="s">
        <v>4596</v>
      </c>
    </row>
    <row r="952" spans="2:65" s="13" customFormat="1" x14ac:dyDescent="0.3">
      <c r="B952" s="225"/>
      <c r="C952" s="226"/>
      <c r="D952" s="215" t="s">
        <v>417</v>
      </c>
      <c r="E952" s="227" t="s">
        <v>36</v>
      </c>
      <c r="F952" s="228" t="s">
        <v>4597</v>
      </c>
      <c r="G952" s="226"/>
      <c r="H952" s="229">
        <v>0.53500000000000003</v>
      </c>
      <c r="I952" s="230"/>
      <c r="J952" s="226"/>
      <c r="K952" s="226"/>
      <c r="L952" s="231"/>
      <c r="M952" s="232"/>
      <c r="N952" s="233"/>
      <c r="O952" s="233"/>
      <c r="P952" s="233"/>
      <c r="Q952" s="233"/>
      <c r="R952" s="233"/>
      <c r="S952" s="233"/>
      <c r="T952" s="234"/>
      <c r="AT952" s="235" t="s">
        <v>417</v>
      </c>
      <c r="AU952" s="235" t="s">
        <v>87</v>
      </c>
      <c r="AV952" s="13" t="s">
        <v>87</v>
      </c>
      <c r="AW952" s="13" t="s">
        <v>43</v>
      </c>
      <c r="AX952" s="13" t="s">
        <v>79</v>
      </c>
      <c r="AY952" s="235" t="s">
        <v>406</v>
      </c>
    </row>
    <row r="953" spans="2:65" s="13" customFormat="1" x14ac:dyDescent="0.3">
      <c r="B953" s="225"/>
      <c r="C953" s="226"/>
      <c r="D953" s="215" t="s">
        <v>417</v>
      </c>
      <c r="E953" s="227" t="s">
        <v>36</v>
      </c>
      <c r="F953" s="228" t="s">
        <v>4598</v>
      </c>
      <c r="G953" s="226"/>
      <c r="H953" s="229">
        <v>0.53500000000000003</v>
      </c>
      <c r="I953" s="230"/>
      <c r="J953" s="226"/>
      <c r="K953" s="226"/>
      <c r="L953" s="231"/>
      <c r="M953" s="232"/>
      <c r="N953" s="233"/>
      <c r="O953" s="233"/>
      <c r="P953" s="233"/>
      <c r="Q953" s="233"/>
      <c r="R953" s="233"/>
      <c r="S953" s="233"/>
      <c r="T953" s="234"/>
      <c r="AT953" s="235" t="s">
        <v>417</v>
      </c>
      <c r="AU953" s="235" t="s">
        <v>87</v>
      </c>
      <c r="AV953" s="13" t="s">
        <v>87</v>
      </c>
      <c r="AW953" s="13" t="s">
        <v>43</v>
      </c>
      <c r="AX953" s="13" t="s">
        <v>79</v>
      </c>
      <c r="AY953" s="235" t="s">
        <v>406</v>
      </c>
    </row>
    <row r="954" spans="2:65" s="13" customFormat="1" x14ac:dyDescent="0.3">
      <c r="B954" s="225"/>
      <c r="C954" s="226"/>
      <c r="D954" s="215" t="s">
        <v>417</v>
      </c>
      <c r="E954" s="227" t="s">
        <v>36</v>
      </c>
      <c r="F954" s="228" t="s">
        <v>4599</v>
      </c>
      <c r="G954" s="226"/>
      <c r="H954" s="229">
        <v>0.53500000000000003</v>
      </c>
      <c r="I954" s="230"/>
      <c r="J954" s="226"/>
      <c r="K954" s="226"/>
      <c r="L954" s="231"/>
      <c r="M954" s="232"/>
      <c r="N954" s="233"/>
      <c r="O954" s="233"/>
      <c r="P954" s="233"/>
      <c r="Q954" s="233"/>
      <c r="R954" s="233"/>
      <c r="S954" s="233"/>
      <c r="T954" s="234"/>
      <c r="AT954" s="235" t="s">
        <v>417</v>
      </c>
      <c r="AU954" s="235" t="s">
        <v>87</v>
      </c>
      <c r="AV954" s="13" t="s">
        <v>87</v>
      </c>
      <c r="AW954" s="13" t="s">
        <v>43</v>
      </c>
      <c r="AX954" s="13" t="s">
        <v>79</v>
      </c>
      <c r="AY954" s="235" t="s">
        <v>406</v>
      </c>
    </row>
    <row r="955" spans="2:65" s="14" customFormat="1" x14ac:dyDescent="0.3">
      <c r="B955" s="236"/>
      <c r="C955" s="237"/>
      <c r="D955" s="215" t="s">
        <v>417</v>
      </c>
      <c r="E955" s="238" t="s">
        <v>36</v>
      </c>
      <c r="F955" s="239" t="s">
        <v>421</v>
      </c>
      <c r="G955" s="237"/>
      <c r="H955" s="240">
        <v>1.605</v>
      </c>
      <c r="I955" s="241"/>
      <c r="J955" s="237"/>
      <c r="K955" s="237"/>
      <c r="L955" s="242"/>
      <c r="M955" s="243"/>
      <c r="N955" s="244"/>
      <c r="O955" s="244"/>
      <c r="P955" s="244"/>
      <c r="Q955" s="244"/>
      <c r="R955" s="244"/>
      <c r="S955" s="244"/>
      <c r="T955" s="245"/>
      <c r="AT955" s="246" t="s">
        <v>417</v>
      </c>
      <c r="AU955" s="246" t="s">
        <v>87</v>
      </c>
      <c r="AV955" s="14" t="s">
        <v>415</v>
      </c>
      <c r="AW955" s="14" t="s">
        <v>43</v>
      </c>
      <c r="AX955" s="14" t="s">
        <v>23</v>
      </c>
      <c r="AY955" s="246" t="s">
        <v>406</v>
      </c>
    </row>
    <row r="956" spans="2:65" s="13" customFormat="1" x14ac:dyDescent="0.3">
      <c r="B956" s="225"/>
      <c r="C956" s="226"/>
      <c r="D956" s="247" t="s">
        <v>417</v>
      </c>
      <c r="E956" s="226"/>
      <c r="F956" s="252" t="s">
        <v>4600</v>
      </c>
      <c r="G956" s="226"/>
      <c r="H956" s="253">
        <v>0.20399999999999999</v>
      </c>
      <c r="I956" s="230"/>
      <c r="J956" s="226"/>
      <c r="K956" s="226"/>
      <c r="L956" s="231"/>
      <c r="M956" s="232"/>
      <c r="N956" s="233"/>
      <c r="O956" s="233"/>
      <c r="P956" s="233"/>
      <c r="Q956" s="233"/>
      <c r="R956" s="233"/>
      <c r="S956" s="233"/>
      <c r="T956" s="234"/>
      <c r="AT956" s="235" t="s">
        <v>417</v>
      </c>
      <c r="AU956" s="235" t="s">
        <v>87</v>
      </c>
      <c r="AV956" s="13" t="s">
        <v>87</v>
      </c>
      <c r="AW956" s="13" t="s">
        <v>4</v>
      </c>
      <c r="AX956" s="13" t="s">
        <v>23</v>
      </c>
      <c r="AY956" s="235" t="s">
        <v>406</v>
      </c>
    </row>
    <row r="957" spans="2:65" s="1" customFormat="1" ht="22.5" customHeight="1" x14ac:dyDescent="0.3">
      <c r="B957" s="37"/>
      <c r="C957" s="201" t="s">
        <v>1617</v>
      </c>
      <c r="D957" s="201" t="s">
        <v>410</v>
      </c>
      <c r="E957" s="202" t="s">
        <v>3370</v>
      </c>
      <c r="F957" s="203" t="s">
        <v>3371</v>
      </c>
      <c r="G957" s="204" t="s">
        <v>413</v>
      </c>
      <c r="H957" s="205">
        <v>2.4289999999999998</v>
      </c>
      <c r="I957" s="206"/>
      <c r="J957" s="207">
        <f>ROUND(I957*H957,2)</f>
        <v>0</v>
      </c>
      <c r="K957" s="203" t="s">
        <v>36</v>
      </c>
      <c r="L957" s="57"/>
      <c r="M957" s="208" t="s">
        <v>36</v>
      </c>
      <c r="N957" s="209" t="s">
        <v>50</v>
      </c>
      <c r="O957" s="38"/>
      <c r="P957" s="210">
        <f>O957*H957</f>
        <v>0</v>
      </c>
      <c r="Q957" s="210">
        <v>0</v>
      </c>
      <c r="R957" s="210">
        <f>Q957*H957</f>
        <v>0</v>
      </c>
      <c r="S957" s="210">
        <v>0</v>
      </c>
      <c r="T957" s="211">
        <f>S957*H957</f>
        <v>0</v>
      </c>
      <c r="AR957" s="19" t="s">
        <v>415</v>
      </c>
      <c r="AT957" s="19" t="s">
        <v>410</v>
      </c>
      <c r="AU957" s="19" t="s">
        <v>87</v>
      </c>
      <c r="AY957" s="19" t="s">
        <v>406</v>
      </c>
      <c r="BE957" s="212">
        <f>IF(N957="základní",J957,0)</f>
        <v>0</v>
      </c>
      <c r="BF957" s="212">
        <f>IF(N957="snížená",J957,0)</f>
        <v>0</v>
      </c>
      <c r="BG957" s="212">
        <f>IF(N957="zákl. přenesená",J957,0)</f>
        <v>0</v>
      </c>
      <c r="BH957" s="212">
        <f>IF(N957="sníž. přenesená",J957,0)</f>
        <v>0</v>
      </c>
      <c r="BI957" s="212">
        <f>IF(N957="nulová",J957,0)</f>
        <v>0</v>
      </c>
      <c r="BJ957" s="19" t="s">
        <v>23</v>
      </c>
      <c r="BK957" s="212">
        <f>ROUND(I957*H957,2)</f>
        <v>0</v>
      </c>
      <c r="BL957" s="19" t="s">
        <v>415</v>
      </c>
      <c r="BM957" s="19" t="s">
        <v>4601</v>
      </c>
    </row>
    <row r="958" spans="2:65" s="12" customFormat="1" x14ac:dyDescent="0.3">
      <c r="B958" s="213"/>
      <c r="C958" s="214"/>
      <c r="D958" s="215" t="s">
        <v>417</v>
      </c>
      <c r="E958" s="216" t="s">
        <v>36</v>
      </c>
      <c r="F958" s="217" t="s">
        <v>4094</v>
      </c>
      <c r="G958" s="214"/>
      <c r="H958" s="218" t="s">
        <v>36</v>
      </c>
      <c r="I958" s="219"/>
      <c r="J958" s="214"/>
      <c r="K958" s="214"/>
      <c r="L958" s="220"/>
      <c r="M958" s="221"/>
      <c r="N958" s="222"/>
      <c r="O958" s="222"/>
      <c r="P958" s="222"/>
      <c r="Q958" s="222"/>
      <c r="R958" s="222"/>
      <c r="S958" s="222"/>
      <c r="T958" s="223"/>
      <c r="AT958" s="224" t="s">
        <v>417</v>
      </c>
      <c r="AU958" s="224" t="s">
        <v>87</v>
      </c>
      <c r="AV958" s="12" t="s">
        <v>23</v>
      </c>
      <c r="AW958" s="12" t="s">
        <v>43</v>
      </c>
      <c r="AX958" s="12" t="s">
        <v>79</v>
      </c>
      <c r="AY958" s="224" t="s">
        <v>406</v>
      </c>
    </row>
    <row r="959" spans="2:65" s="13" customFormat="1" x14ac:dyDescent="0.3">
      <c r="B959" s="225"/>
      <c r="C959" s="226"/>
      <c r="D959" s="215" t="s">
        <v>417</v>
      </c>
      <c r="E959" s="227" t="s">
        <v>36</v>
      </c>
      <c r="F959" s="228" t="s">
        <v>4602</v>
      </c>
      <c r="G959" s="226"/>
      <c r="H959" s="229">
        <v>1.238</v>
      </c>
      <c r="I959" s="230"/>
      <c r="J959" s="226"/>
      <c r="K959" s="226"/>
      <c r="L959" s="231"/>
      <c r="M959" s="232"/>
      <c r="N959" s="233"/>
      <c r="O959" s="233"/>
      <c r="P959" s="233"/>
      <c r="Q959" s="233"/>
      <c r="R959" s="233"/>
      <c r="S959" s="233"/>
      <c r="T959" s="234"/>
      <c r="AT959" s="235" t="s">
        <v>417</v>
      </c>
      <c r="AU959" s="235" t="s">
        <v>87</v>
      </c>
      <c r="AV959" s="13" t="s">
        <v>87</v>
      </c>
      <c r="AW959" s="13" t="s">
        <v>43</v>
      </c>
      <c r="AX959" s="13" t="s">
        <v>79</v>
      </c>
      <c r="AY959" s="235" t="s">
        <v>406</v>
      </c>
    </row>
    <row r="960" spans="2:65" s="13" customFormat="1" x14ac:dyDescent="0.3">
      <c r="B960" s="225"/>
      <c r="C960" s="226"/>
      <c r="D960" s="215" t="s">
        <v>417</v>
      </c>
      <c r="E960" s="227" t="s">
        <v>36</v>
      </c>
      <c r="F960" s="228" t="s">
        <v>4603</v>
      </c>
      <c r="G960" s="226"/>
      <c r="H960" s="229">
        <v>-0.39400000000000002</v>
      </c>
      <c r="I960" s="230"/>
      <c r="J960" s="226"/>
      <c r="K960" s="226"/>
      <c r="L960" s="231"/>
      <c r="M960" s="232"/>
      <c r="N960" s="233"/>
      <c r="O960" s="233"/>
      <c r="P960" s="233"/>
      <c r="Q960" s="233"/>
      <c r="R960" s="233"/>
      <c r="S960" s="233"/>
      <c r="T960" s="234"/>
      <c r="AT960" s="235" t="s">
        <v>417</v>
      </c>
      <c r="AU960" s="235" t="s">
        <v>87</v>
      </c>
      <c r="AV960" s="13" t="s">
        <v>87</v>
      </c>
      <c r="AW960" s="13" t="s">
        <v>43</v>
      </c>
      <c r="AX960" s="13" t="s">
        <v>79</v>
      </c>
      <c r="AY960" s="235" t="s">
        <v>406</v>
      </c>
    </row>
    <row r="961" spans="2:65" s="12" customFormat="1" x14ac:dyDescent="0.3">
      <c r="B961" s="213"/>
      <c r="C961" s="214"/>
      <c r="D961" s="215" t="s">
        <v>417</v>
      </c>
      <c r="E961" s="216" t="s">
        <v>36</v>
      </c>
      <c r="F961" s="217" t="s">
        <v>4099</v>
      </c>
      <c r="G961" s="214"/>
      <c r="H961" s="218" t="s">
        <v>36</v>
      </c>
      <c r="I961" s="219"/>
      <c r="J961" s="214"/>
      <c r="K961" s="214"/>
      <c r="L961" s="220"/>
      <c r="M961" s="221"/>
      <c r="N961" s="222"/>
      <c r="O961" s="222"/>
      <c r="P961" s="222"/>
      <c r="Q961" s="222"/>
      <c r="R961" s="222"/>
      <c r="S961" s="222"/>
      <c r="T961" s="223"/>
      <c r="AT961" s="224" t="s">
        <v>417</v>
      </c>
      <c r="AU961" s="224" t="s">
        <v>87</v>
      </c>
      <c r="AV961" s="12" t="s">
        <v>23</v>
      </c>
      <c r="AW961" s="12" t="s">
        <v>43</v>
      </c>
      <c r="AX961" s="12" t="s">
        <v>79</v>
      </c>
      <c r="AY961" s="224" t="s">
        <v>406</v>
      </c>
    </row>
    <row r="962" spans="2:65" s="13" customFormat="1" x14ac:dyDescent="0.3">
      <c r="B962" s="225"/>
      <c r="C962" s="226"/>
      <c r="D962" s="215" t="s">
        <v>417</v>
      </c>
      <c r="E962" s="227" t="s">
        <v>36</v>
      </c>
      <c r="F962" s="228" t="s">
        <v>4602</v>
      </c>
      <c r="G962" s="226"/>
      <c r="H962" s="229">
        <v>1.238</v>
      </c>
      <c r="I962" s="230"/>
      <c r="J962" s="226"/>
      <c r="K962" s="226"/>
      <c r="L962" s="231"/>
      <c r="M962" s="232"/>
      <c r="N962" s="233"/>
      <c r="O962" s="233"/>
      <c r="P962" s="233"/>
      <c r="Q962" s="233"/>
      <c r="R962" s="233"/>
      <c r="S962" s="233"/>
      <c r="T962" s="234"/>
      <c r="AT962" s="235" t="s">
        <v>417</v>
      </c>
      <c r="AU962" s="235" t="s">
        <v>87</v>
      </c>
      <c r="AV962" s="13" t="s">
        <v>87</v>
      </c>
      <c r="AW962" s="13" t="s">
        <v>43</v>
      </c>
      <c r="AX962" s="13" t="s">
        <v>79</v>
      </c>
      <c r="AY962" s="235" t="s">
        <v>406</v>
      </c>
    </row>
    <row r="963" spans="2:65" s="13" customFormat="1" x14ac:dyDescent="0.3">
      <c r="B963" s="225"/>
      <c r="C963" s="226"/>
      <c r="D963" s="215" t="s">
        <v>417</v>
      </c>
      <c r="E963" s="227" t="s">
        <v>36</v>
      </c>
      <c r="F963" s="228" t="s">
        <v>4603</v>
      </c>
      <c r="G963" s="226"/>
      <c r="H963" s="229">
        <v>-0.39400000000000002</v>
      </c>
      <c r="I963" s="230"/>
      <c r="J963" s="226"/>
      <c r="K963" s="226"/>
      <c r="L963" s="231"/>
      <c r="M963" s="232"/>
      <c r="N963" s="233"/>
      <c r="O963" s="233"/>
      <c r="P963" s="233"/>
      <c r="Q963" s="233"/>
      <c r="R963" s="233"/>
      <c r="S963" s="233"/>
      <c r="T963" s="234"/>
      <c r="AT963" s="235" t="s">
        <v>417</v>
      </c>
      <c r="AU963" s="235" t="s">
        <v>87</v>
      </c>
      <c r="AV963" s="13" t="s">
        <v>87</v>
      </c>
      <c r="AW963" s="13" t="s">
        <v>43</v>
      </c>
      <c r="AX963" s="13" t="s">
        <v>79</v>
      </c>
      <c r="AY963" s="235" t="s">
        <v>406</v>
      </c>
    </row>
    <row r="964" spans="2:65" s="12" customFormat="1" x14ac:dyDescent="0.3">
      <c r="B964" s="213"/>
      <c r="C964" s="214"/>
      <c r="D964" s="215" t="s">
        <v>417</v>
      </c>
      <c r="E964" s="216" t="s">
        <v>36</v>
      </c>
      <c r="F964" s="217" t="s">
        <v>4101</v>
      </c>
      <c r="G964" s="214"/>
      <c r="H964" s="218" t="s">
        <v>36</v>
      </c>
      <c r="I964" s="219"/>
      <c r="J964" s="214"/>
      <c r="K964" s="214"/>
      <c r="L964" s="220"/>
      <c r="M964" s="221"/>
      <c r="N964" s="222"/>
      <c r="O964" s="222"/>
      <c r="P964" s="222"/>
      <c r="Q964" s="222"/>
      <c r="R964" s="222"/>
      <c r="S964" s="222"/>
      <c r="T964" s="223"/>
      <c r="AT964" s="224" t="s">
        <v>417</v>
      </c>
      <c r="AU964" s="224" t="s">
        <v>87</v>
      </c>
      <c r="AV964" s="12" t="s">
        <v>23</v>
      </c>
      <c r="AW964" s="12" t="s">
        <v>43</v>
      </c>
      <c r="AX964" s="12" t="s">
        <v>79</v>
      </c>
      <c r="AY964" s="224" t="s">
        <v>406</v>
      </c>
    </row>
    <row r="965" spans="2:65" s="13" customFormat="1" x14ac:dyDescent="0.3">
      <c r="B965" s="225"/>
      <c r="C965" s="226"/>
      <c r="D965" s="215" t="s">
        <v>417</v>
      </c>
      <c r="E965" s="227" t="s">
        <v>36</v>
      </c>
      <c r="F965" s="228" t="s">
        <v>4602</v>
      </c>
      <c r="G965" s="226"/>
      <c r="H965" s="229">
        <v>1.238</v>
      </c>
      <c r="I965" s="230"/>
      <c r="J965" s="226"/>
      <c r="K965" s="226"/>
      <c r="L965" s="231"/>
      <c r="M965" s="232"/>
      <c r="N965" s="233"/>
      <c r="O965" s="233"/>
      <c r="P965" s="233"/>
      <c r="Q965" s="233"/>
      <c r="R965" s="233"/>
      <c r="S965" s="233"/>
      <c r="T965" s="234"/>
      <c r="AT965" s="235" t="s">
        <v>417</v>
      </c>
      <c r="AU965" s="235" t="s">
        <v>87</v>
      </c>
      <c r="AV965" s="13" t="s">
        <v>87</v>
      </c>
      <c r="AW965" s="13" t="s">
        <v>43</v>
      </c>
      <c r="AX965" s="13" t="s">
        <v>79</v>
      </c>
      <c r="AY965" s="235" t="s">
        <v>406</v>
      </c>
    </row>
    <row r="966" spans="2:65" s="13" customFormat="1" x14ac:dyDescent="0.3">
      <c r="B966" s="225"/>
      <c r="C966" s="226"/>
      <c r="D966" s="215" t="s">
        <v>417</v>
      </c>
      <c r="E966" s="227" t="s">
        <v>36</v>
      </c>
      <c r="F966" s="228" t="s">
        <v>4604</v>
      </c>
      <c r="G966" s="226"/>
      <c r="H966" s="229">
        <v>-0.497</v>
      </c>
      <c r="I966" s="230"/>
      <c r="J966" s="226"/>
      <c r="K966" s="226"/>
      <c r="L966" s="231"/>
      <c r="M966" s="232"/>
      <c r="N966" s="233"/>
      <c r="O966" s="233"/>
      <c r="P966" s="233"/>
      <c r="Q966" s="233"/>
      <c r="R966" s="233"/>
      <c r="S966" s="233"/>
      <c r="T966" s="234"/>
      <c r="AT966" s="235" t="s">
        <v>417</v>
      </c>
      <c r="AU966" s="235" t="s">
        <v>87</v>
      </c>
      <c r="AV966" s="13" t="s">
        <v>87</v>
      </c>
      <c r="AW966" s="13" t="s">
        <v>43</v>
      </c>
      <c r="AX966" s="13" t="s">
        <v>79</v>
      </c>
      <c r="AY966" s="235" t="s">
        <v>406</v>
      </c>
    </row>
    <row r="967" spans="2:65" s="14" customFormat="1" x14ac:dyDescent="0.3">
      <c r="B967" s="236"/>
      <c r="C967" s="237"/>
      <c r="D967" s="247" t="s">
        <v>417</v>
      </c>
      <c r="E967" s="248" t="s">
        <v>36</v>
      </c>
      <c r="F967" s="249" t="s">
        <v>421</v>
      </c>
      <c r="G967" s="237"/>
      <c r="H967" s="250">
        <v>2.4289999999999998</v>
      </c>
      <c r="I967" s="241"/>
      <c r="J967" s="237"/>
      <c r="K967" s="237"/>
      <c r="L967" s="242"/>
      <c r="M967" s="243"/>
      <c r="N967" s="244"/>
      <c r="O967" s="244"/>
      <c r="P967" s="244"/>
      <c r="Q967" s="244"/>
      <c r="R967" s="244"/>
      <c r="S967" s="244"/>
      <c r="T967" s="245"/>
      <c r="AT967" s="246" t="s">
        <v>417</v>
      </c>
      <c r="AU967" s="246" t="s">
        <v>87</v>
      </c>
      <c r="AV967" s="14" t="s">
        <v>415</v>
      </c>
      <c r="AW967" s="14" t="s">
        <v>43</v>
      </c>
      <c r="AX967" s="14" t="s">
        <v>23</v>
      </c>
      <c r="AY967" s="246" t="s">
        <v>406</v>
      </c>
    </row>
    <row r="968" spans="2:65" s="1" customFormat="1" ht="22.5" customHeight="1" x14ac:dyDescent="0.3">
      <c r="B968" s="37"/>
      <c r="C968" s="201" t="s">
        <v>1621</v>
      </c>
      <c r="D968" s="201" t="s">
        <v>410</v>
      </c>
      <c r="E968" s="202" t="s">
        <v>2389</v>
      </c>
      <c r="F968" s="203" t="s">
        <v>2390</v>
      </c>
      <c r="G968" s="204" t="s">
        <v>466</v>
      </c>
      <c r="H968" s="205">
        <v>0.9</v>
      </c>
      <c r="I968" s="206"/>
      <c r="J968" s="207">
        <f>ROUND(I968*H968,2)</f>
        <v>0</v>
      </c>
      <c r="K968" s="203" t="s">
        <v>414</v>
      </c>
      <c r="L968" s="57"/>
      <c r="M968" s="208" t="s">
        <v>36</v>
      </c>
      <c r="N968" s="209" t="s">
        <v>50</v>
      </c>
      <c r="O968" s="38"/>
      <c r="P968" s="210">
        <f>O968*H968</f>
        <v>0</v>
      </c>
      <c r="Q968" s="210">
        <v>3.5400000000000002E-3</v>
      </c>
      <c r="R968" s="210">
        <f>Q968*H968</f>
        <v>3.186E-3</v>
      </c>
      <c r="S968" s="210">
        <v>0</v>
      </c>
      <c r="T968" s="211">
        <f>S968*H968</f>
        <v>0</v>
      </c>
      <c r="AR968" s="19" t="s">
        <v>415</v>
      </c>
      <c r="AT968" s="19" t="s">
        <v>410</v>
      </c>
      <c r="AU968" s="19" t="s">
        <v>87</v>
      </c>
      <c r="AY968" s="19" t="s">
        <v>406</v>
      </c>
      <c r="BE968" s="212">
        <f>IF(N968="základní",J968,0)</f>
        <v>0</v>
      </c>
      <c r="BF968" s="212">
        <f>IF(N968="snížená",J968,0)</f>
        <v>0</v>
      </c>
      <c r="BG968" s="212">
        <f>IF(N968="zákl. přenesená",J968,0)</f>
        <v>0</v>
      </c>
      <c r="BH968" s="212">
        <f>IF(N968="sníž. přenesená",J968,0)</f>
        <v>0</v>
      </c>
      <c r="BI968" s="212">
        <f>IF(N968="nulová",J968,0)</f>
        <v>0</v>
      </c>
      <c r="BJ968" s="19" t="s">
        <v>23</v>
      </c>
      <c r="BK968" s="212">
        <f>ROUND(I968*H968,2)</f>
        <v>0</v>
      </c>
      <c r="BL968" s="19" t="s">
        <v>415</v>
      </c>
      <c r="BM968" s="19" t="s">
        <v>4605</v>
      </c>
    </row>
    <row r="969" spans="2:65" s="13" customFormat="1" x14ac:dyDescent="0.3">
      <c r="B969" s="225"/>
      <c r="C969" s="226"/>
      <c r="D969" s="215" t="s">
        <v>417</v>
      </c>
      <c r="E969" s="227" t="s">
        <v>36</v>
      </c>
      <c r="F969" s="228" t="s">
        <v>4606</v>
      </c>
      <c r="G969" s="226"/>
      <c r="H969" s="229">
        <v>0.3</v>
      </c>
      <c r="I969" s="230"/>
      <c r="J969" s="226"/>
      <c r="K969" s="226"/>
      <c r="L969" s="231"/>
      <c r="M969" s="232"/>
      <c r="N969" s="233"/>
      <c r="O969" s="233"/>
      <c r="P969" s="233"/>
      <c r="Q969" s="233"/>
      <c r="R969" s="233"/>
      <c r="S969" s="233"/>
      <c r="T969" s="234"/>
      <c r="AT969" s="235" t="s">
        <v>417</v>
      </c>
      <c r="AU969" s="235" t="s">
        <v>87</v>
      </c>
      <c r="AV969" s="13" t="s">
        <v>87</v>
      </c>
      <c r="AW969" s="13" t="s">
        <v>43</v>
      </c>
      <c r="AX969" s="13" t="s">
        <v>79</v>
      </c>
      <c r="AY969" s="235" t="s">
        <v>406</v>
      </c>
    </row>
    <row r="970" spans="2:65" s="13" customFormat="1" x14ac:dyDescent="0.3">
      <c r="B970" s="225"/>
      <c r="C970" s="226"/>
      <c r="D970" s="215" t="s">
        <v>417</v>
      </c>
      <c r="E970" s="227" t="s">
        <v>36</v>
      </c>
      <c r="F970" s="228" t="s">
        <v>4607</v>
      </c>
      <c r="G970" s="226"/>
      <c r="H970" s="229">
        <v>0.3</v>
      </c>
      <c r="I970" s="230"/>
      <c r="J970" s="226"/>
      <c r="K970" s="226"/>
      <c r="L970" s="231"/>
      <c r="M970" s="232"/>
      <c r="N970" s="233"/>
      <c r="O970" s="233"/>
      <c r="P970" s="233"/>
      <c r="Q970" s="233"/>
      <c r="R970" s="233"/>
      <c r="S970" s="233"/>
      <c r="T970" s="234"/>
      <c r="AT970" s="235" t="s">
        <v>417</v>
      </c>
      <c r="AU970" s="235" t="s">
        <v>87</v>
      </c>
      <c r="AV970" s="13" t="s">
        <v>87</v>
      </c>
      <c r="AW970" s="13" t="s">
        <v>43</v>
      </c>
      <c r="AX970" s="13" t="s">
        <v>79</v>
      </c>
      <c r="AY970" s="235" t="s">
        <v>406</v>
      </c>
    </row>
    <row r="971" spans="2:65" s="13" customFormat="1" x14ac:dyDescent="0.3">
      <c r="B971" s="225"/>
      <c r="C971" s="226"/>
      <c r="D971" s="215" t="s">
        <v>417</v>
      </c>
      <c r="E971" s="227" t="s">
        <v>36</v>
      </c>
      <c r="F971" s="228" t="s">
        <v>4608</v>
      </c>
      <c r="G971" s="226"/>
      <c r="H971" s="229">
        <v>0.3</v>
      </c>
      <c r="I971" s="230"/>
      <c r="J971" s="226"/>
      <c r="K971" s="226"/>
      <c r="L971" s="231"/>
      <c r="M971" s="232"/>
      <c r="N971" s="233"/>
      <c r="O971" s="233"/>
      <c r="P971" s="233"/>
      <c r="Q971" s="233"/>
      <c r="R971" s="233"/>
      <c r="S971" s="233"/>
      <c r="T971" s="234"/>
      <c r="AT971" s="235" t="s">
        <v>417</v>
      </c>
      <c r="AU971" s="235" t="s">
        <v>87</v>
      </c>
      <c r="AV971" s="13" t="s">
        <v>87</v>
      </c>
      <c r="AW971" s="13" t="s">
        <v>43</v>
      </c>
      <c r="AX971" s="13" t="s">
        <v>79</v>
      </c>
      <c r="AY971" s="235" t="s">
        <v>406</v>
      </c>
    </row>
    <row r="972" spans="2:65" s="14" customFormat="1" x14ac:dyDescent="0.3">
      <c r="B972" s="236"/>
      <c r="C972" s="237"/>
      <c r="D972" s="247" t="s">
        <v>417</v>
      </c>
      <c r="E972" s="248" t="s">
        <v>36</v>
      </c>
      <c r="F972" s="249" t="s">
        <v>421</v>
      </c>
      <c r="G972" s="237"/>
      <c r="H972" s="250">
        <v>0.9</v>
      </c>
      <c r="I972" s="241"/>
      <c r="J972" s="237"/>
      <c r="K972" s="237"/>
      <c r="L972" s="242"/>
      <c r="M972" s="243"/>
      <c r="N972" s="244"/>
      <c r="O972" s="244"/>
      <c r="P972" s="244"/>
      <c r="Q972" s="244"/>
      <c r="R972" s="244"/>
      <c r="S972" s="244"/>
      <c r="T972" s="245"/>
      <c r="AT972" s="246" t="s">
        <v>417</v>
      </c>
      <c r="AU972" s="246" t="s">
        <v>87</v>
      </c>
      <c r="AV972" s="14" t="s">
        <v>415</v>
      </c>
      <c r="AW972" s="14" t="s">
        <v>43</v>
      </c>
      <c r="AX972" s="14" t="s">
        <v>23</v>
      </c>
      <c r="AY972" s="246" t="s">
        <v>406</v>
      </c>
    </row>
    <row r="973" spans="2:65" s="1" customFormat="1" ht="22.5" customHeight="1" x14ac:dyDescent="0.3">
      <c r="B973" s="37"/>
      <c r="C973" s="201" t="s">
        <v>1625</v>
      </c>
      <c r="D973" s="201" t="s">
        <v>410</v>
      </c>
      <c r="E973" s="202" t="s">
        <v>1821</v>
      </c>
      <c r="F973" s="203" t="s">
        <v>1822</v>
      </c>
      <c r="G973" s="204" t="s">
        <v>596</v>
      </c>
      <c r="H973" s="205">
        <v>113</v>
      </c>
      <c r="I973" s="206"/>
      <c r="J973" s="207">
        <f>ROUND(I973*H973,2)</f>
        <v>0</v>
      </c>
      <c r="K973" s="203" t="s">
        <v>36</v>
      </c>
      <c r="L973" s="57"/>
      <c r="M973" s="208" t="s">
        <v>36</v>
      </c>
      <c r="N973" s="209" t="s">
        <v>50</v>
      </c>
      <c r="O973" s="38"/>
      <c r="P973" s="210">
        <f>O973*H973</f>
        <v>0</v>
      </c>
      <c r="Q973" s="210">
        <v>3.2000000000000003E-4</v>
      </c>
      <c r="R973" s="210">
        <f>Q973*H973</f>
        <v>3.6160000000000005E-2</v>
      </c>
      <c r="S973" s="210">
        <v>0</v>
      </c>
      <c r="T973" s="211">
        <f>S973*H973</f>
        <v>0</v>
      </c>
      <c r="AR973" s="19" t="s">
        <v>415</v>
      </c>
      <c r="AT973" s="19" t="s">
        <v>410</v>
      </c>
      <c r="AU973" s="19" t="s">
        <v>87</v>
      </c>
      <c r="AY973" s="19" t="s">
        <v>406</v>
      </c>
      <c r="BE973" s="212">
        <f>IF(N973="základní",J973,0)</f>
        <v>0</v>
      </c>
      <c r="BF973" s="212">
        <f>IF(N973="snížená",J973,0)</f>
        <v>0</v>
      </c>
      <c r="BG973" s="212">
        <f>IF(N973="zákl. přenesená",J973,0)</f>
        <v>0</v>
      </c>
      <c r="BH973" s="212">
        <f>IF(N973="sníž. přenesená",J973,0)</f>
        <v>0</v>
      </c>
      <c r="BI973" s="212">
        <f>IF(N973="nulová",J973,0)</f>
        <v>0</v>
      </c>
      <c r="BJ973" s="19" t="s">
        <v>23</v>
      </c>
      <c r="BK973" s="212">
        <f>ROUND(I973*H973,2)</f>
        <v>0</v>
      </c>
      <c r="BL973" s="19" t="s">
        <v>415</v>
      </c>
      <c r="BM973" s="19" t="s">
        <v>4609</v>
      </c>
    </row>
    <row r="974" spans="2:65" s="13" customFormat="1" x14ac:dyDescent="0.3">
      <c r="B974" s="225"/>
      <c r="C974" s="226"/>
      <c r="D974" s="215" t="s">
        <v>417</v>
      </c>
      <c r="E974" s="227" t="s">
        <v>36</v>
      </c>
      <c r="F974" s="228" t="s">
        <v>4610</v>
      </c>
      <c r="G974" s="226"/>
      <c r="H974" s="229">
        <v>45</v>
      </c>
      <c r="I974" s="230"/>
      <c r="J974" s="226"/>
      <c r="K974" s="226"/>
      <c r="L974" s="231"/>
      <c r="M974" s="232"/>
      <c r="N974" s="233"/>
      <c r="O974" s="233"/>
      <c r="P974" s="233"/>
      <c r="Q974" s="233"/>
      <c r="R974" s="233"/>
      <c r="S974" s="233"/>
      <c r="T974" s="234"/>
      <c r="AT974" s="235" t="s">
        <v>417</v>
      </c>
      <c r="AU974" s="235" t="s">
        <v>87</v>
      </c>
      <c r="AV974" s="13" t="s">
        <v>87</v>
      </c>
      <c r="AW974" s="13" t="s">
        <v>43</v>
      </c>
      <c r="AX974" s="13" t="s">
        <v>79</v>
      </c>
      <c r="AY974" s="235" t="s">
        <v>406</v>
      </c>
    </row>
    <row r="975" spans="2:65" s="13" customFormat="1" x14ac:dyDescent="0.3">
      <c r="B975" s="225"/>
      <c r="C975" s="226"/>
      <c r="D975" s="215" t="s">
        <v>417</v>
      </c>
      <c r="E975" s="227" t="s">
        <v>36</v>
      </c>
      <c r="F975" s="228" t="s">
        <v>4611</v>
      </c>
      <c r="G975" s="226"/>
      <c r="H975" s="229">
        <v>18.5</v>
      </c>
      <c r="I975" s="230"/>
      <c r="J975" s="226"/>
      <c r="K975" s="226"/>
      <c r="L975" s="231"/>
      <c r="M975" s="232"/>
      <c r="N975" s="233"/>
      <c r="O975" s="233"/>
      <c r="P975" s="233"/>
      <c r="Q975" s="233"/>
      <c r="R975" s="233"/>
      <c r="S975" s="233"/>
      <c r="T975" s="234"/>
      <c r="AT975" s="235" t="s">
        <v>417</v>
      </c>
      <c r="AU975" s="235" t="s">
        <v>87</v>
      </c>
      <c r="AV975" s="13" t="s">
        <v>87</v>
      </c>
      <c r="AW975" s="13" t="s">
        <v>43</v>
      </c>
      <c r="AX975" s="13" t="s">
        <v>79</v>
      </c>
      <c r="AY975" s="235" t="s">
        <v>406</v>
      </c>
    </row>
    <row r="976" spans="2:65" s="15" customFormat="1" x14ac:dyDescent="0.3">
      <c r="B976" s="254"/>
      <c r="C976" s="255"/>
      <c r="D976" s="215" t="s">
        <v>417</v>
      </c>
      <c r="E976" s="256" t="s">
        <v>36</v>
      </c>
      <c r="F976" s="257" t="s">
        <v>435</v>
      </c>
      <c r="G976" s="255"/>
      <c r="H976" s="258">
        <v>63.5</v>
      </c>
      <c r="I976" s="259"/>
      <c r="J976" s="255"/>
      <c r="K976" s="255"/>
      <c r="L976" s="260"/>
      <c r="M976" s="261"/>
      <c r="N976" s="262"/>
      <c r="O976" s="262"/>
      <c r="P976" s="262"/>
      <c r="Q976" s="262"/>
      <c r="R976" s="262"/>
      <c r="S976" s="262"/>
      <c r="T976" s="263"/>
      <c r="AT976" s="264" t="s">
        <v>417</v>
      </c>
      <c r="AU976" s="264" t="s">
        <v>87</v>
      </c>
      <c r="AV976" s="15" t="s">
        <v>94</v>
      </c>
      <c r="AW976" s="15" t="s">
        <v>43</v>
      </c>
      <c r="AX976" s="15" t="s">
        <v>79</v>
      </c>
      <c r="AY976" s="264" t="s">
        <v>406</v>
      </c>
    </row>
    <row r="977" spans="2:65" s="12" customFormat="1" x14ac:dyDescent="0.3">
      <c r="B977" s="213"/>
      <c r="C977" s="214"/>
      <c r="D977" s="215" t="s">
        <v>417</v>
      </c>
      <c r="E977" s="216" t="s">
        <v>36</v>
      </c>
      <c r="F977" s="217" t="s">
        <v>1910</v>
      </c>
      <c r="G977" s="214"/>
      <c r="H977" s="218" t="s">
        <v>36</v>
      </c>
      <c r="I977" s="219"/>
      <c r="J977" s="214"/>
      <c r="K977" s="214"/>
      <c r="L977" s="220"/>
      <c r="M977" s="221"/>
      <c r="N977" s="222"/>
      <c r="O977" s="222"/>
      <c r="P977" s="222"/>
      <c r="Q977" s="222"/>
      <c r="R977" s="222"/>
      <c r="S977" s="222"/>
      <c r="T977" s="223"/>
      <c r="AT977" s="224" t="s">
        <v>417</v>
      </c>
      <c r="AU977" s="224" t="s">
        <v>87</v>
      </c>
      <c r="AV977" s="12" t="s">
        <v>23</v>
      </c>
      <c r="AW977" s="12" t="s">
        <v>43</v>
      </c>
      <c r="AX977" s="12" t="s">
        <v>79</v>
      </c>
      <c r="AY977" s="224" t="s">
        <v>406</v>
      </c>
    </row>
    <row r="978" spans="2:65" s="13" customFormat="1" x14ac:dyDescent="0.3">
      <c r="B978" s="225"/>
      <c r="C978" s="226"/>
      <c r="D978" s="215" t="s">
        <v>417</v>
      </c>
      <c r="E978" s="227" t="s">
        <v>36</v>
      </c>
      <c r="F978" s="228" t="s">
        <v>4612</v>
      </c>
      <c r="G978" s="226"/>
      <c r="H978" s="229">
        <v>16.5</v>
      </c>
      <c r="I978" s="230"/>
      <c r="J978" s="226"/>
      <c r="K978" s="226"/>
      <c r="L978" s="231"/>
      <c r="M978" s="232"/>
      <c r="N978" s="233"/>
      <c r="O978" s="233"/>
      <c r="P978" s="233"/>
      <c r="Q978" s="233"/>
      <c r="R978" s="233"/>
      <c r="S978" s="233"/>
      <c r="T978" s="234"/>
      <c r="AT978" s="235" t="s">
        <v>417</v>
      </c>
      <c r="AU978" s="235" t="s">
        <v>87</v>
      </c>
      <c r="AV978" s="13" t="s">
        <v>87</v>
      </c>
      <c r="AW978" s="13" t="s">
        <v>43</v>
      </c>
      <c r="AX978" s="13" t="s">
        <v>79</v>
      </c>
      <c r="AY978" s="235" t="s">
        <v>406</v>
      </c>
    </row>
    <row r="979" spans="2:65" s="13" customFormat="1" x14ac:dyDescent="0.3">
      <c r="B979" s="225"/>
      <c r="C979" s="226"/>
      <c r="D979" s="215" t="s">
        <v>417</v>
      </c>
      <c r="E979" s="227" t="s">
        <v>36</v>
      </c>
      <c r="F979" s="228" t="s">
        <v>4613</v>
      </c>
      <c r="G979" s="226"/>
      <c r="H979" s="229">
        <v>16.5</v>
      </c>
      <c r="I979" s="230"/>
      <c r="J979" s="226"/>
      <c r="K979" s="226"/>
      <c r="L979" s="231"/>
      <c r="M979" s="232"/>
      <c r="N979" s="233"/>
      <c r="O979" s="233"/>
      <c r="P979" s="233"/>
      <c r="Q979" s="233"/>
      <c r="R979" s="233"/>
      <c r="S979" s="233"/>
      <c r="T979" s="234"/>
      <c r="AT979" s="235" t="s">
        <v>417</v>
      </c>
      <c r="AU979" s="235" t="s">
        <v>87</v>
      </c>
      <c r="AV979" s="13" t="s">
        <v>87</v>
      </c>
      <c r="AW979" s="13" t="s">
        <v>43</v>
      </c>
      <c r="AX979" s="13" t="s">
        <v>79</v>
      </c>
      <c r="AY979" s="235" t="s">
        <v>406</v>
      </c>
    </row>
    <row r="980" spans="2:65" s="13" customFormat="1" x14ac:dyDescent="0.3">
      <c r="B980" s="225"/>
      <c r="C980" s="226"/>
      <c r="D980" s="215" t="s">
        <v>417</v>
      </c>
      <c r="E980" s="227" t="s">
        <v>36</v>
      </c>
      <c r="F980" s="228" t="s">
        <v>4614</v>
      </c>
      <c r="G980" s="226"/>
      <c r="H980" s="229">
        <v>16.5</v>
      </c>
      <c r="I980" s="230"/>
      <c r="J980" s="226"/>
      <c r="K980" s="226"/>
      <c r="L980" s="231"/>
      <c r="M980" s="232"/>
      <c r="N980" s="233"/>
      <c r="O980" s="233"/>
      <c r="P980" s="233"/>
      <c r="Q980" s="233"/>
      <c r="R980" s="233"/>
      <c r="S980" s="233"/>
      <c r="T980" s="234"/>
      <c r="AT980" s="235" t="s">
        <v>417</v>
      </c>
      <c r="AU980" s="235" t="s">
        <v>87</v>
      </c>
      <c r="AV980" s="13" t="s">
        <v>87</v>
      </c>
      <c r="AW980" s="13" t="s">
        <v>43</v>
      </c>
      <c r="AX980" s="13" t="s">
        <v>79</v>
      </c>
      <c r="AY980" s="235" t="s">
        <v>406</v>
      </c>
    </row>
    <row r="981" spans="2:65" s="15" customFormat="1" x14ac:dyDescent="0.3">
      <c r="B981" s="254"/>
      <c r="C981" s="255"/>
      <c r="D981" s="215" t="s">
        <v>417</v>
      </c>
      <c r="E981" s="256" t="s">
        <v>36</v>
      </c>
      <c r="F981" s="257" t="s">
        <v>435</v>
      </c>
      <c r="G981" s="255"/>
      <c r="H981" s="258">
        <v>49.5</v>
      </c>
      <c r="I981" s="259"/>
      <c r="J981" s="255"/>
      <c r="K981" s="255"/>
      <c r="L981" s="260"/>
      <c r="M981" s="261"/>
      <c r="N981" s="262"/>
      <c r="O981" s="262"/>
      <c r="P981" s="262"/>
      <c r="Q981" s="262"/>
      <c r="R981" s="262"/>
      <c r="S981" s="262"/>
      <c r="T981" s="263"/>
      <c r="AT981" s="264" t="s">
        <v>417</v>
      </c>
      <c r="AU981" s="264" t="s">
        <v>87</v>
      </c>
      <c r="AV981" s="15" t="s">
        <v>94</v>
      </c>
      <c r="AW981" s="15" t="s">
        <v>43</v>
      </c>
      <c r="AX981" s="15" t="s">
        <v>79</v>
      </c>
      <c r="AY981" s="264" t="s">
        <v>406</v>
      </c>
    </row>
    <row r="982" spans="2:65" s="14" customFormat="1" x14ac:dyDescent="0.3">
      <c r="B982" s="236"/>
      <c r="C982" s="237"/>
      <c r="D982" s="247" t="s">
        <v>417</v>
      </c>
      <c r="E982" s="248" t="s">
        <v>36</v>
      </c>
      <c r="F982" s="249" t="s">
        <v>421</v>
      </c>
      <c r="G982" s="237"/>
      <c r="H982" s="250">
        <v>113</v>
      </c>
      <c r="I982" s="241"/>
      <c r="J982" s="237"/>
      <c r="K982" s="237"/>
      <c r="L982" s="242"/>
      <c r="M982" s="243"/>
      <c r="N982" s="244"/>
      <c r="O982" s="244"/>
      <c r="P982" s="244"/>
      <c r="Q982" s="244"/>
      <c r="R982" s="244"/>
      <c r="S982" s="244"/>
      <c r="T982" s="245"/>
      <c r="AT982" s="246" t="s">
        <v>417</v>
      </c>
      <c r="AU982" s="246" t="s">
        <v>87</v>
      </c>
      <c r="AV982" s="14" t="s">
        <v>415</v>
      </c>
      <c r="AW982" s="14" t="s">
        <v>43</v>
      </c>
      <c r="AX982" s="14" t="s">
        <v>23</v>
      </c>
      <c r="AY982" s="246" t="s">
        <v>406</v>
      </c>
    </row>
    <row r="983" spans="2:65" s="1" customFormat="1" ht="22.5" customHeight="1" x14ac:dyDescent="0.3">
      <c r="B983" s="37"/>
      <c r="C983" s="201" t="s">
        <v>1629</v>
      </c>
      <c r="D983" s="201" t="s">
        <v>410</v>
      </c>
      <c r="E983" s="202" t="s">
        <v>1826</v>
      </c>
      <c r="F983" s="203" t="s">
        <v>1827</v>
      </c>
      <c r="G983" s="204" t="s">
        <v>596</v>
      </c>
      <c r="H983" s="205">
        <v>21.6</v>
      </c>
      <c r="I983" s="206"/>
      <c r="J983" s="207">
        <f>ROUND(I983*H983,2)</f>
        <v>0</v>
      </c>
      <c r="K983" s="203" t="s">
        <v>36</v>
      </c>
      <c r="L983" s="57"/>
      <c r="M983" s="208" t="s">
        <v>36</v>
      </c>
      <c r="N983" s="209" t="s">
        <v>50</v>
      </c>
      <c r="O983" s="38"/>
      <c r="P983" s="210">
        <f>O983*H983</f>
        <v>0</v>
      </c>
      <c r="Q983" s="210">
        <v>2.8E-3</v>
      </c>
      <c r="R983" s="210">
        <f>Q983*H983</f>
        <v>6.0480000000000006E-2</v>
      </c>
      <c r="S983" s="210">
        <v>0</v>
      </c>
      <c r="T983" s="211">
        <f>S983*H983</f>
        <v>0</v>
      </c>
      <c r="AR983" s="19" t="s">
        <v>415</v>
      </c>
      <c r="AT983" s="19" t="s">
        <v>410</v>
      </c>
      <c r="AU983" s="19" t="s">
        <v>87</v>
      </c>
      <c r="AY983" s="19" t="s">
        <v>406</v>
      </c>
      <c r="BE983" s="212">
        <f>IF(N983="základní",J983,0)</f>
        <v>0</v>
      </c>
      <c r="BF983" s="212">
        <f>IF(N983="snížená",J983,0)</f>
        <v>0</v>
      </c>
      <c r="BG983" s="212">
        <f>IF(N983="zákl. přenesená",J983,0)</f>
        <v>0</v>
      </c>
      <c r="BH983" s="212">
        <f>IF(N983="sníž. přenesená",J983,0)</f>
        <v>0</v>
      </c>
      <c r="BI983" s="212">
        <f>IF(N983="nulová",J983,0)</f>
        <v>0</v>
      </c>
      <c r="BJ983" s="19" t="s">
        <v>23</v>
      </c>
      <c r="BK983" s="212">
        <f>ROUND(I983*H983,2)</f>
        <v>0</v>
      </c>
      <c r="BL983" s="19" t="s">
        <v>415</v>
      </c>
      <c r="BM983" s="19" t="s">
        <v>4615</v>
      </c>
    </row>
    <row r="984" spans="2:65" s="12" customFormat="1" x14ac:dyDescent="0.3">
      <c r="B984" s="213"/>
      <c r="C984" s="214"/>
      <c r="D984" s="215" t="s">
        <v>417</v>
      </c>
      <c r="E984" s="216" t="s">
        <v>36</v>
      </c>
      <c r="F984" s="217" t="s">
        <v>1910</v>
      </c>
      <c r="G984" s="214"/>
      <c r="H984" s="218" t="s">
        <v>36</v>
      </c>
      <c r="I984" s="219"/>
      <c r="J984" s="214"/>
      <c r="K984" s="214"/>
      <c r="L984" s="220"/>
      <c r="M984" s="221"/>
      <c r="N984" s="222"/>
      <c r="O984" s="222"/>
      <c r="P984" s="222"/>
      <c r="Q984" s="222"/>
      <c r="R984" s="222"/>
      <c r="S984" s="222"/>
      <c r="T984" s="223"/>
      <c r="AT984" s="224" t="s">
        <v>417</v>
      </c>
      <c r="AU984" s="224" t="s">
        <v>87</v>
      </c>
      <c r="AV984" s="12" t="s">
        <v>23</v>
      </c>
      <c r="AW984" s="12" t="s">
        <v>43</v>
      </c>
      <c r="AX984" s="12" t="s">
        <v>79</v>
      </c>
      <c r="AY984" s="224" t="s">
        <v>406</v>
      </c>
    </row>
    <row r="985" spans="2:65" s="13" customFormat="1" x14ac:dyDescent="0.3">
      <c r="B985" s="225"/>
      <c r="C985" s="226"/>
      <c r="D985" s="215" t="s">
        <v>417</v>
      </c>
      <c r="E985" s="227" t="s">
        <v>36</v>
      </c>
      <c r="F985" s="228" t="s">
        <v>4616</v>
      </c>
      <c r="G985" s="226"/>
      <c r="H985" s="229">
        <v>7.2</v>
      </c>
      <c r="I985" s="230"/>
      <c r="J985" s="226"/>
      <c r="K985" s="226"/>
      <c r="L985" s="231"/>
      <c r="M985" s="232"/>
      <c r="N985" s="233"/>
      <c r="O985" s="233"/>
      <c r="P985" s="233"/>
      <c r="Q985" s="233"/>
      <c r="R985" s="233"/>
      <c r="S985" s="233"/>
      <c r="T985" s="234"/>
      <c r="AT985" s="235" t="s">
        <v>417</v>
      </c>
      <c r="AU985" s="235" t="s">
        <v>87</v>
      </c>
      <c r="AV985" s="13" t="s">
        <v>87</v>
      </c>
      <c r="AW985" s="13" t="s">
        <v>43</v>
      </c>
      <c r="AX985" s="13" t="s">
        <v>79</v>
      </c>
      <c r="AY985" s="235" t="s">
        <v>406</v>
      </c>
    </row>
    <row r="986" spans="2:65" s="13" customFormat="1" x14ac:dyDescent="0.3">
      <c r="B986" s="225"/>
      <c r="C986" s="226"/>
      <c r="D986" s="215" t="s">
        <v>417</v>
      </c>
      <c r="E986" s="227" t="s">
        <v>36</v>
      </c>
      <c r="F986" s="228" t="s">
        <v>4617</v>
      </c>
      <c r="G986" s="226"/>
      <c r="H986" s="229">
        <v>7.2</v>
      </c>
      <c r="I986" s="230"/>
      <c r="J986" s="226"/>
      <c r="K986" s="226"/>
      <c r="L986" s="231"/>
      <c r="M986" s="232"/>
      <c r="N986" s="233"/>
      <c r="O986" s="233"/>
      <c r="P986" s="233"/>
      <c r="Q986" s="233"/>
      <c r="R986" s="233"/>
      <c r="S986" s="233"/>
      <c r="T986" s="234"/>
      <c r="AT986" s="235" t="s">
        <v>417</v>
      </c>
      <c r="AU986" s="235" t="s">
        <v>87</v>
      </c>
      <c r="AV986" s="13" t="s">
        <v>87</v>
      </c>
      <c r="AW986" s="13" t="s">
        <v>43</v>
      </c>
      <c r="AX986" s="13" t="s">
        <v>79</v>
      </c>
      <c r="AY986" s="235" t="s">
        <v>406</v>
      </c>
    </row>
    <row r="987" spans="2:65" s="13" customFormat="1" x14ac:dyDescent="0.3">
      <c r="B987" s="225"/>
      <c r="C987" s="226"/>
      <c r="D987" s="215" t="s">
        <v>417</v>
      </c>
      <c r="E987" s="227" t="s">
        <v>36</v>
      </c>
      <c r="F987" s="228" t="s">
        <v>4618</v>
      </c>
      <c r="G987" s="226"/>
      <c r="H987" s="229">
        <v>7.2</v>
      </c>
      <c r="I987" s="230"/>
      <c r="J987" s="226"/>
      <c r="K987" s="226"/>
      <c r="L987" s="231"/>
      <c r="M987" s="232"/>
      <c r="N987" s="233"/>
      <c r="O987" s="233"/>
      <c r="P987" s="233"/>
      <c r="Q987" s="233"/>
      <c r="R987" s="233"/>
      <c r="S987" s="233"/>
      <c r="T987" s="234"/>
      <c r="AT987" s="235" t="s">
        <v>417</v>
      </c>
      <c r="AU987" s="235" t="s">
        <v>87</v>
      </c>
      <c r="AV987" s="13" t="s">
        <v>87</v>
      </c>
      <c r="AW987" s="13" t="s">
        <v>43</v>
      </c>
      <c r="AX987" s="13" t="s">
        <v>79</v>
      </c>
      <c r="AY987" s="235" t="s">
        <v>406</v>
      </c>
    </row>
    <row r="988" spans="2:65" s="14" customFormat="1" x14ac:dyDescent="0.3">
      <c r="B988" s="236"/>
      <c r="C988" s="237"/>
      <c r="D988" s="247" t="s">
        <v>417</v>
      </c>
      <c r="E988" s="248" t="s">
        <v>36</v>
      </c>
      <c r="F988" s="249" t="s">
        <v>421</v>
      </c>
      <c r="G988" s="237"/>
      <c r="H988" s="250">
        <v>21.6</v>
      </c>
      <c r="I988" s="241"/>
      <c r="J988" s="237"/>
      <c r="K988" s="237"/>
      <c r="L988" s="242"/>
      <c r="M988" s="243"/>
      <c r="N988" s="244"/>
      <c r="O988" s="244"/>
      <c r="P988" s="244"/>
      <c r="Q988" s="244"/>
      <c r="R988" s="244"/>
      <c r="S988" s="244"/>
      <c r="T988" s="245"/>
      <c r="AT988" s="246" t="s">
        <v>417</v>
      </c>
      <c r="AU988" s="246" t="s">
        <v>87</v>
      </c>
      <c r="AV988" s="14" t="s">
        <v>415</v>
      </c>
      <c r="AW988" s="14" t="s">
        <v>43</v>
      </c>
      <c r="AX988" s="14" t="s">
        <v>23</v>
      </c>
      <c r="AY988" s="246" t="s">
        <v>406</v>
      </c>
    </row>
    <row r="989" spans="2:65" s="1" customFormat="1" ht="31.5" customHeight="1" x14ac:dyDescent="0.3">
      <c r="B989" s="37"/>
      <c r="C989" s="201" t="s">
        <v>1636</v>
      </c>
      <c r="D989" s="201" t="s">
        <v>410</v>
      </c>
      <c r="E989" s="202" t="s">
        <v>4619</v>
      </c>
      <c r="F989" s="203" t="s">
        <v>4620</v>
      </c>
      <c r="G989" s="204" t="s">
        <v>1363</v>
      </c>
      <c r="H989" s="205">
        <v>1</v>
      </c>
      <c r="I989" s="206"/>
      <c r="J989" s="207">
        <f t="shared" ref="J989:J994" si="0">ROUND(I989*H989,2)</f>
        <v>0</v>
      </c>
      <c r="K989" s="203" t="s">
        <v>36</v>
      </c>
      <c r="L989" s="57"/>
      <c r="M989" s="208" t="s">
        <v>36</v>
      </c>
      <c r="N989" s="209" t="s">
        <v>50</v>
      </c>
      <c r="O989" s="38"/>
      <c r="P989" s="210">
        <f t="shared" ref="P989:P994" si="1">O989*H989</f>
        <v>0</v>
      </c>
      <c r="Q989" s="210">
        <v>2.72</v>
      </c>
      <c r="R989" s="210">
        <f t="shared" ref="R989:R994" si="2">Q989*H989</f>
        <v>2.72</v>
      </c>
      <c r="S989" s="210">
        <v>0</v>
      </c>
      <c r="T989" s="211">
        <f t="shared" ref="T989:T994" si="3">S989*H989</f>
        <v>0</v>
      </c>
      <c r="AR989" s="19" t="s">
        <v>415</v>
      </c>
      <c r="AT989" s="19" t="s">
        <v>410</v>
      </c>
      <c r="AU989" s="19" t="s">
        <v>87</v>
      </c>
      <c r="AY989" s="19" t="s">
        <v>406</v>
      </c>
      <c r="BE989" s="212">
        <f t="shared" ref="BE989:BE994" si="4">IF(N989="základní",J989,0)</f>
        <v>0</v>
      </c>
      <c r="BF989" s="212">
        <f t="shared" ref="BF989:BF994" si="5">IF(N989="snížená",J989,0)</f>
        <v>0</v>
      </c>
      <c r="BG989" s="212">
        <f t="shared" ref="BG989:BG994" si="6">IF(N989="zákl. přenesená",J989,0)</f>
        <v>0</v>
      </c>
      <c r="BH989" s="212">
        <f t="shared" ref="BH989:BH994" si="7">IF(N989="sníž. přenesená",J989,0)</f>
        <v>0</v>
      </c>
      <c r="BI989" s="212">
        <f t="shared" ref="BI989:BI994" si="8">IF(N989="nulová",J989,0)</f>
        <v>0</v>
      </c>
      <c r="BJ989" s="19" t="s">
        <v>23</v>
      </c>
      <c r="BK989" s="212">
        <f t="shared" ref="BK989:BK994" si="9">ROUND(I989*H989,2)</f>
        <v>0</v>
      </c>
      <c r="BL989" s="19" t="s">
        <v>415</v>
      </c>
      <c r="BM989" s="19" t="s">
        <v>4621</v>
      </c>
    </row>
    <row r="990" spans="2:65" s="1" customFormat="1" ht="31.5" customHeight="1" x14ac:dyDescent="0.3">
      <c r="B990" s="37"/>
      <c r="C990" s="201" t="s">
        <v>1639</v>
      </c>
      <c r="D990" s="201" t="s">
        <v>410</v>
      </c>
      <c r="E990" s="202" t="s">
        <v>4622</v>
      </c>
      <c r="F990" s="203" t="s">
        <v>4623</v>
      </c>
      <c r="G990" s="204" t="s">
        <v>1363</v>
      </c>
      <c r="H990" s="205">
        <v>1</v>
      </c>
      <c r="I990" s="206"/>
      <c r="J990" s="207">
        <f t="shared" si="0"/>
        <v>0</v>
      </c>
      <c r="K990" s="203" t="s">
        <v>36</v>
      </c>
      <c r="L990" s="57"/>
      <c r="M990" s="208" t="s">
        <v>36</v>
      </c>
      <c r="N990" s="209" t="s">
        <v>50</v>
      </c>
      <c r="O990" s="38"/>
      <c r="P990" s="210">
        <f t="shared" si="1"/>
        <v>0</v>
      </c>
      <c r="Q990" s="210">
        <v>2.718</v>
      </c>
      <c r="R990" s="210">
        <f t="shared" si="2"/>
        <v>2.718</v>
      </c>
      <c r="S990" s="210">
        <v>0</v>
      </c>
      <c r="T990" s="211">
        <f t="shared" si="3"/>
        <v>0</v>
      </c>
      <c r="AR990" s="19" t="s">
        <v>415</v>
      </c>
      <c r="AT990" s="19" t="s">
        <v>410</v>
      </c>
      <c r="AU990" s="19" t="s">
        <v>87</v>
      </c>
      <c r="AY990" s="19" t="s">
        <v>406</v>
      </c>
      <c r="BE990" s="212">
        <f t="shared" si="4"/>
        <v>0</v>
      </c>
      <c r="BF990" s="212">
        <f t="shared" si="5"/>
        <v>0</v>
      </c>
      <c r="BG990" s="212">
        <f t="shared" si="6"/>
        <v>0</v>
      </c>
      <c r="BH990" s="212">
        <f t="shared" si="7"/>
        <v>0</v>
      </c>
      <c r="BI990" s="212">
        <f t="shared" si="8"/>
        <v>0</v>
      </c>
      <c r="BJ990" s="19" t="s">
        <v>23</v>
      </c>
      <c r="BK990" s="212">
        <f t="shared" si="9"/>
        <v>0</v>
      </c>
      <c r="BL990" s="19" t="s">
        <v>415</v>
      </c>
      <c r="BM990" s="19" t="s">
        <v>4624</v>
      </c>
    </row>
    <row r="991" spans="2:65" s="1" customFormat="1" ht="31.5" customHeight="1" x14ac:dyDescent="0.3">
      <c r="B991" s="37"/>
      <c r="C991" s="201" t="s">
        <v>1643</v>
      </c>
      <c r="D991" s="201" t="s">
        <v>410</v>
      </c>
      <c r="E991" s="202" t="s">
        <v>4625</v>
      </c>
      <c r="F991" s="203" t="s">
        <v>4626</v>
      </c>
      <c r="G991" s="204" t="s">
        <v>1363</v>
      </c>
      <c r="H991" s="205">
        <v>1</v>
      </c>
      <c r="I991" s="206"/>
      <c r="J991" s="207">
        <f t="shared" si="0"/>
        <v>0</v>
      </c>
      <c r="K991" s="203" t="s">
        <v>36</v>
      </c>
      <c r="L991" s="57"/>
      <c r="M991" s="208" t="s">
        <v>36</v>
      </c>
      <c r="N991" s="209" t="s">
        <v>50</v>
      </c>
      <c r="O991" s="38"/>
      <c r="P991" s="210">
        <f t="shared" si="1"/>
        <v>0</v>
      </c>
      <c r="Q991" s="210">
        <v>2.718</v>
      </c>
      <c r="R991" s="210">
        <f t="shared" si="2"/>
        <v>2.718</v>
      </c>
      <c r="S991" s="210">
        <v>0</v>
      </c>
      <c r="T991" s="211">
        <f t="shared" si="3"/>
        <v>0</v>
      </c>
      <c r="AR991" s="19" t="s">
        <v>415</v>
      </c>
      <c r="AT991" s="19" t="s">
        <v>410</v>
      </c>
      <c r="AU991" s="19" t="s">
        <v>87</v>
      </c>
      <c r="AY991" s="19" t="s">
        <v>406</v>
      </c>
      <c r="BE991" s="212">
        <f t="shared" si="4"/>
        <v>0</v>
      </c>
      <c r="BF991" s="212">
        <f t="shared" si="5"/>
        <v>0</v>
      </c>
      <c r="BG991" s="212">
        <f t="shared" si="6"/>
        <v>0</v>
      </c>
      <c r="BH991" s="212">
        <f t="shared" si="7"/>
        <v>0</v>
      </c>
      <c r="BI991" s="212">
        <f t="shared" si="8"/>
        <v>0</v>
      </c>
      <c r="BJ991" s="19" t="s">
        <v>23</v>
      </c>
      <c r="BK991" s="212">
        <f t="shared" si="9"/>
        <v>0</v>
      </c>
      <c r="BL991" s="19" t="s">
        <v>415</v>
      </c>
      <c r="BM991" s="19" t="s">
        <v>4627</v>
      </c>
    </row>
    <row r="992" spans="2:65" s="1" customFormat="1" ht="22.5" customHeight="1" x14ac:dyDescent="0.3">
      <c r="B992" s="37"/>
      <c r="C992" s="201" t="s">
        <v>1645</v>
      </c>
      <c r="D992" s="201" t="s">
        <v>410</v>
      </c>
      <c r="E992" s="202" t="s">
        <v>4628</v>
      </c>
      <c r="F992" s="203" t="s">
        <v>4629</v>
      </c>
      <c r="G992" s="204" t="s">
        <v>1363</v>
      </c>
      <c r="H992" s="205">
        <v>1</v>
      </c>
      <c r="I992" s="206"/>
      <c r="J992" s="207">
        <f t="shared" si="0"/>
        <v>0</v>
      </c>
      <c r="K992" s="203" t="s">
        <v>36</v>
      </c>
      <c r="L992" s="57"/>
      <c r="M992" s="208" t="s">
        <v>36</v>
      </c>
      <c r="N992" s="209" t="s">
        <v>50</v>
      </c>
      <c r="O992" s="38"/>
      <c r="P992" s="210">
        <f t="shared" si="1"/>
        <v>0</v>
      </c>
      <c r="Q992" s="210">
        <v>7.0000000000000007E-2</v>
      </c>
      <c r="R992" s="210">
        <f t="shared" si="2"/>
        <v>7.0000000000000007E-2</v>
      </c>
      <c r="S992" s="210">
        <v>0</v>
      </c>
      <c r="T992" s="211">
        <f t="shared" si="3"/>
        <v>0</v>
      </c>
      <c r="AR992" s="19" t="s">
        <v>415</v>
      </c>
      <c r="AT992" s="19" t="s">
        <v>410</v>
      </c>
      <c r="AU992" s="19" t="s">
        <v>87</v>
      </c>
      <c r="AY992" s="19" t="s">
        <v>406</v>
      </c>
      <c r="BE992" s="212">
        <f t="shared" si="4"/>
        <v>0</v>
      </c>
      <c r="BF992" s="212">
        <f t="shared" si="5"/>
        <v>0</v>
      </c>
      <c r="BG992" s="212">
        <f t="shared" si="6"/>
        <v>0</v>
      </c>
      <c r="BH992" s="212">
        <f t="shared" si="7"/>
        <v>0</v>
      </c>
      <c r="BI992" s="212">
        <f t="shared" si="8"/>
        <v>0</v>
      </c>
      <c r="BJ992" s="19" t="s">
        <v>23</v>
      </c>
      <c r="BK992" s="212">
        <f t="shared" si="9"/>
        <v>0</v>
      </c>
      <c r="BL992" s="19" t="s">
        <v>415</v>
      </c>
      <c r="BM992" s="19" t="s">
        <v>4630</v>
      </c>
    </row>
    <row r="993" spans="2:65" s="1" customFormat="1" ht="22.5" customHeight="1" x14ac:dyDescent="0.3">
      <c r="B993" s="37"/>
      <c r="C993" s="201" t="s">
        <v>1653</v>
      </c>
      <c r="D993" s="201" t="s">
        <v>410</v>
      </c>
      <c r="E993" s="202" t="s">
        <v>4631</v>
      </c>
      <c r="F993" s="203" t="s">
        <v>4632</v>
      </c>
      <c r="G993" s="204" t="s">
        <v>1363</v>
      </c>
      <c r="H993" s="205">
        <v>1</v>
      </c>
      <c r="I993" s="206"/>
      <c r="J993" s="207">
        <f t="shared" si="0"/>
        <v>0</v>
      </c>
      <c r="K993" s="203" t="s">
        <v>36</v>
      </c>
      <c r="L993" s="57"/>
      <c r="M993" s="208" t="s">
        <v>36</v>
      </c>
      <c r="N993" s="209" t="s">
        <v>50</v>
      </c>
      <c r="O993" s="38"/>
      <c r="P993" s="210">
        <f t="shared" si="1"/>
        <v>0</v>
      </c>
      <c r="Q993" s="210">
        <v>0.23</v>
      </c>
      <c r="R993" s="210">
        <f t="shared" si="2"/>
        <v>0.23</v>
      </c>
      <c r="S993" s="210">
        <v>0</v>
      </c>
      <c r="T993" s="211">
        <f t="shared" si="3"/>
        <v>0</v>
      </c>
      <c r="AR993" s="19" t="s">
        <v>415</v>
      </c>
      <c r="AT993" s="19" t="s">
        <v>410</v>
      </c>
      <c r="AU993" s="19" t="s">
        <v>87</v>
      </c>
      <c r="AY993" s="19" t="s">
        <v>406</v>
      </c>
      <c r="BE993" s="212">
        <f t="shared" si="4"/>
        <v>0</v>
      </c>
      <c r="BF993" s="212">
        <f t="shared" si="5"/>
        <v>0</v>
      </c>
      <c r="BG993" s="212">
        <f t="shared" si="6"/>
        <v>0</v>
      </c>
      <c r="BH993" s="212">
        <f t="shared" si="7"/>
        <v>0</v>
      </c>
      <c r="BI993" s="212">
        <f t="shared" si="8"/>
        <v>0</v>
      </c>
      <c r="BJ993" s="19" t="s">
        <v>23</v>
      </c>
      <c r="BK993" s="212">
        <f t="shared" si="9"/>
        <v>0</v>
      </c>
      <c r="BL993" s="19" t="s">
        <v>415</v>
      </c>
      <c r="BM993" s="19" t="s">
        <v>4633</v>
      </c>
    </row>
    <row r="994" spans="2:65" s="1" customFormat="1" ht="22.5" customHeight="1" x14ac:dyDescent="0.3">
      <c r="B994" s="37"/>
      <c r="C994" s="201" t="s">
        <v>1689</v>
      </c>
      <c r="D994" s="201" t="s">
        <v>410</v>
      </c>
      <c r="E994" s="202" t="s">
        <v>2442</v>
      </c>
      <c r="F994" s="203" t="s">
        <v>2443</v>
      </c>
      <c r="G994" s="204" t="s">
        <v>1363</v>
      </c>
      <c r="H994" s="205">
        <v>8</v>
      </c>
      <c r="I994" s="206"/>
      <c r="J994" s="207">
        <f t="shared" si="0"/>
        <v>0</v>
      </c>
      <c r="K994" s="203" t="s">
        <v>414</v>
      </c>
      <c r="L994" s="57"/>
      <c r="M994" s="208" t="s">
        <v>36</v>
      </c>
      <c r="N994" s="209" t="s">
        <v>50</v>
      </c>
      <c r="O994" s="38"/>
      <c r="P994" s="210">
        <f t="shared" si="1"/>
        <v>0</v>
      </c>
      <c r="Q994" s="210">
        <v>9.1800000000000007E-3</v>
      </c>
      <c r="R994" s="210">
        <f t="shared" si="2"/>
        <v>7.3440000000000005E-2</v>
      </c>
      <c r="S994" s="210">
        <v>0</v>
      </c>
      <c r="T994" s="211">
        <f t="shared" si="3"/>
        <v>0</v>
      </c>
      <c r="AR994" s="19" t="s">
        <v>415</v>
      </c>
      <c r="AT994" s="19" t="s">
        <v>410</v>
      </c>
      <c r="AU994" s="19" t="s">
        <v>87</v>
      </c>
      <c r="AY994" s="19" t="s">
        <v>406</v>
      </c>
      <c r="BE994" s="212">
        <f t="shared" si="4"/>
        <v>0</v>
      </c>
      <c r="BF994" s="212">
        <f t="shared" si="5"/>
        <v>0</v>
      </c>
      <c r="BG994" s="212">
        <f t="shared" si="6"/>
        <v>0</v>
      </c>
      <c r="BH994" s="212">
        <f t="shared" si="7"/>
        <v>0</v>
      </c>
      <c r="BI994" s="212">
        <f t="shared" si="8"/>
        <v>0</v>
      </c>
      <c r="BJ994" s="19" t="s">
        <v>23</v>
      </c>
      <c r="BK994" s="212">
        <f t="shared" si="9"/>
        <v>0</v>
      </c>
      <c r="BL994" s="19" t="s">
        <v>415</v>
      </c>
      <c r="BM994" s="19" t="s">
        <v>4634</v>
      </c>
    </row>
    <row r="995" spans="2:65" s="13" customFormat="1" x14ac:dyDescent="0.3">
      <c r="B995" s="225"/>
      <c r="C995" s="226"/>
      <c r="D995" s="247" t="s">
        <v>417</v>
      </c>
      <c r="E995" s="251" t="s">
        <v>36</v>
      </c>
      <c r="F995" s="252" t="s">
        <v>4635</v>
      </c>
      <c r="G995" s="226"/>
      <c r="H995" s="253">
        <v>8</v>
      </c>
      <c r="I995" s="230"/>
      <c r="J995" s="226"/>
      <c r="K995" s="226"/>
      <c r="L995" s="231"/>
      <c r="M995" s="232"/>
      <c r="N995" s="233"/>
      <c r="O995" s="233"/>
      <c r="P995" s="233"/>
      <c r="Q995" s="233"/>
      <c r="R995" s="233"/>
      <c r="S995" s="233"/>
      <c r="T995" s="234"/>
      <c r="AT995" s="235" t="s">
        <v>417</v>
      </c>
      <c r="AU995" s="235" t="s">
        <v>87</v>
      </c>
      <c r="AV995" s="13" t="s">
        <v>87</v>
      </c>
      <c r="AW995" s="13" t="s">
        <v>43</v>
      </c>
      <c r="AX995" s="13" t="s">
        <v>23</v>
      </c>
      <c r="AY995" s="235" t="s">
        <v>406</v>
      </c>
    </row>
    <row r="996" spans="2:65" s="1" customFormat="1" ht="22.5" customHeight="1" x14ac:dyDescent="0.3">
      <c r="B996" s="37"/>
      <c r="C996" s="268" t="s">
        <v>1697</v>
      </c>
      <c r="D996" s="268" t="s">
        <v>533</v>
      </c>
      <c r="E996" s="269" t="s">
        <v>2447</v>
      </c>
      <c r="F996" s="270" t="s">
        <v>2448</v>
      </c>
      <c r="G996" s="271" t="s">
        <v>1363</v>
      </c>
      <c r="H996" s="272">
        <v>3.03</v>
      </c>
      <c r="I996" s="273"/>
      <c r="J996" s="274">
        <f>ROUND(I996*H996,2)</f>
        <v>0</v>
      </c>
      <c r="K996" s="270" t="s">
        <v>414</v>
      </c>
      <c r="L996" s="275"/>
      <c r="M996" s="276" t="s">
        <v>36</v>
      </c>
      <c r="N996" s="277" t="s">
        <v>50</v>
      </c>
      <c r="O996" s="38"/>
      <c r="P996" s="210">
        <f>O996*H996</f>
        <v>0</v>
      </c>
      <c r="Q996" s="210">
        <v>0.25</v>
      </c>
      <c r="R996" s="210">
        <f>Q996*H996</f>
        <v>0.75749999999999995</v>
      </c>
      <c r="S996" s="210">
        <v>0</v>
      </c>
      <c r="T996" s="211">
        <f>S996*H996</f>
        <v>0</v>
      </c>
      <c r="AR996" s="19" t="s">
        <v>457</v>
      </c>
      <c r="AT996" s="19" t="s">
        <v>533</v>
      </c>
      <c r="AU996" s="19" t="s">
        <v>87</v>
      </c>
      <c r="AY996" s="19" t="s">
        <v>406</v>
      </c>
      <c r="BE996" s="212">
        <f>IF(N996="základní",J996,0)</f>
        <v>0</v>
      </c>
      <c r="BF996" s="212">
        <f>IF(N996="snížená",J996,0)</f>
        <v>0</v>
      </c>
      <c r="BG996" s="212">
        <f>IF(N996="zákl. přenesená",J996,0)</f>
        <v>0</v>
      </c>
      <c r="BH996" s="212">
        <f>IF(N996="sníž. přenesená",J996,0)</f>
        <v>0</v>
      </c>
      <c r="BI996" s="212">
        <f>IF(N996="nulová",J996,0)</f>
        <v>0</v>
      </c>
      <c r="BJ996" s="19" t="s">
        <v>23</v>
      </c>
      <c r="BK996" s="212">
        <f>ROUND(I996*H996,2)</f>
        <v>0</v>
      </c>
      <c r="BL996" s="19" t="s">
        <v>415</v>
      </c>
      <c r="BM996" s="19" t="s">
        <v>4636</v>
      </c>
    </row>
    <row r="997" spans="2:65" s="13" customFormat="1" x14ac:dyDescent="0.3">
      <c r="B997" s="225"/>
      <c r="C997" s="226"/>
      <c r="D997" s="247" t="s">
        <v>417</v>
      </c>
      <c r="E997" s="226"/>
      <c r="F997" s="252" t="s">
        <v>2459</v>
      </c>
      <c r="G997" s="226"/>
      <c r="H997" s="253">
        <v>3.03</v>
      </c>
      <c r="I997" s="230"/>
      <c r="J997" s="226"/>
      <c r="K997" s="226"/>
      <c r="L997" s="231"/>
      <c r="M997" s="232"/>
      <c r="N997" s="233"/>
      <c r="O997" s="233"/>
      <c r="P997" s="233"/>
      <c r="Q997" s="233"/>
      <c r="R997" s="233"/>
      <c r="S997" s="233"/>
      <c r="T997" s="234"/>
      <c r="AT997" s="235" t="s">
        <v>417</v>
      </c>
      <c r="AU997" s="235" t="s">
        <v>87</v>
      </c>
      <c r="AV997" s="13" t="s">
        <v>87</v>
      </c>
      <c r="AW997" s="13" t="s">
        <v>4</v>
      </c>
      <c r="AX997" s="13" t="s">
        <v>23</v>
      </c>
      <c r="AY997" s="235" t="s">
        <v>406</v>
      </c>
    </row>
    <row r="998" spans="2:65" s="1" customFormat="1" ht="22.5" customHeight="1" x14ac:dyDescent="0.3">
      <c r="B998" s="37"/>
      <c r="C998" s="268" t="s">
        <v>1718</v>
      </c>
      <c r="D998" s="268" t="s">
        <v>533</v>
      </c>
      <c r="E998" s="269" t="s">
        <v>2456</v>
      </c>
      <c r="F998" s="270" t="s">
        <v>2457</v>
      </c>
      <c r="G998" s="271" t="s">
        <v>1363</v>
      </c>
      <c r="H998" s="272">
        <v>5.05</v>
      </c>
      <c r="I998" s="273"/>
      <c r="J998" s="274">
        <f>ROUND(I998*H998,2)</f>
        <v>0</v>
      </c>
      <c r="K998" s="270" t="s">
        <v>414</v>
      </c>
      <c r="L998" s="275"/>
      <c r="M998" s="276" t="s">
        <v>36</v>
      </c>
      <c r="N998" s="277" t="s">
        <v>50</v>
      </c>
      <c r="O998" s="38"/>
      <c r="P998" s="210">
        <f>O998*H998</f>
        <v>0</v>
      </c>
      <c r="Q998" s="210">
        <v>1</v>
      </c>
      <c r="R998" s="210">
        <f>Q998*H998</f>
        <v>5.05</v>
      </c>
      <c r="S998" s="210">
        <v>0</v>
      </c>
      <c r="T998" s="211">
        <f>S998*H998</f>
        <v>0</v>
      </c>
      <c r="AR998" s="19" t="s">
        <v>457</v>
      </c>
      <c r="AT998" s="19" t="s">
        <v>533</v>
      </c>
      <c r="AU998" s="19" t="s">
        <v>87</v>
      </c>
      <c r="AY998" s="19" t="s">
        <v>406</v>
      </c>
      <c r="BE998" s="212">
        <f>IF(N998="základní",J998,0)</f>
        <v>0</v>
      </c>
      <c r="BF998" s="212">
        <f>IF(N998="snížená",J998,0)</f>
        <v>0</v>
      </c>
      <c r="BG998" s="212">
        <f>IF(N998="zákl. přenesená",J998,0)</f>
        <v>0</v>
      </c>
      <c r="BH998" s="212">
        <f>IF(N998="sníž. přenesená",J998,0)</f>
        <v>0</v>
      </c>
      <c r="BI998" s="212">
        <f>IF(N998="nulová",J998,0)</f>
        <v>0</v>
      </c>
      <c r="BJ998" s="19" t="s">
        <v>23</v>
      </c>
      <c r="BK998" s="212">
        <f>ROUND(I998*H998,2)</f>
        <v>0</v>
      </c>
      <c r="BL998" s="19" t="s">
        <v>415</v>
      </c>
      <c r="BM998" s="19" t="s">
        <v>4637</v>
      </c>
    </row>
    <row r="999" spans="2:65" s="13" customFormat="1" x14ac:dyDescent="0.3">
      <c r="B999" s="225"/>
      <c r="C999" s="226"/>
      <c r="D999" s="247" t="s">
        <v>417</v>
      </c>
      <c r="E999" s="226"/>
      <c r="F999" s="252" t="s">
        <v>2003</v>
      </c>
      <c r="G999" s="226"/>
      <c r="H999" s="253">
        <v>5.05</v>
      </c>
      <c r="I999" s="230"/>
      <c r="J999" s="226"/>
      <c r="K999" s="226"/>
      <c r="L999" s="231"/>
      <c r="M999" s="232"/>
      <c r="N999" s="233"/>
      <c r="O999" s="233"/>
      <c r="P999" s="233"/>
      <c r="Q999" s="233"/>
      <c r="R999" s="233"/>
      <c r="S999" s="233"/>
      <c r="T999" s="234"/>
      <c r="AT999" s="235" t="s">
        <v>417</v>
      </c>
      <c r="AU999" s="235" t="s">
        <v>87</v>
      </c>
      <c r="AV999" s="13" t="s">
        <v>87</v>
      </c>
      <c r="AW999" s="13" t="s">
        <v>4</v>
      </c>
      <c r="AX999" s="13" t="s">
        <v>23</v>
      </c>
      <c r="AY999" s="235" t="s">
        <v>406</v>
      </c>
    </row>
    <row r="1000" spans="2:65" s="1" customFormat="1" ht="22.5" customHeight="1" x14ac:dyDescent="0.3">
      <c r="B1000" s="37"/>
      <c r="C1000" s="268" t="s">
        <v>1722</v>
      </c>
      <c r="D1000" s="268" t="s">
        <v>533</v>
      </c>
      <c r="E1000" s="269" t="s">
        <v>2461</v>
      </c>
      <c r="F1000" s="270" t="s">
        <v>2462</v>
      </c>
      <c r="G1000" s="271" t="s">
        <v>1363</v>
      </c>
      <c r="H1000" s="272">
        <v>8.16</v>
      </c>
      <c r="I1000" s="273"/>
      <c r="J1000" s="274">
        <f>ROUND(I1000*H1000,2)</f>
        <v>0</v>
      </c>
      <c r="K1000" s="270" t="s">
        <v>414</v>
      </c>
      <c r="L1000" s="275"/>
      <c r="M1000" s="276" t="s">
        <v>36</v>
      </c>
      <c r="N1000" s="277" t="s">
        <v>50</v>
      </c>
      <c r="O1000" s="38"/>
      <c r="P1000" s="210">
        <f>O1000*H1000</f>
        <v>0</v>
      </c>
      <c r="Q1000" s="210">
        <v>2E-3</v>
      </c>
      <c r="R1000" s="210">
        <f>Q1000*H1000</f>
        <v>1.6320000000000001E-2</v>
      </c>
      <c r="S1000" s="210">
        <v>0</v>
      </c>
      <c r="T1000" s="211">
        <f>S1000*H1000</f>
        <v>0</v>
      </c>
      <c r="AR1000" s="19" t="s">
        <v>457</v>
      </c>
      <c r="AT1000" s="19" t="s">
        <v>533</v>
      </c>
      <c r="AU1000" s="19" t="s">
        <v>87</v>
      </c>
      <c r="AY1000" s="19" t="s">
        <v>406</v>
      </c>
      <c r="BE1000" s="212">
        <f>IF(N1000="základní",J1000,0)</f>
        <v>0</v>
      </c>
      <c r="BF1000" s="212">
        <f>IF(N1000="snížená",J1000,0)</f>
        <v>0</v>
      </c>
      <c r="BG1000" s="212">
        <f>IF(N1000="zákl. přenesená",J1000,0)</f>
        <v>0</v>
      </c>
      <c r="BH1000" s="212">
        <f>IF(N1000="sníž. přenesená",J1000,0)</f>
        <v>0</v>
      </c>
      <c r="BI1000" s="212">
        <f>IF(N1000="nulová",J1000,0)</f>
        <v>0</v>
      </c>
      <c r="BJ1000" s="19" t="s">
        <v>23</v>
      </c>
      <c r="BK1000" s="212">
        <f>ROUND(I1000*H1000,2)</f>
        <v>0</v>
      </c>
      <c r="BL1000" s="19" t="s">
        <v>415</v>
      </c>
      <c r="BM1000" s="19" t="s">
        <v>4638</v>
      </c>
    </row>
    <row r="1001" spans="2:65" s="13" customFormat="1" x14ac:dyDescent="0.3">
      <c r="B1001" s="225"/>
      <c r="C1001" s="226"/>
      <c r="D1001" s="247" t="s">
        <v>417</v>
      </c>
      <c r="E1001" s="226"/>
      <c r="F1001" s="252" t="s">
        <v>2464</v>
      </c>
      <c r="G1001" s="226"/>
      <c r="H1001" s="253">
        <v>8.16</v>
      </c>
      <c r="I1001" s="230"/>
      <c r="J1001" s="226"/>
      <c r="K1001" s="226"/>
      <c r="L1001" s="231"/>
      <c r="M1001" s="232"/>
      <c r="N1001" s="233"/>
      <c r="O1001" s="233"/>
      <c r="P1001" s="233"/>
      <c r="Q1001" s="233"/>
      <c r="R1001" s="233"/>
      <c r="S1001" s="233"/>
      <c r="T1001" s="234"/>
      <c r="AT1001" s="235" t="s">
        <v>417</v>
      </c>
      <c r="AU1001" s="235" t="s">
        <v>87</v>
      </c>
      <c r="AV1001" s="13" t="s">
        <v>87</v>
      </c>
      <c r="AW1001" s="13" t="s">
        <v>4</v>
      </c>
      <c r="AX1001" s="13" t="s">
        <v>23</v>
      </c>
      <c r="AY1001" s="235" t="s">
        <v>406</v>
      </c>
    </row>
    <row r="1002" spans="2:65" s="1" customFormat="1" ht="22.5" customHeight="1" x14ac:dyDescent="0.3">
      <c r="B1002" s="37"/>
      <c r="C1002" s="201" t="s">
        <v>1749</v>
      </c>
      <c r="D1002" s="201" t="s">
        <v>410</v>
      </c>
      <c r="E1002" s="202" t="s">
        <v>2466</v>
      </c>
      <c r="F1002" s="203" t="s">
        <v>2467</v>
      </c>
      <c r="G1002" s="204" t="s">
        <v>1363</v>
      </c>
      <c r="H1002" s="205">
        <v>5</v>
      </c>
      <c r="I1002" s="206"/>
      <c r="J1002" s="207">
        <f>ROUND(I1002*H1002,2)</f>
        <v>0</v>
      </c>
      <c r="K1002" s="203" t="s">
        <v>414</v>
      </c>
      <c r="L1002" s="57"/>
      <c r="M1002" s="208" t="s">
        <v>36</v>
      </c>
      <c r="N1002" s="209" t="s">
        <v>50</v>
      </c>
      <c r="O1002" s="38"/>
      <c r="P1002" s="210">
        <f>O1002*H1002</f>
        <v>0</v>
      </c>
      <c r="Q1002" s="210">
        <v>1.1469999999999999E-2</v>
      </c>
      <c r="R1002" s="210">
        <f>Q1002*H1002</f>
        <v>5.7349999999999998E-2</v>
      </c>
      <c r="S1002" s="210">
        <v>0</v>
      </c>
      <c r="T1002" s="211">
        <f>S1002*H1002</f>
        <v>0</v>
      </c>
      <c r="AR1002" s="19" t="s">
        <v>415</v>
      </c>
      <c r="AT1002" s="19" t="s">
        <v>410</v>
      </c>
      <c r="AU1002" s="19" t="s">
        <v>87</v>
      </c>
      <c r="AY1002" s="19" t="s">
        <v>406</v>
      </c>
      <c r="BE1002" s="212">
        <f>IF(N1002="základní",J1002,0)</f>
        <v>0</v>
      </c>
      <c r="BF1002" s="212">
        <f>IF(N1002="snížená",J1002,0)</f>
        <v>0</v>
      </c>
      <c r="BG1002" s="212">
        <f>IF(N1002="zákl. přenesená",J1002,0)</f>
        <v>0</v>
      </c>
      <c r="BH1002" s="212">
        <f>IF(N1002="sníž. přenesená",J1002,0)</f>
        <v>0</v>
      </c>
      <c r="BI1002" s="212">
        <f>IF(N1002="nulová",J1002,0)</f>
        <v>0</v>
      </c>
      <c r="BJ1002" s="19" t="s">
        <v>23</v>
      </c>
      <c r="BK1002" s="212">
        <f>ROUND(I1002*H1002,2)</f>
        <v>0</v>
      </c>
      <c r="BL1002" s="19" t="s">
        <v>415</v>
      </c>
      <c r="BM1002" s="19" t="s">
        <v>4639</v>
      </c>
    </row>
    <row r="1003" spans="2:65" s="13" customFormat="1" x14ac:dyDescent="0.3">
      <c r="B1003" s="225"/>
      <c r="C1003" s="226"/>
      <c r="D1003" s="247" t="s">
        <v>417</v>
      </c>
      <c r="E1003" s="251" t="s">
        <v>36</v>
      </c>
      <c r="F1003" s="252" t="s">
        <v>4463</v>
      </c>
      <c r="G1003" s="226"/>
      <c r="H1003" s="253">
        <v>5</v>
      </c>
      <c r="I1003" s="230"/>
      <c r="J1003" s="226"/>
      <c r="K1003" s="226"/>
      <c r="L1003" s="231"/>
      <c r="M1003" s="232"/>
      <c r="N1003" s="233"/>
      <c r="O1003" s="233"/>
      <c r="P1003" s="233"/>
      <c r="Q1003" s="233"/>
      <c r="R1003" s="233"/>
      <c r="S1003" s="233"/>
      <c r="T1003" s="234"/>
      <c r="AT1003" s="235" t="s">
        <v>417</v>
      </c>
      <c r="AU1003" s="235" t="s">
        <v>87</v>
      </c>
      <c r="AV1003" s="13" t="s">
        <v>87</v>
      </c>
      <c r="AW1003" s="13" t="s">
        <v>43</v>
      </c>
      <c r="AX1003" s="13" t="s">
        <v>23</v>
      </c>
      <c r="AY1003" s="235" t="s">
        <v>406</v>
      </c>
    </row>
    <row r="1004" spans="2:65" s="1" customFormat="1" ht="22.5" customHeight="1" x14ac:dyDescent="0.3">
      <c r="B1004" s="37"/>
      <c r="C1004" s="268" t="s">
        <v>1753</v>
      </c>
      <c r="D1004" s="268" t="s">
        <v>533</v>
      </c>
      <c r="E1004" s="269" t="s">
        <v>2471</v>
      </c>
      <c r="F1004" s="270" t="s">
        <v>2472</v>
      </c>
      <c r="G1004" s="271" t="s">
        <v>1363</v>
      </c>
      <c r="H1004" s="272">
        <v>5.05</v>
      </c>
      <c r="I1004" s="273"/>
      <c r="J1004" s="274">
        <f>ROUND(I1004*H1004,2)</f>
        <v>0</v>
      </c>
      <c r="K1004" s="270" t="s">
        <v>414</v>
      </c>
      <c r="L1004" s="275"/>
      <c r="M1004" s="276" t="s">
        <v>36</v>
      </c>
      <c r="N1004" s="277" t="s">
        <v>50</v>
      </c>
      <c r="O1004" s="38"/>
      <c r="P1004" s="210">
        <f>O1004*H1004</f>
        <v>0</v>
      </c>
      <c r="Q1004" s="210">
        <v>0.58499999999999996</v>
      </c>
      <c r="R1004" s="210">
        <f>Q1004*H1004</f>
        <v>2.9542499999999996</v>
      </c>
      <c r="S1004" s="210">
        <v>0</v>
      </c>
      <c r="T1004" s="211">
        <f>S1004*H1004</f>
        <v>0</v>
      </c>
      <c r="AR1004" s="19" t="s">
        <v>457</v>
      </c>
      <c r="AT1004" s="19" t="s">
        <v>533</v>
      </c>
      <c r="AU1004" s="19" t="s">
        <v>87</v>
      </c>
      <c r="AY1004" s="19" t="s">
        <v>406</v>
      </c>
      <c r="BE1004" s="212">
        <f>IF(N1004="základní",J1004,0)</f>
        <v>0</v>
      </c>
      <c r="BF1004" s="212">
        <f>IF(N1004="snížená",J1004,0)</f>
        <v>0</v>
      </c>
      <c r="BG1004" s="212">
        <f>IF(N1004="zákl. přenesená",J1004,0)</f>
        <v>0</v>
      </c>
      <c r="BH1004" s="212">
        <f>IF(N1004="sníž. přenesená",J1004,0)</f>
        <v>0</v>
      </c>
      <c r="BI1004" s="212">
        <f>IF(N1004="nulová",J1004,0)</f>
        <v>0</v>
      </c>
      <c r="BJ1004" s="19" t="s">
        <v>23</v>
      </c>
      <c r="BK1004" s="212">
        <f>ROUND(I1004*H1004,2)</f>
        <v>0</v>
      </c>
      <c r="BL1004" s="19" t="s">
        <v>415</v>
      </c>
      <c r="BM1004" s="19" t="s">
        <v>4640</v>
      </c>
    </row>
    <row r="1005" spans="2:65" s="13" customFormat="1" x14ac:dyDescent="0.3">
      <c r="B1005" s="225"/>
      <c r="C1005" s="226"/>
      <c r="D1005" s="247" t="s">
        <v>417</v>
      </c>
      <c r="E1005" s="226"/>
      <c r="F1005" s="252" t="s">
        <v>2003</v>
      </c>
      <c r="G1005" s="226"/>
      <c r="H1005" s="253">
        <v>5.05</v>
      </c>
      <c r="I1005" s="230"/>
      <c r="J1005" s="226"/>
      <c r="K1005" s="226"/>
      <c r="L1005" s="231"/>
      <c r="M1005" s="232"/>
      <c r="N1005" s="233"/>
      <c r="O1005" s="233"/>
      <c r="P1005" s="233"/>
      <c r="Q1005" s="233"/>
      <c r="R1005" s="233"/>
      <c r="S1005" s="233"/>
      <c r="T1005" s="234"/>
      <c r="AT1005" s="235" t="s">
        <v>417</v>
      </c>
      <c r="AU1005" s="235" t="s">
        <v>87</v>
      </c>
      <c r="AV1005" s="13" t="s">
        <v>87</v>
      </c>
      <c r="AW1005" s="13" t="s">
        <v>4</v>
      </c>
      <c r="AX1005" s="13" t="s">
        <v>23</v>
      </c>
      <c r="AY1005" s="235" t="s">
        <v>406</v>
      </c>
    </row>
    <row r="1006" spans="2:65" s="1" customFormat="1" ht="22.5" customHeight="1" x14ac:dyDescent="0.3">
      <c r="B1006" s="37"/>
      <c r="C1006" s="268" t="s">
        <v>1757</v>
      </c>
      <c r="D1006" s="268" t="s">
        <v>533</v>
      </c>
      <c r="E1006" s="269" t="s">
        <v>2461</v>
      </c>
      <c r="F1006" s="270" t="s">
        <v>2462</v>
      </c>
      <c r="G1006" s="271" t="s">
        <v>1363</v>
      </c>
      <c r="H1006" s="272">
        <v>5.0999999999999996</v>
      </c>
      <c r="I1006" s="273"/>
      <c r="J1006" s="274">
        <f>ROUND(I1006*H1006,2)</f>
        <v>0</v>
      </c>
      <c r="K1006" s="270" t="s">
        <v>414</v>
      </c>
      <c r="L1006" s="275"/>
      <c r="M1006" s="276" t="s">
        <v>36</v>
      </c>
      <c r="N1006" s="277" t="s">
        <v>50</v>
      </c>
      <c r="O1006" s="38"/>
      <c r="P1006" s="210">
        <f>O1006*H1006</f>
        <v>0</v>
      </c>
      <c r="Q1006" s="210">
        <v>2E-3</v>
      </c>
      <c r="R1006" s="210">
        <f>Q1006*H1006</f>
        <v>1.0199999999999999E-2</v>
      </c>
      <c r="S1006" s="210">
        <v>0</v>
      </c>
      <c r="T1006" s="211">
        <f>S1006*H1006</f>
        <v>0</v>
      </c>
      <c r="AR1006" s="19" t="s">
        <v>457</v>
      </c>
      <c r="AT1006" s="19" t="s">
        <v>533</v>
      </c>
      <c r="AU1006" s="19" t="s">
        <v>87</v>
      </c>
      <c r="AY1006" s="19" t="s">
        <v>406</v>
      </c>
      <c r="BE1006" s="212">
        <f>IF(N1006="základní",J1006,0)</f>
        <v>0</v>
      </c>
      <c r="BF1006" s="212">
        <f>IF(N1006="snížená",J1006,0)</f>
        <v>0</v>
      </c>
      <c r="BG1006" s="212">
        <f>IF(N1006="zákl. přenesená",J1006,0)</f>
        <v>0</v>
      </c>
      <c r="BH1006" s="212">
        <f>IF(N1006="sníž. přenesená",J1006,0)</f>
        <v>0</v>
      </c>
      <c r="BI1006" s="212">
        <f>IF(N1006="nulová",J1006,0)</f>
        <v>0</v>
      </c>
      <c r="BJ1006" s="19" t="s">
        <v>23</v>
      </c>
      <c r="BK1006" s="212">
        <f>ROUND(I1006*H1006,2)</f>
        <v>0</v>
      </c>
      <c r="BL1006" s="19" t="s">
        <v>415</v>
      </c>
      <c r="BM1006" s="19" t="s">
        <v>4641</v>
      </c>
    </row>
    <row r="1007" spans="2:65" s="13" customFormat="1" x14ac:dyDescent="0.3">
      <c r="B1007" s="225"/>
      <c r="C1007" s="226"/>
      <c r="D1007" s="247" t="s">
        <v>417</v>
      </c>
      <c r="E1007" s="226"/>
      <c r="F1007" s="252" t="s">
        <v>4642</v>
      </c>
      <c r="G1007" s="226"/>
      <c r="H1007" s="253">
        <v>5.0999999999999996</v>
      </c>
      <c r="I1007" s="230"/>
      <c r="J1007" s="226"/>
      <c r="K1007" s="226"/>
      <c r="L1007" s="231"/>
      <c r="M1007" s="232"/>
      <c r="N1007" s="233"/>
      <c r="O1007" s="233"/>
      <c r="P1007" s="233"/>
      <c r="Q1007" s="233"/>
      <c r="R1007" s="233"/>
      <c r="S1007" s="233"/>
      <c r="T1007" s="234"/>
      <c r="AT1007" s="235" t="s">
        <v>417</v>
      </c>
      <c r="AU1007" s="235" t="s">
        <v>87</v>
      </c>
      <c r="AV1007" s="13" t="s">
        <v>87</v>
      </c>
      <c r="AW1007" s="13" t="s">
        <v>4</v>
      </c>
      <c r="AX1007" s="13" t="s">
        <v>23</v>
      </c>
      <c r="AY1007" s="235" t="s">
        <v>406</v>
      </c>
    </row>
    <row r="1008" spans="2:65" s="1" customFormat="1" ht="31.5" customHeight="1" x14ac:dyDescent="0.3">
      <c r="B1008" s="37"/>
      <c r="C1008" s="201" t="s">
        <v>1762</v>
      </c>
      <c r="D1008" s="201" t="s">
        <v>410</v>
      </c>
      <c r="E1008" s="202" t="s">
        <v>2478</v>
      </c>
      <c r="F1008" s="203" t="s">
        <v>2479</v>
      </c>
      <c r="G1008" s="204" t="s">
        <v>1363</v>
      </c>
      <c r="H1008" s="205">
        <v>4</v>
      </c>
      <c r="I1008" s="206"/>
      <c r="J1008" s="207">
        <f>ROUND(I1008*H1008,2)</f>
        <v>0</v>
      </c>
      <c r="K1008" s="203" t="s">
        <v>36</v>
      </c>
      <c r="L1008" s="57"/>
      <c r="M1008" s="208" t="s">
        <v>36</v>
      </c>
      <c r="N1008" s="209" t="s">
        <v>50</v>
      </c>
      <c r="O1008" s="38"/>
      <c r="P1008" s="210">
        <f>O1008*H1008</f>
        <v>0</v>
      </c>
      <c r="Q1008" s="210">
        <v>7.9200000000000007E-2</v>
      </c>
      <c r="R1008" s="210">
        <f>Q1008*H1008</f>
        <v>0.31680000000000003</v>
      </c>
      <c r="S1008" s="210">
        <v>0</v>
      </c>
      <c r="T1008" s="211">
        <f>S1008*H1008</f>
        <v>0</v>
      </c>
      <c r="AR1008" s="19" t="s">
        <v>415</v>
      </c>
      <c r="AT1008" s="19" t="s">
        <v>410</v>
      </c>
      <c r="AU1008" s="19" t="s">
        <v>87</v>
      </c>
      <c r="AY1008" s="19" t="s">
        <v>406</v>
      </c>
      <c r="BE1008" s="212">
        <f>IF(N1008="základní",J1008,0)</f>
        <v>0</v>
      </c>
      <c r="BF1008" s="212">
        <f>IF(N1008="snížená",J1008,0)</f>
        <v>0</v>
      </c>
      <c r="BG1008" s="212">
        <f>IF(N1008="zákl. přenesená",J1008,0)</f>
        <v>0</v>
      </c>
      <c r="BH1008" s="212">
        <f>IF(N1008="sníž. přenesená",J1008,0)</f>
        <v>0</v>
      </c>
      <c r="BI1008" s="212">
        <f>IF(N1008="nulová",J1008,0)</f>
        <v>0</v>
      </c>
      <c r="BJ1008" s="19" t="s">
        <v>23</v>
      </c>
      <c r="BK1008" s="212">
        <f>ROUND(I1008*H1008,2)</f>
        <v>0</v>
      </c>
      <c r="BL1008" s="19" t="s">
        <v>415</v>
      </c>
      <c r="BM1008" s="19" t="s">
        <v>4643</v>
      </c>
    </row>
    <row r="1009" spans="2:65" s="13" customFormat="1" x14ac:dyDescent="0.3">
      <c r="B1009" s="225"/>
      <c r="C1009" s="226"/>
      <c r="D1009" s="247" t="s">
        <v>417</v>
      </c>
      <c r="E1009" s="251" t="s">
        <v>36</v>
      </c>
      <c r="F1009" s="252" t="s">
        <v>4644</v>
      </c>
      <c r="G1009" s="226"/>
      <c r="H1009" s="253">
        <v>4</v>
      </c>
      <c r="I1009" s="230"/>
      <c r="J1009" s="226"/>
      <c r="K1009" s="226"/>
      <c r="L1009" s="231"/>
      <c r="M1009" s="232"/>
      <c r="N1009" s="233"/>
      <c r="O1009" s="233"/>
      <c r="P1009" s="233"/>
      <c r="Q1009" s="233"/>
      <c r="R1009" s="233"/>
      <c r="S1009" s="233"/>
      <c r="T1009" s="234"/>
      <c r="AT1009" s="235" t="s">
        <v>417</v>
      </c>
      <c r="AU1009" s="235" t="s">
        <v>87</v>
      </c>
      <c r="AV1009" s="13" t="s">
        <v>87</v>
      </c>
      <c r="AW1009" s="13" t="s">
        <v>43</v>
      </c>
      <c r="AX1009" s="13" t="s">
        <v>23</v>
      </c>
      <c r="AY1009" s="235" t="s">
        <v>406</v>
      </c>
    </row>
    <row r="1010" spans="2:65" s="1" customFormat="1" ht="22.5" customHeight="1" x14ac:dyDescent="0.3">
      <c r="B1010" s="37"/>
      <c r="C1010" s="201" t="s">
        <v>1767</v>
      </c>
      <c r="D1010" s="201" t="s">
        <v>410</v>
      </c>
      <c r="E1010" s="202" t="s">
        <v>2442</v>
      </c>
      <c r="F1010" s="203" t="s">
        <v>2443</v>
      </c>
      <c r="G1010" s="204" t="s">
        <v>1363</v>
      </c>
      <c r="H1010" s="205">
        <v>9</v>
      </c>
      <c r="I1010" s="206"/>
      <c r="J1010" s="207">
        <f>ROUND(I1010*H1010,2)</f>
        <v>0</v>
      </c>
      <c r="K1010" s="203" t="s">
        <v>414</v>
      </c>
      <c r="L1010" s="57"/>
      <c r="M1010" s="208" t="s">
        <v>36</v>
      </c>
      <c r="N1010" s="209" t="s">
        <v>50</v>
      </c>
      <c r="O1010" s="38"/>
      <c r="P1010" s="210">
        <f>O1010*H1010</f>
        <v>0</v>
      </c>
      <c r="Q1010" s="210">
        <v>9.1800000000000007E-3</v>
      </c>
      <c r="R1010" s="210">
        <f>Q1010*H1010</f>
        <v>8.2619999999999999E-2</v>
      </c>
      <c r="S1010" s="210">
        <v>0</v>
      </c>
      <c r="T1010" s="211">
        <f>S1010*H1010</f>
        <v>0</v>
      </c>
      <c r="AR1010" s="19" t="s">
        <v>415</v>
      </c>
      <c r="AT1010" s="19" t="s">
        <v>410</v>
      </c>
      <c r="AU1010" s="19" t="s">
        <v>87</v>
      </c>
      <c r="AY1010" s="19" t="s">
        <v>406</v>
      </c>
      <c r="BE1010" s="212">
        <f>IF(N1010="základní",J1010,0)</f>
        <v>0</v>
      </c>
      <c r="BF1010" s="212">
        <f>IF(N1010="snížená",J1010,0)</f>
        <v>0</v>
      </c>
      <c r="BG1010" s="212">
        <f>IF(N1010="zákl. přenesená",J1010,0)</f>
        <v>0</v>
      </c>
      <c r="BH1010" s="212">
        <f>IF(N1010="sníž. přenesená",J1010,0)</f>
        <v>0</v>
      </c>
      <c r="BI1010" s="212">
        <f>IF(N1010="nulová",J1010,0)</f>
        <v>0</v>
      </c>
      <c r="BJ1010" s="19" t="s">
        <v>23</v>
      </c>
      <c r="BK1010" s="212">
        <f>ROUND(I1010*H1010,2)</f>
        <v>0</v>
      </c>
      <c r="BL1010" s="19" t="s">
        <v>415</v>
      </c>
      <c r="BM1010" s="19" t="s">
        <v>4645</v>
      </c>
    </row>
    <row r="1011" spans="2:65" s="13" customFormat="1" x14ac:dyDescent="0.3">
      <c r="B1011" s="225"/>
      <c r="C1011" s="226"/>
      <c r="D1011" s="247" t="s">
        <v>417</v>
      </c>
      <c r="E1011" s="251" t="s">
        <v>36</v>
      </c>
      <c r="F1011" s="252" t="s">
        <v>4646</v>
      </c>
      <c r="G1011" s="226"/>
      <c r="H1011" s="253">
        <v>9</v>
      </c>
      <c r="I1011" s="230"/>
      <c r="J1011" s="226"/>
      <c r="K1011" s="226"/>
      <c r="L1011" s="231"/>
      <c r="M1011" s="232"/>
      <c r="N1011" s="233"/>
      <c r="O1011" s="233"/>
      <c r="P1011" s="233"/>
      <c r="Q1011" s="233"/>
      <c r="R1011" s="233"/>
      <c r="S1011" s="233"/>
      <c r="T1011" s="234"/>
      <c r="AT1011" s="235" t="s">
        <v>417</v>
      </c>
      <c r="AU1011" s="235" t="s">
        <v>87</v>
      </c>
      <c r="AV1011" s="13" t="s">
        <v>87</v>
      </c>
      <c r="AW1011" s="13" t="s">
        <v>43</v>
      </c>
      <c r="AX1011" s="13" t="s">
        <v>23</v>
      </c>
      <c r="AY1011" s="235" t="s">
        <v>406</v>
      </c>
    </row>
    <row r="1012" spans="2:65" s="1" customFormat="1" ht="22.5" customHeight="1" x14ac:dyDescent="0.3">
      <c r="B1012" s="37"/>
      <c r="C1012" s="268" t="s">
        <v>1771</v>
      </c>
      <c r="D1012" s="268" t="s">
        <v>533</v>
      </c>
      <c r="E1012" s="269" t="s">
        <v>2447</v>
      </c>
      <c r="F1012" s="270" t="s">
        <v>2448</v>
      </c>
      <c r="G1012" s="271" t="s">
        <v>1363</v>
      </c>
      <c r="H1012" s="272">
        <v>3.03</v>
      </c>
      <c r="I1012" s="273"/>
      <c r="J1012" s="274">
        <f>ROUND(I1012*H1012,2)</f>
        <v>0</v>
      </c>
      <c r="K1012" s="270" t="s">
        <v>414</v>
      </c>
      <c r="L1012" s="275"/>
      <c r="M1012" s="276" t="s">
        <v>36</v>
      </c>
      <c r="N1012" s="277" t="s">
        <v>50</v>
      </c>
      <c r="O1012" s="38"/>
      <c r="P1012" s="210">
        <f>O1012*H1012</f>
        <v>0</v>
      </c>
      <c r="Q1012" s="210">
        <v>0.25</v>
      </c>
      <c r="R1012" s="210">
        <f>Q1012*H1012</f>
        <v>0.75749999999999995</v>
      </c>
      <c r="S1012" s="210">
        <v>0</v>
      </c>
      <c r="T1012" s="211">
        <f>S1012*H1012</f>
        <v>0</v>
      </c>
      <c r="AR1012" s="19" t="s">
        <v>457</v>
      </c>
      <c r="AT1012" s="19" t="s">
        <v>533</v>
      </c>
      <c r="AU1012" s="19" t="s">
        <v>87</v>
      </c>
      <c r="AY1012" s="19" t="s">
        <v>406</v>
      </c>
      <c r="BE1012" s="212">
        <f>IF(N1012="základní",J1012,0)</f>
        <v>0</v>
      </c>
      <c r="BF1012" s="212">
        <f>IF(N1012="snížená",J1012,0)</f>
        <v>0</v>
      </c>
      <c r="BG1012" s="212">
        <f>IF(N1012="zákl. přenesená",J1012,0)</f>
        <v>0</v>
      </c>
      <c r="BH1012" s="212">
        <f>IF(N1012="sníž. přenesená",J1012,0)</f>
        <v>0</v>
      </c>
      <c r="BI1012" s="212">
        <f>IF(N1012="nulová",J1012,0)</f>
        <v>0</v>
      </c>
      <c r="BJ1012" s="19" t="s">
        <v>23</v>
      </c>
      <c r="BK1012" s="212">
        <f>ROUND(I1012*H1012,2)</f>
        <v>0</v>
      </c>
      <c r="BL1012" s="19" t="s">
        <v>415</v>
      </c>
      <c r="BM1012" s="19" t="s">
        <v>4647</v>
      </c>
    </row>
    <row r="1013" spans="2:65" s="13" customFormat="1" x14ac:dyDescent="0.3">
      <c r="B1013" s="225"/>
      <c r="C1013" s="226"/>
      <c r="D1013" s="247" t="s">
        <v>417</v>
      </c>
      <c r="E1013" s="226"/>
      <c r="F1013" s="252" t="s">
        <v>2459</v>
      </c>
      <c r="G1013" s="226"/>
      <c r="H1013" s="253">
        <v>3.03</v>
      </c>
      <c r="I1013" s="230"/>
      <c r="J1013" s="226"/>
      <c r="K1013" s="226"/>
      <c r="L1013" s="231"/>
      <c r="M1013" s="232"/>
      <c r="N1013" s="233"/>
      <c r="O1013" s="233"/>
      <c r="P1013" s="233"/>
      <c r="Q1013" s="233"/>
      <c r="R1013" s="233"/>
      <c r="S1013" s="233"/>
      <c r="T1013" s="234"/>
      <c r="AT1013" s="235" t="s">
        <v>417</v>
      </c>
      <c r="AU1013" s="235" t="s">
        <v>87</v>
      </c>
      <c r="AV1013" s="13" t="s">
        <v>87</v>
      </c>
      <c r="AW1013" s="13" t="s">
        <v>4</v>
      </c>
      <c r="AX1013" s="13" t="s">
        <v>23</v>
      </c>
      <c r="AY1013" s="235" t="s">
        <v>406</v>
      </c>
    </row>
    <row r="1014" spans="2:65" s="1" customFormat="1" ht="22.5" customHeight="1" x14ac:dyDescent="0.3">
      <c r="B1014" s="37"/>
      <c r="C1014" s="268" t="s">
        <v>1776</v>
      </c>
      <c r="D1014" s="268" t="s">
        <v>533</v>
      </c>
      <c r="E1014" s="269" t="s">
        <v>2451</v>
      </c>
      <c r="F1014" s="270" t="s">
        <v>2452</v>
      </c>
      <c r="G1014" s="271" t="s">
        <v>1363</v>
      </c>
      <c r="H1014" s="272">
        <v>2.02</v>
      </c>
      <c r="I1014" s="273"/>
      <c r="J1014" s="274">
        <f>ROUND(I1014*H1014,2)</f>
        <v>0</v>
      </c>
      <c r="K1014" s="270" t="s">
        <v>414</v>
      </c>
      <c r="L1014" s="275"/>
      <c r="M1014" s="276" t="s">
        <v>36</v>
      </c>
      <c r="N1014" s="277" t="s">
        <v>50</v>
      </c>
      <c r="O1014" s="38"/>
      <c r="P1014" s="210">
        <f>O1014*H1014</f>
        <v>0</v>
      </c>
      <c r="Q1014" s="210">
        <v>0.5</v>
      </c>
      <c r="R1014" s="210">
        <f>Q1014*H1014</f>
        <v>1.01</v>
      </c>
      <c r="S1014" s="210">
        <v>0</v>
      </c>
      <c r="T1014" s="211">
        <f>S1014*H1014</f>
        <v>0</v>
      </c>
      <c r="AR1014" s="19" t="s">
        <v>457</v>
      </c>
      <c r="AT1014" s="19" t="s">
        <v>533</v>
      </c>
      <c r="AU1014" s="19" t="s">
        <v>87</v>
      </c>
      <c r="AY1014" s="19" t="s">
        <v>406</v>
      </c>
      <c r="BE1014" s="212">
        <f>IF(N1014="základní",J1014,0)</f>
        <v>0</v>
      </c>
      <c r="BF1014" s="212">
        <f>IF(N1014="snížená",J1014,0)</f>
        <v>0</v>
      </c>
      <c r="BG1014" s="212">
        <f>IF(N1014="zákl. přenesená",J1014,0)</f>
        <v>0</v>
      </c>
      <c r="BH1014" s="212">
        <f>IF(N1014="sníž. přenesená",J1014,0)</f>
        <v>0</v>
      </c>
      <c r="BI1014" s="212">
        <f>IF(N1014="nulová",J1014,0)</f>
        <v>0</v>
      </c>
      <c r="BJ1014" s="19" t="s">
        <v>23</v>
      </c>
      <c r="BK1014" s="212">
        <f>ROUND(I1014*H1014,2)</f>
        <v>0</v>
      </c>
      <c r="BL1014" s="19" t="s">
        <v>415</v>
      </c>
      <c r="BM1014" s="19" t="s">
        <v>4648</v>
      </c>
    </row>
    <row r="1015" spans="2:65" s="13" customFormat="1" x14ac:dyDescent="0.3">
      <c r="B1015" s="225"/>
      <c r="C1015" s="226"/>
      <c r="D1015" s="247" t="s">
        <v>417</v>
      </c>
      <c r="E1015" s="226"/>
      <c r="F1015" s="252" t="s">
        <v>2684</v>
      </c>
      <c r="G1015" s="226"/>
      <c r="H1015" s="253">
        <v>2.02</v>
      </c>
      <c r="I1015" s="230"/>
      <c r="J1015" s="226"/>
      <c r="K1015" s="226"/>
      <c r="L1015" s="231"/>
      <c r="M1015" s="232"/>
      <c r="N1015" s="233"/>
      <c r="O1015" s="233"/>
      <c r="P1015" s="233"/>
      <c r="Q1015" s="233"/>
      <c r="R1015" s="233"/>
      <c r="S1015" s="233"/>
      <c r="T1015" s="234"/>
      <c r="AT1015" s="235" t="s">
        <v>417</v>
      </c>
      <c r="AU1015" s="235" t="s">
        <v>87</v>
      </c>
      <c r="AV1015" s="13" t="s">
        <v>87</v>
      </c>
      <c r="AW1015" s="13" t="s">
        <v>4</v>
      </c>
      <c r="AX1015" s="13" t="s">
        <v>23</v>
      </c>
      <c r="AY1015" s="235" t="s">
        <v>406</v>
      </c>
    </row>
    <row r="1016" spans="2:65" s="1" customFormat="1" ht="22.5" customHeight="1" x14ac:dyDescent="0.3">
      <c r="B1016" s="37"/>
      <c r="C1016" s="268" t="s">
        <v>1788</v>
      </c>
      <c r="D1016" s="268" t="s">
        <v>533</v>
      </c>
      <c r="E1016" s="269" t="s">
        <v>2456</v>
      </c>
      <c r="F1016" s="270" t="s">
        <v>2457</v>
      </c>
      <c r="G1016" s="271" t="s">
        <v>1363</v>
      </c>
      <c r="H1016" s="272">
        <v>4.04</v>
      </c>
      <c r="I1016" s="273"/>
      <c r="J1016" s="274">
        <f>ROUND(I1016*H1016,2)</f>
        <v>0</v>
      </c>
      <c r="K1016" s="270" t="s">
        <v>414</v>
      </c>
      <c r="L1016" s="275"/>
      <c r="M1016" s="276" t="s">
        <v>36</v>
      </c>
      <c r="N1016" s="277" t="s">
        <v>50</v>
      </c>
      <c r="O1016" s="38"/>
      <c r="P1016" s="210">
        <f>O1016*H1016</f>
        <v>0</v>
      </c>
      <c r="Q1016" s="210">
        <v>1</v>
      </c>
      <c r="R1016" s="210">
        <f>Q1016*H1016</f>
        <v>4.04</v>
      </c>
      <c r="S1016" s="210">
        <v>0</v>
      </c>
      <c r="T1016" s="211">
        <f>S1016*H1016</f>
        <v>0</v>
      </c>
      <c r="AR1016" s="19" t="s">
        <v>457</v>
      </c>
      <c r="AT1016" s="19" t="s">
        <v>533</v>
      </c>
      <c r="AU1016" s="19" t="s">
        <v>87</v>
      </c>
      <c r="AY1016" s="19" t="s">
        <v>406</v>
      </c>
      <c r="BE1016" s="212">
        <f>IF(N1016="základní",J1016,0)</f>
        <v>0</v>
      </c>
      <c r="BF1016" s="212">
        <f>IF(N1016="snížená",J1016,0)</f>
        <v>0</v>
      </c>
      <c r="BG1016" s="212">
        <f>IF(N1016="zákl. přenesená",J1016,0)</f>
        <v>0</v>
      </c>
      <c r="BH1016" s="212">
        <f>IF(N1016="sníž. přenesená",J1016,0)</f>
        <v>0</v>
      </c>
      <c r="BI1016" s="212">
        <f>IF(N1016="nulová",J1016,0)</f>
        <v>0</v>
      </c>
      <c r="BJ1016" s="19" t="s">
        <v>23</v>
      </c>
      <c r="BK1016" s="212">
        <f>ROUND(I1016*H1016,2)</f>
        <v>0</v>
      </c>
      <c r="BL1016" s="19" t="s">
        <v>415</v>
      </c>
      <c r="BM1016" s="19" t="s">
        <v>4649</v>
      </c>
    </row>
    <row r="1017" spans="2:65" s="13" customFormat="1" x14ac:dyDescent="0.3">
      <c r="B1017" s="225"/>
      <c r="C1017" s="226"/>
      <c r="D1017" s="247" t="s">
        <v>417</v>
      </c>
      <c r="E1017" s="226"/>
      <c r="F1017" s="252" t="s">
        <v>2454</v>
      </c>
      <c r="G1017" s="226"/>
      <c r="H1017" s="253">
        <v>4.04</v>
      </c>
      <c r="I1017" s="230"/>
      <c r="J1017" s="226"/>
      <c r="K1017" s="226"/>
      <c r="L1017" s="231"/>
      <c r="M1017" s="232"/>
      <c r="N1017" s="233"/>
      <c r="O1017" s="233"/>
      <c r="P1017" s="233"/>
      <c r="Q1017" s="233"/>
      <c r="R1017" s="233"/>
      <c r="S1017" s="233"/>
      <c r="T1017" s="234"/>
      <c r="AT1017" s="235" t="s">
        <v>417</v>
      </c>
      <c r="AU1017" s="235" t="s">
        <v>87</v>
      </c>
      <c r="AV1017" s="13" t="s">
        <v>87</v>
      </c>
      <c r="AW1017" s="13" t="s">
        <v>4</v>
      </c>
      <c r="AX1017" s="13" t="s">
        <v>23</v>
      </c>
      <c r="AY1017" s="235" t="s">
        <v>406</v>
      </c>
    </row>
    <row r="1018" spans="2:65" s="1" customFormat="1" ht="22.5" customHeight="1" x14ac:dyDescent="0.3">
      <c r="B1018" s="37"/>
      <c r="C1018" s="268" t="s">
        <v>1794</v>
      </c>
      <c r="D1018" s="268" t="s">
        <v>533</v>
      </c>
      <c r="E1018" s="269" t="s">
        <v>2461</v>
      </c>
      <c r="F1018" s="270" t="s">
        <v>2462</v>
      </c>
      <c r="G1018" s="271" t="s">
        <v>1363</v>
      </c>
      <c r="H1018" s="272">
        <v>9.18</v>
      </c>
      <c r="I1018" s="273"/>
      <c r="J1018" s="274">
        <f>ROUND(I1018*H1018,2)</f>
        <v>0</v>
      </c>
      <c r="K1018" s="270" t="s">
        <v>414</v>
      </c>
      <c r="L1018" s="275"/>
      <c r="M1018" s="276" t="s">
        <v>36</v>
      </c>
      <c r="N1018" s="277" t="s">
        <v>50</v>
      </c>
      <c r="O1018" s="38"/>
      <c r="P1018" s="210">
        <f>O1018*H1018</f>
        <v>0</v>
      </c>
      <c r="Q1018" s="210">
        <v>2E-3</v>
      </c>
      <c r="R1018" s="210">
        <f>Q1018*H1018</f>
        <v>1.8360000000000001E-2</v>
      </c>
      <c r="S1018" s="210">
        <v>0</v>
      </c>
      <c r="T1018" s="211">
        <f>S1018*H1018</f>
        <v>0</v>
      </c>
      <c r="AR1018" s="19" t="s">
        <v>457</v>
      </c>
      <c r="AT1018" s="19" t="s">
        <v>533</v>
      </c>
      <c r="AU1018" s="19" t="s">
        <v>87</v>
      </c>
      <c r="AY1018" s="19" t="s">
        <v>406</v>
      </c>
      <c r="BE1018" s="212">
        <f>IF(N1018="základní",J1018,0)</f>
        <v>0</v>
      </c>
      <c r="BF1018" s="212">
        <f>IF(N1018="snížená",J1018,0)</f>
        <v>0</v>
      </c>
      <c r="BG1018" s="212">
        <f>IF(N1018="zákl. přenesená",J1018,0)</f>
        <v>0</v>
      </c>
      <c r="BH1018" s="212">
        <f>IF(N1018="sníž. přenesená",J1018,0)</f>
        <v>0</v>
      </c>
      <c r="BI1018" s="212">
        <f>IF(N1018="nulová",J1018,0)</f>
        <v>0</v>
      </c>
      <c r="BJ1018" s="19" t="s">
        <v>23</v>
      </c>
      <c r="BK1018" s="212">
        <f>ROUND(I1018*H1018,2)</f>
        <v>0</v>
      </c>
      <c r="BL1018" s="19" t="s">
        <v>415</v>
      </c>
      <c r="BM1018" s="19" t="s">
        <v>4650</v>
      </c>
    </row>
    <row r="1019" spans="2:65" s="13" customFormat="1" x14ac:dyDescent="0.3">
      <c r="B1019" s="225"/>
      <c r="C1019" s="226"/>
      <c r="D1019" s="247" t="s">
        <v>417</v>
      </c>
      <c r="E1019" s="226"/>
      <c r="F1019" s="252" t="s">
        <v>4651</v>
      </c>
      <c r="G1019" s="226"/>
      <c r="H1019" s="253">
        <v>9.18</v>
      </c>
      <c r="I1019" s="230"/>
      <c r="J1019" s="226"/>
      <c r="K1019" s="226"/>
      <c r="L1019" s="231"/>
      <c r="M1019" s="232"/>
      <c r="N1019" s="233"/>
      <c r="O1019" s="233"/>
      <c r="P1019" s="233"/>
      <c r="Q1019" s="233"/>
      <c r="R1019" s="233"/>
      <c r="S1019" s="233"/>
      <c r="T1019" s="234"/>
      <c r="AT1019" s="235" t="s">
        <v>417</v>
      </c>
      <c r="AU1019" s="235" t="s">
        <v>87</v>
      </c>
      <c r="AV1019" s="13" t="s">
        <v>87</v>
      </c>
      <c r="AW1019" s="13" t="s">
        <v>4</v>
      </c>
      <c r="AX1019" s="13" t="s">
        <v>23</v>
      </c>
      <c r="AY1019" s="235" t="s">
        <v>406</v>
      </c>
    </row>
    <row r="1020" spans="2:65" s="1" customFormat="1" ht="22.5" customHeight="1" x14ac:dyDescent="0.3">
      <c r="B1020" s="37"/>
      <c r="C1020" s="201" t="s">
        <v>1802</v>
      </c>
      <c r="D1020" s="201" t="s">
        <v>410</v>
      </c>
      <c r="E1020" s="202" t="s">
        <v>2466</v>
      </c>
      <c r="F1020" s="203" t="s">
        <v>2467</v>
      </c>
      <c r="G1020" s="204" t="s">
        <v>1363</v>
      </c>
      <c r="H1020" s="205">
        <v>4</v>
      </c>
      <c r="I1020" s="206"/>
      <c r="J1020" s="207">
        <f>ROUND(I1020*H1020,2)</f>
        <v>0</v>
      </c>
      <c r="K1020" s="203" t="s">
        <v>414</v>
      </c>
      <c r="L1020" s="57"/>
      <c r="M1020" s="208" t="s">
        <v>36</v>
      </c>
      <c r="N1020" s="209" t="s">
        <v>50</v>
      </c>
      <c r="O1020" s="38"/>
      <c r="P1020" s="210">
        <f>O1020*H1020</f>
        <v>0</v>
      </c>
      <c r="Q1020" s="210">
        <v>1.1469999999999999E-2</v>
      </c>
      <c r="R1020" s="210">
        <f>Q1020*H1020</f>
        <v>4.5879999999999997E-2</v>
      </c>
      <c r="S1020" s="210">
        <v>0</v>
      </c>
      <c r="T1020" s="211">
        <f>S1020*H1020</f>
        <v>0</v>
      </c>
      <c r="AR1020" s="19" t="s">
        <v>415</v>
      </c>
      <c r="AT1020" s="19" t="s">
        <v>410</v>
      </c>
      <c r="AU1020" s="19" t="s">
        <v>87</v>
      </c>
      <c r="AY1020" s="19" t="s">
        <v>406</v>
      </c>
      <c r="BE1020" s="212">
        <f>IF(N1020="základní",J1020,0)</f>
        <v>0</v>
      </c>
      <c r="BF1020" s="212">
        <f>IF(N1020="snížená",J1020,0)</f>
        <v>0</v>
      </c>
      <c r="BG1020" s="212">
        <f>IF(N1020="zákl. přenesená",J1020,0)</f>
        <v>0</v>
      </c>
      <c r="BH1020" s="212">
        <f>IF(N1020="sníž. přenesená",J1020,0)</f>
        <v>0</v>
      </c>
      <c r="BI1020" s="212">
        <f>IF(N1020="nulová",J1020,0)</f>
        <v>0</v>
      </c>
      <c r="BJ1020" s="19" t="s">
        <v>23</v>
      </c>
      <c r="BK1020" s="212">
        <f>ROUND(I1020*H1020,2)</f>
        <v>0</v>
      </c>
      <c r="BL1020" s="19" t="s">
        <v>415</v>
      </c>
      <c r="BM1020" s="19" t="s">
        <v>4652</v>
      </c>
    </row>
    <row r="1021" spans="2:65" s="13" customFormat="1" x14ac:dyDescent="0.3">
      <c r="B1021" s="225"/>
      <c r="C1021" s="226"/>
      <c r="D1021" s="247" t="s">
        <v>417</v>
      </c>
      <c r="E1021" s="251" t="s">
        <v>36</v>
      </c>
      <c r="F1021" s="252" t="s">
        <v>2469</v>
      </c>
      <c r="G1021" s="226"/>
      <c r="H1021" s="253">
        <v>4</v>
      </c>
      <c r="I1021" s="230"/>
      <c r="J1021" s="226"/>
      <c r="K1021" s="226"/>
      <c r="L1021" s="231"/>
      <c r="M1021" s="232"/>
      <c r="N1021" s="233"/>
      <c r="O1021" s="233"/>
      <c r="P1021" s="233"/>
      <c r="Q1021" s="233"/>
      <c r="R1021" s="233"/>
      <c r="S1021" s="233"/>
      <c r="T1021" s="234"/>
      <c r="AT1021" s="235" t="s">
        <v>417</v>
      </c>
      <c r="AU1021" s="235" t="s">
        <v>87</v>
      </c>
      <c r="AV1021" s="13" t="s">
        <v>87</v>
      </c>
      <c r="AW1021" s="13" t="s">
        <v>43</v>
      </c>
      <c r="AX1021" s="13" t="s">
        <v>23</v>
      </c>
      <c r="AY1021" s="235" t="s">
        <v>406</v>
      </c>
    </row>
    <row r="1022" spans="2:65" s="1" customFormat="1" ht="22.5" customHeight="1" x14ac:dyDescent="0.3">
      <c r="B1022" s="37"/>
      <c r="C1022" s="268" t="s">
        <v>1806</v>
      </c>
      <c r="D1022" s="268" t="s">
        <v>533</v>
      </c>
      <c r="E1022" s="269" t="s">
        <v>2471</v>
      </c>
      <c r="F1022" s="270" t="s">
        <v>2472</v>
      </c>
      <c r="G1022" s="271" t="s">
        <v>1363</v>
      </c>
      <c r="H1022" s="272">
        <v>3.03</v>
      </c>
      <c r="I1022" s="273"/>
      <c r="J1022" s="274">
        <f>ROUND(I1022*H1022,2)</f>
        <v>0</v>
      </c>
      <c r="K1022" s="270" t="s">
        <v>414</v>
      </c>
      <c r="L1022" s="275"/>
      <c r="M1022" s="276" t="s">
        <v>36</v>
      </c>
      <c r="N1022" s="277" t="s">
        <v>50</v>
      </c>
      <c r="O1022" s="38"/>
      <c r="P1022" s="210">
        <f>O1022*H1022</f>
        <v>0</v>
      </c>
      <c r="Q1022" s="210">
        <v>0.58499999999999996</v>
      </c>
      <c r="R1022" s="210">
        <f>Q1022*H1022</f>
        <v>1.7725499999999998</v>
      </c>
      <c r="S1022" s="210">
        <v>0</v>
      </c>
      <c r="T1022" s="211">
        <f>S1022*H1022</f>
        <v>0</v>
      </c>
      <c r="AR1022" s="19" t="s">
        <v>457</v>
      </c>
      <c r="AT1022" s="19" t="s">
        <v>533</v>
      </c>
      <c r="AU1022" s="19" t="s">
        <v>87</v>
      </c>
      <c r="AY1022" s="19" t="s">
        <v>406</v>
      </c>
      <c r="BE1022" s="212">
        <f>IF(N1022="základní",J1022,0)</f>
        <v>0</v>
      </c>
      <c r="BF1022" s="212">
        <f>IF(N1022="snížená",J1022,0)</f>
        <v>0</v>
      </c>
      <c r="BG1022" s="212">
        <f>IF(N1022="zákl. přenesená",J1022,0)</f>
        <v>0</v>
      </c>
      <c r="BH1022" s="212">
        <f>IF(N1022="sníž. přenesená",J1022,0)</f>
        <v>0</v>
      </c>
      <c r="BI1022" s="212">
        <f>IF(N1022="nulová",J1022,0)</f>
        <v>0</v>
      </c>
      <c r="BJ1022" s="19" t="s">
        <v>23</v>
      </c>
      <c r="BK1022" s="212">
        <f>ROUND(I1022*H1022,2)</f>
        <v>0</v>
      </c>
      <c r="BL1022" s="19" t="s">
        <v>415</v>
      </c>
      <c r="BM1022" s="19" t="s">
        <v>4653</v>
      </c>
    </row>
    <row r="1023" spans="2:65" s="13" customFormat="1" x14ac:dyDescent="0.3">
      <c r="B1023" s="225"/>
      <c r="C1023" s="226"/>
      <c r="D1023" s="247" t="s">
        <v>417</v>
      </c>
      <c r="E1023" s="226"/>
      <c r="F1023" s="252" t="s">
        <v>2459</v>
      </c>
      <c r="G1023" s="226"/>
      <c r="H1023" s="253">
        <v>3.03</v>
      </c>
      <c r="I1023" s="230"/>
      <c r="J1023" s="226"/>
      <c r="K1023" s="226"/>
      <c r="L1023" s="231"/>
      <c r="M1023" s="232"/>
      <c r="N1023" s="233"/>
      <c r="O1023" s="233"/>
      <c r="P1023" s="233"/>
      <c r="Q1023" s="233"/>
      <c r="R1023" s="233"/>
      <c r="S1023" s="233"/>
      <c r="T1023" s="234"/>
      <c r="AT1023" s="235" t="s">
        <v>417</v>
      </c>
      <c r="AU1023" s="235" t="s">
        <v>87</v>
      </c>
      <c r="AV1023" s="13" t="s">
        <v>87</v>
      </c>
      <c r="AW1023" s="13" t="s">
        <v>4</v>
      </c>
      <c r="AX1023" s="13" t="s">
        <v>23</v>
      </c>
      <c r="AY1023" s="235" t="s">
        <v>406</v>
      </c>
    </row>
    <row r="1024" spans="2:65" s="1" customFormat="1" ht="22.5" customHeight="1" x14ac:dyDescent="0.3">
      <c r="B1024" s="37"/>
      <c r="C1024" s="268" t="s">
        <v>1815</v>
      </c>
      <c r="D1024" s="268" t="s">
        <v>533</v>
      </c>
      <c r="E1024" s="269" t="s">
        <v>2612</v>
      </c>
      <c r="F1024" s="270" t="s">
        <v>2613</v>
      </c>
      <c r="G1024" s="271" t="s">
        <v>1363</v>
      </c>
      <c r="H1024" s="272">
        <v>1.01</v>
      </c>
      <c r="I1024" s="273"/>
      <c r="J1024" s="274">
        <f>ROUND(I1024*H1024,2)</f>
        <v>0</v>
      </c>
      <c r="K1024" s="270" t="s">
        <v>36</v>
      </c>
      <c r="L1024" s="275"/>
      <c r="M1024" s="276" t="s">
        <v>36</v>
      </c>
      <c r="N1024" s="277" t="s">
        <v>50</v>
      </c>
      <c r="O1024" s="38"/>
      <c r="P1024" s="210">
        <f>O1024*H1024</f>
        <v>0</v>
      </c>
      <c r="Q1024" s="210">
        <v>0.48499999999999999</v>
      </c>
      <c r="R1024" s="210">
        <f>Q1024*H1024</f>
        <v>0.48985000000000001</v>
      </c>
      <c r="S1024" s="210">
        <v>0</v>
      </c>
      <c r="T1024" s="211">
        <f>S1024*H1024</f>
        <v>0</v>
      </c>
      <c r="AR1024" s="19" t="s">
        <v>457</v>
      </c>
      <c r="AT1024" s="19" t="s">
        <v>533</v>
      </c>
      <c r="AU1024" s="19" t="s">
        <v>87</v>
      </c>
      <c r="AY1024" s="19" t="s">
        <v>406</v>
      </c>
      <c r="BE1024" s="212">
        <f>IF(N1024="základní",J1024,0)</f>
        <v>0</v>
      </c>
      <c r="BF1024" s="212">
        <f>IF(N1024="snížená",J1024,0)</f>
        <v>0</v>
      </c>
      <c r="BG1024" s="212">
        <f>IF(N1024="zákl. přenesená",J1024,0)</f>
        <v>0</v>
      </c>
      <c r="BH1024" s="212">
        <f>IF(N1024="sníž. přenesená",J1024,0)</f>
        <v>0</v>
      </c>
      <c r="BI1024" s="212">
        <f>IF(N1024="nulová",J1024,0)</f>
        <v>0</v>
      </c>
      <c r="BJ1024" s="19" t="s">
        <v>23</v>
      </c>
      <c r="BK1024" s="212">
        <f>ROUND(I1024*H1024,2)</f>
        <v>0</v>
      </c>
      <c r="BL1024" s="19" t="s">
        <v>415</v>
      </c>
      <c r="BM1024" s="19" t="s">
        <v>4654</v>
      </c>
    </row>
    <row r="1025" spans="2:65" s="13" customFormat="1" x14ac:dyDescent="0.3">
      <c r="B1025" s="225"/>
      <c r="C1025" s="226"/>
      <c r="D1025" s="247" t="s">
        <v>417</v>
      </c>
      <c r="E1025" s="226"/>
      <c r="F1025" s="252" t="s">
        <v>1975</v>
      </c>
      <c r="G1025" s="226"/>
      <c r="H1025" s="253">
        <v>1.01</v>
      </c>
      <c r="I1025" s="230"/>
      <c r="J1025" s="226"/>
      <c r="K1025" s="226"/>
      <c r="L1025" s="231"/>
      <c r="M1025" s="232"/>
      <c r="N1025" s="233"/>
      <c r="O1025" s="233"/>
      <c r="P1025" s="233"/>
      <c r="Q1025" s="233"/>
      <c r="R1025" s="233"/>
      <c r="S1025" s="233"/>
      <c r="T1025" s="234"/>
      <c r="AT1025" s="235" t="s">
        <v>417</v>
      </c>
      <c r="AU1025" s="235" t="s">
        <v>87</v>
      </c>
      <c r="AV1025" s="13" t="s">
        <v>87</v>
      </c>
      <c r="AW1025" s="13" t="s">
        <v>4</v>
      </c>
      <c r="AX1025" s="13" t="s">
        <v>23</v>
      </c>
      <c r="AY1025" s="235" t="s">
        <v>406</v>
      </c>
    </row>
    <row r="1026" spans="2:65" s="1" customFormat="1" ht="22.5" customHeight="1" x14ac:dyDescent="0.3">
      <c r="B1026" s="37"/>
      <c r="C1026" s="268" t="s">
        <v>1820</v>
      </c>
      <c r="D1026" s="268" t="s">
        <v>533</v>
      </c>
      <c r="E1026" s="269" t="s">
        <v>2461</v>
      </c>
      <c r="F1026" s="270" t="s">
        <v>2462</v>
      </c>
      <c r="G1026" s="271" t="s">
        <v>1363</v>
      </c>
      <c r="H1026" s="272">
        <v>4.08</v>
      </c>
      <c r="I1026" s="273"/>
      <c r="J1026" s="274">
        <f>ROUND(I1026*H1026,2)</f>
        <v>0</v>
      </c>
      <c r="K1026" s="270" t="s">
        <v>414</v>
      </c>
      <c r="L1026" s="275"/>
      <c r="M1026" s="276" t="s">
        <v>36</v>
      </c>
      <c r="N1026" s="277" t="s">
        <v>50</v>
      </c>
      <c r="O1026" s="38"/>
      <c r="P1026" s="210">
        <f>O1026*H1026</f>
        <v>0</v>
      </c>
      <c r="Q1026" s="210">
        <v>2E-3</v>
      </c>
      <c r="R1026" s="210">
        <f>Q1026*H1026</f>
        <v>8.1600000000000006E-3</v>
      </c>
      <c r="S1026" s="210">
        <v>0</v>
      </c>
      <c r="T1026" s="211">
        <f>S1026*H1026</f>
        <v>0</v>
      </c>
      <c r="AR1026" s="19" t="s">
        <v>457</v>
      </c>
      <c r="AT1026" s="19" t="s">
        <v>533</v>
      </c>
      <c r="AU1026" s="19" t="s">
        <v>87</v>
      </c>
      <c r="AY1026" s="19" t="s">
        <v>406</v>
      </c>
      <c r="BE1026" s="212">
        <f>IF(N1026="základní",J1026,0)</f>
        <v>0</v>
      </c>
      <c r="BF1026" s="212">
        <f>IF(N1026="snížená",J1026,0)</f>
        <v>0</v>
      </c>
      <c r="BG1026" s="212">
        <f>IF(N1026="zákl. přenesená",J1026,0)</f>
        <v>0</v>
      </c>
      <c r="BH1026" s="212">
        <f>IF(N1026="sníž. přenesená",J1026,0)</f>
        <v>0</v>
      </c>
      <c r="BI1026" s="212">
        <f>IF(N1026="nulová",J1026,0)</f>
        <v>0</v>
      </c>
      <c r="BJ1026" s="19" t="s">
        <v>23</v>
      </c>
      <c r="BK1026" s="212">
        <f>ROUND(I1026*H1026,2)</f>
        <v>0</v>
      </c>
      <c r="BL1026" s="19" t="s">
        <v>415</v>
      </c>
      <c r="BM1026" s="19" t="s">
        <v>4655</v>
      </c>
    </row>
    <row r="1027" spans="2:65" s="13" customFormat="1" x14ac:dyDescent="0.3">
      <c r="B1027" s="225"/>
      <c r="C1027" s="226"/>
      <c r="D1027" s="247" t="s">
        <v>417</v>
      </c>
      <c r="E1027" s="226"/>
      <c r="F1027" s="252" t="s">
        <v>2476</v>
      </c>
      <c r="G1027" s="226"/>
      <c r="H1027" s="253">
        <v>4.08</v>
      </c>
      <c r="I1027" s="230"/>
      <c r="J1027" s="226"/>
      <c r="K1027" s="226"/>
      <c r="L1027" s="231"/>
      <c r="M1027" s="232"/>
      <c r="N1027" s="233"/>
      <c r="O1027" s="233"/>
      <c r="P1027" s="233"/>
      <c r="Q1027" s="233"/>
      <c r="R1027" s="233"/>
      <c r="S1027" s="233"/>
      <c r="T1027" s="234"/>
      <c r="AT1027" s="235" t="s">
        <v>417</v>
      </c>
      <c r="AU1027" s="235" t="s">
        <v>87</v>
      </c>
      <c r="AV1027" s="13" t="s">
        <v>87</v>
      </c>
      <c r="AW1027" s="13" t="s">
        <v>4</v>
      </c>
      <c r="AX1027" s="13" t="s">
        <v>23</v>
      </c>
      <c r="AY1027" s="235" t="s">
        <v>406</v>
      </c>
    </row>
    <row r="1028" spans="2:65" s="1" customFormat="1" ht="31.5" customHeight="1" x14ac:dyDescent="0.3">
      <c r="B1028" s="37"/>
      <c r="C1028" s="201" t="s">
        <v>1825</v>
      </c>
      <c r="D1028" s="201" t="s">
        <v>410</v>
      </c>
      <c r="E1028" s="202" t="s">
        <v>2478</v>
      </c>
      <c r="F1028" s="203" t="s">
        <v>2479</v>
      </c>
      <c r="G1028" s="204" t="s">
        <v>1363</v>
      </c>
      <c r="H1028" s="205">
        <v>4</v>
      </c>
      <c r="I1028" s="206"/>
      <c r="J1028" s="207">
        <f>ROUND(I1028*H1028,2)</f>
        <v>0</v>
      </c>
      <c r="K1028" s="203" t="s">
        <v>36</v>
      </c>
      <c r="L1028" s="57"/>
      <c r="M1028" s="208" t="s">
        <v>36</v>
      </c>
      <c r="N1028" s="209" t="s">
        <v>50</v>
      </c>
      <c r="O1028" s="38"/>
      <c r="P1028" s="210">
        <f>O1028*H1028</f>
        <v>0</v>
      </c>
      <c r="Q1028" s="210">
        <v>7.9200000000000007E-2</v>
      </c>
      <c r="R1028" s="210">
        <f>Q1028*H1028</f>
        <v>0.31680000000000003</v>
      </c>
      <c r="S1028" s="210">
        <v>0</v>
      </c>
      <c r="T1028" s="211">
        <f>S1028*H1028</f>
        <v>0</v>
      </c>
      <c r="AR1028" s="19" t="s">
        <v>415</v>
      </c>
      <c r="AT1028" s="19" t="s">
        <v>410</v>
      </c>
      <c r="AU1028" s="19" t="s">
        <v>87</v>
      </c>
      <c r="AY1028" s="19" t="s">
        <v>406</v>
      </c>
      <c r="BE1028" s="212">
        <f>IF(N1028="základní",J1028,0)</f>
        <v>0</v>
      </c>
      <c r="BF1028" s="212">
        <f>IF(N1028="snížená",J1028,0)</f>
        <v>0</v>
      </c>
      <c r="BG1028" s="212">
        <f>IF(N1028="zákl. přenesená",J1028,0)</f>
        <v>0</v>
      </c>
      <c r="BH1028" s="212">
        <f>IF(N1028="sníž. přenesená",J1028,0)</f>
        <v>0</v>
      </c>
      <c r="BI1028" s="212">
        <f>IF(N1028="nulová",J1028,0)</f>
        <v>0</v>
      </c>
      <c r="BJ1028" s="19" t="s">
        <v>23</v>
      </c>
      <c r="BK1028" s="212">
        <f>ROUND(I1028*H1028,2)</f>
        <v>0</v>
      </c>
      <c r="BL1028" s="19" t="s">
        <v>415</v>
      </c>
      <c r="BM1028" s="19" t="s">
        <v>4656</v>
      </c>
    </row>
    <row r="1029" spans="2:65" s="13" customFormat="1" x14ac:dyDescent="0.3">
      <c r="B1029" s="225"/>
      <c r="C1029" s="226"/>
      <c r="D1029" s="247" t="s">
        <v>417</v>
      </c>
      <c r="E1029" s="251" t="s">
        <v>36</v>
      </c>
      <c r="F1029" s="252" t="s">
        <v>4644</v>
      </c>
      <c r="G1029" s="226"/>
      <c r="H1029" s="253">
        <v>4</v>
      </c>
      <c r="I1029" s="230"/>
      <c r="J1029" s="226"/>
      <c r="K1029" s="226"/>
      <c r="L1029" s="231"/>
      <c r="M1029" s="232"/>
      <c r="N1029" s="233"/>
      <c r="O1029" s="233"/>
      <c r="P1029" s="233"/>
      <c r="Q1029" s="233"/>
      <c r="R1029" s="233"/>
      <c r="S1029" s="233"/>
      <c r="T1029" s="234"/>
      <c r="AT1029" s="235" t="s">
        <v>417</v>
      </c>
      <c r="AU1029" s="235" t="s">
        <v>87</v>
      </c>
      <c r="AV1029" s="13" t="s">
        <v>87</v>
      </c>
      <c r="AW1029" s="13" t="s">
        <v>43</v>
      </c>
      <c r="AX1029" s="13" t="s">
        <v>23</v>
      </c>
      <c r="AY1029" s="235" t="s">
        <v>406</v>
      </c>
    </row>
    <row r="1030" spans="2:65" s="1" customFormat="1" ht="22.5" customHeight="1" x14ac:dyDescent="0.3">
      <c r="B1030" s="37"/>
      <c r="C1030" s="201" t="s">
        <v>1830</v>
      </c>
      <c r="D1030" s="201" t="s">
        <v>410</v>
      </c>
      <c r="E1030" s="202" t="s">
        <v>4657</v>
      </c>
      <c r="F1030" s="203" t="s">
        <v>4658</v>
      </c>
      <c r="G1030" s="204" t="s">
        <v>596</v>
      </c>
      <c r="H1030" s="205">
        <v>3.2</v>
      </c>
      <c r="I1030" s="206"/>
      <c r="J1030" s="207">
        <f>ROUND(I1030*H1030,2)</f>
        <v>0</v>
      </c>
      <c r="K1030" s="203" t="s">
        <v>36</v>
      </c>
      <c r="L1030" s="57"/>
      <c r="M1030" s="208" t="s">
        <v>36</v>
      </c>
      <c r="N1030" s="209" t="s">
        <v>50</v>
      </c>
      <c r="O1030" s="38"/>
      <c r="P1030" s="210">
        <f>O1030*H1030</f>
        <v>0</v>
      </c>
      <c r="Q1030" s="210">
        <v>6.8000000000000005E-2</v>
      </c>
      <c r="R1030" s="210">
        <f>Q1030*H1030</f>
        <v>0.21760000000000002</v>
      </c>
      <c r="S1030" s="210">
        <v>0</v>
      </c>
      <c r="T1030" s="211">
        <f>S1030*H1030</f>
        <v>0</v>
      </c>
      <c r="AR1030" s="19" t="s">
        <v>415</v>
      </c>
      <c r="AT1030" s="19" t="s">
        <v>410</v>
      </c>
      <c r="AU1030" s="19" t="s">
        <v>87</v>
      </c>
      <c r="AY1030" s="19" t="s">
        <v>406</v>
      </c>
      <c r="BE1030" s="212">
        <f>IF(N1030="základní",J1030,0)</f>
        <v>0</v>
      </c>
      <c r="BF1030" s="212">
        <f>IF(N1030="snížená",J1030,0)</f>
        <v>0</v>
      </c>
      <c r="BG1030" s="212">
        <f>IF(N1030="zákl. přenesená",J1030,0)</f>
        <v>0</v>
      </c>
      <c r="BH1030" s="212">
        <f>IF(N1030="sníž. přenesená",J1030,0)</f>
        <v>0</v>
      </c>
      <c r="BI1030" s="212">
        <f>IF(N1030="nulová",J1030,0)</f>
        <v>0</v>
      </c>
      <c r="BJ1030" s="19" t="s">
        <v>23</v>
      </c>
      <c r="BK1030" s="212">
        <f>ROUND(I1030*H1030,2)</f>
        <v>0</v>
      </c>
      <c r="BL1030" s="19" t="s">
        <v>415</v>
      </c>
      <c r="BM1030" s="19" t="s">
        <v>4659</v>
      </c>
    </row>
    <row r="1031" spans="2:65" s="13" customFormat="1" x14ac:dyDescent="0.3">
      <c r="B1031" s="225"/>
      <c r="C1031" s="226"/>
      <c r="D1031" s="215" t="s">
        <v>417</v>
      </c>
      <c r="E1031" s="227" t="s">
        <v>36</v>
      </c>
      <c r="F1031" s="228" t="s">
        <v>4660</v>
      </c>
      <c r="G1031" s="226"/>
      <c r="H1031" s="229">
        <v>1.6</v>
      </c>
      <c r="I1031" s="230"/>
      <c r="J1031" s="226"/>
      <c r="K1031" s="226"/>
      <c r="L1031" s="231"/>
      <c r="M1031" s="232"/>
      <c r="N1031" s="233"/>
      <c r="O1031" s="233"/>
      <c r="P1031" s="233"/>
      <c r="Q1031" s="233"/>
      <c r="R1031" s="233"/>
      <c r="S1031" s="233"/>
      <c r="T1031" s="234"/>
      <c r="AT1031" s="235" t="s">
        <v>417</v>
      </c>
      <c r="AU1031" s="235" t="s">
        <v>87</v>
      </c>
      <c r="AV1031" s="13" t="s">
        <v>87</v>
      </c>
      <c r="AW1031" s="13" t="s">
        <v>43</v>
      </c>
      <c r="AX1031" s="13" t="s">
        <v>79</v>
      </c>
      <c r="AY1031" s="235" t="s">
        <v>406</v>
      </c>
    </row>
    <row r="1032" spans="2:65" s="13" customFormat="1" x14ac:dyDescent="0.3">
      <c r="B1032" s="225"/>
      <c r="C1032" s="226"/>
      <c r="D1032" s="215" t="s">
        <v>417</v>
      </c>
      <c r="E1032" s="227" t="s">
        <v>36</v>
      </c>
      <c r="F1032" s="228" t="s">
        <v>4661</v>
      </c>
      <c r="G1032" s="226"/>
      <c r="H1032" s="229">
        <v>1.6</v>
      </c>
      <c r="I1032" s="230"/>
      <c r="J1032" s="226"/>
      <c r="K1032" s="226"/>
      <c r="L1032" s="231"/>
      <c r="M1032" s="232"/>
      <c r="N1032" s="233"/>
      <c r="O1032" s="233"/>
      <c r="P1032" s="233"/>
      <c r="Q1032" s="233"/>
      <c r="R1032" s="233"/>
      <c r="S1032" s="233"/>
      <c r="T1032" s="234"/>
      <c r="AT1032" s="235" t="s">
        <v>417</v>
      </c>
      <c r="AU1032" s="235" t="s">
        <v>87</v>
      </c>
      <c r="AV1032" s="13" t="s">
        <v>87</v>
      </c>
      <c r="AW1032" s="13" t="s">
        <v>43</v>
      </c>
      <c r="AX1032" s="13" t="s">
        <v>79</v>
      </c>
      <c r="AY1032" s="235" t="s">
        <v>406</v>
      </c>
    </row>
    <row r="1033" spans="2:65" s="14" customFormat="1" x14ac:dyDescent="0.3">
      <c r="B1033" s="236"/>
      <c r="C1033" s="237"/>
      <c r="D1033" s="247" t="s">
        <v>417</v>
      </c>
      <c r="E1033" s="248" t="s">
        <v>36</v>
      </c>
      <c r="F1033" s="249" t="s">
        <v>421</v>
      </c>
      <c r="G1033" s="237"/>
      <c r="H1033" s="250">
        <v>3.2</v>
      </c>
      <c r="I1033" s="241"/>
      <c r="J1033" s="237"/>
      <c r="K1033" s="237"/>
      <c r="L1033" s="242"/>
      <c r="M1033" s="243"/>
      <c r="N1033" s="244"/>
      <c r="O1033" s="244"/>
      <c r="P1033" s="244"/>
      <c r="Q1033" s="244"/>
      <c r="R1033" s="244"/>
      <c r="S1033" s="244"/>
      <c r="T1033" s="245"/>
      <c r="AT1033" s="246" t="s">
        <v>417</v>
      </c>
      <c r="AU1033" s="246" t="s">
        <v>87</v>
      </c>
      <c r="AV1033" s="14" t="s">
        <v>415</v>
      </c>
      <c r="AW1033" s="14" t="s">
        <v>43</v>
      </c>
      <c r="AX1033" s="14" t="s">
        <v>23</v>
      </c>
      <c r="AY1033" s="246" t="s">
        <v>406</v>
      </c>
    </row>
    <row r="1034" spans="2:65" s="1" customFormat="1" ht="22.5" customHeight="1" x14ac:dyDescent="0.3">
      <c r="B1034" s="37"/>
      <c r="C1034" s="201" t="s">
        <v>1841</v>
      </c>
      <c r="D1034" s="201" t="s">
        <v>410</v>
      </c>
      <c r="E1034" s="202" t="s">
        <v>4662</v>
      </c>
      <c r="F1034" s="203" t="s">
        <v>4663</v>
      </c>
      <c r="G1034" s="204" t="s">
        <v>596</v>
      </c>
      <c r="H1034" s="205">
        <v>1.6</v>
      </c>
      <c r="I1034" s="206"/>
      <c r="J1034" s="207">
        <f>ROUND(I1034*H1034,2)</f>
        <v>0</v>
      </c>
      <c r="K1034" s="203" t="s">
        <v>36</v>
      </c>
      <c r="L1034" s="57"/>
      <c r="M1034" s="208" t="s">
        <v>36</v>
      </c>
      <c r="N1034" s="209" t="s">
        <v>50</v>
      </c>
      <c r="O1034" s="38"/>
      <c r="P1034" s="210">
        <f>O1034*H1034</f>
        <v>0</v>
      </c>
      <c r="Q1034" s="210">
        <v>0.11899999999999999</v>
      </c>
      <c r="R1034" s="210">
        <f>Q1034*H1034</f>
        <v>0.19040000000000001</v>
      </c>
      <c r="S1034" s="210">
        <v>0</v>
      </c>
      <c r="T1034" s="211">
        <f>S1034*H1034</f>
        <v>0</v>
      </c>
      <c r="AR1034" s="19" t="s">
        <v>415</v>
      </c>
      <c r="AT1034" s="19" t="s">
        <v>410</v>
      </c>
      <c r="AU1034" s="19" t="s">
        <v>87</v>
      </c>
      <c r="AY1034" s="19" t="s">
        <v>406</v>
      </c>
      <c r="BE1034" s="212">
        <f>IF(N1034="základní",J1034,0)</f>
        <v>0</v>
      </c>
      <c r="BF1034" s="212">
        <f>IF(N1034="snížená",J1034,0)</f>
        <v>0</v>
      </c>
      <c r="BG1034" s="212">
        <f>IF(N1034="zákl. přenesená",J1034,0)</f>
        <v>0</v>
      </c>
      <c r="BH1034" s="212">
        <f>IF(N1034="sníž. přenesená",J1034,0)</f>
        <v>0</v>
      </c>
      <c r="BI1034" s="212">
        <f>IF(N1034="nulová",J1034,0)</f>
        <v>0</v>
      </c>
      <c r="BJ1034" s="19" t="s">
        <v>23</v>
      </c>
      <c r="BK1034" s="212">
        <f>ROUND(I1034*H1034,2)</f>
        <v>0</v>
      </c>
      <c r="BL1034" s="19" t="s">
        <v>415</v>
      </c>
      <c r="BM1034" s="19" t="s">
        <v>4664</v>
      </c>
    </row>
    <row r="1035" spans="2:65" s="13" customFormat="1" x14ac:dyDescent="0.3">
      <c r="B1035" s="225"/>
      <c r="C1035" s="226"/>
      <c r="D1035" s="247" t="s">
        <v>417</v>
      </c>
      <c r="E1035" s="251" t="s">
        <v>36</v>
      </c>
      <c r="F1035" s="252" t="s">
        <v>4665</v>
      </c>
      <c r="G1035" s="226"/>
      <c r="H1035" s="253">
        <v>1.6</v>
      </c>
      <c r="I1035" s="230"/>
      <c r="J1035" s="226"/>
      <c r="K1035" s="226"/>
      <c r="L1035" s="231"/>
      <c r="M1035" s="232"/>
      <c r="N1035" s="233"/>
      <c r="O1035" s="233"/>
      <c r="P1035" s="233"/>
      <c r="Q1035" s="233"/>
      <c r="R1035" s="233"/>
      <c r="S1035" s="233"/>
      <c r="T1035" s="234"/>
      <c r="AT1035" s="235" t="s">
        <v>417</v>
      </c>
      <c r="AU1035" s="235" t="s">
        <v>87</v>
      </c>
      <c r="AV1035" s="13" t="s">
        <v>87</v>
      </c>
      <c r="AW1035" s="13" t="s">
        <v>43</v>
      </c>
      <c r="AX1035" s="13" t="s">
        <v>23</v>
      </c>
      <c r="AY1035" s="235" t="s">
        <v>406</v>
      </c>
    </row>
    <row r="1036" spans="2:65" s="1" customFormat="1" ht="22.5" customHeight="1" x14ac:dyDescent="0.3">
      <c r="B1036" s="37"/>
      <c r="C1036" s="201" t="s">
        <v>1850</v>
      </c>
      <c r="D1036" s="201" t="s">
        <v>410</v>
      </c>
      <c r="E1036" s="202" t="s">
        <v>2504</v>
      </c>
      <c r="F1036" s="203" t="s">
        <v>2505</v>
      </c>
      <c r="G1036" s="204" t="s">
        <v>1363</v>
      </c>
      <c r="H1036" s="205">
        <v>8</v>
      </c>
      <c r="I1036" s="206"/>
      <c r="J1036" s="207">
        <f>ROUND(I1036*H1036,2)</f>
        <v>0</v>
      </c>
      <c r="K1036" s="203" t="s">
        <v>414</v>
      </c>
      <c r="L1036" s="57"/>
      <c r="M1036" s="208" t="s">
        <v>36</v>
      </c>
      <c r="N1036" s="209" t="s">
        <v>50</v>
      </c>
      <c r="O1036" s="38"/>
      <c r="P1036" s="210">
        <f>O1036*H1036</f>
        <v>0</v>
      </c>
      <c r="Q1036" s="210">
        <v>7.0200000000000002E-3</v>
      </c>
      <c r="R1036" s="210">
        <f>Q1036*H1036</f>
        <v>5.6160000000000002E-2</v>
      </c>
      <c r="S1036" s="210">
        <v>0</v>
      </c>
      <c r="T1036" s="211">
        <f>S1036*H1036</f>
        <v>0</v>
      </c>
      <c r="AR1036" s="19" t="s">
        <v>415</v>
      </c>
      <c r="AT1036" s="19" t="s">
        <v>410</v>
      </c>
      <c r="AU1036" s="19" t="s">
        <v>87</v>
      </c>
      <c r="AY1036" s="19" t="s">
        <v>406</v>
      </c>
      <c r="BE1036" s="212">
        <f>IF(N1036="základní",J1036,0)</f>
        <v>0</v>
      </c>
      <c r="BF1036" s="212">
        <f>IF(N1036="snížená",J1036,0)</f>
        <v>0</v>
      </c>
      <c r="BG1036" s="212">
        <f>IF(N1036="zákl. přenesená",J1036,0)</f>
        <v>0</v>
      </c>
      <c r="BH1036" s="212">
        <f>IF(N1036="sníž. přenesená",J1036,0)</f>
        <v>0</v>
      </c>
      <c r="BI1036" s="212">
        <f>IF(N1036="nulová",J1036,0)</f>
        <v>0</v>
      </c>
      <c r="BJ1036" s="19" t="s">
        <v>23</v>
      </c>
      <c r="BK1036" s="212">
        <f>ROUND(I1036*H1036,2)</f>
        <v>0</v>
      </c>
      <c r="BL1036" s="19" t="s">
        <v>415</v>
      </c>
      <c r="BM1036" s="19" t="s">
        <v>4666</v>
      </c>
    </row>
    <row r="1037" spans="2:65" s="13" customFormat="1" x14ac:dyDescent="0.3">
      <c r="B1037" s="225"/>
      <c r="C1037" s="226"/>
      <c r="D1037" s="215" t="s">
        <v>417</v>
      </c>
      <c r="E1037" s="227" t="s">
        <v>36</v>
      </c>
      <c r="F1037" s="228" t="s">
        <v>4667</v>
      </c>
      <c r="G1037" s="226"/>
      <c r="H1037" s="229">
        <v>4</v>
      </c>
      <c r="I1037" s="230"/>
      <c r="J1037" s="226"/>
      <c r="K1037" s="226"/>
      <c r="L1037" s="231"/>
      <c r="M1037" s="232"/>
      <c r="N1037" s="233"/>
      <c r="O1037" s="233"/>
      <c r="P1037" s="233"/>
      <c r="Q1037" s="233"/>
      <c r="R1037" s="233"/>
      <c r="S1037" s="233"/>
      <c r="T1037" s="234"/>
      <c r="AT1037" s="235" t="s">
        <v>417</v>
      </c>
      <c r="AU1037" s="235" t="s">
        <v>87</v>
      </c>
      <c r="AV1037" s="13" t="s">
        <v>87</v>
      </c>
      <c r="AW1037" s="13" t="s">
        <v>43</v>
      </c>
      <c r="AX1037" s="13" t="s">
        <v>79</v>
      </c>
      <c r="AY1037" s="235" t="s">
        <v>406</v>
      </c>
    </row>
    <row r="1038" spans="2:65" s="13" customFormat="1" x14ac:dyDescent="0.3">
      <c r="B1038" s="225"/>
      <c r="C1038" s="226"/>
      <c r="D1038" s="215" t="s">
        <v>417</v>
      </c>
      <c r="E1038" s="227" t="s">
        <v>36</v>
      </c>
      <c r="F1038" s="228" t="s">
        <v>2469</v>
      </c>
      <c r="G1038" s="226"/>
      <c r="H1038" s="229">
        <v>4</v>
      </c>
      <c r="I1038" s="230"/>
      <c r="J1038" s="226"/>
      <c r="K1038" s="226"/>
      <c r="L1038" s="231"/>
      <c r="M1038" s="232"/>
      <c r="N1038" s="233"/>
      <c r="O1038" s="233"/>
      <c r="P1038" s="233"/>
      <c r="Q1038" s="233"/>
      <c r="R1038" s="233"/>
      <c r="S1038" s="233"/>
      <c r="T1038" s="234"/>
      <c r="AT1038" s="235" t="s">
        <v>417</v>
      </c>
      <c r="AU1038" s="235" t="s">
        <v>87</v>
      </c>
      <c r="AV1038" s="13" t="s">
        <v>87</v>
      </c>
      <c r="AW1038" s="13" t="s">
        <v>43</v>
      </c>
      <c r="AX1038" s="13" t="s">
        <v>79</v>
      </c>
      <c r="AY1038" s="235" t="s">
        <v>406</v>
      </c>
    </row>
    <row r="1039" spans="2:65" s="14" customFormat="1" x14ac:dyDescent="0.3">
      <c r="B1039" s="236"/>
      <c r="C1039" s="237"/>
      <c r="D1039" s="247" t="s">
        <v>417</v>
      </c>
      <c r="E1039" s="248" t="s">
        <v>36</v>
      </c>
      <c r="F1039" s="249" t="s">
        <v>421</v>
      </c>
      <c r="G1039" s="237"/>
      <c r="H1039" s="250">
        <v>8</v>
      </c>
      <c r="I1039" s="241"/>
      <c r="J1039" s="237"/>
      <c r="K1039" s="237"/>
      <c r="L1039" s="242"/>
      <c r="M1039" s="243"/>
      <c r="N1039" s="244"/>
      <c r="O1039" s="244"/>
      <c r="P1039" s="244"/>
      <c r="Q1039" s="244"/>
      <c r="R1039" s="244"/>
      <c r="S1039" s="244"/>
      <c r="T1039" s="245"/>
      <c r="AT1039" s="246" t="s">
        <v>417</v>
      </c>
      <c r="AU1039" s="246" t="s">
        <v>87</v>
      </c>
      <c r="AV1039" s="14" t="s">
        <v>415</v>
      </c>
      <c r="AW1039" s="14" t="s">
        <v>43</v>
      </c>
      <c r="AX1039" s="14" t="s">
        <v>23</v>
      </c>
      <c r="AY1039" s="246" t="s">
        <v>406</v>
      </c>
    </row>
    <row r="1040" spans="2:65" s="1" customFormat="1" ht="22.5" customHeight="1" x14ac:dyDescent="0.3">
      <c r="B1040" s="37"/>
      <c r="C1040" s="268" t="s">
        <v>1855</v>
      </c>
      <c r="D1040" s="268" t="s">
        <v>533</v>
      </c>
      <c r="E1040" s="269" t="s">
        <v>2508</v>
      </c>
      <c r="F1040" s="270" t="s">
        <v>2509</v>
      </c>
      <c r="G1040" s="271" t="s">
        <v>1363</v>
      </c>
      <c r="H1040" s="272">
        <v>8</v>
      </c>
      <c r="I1040" s="273"/>
      <c r="J1040" s="274">
        <f>ROUND(I1040*H1040,2)</f>
        <v>0</v>
      </c>
      <c r="K1040" s="270" t="s">
        <v>36</v>
      </c>
      <c r="L1040" s="275"/>
      <c r="M1040" s="276" t="s">
        <v>36</v>
      </c>
      <c r="N1040" s="277" t="s">
        <v>50</v>
      </c>
      <c r="O1040" s="38"/>
      <c r="P1040" s="210">
        <f>O1040*H1040</f>
        <v>0</v>
      </c>
      <c r="Q1040" s="210">
        <v>0.08</v>
      </c>
      <c r="R1040" s="210">
        <f>Q1040*H1040</f>
        <v>0.64</v>
      </c>
      <c r="S1040" s="210">
        <v>0</v>
      </c>
      <c r="T1040" s="211">
        <f>S1040*H1040</f>
        <v>0</v>
      </c>
      <c r="AR1040" s="19" t="s">
        <v>457</v>
      </c>
      <c r="AT1040" s="19" t="s">
        <v>533</v>
      </c>
      <c r="AU1040" s="19" t="s">
        <v>87</v>
      </c>
      <c r="AY1040" s="19" t="s">
        <v>406</v>
      </c>
      <c r="BE1040" s="212">
        <f>IF(N1040="základní",J1040,0)</f>
        <v>0</v>
      </c>
      <c r="BF1040" s="212">
        <f>IF(N1040="snížená",J1040,0)</f>
        <v>0</v>
      </c>
      <c r="BG1040" s="212">
        <f>IF(N1040="zákl. přenesená",J1040,0)</f>
        <v>0</v>
      </c>
      <c r="BH1040" s="212">
        <f>IF(N1040="sníž. přenesená",J1040,0)</f>
        <v>0</v>
      </c>
      <c r="BI1040" s="212">
        <f>IF(N1040="nulová",J1040,0)</f>
        <v>0</v>
      </c>
      <c r="BJ1040" s="19" t="s">
        <v>23</v>
      </c>
      <c r="BK1040" s="212">
        <f>ROUND(I1040*H1040,2)</f>
        <v>0</v>
      </c>
      <c r="BL1040" s="19" t="s">
        <v>415</v>
      </c>
      <c r="BM1040" s="19" t="s">
        <v>4668</v>
      </c>
    </row>
    <row r="1041" spans="2:65" s="1" customFormat="1" ht="22.5" customHeight="1" x14ac:dyDescent="0.3">
      <c r="B1041" s="37"/>
      <c r="C1041" s="201" t="s">
        <v>1861</v>
      </c>
      <c r="D1041" s="201" t="s">
        <v>410</v>
      </c>
      <c r="E1041" s="202" t="s">
        <v>2627</v>
      </c>
      <c r="F1041" s="203" t="s">
        <v>2628</v>
      </c>
      <c r="G1041" s="204" t="s">
        <v>1363</v>
      </c>
      <c r="H1041" s="205">
        <v>1</v>
      </c>
      <c r="I1041" s="206"/>
      <c r="J1041" s="207">
        <f>ROUND(I1041*H1041,2)</f>
        <v>0</v>
      </c>
      <c r="K1041" s="203" t="s">
        <v>414</v>
      </c>
      <c r="L1041" s="57"/>
      <c r="M1041" s="208" t="s">
        <v>36</v>
      </c>
      <c r="N1041" s="209" t="s">
        <v>50</v>
      </c>
      <c r="O1041" s="38"/>
      <c r="P1041" s="210">
        <f>O1041*H1041</f>
        <v>0</v>
      </c>
      <c r="Q1041" s="210">
        <v>7.0200000000000002E-3</v>
      </c>
      <c r="R1041" s="210">
        <f>Q1041*H1041</f>
        <v>7.0200000000000002E-3</v>
      </c>
      <c r="S1041" s="210">
        <v>0</v>
      </c>
      <c r="T1041" s="211">
        <f>S1041*H1041</f>
        <v>0</v>
      </c>
      <c r="AR1041" s="19" t="s">
        <v>415</v>
      </c>
      <c r="AT1041" s="19" t="s">
        <v>410</v>
      </c>
      <c r="AU1041" s="19" t="s">
        <v>87</v>
      </c>
      <c r="AY1041" s="19" t="s">
        <v>406</v>
      </c>
      <c r="BE1041" s="212">
        <f>IF(N1041="základní",J1041,0)</f>
        <v>0</v>
      </c>
      <c r="BF1041" s="212">
        <f>IF(N1041="snížená",J1041,0)</f>
        <v>0</v>
      </c>
      <c r="BG1041" s="212">
        <f>IF(N1041="zákl. přenesená",J1041,0)</f>
        <v>0</v>
      </c>
      <c r="BH1041" s="212">
        <f>IF(N1041="sníž. přenesená",J1041,0)</f>
        <v>0</v>
      </c>
      <c r="BI1041" s="212">
        <f>IF(N1041="nulová",J1041,0)</f>
        <v>0</v>
      </c>
      <c r="BJ1041" s="19" t="s">
        <v>23</v>
      </c>
      <c r="BK1041" s="212">
        <f>ROUND(I1041*H1041,2)</f>
        <v>0</v>
      </c>
      <c r="BL1041" s="19" t="s">
        <v>415</v>
      </c>
      <c r="BM1041" s="19" t="s">
        <v>4669</v>
      </c>
    </row>
    <row r="1042" spans="2:65" s="13" customFormat="1" x14ac:dyDescent="0.3">
      <c r="B1042" s="225"/>
      <c r="C1042" s="226"/>
      <c r="D1042" s="247" t="s">
        <v>417</v>
      </c>
      <c r="E1042" s="251" t="s">
        <v>36</v>
      </c>
      <c r="F1042" s="252" t="s">
        <v>4670</v>
      </c>
      <c r="G1042" s="226"/>
      <c r="H1042" s="253">
        <v>1</v>
      </c>
      <c r="I1042" s="230"/>
      <c r="J1042" s="226"/>
      <c r="K1042" s="226"/>
      <c r="L1042" s="231"/>
      <c r="M1042" s="232"/>
      <c r="N1042" s="233"/>
      <c r="O1042" s="233"/>
      <c r="P1042" s="233"/>
      <c r="Q1042" s="233"/>
      <c r="R1042" s="233"/>
      <c r="S1042" s="233"/>
      <c r="T1042" s="234"/>
      <c r="AT1042" s="235" t="s">
        <v>417</v>
      </c>
      <c r="AU1042" s="235" t="s">
        <v>87</v>
      </c>
      <c r="AV1042" s="13" t="s">
        <v>87</v>
      </c>
      <c r="AW1042" s="13" t="s">
        <v>43</v>
      </c>
      <c r="AX1042" s="13" t="s">
        <v>23</v>
      </c>
      <c r="AY1042" s="235" t="s">
        <v>406</v>
      </c>
    </row>
    <row r="1043" spans="2:65" s="1" customFormat="1" ht="22.5" customHeight="1" x14ac:dyDescent="0.3">
      <c r="B1043" s="37"/>
      <c r="C1043" s="268" t="s">
        <v>1867</v>
      </c>
      <c r="D1043" s="268" t="s">
        <v>533</v>
      </c>
      <c r="E1043" s="269" t="s">
        <v>2632</v>
      </c>
      <c r="F1043" s="270" t="s">
        <v>2633</v>
      </c>
      <c r="G1043" s="271" t="s">
        <v>1363</v>
      </c>
      <c r="H1043" s="272">
        <v>1</v>
      </c>
      <c r="I1043" s="273"/>
      <c r="J1043" s="274">
        <f>ROUND(I1043*H1043,2)</f>
        <v>0</v>
      </c>
      <c r="K1043" s="270" t="s">
        <v>36</v>
      </c>
      <c r="L1043" s="275"/>
      <c r="M1043" s="276" t="s">
        <v>36</v>
      </c>
      <c r="N1043" s="277" t="s">
        <v>50</v>
      </c>
      <c r="O1043" s="38"/>
      <c r="P1043" s="210">
        <f>O1043*H1043</f>
        <v>0</v>
      </c>
      <c r="Q1043" s="210">
        <v>0.128</v>
      </c>
      <c r="R1043" s="210">
        <f>Q1043*H1043</f>
        <v>0.128</v>
      </c>
      <c r="S1043" s="210">
        <v>0</v>
      </c>
      <c r="T1043" s="211">
        <f>S1043*H1043</f>
        <v>0</v>
      </c>
      <c r="AR1043" s="19" t="s">
        <v>457</v>
      </c>
      <c r="AT1043" s="19" t="s">
        <v>533</v>
      </c>
      <c r="AU1043" s="19" t="s">
        <v>87</v>
      </c>
      <c r="AY1043" s="19" t="s">
        <v>406</v>
      </c>
      <c r="BE1043" s="212">
        <f>IF(N1043="základní",J1043,0)</f>
        <v>0</v>
      </c>
      <c r="BF1043" s="212">
        <f>IF(N1043="snížená",J1043,0)</f>
        <v>0</v>
      </c>
      <c r="BG1043" s="212">
        <f>IF(N1043="zákl. přenesená",J1043,0)</f>
        <v>0</v>
      </c>
      <c r="BH1043" s="212">
        <f>IF(N1043="sníž. přenesená",J1043,0)</f>
        <v>0</v>
      </c>
      <c r="BI1043" s="212">
        <f>IF(N1043="nulová",J1043,0)</f>
        <v>0</v>
      </c>
      <c r="BJ1043" s="19" t="s">
        <v>23</v>
      </c>
      <c r="BK1043" s="212">
        <f>ROUND(I1043*H1043,2)</f>
        <v>0</v>
      </c>
      <c r="BL1043" s="19" t="s">
        <v>415</v>
      </c>
      <c r="BM1043" s="19" t="s">
        <v>4671</v>
      </c>
    </row>
    <row r="1044" spans="2:65" s="1" customFormat="1" ht="22.5" customHeight="1" x14ac:dyDescent="0.3">
      <c r="B1044" s="37"/>
      <c r="C1044" s="201" t="s">
        <v>1871</v>
      </c>
      <c r="D1044" s="201" t="s">
        <v>410</v>
      </c>
      <c r="E1044" s="202" t="s">
        <v>2647</v>
      </c>
      <c r="F1044" s="203" t="s">
        <v>2648</v>
      </c>
      <c r="G1044" s="204" t="s">
        <v>1363</v>
      </c>
      <c r="H1044" s="205">
        <v>1</v>
      </c>
      <c r="I1044" s="206"/>
      <c r="J1044" s="207">
        <f>ROUND(I1044*H1044,2)</f>
        <v>0</v>
      </c>
      <c r="K1044" s="203" t="s">
        <v>414</v>
      </c>
      <c r="L1044" s="57"/>
      <c r="M1044" s="208" t="s">
        <v>36</v>
      </c>
      <c r="N1044" s="209" t="s">
        <v>50</v>
      </c>
      <c r="O1044" s="38"/>
      <c r="P1044" s="210">
        <f>O1044*H1044</f>
        <v>0</v>
      </c>
      <c r="Q1044" s="210">
        <v>0.12303</v>
      </c>
      <c r="R1044" s="210">
        <f>Q1044*H1044</f>
        <v>0.12303</v>
      </c>
      <c r="S1044" s="210">
        <v>0</v>
      </c>
      <c r="T1044" s="211">
        <f>S1044*H1044</f>
        <v>0</v>
      </c>
      <c r="AR1044" s="19" t="s">
        <v>415</v>
      </c>
      <c r="AT1044" s="19" t="s">
        <v>410</v>
      </c>
      <c r="AU1044" s="19" t="s">
        <v>87</v>
      </c>
      <c r="AY1044" s="19" t="s">
        <v>406</v>
      </c>
      <c r="BE1044" s="212">
        <f>IF(N1044="základní",J1044,0)</f>
        <v>0</v>
      </c>
      <c r="BF1044" s="212">
        <f>IF(N1044="snížená",J1044,0)</f>
        <v>0</v>
      </c>
      <c r="BG1044" s="212">
        <f>IF(N1044="zákl. přenesená",J1044,0)</f>
        <v>0</v>
      </c>
      <c r="BH1044" s="212">
        <f>IF(N1044="sníž. přenesená",J1044,0)</f>
        <v>0</v>
      </c>
      <c r="BI1044" s="212">
        <f>IF(N1044="nulová",J1044,0)</f>
        <v>0</v>
      </c>
      <c r="BJ1044" s="19" t="s">
        <v>23</v>
      </c>
      <c r="BK1044" s="212">
        <f>ROUND(I1044*H1044,2)</f>
        <v>0</v>
      </c>
      <c r="BL1044" s="19" t="s">
        <v>415</v>
      </c>
      <c r="BM1044" s="19" t="s">
        <v>4672</v>
      </c>
    </row>
    <row r="1045" spans="2:65" s="13" customFormat="1" x14ac:dyDescent="0.3">
      <c r="B1045" s="225"/>
      <c r="C1045" s="226"/>
      <c r="D1045" s="247" t="s">
        <v>417</v>
      </c>
      <c r="E1045" s="251" t="s">
        <v>36</v>
      </c>
      <c r="F1045" s="252" t="s">
        <v>2698</v>
      </c>
      <c r="G1045" s="226"/>
      <c r="H1045" s="253">
        <v>1</v>
      </c>
      <c r="I1045" s="230"/>
      <c r="J1045" s="226"/>
      <c r="K1045" s="226"/>
      <c r="L1045" s="231"/>
      <c r="M1045" s="232"/>
      <c r="N1045" s="233"/>
      <c r="O1045" s="233"/>
      <c r="P1045" s="233"/>
      <c r="Q1045" s="233"/>
      <c r="R1045" s="233"/>
      <c r="S1045" s="233"/>
      <c r="T1045" s="234"/>
      <c r="AT1045" s="235" t="s">
        <v>417</v>
      </c>
      <c r="AU1045" s="235" t="s">
        <v>87</v>
      </c>
      <c r="AV1045" s="13" t="s">
        <v>87</v>
      </c>
      <c r="AW1045" s="13" t="s">
        <v>43</v>
      </c>
      <c r="AX1045" s="13" t="s">
        <v>23</v>
      </c>
      <c r="AY1045" s="235" t="s">
        <v>406</v>
      </c>
    </row>
    <row r="1046" spans="2:65" s="1" customFormat="1" ht="22.5" customHeight="1" x14ac:dyDescent="0.3">
      <c r="B1046" s="37"/>
      <c r="C1046" s="268" t="s">
        <v>1891</v>
      </c>
      <c r="D1046" s="268" t="s">
        <v>533</v>
      </c>
      <c r="E1046" s="269" t="s">
        <v>2652</v>
      </c>
      <c r="F1046" s="270" t="s">
        <v>2653</v>
      </c>
      <c r="G1046" s="271" t="s">
        <v>1363</v>
      </c>
      <c r="H1046" s="272">
        <v>1</v>
      </c>
      <c r="I1046" s="273"/>
      <c r="J1046" s="274">
        <f>ROUND(I1046*H1046,2)</f>
        <v>0</v>
      </c>
      <c r="K1046" s="270" t="s">
        <v>36</v>
      </c>
      <c r="L1046" s="275"/>
      <c r="M1046" s="276" t="s">
        <v>36</v>
      </c>
      <c r="N1046" s="277" t="s">
        <v>50</v>
      </c>
      <c r="O1046" s="38"/>
      <c r="P1046" s="210">
        <f>O1046*H1046</f>
        <v>0</v>
      </c>
      <c r="Q1046" s="210">
        <v>1.3299999999999999E-2</v>
      </c>
      <c r="R1046" s="210">
        <f>Q1046*H1046</f>
        <v>1.3299999999999999E-2</v>
      </c>
      <c r="S1046" s="210">
        <v>0</v>
      </c>
      <c r="T1046" s="211">
        <f>S1046*H1046</f>
        <v>0</v>
      </c>
      <c r="AR1046" s="19" t="s">
        <v>457</v>
      </c>
      <c r="AT1046" s="19" t="s">
        <v>533</v>
      </c>
      <c r="AU1046" s="19" t="s">
        <v>87</v>
      </c>
      <c r="AY1046" s="19" t="s">
        <v>406</v>
      </c>
      <c r="BE1046" s="212">
        <f>IF(N1046="základní",J1046,0)</f>
        <v>0</v>
      </c>
      <c r="BF1046" s="212">
        <f>IF(N1046="snížená",J1046,0)</f>
        <v>0</v>
      </c>
      <c r="BG1046" s="212">
        <f>IF(N1046="zákl. přenesená",J1046,0)</f>
        <v>0</v>
      </c>
      <c r="BH1046" s="212">
        <f>IF(N1046="sníž. přenesená",J1046,0)</f>
        <v>0</v>
      </c>
      <c r="BI1046" s="212">
        <f>IF(N1046="nulová",J1046,0)</f>
        <v>0</v>
      </c>
      <c r="BJ1046" s="19" t="s">
        <v>23</v>
      </c>
      <c r="BK1046" s="212">
        <f>ROUND(I1046*H1046,2)</f>
        <v>0</v>
      </c>
      <c r="BL1046" s="19" t="s">
        <v>415</v>
      </c>
      <c r="BM1046" s="19" t="s">
        <v>4673</v>
      </c>
    </row>
    <row r="1047" spans="2:65" s="1" customFormat="1" ht="22.5" customHeight="1" x14ac:dyDescent="0.3">
      <c r="B1047" s="37"/>
      <c r="C1047" s="201" t="s">
        <v>1893</v>
      </c>
      <c r="D1047" s="201" t="s">
        <v>410</v>
      </c>
      <c r="E1047" s="202" t="s">
        <v>2521</v>
      </c>
      <c r="F1047" s="203" t="s">
        <v>2522</v>
      </c>
      <c r="G1047" s="204" t="s">
        <v>1363</v>
      </c>
      <c r="H1047" s="205">
        <v>54</v>
      </c>
      <c r="I1047" s="206"/>
      <c r="J1047" s="207">
        <f>ROUND(I1047*H1047,2)</f>
        <v>0</v>
      </c>
      <c r="K1047" s="203" t="s">
        <v>36</v>
      </c>
      <c r="L1047" s="57"/>
      <c r="M1047" s="208" t="s">
        <v>36</v>
      </c>
      <c r="N1047" s="209" t="s">
        <v>50</v>
      </c>
      <c r="O1047" s="38"/>
      <c r="P1047" s="210">
        <f>O1047*H1047</f>
        <v>0</v>
      </c>
      <c r="Q1047" s="210">
        <v>2E-3</v>
      </c>
      <c r="R1047" s="210">
        <f>Q1047*H1047</f>
        <v>0.108</v>
      </c>
      <c r="S1047" s="210">
        <v>0</v>
      </c>
      <c r="T1047" s="211">
        <f>S1047*H1047</f>
        <v>0</v>
      </c>
      <c r="AR1047" s="19" t="s">
        <v>415</v>
      </c>
      <c r="AT1047" s="19" t="s">
        <v>410</v>
      </c>
      <c r="AU1047" s="19" t="s">
        <v>87</v>
      </c>
      <c r="AY1047" s="19" t="s">
        <v>406</v>
      </c>
      <c r="BE1047" s="212">
        <f>IF(N1047="základní",J1047,0)</f>
        <v>0</v>
      </c>
      <c r="BF1047" s="212">
        <f>IF(N1047="snížená",J1047,0)</f>
        <v>0</v>
      </c>
      <c r="BG1047" s="212">
        <f>IF(N1047="zákl. přenesená",J1047,0)</f>
        <v>0</v>
      </c>
      <c r="BH1047" s="212">
        <f>IF(N1047="sníž. přenesená",J1047,0)</f>
        <v>0</v>
      </c>
      <c r="BI1047" s="212">
        <f>IF(N1047="nulová",J1047,0)</f>
        <v>0</v>
      </c>
      <c r="BJ1047" s="19" t="s">
        <v>23</v>
      </c>
      <c r="BK1047" s="212">
        <f>ROUND(I1047*H1047,2)</f>
        <v>0</v>
      </c>
      <c r="BL1047" s="19" t="s">
        <v>415</v>
      </c>
      <c r="BM1047" s="19" t="s">
        <v>4674</v>
      </c>
    </row>
    <row r="1048" spans="2:65" s="13" customFormat="1" x14ac:dyDescent="0.3">
      <c r="B1048" s="225"/>
      <c r="C1048" s="226"/>
      <c r="D1048" s="215" t="s">
        <v>417</v>
      </c>
      <c r="E1048" s="227" t="s">
        <v>36</v>
      </c>
      <c r="F1048" s="228" t="s">
        <v>4675</v>
      </c>
      <c r="G1048" s="226"/>
      <c r="H1048" s="229">
        <v>30</v>
      </c>
      <c r="I1048" s="230"/>
      <c r="J1048" s="226"/>
      <c r="K1048" s="226"/>
      <c r="L1048" s="231"/>
      <c r="M1048" s="232"/>
      <c r="N1048" s="233"/>
      <c r="O1048" s="233"/>
      <c r="P1048" s="233"/>
      <c r="Q1048" s="233"/>
      <c r="R1048" s="233"/>
      <c r="S1048" s="233"/>
      <c r="T1048" s="234"/>
      <c r="AT1048" s="235" t="s">
        <v>417</v>
      </c>
      <c r="AU1048" s="235" t="s">
        <v>87</v>
      </c>
      <c r="AV1048" s="13" t="s">
        <v>87</v>
      </c>
      <c r="AW1048" s="13" t="s">
        <v>43</v>
      </c>
      <c r="AX1048" s="13" t="s">
        <v>79</v>
      </c>
      <c r="AY1048" s="235" t="s">
        <v>406</v>
      </c>
    </row>
    <row r="1049" spans="2:65" s="13" customFormat="1" x14ac:dyDescent="0.3">
      <c r="B1049" s="225"/>
      <c r="C1049" s="226"/>
      <c r="D1049" s="215" t="s">
        <v>417</v>
      </c>
      <c r="E1049" s="227" t="s">
        <v>36</v>
      </c>
      <c r="F1049" s="228" t="s">
        <v>4676</v>
      </c>
      <c r="G1049" s="226"/>
      <c r="H1049" s="229">
        <v>24</v>
      </c>
      <c r="I1049" s="230"/>
      <c r="J1049" s="226"/>
      <c r="K1049" s="226"/>
      <c r="L1049" s="231"/>
      <c r="M1049" s="232"/>
      <c r="N1049" s="233"/>
      <c r="O1049" s="233"/>
      <c r="P1049" s="233"/>
      <c r="Q1049" s="233"/>
      <c r="R1049" s="233"/>
      <c r="S1049" s="233"/>
      <c r="T1049" s="234"/>
      <c r="AT1049" s="235" t="s">
        <v>417</v>
      </c>
      <c r="AU1049" s="235" t="s">
        <v>87</v>
      </c>
      <c r="AV1049" s="13" t="s">
        <v>87</v>
      </c>
      <c r="AW1049" s="13" t="s">
        <v>43</v>
      </c>
      <c r="AX1049" s="13" t="s">
        <v>79</v>
      </c>
      <c r="AY1049" s="235" t="s">
        <v>406</v>
      </c>
    </row>
    <row r="1050" spans="2:65" s="14" customFormat="1" x14ac:dyDescent="0.3">
      <c r="B1050" s="236"/>
      <c r="C1050" s="237"/>
      <c r="D1050" s="247" t="s">
        <v>417</v>
      </c>
      <c r="E1050" s="248" t="s">
        <v>36</v>
      </c>
      <c r="F1050" s="249" t="s">
        <v>421</v>
      </c>
      <c r="G1050" s="237"/>
      <c r="H1050" s="250">
        <v>54</v>
      </c>
      <c r="I1050" s="241"/>
      <c r="J1050" s="237"/>
      <c r="K1050" s="237"/>
      <c r="L1050" s="242"/>
      <c r="M1050" s="243"/>
      <c r="N1050" s="244"/>
      <c r="O1050" s="244"/>
      <c r="P1050" s="244"/>
      <c r="Q1050" s="244"/>
      <c r="R1050" s="244"/>
      <c r="S1050" s="244"/>
      <c r="T1050" s="245"/>
      <c r="AT1050" s="246" t="s">
        <v>417</v>
      </c>
      <c r="AU1050" s="246" t="s">
        <v>87</v>
      </c>
      <c r="AV1050" s="14" t="s">
        <v>415</v>
      </c>
      <c r="AW1050" s="14" t="s">
        <v>43</v>
      </c>
      <c r="AX1050" s="14" t="s">
        <v>23</v>
      </c>
      <c r="AY1050" s="246" t="s">
        <v>406</v>
      </c>
    </row>
    <row r="1051" spans="2:65" s="1" customFormat="1" ht="22.5" customHeight="1" x14ac:dyDescent="0.3">
      <c r="B1051" s="37"/>
      <c r="C1051" s="201" t="s">
        <v>1895</v>
      </c>
      <c r="D1051" s="201" t="s">
        <v>410</v>
      </c>
      <c r="E1051" s="202" t="s">
        <v>4677</v>
      </c>
      <c r="F1051" s="203" t="s">
        <v>4678</v>
      </c>
      <c r="G1051" s="204" t="s">
        <v>1363</v>
      </c>
      <c r="H1051" s="205">
        <v>1</v>
      </c>
      <c r="I1051" s="206"/>
      <c r="J1051" s="207">
        <f>ROUND(I1051*H1051,2)</f>
        <v>0</v>
      </c>
      <c r="K1051" s="203" t="s">
        <v>36</v>
      </c>
      <c r="L1051" s="57"/>
      <c r="M1051" s="208" t="s">
        <v>36</v>
      </c>
      <c r="N1051" s="209" t="s">
        <v>50</v>
      </c>
      <c r="O1051" s="38"/>
      <c r="P1051" s="210">
        <f>O1051*H1051</f>
        <v>0</v>
      </c>
      <c r="Q1051" s="210">
        <v>0</v>
      </c>
      <c r="R1051" s="210">
        <f>Q1051*H1051</f>
        <v>0</v>
      </c>
      <c r="S1051" s="210">
        <v>0.17</v>
      </c>
      <c r="T1051" s="211">
        <f>S1051*H1051</f>
        <v>0.17</v>
      </c>
      <c r="AR1051" s="19" t="s">
        <v>415</v>
      </c>
      <c r="AT1051" s="19" t="s">
        <v>410</v>
      </c>
      <c r="AU1051" s="19" t="s">
        <v>87</v>
      </c>
      <c r="AY1051" s="19" t="s">
        <v>406</v>
      </c>
      <c r="BE1051" s="212">
        <f>IF(N1051="základní",J1051,0)</f>
        <v>0</v>
      </c>
      <c r="BF1051" s="212">
        <f>IF(N1051="snížená",J1051,0)</f>
        <v>0</v>
      </c>
      <c r="BG1051" s="212">
        <f>IF(N1051="zákl. přenesená",J1051,0)</f>
        <v>0</v>
      </c>
      <c r="BH1051" s="212">
        <f>IF(N1051="sníž. přenesená",J1051,0)</f>
        <v>0</v>
      </c>
      <c r="BI1051" s="212">
        <f>IF(N1051="nulová",J1051,0)</f>
        <v>0</v>
      </c>
      <c r="BJ1051" s="19" t="s">
        <v>23</v>
      </c>
      <c r="BK1051" s="212">
        <f>ROUND(I1051*H1051,2)</f>
        <v>0</v>
      </c>
      <c r="BL1051" s="19" t="s">
        <v>415</v>
      </c>
      <c r="BM1051" s="19" t="s">
        <v>4679</v>
      </c>
    </row>
    <row r="1052" spans="2:65" s="1" customFormat="1" ht="22.5" customHeight="1" x14ac:dyDescent="0.3">
      <c r="B1052" s="37"/>
      <c r="C1052" s="201" t="s">
        <v>1898</v>
      </c>
      <c r="D1052" s="201" t="s">
        <v>410</v>
      </c>
      <c r="E1052" s="202" t="s">
        <v>4680</v>
      </c>
      <c r="F1052" s="203" t="s">
        <v>4681</v>
      </c>
      <c r="G1052" s="204" t="s">
        <v>1363</v>
      </c>
      <c r="H1052" s="205">
        <v>1</v>
      </c>
      <c r="I1052" s="206"/>
      <c r="J1052" s="207">
        <f>ROUND(I1052*H1052,2)</f>
        <v>0</v>
      </c>
      <c r="K1052" s="203" t="s">
        <v>414</v>
      </c>
      <c r="L1052" s="57"/>
      <c r="M1052" s="208" t="s">
        <v>36</v>
      </c>
      <c r="N1052" s="209" t="s">
        <v>50</v>
      </c>
      <c r="O1052" s="38"/>
      <c r="P1052" s="210">
        <f>O1052*H1052</f>
        <v>0</v>
      </c>
      <c r="Q1052" s="210">
        <v>0</v>
      </c>
      <c r="R1052" s="210">
        <f>Q1052*H1052</f>
        <v>0</v>
      </c>
      <c r="S1052" s="210">
        <v>0.15</v>
      </c>
      <c r="T1052" s="211">
        <f>S1052*H1052</f>
        <v>0.15</v>
      </c>
      <c r="AR1052" s="19" t="s">
        <v>415</v>
      </c>
      <c r="AT1052" s="19" t="s">
        <v>410</v>
      </c>
      <c r="AU1052" s="19" t="s">
        <v>87</v>
      </c>
      <c r="AY1052" s="19" t="s">
        <v>406</v>
      </c>
      <c r="BE1052" s="212">
        <f>IF(N1052="základní",J1052,0)</f>
        <v>0</v>
      </c>
      <c r="BF1052" s="212">
        <f>IF(N1052="snížená",J1052,0)</f>
        <v>0</v>
      </c>
      <c r="BG1052" s="212">
        <f>IF(N1052="zákl. přenesená",J1052,0)</f>
        <v>0</v>
      </c>
      <c r="BH1052" s="212">
        <f>IF(N1052="sníž. přenesená",J1052,0)</f>
        <v>0</v>
      </c>
      <c r="BI1052" s="212">
        <f>IF(N1052="nulová",J1052,0)</f>
        <v>0</v>
      </c>
      <c r="BJ1052" s="19" t="s">
        <v>23</v>
      </c>
      <c r="BK1052" s="212">
        <f>ROUND(I1052*H1052,2)</f>
        <v>0</v>
      </c>
      <c r="BL1052" s="19" t="s">
        <v>415</v>
      </c>
      <c r="BM1052" s="19" t="s">
        <v>4682</v>
      </c>
    </row>
    <row r="1053" spans="2:65" s="13" customFormat="1" x14ac:dyDescent="0.3">
      <c r="B1053" s="225"/>
      <c r="C1053" s="226"/>
      <c r="D1053" s="247" t="s">
        <v>417</v>
      </c>
      <c r="E1053" s="251" t="s">
        <v>36</v>
      </c>
      <c r="F1053" s="252" t="s">
        <v>4683</v>
      </c>
      <c r="G1053" s="226"/>
      <c r="H1053" s="253">
        <v>1</v>
      </c>
      <c r="I1053" s="230"/>
      <c r="J1053" s="226"/>
      <c r="K1053" s="226"/>
      <c r="L1053" s="231"/>
      <c r="M1053" s="232"/>
      <c r="N1053" s="233"/>
      <c r="O1053" s="233"/>
      <c r="P1053" s="233"/>
      <c r="Q1053" s="233"/>
      <c r="R1053" s="233"/>
      <c r="S1053" s="233"/>
      <c r="T1053" s="234"/>
      <c r="AT1053" s="235" t="s">
        <v>417</v>
      </c>
      <c r="AU1053" s="235" t="s">
        <v>87</v>
      </c>
      <c r="AV1053" s="13" t="s">
        <v>87</v>
      </c>
      <c r="AW1053" s="13" t="s">
        <v>43</v>
      </c>
      <c r="AX1053" s="13" t="s">
        <v>23</v>
      </c>
      <c r="AY1053" s="235" t="s">
        <v>406</v>
      </c>
    </row>
    <row r="1054" spans="2:65" s="1" customFormat="1" ht="31.5" customHeight="1" x14ac:dyDescent="0.3">
      <c r="B1054" s="37"/>
      <c r="C1054" s="201" t="s">
        <v>1901</v>
      </c>
      <c r="D1054" s="201" t="s">
        <v>410</v>
      </c>
      <c r="E1054" s="202" t="s">
        <v>884</v>
      </c>
      <c r="F1054" s="203" t="s">
        <v>885</v>
      </c>
      <c r="G1054" s="204" t="s">
        <v>501</v>
      </c>
      <c r="H1054" s="205">
        <v>0.32</v>
      </c>
      <c r="I1054" s="206"/>
      <c r="J1054" s="207">
        <f>ROUND(I1054*H1054,2)</f>
        <v>0</v>
      </c>
      <c r="K1054" s="203" t="s">
        <v>414</v>
      </c>
      <c r="L1054" s="57"/>
      <c r="M1054" s="208" t="s">
        <v>36</v>
      </c>
      <c r="N1054" s="209" t="s">
        <v>50</v>
      </c>
      <c r="O1054" s="38"/>
      <c r="P1054" s="210">
        <f>O1054*H1054</f>
        <v>0</v>
      </c>
      <c r="Q1054" s="210">
        <v>0</v>
      </c>
      <c r="R1054" s="210">
        <f>Q1054*H1054</f>
        <v>0</v>
      </c>
      <c r="S1054" s="210">
        <v>0</v>
      </c>
      <c r="T1054" s="211">
        <f>S1054*H1054</f>
        <v>0</v>
      </c>
      <c r="AR1054" s="19" t="s">
        <v>415</v>
      </c>
      <c r="AT1054" s="19" t="s">
        <v>410</v>
      </c>
      <c r="AU1054" s="19" t="s">
        <v>87</v>
      </c>
      <c r="AY1054" s="19" t="s">
        <v>406</v>
      </c>
      <c r="BE1054" s="212">
        <f>IF(N1054="základní",J1054,0)</f>
        <v>0</v>
      </c>
      <c r="BF1054" s="212">
        <f>IF(N1054="snížená",J1054,0)</f>
        <v>0</v>
      </c>
      <c r="BG1054" s="212">
        <f>IF(N1054="zákl. přenesená",J1054,0)</f>
        <v>0</v>
      </c>
      <c r="BH1054" s="212">
        <f>IF(N1054="sníž. přenesená",J1054,0)</f>
        <v>0</v>
      </c>
      <c r="BI1054" s="212">
        <f>IF(N1054="nulová",J1054,0)</f>
        <v>0</v>
      </c>
      <c r="BJ1054" s="19" t="s">
        <v>23</v>
      </c>
      <c r="BK1054" s="212">
        <f>ROUND(I1054*H1054,2)</f>
        <v>0</v>
      </c>
      <c r="BL1054" s="19" t="s">
        <v>415</v>
      </c>
      <c r="BM1054" s="19" t="s">
        <v>4684</v>
      </c>
    </row>
    <row r="1055" spans="2:65" s="1" customFormat="1" ht="22.5" customHeight="1" x14ac:dyDescent="0.3">
      <c r="B1055" s="37"/>
      <c r="C1055" s="201" t="s">
        <v>1916</v>
      </c>
      <c r="D1055" s="201" t="s">
        <v>410</v>
      </c>
      <c r="E1055" s="202" t="s">
        <v>888</v>
      </c>
      <c r="F1055" s="203" t="s">
        <v>889</v>
      </c>
      <c r="G1055" s="204" t="s">
        <v>501</v>
      </c>
      <c r="H1055" s="205">
        <v>0.32</v>
      </c>
      <c r="I1055" s="206"/>
      <c r="J1055" s="207">
        <f>ROUND(I1055*H1055,2)</f>
        <v>0</v>
      </c>
      <c r="K1055" s="203" t="s">
        <v>414</v>
      </c>
      <c r="L1055" s="57"/>
      <c r="M1055" s="208" t="s">
        <v>36</v>
      </c>
      <c r="N1055" s="209" t="s">
        <v>50</v>
      </c>
      <c r="O1055" s="38"/>
      <c r="P1055" s="210">
        <f>O1055*H1055</f>
        <v>0</v>
      </c>
      <c r="Q1055" s="210">
        <v>0</v>
      </c>
      <c r="R1055" s="210">
        <f>Q1055*H1055</f>
        <v>0</v>
      </c>
      <c r="S1055" s="210">
        <v>0</v>
      </c>
      <c r="T1055" s="211">
        <f>S1055*H1055</f>
        <v>0</v>
      </c>
      <c r="AR1055" s="19" t="s">
        <v>415</v>
      </c>
      <c r="AT1055" s="19" t="s">
        <v>410</v>
      </c>
      <c r="AU1055" s="19" t="s">
        <v>87</v>
      </c>
      <c r="AY1055" s="19" t="s">
        <v>406</v>
      </c>
      <c r="BE1055" s="212">
        <f>IF(N1055="základní",J1055,0)</f>
        <v>0</v>
      </c>
      <c r="BF1055" s="212">
        <f>IF(N1055="snížená",J1055,0)</f>
        <v>0</v>
      </c>
      <c r="BG1055" s="212">
        <f>IF(N1055="zákl. přenesená",J1055,0)</f>
        <v>0</v>
      </c>
      <c r="BH1055" s="212">
        <f>IF(N1055="sníž. přenesená",J1055,0)</f>
        <v>0</v>
      </c>
      <c r="BI1055" s="212">
        <f>IF(N1055="nulová",J1055,0)</f>
        <v>0</v>
      </c>
      <c r="BJ1055" s="19" t="s">
        <v>23</v>
      </c>
      <c r="BK1055" s="212">
        <f>ROUND(I1055*H1055,2)</f>
        <v>0</v>
      </c>
      <c r="BL1055" s="19" t="s">
        <v>415</v>
      </c>
      <c r="BM1055" s="19" t="s">
        <v>4685</v>
      </c>
    </row>
    <row r="1056" spans="2:65" s="1" customFormat="1" ht="22.5" customHeight="1" x14ac:dyDescent="0.3">
      <c r="B1056" s="37"/>
      <c r="C1056" s="201" t="s">
        <v>1919</v>
      </c>
      <c r="D1056" s="201" t="s">
        <v>410</v>
      </c>
      <c r="E1056" s="202" t="s">
        <v>3519</v>
      </c>
      <c r="F1056" s="203" t="s">
        <v>3520</v>
      </c>
      <c r="G1056" s="204" t="s">
        <v>501</v>
      </c>
      <c r="H1056" s="205">
        <v>2.88</v>
      </c>
      <c r="I1056" s="206"/>
      <c r="J1056" s="207">
        <f>ROUND(I1056*H1056,2)</f>
        <v>0</v>
      </c>
      <c r="K1056" s="203" t="s">
        <v>36</v>
      </c>
      <c r="L1056" s="57"/>
      <c r="M1056" s="208" t="s">
        <v>36</v>
      </c>
      <c r="N1056" s="209" t="s">
        <v>50</v>
      </c>
      <c r="O1056" s="38"/>
      <c r="P1056" s="210">
        <f>O1056*H1056</f>
        <v>0</v>
      </c>
      <c r="Q1056" s="210">
        <v>0</v>
      </c>
      <c r="R1056" s="210">
        <f>Q1056*H1056</f>
        <v>0</v>
      </c>
      <c r="S1056" s="210">
        <v>0</v>
      </c>
      <c r="T1056" s="211">
        <f>S1056*H1056</f>
        <v>0</v>
      </c>
      <c r="AR1056" s="19" t="s">
        <v>415</v>
      </c>
      <c r="AT1056" s="19" t="s">
        <v>410</v>
      </c>
      <c r="AU1056" s="19" t="s">
        <v>87</v>
      </c>
      <c r="AY1056" s="19" t="s">
        <v>406</v>
      </c>
      <c r="BE1056" s="212">
        <f>IF(N1056="základní",J1056,0)</f>
        <v>0</v>
      </c>
      <c r="BF1056" s="212">
        <f>IF(N1056="snížená",J1056,0)</f>
        <v>0</v>
      </c>
      <c r="BG1056" s="212">
        <f>IF(N1056="zákl. přenesená",J1056,0)</f>
        <v>0</v>
      </c>
      <c r="BH1056" s="212">
        <f>IF(N1056="sníž. přenesená",J1056,0)</f>
        <v>0</v>
      </c>
      <c r="BI1056" s="212">
        <f>IF(N1056="nulová",J1056,0)</f>
        <v>0</v>
      </c>
      <c r="BJ1056" s="19" t="s">
        <v>23</v>
      </c>
      <c r="BK1056" s="212">
        <f>ROUND(I1056*H1056,2)</f>
        <v>0</v>
      </c>
      <c r="BL1056" s="19" t="s">
        <v>415</v>
      </c>
      <c r="BM1056" s="19" t="s">
        <v>4686</v>
      </c>
    </row>
    <row r="1057" spans="2:65" s="13" customFormat="1" x14ac:dyDescent="0.3">
      <c r="B1057" s="225"/>
      <c r="C1057" s="226"/>
      <c r="D1057" s="215" t="s">
        <v>417</v>
      </c>
      <c r="E1057" s="226"/>
      <c r="F1057" s="228" t="s">
        <v>4687</v>
      </c>
      <c r="G1057" s="226"/>
      <c r="H1057" s="229">
        <v>2.88</v>
      </c>
      <c r="I1057" s="230"/>
      <c r="J1057" s="226"/>
      <c r="K1057" s="226"/>
      <c r="L1057" s="231"/>
      <c r="M1057" s="232"/>
      <c r="N1057" s="233"/>
      <c r="O1057" s="233"/>
      <c r="P1057" s="233"/>
      <c r="Q1057" s="233"/>
      <c r="R1057" s="233"/>
      <c r="S1057" s="233"/>
      <c r="T1057" s="234"/>
      <c r="AT1057" s="235" t="s">
        <v>417</v>
      </c>
      <c r="AU1057" s="235" t="s">
        <v>87</v>
      </c>
      <c r="AV1057" s="13" t="s">
        <v>87</v>
      </c>
      <c r="AW1057" s="13" t="s">
        <v>4</v>
      </c>
      <c r="AX1057" s="13" t="s">
        <v>23</v>
      </c>
      <c r="AY1057" s="235" t="s">
        <v>406</v>
      </c>
    </row>
    <row r="1058" spans="2:65" s="11" customFormat="1" ht="29.85" customHeight="1" x14ac:dyDescent="0.3">
      <c r="B1058" s="182"/>
      <c r="C1058" s="183"/>
      <c r="D1058" s="198" t="s">
        <v>78</v>
      </c>
      <c r="E1058" s="199" t="s">
        <v>463</v>
      </c>
      <c r="F1058" s="199" t="s">
        <v>2703</v>
      </c>
      <c r="G1058" s="183"/>
      <c r="H1058" s="183"/>
      <c r="I1058" s="186"/>
      <c r="J1058" s="200">
        <f>BK1058</f>
        <v>0</v>
      </c>
      <c r="K1058" s="183"/>
      <c r="L1058" s="188"/>
      <c r="M1058" s="189"/>
      <c r="N1058" s="190"/>
      <c r="O1058" s="190"/>
      <c r="P1058" s="191">
        <f>SUM(P1059:P1083)</f>
        <v>0</v>
      </c>
      <c r="Q1058" s="190"/>
      <c r="R1058" s="191">
        <f>SUM(R1059:R1083)</f>
        <v>0.31793084000000005</v>
      </c>
      <c r="S1058" s="190"/>
      <c r="T1058" s="192">
        <f>SUM(T1059:T1083)</f>
        <v>0</v>
      </c>
      <c r="AR1058" s="193" t="s">
        <v>23</v>
      </c>
      <c r="AT1058" s="194" t="s">
        <v>78</v>
      </c>
      <c r="AU1058" s="194" t="s">
        <v>23</v>
      </c>
      <c r="AY1058" s="193" t="s">
        <v>406</v>
      </c>
      <c r="BK1058" s="195">
        <f>SUM(BK1059:BK1083)</f>
        <v>0</v>
      </c>
    </row>
    <row r="1059" spans="2:65" s="1" customFormat="1" ht="22.5" customHeight="1" x14ac:dyDescent="0.3">
      <c r="B1059" s="37"/>
      <c r="C1059" s="201" t="s">
        <v>1921</v>
      </c>
      <c r="D1059" s="201" t="s">
        <v>410</v>
      </c>
      <c r="E1059" s="202" t="s">
        <v>2705</v>
      </c>
      <c r="F1059" s="203" t="s">
        <v>2706</v>
      </c>
      <c r="G1059" s="204" t="s">
        <v>466</v>
      </c>
      <c r="H1059" s="205">
        <v>67.653999999999996</v>
      </c>
      <c r="I1059" s="206"/>
      <c r="J1059" s="207">
        <f>ROUND(I1059*H1059,2)</f>
        <v>0</v>
      </c>
      <c r="K1059" s="203" t="s">
        <v>414</v>
      </c>
      <c r="L1059" s="57"/>
      <c r="M1059" s="208" t="s">
        <v>36</v>
      </c>
      <c r="N1059" s="209" t="s">
        <v>50</v>
      </c>
      <c r="O1059" s="38"/>
      <c r="P1059" s="210">
        <f>O1059*H1059</f>
        <v>0</v>
      </c>
      <c r="Q1059" s="210">
        <v>1.8000000000000001E-4</v>
      </c>
      <c r="R1059" s="210">
        <f>Q1059*H1059</f>
        <v>1.217772E-2</v>
      </c>
      <c r="S1059" s="210">
        <v>0</v>
      </c>
      <c r="T1059" s="211">
        <f>S1059*H1059</f>
        <v>0</v>
      </c>
      <c r="AR1059" s="19" t="s">
        <v>415</v>
      </c>
      <c r="AT1059" s="19" t="s">
        <v>410</v>
      </c>
      <c r="AU1059" s="19" t="s">
        <v>87</v>
      </c>
      <c r="AY1059" s="19" t="s">
        <v>406</v>
      </c>
      <c r="BE1059" s="212">
        <f>IF(N1059="základní",J1059,0)</f>
        <v>0</v>
      </c>
      <c r="BF1059" s="212">
        <f>IF(N1059="snížená",J1059,0)</f>
        <v>0</v>
      </c>
      <c r="BG1059" s="212">
        <f>IF(N1059="zákl. přenesená",J1059,0)</f>
        <v>0</v>
      </c>
      <c r="BH1059" s="212">
        <f>IF(N1059="sníž. přenesená",J1059,0)</f>
        <v>0</v>
      </c>
      <c r="BI1059" s="212">
        <f>IF(N1059="nulová",J1059,0)</f>
        <v>0</v>
      </c>
      <c r="BJ1059" s="19" t="s">
        <v>23</v>
      </c>
      <c r="BK1059" s="212">
        <f>ROUND(I1059*H1059,2)</f>
        <v>0</v>
      </c>
      <c r="BL1059" s="19" t="s">
        <v>415</v>
      </c>
      <c r="BM1059" s="19" t="s">
        <v>4688</v>
      </c>
    </row>
    <row r="1060" spans="2:65" s="12" customFormat="1" x14ac:dyDescent="0.3">
      <c r="B1060" s="213"/>
      <c r="C1060" s="214"/>
      <c r="D1060" s="215" t="s">
        <v>417</v>
      </c>
      <c r="E1060" s="216" t="s">
        <v>36</v>
      </c>
      <c r="F1060" s="217" t="s">
        <v>4689</v>
      </c>
      <c r="G1060" s="214"/>
      <c r="H1060" s="218" t="s">
        <v>36</v>
      </c>
      <c r="I1060" s="219"/>
      <c r="J1060" s="214"/>
      <c r="K1060" s="214"/>
      <c r="L1060" s="220"/>
      <c r="M1060" s="221"/>
      <c r="N1060" s="222"/>
      <c r="O1060" s="222"/>
      <c r="P1060" s="222"/>
      <c r="Q1060" s="222"/>
      <c r="R1060" s="222"/>
      <c r="S1060" s="222"/>
      <c r="T1060" s="223"/>
      <c r="AT1060" s="224" t="s">
        <v>417</v>
      </c>
      <c r="AU1060" s="224" t="s">
        <v>87</v>
      </c>
      <c r="AV1060" s="12" t="s">
        <v>23</v>
      </c>
      <c r="AW1060" s="12" t="s">
        <v>43</v>
      </c>
      <c r="AX1060" s="12" t="s">
        <v>79</v>
      </c>
      <c r="AY1060" s="224" t="s">
        <v>406</v>
      </c>
    </row>
    <row r="1061" spans="2:65" s="12" customFormat="1" x14ac:dyDescent="0.3">
      <c r="B1061" s="213"/>
      <c r="C1061" s="214"/>
      <c r="D1061" s="215" t="s">
        <v>417</v>
      </c>
      <c r="E1061" s="216" t="s">
        <v>36</v>
      </c>
      <c r="F1061" s="217" t="s">
        <v>4167</v>
      </c>
      <c r="G1061" s="214"/>
      <c r="H1061" s="218" t="s">
        <v>36</v>
      </c>
      <c r="I1061" s="219"/>
      <c r="J1061" s="214"/>
      <c r="K1061" s="214"/>
      <c r="L1061" s="220"/>
      <c r="M1061" s="221"/>
      <c r="N1061" s="222"/>
      <c r="O1061" s="222"/>
      <c r="P1061" s="222"/>
      <c r="Q1061" s="222"/>
      <c r="R1061" s="222"/>
      <c r="S1061" s="222"/>
      <c r="T1061" s="223"/>
      <c r="AT1061" s="224" t="s">
        <v>417</v>
      </c>
      <c r="AU1061" s="224" t="s">
        <v>87</v>
      </c>
      <c r="AV1061" s="12" t="s">
        <v>23</v>
      </c>
      <c r="AW1061" s="12" t="s">
        <v>43</v>
      </c>
      <c r="AX1061" s="12" t="s">
        <v>79</v>
      </c>
      <c r="AY1061" s="224" t="s">
        <v>406</v>
      </c>
    </row>
    <row r="1062" spans="2:65" s="13" customFormat="1" x14ac:dyDescent="0.3">
      <c r="B1062" s="225"/>
      <c r="C1062" s="226"/>
      <c r="D1062" s="215" t="s">
        <v>417</v>
      </c>
      <c r="E1062" s="227" t="s">
        <v>36</v>
      </c>
      <c r="F1062" s="228" t="s">
        <v>4690</v>
      </c>
      <c r="G1062" s="226"/>
      <c r="H1062" s="229">
        <v>10.746</v>
      </c>
      <c r="I1062" s="230"/>
      <c r="J1062" s="226"/>
      <c r="K1062" s="226"/>
      <c r="L1062" s="231"/>
      <c r="M1062" s="232"/>
      <c r="N1062" s="233"/>
      <c r="O1062" s="233"/>
      <c r="P1062" s="233"/>
      <c r="Q1062" s="233"/>
      <c r="R1062" s="233"/>
      <c r="S1062" s="233"/>
      <c r="T1062" s="234"/>
      <c r="AT1062" s="235" t="s">
        <v>417</v>
      </c>
      <c r="AU1062" s="235" t="s">
        <v>87</v>
      </c>
      <c r="AV1062" s="13" t="s">
        <v>87</v>
      </c>
      <c r="AW1062" s="13" t="s">
        <v>43</v>
      </c>
      <c r="AX1062" s="13" t="s">
        <v>79</v>
      </c>
      <c r="AY1062" s="235" t="s">
        <v>406</v>
      </c>
    </row>
    <row r="1063" spans="2:65" s="13" customFormat="1" x14ac:dyDescent="0.3">
      <c r="B1063" s="225"/>
      <c r="C1063" s="226"/>
      <c r="D1063" s="215" t="s">
        <v>417</v>
      </c>
      <c r="E1063" s="227" t="s">
        <v>36</v>
      </c>
      <c r="F1063" s="228" t="s">
        <v>4691</v>
      </c>
      <c r="G1063" s="226"/>
      <c r="H1063" s="229">
        <v>19.135999999999999</v>
      </c>
      <c r="I1063" s="230"/>
      <c r="J1063" s="226"/>
      <c r="K1063" s="226"/>
      <c r="L1063" s="231"/>
      <c r="M1063" s="232"/>
      <c r="N1063" s="233"/>
      <c r="O1063" s="233"/>
      <c r="P1063" s="233"/>
      <c r="Q1063" s="233"/>
      <c r="R1063" s="233"/>
      <c r="S1063" s="233"/>
      <c r="T1063" s="234"/>
      <c r="AT1063" s="235" t="s">
        <v>417</v>
      </c>
      <c r="AU1063" s="235" t="s">
        <v>87</v>
      </c>
      <c r="AV1063" s="13" t="s">
        <v>87</v>
      </c>
      <c r="AW1063" s="13" t="s">
        <v>43</v>
      </c>
      <c r="AX1063" s="13" t="s">
        <v>79</v>
      </c>
      <c r="AY1063" s="235" t="s">
        <v>406</v>
      </c>
    </row>
    <row r="1064" spans="2:65" s="13" customFormat="1" x14ac:dyDescent="0.3">
      <c r="B1064" s="225"/>
      <c r="C1064" s="226"/>
      <c r="D1064" s="215" t="s">
        <v>417</v>
      </c>
      <c r="E1064" s="227" t="s">
        <v>36</v>
      </c>
      <c r="F1064" s="228" t="s">
        <v>4692</v>
      </c>
      <c r="G1064" s="226"/>
      <c r="H1064" s="229">
        <v>2.0499999999999998</v>
      </c>
      <c r="I1064" s="230"/>
      <c r="J1064" s="226"/>
      <c r="K1064" s="226"/>
      <c r="L1064" s="231"/>
      <c r="M1064" s="232"/>
      <c r="N1064" s="233"/>
      <c r="O1064" s="233"/>
      <c r="P1064" s="233"/>
      <c r="Q1064" s="233"/>
      <c r="R1064" s="233"/>
      <c r="S1064" s="233"/>
      <c r="T1064" s="234"/>
      <c r="AT1064" s="235" t="s">
        <v>417</v>
      </c>
      <c r="AU1064" s="235" t="s">
        <v>87</v>
      </c>
      <c r="AV1064" s="13" t="s">
        <v>87</v>
      </c>
      <c r="AW1064" s="13" t="s">
        <v>43</v>
      </c>
      <c r="AX1064" s="13" t="s">
        <v>79</v>
      </c>
      <c r="AY1064" s="235" t="s">
        <v>406</v>
      </c>
    </row>
    <row r="1065" spans="2:65" s="13" customFormat="1" x14ac:dyDescent="0.3">
      <c r="B1065" s="225"/>
      <c r="C1065" s="226"/>
      <c r="D1065" s="215" t="s">
        <v>417</v>
      </c>
      <c r="E1065" s="227" t="s">
        <v>36</v>
      </c>
      <c r="F1065" s="228" t="s">
        <v>4693</v>
      </c>
      <c r="G1065" s="226"/>
      <c r="H1065" s="229">
        <v>20.49</v>
      </c>
      <c r="I1065" s="230"/>
      <c r="J1065" s="226"/>
      <c r="K1065" s="226"/>
      <c r="L1065" s="231"/>
      <c r="M1065" s="232"/>
      <c r="N1065" s="233"/>
      <c r="O1065" s="233"/>
      <c r="P1065" s="233"/>
      <c r="Q1065" s="233"/>
      <c r="R1065" s="233"/>
      <c r="S1065" s="233"/>
      <c r="T1065" s="234"/>
      <c r="AT1065" s="235" t="s">
        <v>417</v>
      </c>
      <c r="AU1065" s="235" t="s">
        <v>87</v>
      </c>
      <c r="AV1065" s="13" t="s">
        <v>87</v>
      </c>
      <c r="AW1065" s="13" t="s">
        <v>43</v>
      </c>
      <c r="AX1065" s="13" t="s">
        <v>79</v>
      </c>
      <c r="AY1065" s="235" t="s">
        <v>406</v>
      </c>
    </row>
    <row r="1066" spans="2:65" s="13" customFormat="1" x14ac:dyDescent="0.3">
      <c r="B1066" s="225"/>
      <c r="C1066" s="226"/>
      <c r="D1066" s="215" t="s">
        <v>417</v>
      </c>
      <c r="E1066" s="227" t="s">
        <v>36</v>
      </c>
      <c r="F1066" s="228" t="s">
        <v>4694</v>
      </c>
      <c r="G1066" s="226"/>
      <c r="H1066" s="229">
        <v>15.231999999999999</v>
      </c>
      <c r="I1066" s="230"/>
      <c r="J1066" s="226"/>
      <c r="K1066" s="226"/>
      <c r="L1066" s="231"/>
      <c r="M1066" s="232"/>
      <c r="N1066" s="233"/>
      <c r="O1066" s="233"/>
      <c r="P1066" s="233"/>
      <c r="Q1066" s="233"/>
      <c r="R1066" s="233"/>
      <c r="S1066" s="233"/>
      <c r="T1066" s="234"/>
      <c r="AT1066" s="235" t="s">
        <v>417</v>
      </c>
      <c r="AU1066" s="235" t="s">
        <v>87</v>
      </c>
      <c r="AV1066" s="13" t="s">
        <v>87</v>
      </c>
      <c r="AW1066" s="13" t="s">
        <v>43</v>
      </c>
      <c r="AX1066" s="13" t="s">
        <v>79</v>
      </c>
      <c r="AY1066" s="235" t="s">
        <v>406</v>
      </c>
    </row>
    <row r="1067" spans="2:65" s="14" customFormat="1" x14ac:dyDescent="0.3">
      <c r="B1067" s="236"/>
      <c r="C1067" s="237"/>
      <c r="D1067" s="247" t="s">
        <v>417</v>
      </c>
      <c r="E1067" s="248" t="s">
        <v>36</v>
      </c>
      <c r="F1067" s="249" t="s">
        <v>421</v>
      </c>
      <c r="G1067" s="237"/>
      <c r="H1067" s="250">
        <v>67.653999999999996</v>
      </c>
      <c r="I1067" s="241"/>
      <c r="J1067" s="237"/>
      <c r="K1067" s="237"/>
      <c r="L1067" s="242"/>
      <c r="M1067" s="243"/>
      <c r="N1067" s="244"/>
      <c r="O1067" s="244"/>
      <c r="P1067" s="244"/>
      <c r="Q1067" s="244"/>
      <c r="R1067" s="244"/>
      <c r="S1067" s="244"/>
      <c r="T1067" s="245"/>
      <c r="AT1067" s="246" t="s">
        <v>417</v>
      </c>
      <c r="AU1067" s="246" t="s">
        <v>87</v>
      </c>
      <c r="AV1067" s="14" t="s">
        <v>415</v>
      </c>
      <c r="AW1067" s="14" t="s">
        <v>43</v>
      </c>
      <c r="AX1067" s="14" t="s">
        <v>23</v>
      </c>
      <c r="AY1067" s="246" t="s">
        <v>406</v>
      </c>
    </row>
    <row r="1068" spans="2:65" s="1" customFormat="1" ht="22.5" customHeight="1" x14ac:dyDescent="0.3">
      <c r="B1068" s="37"/>
      <c r="C1068" s="201" t="s">
        <v>1925</v>
      </c>
      <c r="D1068" s="201" t="s">
        <v>410</v>
      </c>
      <c r="E1068" s="202" t="s">
        <v>4695</v>
      </c>
      <c r="F1068" s="203" t="s">
        <v>4696</v>
      </c>
      <c r="G1068" s="204" t="s">
        <v>466</v>
      </c>
      <c r="H1068" s="205">
        <v>118.136</v>
      </c>
      <c r="I1068" s="206"/>
      <c r="J1068" s="207">
        <f>ROUND(I1068*H1068,2)</f>
        <v>0</v>
      </c>
      <c r="K1068" s="203" t="s">
        <v>414</v>
      </c>
      <c r="L1068" s="57"/>
      <c r="M1068" s="208" t="s">
        <v>36</v>
      </c>
      <c r="N1068" s="209" t="s">
        <v>50</v>
      </c>
      <c r="O1068" s="38"/>
      <c r="P1068" s="210">
        <f>O1068*H1068</f>
        <v>0</v>
      </c>
      <c r="Q1068" s="210">
        <v>1.42E-3</v>
      </c>
      <c r="R1068" s="210">
        <f>Q1068*H1068</f>
        <v>0.16775312000000001</v>
      </c>
      <c r="S1068" s="210">
        <v>0</v>
      </c>
      <c r="T1068" s="211">
        <f>S1068*H1068</f>
        <v>0</v>
      </c>
      <c r="AR1068" s="19" t="s">
        <v>415</v>
      </c>
      <c r="AT1068" s="19" t="s">
        <v>410</v>
      </c>
      <c r="AU1068" s="19" t="s">
        <v>87</v>
      </c>
      <c r="AY1068" s="19" t="s">
        <v>406</v>
      </c>
      <c r="BE1068" s="212">
        <f>IF(N1068="základní",J1068,0)</f>
        <v>0</v>
      </c>
      <c r="BF1068" s="212">
        <f>IF(N1068="snížená",J1068,0)</f>
        <v>0</v>
      </c>
      <c r="BG1068" s="212">
        <f>IF(N1068="zákl. přenesená",J1068,0)</f>
        <v>0</v>
      </c>
      <c r="BH1068" s="212">
        <f>IF(N1068="sníž. přenesená",J1068,0)</f>
        <v>0</v>
      </c>
      <c r="BI1068" s="212">
        <f>IF(N1068="nulová",J1068,0)</f>
        <v>0</v>
      </c>
      <c r="BJ1068" s="19" t="s">
        <v>23</v>
      </c>
      <c r="BK1068" s="212">
        <f>ROUND(I1068*H1068,2)</f>
        <v>0</v>
      </c>
      <c r="BL1068" s="19" t="s">
        <v>415</v>
      </c>
      <c r="BM1068" s="19" t="s">
        <v>4697</v>
      </c>
    </row>
    <row r="1069" spans="2:65" s="12" customFormat="1" x14ac:dyDescent="0.3">
      <c r="B1069" s="213"/>
      <c r="C1069" s="214"/>
      <c r="D1069" s="215" t="s">
        <v>417</v>
      </c>
      <c r="E1069" s="216" t="s">
        <v>36</v>
      </c>
      <c r="F1069" s="217" t="s">
        <v>4698</v>
      </c>
      <c r="G1069" s="214"/>
      <c r="H1069" s="218" t="s">
        <v>36</v>
      </c>
      <c r="I1069" s="219"/>
      <c r="J1069" s="214"/>
      <c r="K1069" s="214"/>
      <c r="L1069" s="220"/>
      <c r="M1069" s="221"/>
      <c r="N1069" s="222"/>
      <c r="O1069" s="222"/>
      <c r="P1069" s="222"/>
      <c r="Q1069" s="222"/>
      <c r="R1069" s="222"/>
      <c r="S1069" s="222"/>
      <c r="T1069" s="223"/>
      <c r="AT1069" s="224" t="s">
        <v>417</v>
      </c>
      <c r="AU1069" s="224" t="s">
        <v>87</v>
      </c>
      <c r="AV1069" s="12" t="s">
        <v>23</v>
      </c>
      <c r="AW1069" s="12" t="s">
        <v>43</v>
      </c>
      <c r="AX1069" s="12" t="s">
        <v>79</v>
      </c>
      <c r="AY1069" s="224" t="s">
        <v>406</v>
      </c>
    </row>
    <row r="1070" spans="2:65" s="13" customFormat="1" x14ac:dyDescent="0.3">
      <c r="B1070" s="225"/>
      <c r="C1070" s="226"/>
      <c r="D1070" s="247" t="s">
        <v>417</v>
      </c>
      <c r="E1070" s="251" t="s">
        <v>36</v>
      </c>
      <c r="F1070" s="252" t="s">
        <v>4699</v>
      </c>
      <c r="G1070" s="226"/>
      <c r="H1070" s="253">
        <v>118.136</v>
      </c>
      <c r="I1070" s="230"/>
      <c r="J1070" s="226"/>
      <c r="K1070" s="226"/>
      <c r="L1070" s="231"/>
      <c r="M1070" s="232"/>
      <c r="N1070" s="233"/>
      <c r="O1070" s="233"/>
      <c r="P1070" s="233"/>
      <c r="Q1070" s="233"/>
      <c r="R1070" s="233"/>
      <c r="S1070" s="233"/>
      <c r="T1070" s="234"/>
      <c r="AT1070" s="235" t="s">
        <v>417</v>
      </c>
      <c r="AU1070" s="235" t="s">
        <v>87</v>
      </c>
      <c r="AV1070" s="13" t="s">
        <v>87</v>
      </c>
      <c r="AW1070" s="13" t="s">
        <v>43</v>
      </c>
      <c r="AX1070" s="13" t="s">
        <v>23</v>
      </c>
      <c r="AY1070" s="235" t="s">
        <v>406</v>
      </c>
    </row>
    <row r="1071" spans="2:65" s="1" customFormat="1" ht="22.5" customHeight="1" x14ac:dyDescent="0.3">
      <c r="B1071" s="37"/>
      <c r="C1071" s="201" t="s">
        <v>1928</v>
      </c>
      <c r="D1071" s="201" t="s">
        <v>410</v>
      </c>
      <c r="E1071" s="202" t="s">
        <v>4700</v>
      </c>
      <c r="F1071" s="203" t="s">
        <v>4701</v>
      </c>
      <c r="G1071" s="204" t="s">
        <v>1363</v>
      </c>
      <c r="H1071" s="205">
        <v>1</v>
      </c>
      <c r="I1071" s="206"/>
      <c r="J1071" s="207">
        <f>ROUND(I1071*H1071,2)</f>
        <v>0</v>
      </c>
      <c r="K1071" s="203" t="s">
        <v>36</v>
      </c>
      <c r="L1071" s="57"/>
      <c r="M1071" s="208" t="s">
        <v>36</v>
      </c>
      <c r="N1071" s="209" t="s">
        <v>50</v>
      </c>
      <c r="O1071" s="38"/>
      <c r="P1071" s="210">
        <f>O1071*H1071</f>
        <v>0</v>
      </c>
      <c r="Q1071" s="210">
        <v>2E-3</v>
      </c>
      <c r="R1071" s="210">
        <f>Q1071*H1071</f>
        <v>2E-3</v>
      </c>
      <c r="S1071" s="210">
        <v>0</v>
      </c>
      <c r="T1071" s="211">
        <f>S1071*H1071</f>
        <v>0</v>
      </c>
      <c r="AR1071" s="19" t="s">
        <v>415</v>
      </c>
      <c r="AT1071" s="19" t="s">
        <v>410</v>
      </c>
      <c r="AU1071" s="19" t="s">
        <v>87</v>
      </c>
      <c r="AY1071" s="19" t="s">
        <v>406</v>
      </c>
      <c r="BE1071" s="212">
        <f>IF(N1071="základní",J1071,0)</f>
        <v>0</v>
      </c>
      <c r="BF1071" s="212">
        <f>IF(N1071="snížená",J1071,0)</f>
        <v>0</v>
      </c>
      <c r="BG1071" s="212">
        <f>IF(N1071="zákl. přenesená",J1071,0)</f>
        <v>0</v>
      </c>
      <c r="BH1071" s="212">
        <f>IF(N1071="sníž. přenesená",J1071,0)</f>
        <v>0</v>
      </c>
      <c r="BI1071" s="212">
        <f>IF(N1071="nulová",J1071,0)</f>
        <v>0</v>
      </c>
      <c r="BJ1071" s="19" t="s">
        <v>23</v>
      </c>
      <c r="BK1071" s="212">
        <f>ROUND(I1071*H1071,2)</f>
        <v>0</v>
      </c>
      <c r="BL1071" s="19" t="s">
        <v>415</v>
      </c>
      <c r="BM1071" s="19" t="s">
        <v>4702</v>
      </c>
    </row>
    <row r="1072" spans="2:65" s="12" customFormat="1" x14ac:dyDescent="0.3">
      <c r="B1072" s="213"/>
      <c r="C1072" s="214"/>
      <c r="D1072" s="215" t="s">
        <v>417</v>
      </c>
      <c r="E1072" s="216" t="s">
        <v>36</v>
      </c>
      <c r="F1072" s="217" t="s">
        <v>2724</v>
      </c>
      <c r="G1072" s="214"/>
      <c r="H1072" s="218" t="s">
        <v>36</v>
      </c>
      <c r="I1072" s="219"/>
      <c r="J1072" s="214"/>
      <c r="K1072" s="214"/>
      <c r="L1072" s="220"/>
      <c r="M1072" s="221"/>
      <c r="N1072" s="222"/>
      <c r="O1072" s="222"/>
      <c r="P1072" s="222"/>
      <c r="Q1072" s="222"/>
      <c r="R1072" s="222"/>
      <c r="S1072" s="222"/>
      <c r="T1072" s="223"/>
      <c r="AT1072" s="224" t="s">
        <v>417</v>
      </c>
      <c r="AU1072" s="224" t="s">
        <v>87</v>
      </c>
      <c r="AV1072" s="12" t="s">
        <v>23</v>
      </c>
      <c r="AW1072" s="12" t="s">
        <v>43</v>
      </c>
      <c r="AX1072" s="12" t="s">
        <v>79</v>
      </c>
      <c r="AY1072" s="224" t="s">
        <v>406</v>
      </c>
    </row>
    <row r="1073" spans="2:65" s="13" customFormat="1" x14ac:dyDescent="0.3">
      <c r="B1073" s="225"/>
      <c r="C1073" s="226"/>
      <c r="D1073" s="247" t="s">
        <v>417</v>
      </c>
      <c r="E1073" s="251" t="s">
        <v>36</v>
      </c>
      <c r="F1073" s="252" t="s">
        <v>23</v>
      </c>
      <c r="G1073" s="226"/>
      <c r="H1073" s="253">
        <v>1</v>
      </c>
      <c r="I1073" s="230"/>
      <c r="J1073" s="226"/>
      <c r="K1073" s="226"/>
      <c r="L1073" s="231"/>
      <c r="M1073" s="232"/>
      <c r="N1073" s="233"/>
      <c r="O1073" s="233"/>
      <c r="P1073" s="233"/>
      <c r="Q1073" s="233"/>
      <c r="R1073" s="233"/>
      <c r="S1073" s="233"/>
      <c r="T1073" s="234"/>
      <c r="AT1073" s="235" t="s">
        <v>417</v>
      </c>
      <c r="AU1073" s="235" t="s">
        <v>87</v>
      </c>
      <c r="AV1073" s="13" t="s">
        <v>87</v>
      </c>
      <c r="AW1073" s="13" t="s">
        <v>43</v>
      </c>
      <c r="AX1073" s="13" t="s">
        <v>23</v>
      </c>
      <c r="AY1073" s="235" t="s">
        <v>406</v>
      </c>
    </row>
    <row r="1074" spans="2:65" s="1" customFormat="1" ht="22.5" customHeight="1" x14ac:dyDescent="0.3">
      <c r="B1074" s="37"/>
      <c r="C1074" s="201" t="s">
        <v>1930</v>
      </c>
      <c r="D1074" s="201" t="s">
        <v>410</v>
      </c>
      <c r="E1074" s="202" t="s">
        <v>2726</v>
      </c>
      <c r="F1074" s="203" t="s">
        <v>4703</v>
      </c>
      <c r="G1074" s="204" t="s">
        <v>1363</v>
      </c>
      <c r="H1074" s="205">
        <v>1</v>
      </c>
      <c r="I1074" s="206"/>
      <c r="J1074" s="207">
        <f>ROUND(I1074*H1074,2)</f>
        <v>0</v>
      </c>
      <c r="K1074" s="203" t="s">
        <v>36</v>
      </c>
      <c r="L1074" s="57"/>
      <c r="M1074" s="208" t="s">
        <v>36</v>
      </c>
      <c r="N1074" s="209" t="s">
        <v>50</v>
      </c>
      <c r="O1074" s="38"/>
      <c r="P1074" s="210">
        <f>O1074*H1074</f>
        <v>0</v>
      </c>
      <c r="Q1074" s="210">
        <v>7.0000000000000001E-3</v>
      </c>
      <c r="R1074" s="210">
        <f>Q1074*H1074</f>
        <v>7.0000000000000001E-3</v>
      </c>
      <c r="S1074" s="210">
        <v>0</v>
      </c>
      <c r="T1074" s="211">
        <f>S1074*H1074</f>
        <v>0</v>
      </c>
      <c r="AR1074" s="19" t="s">
        <v>415</v>
      </c>
      <c r="AT1074" s="19" t="s">
        <v>410</v>
      </c>
      <c r="AU1074" s="19" t="s">
        <v>87</v>
      </c>
      <c r="AY1074" s="19" t="s">
        <v>406</v>
      </c>
      <c r="BE1074" s="212">
        <f>IF(N1074="základní",J1074,0)</f>
        <v>0</v>
      </c>
      <c r="BF1074" s="212">
        <f>IF(N1074="snížená",J1074,0)</f>
        <v>0</v>
      </c>
      <c r="BG1074" s="212">
        <f>IF(N1074="zákl. přenesená",J1074,0)</f>
        <v>0</v>
      </c>
      <c r="BH1074" s="212">
        <f>IF(N1074="sníž. přenesená",J1074,0)</f>
        <v>0</v>
      </c>
      <c r="BI1074" s="212">
        <f>IF(N1074="nulová",J1074,0)</f>
        <v>0</v>
      </c>
      <c r="BJ1074" s="19" t="s">
        <v>23</v>
      </c>
      <c r="BK1074" s="212">
        <f>ROUND(I1074*H1074,2)</f>
        <v>0</v>
      </c>
      <c r="BL1074" s="19" t="s">
        <v>415</v>
      </c>
      <c r="BM1074" s="19" t="s">
        <v>4704</v>
      </c>
    </row>
    <row r="1075" spans="2:65" s="12" customFormat="1" x14ac:dyDescent="0.3">
      <c r="B1075" s="213"/>
      <c r="C1075" s="214"/>
      <c r="D1075" s="215" t="s">
        <v>417</v>
      </c>
      <c r="E1075" s="216" t="s">
        <v>36</v>
      </c>
      <c r="F1075" s="217" t="s">
        <v>4705</v>
      </c>
      <c r="G1075" s="214"/>
      <c r="H1075" s="218" t="s">
        <v>36</v>
      </c>
      <c r="I1075" s="219"/>
      <c r="J1075" s="214"/>
      <c r="K1075" s="214"/>
      <c r="L1075" s="220"/>
      <c r="M1075" s="221"/>
      <c r="N1075" s="222"/>
      <c r="O1075" s="222"/>
      <c r="P1075" s="222"/>
      <c r="Q1075" s="222"/>
      <c r="R1075" s="222"/>
      <c r="S1075" s="222"/>
      <c r="T1075" s="223"/>
      <c r="AT1075" s="224" t="s">
        <v>417</v>
      </c>
      <c r="AU1075" s="224" t="s">
        <v>87</v>
      </c>
      <c r="AV1075" s="12" t="s">
        <v>23</v>
      </c>
      <c r="AW1075" s="12" t="s">
        <v>43</v>
      </c>
      <c r="AX1075" s="12" t="s">
        <v>79</v>
      </c>
      <c r="AY1075" s="224" t="s">
        <v>406</v>
      </c>
    </row>
    <row r="1076" spans="2:65" s="13" customFormat="1" x14ac:dyDescent="0.3">
      <c r="B1076" s="225"/>
      <c r="C1076" s="226"/>
      <c r="D1076" s="247" t="s">
        <v>417</v>
      </c>
      <c r="E1076" s="251" t="s">
        <v>36</v>
      </c>
      <c r="F1076" s="252" t="s">
        <v>23</v>
      </c>
      <c r="G1076" s="226"/>
      <c r="H1076" s="253">
        <v>1</v>
      </c>
      <c r="I1076" s="230"/>
      <c r="J1076" s="226"/>
      <c r="K1076" s="226"/>
      <c r="L1076" s="231"/>
      <c r="M1076" s="232"/>
      <c r="N1076" s="233"/>
      <c r="O1076" s="233"/>
      <c r="P1076" s="233"/>
      <c r="Q1076" s="233"/>
      <c r="R1076" s="233"/>
      <c r="S1076" s="233"/>
      <c r="T1076" s="234"/>
      <c r="AT1076" s="235" t="s">
        <v>417</v>
      </c>
      <c r="AU1076" s="235" t="s">
        <v>87</v>
      </c>
      <c r="AV1076" s="13" t="s">
        <v>87</v>
      </c>
      <c r="AW1076" s="13" t="s">
        <v>43</v>
      </c>
      <c r="AX1076" s="13" t="s">
        <v>23</v>
      </c>
      <c r="AY1076" s="235" t="s">
        <v>406</v>
      </c>
    </row>
    <row r="1077" spans="2:65" s="1" customFormat="1" ht="31.5" customHeight="1" x14ac:dyDescent="0.3">
      <c r="B1077" s="37"/>
      <c r="C1077" s="201" t="s">
        <v>1935</v>
      </c>
      <c r="D1077" s="201" t="s">
        <v>410</v>
      </c>
      <c r="E1077" s="202" t="s">
        <v>4706</v>
      </c>
      <c r="F1077" s="203" t="s">
        <v>4707</v>
      </c>
      <c r="G1077" s="204" t="s">
        <v>1363</v>
      </c>
      <c r="H1077" s="205">
        <v>1</v>
      </c>
      <c r="I1077" s="206"/>
      <c r="J1077" s="207">
        <f t="shared" ref="J1077:J1083" si="10">ROUND(I1077*H1077,2)</f>
        <v>0</v>
      </c>
      <c r="K1077" s="203" t="s">
        <v>36</v>
      </c>
      <c r="L1077" s="57"/>
      <c r="M1077" s="208" t="s">
        <v>36</v>
      </c>
      <c r="N1077" s="209" t="s">
        <v>50</v>
      </c>
      <c r="O1077" s="38"/>
      <c r="P1077" s="210">
        <f t="shared" ref="P1077:P1083" si="11">O1077*H1077</f>
        <v>0</v>
      </c>
      <c r="Q1077" s="210">
        <v>0</v>
      </c>
      <c r="R1077" s="210">
        <f t="shared" ref="R1077:R1083" si="12">Q1077*H1077</f>
        <v>0</v>
      </c>
      <c r="S1077" s="210">
        <v>0</v>
      </c>
      <c r="T1077" s="211">
        <f t="shared" ref="T1077:T1083" si="13">S1077*H1077</f>
        <v>0</v>
      </c>
      <c r="AR1077" s="19" t="s">
        <v>415</v>
      </c>
      <c r="AT1077" s="19" t="s">
        <v>410</v>
      </c>
      <c r="AU1077" s="19" t="s">
        <v>87</v>
      </c>
      <c r="AY1077" s="19" t="s">
        <v>406</v>
      </c>
      <c r="BE1077" s="212">
        <f t="shared" ref="BE1077:BE1083" si="14">IF(N1077="základní",J1077,0)</f>
        <v>0</v>
      </c>
      <c r="BF1077" s="212">
        <f t="shared" ref="BF1077:BF1083" si="15">IF(N1077="snížená",J1077,0)</f>
        <v>0</v>
      </c>
      <c r="BG1077" s="212">
        <f t="shared" ref="BG1077:BG1083" si="16">IF(N1077="zákl. přenesená",J1077,0)</f>
        <v>0</v>
      </c>
      <c r="BH1077" s="212">
        <f t="shared" ref="BH1077:BH1083" si="17">IF(N1077="sníž. přenesená",J1077,0)</f>
        <v>0</v>
      </c>
      <c r="BI1077" s="212">
        <f t="shared" ref="BI1077:BI1083" si="18">IF(N1077="nulová",J1077,0)</f>
        <v>0</v>
      </c>
      <c r="BJ1077" s="19" t="s">
        <v>23</v>
      </c>
      <c r="BK1077" s="212">
        <f t="shared" ref="BK1077:BK1083" si="19">ROUND(I1077*H1077,2)</f>
        <v>0</v>
      </c>
      <c r="BL1077" s="19" t="s">
        <v>415</v>
      </c>
      <c r="BM1077" s="19" t="s">
        <v>4708</v>
      </c>
    </row>
    <row r="1078" spans="2:65" s="1" customFormat="1" ht="31.5" customHeight="1" x14ac:dyDescent="0.3">
      <c r="B1078" s="37"/>
      <c r="C1078" s="201" t="s">
        <v>1940</v>
      </c>
      <c r="D1078" s="201" t="s">
        <v>410</v>
      </c>
      <c r="E1078" s="202" t="s">
        <v>4709</v>
      </c>
      <c r="F1078" s="203" t="s">
        <v>2736</v>
      </c>
      <c r="G1078" s="204" t="s">
        <v>1363</v>
      </c>
      <c r="H1078" s="205">
        <v>1</v>
      </c>
      <c r="I1078" s="206"/>
      <c r="J1078" s="207">
        <f t="shared" si="10"/>
        <v>0</v>
      </c>
      <c r="K1078" s="203" t="s">
        <v>36</v>
      </c>
      <c r="L1078" s="57"/>
      <c r="M1078" s="208" t="s">
        <v>36</v>
      </c>
      <c r="N1078" s="209" t="s">
        <v>50</v>
      </c>
      <c r="O1078" s="38"/>
      <c r="P1078" s="210">
        <f t="shared" si="11"/>
        <v>0</v>
      </c>
      <c r="Q1078" s="210">
        <v>0</v>
      </c>
      <c r="R1078" s="210">
        <f t="shared" si="12"/>
        <v>0</v>
      </c>
      <c r="S1078" s="210">
        <v>0</v>
      </c>
      <c r="T1078" s="211">
        <f t="shared" si="13"/>
        <v>0</v>
      </c>
      <c r="AR1078" s="19" t="s">
        <v>415</v>
      </c>
      <c r="AT1078" s="19" t="s">
        <v>410</v>
      </c>
      <c r="AU1078" s="19" t="s">
        <v>87</v>
      </c>
      <c r="AY1078" s="19" t="s">
        <v>406</v>
      </c>
      <c r="BE1078" s="212">
        <f t="shared" si="14"/>
        <v>0</v>
      </c>
      <c r="BF1078" s="212">
        <f t="shared" si="15"/>
        <v>0</v>
      </c>
      <c r="BG1078" s="212">
        <f t="shared" si="16"/>
        <v>0</v>
      </c>
      <c r="BH1078" s="212">
        <f t="shared" si="17"/>
        <v>0</v>
      </c>
      <c r="BI1078" s="212">
        <f t="shared" si="18"/>
        <v>0</v>
      </c>
      <c r="BJ1078" s="19" t="s">
        <v>23</v>
      </c>
      <c r="BK1078" s="212">
        <f t="shared" si="19"/>
        <v>0</v>
      </c>
      <c r="BL1078" s="19" t="s">
        <v>415</v>
      </c>
      <c r="BM1078" s="19" t="s">
        <v>4710</v>
      </c>
    </row>
    <row r="1079" spans="2:65" s="1" customFormat="1" ht="22.5" customHeight="1" x14ac:dyDescent="0.3">
      <c r="B1079" s="37"/>
      <c r="C1079" s="201" t="s">
        <v>1946</v>
      </c>
      <c r="D1079" s="201" t="s">
        <v>410</v>
      </c>
      <c r="E1079" s="202" t="s">
        <v>4711</v>
      </c>
      <c r="F1079" s="203" t="s">
        <v>2740</v>
      </c>
      <c r="G1079" s="204" t="s">
        <v>596</v>
      </c>
      <c r="H1079" s="205">
        <v>300</v>
      </c>
      <c r="I1079" s="206"/>
      <c r="J1079" s="207">
        <f t="shared" si="10"/>
        <v>0</v>
      </c>
      <c r="K1079" s="203" t="s">
        <v>36</v>
      </c>
      <c r="L1079" s="57"/>
      <c r="M1079" s="208" t="s">
        <v>36</v>
      </c>
      <c r="N1079" s="209" t="s">
        <v>50</v>
      </c>
      <c r="O1079" s="38"/>
      <c r="P1079" s="210">
        <f t="shared" si="11"/>
        <v>0</v>
      </c>
      <c r="Q1079" s="210">
        <v>0</v>
      </c>
      <c r="R1079" s="210">
        <f t="shared" si="12"/>
        <v>0</v>
      </c>
      <c r="S1079" s="210">
        <v>0</v>
      </c>
      <c r="T1079" s="211">
        <f t="shared" si="13"/>
        <v>0</v>
      </c>
      <c r="AR1079" s="19" t="s">
        <v>415</v>
      </c>
      <c r="AT1079" s="19" t="s">
        <v>410</v>
      </c>
      <c r="AU1079" s="19" t="s">
        <v>87</v>
      </c>
      <c r="AY1079" s="19" t="s">
        <v>406</v>
      </c>
      <c r="BE1079" s="212">
        <f t="shared" si="14"/>
        <v>0</v>
      </c>
      <c r="BF1079" s="212">
        <f t="shared" si="15"/>
        <v>0</v>
      </c>
      <c r="BG1079" s="212">
        <f t="shared" si="16"/>
        <v>0</v>
      </c>
      <c r="BH1079" s="212">
        <f t="shared" si="17"/>
        <v>0</v>
      </c>
      <c r="BI1079" s="212">
        <f t="shared" si="18"/>
        <v>0</v>
      </c>
      <c r="BJ1079" s="19" t="s">
        <v>23</v>
      </c>
      <c r="BK1079" s="212">
        <f t="shared" si="19"/>
        <v>0</v>
      </c>
      <c r="BL1079" s="19" t="s">
        <v>415</v>
      </c>
      <c r="BM1079" s="19" t="s">
        <v>4712</v>
      </c>
    </row>
    <row r="1080" spans="2:65" s="1" customFormat="1" ht="22.5" customHeight="1" x14ac:dyDescent="0.3">
      <c r="B1080" s="37"/>
      <c r="C1080" s="201" t="s">
        <v>1951</v>
      </c>
      <c r="D1080" s="201" t="s">
        <v>410</v>
      </c>
      <c r="E1080" s="202" t="s">
        <v>4713</v>
      </c>
      <c r="F1080" s="203" t="s">
        <v>2744</v>
      </c>
      <c r="G1080" s="204" t="s">
        <v>596</v>
      </c>
      <c r="H1080" s="205">
        <v>23</v>
      </c>
      <c r="I1080" s="206"/>
      <c r="J1080" s="207">
        <f t="shared" si="10"/>
        <v>0</v>
      </c>
      <c r="K1080" s="203" t="s">
        <v>36</v>
      </c>
      <c r="L1080" s="57"/>
      <c r="M1080" s="208" t="s">
        <v>36</v>
      </c>
      <c r="N1080" s="209" t="s">
        <v>50</v>
      </c>
      <c r="O1080" s="38"/>
      <c r="P1080" s="210">
        <f t="shared" si="11"/>
        <v>0</v>
      </c>
      <c r="Q1080" s="210">
        <v>0</v>
      </c>
      <c r="R1080" s="210">
        <f t="shared" si="12"/>
        <v>0</v>
      </c>
      <c r="S1080" s="210">
        <v>0</v>
      </c>
      <c r="T1080" s="211">
        <f t="shared" si="13"/>
        <v>0</v>
      </c>
      <c r="AR1080" s="19" t="s">
        <v>415</v>
      </c>
      <c r="AT1080" s="19" t="s">
        <v>410</v>
      </c>
      <c r="AU1080" s="19" t="s">
        <v>87</v>
      </c>
      <c r="AY1080" s="19" t="s">
        <v>406</v>
      </c>
      <c r="BE1080" s="212">
        <f t="shared" si="14"/>
        <v>0</v>
      </c>
      <c r="BF1080" s="212">
        <f t="shared" si="15"/>
        <v>0</v>
      </c>
      <c r="BG1080" s="212">
        <f t="shared" si="16"/>
        <v>0</v>
      </c>
      <c r="BH1080" s="212">
        <f t="shared" si="17"/>
        <v>0</v>
      </c>
      <c r="BI1080" s="212">
        <f t="shared" si="18"/>
        <v>0</v>
      </c>
      <c r="BJ1080" s="19" t="s">
        <v>23</v>
      </c>
      <c r="BK1080" s="212">
        <f t="shared" si="19"/>
        <v>0</v>
      </c>
      <c r="BL1080" s="19" t="s">
        <v>415</v>
      </c>
      <c r="BM1080" s="19" t="s">
        <v>4714</v>
      </c>
    </row>
    <row r="1081" spans="2:65" s="1" customFormat="1" ht="22.5" customHeight="1" x14ac:dyDescent="0.3">
      <c r="B1081" s="37"/>
      <c r="C1081" s="201" t="s">
        <v>1958</v>
      </c>
      <c r="D1081" s="201" t="s">
        <v>410</v>
      </c>
      <c r="E1081" s="202" t="s">
        <v>2755</v>
      </c>
      <c r="F1081" s="203" t="s">
        <v>2756</v>
      </c>
      <c r="G1081" s="204" t="s">
        <v>1363</v>
      </c>
      <c r="H1081" s="205">
        <v>1</v>
      </c>
      <c r="I1081" s="206"/>
      <c r="J1081" s="207">
        <f t="shared" si="10"/>
        <v>0</v>
      </c>
      <c r="K1081" s="203" t="s">
        <v>36</v>
      </c>
      <c r="L1081" s="57"/>
      <c r="M1081" s="208" t="s">
        <v>36</v>
      </c>
      <c r="N1081" s="209" t="s">
        <v>50</v>
      </c>
      <c r="O1081" s="38"/>
      <c r="P1081" s="210">
        <f t="shared" si="11"/>
        <v>0</v>
      </c>
      <c r="Q1081" s="210">
        <v>0</v>
      </c>
      <c r="R1081" s="210">
        <f t="shared" si="12"/>
        <v>0</v>
      </c>
      <c r="S1081" s="210">
        <v>0</v>
      </c>
      <c r="T1081" s="211">
        <f t="shared" si="13"/>
        <v>0</v>
      </c>
      <c r="AR1081" s="19" t="s">
        <v>415</v>
      </c>
      <c r="AT1081" s="19" t="s">
        <v>410</v>
      </c>
      <c r="AU1081" s="19" t="s">
        <v>87</v>
      </c>
      <c r="AY1081" s="19" t="s">
        <v>406</v>
      </c>
      <c r="BE1081" s="212">
        <f t="shared" si="14"/>
        <v>0</v>
      </c>
      <c r="BF1081" s="212">
        <f t="shared" si="15"/>
        <v>0</v>
      </c>
      <c r="BG1081" s="212">
        <f t="shared" si="16"/>
        <v>0</v>
      </c>
      <c r="BH1081" s="212">
        <f t="shared" si="17"/>
        <v>0</v>
      </c>
      <c r="BI1081" s="212">
        <f t="shared" si="18"/>
        <v>0</v>
      </c>
      <c r="BJ1081" s="19" t="s">
        <v>23</v>
      </c>
      <c r="BK1081" s="212">
        <f t="shared" si="19"/>
        <v>0</v>
      </c>
      <c r="BL1081" s="19" t="s">
        <v>415</v>
      </c>
      <c r="BM1081" s="19" t="s">
        <v>4715</v>
      </c>
    </row>
    <row r="1082" spans="2:65" s="1" customFormat="1" ht="22.5" customHeight="1" x14ac:dyDescent="0.3">
      <c r="B1082" s="37"/>
      <c r="C1082" s="201" t="s">
        <v>1965</v>
      </c>
      <c r="D1082" s="201" t="s">
        <v>410</v>
      </c>
      <c r="E1082" s="202" t="s">
        <v>4716</v>
      </c>
      <c r="F1082" s="203" t="s">
        <v>4717</v>
      </c>
      <c r="G1082" s="204" t="s">
        <v>1363</v>
      </c>
      <c r="H1082" s="205">
        <v>1</v>
      </c>
      <c r="I1082" s="206"/>
      <c r="J1082" s="207">
        <f t="shared" si="10"/>
        <v>0</v>
      </c>
      <c r="K1082" s="203" t="s">
        <v>36</v>
      </c>
      <c r="L1082" s="57"/>
      <c r="M1082" s="208" t="s">
        <v>36</v>
      </c>
      <c r="N1082" s="209" t="s">
        <v>50</v>
      </c>
      <c r="O1082" s="38"/>
      <c r="P1082" s="210">
        <f t="shared" si="11"/>
        <v>0</v>
      </c>
      <c r="Q1082" s="210">
        <v>0.129</v>
      </c>
      <c r="R1082" s="210">
        <f t="shared" si="12"/>
        <v>0.129</v>
      </c>
      <c r="S1082" s="210">
        <v>0</v>
      </c>
      <c r="T1082" s="211">
        <f t="shared" si="13"/>
        <v>0</v>
      </c>
      <c r="AR1082" s="19" t="s">
        <v>415</v>
      </c>
      <c r="AT1082" s="19" t="s">
        <v>410</v>
      </c>
      <c r="AU1082" s="19" t="s">
        <v>87</v>
      </c>
      <c r="AY1082" s="19" t="s">
        <v>406</v>
      </c>
      <c r="BE1082" s="212">
        <f t="shared" si="14"/>
        <v>0</v>
      </c>
      <c r="BF1082" s="212">
        <f t="shared" si="15"/>
        <v>0</v>
      </c>
      <c r="BG1082" s="212">
        <f t="shared" si="16"/>
        <v>0</v>
      </c>
      <c r="BH1082" s="212">
        <f t="shared" si="17"/>
        <v>0</v>
      </c>
      <c r="BI1082" s="212">
        <f t="shared" si="18"/>
        <v>0</v>
      </c>
      <c r="BJ1082" s="19" t="s">
        <v>23</v>
      </c>
      <c r="BK1082" s="212">
        <f t="shared" si="19"/>
        <v>0</v>
      </c>
      <c r="BL1082" s="19" t="s">
        <v>415</v>
      </c>
      <c r="BM1082" s="19" t="s">
        <v>4718</v>
      </c>
    </row>
    <row r="1083" spans="2:65" s="1" customFormat="1" ht="31.5" customHeight="1" x14ac:dyDescent="0.3">
      <c r="B1083" s="37"/>
      <c r="C1083" s="201" t="s">
        <v>1971</v>
      </c>
      <c r="D1083" s="201" t="s">
        <v>410</v>
      </c>
      <c r="E1083" s="202" t="s">
        <v>2763</v>
      </c>
      <c r="F1083" s="203" t="s">
        <v>2764</v>
      </c>
      <c r="G1083" s="204" t="s">
        <v>1363</v>
      </c>
      <c r="H1083" s="205">
        <v>1</v>
      </c>
      <c r="I1083" s="206"/>
      <c r="J1083" s="207">
        <f t="shared" si="10"/>
        <v>0</v>
      </c>
      <c r="K1083" s="203" t="s">
        <v>36</v>
      </c>
      <c r="L1083" s="57"/>
      <c r="M1083" s="208" t="s">
        <v>36</v>
      </c>
      <c r="N1083" s="209" t="s">
        <v>50</v>
      </c>
      <c r="O1083" s="38"/>
      <c r="P1083" s="210">
        <f t="shared" si="11"/>
        <v>0</v>
      </c>
      <c r="Q1083" s="210">
        <v>0</v>
      </c>
      <c r="R1083" s="210">
        <f t="shared" si="12"/>
        <v>0</v>
      </c>
      <c r="S1083" s="210">
        <v>0</v>
      </c>
      <c r="T1083" s="211">
        <f t="shared" si="13"/>
        <v>0</v>
      </c>
      <c r="AR1083" s="19" t="s">
        <v>415</v>
      </c>
      <c r="AT1083" s="19" t="s">
        <v>410</v>
      </c>
      <c r="AU1083" s="19" t="s">
        <v>87</v>
      </c>
      <c r="AY1083" s="19" t="s">
        <v>406</v>
      </c>
      <c r="BE1083" s="212">
        <f t="shared" si="14"/>
        <v>0</v>
      </c>
      <c r="BF1083" s="212">
        <f t="shared" si="15"/>
        <v>0</v>
      </c>
      <c r="BG1083" s="212">
        <f t="shared" si="16"/>
        <v>0</v>
      </c>
      <c r="BH1083" s="212">
        <f t="shared" si="17"/>
        <v>0</v>
      </c>
      <c r="BI1083" s="212">
        <f t="shared" si="18"/>
        <v>0</v>
      </c>
      <c r="BJ1083" s="19" t="s">
        <v>23</v>
      </c>
      <c r="BK1083" s="212">
        <f t="shared" si="19"/>
        <v>0</v>
      </c>
      <c r="BL1083" s="19" t="s">
        <v>415</v>
      </c>
      <c r="BM1083" s="19" t="s">
        <v>4719</v>
      </c>
    </row>
    <row r="1084" spans="2:65" s="11" customFormat="1" ht="29.85" customHeight="1" x14ac:dyDescent="0.3">
      <c r="B1084" s="182"/>
      <c r="C1084" s="183"/>
      <c r="D1084" s="198" t="s">
        <v>78</v>
      </c>
      <c r="E1084" s="199" t="s">
        <v>974</v>
      </c>
      <c r="F1084" s="199" t="s">
        <v>2770</v>
      </c>
      <c r="G1084" s="183"/>
      <c r="H1084" s="183"/>
      <c r="I1084" s="186"/>
      <c r="J1084" s="200">
        <f>BK1084</f>
        <v>0</v>
      </c>
      <c r="K1084" s="183"/>
      <c r="L1084" s="188"/>
      <c r="M1084" s="189"/>
      <c r="N1084" s="190"/>
      <c r="O1084" s="190"/>
      <c r="P1084" s="191">
        <f>P1085</f>
        <v>0</v>
      </c>
      <c r="Q1084" s="190"/>
      <c r="R1084" s="191">
        <f>R1085</f>
        <v>0</v>
      </c>
      <c r="S1084" s="190"/>
      <c r="T1084" s="192">
        <f>T1085</f>
        <v>0</v>
      </c>
      <c r="AR1084" s="193" t="s">
        <v>23</v>
      </c>
      <c r="AT1084" s="194" t="s">
        <v>78</v>
      </c>
      <c r="AU1084" s="194" t="s">
        <v>23</v>
      </c>
      <c r="AY1084" s="193" t="s">
        <v>406</v>
      </c>
      <c r="BK1084" s="195">
        <f>BK1085</f>
        <v>0</v>
      </c>
    </row>
    <row r="1085" spans="2:65" s="1" customFormat="1" ht="22.5" customHeight="1" x14ac:dyDescent="0.3">
      <c r="B1085" s="37"/>
      <c r="C1085" s="201" t="s">
        <v>1976</v>
      </c>
      <c r="D1085" s="201" t="s">
        <v>410</v>
      </c>
      <c r="E1085" s="202" t="s">
        <v>2772</v>
      </c>
      <c r="F1085" s="203" t="s">
        <v>2773</v>
      </c>
      <c r="G1085" s="204" t="s">
        <v>501</v>
      </c>
      <c r="H1085" s="205">
        <v>846.01</v>
      </c>
      <c r="I1085" s="206"/>
      <c r="J1085" s="207">
        <f>ROUND(I1085*H1085,2)</f>
        <v>0</v>
      </c>
      <c r="K1085" s="203" t="s">
        <v>414</v>
      </c>
      <c r="L1085" s="57"/>
      <c r="M1085" s="208" t="s">
        <v>36</v>
      </c>
      <c r="N1085" s="209" t="s">
        <v>50</v>
      </c>
      <c r="O1085" s="38"/>
      <c r="P1085" s="210">
        <f>O1085*H1085</f>
        <v>0</v>
      </c>
      <c r="Q1085" s="210">
        <v>0</v>
      </c>
      <c r="R1085" s="210">
        <f>Q1085*H1085</f>
        <v>0</v>
      </c>
      <c r="S1085" s="210">
        <v>0</v>
      </c>
      <c r="T1085" s="211">
        <f>S1085*H1085</f>
        <v>0</v>
      </c>
      <c r="AR1085" s="19" t="s">
        <v>415</v>
      </c>
      <c r="AT1085" s="19" t="s">
        <v>410</v>
      </c>
      <c r="AU1085" s="19" t="s">
        <v>87</v>
      </c>
      <c r="AY1085" s="19" t="s">
        <v>406</v>
      </c>
      <c r="BE1085" s="212">
        <f>IF(N1085="základní",J1085,0)</f>
        <v>0</v>
      </c>
      <c r="BF1085" s="212">
        <f>IF(N1085="snížená",J1085,0)</f>
        <v>0</v>
      </c>
      <c r="BG1085" s="212">
        <f>IF(N1085="zákl. přenesená",J1085,0)</f>
        <v>0</v>
      </c>
      <c r="BH1085" s="212">
        <f>IF(N1085="sníž. přenesená",J1085,0)</f>
        <v>0</v>
      </c>
      <c r="BI1085" s="212">
        <f>IF(N1085="nulová",J1085,0)</f>
        <v>0</v>
      </c>
      <c r="BJ1085" s="19" t="s">
        <v>23</v>
      </c>
      <c r="BK1085" s="212">
        <f>ROUND(I1085*H1085,2)</f>
        <v>0</v>
      </c>
      <c r="BL1085" s="19" t="s">
        <v>415</v>
      </c>
      <c r="BM1085" s="19" t="s">
        <v>4720</v>
      </c>
    </row>
    <row r="1086" spans="2:65" s="11" customFormat="1" ht="37.35" customHeight="1" x14ac:dyDescent="0.35">
      <c r="B1086" s="182"/>
      <c r="C1086" s="183"/>
      <c r="D1086" s="184" t="s">
        <v>78</v>
      </c>
      <c r="E1086" s="185" t="s">
        <v>2775</v>
      </c>
      <c r="F1086" s="185" t="s">
        <v>2776</v>
      </c>
      <c r="G1086" s="183"/>
      <c r="H1086" s="183"/>
      <c r="I1086" s="186"/>
      <c r="J1086" s="187">
        <f>BK1086</f>
        <v>0</v>
      </c>
      <c r="K1086" s="183"/>
      <c r="L1086" s="188"/>
      <c r="M1086" s="189"/>
      <c r="N1086" s="190"/>
      <c r="O1086" s="190"/>
      <c r="P1086" s="191">
        <f>P1087</f>
        <v>0</v>
      </c>
      <c r="Q1086" s="190"/>
      <c r="R1086" s="191">
        <f>R1087</f>
        <v>0.79199999999999993</v>
      </c>
      <c r="S1086" s="190"/>
      <c r="T1086" s="192">
        <f>T1087</f>
        <v>0</v>
      </c>
      <c r="AR1086" s="193" t="s">
        <v>87</v>
      </c>
      <c r="AT1086" s="194" t="s">
        <v>78</v>
      </c>
      <c r="AU1086" s="194" t="s">
        <v>79</v>
      </c>
      <c r="AY1086" s="193" t="s">
        <v>406</v>
      </c>
      <c r="BK1086" s="195">
        <f>BK1087</f>
        <v>0</v>
      </c>
    </row>
    <row r="1087" spans="2:65" s="11" customFormat="1" ht="19.899999999999999" customHeight="1" x14ac:dyDescent="0.3">
      <c r="B1087" s="182"/>
      <c r="C1087" s="183"/>
      <c r="D1087" s="198" t="s">
        <v>78</v>
      </c>
      <c r="E1087" s="199" t="s">
        <v>2842</v>
      </c>
      <c r="F1087" s="199" t="s">
        <v>2843</v>
      </c>
      <c r="G1087" s="183"/>
      <c r="H1087" s="183"/>
      <c r="I1087" s="186"/>
      <c r="J1087" s="200">
        <f>BK1087</f>
        <v>0</v>
      </c>
      <c r="K1087" s="183"/>
      <c r="L1087" s="188"/>
      <c r="M1087" s="189"/>
      <c r="N1087" s="190"/>
      <c r="O1087" s="190"/>
      <c r="P1087" s="191">
        <f>P1088</f>
        <v>0</v>
      </c>
      <c r="Q1087" s="190"/>
      <c r="R1087" s="191">
        <f>R1088</f>
        <v>0.79199999999999993</v>
      </c>
      <c r="S1087" s="190"/>
      <c r="T1087" s="192">
        <f>T1088</f>
        <v>0</v>
      </c>
      <c r="AR1087" s="193" t="s">
        <v>87</v>
      </c>
      <c r="AT1087" s="194" t="s">
        <v>78</v>
      </c>
      <c r="AU1087" s="194" t="s">
        <v>23</v>
      </c>
      <c r="AY1087" s="193" t="s">
        <v>406</v>
      </c>
      <c r="BK1087" s="195">
        <f>BK1088</f>
        <v>0</v>
      </c>
    </row>
    <row r="1088" spans="2:65" s="1" customFormat="1" ht="31.5" customHeight="1" x14ac:dyDescent="0.3">
      <c r="B1088" s="37"/>
      <c r="C1088" s="201" t="s">
        <v>1980</v>
      </c>
      <c r="D1088" s="201" t="s">
        <v>410</v>
      </c>
      <c r="E1088" s="202" t="s">
        <v>2845</v>
      </c>
      <c r="F1088" s="203" t="s">
        <v>2846</v>
      </c>
      <c r="G1088" s="204" t="s">
        <v>596</v>
      </c>
      <c r="H1088" s="205">
        <v>72</v>
      </c>
      <c r="I1088" s="206"/>
      <c r="J1088" s="207">
        <f>ROUND(I1088*H1088,2)</f>
        <v>0</v>
      </c>
      <c r="K1088" s="203" t="s">
        <v>36</v>
      </c>
      <c r="L1088" s="57"/>
      <c r="M1088" s="208" t="s">
        <v>36</v>
      </c>
      <c r="N1088" s="209" t="s">
        <v>50</v>
      </c>
      <c r="O1088" s="38"/>
      <c r="P1088" s="210">
        <f>O1088*H1088</f>
        <v>0</v>
      </c>
      <c r="Q1088" s="210">
        <v>1.0999999999999999E-2</v>
      </c>
      <c r="R1088" s="210">
        <f>Q1088*H1088</f>
        <v>0.79199999999999993</v>
      </c>
      <c r="S1088" s="210">
        <v>0</v>
      </c>
      <c r="T1088" s="211">
        <f>S1088*H1088</f>
        <v>0</v>
      </c>
      <c r="AR1088" s="19" t="s">
        <v>493</v>
      </c>
      <c r="AT1088" s="19" t="s">
        <v>410</v>
      </c>
      <c r="AU1088" s="19" t="s">
        <v>87</v>
      </c>
      <c r="AY1088" s="19" t="s">
        <v>406</v>
      </c>
      <c r="BE1088" s="212">
        <f>IF(N1088="základní",J1088,0)</f>
        <v>0</v>
      </c>
      <c r="BF1088" s="212">
        <f>IF(N1088="snížená",J1088,0)</f>
        <v>0</v>
      </c>
      <c r="BG1088" s="212">
        <f>IF(N1088="zákl. přenesená",J1088,0)</f>
        <v>0</v>
      </c>
      <c r="BH1088" s="212">
        <f>IF(N1088="sníž. přenesená",J1088,0)</f>
        <v>0</v>
      </c>
      <c r="BI1088" s="212">
        <f>IF(N1088="nulová",J1088,0)</f>
        <v>0</v>
      </c>
      <c r="BJ1088" s="19" t="s">
        <v>23</v>
      </c>
      <c r="BK1088" s="212">
        <f>ROUND(I1088*H1088,2)</f>
        <v>0</v>
      </c>
      <c r="BL1088" s="19" t="s">
        <v>493</v>
      </c>
      <c r="BM1088" s="19" t="s">
        <v>4721</v>
      </c>
    </row>
    <row r="1089" spans="2:65" s="11" customFormat="1" ht="37.35" customHeight="1" x14ac:dyDescent="0.35">
      <c r="B1089" s="182"/>
      <c r="C1089" s="183"/>
      <c r="D1089" s="184" t="s">
        <v>78</v>
      </c>
      <c r="E1089" s="185" t="s">
        <v>533</v>
      </c>
      <c r="F1089" s="185" t="s">
        <v>2848</v>
      </c>
      <c r="G1089" s="183"/>
      <c r="H1089" s="183"/>
      <c r="I1089" s="186"/>
      <c r="J1089" s="187">
        <f>BK1089</f>
        <v>0</v>
      </c>
      <c r="K1089" s="183"/>
      <c r="L1089" s="188"/>
      <c r="M1089" s="189"/>
      <c r="N1089" s="190"/>
      <c r="O1089" s="190"/>
      <c r="P1089" s="191">
        <f>P1090</f>
        <v>0</v>
      </c>
      <c r="Q1089" s="190"/>
      <c r="R1089" s="191">
        <f>R1090</f>
        <v>0</v>
      </c>
      <c r="S1089" s="190"/>
      <c r="T1089" s="192">
        <f>T1090</f>
        <v>0</v>
      </c>
      <c r="AR1089" s="193" t="s">
        <v>94</v>
      </c>
      <c r="AT1089" s="194" t="s">
        <v>78</v>
      </c>
      <c r="AU1089" s="194" t="s">
        <v>79</v>
      </c>
      <c r="AY1089" s="193" t="s">
        <v>406</v>
      </c>
      <c r="BK1089" s="195">
        <f>BK1090</f>
        <v>0</v>
      </c>
    </row>
    <row r="1090" spans="2:65" s="11" customFormat="1" ht="19.899999999999999" customHeight="1" x14ac:dyDescent="0.3">
      <c r="B1090" s="182"/>
      <c r="C1090" s="183"/>
      <c r="D1090" s="198" t="s">
        <v>78</v>
      </c>
      <c r="E1090" s="199" t="s">
        <v>2849</v>
      </c>
      <c r="F1090" s="199" t="s">
        <v>2850</v>
      </c>
      <c r="G1090" s="183"/>
      <c r="H1090" s="183"/>
      <c r="I1090" s="186"/>
      <c r="J1090" s="200">
        <f>BK1090</f>
        <v>0</v>
      </c>
      <c r="K1090" s="183"/>
      <c r="L1090" s="188"/>
      <c r="M1090" s="189"/>
      <c r="N1090" s="190"/>
      <c r="O1090" s="190"/>
      <c r="P1090" s="191">
        <f>P1091</f>
        <v>0</v>
      </c>
      <c r="Q1090" s="190"/>
      <c r="R1090" s="191">
        <f>R1091</f>
        <v>0</v>
      </c>
      <c r="S1090" s="190"/>
      <c r="T1090" s="192">
        <f>T1091</f>
        <v>0</v>
      </c>
      <c r="AR1090" s="193" t="s">
        <v>94</v>
      </c>
      <c r="AT1090" s="194" t="s">
        <v>78</v>
      </c>
      <c r="AU1090" s="194" t="s">
        <v>23</v>
      </c>
      <c r="AY1090" s="193" t="s">
        <v>406</v>
      </c>
      <c r="BK1090" s="195">
        <f>BK1091</f>
        <v>0</v>
      </c>
    </row>
    <row r="1091" spans="2:65" s="1" customFormat="1" ht="22.5" customHeight="1" x14ac:dyDescent="0.3">
      <c r="B1091" s="37"/>
      <c r="C1091" s="201" t="s">
        <v>1985</v>
      </c>
      <c r="D1091" s="201" t="s">
        <v>410</v>
      </c>
      <c r="E1091" s="202" t="s">
        <v>4722</v>
      </c>
      <c r="F1091" s="203" t="s">
        <v>4723</v>
      </c>
      <c r="G1091" s="204" t="s">
        <v>1363</v>
      </c>
      <c r="H1091" s="205">
        <v>1</v>
      </c>
      <c r="I1091" s="206"/>
      <c r="J1091" s="207">
        <f>ROUND(I1091*H1091,2)</f>
        <v>0</v>
      </c>
      <c r="K1091" s="203" t="s">
        <v>36</v>
      </c>
      <c r="L1091" s="57"/>
      <c r="M1091" s="208" t="s">
        <v>36</v>
      </c>
      <c r="N1091" s="281" t="s">
        <v>50</v>
      </c>
      <c r="O1091" s="282"/>
      <c r="P1091" s="283">
        <f>O1091*H1091</f>
        <v>0</v>
      </c>
      <c r="Q1091" s="283">
        <v>0</v>
      </c>
      <c r="R1091" s="283">
        <f>Q1091*H1091</f>
        <v>0</v>
      </c>
      <c r="S1091" s="283">
        <v>0</v>
      </c>
      <c r="T1091" s="284">
        <f>S1091*H1091</f>
        <v>0</v>
      </c>
      <c r="AR1091" s="19" t="s">
        <v>723</v>
      </c>
      <c r="AT1091" s="19" t="s">
        <v>410</v>
      </c>
      <c r="AU1091" s="19" t="s">
        <v>87</v>
      </c>
      <c r="AY1091" s="19" t="s">
        <v>406</v>
      </c>
      <c r="BE1091" s="212">
        <f>IF(N1091="základní",J1091,0)</f>
        <v>0</v>
      </c>
      <c r="BF1091" s="212">
        <f>IF(N1091="snížená",J1091,0)</f>
        <v>0</v>
      </c>
      <c r="BG1091" s="212">
        <f>IF(N1091="zákl. přenesená",J1091,0)</f>
        <v>0</v>
      </c>
      <c r="BH1091" s="212">
        <f>IF(N1091="sníž. přenesená",J1091,0)</f>
        <v>0</v>
      </c>
      <c r="BI1091" s="212">
        <f>IF(N1091="nulová",J1091,0)</f>
        <v>0</v>
      </c>
      <c r="BJ1091" s="19" t="s">
        <v>23</v>
      </c>
      <c r="BK1091" s="212">
        <f>ROUND(I1091*H1091,2)</f>
        <v>0</v>
      </c>
      <c r="BL1091" s="19" t="s">
        <v>723</v>
      </c>
      <c r="BM1091" s="19" t="s">
        <v>4724</v>
      </c>
    </row>
    <row r="1092" spans="2:65" s="1" customFormat="1" ht="6.95" customHeight="1" x14ac:dyDescent="0.3">
      <c r="B1092" s="52"/>
      <c r="C1092" s="53"/>
      <c r="D1092" s="53"/>
      <c r="E1092" s="53"/>
      <c r="F1092" s="53"/>
      <c r="G1092" s="53"/>
      <c r="H1092" s="53"/>
      <c r="I1092" s="141"/>
      <c r="J1092" s="53"/>
      <c r="K1092" s="53"/>
      <c r="L1092" s="57"/>
    </row>
  </sheetData>
  <sheetProtection password="CC35" sheet="1" objects="1" scenarios="1" formatColumns="0" formatRows="0" sort="0" autoFilter="0"/>
  <autoFilter ref="C104:K104"/>
  <mergeCells count="15">
    <mergeCell ref="E95:H95"/>
    <mergeCell ref="E93:H93"/>
    <mergeCell ref="E97:H97"/>
    <mergeCell ref="G1:H1"/>
    <mergeCell ref="L2:V2"/>
    <mergeCell ref="E49:H49"/>
    <mergeCell ref="E53:H53"/>
    <mergeCell ref="E51:H51"/>
    <mergeCell ref="E55:H55"/>
    <mergeCell ref="E91:H91"/>
    <mergeCell ref="E7:H7"/>
    <mergeCell ref="E11:H11"/>
    <mergeCell ref="E9:H9"/>
    <mergeCell ref="E13:H13"/>
    <mergeCell ref="E28:H28"/>
  </mergeCells>
  <hyperlinks>
    <hyperlink ref="F1:G1" location="C2" tooltip="Krycí list soupisu" display="1) Krycí list soupisu"/>
    <hyperlink ref="G1:H1" location="C62" tooltip="Rekapitulace" display="2) Rekapitulace"/>
    <hyperlink ref="J1" location="C104" tooltip="Soupis prací" display="3) Soupis prací"/>
    <hyperlink ref="L1:V1" location="'Rekapitulace stavby'!C2" tooltip="Rekapitulace stavby" display="Rekapitulace stavby"/>
  </hyperlinks>
  <printOptions horizontalCentered="1"/>
  <pageMargins left="0.59055118110236227" right="0.59055118110236227" top="0.59055118110236227" bottom="0.59055118110236227" header="0" footer="0"/>
  <pageSetup paperSize="9" fitToHeight="100" orientation="landscape" r:id="rId1"/>
  <headerFooter>
    <oddFooter>&amp;CStrana &amp;P z 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BR298"/>
  <sheetViews>
    <sheetView showGridLines="0" workbookViewId="0">
      <pane ySplit="1" topLeftCell="A2" activePane="bottomLeft" state="frozen"/>
      <selection pane="bottomLeft"/>
    </sheetView>
  </sheetViews>
  <sheetFormatPr defaultRowHeight="13.5" x14ac:dyDescent="0.3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15" customWidth="1"/>
    <col min="10" max="10" width="23.5" customWidth="1"/>
    <col min="11" max="11" width="15.5" customWidth="1"/>
    <col min="13" max="18" width="9.33203125" hidden="1"/>
    <col min="19" max="19" width="8.1640625" hidden="1" customWidth="1"/>
    <col min="20" max="20" width="29.6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 x14ac:dyDescent="0.3">
      <c r="A1" s="17"/>
      <c r="B1" s="294"/>
      <c r="C1" s="294"/>
      <c r="D1" s="293" t="s">
        <v>1</v>
      </c>
      <c r="E1" s="294"/>
      <c r="F1" s="295" t="s">
        <v>8574</v>
      </c>
      <c r="G1" s="427" t="s">
        <v>8575</v>
      </c>
      <c r="H1" s="427"/>
      <c r="I1" s="300"/>
      <c r="J1" s="295" t="s">
        <v>8576</v>
      </c>
      <c r="K1" s="293" t="s">
        <v>213</v>
      </c>
      <c r="L1" s="295" t="s">
        <v>8577</v>
      </c>
      <c r="M1" s="295"/>
      <c r="N1" s="295"/>
      <c r="O1" s="295"/>
      <c r="P1" s="295"/>
      <c r="Q1" s="295"/>
      <c r="R1" s="295"/>
      <c r="S1" s="295"/>
      <c r="T1" s="295"/>
      <c r="U1" s="291"/>
      <c r="V1" s="291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</row>
    <row r="2" spans="1:70" ht="36.950000000000003" customHeight="1" x14ac:dyDescent="0.3">
      <c r="L2" s="385"/>
      <c r="M2" s="385"/>
      <c r="N2" s="385"/>
      <c r="O2" s="385"/>
      <c r="P2" s="385"/>
      <c r="Q2" s="385"/>
      <c r="R2" s="385"/>
      <c r="S2" s="385"/>
      <c r="T2" s="385"/>
      <c r="U2" s="385"/>
      <c r="V2" s="385"/>
      <c r="AT2" s="19" t="s">
        <v>134</v>
      </c>
      <c r="AZ2" s="116" t="s">
        <v>2872</v>
      </c>
      <c r="BA2" s="116" t="s">
        <v>36</v>
      </c>
      <c r="BB2" s="116" t="s">
        <v>36</v>
      </c>
      <c r="BC2" s="116" t="s">
        <v>4725</v>
      </c>
      <c r="BD2" s="116" t="s">
        <v>87</v>
      </c>
    </row>
    <row r="3" spans="1:70" ht="6.95" customHeight="1" x14ac:dyDescent="0.3">
      <c r="B3" s="20"/>
      <c r="C3" s="21"/>
      <c r="D3" s="21"/>
      <c r="E3" s="21"/>
      <c r="F3" s="21"/>
      <c r="G3" s="21"/>
      <c r="H3" s="21"/>
      <c r="I3" s="117"/>
      <c r="J3" s="21"/>
      <c r="K3" s="22"/>
      <c r="AT3" s="19" t="s">
        <v>87</v>
      </c>
      <c r="AZ3" s="116" t="s">
        <v>261</v>
      </c>
      <c r="BA3" s="116" t="s">
        <v>36</v>
      </c>
      <c r="BB3" s="116" t="s">
        <v>36</v>
      </c>
      <c r="BC3" s="116" t="s">
        <v>4726</v>
      </c>
      <c r="BD3" s="116" t="s">
        <v>87</v>
      </c>
    </row>
    <row r="4" spans="1:70" ht="36.950000000000003" customHeight="1" x14ac:dyDescent="0.3">
      <c r="B4" s="23"/>
      <c r="C4" s="24"/>
      <c r="D4" s="25" t="s">
        <v>218</v>
      </c>
      <c r="E4" s="24"/>
      <c r="F4" s="24"/>
      <c r="G4" s="24"/>
      <c r="H4" s="24"/>
      <c r="I4" s="118"/>
      <c r="J4" s="24"/>
      <c r="K4" s="26"/>
      <c r="M4" s="27" t="s">
        <v>10</v>
      </c>
      <c r="AT4" s="19" t="s">
        <v>4</v>
      </c>
      <c r="AZ4" s="116" t="s">
        <v>2875</v>
      </c>
      <c r="BA4" s="116" t="s">
        <v>36</v>
      </c>
      <c r="BB4" s="116" t="s">
        <v>36</v>
      </c>
      <c r="BC4" s="116" t="s">
        <v>4727</v>
      </c>
      <c r="BD4" s="116" t="s">
        <v>87</v>
      </c>
    </row>
    <row r="5" spans="1:70" ht="6.95" customHeight="1" x14ac:dyDescent="0.3">
      <c r="B5" s="23"/>
      <c r="C5" s="24"/>
      <c r="D5" s="24"/>
      <c r="E5" s="24"/>
      <c r="F5" s="24"/>
      <c r="G5" s="24"/>
      <c r="H5" s="24"/>
      <c r="I5" s="118"/>
      <c r="J5" s="24"/>
      <c r="K5" s="26"/>
      <c r="AZ5" s="116" t="s">
        <v>2877</v>
      </c>
      <c r="BA5" s="116" t="s">
        <v>36</v>
      </c>
      <c r="BB5" s="116" t="s">
        <v>36</v>
      </c>
      <c r="BC5" s="116" t="s">
        <v>4728</v>
      </c>
      <c r="BD5" s="116" t="s">
        <v>87</v>
      </c>
    </row>
    <row r="6" spans="1:70" ht="15" x14ac:dyDescent="0.3">
      <c r="B6" s="23"/>
      <c r="C6" s="24"/>
      <c r="D6" s="32" t="s">
        <v>16</v>
      </c>
      <c r="E6" s="24"/>
      <c r="F6" s="24"/>
      <c r="G6" s="24"/>
      <c r="H6" s="24"/>
      <c r="I6" s="118"/>
      <c r="J6" s="24"/>
      <c r="K6" s="26"/>
      <c r="AZ6" s="116" t="s">
        <v>3075</v>
      </c>
      <c r="BA6" s="116" t="s">
        <v>36</v>
      </c>
      <c r="BB6" s="116" t="s">
        <v>36</v>
      </c>
      <c r="BC6" s="116" t="s">
        <v>4729</v>
      </c>
      <c r="BD6" s="116" t="s">
        <v>87</v>
      </c>
    </row>
    <row r="7" spans="1:70" ht="22.5" customHeight="1" x14ac:dyDescent="0.3">
      <c r="B7" s="23"/>
      <c r="C7" s="24"/>
      <c r="D7" s="24"/>
      <c r="E7" s="428" t="str">
        <f>'Rekapitulace stavby'!K6</f>
        <v>ZLEPŠENÍ EKOLOGICKÉHO STAVU ŘEKY BEČVY V HRANICÍCH</v>
      </c>
      <c r="F7" s="414"/>
      <c r="G7" s="414"/>
      <c r="H7" s="414"/>
      <c r="I7" s="118"/>
      <c r="J7" s="24"/>
      <c r="K7" s="26"/>
      <c r="AZ7" s="116" t="s">
        <v>4730</v>
      </c>
      <c r="BA7" s="116" t="s">
        <v>36</v>
      </c>
      <c r="BB7" s="116" t="s">
        <v>36</v>
      </c>
      <c r="BC7" s="116" t="s">
        <v>4731</v>
      </c>
      <c r="BD7" s="116" t="s">
        <v>87</v>
      </c>
    </row>
    <row r="8" spans="1:70" ht="15" x14ac:dyDescent="0.3">
      <c r="B8" s="23"/>
      <c r="C8" s="24"/>
      <c r="D8" s="32" t="s">
        <v>226</v>
      </c>
      <c r="E8" s="24"/>
      <c r="F8" s="24"/>
      <c r="G8" s="24"/>
      <c r="H8" s="24"/>
      <c r="I8" s="118"/>
      <c r="J8" s="24"/>
      <c r="K8" s="26"/>
      <c r="AZ8" s="116" t="s">
        <v>4732</v>
      </c>
      <c r="BA8" s="116" t="s">
        <v>36</v>
      </c>
      <c r="BB8" s="116" t="s">
        <v>36</v>
      </c>
      <c r="BC8" s="116" t="s">
        <v>4733</v>
      </c>
      <c r="BD8" s="116" t="s">
        <v>87</v>
      </c>
    </row>
    <row r="9" spans="1:70" ht="22.5" customHeight="1" x14ac:dyDescent="0.3">
      <c r="B9" s="23"/>
      <c r="C9" s="24"/>
      <c r="D9" s="24"/>
      <c r="E9" s="428" t="s">
        <v>229</v>
      </c>
      <c r="F9" s="414"/>
      <c r="G9" s="414"/>
      <c r="H9" s="414"/>
      <c r="I9" s="118"/>
      <c r="J9" s="24"/>
      <c r="K9" s="26"/>
      <c r="AZ9" s="116" t="s">
        <v>3082</v>
      </c>
      <c r="BA9" s="116" t="s">
        <v>36</v>
      </c>
      <c r="BB9" s="116" t="s">
        <v>36</v>
      </c>
      <c r="BC9" s="116" t="s">
        <v>3945</v>
      </c>
      <c r="BD9" s="116" t="s">
        <v>87</v>
      </c>
    </row>
    <row r="10" spans="1:70" ht="15" x14ac:dyDescent="0.3">
      <c r="B10" s="23"/>
      <c r="C10" s="24"/>
      <c r="D10" s="32" t="s">
        <v>232</v>
      </c>
      <c r="E10" s="24"/>
      <c r="F10" s="24"/>
      <c r="G10" s="24"/>
      <c r="H10" s="24"/>
      <c r="I10" s="118"/>
      <c r="J10" s="24"/>
      <c r="K10" s="26"/>
      <c r="AZ10" s="116" t="s">
        <v>4734</v>
      </c>
      <c r="BA10" s="116" t="s">
        <v>36</v>
      </c>
      <c r="BB10" s="116" t="s">
        <v>36</v>
      </c>
      <c r="BC10" s="116" t="s">
        <v>4735</v>
      </c>
      <c r="BD10" s="116" t="s">
        <v>87</v>
      </c>
    </row>
    <row r="11" spans="1:70" s="1" customFormat="1" ht="22.5" customHeight="1" x14ac:dyDescent="0.3">
      <c r="B11" s="37"/>
      <c r="C11" s="38"/>
      <c r="D11" s="38"/>
      <c r="E11" s="429" t="s">
        <v>3907</v>
      </c>
      <c r="F11" s="405"/>
      <c r="G11" s="405"/>
      <c r="H11" s="405"/>
      <c r="I11" s="119"/>
      <c r="J11" s="38"/>
      <c r="K11" s="41"/>
      <c r="AZ11" s="116" t="s">
        <v>4736</v>
      </c>
      <c r="BA11" s="116" t="s">
        <v>36</v>
      </c>
      <c r="BB11" s="116" t="s">
        <v>36</v>
      </c>
      <c r="BC11" s="116" t="s">
        <v>4737</v>
      </c>
      <c r="BD11" s="116" t="s">
        <v>87</v>
      </c>
    </row>
    <row r="12" spans="1:70" s="1" customFormat="1" ht="15" x14ac:dyDescent="0.3">
      <c r="B12" s="37"/>
      <c r="C12" s="38"/>
      <c r="D12" s="32" t="s">
        <v>238</v>
      </c>
      <c r="E12" s="38"/>
      <c r="F12" s="38"/>
      <c r="G12" s="38"/>
      <c r="H12" s="38"/>
      <c r="I12" s="119"/>
      <c r="J12" s="38"/>
      <c r="K12" s="41"/>
      <c r="AZ12" s="116" t="s">
        <v>4738</v>
      </c>
      <c r="BA12" s="116" t="s">
        <v>36</v>
      </c>
      <c r="BB12" s="116" t="s">
        <v>36</v>
      </c>
      <c r="BC12" s="116" t="s">
        <v>4739</v>
      </c>
      <c r="BD12" s="116" t="s">
        <v>87</v>
      </c>
    </row>
    <row r="13" spans="1:70" s="1" customFormat="1" ht="36.950000000000003" customHeight="1" x14ac:dyDescent="0.3">
      <c r="B13" s="37"/>
      <c r="C13" s="38"/>
      <c r="D13" s="38"/>
      <c r="E13" s="430" t="s">
        <v>4740</v>
      </c>
      <c r="F13" s="405"/>
      <c r="G13" s="405"/>
      <c r="H13" s="405"/>
      <c r="I13" s="119"/>
      <c r="J13" s="38"/>
      <c r="K13" s="41"/>
      <c r="AZ13" s="116" t="s">
        <v>2879</v>
      </c>
      <c r="BA13" s="116" t="s">
        <v>36</v>
      </c>
      <c r="BB13" s="116" t="s">
        <v>36</v>
      </c>
      <c r="BC13" s="116" t="s">
        <v>4741</v>
      </c>
      <c r="BD13" s="116" t="s">
        <v>87</v>
      </c>
    </row>
    <row r="14" spans="1:70" s="1" customFormat="1" x14ac:dyDescent="0.3">
      <c r="B14" s="37"/>
      <c r="C14" s="38"/>
      <c r="D14" s="38"/>
      <c r="E14" s="38"/>
      <c r="F14" s="38"/>
      <c r="G14" s="38"/>
      <c r="H14" s="38"/>
      <c r="I14" s="119"/>
      <c r="J14" s="38"/>
      <c r="K14" s="41"/>
      <c r="AZ14" s="116" t="s">
        <v>343</v>
      </c>
      <c r="BA14" s="116" t="s">
        <v>36</v>
      </c>
      <c r="BB14" s="116" t="s">
        <v>36</v>
      </c>
      <c r="BC14" s="116" t="s">
        <v>4742</v>
      </c>
      <c r="BD14" s="116" t="s">
        <v>87</v>
      </c>
    </row>
    <row r="15" spans="1:70" s="1" customFormat="1" ht="14.45" customHeight="1" x14ac:dyDescent="0.3">
      <c r="B15" s="37"/>
      <c r="C15" s="38"/>
      <c r="D15" s="32" t="s">
        <v>19</v>
      </c>
      <c r="E15" s="38"/>
      <c r="F15" s="30" t="s">
        <v>135</v>
      </c>
      <c r="G15" s="38"/>
      <c r="H15" s="38"/>
      <c r="I15" s="120" t="s">
        <v>21</v>
      </c>
      <c r="J15" s="30" t="s">
        <v>36</v>
      </c>
      <c r="K15" s="41"/>
      <c r="AZ15" s="116" t="s">
        <v>4743</v>
      </c>
      <c r="BA15" s="116" t="s">
        <v>36</v>
      </c>
      <c r="BB15" s="116" t="s">
        <v>36</v>
      </c>
      <c r="BC15" s="116" t="s">
        <v>4744</v>
      </c>
      <c r="BD15" s="116" t="s">
        <v>87</v>
      </c>
    </row>
    <row r="16" spans="1:70" s="1" customFormat="1" ht="14.45" customHeight="1" x14ac:dyDescent="0.3">
      <c r="B16" s="37"/>
      <c r="C16" s="38"/>
      <c r="D16" s="32" t="s">
        <v>24</v>
      </c>
      <c r="E16" s="38"/>
      <c r="F16" s="30" t="s">
        <v>25</v>
      </c>
      <c r="G16" s="38"/>
      <c r="H16" s="38"/>
      <c r="I16" s="120" t="s">
        <v>26</v>
      </c>
      <c r="J16" s="121" t="str">
        <f>'Rekapitulace stavby'!AN8</f>
        <v>6.4.2016</v>
      </c>
      <c r="K16" s="41"/>
      <c r="AZ16" s="116" t="s">
        <v>4745</v>
      </c>
      <c r="BA16" s="116" t="s">
        <v>36</v>
      </c>
      <c r="BB16" s="116" t="s">
        <v>36</v>
      </c>
      <c r="BC16" s="116" t="s">
        <v>4746</v>
      </c>
      <c r="BD16" s="116" t="s">
        <v>87</v>
      </c>
    </row>
    <row r="17" spans="2:56" s="1" customFormat="1" ht="10.9" customHeight="1" x14ac:dyDescent="0.3">
      <c r="B17" s="37"/>
      <c r="C17" s="38"/>
      <c r="D17" s="38"/>
      <c r="E17" s="38"/>
      <c r="F17" s="38"/>
      <c r="G17" s="38"/>
      <c r="H17" s="38"/>
      <c r="I17" s="119"/>
      <c r="J17" s="38"/>
      <c r="K17" s="41"/>
      <c r="AZ17" s="116" t="s">
        <v>2882</v>
      </c>
      <c r="BA17" s="116" t="s">
        <v>36</v>
      </c>
      <c r="BB17" s="116" t="s">
        <v>36</v>
      </c>
      <c r="BC17" s="116" t="s">
        <v>4747</v>
      </c>
      <c r="BD17" s="116" t="s">
        <v>87</v>
      </c>
    </row>
    <row r="18" spans="2:56" s="1" customFormat="1" ht="14.45" customHeight="1" x14ac:dyDescent="0.3">
      <c r="B18" s="37"/>
      <c r="C18" s="38"/>
      <c r="D18" s="32" t="s">
        <v>34</v>
      </c>
      <c r="E18" s="38"/>
      <c r="F18" s="38"/>
      <c r="G18" s="38"/>
      <c r="H18" s="38"/>
      <c r="I18" s="120" t="s">
        <v>35</v>
      </c>
      <c r="J18" s="30" t="s">
        <v>36</v>
      </c>
      <c r="K18" s="41"/>
    </row>
    <row r="19" spans="2:56" s="1" customFormat="1" ht="18" customHeight="1" x14ac:dyDescent="0.3">
      <c r="B19" s="37"/>
      <c r="C19" s="38"/>
      <c r="D19" s="38"/>
      <c r="E19" s="30" t="s">
        <v>37</v>
      </c>
      <c r="F19" s="38"/>
      <c r="G19" s="38"/>
      <c r="H19" s="38"/>
      <c r="I19" s="120" t="s">
        <v>38</v>
      </c>
      <c r="J19" s="30" t="s">
        <v>36</v>
      </c>
      <c r="K19" s="41"/>
    </row>
    <row r="20" spans="2:56" s="1" customFormat="1" ht="6.95" customHeight="1" x14ac:dyDescent="0.3">
      <c r="B20" s="37"/>
      <c r="C20" s="38"/>
      <c r="D20" s="38"/>
      <c r="E20" s="38"/>
      <c r="F20" s="38"/>
      <c r="G20" s="38"/>
      <c r="H20" s="38"/>
      <c r="I20" s="119"/>
      <c r="J20" s="38"/>
      <c r="K20" s="41"/>
    </row>
    <row r="21" spans="2:56" s="1" customFormat="1" ht="14.45" customHeight="1" x14ac:dyDescent="0.3">
      <c r="B21" s="37"/>
      <c r="C21" s="38"/>
      <c r="D21" s="32" t="s">
        <v>39</v>
      </c>
      <c r="E21" s="38"/>
      <c r="F21" s="38"/>
      <c r="G21" s="38"/>
      <c r="H21" s="38"/>
      <c r="I21" s="120" t="s">
        <v>35</v>
      </c>
      <c r="J21" s="30" t="str">
        <f>IF('Rekapitulace stavby'!AN13="Vyplň údaj","",IF('Rekapitulace stavby'!AN13="","",'Rekapitulace stavby'!AN13))</f>
        <v/>
      </c>
      <c r="K21" s="41"/>
    </row>
    <row r="22" spans="2:56" s="1" customFormat="1" ht="18" customHeight="1" x14ac:dyDescent="0.3">
      <c r="B22" s="37"/>
      <c r="C22" s="38"/>
      <c r="D22" s="38"/>
      <c r="E22" s="30" t="str">
        <f>IF('Rekapitulace stavby'!E14="Vyplň údaj","",IF('Rekapitulace stavby'!E14="","",'Rekapitulace stavby'!E14))</f>
        <v/>
      </c>
      <c r="F22" s="38"/>
      <c r="G22" s="38"/>
      <c r="H22" s="38"/>
      <c r="I22" s="120" t="s">
        <v>38</v>
      </c>
      <c r="J22" s="30" t="str">
        <f>IF('Rekapitulace stavby'!AN14="Vyplň údaj","",IF('Rekapitulace stavby'!AN14="","",'Rekapitulace stavby'!AN14))</f>
        <v/>
      </c>
      <c r="K22" s="41"/>
    </row>
    <row r="23" spans="2:56" s="1" customFormat="1" ht="6.95" customHeight="1" x14ac:dyDescent="0.3">
      <c r="B23" s="37"/>
      <c r="C23" s="38"/>
      <c r="D23" s="38"/>
      <c r="E23" s="38"/>
      <c r="F23" s="38"/>
      <c r="G23" s="38"/>
      <c r="H23" s="38"/>
      <c r="I23" s="119"/>
      <c r="J23" s="38"/>
      <c r="K23" s="41"/>
    </row>
    <row r="24" spans="2:56" s="1" customFormat="1" ht="14.45" customHeight="1" x14ac:dyDescent="0.3">
      <c r="B24" s="37"/>
      <c r="C24" s="38"/>
      <c r="D24" s="32" t="s">
        <v>41</v>
      </c>
      <c r="E24" s="38"/>
      <c r="F24" s="38"/>
      <c r="G24" s="38"/>
      <c r="H24" s="38"/>
      <c r="I24" s="120" t="s">
        <v>35</v>
      </c>
      <c r="J24" s="30" t="s">
        <v>36</v>
      </c>
      <c r="K24" s="41"/>
    </row>
    <row r="25" spans="2:56" s="1" customFormat="1" ht="18" customHeight="1" x14ac:dyDescent="0.3">
      <c r="B25" s="37"/>
      <c r="C25" s="38"/>
      <c r="D25" s="38"/>
      <c r="E25" s="30" t="s">
        <v>42</v>
      </c>
      <c r="F25" s="38"/>
      <c r="G25" s="38"/>
      <c r="H25" s="38"/>
      <c r="I25" s="120" t="s">
        <v>38</v>
      </c>
      <c r="J25" s="30" t="s">
        <v>36</v>
      </c>
      <c r="K25" s="41"/>
    </row>
    <row r="26" spans="2:56" s="1" customFormat="1" ht="6.95" customHeight="1" x14ac:dyDescent="0.3">
      <c r="B26" s="37"/>
      <c r="C26" s="38"/>
      <c r="D26" s="38"/>
      <c r="E26" s="38"/>
      <c r="F26" s="38"/>
      <c r="G26" s="38"/>
      <c r="H26" s="38"/>
      <c r="I26" s="119"/>
      <c r="J26" s="38"/>
      <c r="K26" s="41"/>
    </row>
    <row r="27" spans="2:56" s="1" customFormat="1" ht="14.45" customHeight="1" x14ac:dyDescent="0.3">
      <c r="B27" s="37"/>
      <c r="C27" s="38"/>
      <c r="D27" s="32" t="s">
        <v>44</v>
      </c>
      <c r="E27" s="38"/>
      <c r="F27" s="38"/>
      <c r="G27" s="38"/>
      <c r="H27" s="38"/>
      <c r="I27" s="119"/>
      <c r="J27" s="38"/>
      <c r="K27" s="41"/>
    </row>
    <row r="28" spans="2:56" s="7" customFormat="1" ht="22.5" customHeight="1" x14ac:dyDescent="0.3">
      <c r="B28" s="122"/>
      <c r="C28" s="123"/>
      <c r="D28" s="123"/>
      <c r="E28" s="417" t="s">
        <v>36</v>
      </c>
      <c r="F28" s="431"/>
      <c r="G28" s="431"/>
      <c r="H28" s="431"/>
      <c r="I28" s="124"/>
      <c r="J28" s="123"/>
      <c r="K28" s="125"/>
    </row>
    <row r="29" spans="2:56" s="1" customFormat="1" ht="6.95" customHeight="1" x14ac:dyDescent="0.3">
      <c r="B29" s="37"/>
      <c r="C29" s="38"/>
      <c r="D29" s="38"/>
      <c r="E29" s="38"/>
      <c r="F29" s="38"/>
      <c r="G29" s="38"/>
      <c r="H29" s="38"/>
      <c r="I29" s="119"/>
      <c r="J29" s="38"/>
      <c r="K29" s="41"/>
    </row>
    <row r="30" spans="2:56" s="1" customFormat="1" ht="6.95" customHeight="1" x14ac:dyDescent="0.3">
      <c r="B30" s="37"/>
      <c r="C30" s="38"/>
      <c r="D30" s="81"/>
      <c r="E30" s="81"/>
      <c r="F30" s="81"/>
      <c r="G30" s="81"/>
      <c r="H30" s="81"/>
      <c r="I30" s="127"/>
      <c r="J30" s="81"/>
      <c r="K30" s="128"/>
    </row>
    <row r="31" spans="2:56" s="1" customFormat="1" ht="25.35" customHeight="1" x14ac:dyDescent="0.3">
      <c r="B31" s="37"/>
      <c r="C31" s="38"/>
      <c r="D31" s="129" t="s">
        <v>45</v>
      </c>
      <c r="E31" s="38"/>
      <c r="F31" s="38"/>
      <c r="G31" s="38"/>
      <c r="H31" s="38"/>
      <c r="I31" s="119"/>
      <c r="J31" s="130">
        <f>ROUND(J96,2)</f>
        <v>0</v>
      </c>
      <c r="K31" s="41"/>
    </row>
    <row r="32" spans="2:56" s="1" customFormat="1" ht="6.95" customHeight="1" x14ac:dyDescent="0.3">
      <c r="B32" s="37"/>
      <c r="C32" s="38"/>
      <c r="D32" s="81"/>
      <c r="E32" s="81"/>
      <c r="F32" s="81"/>
      <c r="G32" s="81"/>
      <c r="H32" s="81"/>
      <c r="I32" s="127"/>
      <c r="J32" s="81"/>
      <c r="K32" s="128"/>
    </row>
    <row r="33" spans="2:11" s="1" customFormat="1" ht="14.45" customHeight="1" x14ac:dyDescent="0.3">
      <c r="B33" s="37"/>
      <c r="C33" s="38"/>
      <c r="D33" s="38"/>
      <c r="E33" s="38"/>
      <c r="F33" s="42" t="s">
        <v>47</v>
      </c>
      <c r="G33" s="38"/>
      <c r="H33" s="38"/>
      <c r="I33" s="131" t="s">
        <v>46</v>
      </c>
      <c r="J33" s="42" t="s">
        <v>48</v>
      </c>
      <c r="K33" s="41"/>
    </row>
    <row r="34" spans="2:11" s="1" customFormat="1" ht="14.45" customHeight="1" x14ac:dyDescent="0.3">
      <c r="B34" s="37"/>
      <c r="C34" s="38"/>
      <c r="D34" s="45" t="s">
        <v>49</v>
      </c>
      <c r="E34" s="45" t="s">
        <v>50</v>
      </c>
      <c r="F34" s="132">
        <f>ROUND(SUM(BE96:BE297), 2)</f>
        <v>0</v>
      </c>
      <c r="G34" s="38"/>
      <c r="H34" s="38"/>
      <c r="I34" s="133">
        <v>0.21</v>
      </c>
      <c r="J34" s="132">
        <f>ROUND(ROUND((SUM(BE96:BE297)), 2)*I34, 2)</f>
        <v>0</v>
      </c>
      <c r="K34" s="41"/>
    </row>
    <row r="35" spans="2:11" s="1" customFormat="1" ht="14.45" customHeight="1" x14ac:dyDescent="0.3">
      <c r="B35" s="37"/>
      <c r="C35" s="38"/>
      <c r="D35" s="38"/>
      <c r="E35" s="45" t="s">
        <v>51</v>
      </c>
      <c r="F35" s="132">
        <f>ROUND(SUM(BF96:BF297), 2)</f>
        <v>0</v>
      </c>
      <c r="G35" s="38"/>
      <c r="H35" s="38"/>
      <c r="I35" s="133">
        <v>0.15</v>
      </c>
      <c r="J35" s="132">
        <f>ROUND(ROUND((SUM(BF96:BF297)), 2)*I35, 2)</f>
        <v>0</v>
      </c>
      <c r="K35" s="41"/>
    </row>
    <row r="36" spans="2:11" s="1" customFormat="1" ht="14.45" hidden="1" customHeight="1" x14ac:dyDescent="0.3">
      <c r="B36" s="37"/>
      <c r="C36" s="38"/>
      <c r="D36" s="38"/>
      <c r="E36" s="45" t="s">
        <v>52</v>
      </c>
      <c r="F36" s="132">
        <f>ROUND(SUM(BG96:BG297), 2)</f>
        <v>0</v>
      </c>
      <c r="G36" s="38"/>
      <c r="H36" s="38"/>
      <c r="I36" s="133">
        <v>0.21</v>
      </c>
      <c r="J36" s="132">
        <v>0</v>
      </c>
      <c r="K36" s="41"/>
    </row>
    <row r="37" spans="2:11" s="1" customFormat="1" ht="14.45" hidden="1" customHeight="1" x14ac:dyDescent="0.3">
      <c r="B37" s="37"/>
      <c r="C37" s="38"/>
      <c r="D37" s="38"/>
      <c r="E37" s="45" t="s">
        <v>53</v>
      </c>
      <c r="F37" s="132">
        <f>ROUND(SUM(BH96:BH297), 2)</f>
        <v>0</v>
      </c>
      <c r="G37" s="38"/>
      <c r="H37" s="38"/>
      <c r="I37" s="133">
        <v>0.15</v>
      </c>
      <c r="J37" s="132">
        <v>0</v>
      </c>
      <c r="K37" s="41"/>
    </row>
    <row r="38" spans="2:11" s="1" customFormat="1" ht="14.45" hidden="1" customHeight="1" x14ac:dyDescent="0.3">
      <c r="B38" s="37"/>
      <c r="C38" s="38"/>
      <c r="D38" s="38"/>
      <c r="E38" s="45" t="s">
        <v>54</v>
      </c>
      <c r="F38" s="132">
        <f>ROUND(SUM(BI96:BI297), 2)</f>
        <v>0</v>
      </c>
      <c r="G38" s="38"/>
      <c r="H38" s="38"/>
      <c r="I38" s="133">
        <v>0</v>
      </c>
      <c r="J38" s="132">
        <v>0</v>
      </c>
      <c r="K38" s="41"/>
    </row>
    <row r="39" spans="2:11" s="1" customFormat="1" ht="6.95" customHeight="1" x14ac:dyDescent="0.3">
      <c r="B39" s="37"/>
      <c r="C39" s="38"/>
      <c r="D39" s="38"/>
      <c r="E39" s="38"/>
      <c r="F39" s="38"/>
      <c r="G39" s="38"/>
      <c r="H39" s="38"/>
      <c r="I39" s="119"/>
      <c r="J39" s="38"/>
      <c r="K39" s="41"/>
    </row>
    <row r="40" spans="2:11" s="1" customFormat="1" ht="25.35" customHeight="1" x14ac:dyDescent="0.3">
      <c r="B40" s="37"/>
      <c r="C40" s="134"/>
      <c r="D40" s="135" t="s">
        <v>55</v>
      </c>
      <c r="E40" s="75"/>
      <c r="F40" s="75"/>
      <c r="G40" s="136" t="s">
        <v>56</v>
      </c>
      <c r="H40" s="137" t="s">
        <v>57</v>
      </c>
      <c r="I40" s="138"/>
      <c r="J40" s="139">
        <f>SUM(J31:J38)</f>
        <v>0</v>
      </c>
      <c r="K40" s="140"/>
    </row>
    <row r="41" spans="2:11" s="1" customFormat="1" ht="14.45" customHeight="1" x14ac:dyDescent="0.3">
      <c r="B41" s="52"/>
      <c r="C41" s="53"/>
      <c r="D41" s="53"/>
      <c r="E41" s="53"/>
      <c r="F41" s="53"/>
      <c r="G41" s="53"/>
      <c r="H41" s="53"/>
      <c r="I41" s="141"/>
      <c r="J41" s="53"/>
      <c r="K41" s="54"/>
    </row>
    <row r="45" spans="2:11" s="1" customFormat="1" ht="6.95" customHeight="1" x14ac:dyDescent="0.3">
      <c r="B45" s="142"/>
      <c r="C45" s="143"/>
      <c r="D45" s="143"/>
      <c r="E45" s="143"/>
      <c r="F45" s="143"/>
      <c r="G45" s="143"/>
      <c r="H45" s="143"/>
      <c r="I45" s="144"/>
      <c r="J45" s="143"/>
      <c r="K45" s="145"/>
    </row>
    <row r="46" spans="2:11" s="1" customFormat="1" ht="36.950000000000003" customHeight="1" x14ac:dyDescent="0.3">
      <c r="B46" s="37"/>
      <c r="C46" s="25" t="s">
        <v>305</v>
      </c>
      <c r="D46" s="38"/>
      <c r="E46" s="38"/>
      <c r="F46" s="38"/>
      <c r="G46" s="38"/>
      <c r="H46" s="38"/>
      <c r="I46" s="119"/>
      <c r="J46" s="38"/>
      <c r="K46" s="41"/>
    </row>
    <row r="47" spans="2:11" s="1" customFormat="1" ht="6.95" customHeight="1" x14ac:dyDescent="0.3">
      <c r="B47" s="37"/>
      <c r="C47" s="38"/>
      <c r="D47" s="38"/>
      <c r="E47" s="38"/>
      <c r="F47" s="38"/>
      <c r="G47" s="38"/>
      <c r="H47" s="38"/>
      <c r="I47" s="119"/>
      <c r="J47" s="38"/>
      <c r="K47" s="41"/>
    </row>
    <row r="48" spans="2:11" s="1" customFormat="1" ht="14.45" customHeight="1" x14ac:dyDescent="0.3">
      <c r="B48" s="37"/>
      <c r="C48" s="32" t="s">
        <v>16</v>
      </c>
      <c r="D48" s="38"/>
      <c r="E48" s="38"/>
      <c r="F48" s="38"/>
      <c r="G48" s="38"/>
      <c r="H48" s="38"/>
      <c r="I48" s="119"/>
      <c r="J48" s="38"/>
      <c r="K48" s="41"/>
    </row>
    <row r="49" spans="2:47" s="1" customFormat="1" ht="22.5" customHeight="1" x14ac:dyDescent="0.3">
      <c r="B49" s="37"/>
      <c r="C49" s="38"/>
      <c r="D49" s="38"/>
      <c r="E49" s="428" t="str">
        <f>E7</f>
        <v>ZLEPŠENÍ EKOLOGICKÉHO STAVU ŘEKY BEČVY V HRANICÍCH</v>
      </c>
      <c r="F49" s="405"/>
      <c r="G49" s="405"/>
      <c r="H49" s="405"/>
      <c r="I49" s="119"/>
      <c r="J49" s="38"/>
      <c r="K49" s="41"/>
    </row>
    <row r="50" spans="2:47" ht="15" x14ac:dyDescent="0.3">
      <c r="B50" s="23"/>
      <c r="C50" s="32" t="s">
        <v>226</v>
      </c>
      <c r="D50" s="24"/>
      <c r="E50" s="24"/>
      <c r="F50" s="24"/>
      <c r="G50" s="24"/>
      <c r="H50" s="24"/>
      <c r="I50" s="118"/>
      <c r="J50" s="24"/>
      <c r="K50" s="26"/>
    </row>
    <row r="51" spans="2:47" ht="22.5" customHeight="1" x14ac:dyDescent="0.3">
      <c r="B51" s="23"/>
      <c r="C51" s="24"/>
      <c r="D51" s="24"/>
      <c r="E51" s="428" t="s">
        <v>229</v>
      </c>
      <c r="F51" s="414"/>
      <c r="G51" s="414"/>
      <c r="H51" s="414"/>
      <c r="I51" s="118"/>
      <c r="J51" s="24"/>
      <c r="K51" s="26"/>
    </row>
    <row r="52" spans="2:47" ht="15" x14ac:dyDescent="0.3">
      <c r="B52" s="23"/>
      <c r="C52" s="32" t="s">
        <v>232</v>
      </c>
      <c r="D52" s="24"/>
      <c r="E52" s="24"/>
      <c r="F52" s="24"/>
      <c r="G52" s="24"/>
      <c r="H52" s="24"/>
      <c r="I52" s="118"/>
      <c r="J52" s="24"/>
      <c r="K52" s="26"/>
    </row>
    <row r="53" spans="2:47" s="1" customFormat="1" ht="22.5" customHeight="1" x14ac:dyDescent="0.3">
      <c r="B53" s="37"/>
      <c r="C53" s="38"/>
      <c r="D53" s="38"/>
      <c r="E53" s="429" t="s">
        <v>3907</v>
      </c>
      <c r="F53" s="405"/>
      <c r="G53" s="405"/>
      <c r="H53" s="405"/>
      <c r="I53" s="119"/>
      <c r="J53" s="38"/>
      <c r="K53" s="41"/>
    </row>
    <row r="54" spans="2:47" s="1" customFormat="1" ht="14.45" customHeight="1" x14ac:dyDescent="0.3">
      <c r="B54" s="37"/>
      <c r="C54" s="32" t="s">
        <v>238</v>
      </c>
      <c r="D54" s="38"/>
      <c r="E54" s="38"/>
      <c r="F54" s="38"/>
      <c r="G54" s="38"/>
      <c r="H54" s="38"/>
      <c r="I54" s="119"/>
      <c r="J54" s="38"/>
      <c r="K54" s="41"/>
    </row>
    <row r="55" spans="2:47" s="1" customFormat="1" ht="23.25" customHeight="1" x14ac:dyDescent="0.3">
      <c r="B55" s="37"/>
      <c r="C55" s="38"/>
      <c r="D55" s="38"/>
      <c r="E55" s="430" t="str">
        <f>E13</f>
        <v>SO 20.2 - Vrtaná studna VS1</v>
      </c>
      <c r="F55" s="405"/>
      <c r="G55" s="405"/>
      <c r="H55" s="405"/>
      <c r="I55" s="119"/>
      <c r="J55" s="38"/>
      <c r="K55" s="41"/>
    </row>
    <row r="56" spans="2:47" s="1" customFormat="1" ht="6.95" customHeight="1" x14ac:dyDescent="0.3">
      <c r="B56" s="37"/>
      <c r="C56" s="38"/>
      <c r="D56" s="38"/>
      <c r="E56" s="38"/>
      <c r="F56" s="38"/>
      <c r="G56" s="38"/>
      <c r="H56" s="38"/>
      <c r="I56" s="119"/>
      <c r="J56" s="38"/>
      <c r="K56" s="41"/>
    </row>
    <row r="57" spans="2:47" s="1" customFormat="1" ht="18" customHeight="1" x14ac:dyDescent="0.3">
      <c r="B57" s="37"/>
      <c r="C57" s="32" t="s">
        <v>24</v>
      </c>
      <c r="D57" s="38"/>
      <c r="E57" s="38"/>
      <c r="F57" s="30" t="str">
        <f>F16</f>
        <v>HRANICE - DRAHOTUŠE</v>
      </c>
      <c r="G57" s="38"/>
      <c r="H57" s="38"/>
      <c r="I57" s="120" t="s">
        <v>26</v>
      </c>
      <c r="J57" s="121" t="str">
        <f>IF(J16="","",J16)</f>
        <v>6.4.2016</v>
      </c>
      <c r="K57" s="41"/>
    </row>
    <row r="58" spans="2:47" s="1" customFormat="1" ht="6.95" customHeight="1" x14ac:dyDescent="0.3">
      <c r="B58" s="37"/>
      <c r="C58" s="38"/>
      <c r="D58" s="38"/>
      <c r="E58" s="38"/>
      <c r="F58" s="38"/>
      <c r="G58" s="38"/>
      <c r="H58" s="38"/>
      <c r="I58" s="119"/>
      <c r="J58" s="38"/>
      <c r="K58" s="41"/>
    </row>
    <row r="59" spans="2:47" s="1" customFormat="1" ht="15" x14ac:dyDescent="0.3">
      <c r="B59" s="37"/>
      <c r="C59" s="32" t="s">
        <v>34</v>
      </c>
      <c r="D59" s="38"/>
      <c r="E59" s="38"/>
      <c r="F59" s="30" t="str">
        <f>E19</f>
        <v>VODOVODY A KANALIZACE PŘEROV a.s.</v>
      </c>
      <c r="G59" s="38"/>
      <c r="H59" s="38"/>
      <c r="I59" s="120" t="s">
        <v>41</v>
      </c>
      <c r="J59" s="30" t="str">
        <f>E25</f>
        <v>JV PROJEKT VH s.r.o., BRNO</v>
      </c>
      <c r="K59" s="41"/>
    </row>
    <row r="60" spans="2:47" s="1" customFormat="1" ht="14.45" customHeight="1" x14ac:dyDescent="0.3">
      <c r="B60" s="37"/>
      <c r="C60" s="32" t="s">
        <v>39</v>
      </c>
      <c r="D60" s="38"/>
      <c r="E60" s="38"/>
      <c r="F60" s="30" t="str">
        <f>IF(E22="","",E22)</f>
        <v/>
      </c>
      <c r="G60" s="38"/>
      <c r="H60" s="38"/>
      <c r="I60" s="119"/>
      <c r="J60" s="38"/>
      <c r="K60" s="41"/>
    </row>
    <row r="61" spans="2:47" s="1" customFormat="1" ht="10.35" customHeight="1" x14ac:dyDescent="0.3">
      <c r="B61" s="37"/>
      <c r="C61" s="38"/>
      <c r="D61" s="38"/>
      <c r="E61" s="38"/>
      <c r="F61" s="38"/>
      <c r="G61" s="38"/>
      <c r="H61" s="38"/>
      <c r="I61" s="119"/>
      <c r="J61" s="38"/>
      <c r="K61" s="41"/>
    </row>
    <row r="62" spans="2:47" s="1" customFormat="1" ht="29.25" customHeight="1" x14ac:dyDescent="0.3">
      <c r="B62" s="37"/>
      <c r="C62" s="146" t="s">
        <v>332</v>
      </c>
      <c r="D62" s="134"/>
      <c r="E62" s="134"/>
      <c r="F62" s="134"/>
      <c r="G62" s="134"/>
      <c r="H62" s="134"/>
      <c r="I62" s="147"/>
      <c r="J62" s="148" t="s">
        <v>333</v>
      </c>
      <c r="K62" s="149"/>
    </row>
    <row r="63" spans="2:47" s="1" customFormat="1" ht="10.35" customHeight="1" x14ac:dyDescent="0.3">
      <c r="B63" s="37"/>
      <c r="C63" s="38"/>
      <c r="D63" s="38"/>
      <c r="E63" s="38"/>
      <c r="F63" s="38"/>
      <c r="G63" s="38"/>
      <c r="H63" s="38"/>
      <c r="I63" s="119"/>
      <c r="J63" s="38"/>
      <c r="K63" s="41"/>
    </row>
    <row r="64" spans="2:47" s="1" customFormat="1" ht="29.25" customHeight="1" x14ac:dyDescent="0.3">
      <c r="B64" s="37"/>
      <c r="C64" s="150" t="s">
        <v>338</v>
      </c>
      <c r="D64" s="38"/>
      <c r="E64" s="38"/>
      <c r="F64" s="38"/>
      <c r="G64" s="38"/>
      <c r="H64" s="38"/>
      <c r="I64" s="119"/>
      <c r="J64" s="130">
        <f>J96</f>
        <v>0</v>
      </c>
      <c r="K64" s="41"/>
      <c r="AU64" s="19" t="s">
        <v>339</v>
      </c>
    </row>
    <row r="65" spans="2:12" s="8" customFormat="1" ht="24.95" customHeight="1" x14ac:dyDescent="0.3">
      <c r="B65" s="151"/>
      <c r="C65" s="152"/>
      <c r="D65" s="153" t="s">
        <v>342</v>
      </c>
      <c r="E65" s="154"/>
      <c r="F65" s="154"/>
      <c r="G65" s="154"/>
      <c r="H65" s="154"/>
      <c r="I65" s="155"/>
      <c r="J65" s="156">
        <f>J97</f>
        <v>0</v>
      </c>
      <c r="K65" s="157"/>
    </row>
    <row r="66" spans="2:12" s="9" customFormat="1" ht="19.899999999999999" customHeight="1" x14ac:dyDescent="0.3">
      <c r="B66" s="159"/>
      <c r="C66" s="160"/>
      <c r="D66" s="161" t="s">
        <v>345</v>
      </c>
      <c r="E66" s="162"/>
      <c r="F66" s="162"/>
      <c r="G66" s="162"/>
      <c r="H66" s="162"/>
      <c r="I66" s="163"/>
      <c r="J66" s="164">
        <f>J98</f>
        <v>0</v>
      </c>
      <c r="K66" s="165"/>
    </row>
    <row r="67" spans="2:12" s="9" customFormat="1" ht="19.899999999999999" customHeight="1" x14ac:dyDescent="0.3">
      <c r="B67" s="159"/>
      <c r="C67" s="160"/>
      <c r="D67" s="161" t="s">
        <v>357</v>
      </c>
      <c r="E67" s="162"/>
      <c r="F67" s="162"/>
      <c r="G67" s="162"/>
      <c r="H67" s="162"/>
      <c r="I67" s="163"/>
      <c r="J67" s="164">
        <f>J211</f>
        <v>0</v>
      </c>
      <c r="K67" s="165"/>
    </row>
    <row r="68" spans="2:12" s="9" customFormat="1" ht="19.899999999999999" customHeight="1" x14ac:dyDescent="0.3">
      <c r="B68" s="159"/>
      <c r="C68" s="160"/>
      <c r="D68" s="161" t="s">
        <v>363</v>
      </c>
      <c r="E68" s="162"/>
      <c r="F68" s="162"/>
      <c r="G68" s="162"/>
      <c r="H68" s="162"/>
      <c r="I68" s="163"/>
      <c r="J68" s="164">
        <f>J235</f>
        <v>0</v>
      </c>
      <c r="K68" s="165"/>
    </row>
    <row r="69" spans="2:12" s="9" customFormat="1" ht="19.899999999999999" customHeight="1" x14ac:dyDescent="0.3">
      <c r="B69" s="159"/>
      <c r="C69" s="160"/>
      <c r="D69" s="161" t="s">
        <v>372</v>
      </c>
      <c r="E69" s="162"/>
      <c r="F69" s="162"/>
      <c r="G69" s="162"/>
      <c r="H69" s="162"/>
      <c r="I69" s="163"/>
      <c r="J69" s="164">
        <f>J246</f>
        <v>0</v>
      </c>
      <c r="K69" s="165"/>
    </row>
    <row r="70" spans="2:12" s="9" customFormat="1" ht="19.899999999999999" customHeight="1" x14ac:dyDescent="0.3">
      <c r="B70" s="159"/>
      <c r="C70" s="160"/>
      <c r="D70" s="161" t="s">
        <v>377</v>
      </c>
      <c r="E70" s="162"/>
      <c r="F70" s="162"/>
      <c r="G70" s="162"/>
      <c r="H70" s="162"/>
      <c r="I70" s="163"/>
      <c r="J70" s="164">
        <f>J283</f>
        <v>0</v>
      </c>
      <c r="K70" s="165"/>
    </row>
    <row r="71" spans="2:12" s="8" customFormat="1" ht="24.95" customHeight="1" x14ac:dyDescent="0.3">
      <c r="B71" s="151"/>
      <c r="C71" s="152"/>
      <c r="D71" s="153" t="s">
        <v>380</v>
      </c>
      <c r="E71" s="154"/>
      <c r="F71" s="154"/>
      <c r="G71" s="154"/>
      <c r="H71" s="154"/>
      <c r="I71" s="155"/>
      <c r="J71" s="156">
        <f>J285</f>
        <v>0</v>
      </c>
      <c r="K71" s="157"/>
    </row>
    <row r="72" spans="2:12" s="9" customFormat="1" ht="19.899999999999999" customHeight="1" x14ac:dyDescent="0.3">
      <c r="B72" s="159"/>
      <c r="C72" s="160"/>
      <c r="D72" s="161" t="s">
        <v>383</v>
      </c>
      <c r="E72" s="162"/>
      <c r="F72" s="162"/>
      <c r="G72" s="162"/>
      <c r="H72" s="162"/>
      <c r="I72" s="163"/>
      <c r="J72" s="164">
        <f>J286</f>
        <v>0</v>
      </c>
      <c r="K72" s="165"/>
    </row>
    <row r="73" spans="2:12" s="1" customFormat="1" ht="21.75" customHeight="1" x14ac:dyDescent="0.3">
      <c r="B73" s="37"/>
      <c r="C73" s="38"/>
      <c r="D73" s="38"/>
      <c r="E73" s="38"/>
      <c r="F73" s="38"/>
      <c r="G73" s="38"/>
      <c r="H73" s="38"/>
      <c r="I73" s="119"/>
      <c r="J73" s="38"/>
      <c r="K73" s="41"/>
    </row>
    <row r="74" spans="2:12" s="1" customFormat="1" ht="6.95" customHeight="1" x14ac:dyDescent="0.3">
      <c r="B74" s="52"/>
      <c r="C74" s="53"/>
      <c r="D74" s="53"/>
      <c r="E74" s="53"/>
      <c r="F74" s="53"/>
      <c r="G74" s="53"/>
      <c r="H74" s="53"/>
      <c r="I74" s="141"/>
      <c r="J74" s="53"/>
      <c r="K74" s="54"/>
    </row>
    <row r="78" spans="2:12" s="1" customFormat="1" ht="6.95" customHeight="1" x14ac:dyDescent="0.3">
      <c r="B78" s="55"/>
      <c r="C78" s="56"/>
      <c r="D78" s="56"/>
      <c r="E78" s="56"/>
      <c r="F78" s="56"/>
      <c r="G78" s="56"/>
      <c r="H78" s="56"/>
      <c r="I78" s="144"/>
      <c r="J78" s="56"/>
      <c r="K78" s="56"/>
      <c r="L78" s="57"/>
    </row>
    <row r="79" spans="2:12" s="1" customFormat="1" ht="36.950000000000003" customHeight="1" x14ac:dyDescent="0.3">
      <c r="B79" s="37"/>
      <c r="C79" s="58" t="s">
        <v>390</v>
      </c>
      <c r="D79" s="59"/>
      <c r="E79" s="59"/>
      <c r="F79" s="59"/>
      <c r="G79" s="59"/>
      <c r="H79" s="59"/>
      <c r="I79" s="167"/>
      <c r="J79" s="59"/>
      <c r="K79" s="59"/>
      <c r="L79" s="57"/>
    </row>
    <row r="80" spans="2:12" s="1" customFormat="1" ht="6.95" customHeight="1" x14ac:dyDescent="0.3">
      <c r="B80" s="37"/>
      <c r="C80" s="59"/>
      <c r="D80" s="59"/>
      <c r="E80" s="59"/>
      <c r="F80" s="59"/>
      <c r="G80" s="59"/>
      <c r="H80" s="59"/>
      <c r="I80" s="167"/>
      <c r="J80" s="59"/>
      <c r="K80" s="59"/>
      <c r="L80" s="57"/>
    </row>
    <row r="81" spans="2:63" s="1" customFormat="1" ht="14.45" customHeight="1" x14ac:dyDescent="0.3">
      <c r="B81" s="37"/>
      <c r="C81" s="61" t="s">
        <v>16</v>
      </c>
      <c r="D81" s="59"/>
      <c r="E81" s="59"/>
      <c r="F81" s="59"/>
      <c r="G81" s="59"/>
      <c r="H81" s="59"/>
      <c r="I81" s="167"/>
      <c r="J81" s="59"/>
      <c r="K81" s="59"/>
      <c r="L81" s="57"/>
    </row>
    <row r="82" spans="2:63" s="1" customFormat="1" ht="22.5" customHeight="1" x14ac:dyDescent="0.3">
      <c r="B82" s="37"/>
      <c r="C82" s="59"/>
      <c r="D82" s="59"/>
      <c r="E82" s="425" t="str">
        <f>E7</f>
        <v>ZLEPŠENÍ EKOLOGICKÉHO STAVU ŘEKY BEČVY V HRANICÍCH</v>
      </c>
      <c r="F82" s="398"/>
      <c r="G82" s="398"/>
      <c r="H82" s="398"/>
      <c r="I82" s="167"/>
      <c r="J82" s="59"/>
      <c r="K82" s="59"/>
      <c r="L82" s="57"/>
    </row>
    <row r="83" spans="2:63" ht="15" x14ac:dyDescent="0.3">
      <c r="B83" s="23"/>
      <c r="C83" s="61" t="s">
        <v>226</v>
      </c>
      <c r="D83" s="168"/>
      <c r="E83" s="168"/>
      <c r="F83" s="168"/>
      <c r="G83" s="168"/>
      <c r="H83" s="168"/>
      <c r="J83" s="168"/>
      <c r="K83" s="168"/>
      <c r="L83" s="169"/>
    </row>
    <row r="84" spans="2:63" ht="22.5" customHeight="1" x14ac:dyDescent="0.3">
      <c r="B84" s="23"/>
      <c r="C84" s="168"/>
      <c r="D84" s="168"/>
      <c r="E84" s="425" t="s">
        <v>229</v>
      </c>
      <c r="F84" s="426"/>
      <c r="G84" s="426"/>
      <c r="H84" s="426"/>
      <c r="J84" s="168"/>
      <c r="K84" s="168"/>
      <c r="L84" s="169"/>
    </row>
    <row r="85" spans="2:63" ht="15" x14ac:dyDescent="0.3">
      <c r="B85" s="23"/>
      <c r="C85" s="61" t="s">
        <v>232</v>
      </c>
      <c r="D85" s="168"/>
      <c r="E85" s="168"/>
      <c r="F85" s="168"/>
      <c r="G85" s="168"/>
      <c r="H85" s="168"/>
      <c r="J85" s="168"/>
      <c r="K85" s="168"/>
      <c r="L85" s="169"/>
    </row>
    <row r="86" spans="2:63" s="1" customFormat="1" ht="22.5" customHeight="1" x14ac:dyDescent="0.3">
      <c r="B86" s="37"/>
      <c r="C86" s="59"/>
      <c r="D86" s="59"/>
      <c r="E86" s="424" t="s">
        <v>3907</v>
      </c>
      <c r="F86" s="398"/>
      <c r="G86" s="398"/>
      <c r="H86" s="398"/>
      <c r="I86" s="167"/>
      <c r="J86" s="59"/>
      <c r="K86" s="59"/>
      <c r="L86" s="57"/>
    </row>
    <row r="87" spans="2:63" s="1" customFormat="1" ht="14.45" customHeight="1" x14ac:dyDescent="0.3">
      <c r="B87" s="37"/>
      <c r="C87" s="61" t="s">
        <v>238</v>
      </c>
      <c r="D87" s="59"/>
      <c r="E87" s="59"/>
      <c r="F87" s="59"/>
      <c r="G87" s="59"/>
      <c r="H87" s="59"/>
      <c r="I87" s="167"/>
      <c r="J87" s="59"/>
      <c r="K87" s="59"/>
      <c r="L87" s="57"/>
    </row>
    <row r="88" spans="2:63" s="1" customFormat="1" ht="23.25" customHeight="1" x14ac:dyDescent="0.3">
      <c r="B88" s="37"/>
      <c r="C88" s="59"/>
      <c r="D88" s="59"/>
      <c r="E88" s="395" t="str">
        <f>E13</f>
        <v>SO 20.2 - Vrtaná studna VS1</v>
      </c>
      <c r="F88" s="398"/>
      <c r="G88" s="398"/>
      <c r="H88" s="398"/>
      <c r="I88" s="167"/>
      <c r="J88" s="59"/>
      <c r="K88" s="59"/>
      <c r="L88" s="57"/>
    </row>
    <row r="89" spans="2:63" s="1" customFormat="1" ht="6.95" customHeight="1" x14ac:dyDescent="0.3">
      <c r="B89" s="37"/>
      <c r="C89" s="59"/>
      <c r="D89" s="59"/>
      <c r="E89" s="59"/>
      <c r="F89" s="59"/>
      <c r="G89" s="59"/>
      <c r="H89" s="59"/>
      <c r="I89" s="167"/>
      <c r="J89" s="59"/>
      <c r="K89" s="59"/>
      <c r="L89" s="57"/>
    </row>
    <row r="90" spans="2:63" s="1" customFormat="1" ht="18" customHeight="1" x14ac:dyDescent="0.3">
      <c r="B90" s="37"/>
      <c r="C90" s="61" t="s">
        <v>24</v>
      </c>
      <c r="D90" s="59"/>
      <c r="E90" s="59"/>
      <c r="F90" s="170" t="str">
        <f>F16</f>
        <v>HRANICE - DRAHOTUŠE</v>
      </c>
      <c r="G90" s="59"/>
      <c r="H90" s="59"/>
      <c r="I90" s="171" t="s">
        <v>26</v>
      </c>
      <c r="J90" s="69" t="str">
        <f>IF(J16="","",J16)</f>
        <v>6.4.2016</v>
      </c>
      <c r="K90" s="59"/>
      <c r="L90" s="57"/>
    </row>
    <row r="91" spans="2:63" s="1" customFormat="1" ht="6.95" customHeight="1" x14ac:dyDescent="0.3">
      <c r="B91" s="37"/>
      <c r="C91" s="59"/>
      <c r="D91" s="59"/>
      <c r="E91" s="59"/>
      <c r="F91" s="59"/>
      <c r="G91" s="59"/>
      <c r="H91" s="59"/>
      <c r="I91" s="167"/>
      <c r="J91" s="59"/>
      <c r="K91" s="59"/>
      <c r="L91" s="57"/>
    </row>
    <row r="92" spans="2:63" s="1" customFormat="1" ht="15" x14ac:dyDescent="0.3">
      <c r="B92" s="37"/>
      <c r="C92" s="61" t="s">
        <v>34</v>
      </c>
      <c r="D92" s="59"/>
      <c r="E92" s="59"/>
      <c r="F92" s="170" t="str">
        <f>E19</f>
        <v>VODOVODY A KANALIZACE PŘEROV a.s.</v>
      </c>
      <c r="G92" s="59"/>
      <c r="H92" s="59"/>
      <c r="I92" s="171" t="s">
        <v>41</v>
      </c>
      <c r="J92" s="170" t="str">
        <f>E25</f>
        <v>JV PROJEKT VH s.r.o., BRNO</v>
      </c>
      <c r="K92" s="59"/>
      <c r="L92" s="57"/>
    </row>
    <row r="93" spans="2:63" s="1" customFormat="1" ht="14.45" customHeight="1" x14ac:dyDescent="0.3">
      <c r="B93" s="37"/>
      <c r="C93" s="61" t="s">
        <v>39</v>
      </c>
      <c r="D93" s="59"/>
      <c r="E93" s="59"/>
      <c r="F93" s="170" t="str">
        <f>IF(E22="","",E22)</f>
        <v/>
      </c>
      <c r="G93" s="59"/>
      <c r="H93" s="59"/>
      <c r="I93" s="167"/>
      <c r="J93" s="59"/>
      <c r="K93" s="59"/>
      <c r="L93" s="57"/>
    </row>
    <row r="94" spans="2:63" s="1" customFormat="1" ht="10.35" customHeight="1" x14ac:dyDescent="0.3">
      <c r="B94" s="37"/>
      <c r="C94" s="59"/>
      <c r="D94" s="59"/>
      <c r="E94" s="59"/>
      <c r="F94" s="59"/>
      <c r="G94" s="59"/>
      <c r="H94" s="59"/>
      <c r="I94" s="167"/>
      <c r="J94" s="59"/>
      <c r="K94" s="59"/>
      <c r="L94" s="57"/>
    </row>
    <row r="95" spans="2:63" s="10" customFormat="1" ht="29.25" customHeight="1" x14ac:dyDescent="0.3">
      <c r="B95" s="172"/>
      <c r="C95" s="173" t="s">
        <v>391</v>
      </c>
      <c r="D95" s="174" t="s">
        <v>64</v>
      </c>
      <c r="E95" s="174" t="s">
        <v>60</v>
      </c>
      <c r="F95" s="174" t="s">
        <v>392</v>
      </c>
      <c r="G95" s="174" t="s">
        <v>393</v>
      </c>
      <c r="H95" s="174" t="s">
        <v>394</v>
      </c>
      <c r="I95" s="175" t="s">
        <v>395</v>
      </c>
      <c r="J95" s="174" t="s">
        <v>333</v>
      </c>
      <c r="K95" s="176" t="s">
        <v>396</v>
      </c>
      <c r="L95" s="177"/>
      <c r="M95" s="77" t="s">
        <v>397</v>
      </c>
      <c r="N95" s="78" t="s">
        <v>49</v>
      </c>
      <c r="O95" s="78" t="s">
        <v>398</v>
      </c>
      <c r="P95" s="78" t="s">
        <v>399</v>
      </c>
      <c r="Q95" s="78" t="s">
        <v>400</v>
      </c>
      <c r="R95" s="78" t="s">
        <v>401</v>
      </c>
      <c r="S95" s="78" t="s">
        <v>402</v>
      </c>
      <c r="T95" s="79" t="s">
        <v>403</v>
      </c>
    </row>
    <row r="96" spans="2:63" s="1" customFormat="1" ht="29.25" customHeight="1" x14ac:dyDescent="0.35">
      <c r="B96" s="37"/>
      <c r="C96" s="83" t="s">
        <v>338</v>
      </c>
      <c r="D96" s="59"/>
      <c r="E96" s="59"/>
      <c r="F96" s="59"/>
      <c r="G96" s="59"/>
      <c r="H96" s="59"/>
      <c r="I96" s="167"/>
      <c r="J96" s="178">
        <f>BK96</f>
        <v>0</v>
      </c>
      <c r="K96" s="59"/>
      <c r="L96" s="57"/>
      <c r="M96" s="80"/>
      <c r="N96" s="81"/>
      <c r="O96" s="81"/>
      <c r="P96" s="179">
        <f>P97+P285</f>
        <v>0</v>
      </c>
      <c r="Q96" s="81"/>
      <c r="R96" s="179">
        <f>R97+R285</f>
        <v>32.311473740000004</v>
      </c>
      <c r="S96" s="81"/>
      <c r="T96" s="180">
        <f>T97+T285</f>
        <v>0</v>
      </c>
      <c r="AT96" s="19" t="s">
        <v>78</v>
      </c>
      <c r="AU96" s="19" t="s">
        <v>339</v>
      </c>
      <c r="BK96" s="181">
        <f>BK97+BK285</f>
        <v>0</v>
      </c>
    </row>
    <row r="97" spans="2:65" s="11" customFormat="1" ht="37.35" customHeight="1" x14ac:dyDescent="0.35">
      <c r="B97" s="182"/>
      <c r="C97" s="183"/>
      <c r="D97" s="184" t="s">
        <v>78</v>
      </c>
      <c r="E97" s="185" t="s">
        <v>404</v>
      </c>
      <c r="F97" s="185" t="s">
        <v>405</v>
      </c>
      <c r="G97" s="183"/>
      <c r="H97" s="183"/>
      <c r="I97" s="186"/>
      <c r="J97" s="187">
        <f>BK97</f>
        <v>0</v>
      </c>
      <c r="K97" s="183"/>
      <c r="L97" s="188"/>
      <c r="M97" s="189"/>
      <c r="N97" s="190"/>
      <c r="O97" s="190"/>
      <c r="P97" s="191">
        <f>P98+P211+P235+P246+P283</f>
        <v>0</v>
      </c>
      <c r="Q97" s="190"/>
      <c r="R97" s="191">
        <f>R98+R211+R235+R246+R283</f>
        <v>32.255473220000006</v>
      </c>
      <c r="S97" s="190"/>
      <c r="T97" s="192">
        <f>T98+T211+T235+T246+T283</f>
        <v>0</v>
      </c>
      <c r="AR97" s="193" t="s">
        <v>23</v>
      </c>
      <c r="AT97" s="194" t="s">
        <v>78</v>
      </c>
      <c r="AU97" s="194" t="s">
        <v>79</v>
      </c>
      <c r="AY97" s="193" t="s">
        <v>406</v>
      </c>
      <c r="BK97" s="195">
        <f>BK98+BK211+BK235+BK246+BK283</f>
        <v>0</v>
      </c>
    </row>
    <row r="98" spans="2:65" s="11" customFormat="1" ht="19.899999999999999" customHeight="1" x14ac:dyDescent="0.3">
      <c r="B98" s="182"/>
      <c r="C98" s="183"/>
      <c r="D98" s="198" t="s">
        <v>78</v>
      </c>
      <c r="E98" s="199" t="s">
        <v>23</v>
      </c>
      <c r="F98" s="199" t="s">
        <v>407</v>
      </c>
      <c r="G98" s="183"/>
      <c r="H98" s="183"/>
      <c r="I98" s="186"/>
      <c r="J98" s="200">
        <f>BK98</f>
        <v>0</v>
      </c>
      <c r="K98" s="183"/>
      <c r="L98" s="188"/>
      <c r="M98" s="189"/>
      <c r="N98" s="190"/>
      <c r="O98" s="190"/>
      <c r="P98" s="191">
        <f>SUM(P99:P210)</f>
        <v>0</v>
      </c>
      <c r="Q98" s="190"/>
      <c r="R98" s="191">
        <f>SUM(R99:R210)</f>
        <v>1.95046E-2</v>
      </c>
      <c r="S98" s="190"/>
      <c r="T98" s="192">
        <f>SUM(T99:T210)</f>
        <v>0</v>
      </c>
      <c r="AR98" s="193" t="s">
        <v>23</v>
      </c>
      <c r="AT98" s="194" t="s">
        <v>78</v>
      </c>
      <c r="AU98" s="194" t="s">
        <v>23</v>
      </c>
      <c r="AY98" s="193" t="s">
        <v>406</v>
      </c>
      <c r="BK98" s="195">
        <f>SUM(BK99:BK210)</f>
        <v>0</v>
      </c>
    </row>
    <row r="99" spans="2:65" s="1" customFormat="1" ht="22.5" customHeight="1" x14ac:dyDescent="0.3">
      <c r="B99" s="37"/>
      <c r="C99" s="201" t="s">
        <v>23</v>
      </c>
      <c r="D99" s="201" t="s">
        <v>410</v>
      </c>
      <c r="E99" s="202" t="s">
        <v>720</v>
      </c>
      <c r="F99" s="203" t="s">
        <v>721</v>
      </c>
      <c r="G99" s="204" t="s">
        <v>466</v>
      </c>
      <c r="H99" s="205">
        <v>31.2</v>
      </c>
      <c r="I99" s="206"/>
      <c r="J99" s="207">
        <f>ROUND(I99*H99,2)</f>
        <v>0</v>
      </c>
      <c r="K99" s="203" t="s">
        <v>36</v>
      </c>
      <c r="L99" s="57"/>
      <c r="M99" s="208" t="s">
        <v>36</v>
      </c>
      <c r="N99" s="209" t="s">
        <v>50</v>
      </c>
      <c r="O99" s="38"/>
      <c r="P99" s="210">
        <f>O99*H99</f>
        <v>0</v>
      </c>
      <c r="Q99" s="210">
        <v>0</v>
      </c>
      <c r="R99" s="210">
        <f>Q99*H99</f>
        <v>0</v>
      </c>
      <c r="S99" s="210">
        <v>0</v>
      </c>
      <c r="T99" s="211">
        <f>S99*H99</f>
        <v>0</v>
      </c>
      <c r="AR99" s="19" t="s">
        <v>415</v>
      </c>
      <c r="AT99" s="19" t="s">
        <v>410</v>
      </c>
      <c r="AU99" s="19" t="s">
        <v>87</v>
      </c>
      <c r="AY99" s="19" t="s">
        <v>406</v>
      </c>
      <c r="BE99" s="212">
        <f>IF(N99="základní",J99,0)</f>
        <v>0</v>
      </c>
      <c r="BF99" s="212">
        <f>IF(N99="snížená",J99,0)</f>
        <v>0</v>
      </c>
      <c r="BG99" s="212">
        <f>IF(N99="zákl. přenesená",J99,0)</f>
        <v>0</v>
      </c>
      <c r="BH99" s="212">
        <f>IF(N99="sníž. přenesená",J99,0)</f>
        <v>0</v>
      </c>
      <c r="BI99" s="212">
        <f>IF(N99="nulová",J99,0)</f>
        <v>0</v>
      </c>
      <c r="BJ99" s="19" t="s">
        <v>23</v>
      </c>
      <c r="BK99" s="212">
        <f>ROUND(I99*H99,2)</f>
        <v>0</v>
      </c>
      <c r="BL99" s="19" t="s">
        <v>415</v>
      </c>
      <c r="BM99" s="19" t="s">
        <v>4748</v>
      </c>
    </row>
    <row r="100" spans="2:65" s="13" customFormat="1" x14ac:dyDescent="0.3">
      <c r="B100" s="225"/>
      <c r="C100" s="226"/>
      <c r="D100" s="215" t="s">
        <v>417</v>
      </c>
      <c r="E100" s="227" t="s">
        <v>4736</v>
      </c>
      <c r="F100" s="228" t="s">
        <v>4749</v>
      </c>
      <c r="G100" s="226"/>
      <c r="H100" s="229">
        <v>7.26</v>
      </c>
      <c r="I100" s="230"/>
      <c r="J100" s="226"/>
      <c r="K100" s="226"/>
      <c r="L100" s="231"/>
      <c r="M100" s="232"/>
      <c r="N100" s="233"/>
      <c r="O100" s="233"/>
      <c r="P100" s="233"/>
      <c r="Q100" s="233"/>
      <c r="R100" s="233"/>
      <c r="S100" s="233"/>
      <c r="T100" s="234"/>
      <c r="AT100" s="235" t="s">
        <v>417</v>
      </c>
      <c r="AU100" s="235" t="s">
        <v>87</v>
      </c>
      <c r="AV100" s="13" t="s">
        <v>87</v>
      </c>
      <c r="AW100" s="13" t="s">
        <v>43</v>
      </c>
      <c r="AX100" s="13" t="s">
        <v>79</v>
      </c>
      <c r="AY100" s="235" t="s">
        <v>406</v>
      </c>
    </row>
    <row r="101" spans="2:65" s="13" customFormat="1" x14ac:dyDescent="0.3">
      <c r="B101" s="225"/>
      <c r="C101" s="226"/>
      <c r="D101" s="215" t="s">
        <v>417</v>
      </c>
      <c r="E101" s="227" t="s">
        <v>4734</v>
      </c>
      <c r="F101" s="228" t="s">
        <v>4750</v>
      </c>
      <c r="G101" s="226"/>
      <c r="H101" s="229">
        <v>23.94</v>
      </c>
      <c r="I101" s="230"/>
      <c r="J101" s="226"/>
      <c r="K101" s="226"/>
      <c r="L101" s="231"/>
      <c r="M101" s="232"/>
      <c r="N101" s="233"/>
      <c r="O101" s="233"/>
      <c r="P101" s="233"/>
      <c r="Q101" s="233"/>
      <c r="R101" s="233"/>
      <c r="S101" s="233"/>
      <c r="T101" s="234"/>
      <c r="AT101" s="235" t="s">
        <v>417</v>
      </c>
      <c r="AU101" s="235" t="s">
        <v>87</v>
      </c>
      <c r="AV101" s="13" t="s">
        <v>87</v>
      </c>
      <c r="AW101" s="13" t="s">
        <v>43</v>
      </c>
      <c r="AX101" s="13" t="s">
        <v>79</v>
      </c>
      <c r="AY101" s="235" t="s">
        <v>406</v>
      </c>
    </row>
    <row r="102" spans="2:65" s="14" customFormat="1" x14ac:dyDescent="0.3">
      <c r="B102" s="236"/>
      <c r="C102" s="237"/>
      <c r="D102" s="247" t="s">
        <v>417</v>
      </c>
      <c r="E102" s="248" t="s">
        <v>3082</v>
      </c>
      <c r="F102" s="249" t="s">
        <v>421</v>
      </c>
      <c r="G102" s="237"/>
      <c r="H102" s="250">
        <v>31.2</v>
      </c>
      <c r="I102" s="241"/>
      <c r="J102" s="237"/>
      <c r="K102" s="237"/>
      <c r="L102" s="242"/>
      <c r="M102" s="243"/>
      <c r="N102" s="244"/>
      <c r="O102" s="244"/>
      <c r="P102" s="244"/>
      <c r="Q102" s="244"/>
      <c r="R102" s="244"/>
      <c r="S102" s="244"/>
      <c r="T102" s="245"/>
      <c r="AT102" s="246" t="s">
        <v>417</v>
      </c>
      <c r="AU102" s="246" t="s">
        <v>87</v>
      </c>
      <c r="AV102" s="14" t="s">
        <v>415</v>
      </c>
      <c r="AW102" s="14" t="s">
        <v>43</v>
      </c>
      <c r="AX102" s="14" t="s">
        <v>23</v>
      </c>
      <c r="AY102" s="246" t="s">
        <v>406</v>
      </c>
    </row>
    <row r="103" spans="2:65" s="1" customFormat="1" ht="22.5" customHeight="1" x14ac:dyDescent="0.3">
      <c r="B103" s="37"/>
      <c r="C103" s="201" t="s">
        <v>87</v>
      </c>
      <c r="D103" s="201" t="s">
        <v>410</v>
      </c>
      <c r="E103" s="202" t="s">
        <v>411</v>
      </c>
      <c r="F103" s="203" t="s">
        <v>412</v>
      </c>
      <c r="G103" s="204" t="s">
        <v>413</v>
      </c>
      <c r="H103" s="205">
        <v>6.24</v>
      </c>
      <c r="I103" s="206"/>
      <c r="J103" s="207">
        <f>ROUND(I103*H103,2)</f>
        <v>0</v>
      </c>
      <c r="K103" s="203" t="s">
        <v>414</v>
      </c>
      <c r="L103" s="57"/>
      <c r="M103" s="208" t="s">
        <v>36</v>
      </c>
      <c r="N103" s="209" t="s">
        <v>50</v>
      </c>
      <c r="O103" s="38"/>
      <c r="P103" s="210">
        <f>O103*H103</f>
        <v>0</v>
      </c>
      <c r="Q103" s="210">
        <v>0</v>
      </c>
      <c r="R103" s="210">
        <f>Q103*H103</f>
        <v>0</v>
      </c>
      <c r="S103" s="210">
        <v>0</v>
      </c>
      <c r="T103" s="211">
        <f>S103*H103</f>
        <v>0</v>
      </c>
      <c r="AR103" s="19" t="s">
        <v>415</v>
      </c>
      <c r="AT103" s="19" t="s">
        <v>410</v>
      </c>
      <c r="AU103" s="19" t="s">
        <v>87</v>
      </c>
      <c r="AY103" s="19" t="s">
        <v>406</v>
      </c>
      <c r="BE103" s="212">
        <f>IF(N103="základní",J103,0)</f>
        <v>0</v>
      </c>
      <c r="BF103" s="212">
        <f>IF(N103="snížená",J103,0)</f>
        <v>0</v>
      </c>
      <c r="BG103" s="212">
        <f>IF(N103="zákl. přenesená",J103,0)</f>
        <v>0</v>
      </c>
      <c r="BH103" s="212">
        <f>IF(N103="sníž. přenesená",J103,0)</f>
        <v>0</v>
      </c>
      <c r="BI103" s="212">
        <f>IF(N103="nulová",J103,0)</f>
        <v>0</v>
      </c>
      <c r="BJ103" s="19" t="s">
        <v>23</v>
      </c>
      <c r="BK103" s="212">
        <f>ROUND(I103*H103,2)</f>
        <v>0</v>
      </c>
      <c r="BL103" s="19" t="s">
        <v>415</v>
      </c>
      <c r="BM103" s="19" t="s">
        <v>4751</v>
      </c>
    </row>
    <row r="104" spans="2:65" s="13" customFormat="1" x14ac:dyDescent="0.3">
      <c r="B104" s="225"/>
      <c r="C104" s="226"/>
      <c r="D104" s="215" t="s">
        <v>417</v>
      </c>
      <c r="E104" s="227" t="s">
        <v>36</v>
      </c>
      <c r="F104" s="228" t="s">
        <v>3095</v>
      </c>
      <c r="G104" s="226"/>
      <c r="H104" s="229">
        <v>6.24</v>
      </c>
      <c r="I104" s="230"/>
      <c r="J104" s="226"/>
      <c r="K104" s="226"/>
      <c r="L104" s="231"/>
      <c r="M104" s="232"/>
      <c r="N104" s="233"/>
      <c r="O104" s="233"/>
      <c r="P104" s="233"/>
      <c r="Q104" s="233"/>
      <c r="R104" s="233"/>
      <c r="S104" s="233"/>
      <c r="T104" s="234"/>
      <c r="AT104" s="235" t="s">
        <v>417</v>
      </c>
      <c r="AU104" s="235" t="s">
        <v>87</v>
      </c>
      <c r="AV104" s="13" t="s">
        <v>87</v>
      </c>
      <c r="AW104" s="13" t="s">
        <v>43</v>
      </c>
      <c r="AX104" s="13" t="s">
        <v>79</v>
      </c>
      <c r="AY104" s="235" t="s">
        <v>406</v>
      </c>
    </row>
    <row r="105" spans="2:65" s="14" customFormat="1" x14ac:dyDescent="0.3">
      <c r="B105" s="236"/>
      <c r="C105" s="237"/>
      <c r="D105" s="247" t="s">
        <v>417</v>
      </c>
      <c r="E105" s="248" t="s">
        <v>3075</v>
      </c>
      <c r="F105" s="249" t="s">
        <v>421</v>
      </c>
      <c r="G105" s="237"/>
      <c r="H105" s="250">
        <v>6.24</v>
      </c>
      <c r="I105" s="241"/>
      <c r="J105" s="237"/>
      <c r="K105" s="237"/>
      <c r="L105" s="242"/>
      <c r="M105" s="243"/>
      <c r="N105" s="244"/>
      <c r="O105" s="244"/>
      <c r="P105" s="244"/>
      <c r="Q105" s="244"/>
      <c r="R105" s="244"/>
      <c r="S105" s="244"/>
      <c r="T105" s="245"/>
      <c r="AT105" s="246" t="s">
        <v>417</v>
      </c>
      <c r="AU105" s="246" t="s">
        <v>87</v>
      </c>
      <c r="AV105" s="14" t="s">
        <v>415</v>
      </c>
      <c r="AW105" s="14" t="s">
        <v>43</v>
      </c>
      <c r="AX105" s="14" t="s">
        <v>23</v>
      </c>
      <c r="AY105" s="246" t="s">
        <v>406</v>
      </c>
    </row>
    <row r="106" spans="2:65" s="1" customFormat="1" ht="22.5" customHeight="1" x14ac:dyDescent="0.3">
      <c r="B106" s="37"/>
      <c r="C106" s="201" t="s">
        <v>94</v>
      </c>
      <c r="D106" s="201" t="s">
        <v>410</v>
      </c>
      <c r="E106" s="202" t="s">
        <v>4010</v>
      </c>
      <c r="F106" s="203" t="s">
        <v>4011</v>
      </c>
      <c r="G106" s="204" t="s">
        <v>413</v>
      </c>
      <c r="H106" s="205">
        <v>6.24</v>
      </c>
      <c r="I106" s="206"/>
      <c r="J106" s="207">
        <f>ROUND(I106*H106,2)</f>
        <v>0</v>
      </c>
      <c r="K106" s="203" t="s">
        <v>414</v>
      </c>
      <c r="L106" s="57"/>
      <c r="M106" s="208" t="s">
        <v>36</v>
      </c>
      <c r="N106" s="209" t="s">
        <v>50</v>
      </c>
      <c r="O106" s="38"/>
      <c r="P106" s="210">
        <f>O106*H106</f>
        <v>0</v>
      </c>
      <c r="Q106" s="210">
        <v>0</v>
      </c>
      <c r="R106" s="210">
        <f>Q106*H106</f>
        <v>0</v>
      </c>
      <c r="S106" s="210">
        <v>0</v>
      </c>
      <c r="T106" s="211">
        <f>S106*H106</f>
        <v>0</v>
      </c>
      <c r="AR106" s="19" t="s">
        <v>415</v>
      </c>
      <c r="AT106" s="19" t="s">
        <v>410</v>
      </c>
      <c r="AU106" s="19" t="s">
        <v>87</v>
      </c>
      <c r="AY106" s="19" t="s">
        <v>406</v>
      </c>
      <c r="BE106" s="212">
        <f>IF(N106="základní",J106,0)</f>
        <v>0</v>
      </c>
      <c r="BF106" s="212">
        <f>IF(N106="snížená",J106,0)</f>
        <v>0</v>
      </c>
      <c r="BG106" s="212">
        <f>IF(N106="zákl. přenesená",J106,0)</f>
        <v>0</v>
      </c>
      <c r="BH106" s="212">
        <f>IF(N106="sníž. přenesená",J106,0)</f>
        <v>0</v>
      </c>
      <c r="BI106" s="212">
        <f>IF(N106="nulová",J106,0)</f>
        <v>0</v>
      </c>
      <c r="BJ106" s="19" t="s">
        <v>23</v>
      </c>
      <c r="BK106" s="212">
        <f>ROUND(I106*H106,2)</f>
        <v>0</v>
      </c>
      <c r="BL106" s="19" t="s">
        <v>415</v>
      </c>
      <c r="BM106" s="19" t="s">
        <v>4752</v>
      </c>
    </row>
    <row r="107" spans="2:65" s="12" customFormat="1" x14ac:dyDescent="0.3">
      <c r="B107" s="213"/>
      <c r="C107" s="214"/>
      <c r="D107" s="215" t="s">
        <v>417</v>
      </c>
      <c r="E107" s="216" t="s">
        <v>36</v>
      </c>
      <c r="F107" s="217" t="s">
        <v>4753</v>
      </c>
      <c r="G107" s="214"/>
      <c r="H107" s="218" t="s">
        <v>36</v>
      </c>
      <c r="I107" s="219"/>
      <c r="J107" s="214"/>
      <c r="K107" s="214"/>
      <c r="L107" s="220"/>
      <c r="M107" s="221"/>
      <c r="N107" s="222"/>
      <c r="O107" s="222"/>
      <c r="P107" s="222"/>
      <c r="Q107" s="222"/>
      <c r="R107" s="222"/>
      <c r="S107" s="222"/>
      <c r="T107" s="223"/>
      <c r="AT107" s="224" t="s">
        <v>417</v>
      </c>
      <c r="AU107" s="224" t="s">
        <v>87</v>
      </c>
      <c r="AV107" s="12" t="s">
        <v>23</v>
      </c>
      <c r="AW107" s="12" t="s">
        <v>43</v>
      </c>
      <c r="AX107" s="12" t="s">
        <v>79</v>
      </c>
      <c r="AY107" s="224" t="s">
        <v>406</v>
      </c>
    </row>
    <row r="108" spans="2:65" s="13" customFormat="1" x14ac:dyDescent="0.3">
      <c r="B108" s="225"/>
      <c r="C108" s="226"/>
      <c r="D108" s="247" t="s">
        <v>417</v>
      </c>
      <c r="E108" s="251" t="s">
        <v>36</v>
      </c>
      <c r="F108" s="252" t="s">
        <v>3254</v>
      </c>
      <c r="G108" s="226"/>
      <c r="H108" s="253">
        <v>6.24</v>
      </c>
      <c r="I108" s="230"/>
      <c r="J108" s="226"/>
      <c r="K108" s="226"/>
      <c r="L108" s="231"/>
      <c r="M108" s="232"/>
      <c r="N108" s="233"/>
      <c r="O108" s="233"/>
      <c r="P108" s="233"/>
      <c r="Q108" s="233"/>
      <c r="R108" s="233"/>
      <c r="S108" s="233"/>
      <c r="T108" s="234"/>
      <c r="AT108" s="235" t="s">
        <v>417</v>
      </c>
      <c r="AU108" s="235" t="s">
        <v>87</v>
      </c>
      <c r="AV108" s="13" t="s">
        <v>87</v>
      </c>
      <c r="AW108" s="13" t="s">
        <v>43</v>
      </c>
      <c r="AX108" s="13" t="s">
        <v>23</v>
      </c>
      <c r="AY108" s="235" t="s">
        <v>406</v>
      </c>
    </row>
    <row r="109" spans="2:65" s="1" customFormat="1" ht="22.5" customHeight="1" x14ac:dyDescent="0.3">
      <c r="B109" s="37"/>
      <c r="C109" s="201" t="s">
        <v>415</v>
      </c>
      <c r="D109" s="201" t="s">
        <v>410</v>
      </c>
      <c r="E109" s="202" t="s">
        <v>4754</v>
      </c>
      <c r="F109" s="203" t="s">
        <v>4755</v>
      </c>
      <c r="G109" s="204" t="s">
        <v>413</v>
      </c>
      <c r="H109" s="205">
        <v>8.2219999999999995</v>
      </c>
      <c r="I109" s="206"/>
      <c r="J109" s="207">
        <f>ROUND(I109*H109,2)</f>
        <v>0</v>
      </c>
      <c r="K109" s="203" t="s">
        <v>414</v>
      </c>
      <c r="L109" s="57"/>
      <c r="M109" s="208" t="s">
        <v>36</v>
      </c>
      <c r="N109" s="209" t="s">
        <v>50</v>
      </c>
      <c r="O109" s="38"/>
      <c r="P109" s="210">
        <f>O109*H109</f>
        <v>0</v>
      </c>
      <c r="Q109" s="210">
        <v>0</v>
      </c>
      <c r="R109" s="210">
        <f>Q109*H109</f>
        <v>0</v>
      </c>
      <c r="S109" s="210">
        <v>0</v>
      </c>
      <c r="T109" s="211">
        <f>S109*H109</f>
        <v>0</v>
      </c>
      <c r="AR109" s="19" t="s">
        <v>415</v>
      </c>
      <c r="AT109" s="19" t="s">
        <v>410</v>
      </c>
      <c r="AU109" s="19" t="s">
        <v>87</v>
      </c>
      <c r="AY109" s="19" t="s">
        <v>406</v>
      </c>
      <c r="BE109" s="212">
        <f>IF(N109="základní",J109,0)</f>
        <v>0</v>
      </c>
      <c r="BF109" s="212">
        <f>IF(N109="snížená",J109,0)</f>
        <v>0</v>
      </c>
      <c r="BG109" s="212">
        <f>IF(N109="zákl. přenesená",J109,0)</f>
        <v>0</v>
      </c>
      <c r="BH109" s="212">
        <f>IF(N109="sníž. přenesená",J109,0)</f>
        <v>0</v>
      </c>
      <c r="BI109" s="212">
        <f>IF(N109="nulová",J109,0)</f>
        <v>0</v>
      </c>
      <c r="BJ109" s="19" t="s">
        <v>23</v>
      </c>
      <c r="BK109" s="212">
        <f>ROUND(I109*H109,2)</f>
        <v>0</v>
      </c>
      <c r="BL109" s="19" t="s">
        <v>415</v>
      </c>
      <c r="BM109" s="19" t="s">
        <v>4756</v>
      </c>
    </row>
    <row r="110" spans="2:65" s="13" customFormat="1" x14ac:dyDescent="0.3">
      <c r="B110" s="225"/>
      <c r="C110" s="226"/>
      <c r="D110" s="215" t="s">
        <v>417</v>
      </c>
      <c r="E110" s="227" t="s">
        <v>36</v>
      </c>
      <c r="F110" s="228" t="s">
        <v>4757</v>
      </c>
      <c r="G110" s="226"/>
      <c r="H110" s="229">
        <v>35.856000000000002</v>
      </c>
      <c r="I110" s="230"/>
      <c r="J110" s="226"/>
      <c r="K110" s="226"/>
      <c r="L110" s="231"/>
      <c r="M110" s="232"/>
      <c r="N110" s="233"/>
      <c r="O110" s="233"/>
      <c r="P110" s="233"/>
      <c r="Q110" s="233"/>
      <c r="R110" s="233"/>
      <c r="S110" s="233"/>
      <c r="T110" s="234"/>
      <c r="AT110" s="235" t="s">
        <v>417</v>
      </c>
      <c r="AU110" s="235" t="s">
        <v>87</v>
      </c>
      <c r="AV110" s="13" t="s">
        <v>87</v>
      </c>
      <c r="AW110" s="13" t="s">
        <v>43</v>
      </c>
      <c r="AX110" s="13" t="s">
        <v>79</v>
      </c>
      <c r="AY110" s="235" t="s">
        <v>406</v>
      </c>
    </row>
    <row r="111" spans="2:65" s="15" customFormat="1" x14ac:dyDescent="0.3">
      <c r="B111" s="254"/>
      <c r="C111" s="255"/>
      <c r="D111" s="215" t="s">
        <v>417</v>
      </c>
      <c r="E111" s="256" t="s">
        <v>4745</v>
      </c>
      <c r="F111" s="257" t="s">
        <v>435</v>
      </c>
      <c r="G111" s="255"/>
      <c r="H111" s="258">
        <v>35.856000000000002</v>
      </c>
      <c r="I111" s="259"/>
      <c r="J111" s="255"/>
      <c r="K111" s="255"/>
      <c r="L111" s="260"/>
      <c r="M111" s="261"/>
      <c r="N111" s="262"/>
      <c r="O111" s="262"/>
      <c r="P111" s="262"/>
      <c r="Q111" s="262"/>
      <c r="R111" s="262"/>
      <c r="S111" s="262"/>
      <c r="T111" s="263"/>
      <c r="AT111" s="264" t="s">
        <v>417</v>
      </c>
      <c r="AU111" s="264" t="s">
        <v>87</v>
      </c>
      <c r="AV111" s="15" t="s">
        <v>94</v>
      </c>
      <c r="AW111" s="15" t="s">
        <v>43</v>
      </c>
      <c r="AX111" s="15" t="s">
        <v>79</v>
      </c>
      <c r="AY111" s="264" t="s">
        <v>406</v>
      </c>
    </row>
    <row r="112" spans="2:65" s="12" customFormat="1" x14ac:dyDescent="0.3">
      <c r="B112" s="213"/>
      <c r="C112" s="214"/>
      <c r="D112" s="215" t="s">
        <v>417</v>
      </c>
      <c r="E112" s="216" t="s">
        <v>36</v>
      </c>
      <c r="F112" s="217" t="s">
        <v>4758</v>
      </c>
      <c r="G112" s="214"/>
      <c r="H112" s="218" t="s">
        <v>36</v>
      </c>
      <c r="I112" s="219"/>
      <c r="J112" s="214"/>
      <c r="K112" s="214"/>
      <c r="L112" s="220"/>
      <c r="M112" s="221"/>
      <c r="N112" s="222"/>
      <c r="O112" s="222"/>
      <c r="P112" s="222"/>
      <c r="Q112" s="222"/>
      <c r="R112" s="222"/>
      <c r="S112" s="222"/>
      <c r="T112" s="223"/>
      <c r="AT112" s="224" t="s">
        <v>417</v>
      </c>
      <c r="AU112" s="224" t="s">
        <v>87</v>
      </c>
      <c r="AV112" s="12" t="s">
        <v>23</v>
      </c>
      <c r="AW112" s="12" t="s">
        <v>43</v>
      </c>
      <c r="AX112" s="12" t="s">
        <v>79</v>
      </c>
      <c r="AY112" s="224" t="s">
        <v>406</v>
      </c>
    </row>
    <row r="113" spans="2:65" s="13" customFormat="1" x14ac:dyDescent="0.3">
      <c r="B113" s="225"/>
      <c r="C113" s="226"/>
      <c r="D113" s="215" t="s">
        <v>417</v>
      </c>
      <c r="E113" s="227" t="s">
        <v>36</v>
      </c>
      <c r="F113" s="228" t="s">
        <v>4759</v>
      </c>
      <c r="G113" s="226"/>
      <c r="H113" s="229">
        <v>-1.2669999999999999</v>
      </c>
      <c r="I113" s="230"/>
      <c r="J113" s="226"/>
      <c r="K113" s="226"/>
      <c r="L113" s="231"/>
      <c r="M113" s="232"/>
      <c r="N113" s="233"/>
      <c r="O113" s="233"/>
      <c r="P113" s="233"/>
      <c r="Q113" s="233"/>
      <c r="R113" s="233"/>
      <c r="S113" s="233"/>
      <c r="T113" s="234"/>
      <c r="AT113" s="235" t="s">
        <v>417</v>
      </c>
      <c r="AU113" s="235" t="s">
        <v>87</v>
      </c>
      <c r="AV113" s="13" t="s">
        <v>87</v>
      </c>
      <c r="AW113" s="13" t="s">
        <v>43</v>
      </c>
      <c r="AX113" s="13" t="s">
        <v>79</v>
      </c>
      <c r="AY113" s="235" t="s">
        <v>406</v>
      </c>
    </row>
    <row r="114" spans="2:65" s="12" customFormat="1" x14ac:dyDescent="0.3">
      <c r="B114" s="213"/>
      <c r="C114" s="214"/>
      <c r="D114" s="215" t="s">
        <v>417</v>
      </c>
      <c r="E114" s="216" t="s">
        <v>36</v>
      </c>
      <c r="F114" s="217" t="s">
        <v>4760</v>
      </c>
      <c r="G114" s="214"/>
      <c r="H114" s="218" t="s">
        <v>36</v>
      </c>
      <c r="I114" s="219"/>
      <c r="J114" s="214"/>
      <c r="K114" s="214"/>
      <c r="L114" s="220"/>
      <c r="M114" s="221"/>
      <c r="N114" s="222"/>
      <c r="O114" s="222"/>
      <c r="P114" s="222"/>
      <c r="Q114" s="222"/>
      <c r="R114" s="222"/>
      <c r="S114" s="222"/>
      <c r="T114" s="223"/>
      <c r="AT114" s="224" t="s">
        <v>417</v>
      </c>
      <c r="AU114" s="224" t="s">
        <v>87</v>
      </c>
      <c r="AV114" s="12" t="s">
        <v>23</v>
      </c>
      <c r="AW114" s="12" t="s">
        <v>43</v>
      </c>
      <c r="AX114" s="12" t="s">
        <v>79</v>
      </c>
      <c r="AY114" s="224" t="s">
        <v>406</v>
      </c>
    </row>
    <row r="115" spans="2:65" s="13" customFormat="1" x14ac:dyDescent="0.3">
      <c r="B115" s="225"/>
      <c r="C115" s="226"/>
      <c r="D115" s="215" t="s">
        <v>417</v>
      </c>
      <c r="E115" s="227" t="s">
        <v>36</v>
      </c>
      <c r="F115" s="228" t="s">
        <v>4761</v>
      </c>
      <c r="G115" s="226"/>
      <c r="H115" s="229">
        <v>-7.1820000000000004</v>
      </c>
      <c r="I115" s="230"/>
      <c r="J115" s="226"/>
      <c r="K115" s="226"/>
      <c r="L115" s="231"/>
      <c r="M115" s="232"/>
      <c r="N115" s="233"/>
      <c r="O115" s="233"/>
      <c r="P115" s="233"/>
      <c r="Q115" s="233"/>
      <c r="R115" s="233"/>
      <c r="S115" s="233"/>
      <c r="T115" s="234"/>
      <c r="AT115" s="235" t="s">
        <v>417</v>
      </c>
      <c r="AU115" s="235" t="s">
        <v>87</v>
      </c>
      <c r="AV115" s="13" t="s">
        <v>87</v>
      </c>
      <c r="AW115" s="13" t="s">
        <v>43</v>
      </c>
      <c r="AX115" s="13" t="s">
        <v>79</v>
      </c>
      <c r="AY115" s="235" t="s">
        <v>406</v>
      </c>
    </row>
    <row r="116" spans="2:65" s="14" customFormat="1" x14ac:dyDescent="0.3">
      <c r="B116" s="236"/>
      <c r="C116" s="237"/>
      <c r="D116" s="215" t="s">
        <v>417</v>
      </c>
      <c r="E116" s="238" t="s">
        <v>4743</v>
      </c>
      <c r="F116" s="239" t="s">
        <v>421</v>
      </c>
      <c r="G116" s="237"/>
      <c r="H116" s="240">
        <v>27.407</v>
      </c>
      <c r="I116" s="241"/>
      <c r="J116" s="237"/>
      <c r="K116" s="237"/>
      <c r="L116" s="242"/>
      <c r="M116" s="243"/>
      <c r="N116" s="244"/>
      <c r="O116" s="244"/>
      <c r="P116" s="244"/>
      <c r="Q116" s="244"/>
      <c r="R116" s="244"/>
      <c r="S116" s="244"/>
      <c r="T116" s="245"/>
      <c r="AT116" s="246" t="s">
        <v>417</v>
      </c>
      <c r="AU116" s="246" t="s">
        <v>87</v>
      </c>
      <c r="AV116" s="14" t="s">
        <v>415</v>
      </c>
      <c r="AW116" s="14" t="s">
        <v>43</v>
      </c>
      <c r="AX116" s="14" t="s">
        <v>79</v>
      </c>
      <c r="AY116" s="246" t="s">
        <v>406</v>
      </c>
    </row>
    <row r="117" spans="2:65" s="13" customFormat="1" x14ac:dyDescent="0.3">
      <c r="B117" s="225"/>
      <c r="C117" s="226"/>
      <c r="D117" s="247" t="s">
        <v>417</v>
      </c>
      <c r="E117" s="251" t="s">
        <v>36</v>
      </c>
      <c r="F117" s="252" t="s">
        <v>4762</v>
      </c>
      <c r="G117" s="226"/>
      <c r="H117" s="253">
        <v>8.2219999999999995</v>
      </c>
      <c r="I117" s="230"/>
      <c r="J117" s="226"/>
      <c r="K117" s="226"/>
      <c r="L117" s="231"/>
      <c r="M117" s="232"/>
      <c r="N117" s="233"/>
      <c r="O117" s="233"/>
      <c r="P117" s="233"/>
      <c r="Q117" s="233"/>
      <c r="R117" s="233"/>
      <c r="S117" s="233"/>
      <c r="T117" s="234"/>
      <c r="AT117" s="235" t="s">
        <v>417</v>
      </c>
      <c r="AU117" s="235" t="s">
        <v>87</v>
      </c>
      <c r="AV117" s="13" t="s">
        <v>87</v>
      </c>
      <c r="AW117" s="13" t="s">
        <v>43</v>
      </c>
      <c r="AX117" s="13" t="s">
        <v>23</v>
      </c>
      <c r="AY117" s="235" t="s">
        <v>406</v>
      </c>
    </row>
    <row r="118" spans="2:65" s="1" customFormat="1" ht="22.5" customHeight="1" x14ac:dyDescent="0.3">
      <c r="B118" s="37"/>
      <c r="C118" s="201" t="s">
        <v>440</v>
      </c>
      <c r="D118" s="201" t="s">
        <v>410</v>
      </c>
      <c r="E118" s="202" t="s">
        <v>1244</v>
      </c>
      <c r="F118" s="203" t="s">
        <v>1245</v>
      </c>
      <c r="G118" s="204" t="s">
        <v>413</v>
      </c>
      <c r="H118" s="205">
        <v>2.4670000000000001</v>
      </c>
      <c r="I118" s="206"/>
      <c r="J118" s="207">
        <f>ROUND(I118*H118,2)</f>
        <v>0</v>
      </c>
      <c r="K118" s="203" t="s">
        <v>414</v>
      </c>
      <c r="L118" s="57"/>
      <c r="M118" s="208" t="s">
        <v>36</v>
      </c>
      <c r="N118" s="209" t="s">
        <v>50</v>
      </c>
      <c r="O118" s="38"/>
      <c r="P118" s="210">
        <f>O118*H118</f>
        <v>0</v>
      </c>
      <c r="Q118" s="210">
        <v>0</v>
      </c>
      <c r="R118" s="210">
        <f>Q118*H118</f>
        <v>0</v>
      </c>
      <c r="S118" s="210">
        <v>0</v>
      </c>
      <c r="T118" s="211">
        <f>S118*H118</f>
        <v>0</v>
      </c>
      <c r="AR118" s="19" t="s">
        <v>415</v>
      </c>
      <c r="AT118" s="19" t="s">
        <v>410</v>
      </c>
      <c r="AU118" s="19" t="s">
        <v>87</v>
      </c>
      <c r="AY118" s="19" t="s">
        <v>406</v>
      </c>
      <c r="BE118" s="212">
        <f>IF(N118="základní",J118,0)</f>
        <v>0</v>
      </c>
      <c r="BF118" s="212">
        <f>IF(N118="snížená",J118,0)</f>
        <v>0</v>
      </c>
      <c r="BG118" s="212">
        <f>IF(N118="zákl. přenesená",J118,0)</f>
        <v>0</v>
      </c>
      <c r="BH118" s="212">
        <f>IF(N118="sníž. přenesená",J118,0)</f>
        <v>0</v>
      </c>
      <c r="BI118" s="212">
        <f>IF(N118="nulová",J118,0)</f>
        <v>0</v>
      </c>
      <c r="BJ118" s="19" t="s">
        <v>23</v>
      </c>
      <c r="BK118" s="212">
        <f>ROUND(I118*H118,2)</f>
        <v>0</v>
      </c>
      <c r="BL118" s="19" t="s">
        <v>415</v>
      </c>
      <c r="BM118" s="19" t="s">
        <v>4763</v>
      </c>
    </row>
    <row r="119" spans="2:65" s="13" customFormat="1" x14ac:dyDescent="0.3">
      <c r="B119" s="225"/>
      <c r="C119" s="226"/>
      <c r="D119" s="247" t="s">
        <v>417</v>
      </c>
      <c r="E119" s="251" t="s">
        <v>36</v>
      </c>
      <c r="F119" s="252" t="s">
        <v>4764</v>
      </c>
      <c r="G119" s="226"/>
      <c r="H119" s="253">
        <v>2.4670000000000001</v>
      </c>
      <c r="I119" s="230"/>
      <c r="J119" s="226"/>
      <c r="K119" s="226"/>
      <c r="L119" s="231"/>
      <c r="M119" s="232"/>
      <c r="N119" s="233"/>
      <c r="O119" s="233"/>
      <c r="P119" s="233"/>
      <c r="Q119" s="233"/>
      <c r="R119" s="233"/>
      <c r="S119" s="233"/>
      <c r="T119" s="234"/>
      <c r="AT119" s="235" t="s">
        <v>417</v>
      </c>
      <c r="AU119" s="235" t="s">
        <v>87</v>
      </c>
      <c r="AV119" s="13" t="s">
        <v>87</v>
      </c>
      <c r="AW119" s="13" t="s">
        <v>43</v>
      </c>
      <c r="AX119" s="13" t="s">
        <v>23</v>
      </c>
      <c r="AY119" s="235" t="s">
        <v>406</v>
      </c>
    </row>
    <row r="120" spans="2:65" s="1" customFormat="1" ht="22.5" customHeight="1" x14ac:dyDescent="0.3">
      <c r="B120" s="37"/>
      <c r="C120" s="201" t="s">
        <v>446</v>
      </c>
      <c r="D120" s="201" t="s">
        <v>410</v>
      </c>
      <c r="E120" s="202" t="s">
        <v>4765</v>
      </c>
      <c r="F120" s="203" t="s">
        <v>4766</v>
      </c>
      <c r="G120" s="204" t="s">
        <v>413</v>
      </c>
      <c r="H120" s="205">
        <v>19.184999999999999</v>
      </c>
      <c r="I120" s="206"/>
      <c r="J120" s="207">
        <f>ROUND(I120*H120,2)</f>
        <v>0</v>
      </c>
      <c r="K120" s="203" t="s">
        <v>414</v>
      </c>
      <c r="L120" s="57"/>
      <c r="M120" s="208" t="s">
        <v>36</v>
      </c>
      <c r="N120" s="209" t="s">
        <v>50</v>
      </c>
      <c r="O120" s="38"/>
      <c r="P120" s="210">
        <f>O120*H120</f>
        <v>0</v>
      </c>
      <c r="Q120" s="210">
        <v>0</v>
      </c>
      <c r="R120" s="210">
        <f>Q120*H120</f>
        <v>0</v>
      </c>
      <c r="S120" s="210">
        <v>0</v>
      </c>
      <c r="T120" s="211">
        <f>S120*H120</f>
        <v>0</v>
      </c>
      <c r="AR120" s="19" t="s">
        <v>415</v>
      </c>
      <c r="AT120" s="19" t="s">
        <v>410</v>
      </c>
      <c r="AU120" s="19" t="s">
        <v>87</v>
      </c>
      <c r="AY120" s="19" t="s">
        <v>406</v>
      </c>
      <c r="BE120" s="212">
        <f>IF(N120="základní",J120,0)</f>
        <v>0</v>
      </c>
      <c r="BF120" s="212">
        <f>IF(N120="snížená",J120,0)</f>
        <v>0</v>
      </c>
      <c r="BG120" s="212">
        <f>IF(N120="zákl. přenesená",J120,0)</f>
        <v>0</v>
      </c>
      <c r="BH120" s="212">
        <f>IF(N120="sníž. přenesená",J120,0)</f>
        <v>0</v>
      </c>
      <c r="BI120" s="212">
        <f>IF(N120="nulová",J120,0)</f>
        <v>0</v>
      </c>
      <c r="BJ120" s="19" t="s">
        <v>23</v>
      </c>
      <c r="BK120" s="212">
        <f>ROUND(I120*H120,2)</f>
        <v>0</v>
      </c>
      <c r="BL120" s="19" t="s">
        <v>415</v>
      </c>
      <c r="BM120" s="19" t="s">
        <v>4767</v>
      </c>
    </row>
    <row r="121" spans="2:65" s="13" customFormat="1" x14ac:dyDescent="0.3">
      <c r="B121" s="225"/>
      <c r="C121" s="226"/>
      <c r="D121" s="247" t="s">
        <v>417</v>
      </c>
      <c r="E121" s="251" t="s">
        <v>36</v>
      </c>
      <c r="F121" s="252" t="s">
        <v>4768</v>
      </c>
      <c r="G121" s="226"/>
      <c r="H121" s="253">
        <v>19.184999999999999</v>
      </c>
      <c r="I121" s="230"/>
      <c r="J121" s="226"/>
      <c r="K121" s="226"/>
      <c r="L121" s="231"/>
      <c r="M121" s="232"/>
      <c r="N121" s="233"/>
      <c r="O121" s="233"/>
      <c r="P121" s="233"/>
      <c r="Q121" s="233"/>
      <c r="R121" s="233"/>
      <c r="S121" s="233"/>
      <c r="T121" s="234"/>
      <c r="AT121" s="235" t="s">
        <v>417</v>
      </c>
      <c r="AU121" s="235" t="s">
        <v>87</v>
      </c>
      <c r="AV121" s="13" t="s">
        <v>87</v>
      </c>
      <c r="AW121" s="13" t="s">
        <v>43</v>
      </c>
      <c r="AX121" s="13" t="s">
        <v>23</v>
      </c>
      <c r="AY121" s="235" t="s">
        <v>406</v>
      </c>
    </row>
    <row r="122" spans="2:65" s="1" customFormat="1" ht="22.5" customHeight="1" x14ac:dyDescent="0.3">
      <c r="B122" s="37"/>
      <c r="C122" s="201" t="s">
        <v>452</v>
      </c>
      <c r="D122" s="201" t="s">
        <v>410</v>
      </c>
      <c r="E122" s="202" t="s">
        <v>1254</v>
      </c>
      <c r="F122" s="203" t="s">
        <v>1255</v>
      </c>
      <c r="G122" s="204" t="s">
        <v>413</v>
      </c>
      <c r="H122" s="205">
        <v>5.7549999999999999</v>
      </c>
      <c r="I122" s="206"/>
      <c r="J122" s="207">
        <f>ROUND(I122*H122,2)</f>
        <v>0</v>
      </c>
      <c r="K122" s="203" t="s">
        <v>414</v>
      </c>
      <c r="L122" s="57"/>
      <c r="M122" s="208" t="s">
        <v>36</v>
      </c>
      <c r="N122" s="209" t="s">
        <v>50</v>
      </c>
      <c r="O122" s="38"/>
      <c r="P122" s="210">
        <f>O122*H122</f>
        <v>0</v>
      </c>
      <c r="Q122" s="210">
        <v>0</v>
      </c>
      <c r="R122" s="210">
        <f>Q122*H122</f>
        <v>0</v>
      </c>
      <c r="S122" s="210">
        <v>0</v>
      </c>
      <c r="T122" s="211">
        <f>S122*H122</f>
        <v>0</v>
      </c>
      <c r="AR122" s="19" t="s">
        <v>415</v>
      </c>
      <c r="AT122" s="19" t="s">
        <v>410</v>
      </c>
      <c r="AU122" s="19" t="s">
        <v>87</v>
      </c>
      <c r="AY122" s="19" t="s">
        <v>406</v>
      </c>
      <c r="BE122" s="212">
        <f>IF(N122="základní",J122,0)</f>
        <v>0</v>
      </c>
      <c r="BF122" s="212">
        <f>IF(N122="snížená",J122,0)</f>
        <v>0</v>
      </c>
      <c r="BG122" s="212">
        <f>IF(N122="zákl. přenesená",J122,0)</f>
        <v>0</v>
      </c>
      <c r="BH122" s="212">
        <f>IF(N122="sníž. přenesená",J122,0)</f>
        <v>0</v>
      </c>
      <c r="BI122" s="212">
        <f>IF(N122="nulová",J122,0)</f>
        <v>0</v>
      </c>
      <c r="BJ122" s="19" t="s">
        <v>23</v>
      </c>
      <c r="BK122" s="212">
        <f>ROUND(I122*H122,2)</f>
        <v>0</v>
      </c>
      <c r="BL122" s="19" t="s">
        <v>415</v>
      </c>
      <c r="BM122" s="19" t="s">
        <v>4769</v>
      </c>
    </row>
    <row r="123" spans="2:65" s="13" customFormat="1" x14ac:dyDescent="0.3">
      <c r="B123" s="225"/>
      <c r="C123" s="226"/>
      <c r="D123" s="247" t="s">
        <v>417</v>
      </c>
      <c r="E123" s="251" t="s">
        <v>36</v>
      </c>
      <c r="F123" s="252" t="s">
        <v>4770</v>
      </c>
      <c r="G123" s="226"/>
      <c r="H123" s="253">
        <v>5.7549999999999999</v>
      </c>
      <c r="I123" s="230"/>
      <c r="J123" s="226"/>
      <c r="K123" s="226"/>
      <c r="L123" s="231"/>
      <c r="M123" s="232"/>
      <c r="N123" s="233"/>
      <c r="O123" s="233"/>
      <c r="P123" s="233"/>
      <c r="Q123" s="233"/>
      <c r="R123" s="233"/>
      <c r="S123" s="233"/>
      <c r="T123" s="234"/>
      <c r="AT123" s="235" t="s">
        <v>417</v>
      </c>
      <c r="AU123" s="235" t="s">
        <v>87</v>
      </c>
      <c r="AV123" s="13" t="s">
        <v>87</v>
      </c>
      <c r="AW123" s="13" t="s">
        <v>43</v>
      </c>
      <c r="AX123" s="13" t="s">
        <v>23</v>
      </c>
      <c r="AY123" s="235" t="s">
        <v>406</v>
      </c>
    </row>
    <row r="124" spans="2:65" s="1" customFormat="1" ht="22.5" customHeight="1" x14ac:dyDescent="0.3">
      <c r="B124" s="37"/>
      <c r="C124" s="201" t="s">
        <v>457</v>
      </c>
      <c r="D124" s="201" t="s">
        <v>410</v>
      </c>
      <c r="E124" s="202" t="s">
        <v>431</v>
      </c>
      <c r="F124" s="203" t="s">
        <v>432</v>
      </c>
      <c r="G124" s="204" t="s">
        <v>413</v>
      </c>
      <c r="H124" s="205">
        <v>3.0489999999999999</v>
      </c>
      <c r="I124" s="206"/>
      <c r="J124" s="207">
        <f>ROUND(I124*H124,2)</f>
        <v>0</v>
      </c>
      <c r="K124" s="203" t="s">
        <v>414</v>
      </c>
      <c r="L124" s="57"/>
      <c r="M124" s="208" t="s">
        <v>36</v>
      </c>
      <c r="N124" s="209" t="s">
        <v>50</v>
      </c>
      <c r="O124" s="38"/>
      <c r="P124" s="210">
        <f>O124*H124</f>
        <v>0</v>
      </c>
      <c r="Q124" s="210">
        <v>0</v>
      </c>
      <c r="R124" s="210">
        <f>Q124*H124</f>
        <v>0</v>
      </c>
      <c r="S124" s="210">
        <v>0</v>
      </c>
      <c r="T124" s="211">
        <f>S124*H124</f>
        <v>0</v>
      </c>
      <c r="AR124" s="19" t="s">
        <v>415</v>
      </c>
      <c r="AT124" s="19" t="s">
        <v>410</v>
      </c>
      <c r="AU124" s="19" t="s">
        <v>87</v>
      </c>
      <c r="AY124" s="19" t="s">
        <v>406</v>
      </c>
      <c r="BE124" s="212">
        <f>IF(N124="základní",J124,0)</f>
        <v>0</v>
      </c>
      <c r="BF124" s="212">
        <f>IF(N124="snížená",J124,0)</f>
        <v>0</v>
      </c>
      <c r="BG124" s="212">
        <f>IF(N124="zákl. přenesená",J124,0)</f>
        <v>0</v>
      </c>
      <c r="BH124" s="212">
        <f>IF(N124="sníž. přenesená",J124,0)</f>
        <v>0</v>
      </c>
      <c r="BI124" s="212">
        <f>IF(N124="nulová",J124,0)</f>
        <v>0</v>
      </c>
      <c r="BJ124" s="19" t="s">
        <v>23</v>
      </c>
      <c r="BK124" s="212">
        <f>ROUND(I124*H124,2)</f>
        <v>0</v>
      </c>
      <c r="BL124" s="19" t="s">
        <v>415</v>
      </c>
      <c r="BM124" s="19" t="s">
        <v>4771</v>
      </c>
    </row>
    <row r="125" spans="2:65" s="13" customFormat="1" x14ac:dyDescent="0.3">
      <c r="B125" s="225"/>
      <c r="C125" s="226"/>
      <c r="D125" s="215" t="s">
        <v>417</v>
      </c>
      <c r="E125" s="227" t="s">
        <v>36</v>
      </c>
      <c r="F125" s="228" t="s">
        <v>4772</v>
      </c>
      <c r="G125" s="226"/>
      <c r="H125" s="229">
        <v>12.342000000000001</v>
      </c>
      <c r="I125" s="230"/>
      <c r="J125" s="226"/>
      <c r="K125" s="226"/>
      <c r="L125" s="231"/>
      <c r="M125" s="232"/>
      <c r="N125" s="233"/>
      <c r="O125" s="233"/>
      <c r="P125" s="233"/>
      <c r="Q125" s="233"/>
      <c r="R125" s="233"/>
      <c r="S125" s="233"/>
      <c r="T125" s="234"/>
      <c r="AT125" s="235" t="s">
        <v>417</v>
      </c>
      <c r="AU125" s="235" t="s">
        <v>87</v>
      </c>
      <c r="AV125" s="13" t="s">
        <v>87</v>
      </c>
      <c r="AW125" s="13" t="s">
        <v>43</v>
      </c>
      <c r="AX125" s="13" t="s">
        <v>79</v>
      </c>
      <c r="AY125" s="235" t="s">
        <v>406</v>
      </c>
    </row>
    <row r="126" spans="2:65" s="15" customFormat="1" x14ac:dyDescent="0.3">
      <c r="B126" s="254"/>
      <c r="C126" s="255"/>
      <c r="D126" s="215" t="s">
        <v>417</v>
      </c>
      <c r="E126" s="256" t="s">
        <v>343</v>
      </c>
      <c r="F126" s="257" t="s">
        <v>435</v>
      </c>
      <c r="G126" s="255"/>
      <c r="H126" s="258">
        <v>12.342000000000001</v>
      </c>
      <c r="I126" s="259"/>
      <c r="J126" s="255"/>
      <c r="K126" s="255"/>
      <c r="L126" s="260"/>
      <c r="M126" s="261"/>
      <c r="N126" s="262"/>
      <c r="O126" s="262"/>
      <c r="P126" s="262"/>
      <c r="Q126" s="262"/>
      <c r="R126" s="262"/>
      <c r="S126" s="262"/>
      <c r="T126" s="263"/>
      <c r="AT126" s="264" t="s">
        <v>417</v>
      </c>
      <c r="AU126" s="264" t="s">
        <v>87</v>
      </c>
      <c r="AV126" s="15" t="s">
        <v>94</v>
      </c>
      <c r="AW126" s="15" t="s">
        <v>43</v>
      </c>
      <c r="AX126" s="15" t="s">
        <v>79</v>
      </c>
      <c r="AY126" s="264" t="s">
        <v>406</v>
      </c>
    </row>
    <row r="127" spans="2:65" s="12" customFormat="1" x14ac:dyDescent="0.3">
      <c r="B127" s="213"/>
      <c r="C127" s="214"/>
      <c r="D127" s="215" t="s">
        <v>417</v>
      </c>
      <c r="E127" s="216" t="s">
        <v>36</v>
      </c>
      <c r="F127" s="217" t="s">
        <v>765</v>
      </c>
      <c r="G127" s="214"/>
      <c r="H127" s="218" t="s">
        <v>36</v>
      </c>
      <c r="I127" s="219"/>
      <c r="J127" s="214"/>
      <c r="K127" s="214"/>
      <c r="L127" s="220"/>
      <c r="M127" s="221"/>
      <c r="N127" s="222"/>
      <c r="O127" s="222"/>
      <c r="P127" s="222"/>
      <c r="Q127" s="222"/>
      <c r="R127" s="222"/>
      <c r="S127" s="222"/>
      <c r="T127" s="223"/>
      <c r="AT127" s="224" t="s">
        <v>417</v>
      </c>
      <c r="AU127" s="224" t="s">
        <v>87</v>
      </c>
      <c r="AV127" s="12" t="s">
        <v>23</v>
      </c>
      <c r="AW127" s="12" t="s">
        <v>43</v>
      </c>
      <c r="AX127" s="12" t="s">
        <v>79</v>
      </c>
      <c r="AY127" s="224" t="s">
        <v>406</v>
      </c>
    </row>
    <row r="128" spans="2:65" s="13" customFormat="1" x14ac:dyDescent="0.3">
      <c r="B128" s="225"/>
      <c r="C128" s="226"/>
      <c r="D128" s="215" t="s">
        <v>417</v>
      </c>
      <c r="E128" s="227" t="s">
        <v>36</v>
      </c>
      <c r="F128" s="228" t="s">
        <v>4773</v>
      </c>
      <c r="G128" s="226"/>
      <c r="H128" s="229">
        <v>-2.1779999999999999</v>
      </c>
      <c r="I128" s="230"/>
      <c r="J128" s="226"/>
      <c r="K128" s="226"/>
      <c r="L128" s="231"/>
      <c r="M128" s="232"/>
      <c r="N128" s="233"/>
      <c r="O128" s="233"/>
      <c r="P128" s="233"/>
      <c r="Q128" s="233"/>
      <c r="R128" s="233"/>
      <c r="S128" s="233"/>
      <c r="T128" s="234"/>
      <c r="AT128" s="235" t="s">
        <v>417</v>
      </c>
      <c r="AU128" s="235" t="s">
        <v>87</v>
      </c>
      <c r="AV128" s="13" t="s">
        <v>87</v>
      </c>
      <c r="AW128" s="13" t="s">
        <v>43</v>
      </c>
      <c r="AX128" s="13" t="s">
        <v>79</v>
      </c>
      <c r="AY128" s="235" t="s">
        <v>406</v>
      </c>
    </row>
    <row r="129" spans="2:65" s="14" customFormat="1" x14ac:dyDescent="0.3">
      <c r="B129" s="236"/>
      <c r="C129" s="237"/>
      <c r="D129" s="215" t="s">
        <v>417</v>
      </c>
      <c r="E129" s="238" t="s">
        <v>2879</v>
      </c>
      <c r="F129" s="239" t="s">
        <v>421</v>
      </c>
      <c r="G129" s="237"/>
      <c r="H129" s="240">
        <v>10.164</v>
      </c>
      <c r="I129" s="241"/>
      <c r="J129" s="237"/>
      <c r="K129" s="237"/>
      <c r="L129" s="242"/>
      <c r="M129" s="243"/>
      <c r="N129" s="244"/>
      <c r="O129" s="244"/>
      <c r="P129" s="244"/>
      <c r="Q129" s="244"/>
      <c r="R129" s="244"/>
      <c r="S129" s="244"/>
      <c r="T129" s="245"/>
      <c r="AT129" s="246" t="s">
        <v>417</v>
      </c>
      <c r="AU129" s="246" t="s">
        <v>87</v>
      </c>
      <c r="AV129" s="14" t="s">
        <v>415</v>
      </c>
      <c r="AW129" s="14" t="s">
        <v>43</v>
      </c>
      <c r="AX129" s="14" t="s">
        <v>79</v>
      </c>
      <c r="AY129" s="246" t="s">
        <v>406</v>
      </c>
    </row>
    <row r="130" spans="2:65" s="12" customFormat="1" x14ac:dyDescent="0.3">
      <c r="B130" s="213"/>
      <c r="C130" s="214"/>
      <c r="D130" s="215" t="s">
        <v>417</v>
      </c>
      <c r="E130" s="216" t="s">
        <v>36</v>
      </c>
      <c r="F130" s="217" t="s">
        <v>450</v>
      </c>
      <c r="G130" s="214"/>
      <c r="H130" s="218" t="s">
        <v>36</v>
      </c>
      <c r="I130" s="219"/>
      <c r="J130" s="214"/>
      <c r="K130" s="214"/>
      <c r="L130" s="220"/>
      <c r="M130" s="221"/>
      <c r="N130" s="222"/>
      <c r="O130" s="222"/>
      <c r="P130" s="222"/>
      <c r="Q130" s="222"/>
      <c r="R130" s="222"/>
      <c r="S130" s="222"/>
      <c r="T130" s="223"/>
      <c r="AT130" s="224" t="s">
        <v>417</v>
      </c>
      <c r="AU130" s="224" t="s">
        <v>87</v>
      </c>
      <c r="AV130" s="12" t="s">
        <v>23</v>
      </c>
      <c r="AW130" s="12" t="s">
        <v>43</v>
      </c>
      <c r="AX130" s="12" t="s">
        <v>79</v>
      </c>
      <c r="AY130" s="224" t="s">
        <v>406</v>
      </c>
    </row>
    <row r="131" spans="2:65" s="13" customFormat="1" x14ac:dyDescent="0.3">
      <c r="B131" s="225"/>
      <c r="C131" s="226"/>
      <c r="D131" s="247" t="s">
        <v>417</v>
      </c>
      <c r="E131" s="251" t="s">
        <v>36</v>
      </c>
      <c r="F131" s="252" t="s">
        <v>2888</v>
      </c>
      <c r="G131" s="226"/>
      <c r="H131" s="253">
        <v>3.0489999999999999</v>
      </c>
      <c r="I131" s="230"/>
      <c r="J131" s="226"/>
      <c r="K131" s="226"/>
      <c r="L131" s="231"/>
      <c r="M131" s="232"/>
      <c r="N131" s="233"/>
      <c r="O131" s="233"/>
      <c r="P131" s="233"/>
      <c r="Q131" s="233"/>
      <c r="R131" s="233"/>
      <c r="S131" s="233"/>
      <c r="T131" s="234"/>
      <c r="AT131" s="235" t="s">
        <v>417</v>
      </c>
      <c r="AU131" s="235" t="s">
        <v>87</v>
      </c>
      <c r="AV131" s="13" t="s">
        <v>87</v>
      </c>
      <c r="AW131" s="13" t="s">
        <v>43</v>
      </c>
      <c r="AX131" s="13" t="s">
        <v>23</v>
      </c>
      <c r="AY131" s="235" t="s">
        <v>406</v>
      </c>
    </row>
    <row r="132" spans="2:65" s="1" customFormat="1" ht="22.5" customHeight="1" x14ac:dyDescent="0.3">
      <c r="B132" s="37"/>
      <c r="C132" s="201" t="s">
        <v>463</v>
      </c>
      <c r="D132" s="201" t="s">
        <v>410</v>
      </c>
      <c r="E132" s="202" t="s">
        <v>441</v>
      </c>
      <c r="F132" s="203" t="s">
        <v>442</v>
      </c>
      <c r="G132" s="204" t="s">
        <v>413</v>
      </c>
      <c r="H132" s="205">
        <v>0.91500000000000004</v>
      </c>
      <c r="I132" s="206"/>
      <c r="J132" s="207">
        <f>ROUND(I132*H132,2)</f>
        <v>0</v>
      </c>
      <c r="K132" s="203" t="s">
        <v>414</v>
      </c>
      <c r="L132" s="57"/>
      <c r="M132" s="208" t="s">
        <v>36</v>
      </c>
      <c r="N132" s="209" t="s">
        <v>50</v>
      </c>
      <c r="O132" s="38"/>
      <c r="P132" s="210">
        <f>O132*H132</f>
        <v>0</v>
      </c>
      <c r="Q132" s="210">
        <v>0</v>
      </c>
      <c r="R132" s="210">
        <f>Q132*H132</f>
        <v>0</v>
      </c>
      <c r="S132" s="210">
        <v>0</v>
      </c>
      <c r="T132" s="211">
        <f>S132*H132</f>
        <v>0</v>
      </c>
      <c r="AR132" s="19" t="s">
        <v>415</v>
      </c>
      <c r="AT132" s="19" t="s">
        <v>410</v>
      </c>
      <c r="AU132" s="19" t="s">
        <v>87</v>
      </c>
      <c r="AY132" s="19" t="s">
        <v>406</v>
      </c>
      <c r="BE132" s="212">
        <f>IF(N132="základní",J132,0)</f>
        <v>0</v>
      </c>
      <c r="BF132" s="212">
        <f>IF(N132="snížená",J132,0)</f>
        <v>0</v>
      </c>
      <c r="BG132" s="212">
        <f>IF(N132="zákl. přenesená",J132,0)</f>
        <v>0</v>
      </c>
      <c r="BH132" s="212">
        <f>IF(N132="sníž. přenesená",J132,0)</f>
        <v>0</v>
      </c>
      <c r="BI132" s="212">
        <f>IF(N132="nulová",J132,0)</f>
        <v>0</v>
      </c>
      <c r="BJ132" s="19" t="s">
        <v>23</v>
      </c>
      <c r="BK132" s="212">
        <f>ROUND(I132*H132,2)</f>
        <v>0</v>
      </c>
      <c r="BL132" s="19" t="s">
        <v>415</v>
      </c>
      <c r="BM132" s="19" t="s">
        <v>4774</v>
      </c>
    </row>
    <row r="133" spans="2:65" s="12" customFormat="1" x14ac:dyDescent="0.3">
      <c r="B133" s="213"/>
      <c r="C133" s="214"/>
      <c r="D133" s="215" t="s">
        <v>417</v>
      </c>
      <c r="E133" s="216" t="s">
        <v>36</v>
      </c>
      <c r="F133" s="217" t="s">
        <v>450</v>
      </c>
      <c r="G133" s="214"/>
      <c r="H133" s="218" t="s">
        <v>36</v>
      </c>
      <c r="I133" s="219"/>
      <c r="J133" s="214"/>
      <c r="K133" s="214"/>
      <c r="L133" s="220"/>
      <c r="M133" s="221"/>
      <c r="N133" s="222"/>
      <c r="O133" s="222"/>
      <c r="P133" s="222"/>
      <c r="Q133" s="222"/>
      <c r="R133" s="222"/>
      <c r="S133" s="222"/>
      <c r="T133" s="223"/>
      <c r="AT133" s="224" t="s">
        <v>417</v>
      </c>
      <c r="AU133" s="224" t="s">
        <v>87</v>
      </c>
      <c r="AV133" s="12" t="s">
        <v>23</v>
      </c>
      <c r="AW133" s="12" t="s">
        <v>43</v>
      </c>
      <c r="AX133" s="12" t="s">
        <v>79</v>
      </c>
      <c r="AY133" s="224" t="s">
        <v>406</v>
      </c>
    </row>
    <row r="134" spans="2:65" s="13" customFormat="1" x14ac:dyDescent="0.3">
      <c r="B134" s="225"/>
      <c r="C134" s="226"/>
      <c r="D134" s="247" t="s">
        <v>417</v>
      </c>
      <c r="E134" s="251" t="s">
        <v>36</v>
      </c>
      <c r="F134" s="252" t="s">
        <v>2890</v>
      </c>
      <c r="G134" s="226"/>
      <c r="H134" s="253">
        <v>0.91500000000000004</v>
      </c>
      <c r="I134" s="230"/>
      <c r="J134" s="226"/>
      <c r="K134" s="226"/>
      <c r="L134" s="231"/>
      <c r="M134" s="232"/>
      <c r="N134" s="233"/>
      <c r="O134" s="233"/>
      <c r="P134" s="233"/>
      <c r="Q134" s="233"/>
      <c r="R134" s="233"/>
      <c r="S134" s="233"/>
      <c r="T134" s="234"/>
      <c r="AT134" s="235" t="s">
        <v>417</v>
      </c>
      <c r="AU134" s="235" t="s">
        <v>87</v>
      </c>
      <c r="AV134" s="13" t="s">
        <v>87</v>
      </c>
      <c r="AW134" s="13" t="s">
        <v>43</v>
      </c>
      <c r="AX134" s="13" t="s">
        <v>23</v>
      </c>
      <c r="AY134" s="235" t="s">
        <v>406</v>
      </c>
    </row>
    <row r="135" spans="2:65" s="1" customFormat="1" ht="22.5" customHeight="1" x14ac:dyDescent="0.3">
      <c r="B135" s="37"/>
      <c r="C135" s="201" t="s">
        <v>28</v>
      </c>
      <c r="D135" s="201" t="s">
        <v>410</v>
      </c>
      <c r="E135" s="202" t="s">
        <v>4775</v>
      </c>
      <c r="F135" s="203" t="s">
        <v>4776</v>
      </c>
      <c r="G135" s="204" t="s">
        <v>413</v>
      </c>
      <c r="H135" s="205">
        <v>7.1150000000000002</v>
      </c>
      <c r="I135" s="206"/>
      <c r="J135" s="207">
        <f>ROUND(I135*H135,2)</f>
        <v>0</v>
      </c>
      <c r="K135" s="203" t="s">
        <v>414</v>
      </c>
      <c r="L135" s="57"/>
      <c r="M135" s="208" t="s">
        <v>36</v>
      </c>
      <c r="N135" s="209" t="s">
        <v>50</v>
      </c>
      <c r="O135" s="38"/>
      <c r="P135" s="210">
        <f>O135*H135</f>
        <v>0</v>
      </c>
      <c r="Q135" s="210">
        <v>0</v>
      </c>
      <c r="R135" s="210">
        <f>Q135*H135</f>
        <v>0</v>
      </c>
      <c r="S135" s="210">
        <v>0</v>
      </c>
      <c r="T135" s="211">
        <f>S135*H135</f>
        <v>0</v>
      </c>
      <c r="AR135" s="19" t="s">
        <v>415</v>
      </c>
      <c r="AT135" s="19" t="s">
        <v>410</v>
      </c>
      <c r="AU135" s="19" t="s">
        <v>87</v>
      </c>
      <c r="AY135" s="19" t="s">
        <v>406</v>
      </c>
      <c r="BE135" s="212">
        <f>IF(N135="základní",J135,0)</f>
        <v>0</v>
      </c>
      <c r="BF135" s="212">
        <f>IF(N135="snížená",J135,0)</f>
        <v>0</v>
      </c>
      <c r="BG135" s="212">
        <f>IF(N135="zákl. přenesená",J135,0)</f>
        <v>0</v>
      </c>
      <c r="BH135" s="212">
        <f>IF(N135="sníž. přenesená",J135,0)</f>
        <v>0</v>
      </c>
      <c r="BI135" s="212">
        <f>IF(N135="nulová",J135,0)</f>
        <v>0</v>
      </c>
      <c r="BJ135" s="19" t="s">
        <v>23</v>
      </c>
      <c r="BK135" s="212">
        <f>ROUND(I135*H135,2)</f>
        <v>0</v>
      </c>
      <c r="BL135" s="19" t="s">
        <v>415</v>
      </c>
      <c r="BM135" s="19" t="s">
        <v>4777</v>
      </c>
    </row>
    <row r="136" spans="2:65" s="12" customFormat="1" x14ac:dyDescent="0.3">
      <c r="B136" s="213"/>
      <c r="C136" s="214"/>
      <c r="D136" s="215" t="s">
        <v>417</v>
      </c>
      <c r="E136" s="216" t="s">
        <v>36</v>
      </c>
      <c r="F136" s="217" t="s">
        <v>2892</v>
      </c>
      <c r="G136" s="214"/>
      <c r="H136" s="218" t="s">
        <v>36</v>
      </c>
      <c r="I136" s="219"/>
      <c r="J136" s="214"/>
      <c r="K136" s="214"/>
      <c r="L136" s="220"/>
      <c r="M136" s="221"/>
      <c r="N136" s="222"/>
      <c r="O136" s="222"/>
      <c r="P136" s="222"/>
      <c r="Q136" s="222"/>
      <c r="R136" s="222"/>
      <c r="S136" s="222"/>
      <c r="T136" s="223"/>
      <c r="AT136" s="224" t="s">
        <v>417</v>
      </c>
      <c r="AU136" s="224" t="s">
        <v>87</v>
      </c>
      <c r="AV136" s="12" t="s">
        <v>23</v>
      </c>
      <c r="AW136" s="12" t="s">
        <v>43</v>
      </c>
      <c r="AX136" s="12" t="s">
        <v>79</v>
      </c>
      <c r="AY136" s="224" t="s">
        <v>406</v>
      </c>
    </row>
    <row r="137" spans="2:65" s="13" customFormat="1" x14ac:dyDescent="0.3">
      <c r="B137" s="225"/>
      <c r="C137" s="226"/>
      <c r="D137" s="247" t="s">
        <v>417</v>
      </c>
      <c r="E137" s="251" t="s">
        <v>36</v>
      </c>
      <c r="F137" s="252" t="s">
        <v>2893</v>
      </c>
      <c r="G137" s="226"/>
      <c r="H137" s="253">
        <v>7.1150000000000002</v>
      </c>
      <c r="I137" s="230"/>
      <c r="J137" s="226"/>
      <c r="K137" s="226"/>
      <c r="L137" s="231"/>
      <c r="M137" s="232"/>
      <c r="N137" s="233"/>
      <c r="O137" s="233"/>
      <c r="P137" s="233"/>
      <c r="Q137" s="233"/>
      <c r="R137" s="233"/>
      <c r="S137" s="233"/>
      <c r="T137" s="234"/>
      <c r="AT137" s="235" t="s">
        <v>417</v>
      </c>
      <c r="AU137" s="235" t="s">
        <v>87</v>
      </c>
      <c r="AV137" s="13" t="s">
        <v>87</v>
      </c>
      <c r="AW137" s="13" t="s">
        <v>43</v>
      </c>
      <c r="AX137" s="13" t="s">
        <v>23</v>
      </c>
      <c r="AY137" s="235" t="s">
        <v>406</v>
      </c>
    </row>
    <row r="138" spans="2:65" s="1" customFormat="1" ht="22.5" customHeight="1" x14ac:dyDescent="0.3">
      <c r="B138" s="37"/>
      <c r="C138" s="201" t="s">
        <v>408</v>
      </c>
      <c r="D138" s="201" t="s">
        <v>410</v>
      </c>
      <c r="E138" s="202" t="s">
        <v>453</v>
      </c>
      <c r="F138" s="203" t="s">
        <v>454</v>
      </c>
      <c r="G138" s="204" t="s">
        <v>413</v>
      </c>
      <c r="H138" s="205">
        <v>2.1339999999999999</v>
      </c>
      <c r="I138" s="206"/>
      <c r="J138" s="207">
        <f>ROUND(I138*H138,2)</f>
        <v>0</v>
      </c>
      <c r="K138" s="203" t="s">
        <v>414</v>
      </c>
      <c r="L138" s="57"/>
      <c r="M138" s="208" t="s">
        <v>36</v>
      </c>
      <c r="N138" s="209" t="s">
        <v>50</v>
      </c>
      <c r="O138" s="38"/>
      <c r="P138" s="210">
        <f>O138*H138</f>
        <v>0</v>
      </c>
      <c r="Q138" s="210">
        <v>0</v>
      </c>
      <c r="R138" s="210">
        <f>Q138*H138</f>
        <v>0</v>
      </c>
      <c r="S138" s="210">
        <v>0</v>
      </c>
      <c r="T138" s="211">
        <f>S138*H138</f>
        <v>0</v>
      </c>
      <c r="AR138" s="19" t="s">
        <v>415</v>
      </c>
      <c r="AT138" s="19" t="s">
        <v>410</v>
      </c>
      <c r="AU138" s="19" t="s">
        <v>87</v>
      </c>
      <c r="AY138" s="19" t="s">
        <v>406</v>
      </c>
      <c r="BE138" s="212">
        <f>IF(N138="základní",J138,0)</f>
        <v>0</v>
      </c>
      <c r="BF138" s="212">
        <f>IF(N138="snížená",J138,0)</f>
        <v>0</v>
      </c>
      <c r="BG138" s="212">
        <f>IF(N138="zákl. přenesená",J138,0)</f>
        <v>0</v>
      </c>
      <c r="BH138" s="212">
        <f>IF(N138="sníž. přenesená",J138,0)</f>
        <v>0</v>
      </c>
      <c r="BI138" s="212">
        <f>IF(N138="nulová",J138,0)</f>
        <v>0</v>
      </c>
      <c r="BJ138" s="19" t="s">
        <v>23</v>
      </c>
      <c r="BK138" s="212">
        <f>ROUND(I138*H138,2)</f>
        <v>0</v>
      </c>
      <c r="BL138" s="19" t="s">
        <v>415</v>
      </c>
      <c r="BM138" s="19" t="s">
        <v>4778</v>
      </c>
    </row>
    <row r="139" spans="2:65" s="12" customFormat="1" x14ac:dyDescent="0.3">
      <c r="B139" s="213"/>
      <c r="C139" s="214"/>
      <c r="D139" s="215" t="s">
        <v>417</v>
      </c>
      <c r="E139" s="216" t="s">
        <v>36</v>
      </c>
      <c r="F139" s="217" t="s">
        <v>2895</v>
      </c>
      <c r="G139" s="214"/>
      <c r="H139" s="218" t="s">
        <v>36</v>
      </c>
      <c r="I139" s="219"/>
      <c r="J139" s="214"/>
      <c r="K139" s="214"/>
      <c r="L139" s="220"/>
      <c r="M139" s="221"/>
      <c r="N139" s="222"/>
      <c r="O139" s="222"/>
      <c r="P139" s="222"/>
      <c r="Q139" s="222"/>
      <c r="R139" s="222"/>
      <c r="S139" s="222"/>
      <c r="T139" s="223"/>
      <c r="AT139" s="224" t="s">
        <v>417</v>
      </c>
      <c r="AU139" s="224" t="s">
        <v>87</v>
      </c>
      <c r="AV139" s="12" t="s">
        <v>23</v>
      </c>
      <c r="AW139" s="12" t="s">
        <v>43</v>
      </c>
      <c r="AX139" s="12" t="s">
        <v>79</v>
      </c>
      <c r="AY139" s="224" t="s">
        <v>406</v>
      </c>
    </row>
    <row r="140" spans="2:65" s="13" customFormat="1" x14ac:dyDescent="0.3">
      <c r="B140" s="225"/>
      <c r="C140" s="226"/>
      <c r="D140" s="247" t="s">
        <v>417</v>
      </c>
      <c r="E140" s="251" t="s">
        <v>36</v>
      </c>
      <c r="F140" s="252" t="s">
        <v>2896</v>
      </c>
      <c r="G140" s="226"/>
      <c r="H140" s="253">
        <v>2.1339999999999999</v>
      </c>
      <c r="I140" s="230"/>
      <c r="J140" s="226"/>
      <c r="K140" s="226"/>
      <c r="L140" s="231"/>
      <c r="M140" s="232"/>
      <c r="N140" s="233"/>
      <c r="O140" s="233"/>
      <c r="P140" s="233"/>
      <c r="Q140" s="233"/>
      <c r="R140" s="233"/>
      <c r="S140" s="233"/>
      <c r="T140" s="234"/>
      <c r="AT140" s="235" t="s">
        <v>417</v>
      </c>
      <c r="AU140" s="235" t="s">
        <v>87</v>
      </c>
      <c r="AV140" s="13" t="s">
        <v>87</v>
      </c>
      <c r="AW140" s="13" t="s">
        <v>43</v>
      </c>
      <c r="AX140" s="13" t="s">
        <v>23</v>
      </c>
      <c r="AY140" s="235" t="s">
        <v>406</v>
      </c>
    </row>
    <row r="141" spans="2:65" s="1" customFormat="1" ht="22.5" customHeight="1" x14ac:dyDescent="0.3">
      <c r="B141" s="37"/>
      <c r="C141" s="201" t="s">
        <v>476</v>
      </c>
      <c r="D141" s="201" t="s">
        <v>410</v>
      </c>
      <c r="E141" s="202" t="s">
        <v>3444</v>
      </c>
      <c r="F141" s="203" t="s">
        <v>3445</v>
      </c>
      <c r="G141" s="204" t="s">
        <v>466</v>
      </c>
      <c r="H141" s="205">
        <v>22.44</v>
      </c>
      <c r="I141" s="206"/>
      <c r="J141" s="207">
        <f>ROUND(I141*H141,2)</f>
        <v>0</v>
      </c>
      <c r="K141" s="203" t="s">
        <v>414</v>
      </c>
      <c r="L141" s="57"/>
      <c r="M141" s="208" t="s">
        <v>36</v>
      </c>
      <c r="N141" s="209" t="s">
        <v>50</v>
      </c>
      <c r="O141" s="38"/>
      <c r="P141" s="210">
        <f>O141*H141</f>
        <v>0</v>
      </c>
      <c r="Q141" s="210">
        <v>8.4000000000000003E-4</v>
      </c>
      <c r="R141" s="210">
        <f>Q141*H141</f>
        <v>1.8849600000000001E-2</v>
      </c>
      <c r="S141" s="210">
        <v>0</v>
      </c>
      <c r="T141" s="211">
        <f>S141*H141</f>
        <v>0</v>
      </c>
      <c r="AR141" s="19" t="s">
        <v>415</v>
      </c>
      <c r="AT141" s="19" t="s">
        <v>410</v>
      </c>
      <c r="AU141" s="19" t="s">
        <v>87</v>
      </c>
      <c r="AY141" s="19" t="s">
        <v>406</v>
      </c>
      <c r="BE141" s="212">
        <f>IF(N141="základní",J141,0)</f>
        <v>0</v>
      </c>
      <c r="BF141" s="212">
        <f>IF(N141="snížená",J141,0)</f>
        <v>0</v>
      </c>
      <c r="BG141" s="212">
        <f>IF(N141="zákl. přenesená",J141,0)</f>
        <v>0</v>
      </c>
      <c r="BH141" s="212">
        <f>IF(N141="sníž. přenesená",J141,0)</f>
        <v>0</v>
      </c>
      <c r="BI141" s="212">
        <f>IF(N141="nulová",J141,0)</f>
        <v>0</v>
      </c>
      <c r="BJ141" s="19" t="s">
        <v>23</v>
      </c>
      <c r="BK141" s="212">
        <f>ROUND(I141*H141,2)</f>
        <v>0</v>
      </c>
      <c r="BL141" s="19" t="s">
        <v>415</v>
      </c>
      <c r="BM141" s="19" t="s">
        <v>4779</v>
      </c>
    </row>
    <row r="142" spans="2:65" s="13" customFormat="1" x14ac:dyDescent="0.3">
      <c r="B142" s="225"/>
      <c r="C142" s="226"/>
      <c r="D142" s="247" t="s">
        <v>417</v>
      </c>
      <c r="E142" s="251" t="s">
        <v>36</v>
      </c>
      <c r="F142" s="252" t="s">
        <v>4780</v>
      </c>
      <c r="G142" s="226"/>
      <c r="H142" s="253">
        <v>22.44</v>
      </c>
      <c r="I142" s="230"/>
      <c r="J142" s="226"/>
      <c r="K142" s="226"/>
      <c r="L142" s="231"/>
      <c r="M142" s="232"/>
      <c r="N142" s="233"/>
      <c r="O142" s="233"/>
      <c r="P142" s="233"/>
      <c r="Q142" s="233"/>
      <c r="R142" s="233"/>
      <c r="S142" s="233"/>
      <c r="T142" s="234"/>
      <c r="AT142" s="235" t="s">
        <v>417</v>
      </c>
      <c r="AU142" s="235" t="s">
        <v>87</v>
      </c>
      <c r="AV142" s="13" t="s">
        <v>87</v>
      </c>
      <c r="AW142" s="13" t="s">
        <v>43</v>
      </c>
      <c r="AX142" s="13" t="s">
        <v>23</v>
      </c>
      <c r="AY142" s="235" t="s">
        <v>406</v>
      </c>
    </row>
    <row r="143" spans="2:65" s="1" customFormat="1" ht="22.5" customHeight="1" x14ac:dyDescent="0.3">
      <c r="B143" s="37"/>
      <c r="C143" s="201" t="s">
        <v>314</v>
      </c>
      <c r="D143" s="201" t="s">
        <v>410</v>
      </c>
      <c r="E143" s="202" t="s">
        <v>3450</v>
      </c>
      <c r="F143" s="203" t="s">
        <v>3451</v>
      </c>
      <c r="G143" s="204" t="s">
        <v>466</v>
      </c>
      <c r="H143" s="205">
        <v>22.44</v>
      </c>
      <c r="I143" s="206"/>
      <c r="J143" s="207">
        <f>ROUND(I143*H143,2)</f>
        <v>0</v>
      </c>
      <c r="K143" s="203" t="s">
        <v>414</v>
      </c>
      <c r="L143" s="57"/>
      <c r="M143" s="208" t="s">
        <v>36</v>
      </c>
      <c r="N143" s="209" t="s">
        <v>50</v>
      </c>
      <c r="O143" s="38"/>
      <c r="P143" s="210">
        <f>O143*H143</f>
        <v>0</v>
      </c>
      <c r="Q143" s="210">
        <v>0</v>
      </c>
      <c r="R143" s="210">
        <f>Q143*H143</f>
        <v>0</v>
      </c>
      <c r="S143" s="210">
        <v>0</v>
      </c>
      <c r="T143" s="211">
        <f>S143*H143</f>
        <v>0</v>
      </c>
      <c r="AR143" s="19" t="s">
        <v>415</v>
      </c>
      <c r="AT143" s="19" t="s">
        <v>410</v>
      </c>
      <c r="AU143" s="19" t="s">
        <v>87</v>
      </c>
      <c r="AY143" s="19" t="s">
        <v>406</v>
      </c>
      <c r="BE143" s="212">
        <f>IF(N143="základní",J143,0)</f>
        <v>0</v>
      </c>
      <c r="BF143" s="212">
        <f>IF(N143="snížená",J143,0)</f>
        <v>0</v>
      </c>
      <c r="BG143" s="212">
        <f>IF(N143="zákl. přenesená",J143,0)</f>
        <v>0</v>
      </c>
      <c r="BH143" s="212">
        <f>IF(N143="sníž. přenesená",J143,0)</f>
        <v>0</v>
      </c>
      <c r="BI143" s="212">
        <f>IF(N143="nulová",J143,0)</f>
        <v>0</v>
      </c>
      <c r="BJ143" s="19" t="s">
        <v>23</v>
      </c>
      <c r="BK143" s="212">
        <f>ROUND(I143*H143,2)</f>
        <v>0</v>
      </c>
      <c r="BL143" s="19" t="s">
        <v>415</v>
      </c>
      <c r="BM143" s="19" t="s">
        <v>4781</v>
      </c>
    </row>
    <row r="144" spans="2:65" s="1" customFormat="1" ht="22.5" customHeight="1" x14ac:dyDescent="0.3">
      <c r="B144" s="37"/>
      <c r="C144" s="201" t="s">
        <v>484</v>
      </c>
      <c r="D144" s="201" t="s">
        <v>410</v>
      </c>
      <c r="E144" s="202" t="s">
        <v>800</v>
      </c>
      <c r="F144" s="203" t="s">
        <v>801</v>
      </c>
      <c r="G144" s="204" t="s">
        <v>413</v>
      </c>
      <c r="H144" s="205">
        <v>37.570999999999998</v>
      </c>
      <c r="I144" s="206"/>
      <c r="J144" s="207">
        <f>ROUND(I144*H144,2)</f>
        <v>0</v>
      </c>
      <c r="K144" s="203" t="s">
        <v>414</v>
      </c>
      <c r="L144" s="57"/>
      <c r="M144" s="208" t="s">
        <v>36</v>
      </c>
      <c r="N144" s="209" t="s">
        <v>50</v>
      </c>
      <c r="O144" s="38"/>
      <c r="P144" s="210">
        <f>O144*H144</f>
        <v>0</v>
      </c>
      <c r="Q144" s="210">
        <v>0</v>
      </c>
      <c r="R144" s="210">
        <f>Q144*H144</f>
        <v>0</v>
      </c>
      <c r="S144" s="210">
        <v>0</v>
      </c>
      <c r="T144" s="211">
        <f>S144*H144</f>
        <v>0</v>
      </c>
      <c r="AR144" s="19" t="s">
        <v>415</v>
      </c>
      <c r="AT144" s="19" t="s">
        <v>410</v>
      </c>
      <c r="AU144" s="19" t="s">
        <v>87</v>
      </c>
      <c r="AY144" s="19" t="s">
        <v>406</v>
      </c>
      <c r="BE144" s="212">
        <f>IF(N144="základní",J144,0)</f>
        <v>0</v>
      </c>
      <c r="BF144" s="212">
        <f>IF(N144="snížená",J144,0)</f>
        <v>0</v>
      </c>
      <c r="BG144" s="212">
        <f>IF(N144="zákl. přenesená",J144,0)</f>
        <v>0</v>
      </c>
      <c r="BH144" s="212">
        <f>IF(N144="sníž. přenesená",J144,0)</f>
        <v>0</v>
      </c>
      <c r="BI144" s="212">
        <f>IF(N144="nulová",J144,0)</f>
        <v>0</v>
      </c>
      <c r="BJ144" s="19" t="s">
        <v>23</v>
      </c>
      <c r="BK144" s="212">
        <f>ROUND(I144*H144,2)</f>
        <v>0</v>
      </c>
      <c r="BL144" s="19" t="s">
        <v>415</v>
      </c>
      <c r="BM144" s="19" t="s">
        <v>4782</v>
      </c>
    </row>
    <row r="145" spans="2:65" s="13" customFormat="1" x14ac:dyDescent="0.3">
      <c r="B145" s="225"/>
      <c r="C145" s="226"/>
      <c r="D145" s="247" t="s">
        <v>417</v>
      </c>
      <c r="E145" s="251" t="s">
        <v>36</v>
      </c>
      <c r="F145" s="252" t="s">
        <v>4783</v>
      </c>
      <c r="G145" s="226"/>
      <c r="H145" s="253">
        <v>37.570999999999998</v>
      </c>
      <c r="I145" s="230"/>
      <c r="J145" s="226"/>
      <c r="K145" s="226"/>
      <c r="L145" s="231"/>
      <c r="M145" s="232"/>
      <c r="N145" s="233"/>
      <c r="O145" s="233"/>
      <c r="P145" s="233"/>
      <c r="Q145" s="233"/>
      <c r="R145" s="233"/>
      <c r="S145" s="233"/>
      <c r="T145" s="234"/>
      <c r="AT145" s="235" t="s">
        <v>417</v>
      </c>
      <c r="AU145" s="235" t="s">
        <v>87</v>
      </c>
      <c r="AV145" s="13" t="s">
        <v>87</v>
      </c>
      <c r="AW145" s="13" t="s">
        <v>43</v>
      </c>
      <c r="AX145" s="13" t="s">
        <v>23</v>
      </c>
      <c r="AY145" s="235" t="s">
        <v>406</v>
      </c>
    </row>
    <row r="146" spans="2:65" s="1" customFormat="1" ht="22.5" customHeight="1" x14ac:dyDescent="0.3">
      <c r="B146" s="37"/>
      <c r="C146" s="201" t="s">
        <v>8</v>
      </c>
      <c r="D146" s="201" t="s">
        <v>410</v>
      </c>
      <c r="E146" s="202" t="s">
        <v>4010</v>
      </c>
      <c r="F146" s="203" t="s">
        <v>4011</v>
      </c>
      <c r="G146" s="204" t="s">
        <v>413</v>
      </c>
      <c r="H146" s="205">
        <v>21.815000000000001</v>
      </c>
      <c r="I146" s="206"/>
      <c r="J146" s="207">
        <f>ROUND(I146*H146,2)</f>
        <v>0</v>
      </c>
      <c r="K146" s="203" t="s">
        <v>414</v>
      </c>
      <c r="L146" s="57"/>
      <c r="M146" s="208" t="s">
        <v>36</v>
      </c>
      <c r="N146" s="209" t="s">
        <v>50</v>
      </c>
      <c r="O146" s="38"/>
      <c r="P146" s="210">
        <f>O146*H146</f>
        <v>0</v>
      </c>
      <c r="Q146" s="210">
        <v>0</v>
      </c>
      <c r="R146" s="210">
        <f>Q146*H146</f>
        <v>0</v>
      </c>
      <c r="S146" s="210">
        <v>0</v>
      </c>
      <c r="T146" s="211">
        <f>S146*H146</f>
        <v>0</v>
      </c>
      <c r="AR146" s="19" t="s">
        <v>415</v>
      </c>
      <c r="AT146" s="19" t="s">
        <v>410</v>
      </c>
      <c r="AU146" s="19" t="s">
        <v>87</v>
      </c>
      <c r="AY146" s="19" t="s">
        <v>406</v>
      </c>
      <c r="BE146" s="212">
        <f>IF(N146="základní",J146,0)</f>
        <v>0</v>
      </c>
      <c r="BF146" s="212">
        <f>IF(N146="snížená",J146,0)</f>
        <v>0</v>
      </c>
      <c r="BG146" s="212">
        <f>IF(N146="zákl. přenesená",J146,0)</f>
        <v>0</v>
      </c>
      <c r="BH146" s="212">
        <f>IF(N146="sníž. přenesená",J146,0)</f>
        <v>0</v>
      </c>
      <c r="BI146" s="212">
        <f>IF(N146="nulová",J146,0)</f>
        <v>0</v>
      </c>
      <c r="BJ146" s="19" t="s">
        <v>23</v>
      </c>
      <c r="BK146" s="212">
        <f>ROUND(I146*H146,2)</f>
        <v>0</v>
      </c>
      <c r="BL146" s="19" t="s">
        <v>415</v>
      </c>
      <c r="BM146" s="19" t="s">
        <v>4784</v>
      </c>
    </row>
    <row r="147" spans="2:65" s="12" customFormat="1" x14ac:dyDescent="0.3">
      <c r="B147" s="213"/>
      <c r="C147" s="214"/>
      <c r="D147" s="215" t="s">
        <v>417</v>
      </c>
      <c r="E147" s="216" t="s">
        <v>36</v>
      </c>
      <c r="F147" s="217" t="s">
        <v>4753</v>
      </c>
      <c r="G147" s="214"/>
      <c r="H147" s="218" t="s">
        <v>36</v>
      </c>
      <c r="I147" s="219"/>
      <c r="J147" s="214"/>
      <c r="K147" s="214"/>
      <c r="L147" s="220"/>
      <c r="M147" s="221"/>
      <c r="N147" s="222"/>
      <c r="O147" s="222"/>
      <c r="P147" s="222"/>
      <c r="Q147" s="222"/>
      <c r="R147" s="222"/>
      <c r="S147" s="222"/>
      <c r="T147" s="223"/>
      <c r="AT147" s="224" t="s">
        <v>417</v>
      </c>
      <c r="AU147" s="224" t="s">
        <v>87</v>
      </c>
      <c r="AV147" s="12" t="s">
        <v>23</v>
      </c>
      <c r="AW147" s="12" t="s">
        <v>43</v>
      </c>
      <c r="AX147" s="12" t="s">
        <v>79</v>
      </c>
      <c r="AY147" s="224" t="s">
        <v>406</v>
      </c>
    </row>
    <row r="148" spans="2:65" s="13" customFormat="1" x14ac:dyDescent="0.3">
      <c r="B148" s="225"/>
      <c r="C148" s="226"/>
      <c r="D148" s="247" t="s">
        <v>417</v>
      </c>
      <c r="E148" s="251" t="s">
        <v>36</v>
      </c>
      <c r="F148" s="252" t="s">
        <v>2882</v>
      </c>
      <c r="G148" s="226"/>
      <c r="H148" s="253">
        <v>21.815000000000001</v>
      </c>
      <c r="I148" s="230"/>
      <c r="J148" s="226"/>
      <c r="K148" s="226"/>
      <c r="L148" s="231"/>
      <c r="M148" s="232"/>
      <c r="N148" s="233"/>
      <c r="O148" s="233"/>
      <c r="P148" s="233"/>
      <c r="Q148" s="233"/>
      <c r="R148" s="233"/>
      <c r="S148" s="233"/>
      <c r="T148" s="234"/>
      <c r="AT148" s="235" t="s">
        <v>417</v>
      </c>
      <c r="AU148" s="235" t="s">
        <v>87</v>
      </c>
      <c r="AV148" s="13" t="s">
        <v>87</v>
      </c>
      <c r="AW148" s="13" t="s">
        <v>43</v>
      </c>
      <c r="AX148" s="13" t="s">
        <v>23</v>
      </c>
      <c r="AY148" s="235" t="s">
        <v>406</v>
      </c>
    </row>
    <row r="149" spans="2:65" s="1" customFormat="1" ht="22.5" customHeight="1" x14ac:dyDescent="0.3">
      <c r="B149" s="37"/>
      <c r="C149" s="201" t="s">
        <v>493</v>
      </c>
      <c r="D149" s="201" t="s">
        <v>410</v>
      </c>
      <c r="E149" s="202" t="s">
        <v>1131</v>
      </c>
      <c r="F149" s="203" t="s">
        <v>1132</v>
      </c>
      <c r="G149" s="204" t="s">
        <v>413</v>
      </c>
      <c r="H149" s="205">
        <v>6.1</v>
      </c>
      <c r="I149" s="206"/>
      <c r="J149" s="207">
        <f>ROUND(I149*H149,2)</f>
        <v>0</v>
      </c>
      <c r="K149" s="203" t="s">
        <v>414</v>
      </c>
      <c r="L149" s="57"/>
      <c r="M149" s="208" t="s">
        <v>36</v>
      </c>
      <c r="N149" s="209" t="s">
        <v>50</v>
      </c>
      <c r="O149" s="38"/>
      <c r="P149" s="210">
        <f>O149*H149</f>
        <v>0</v>
      </c>
      <c r="Q149" s="210">
        <v>0</v>
      </c>
      <c r="R149" s="210">
        <f>Q149*H149</f>
        <v>0</v>
      </c>
      <c r="S149" s="210">
        <v>0</v>
      </c>
      <c r="T149" s="211">
        <f>S149*H149</f>
        <v>0</v>
      </c>
      <c r="AR149" s="19" t="s">
        <v>415</v>
      </c>
      <c r="AT149" s="19" t="s">
        <v>410</v>
      </c>
      <c r="AU149" s="19" t="s">
        <v>87</v>
      </c>
      <c r="AY149" s="19" t="s">
        <v>406</v>
      </c>
      <c r="BE149" s="212">
        <f>IF(N149="základní",J149,0)</f>
        <v>0</v>
      </c>
      <c r="BF149" s="212">
        <f>IF(N149="snížená",J149,0)</f>
        <v>0</v>
      </c>
      <c r="BG149" s="212">
        <f>IF(N149="zákl. přenesená",J149,0)</f>
        <v>0</v>
      </c>
      <c r="BH149" s="212">
        <f>IF(N149="sníž. přenesená",J149,0)</f>
        <v>0</v>
      </c>
      <c r="BI149" s="212">
        <f>IF(N149="nulová",J149,0)</f>
        <v>0</v>
      </c>
      <c r="BJ149" s="19" t="s">
        <v>23</v>
      </c>
      <c r="BK149" s="212">
        <f>ROUND(I149*H149,2)</f>
        <v>0</v>
      </c>
      <c r="BL149" s="19" t="s">
        <v>415</v>
      </c>
      <c r="BM149" s="19" t="s">
        <v>4785</v>
      </c>
    </row>
    <row r="150" spans="2:65" s="12" customFormat="1" x14ac:dyDescent="0.3">
      <c r="B150" s="213"/>
      <c r="C150" s="214"/>
      <c r="D150" s="215" t="s">
        <v>417</v>
      </c>
      <c r="E150" s="216" t="s">
        <v>36</v>
      </c>
      <c r="F150" s="217" t="s">
        <v>4786</v>
      </c>
      <c r="G150" s="214"/>
      <c r="H150" s="218" t="s">
        <v>36</v>
      </c>
      <c r="I150" s="219"/>
      <c r="J150" s="214"/>
      <c r="K150" s="214"/>
      <c r="L150" s="220"/>
      <c r="M150" s="221"/>
      <c r="N150" s="222"/>
      <c r="O150" s="222"/>
      <c r="P150" s="222"/>
      <c r="Q150" s="222"/>
      <c r="R150" s="222"/>
      <c r="S150" s="222"/>
      <c r="T150" s="223"/>
      <c r="AT150" s="224" t="s">
        <v>417</v>
      </c>
      <c r="AU150" s="224" t="s">
        <v>87</v>
      </c>
      <c r="AV150" s="12" t="s">
        <v>23</v>
      </c>
      <c r="AW150" s="12" t="s">
        <v>43</v>
      </c>
      <c r="AX150" s="12" t="s">
        <v>79</v>
      </c>
      <c r="AY150" s="224" t="s">
        <v>406</v>
      </c>
    </row>
    <row r="151" spans="2:65" s="13" customFormat="1" x14ac:dyDescent="0.3">
      <c r="B151" s="225"/>
      <c r="C151" s="226"/>
      <c r="D151" s="247" t="s">
        <v>417</v>
      </c>
      <c r="E151" s="251" t="s">
        <v>36</v>
      </c>
      <c r="F151" s="252" t="s">
        <v>4787</v>
      </c>
      <c r="G151" s="226"/>
      <c r="H151" s="253">
        <v>6.1</v>
      </c>
      <c r="I151" s="230"/>
      <c r="J151" s="226"/>
      <c r="K151" s="226"/>
      <c r="L151" s="231"/>
      <c r="M151" s="232"/>
      <c r="N151" s="233"/>
      <c r="O151" s="233"/>
      <c r="P151" s="233"/>
      <c r="Q151" s="233"/>
      <c r="R151" s="233"/>
      <c r="S151" s="233"/>
      <c r="T151" s="234"/>
      <c r="AT151" s="235" t="s">
        <v>417</v>
      </c>
      <c r="AU151" s="235" t="s">
        <v>87</v>
      </c>
      <c r="AV151" s="13" t="s">
        <v>87</v>
      </c>
      <c r="AW151" s="13" t="s">
        <v>43</v>
      </c>
      <c r="AX151" s="13" t="s">
        <v>23</v>
      </c>
      <c r="AY151" s="235" t="s">
        <v>406</v>
      </c>
    </row>
    <row r="152" spans="2:65" s="1" customFormat="1" ht="22.5" customHeight="1" x14ac:dyDescent="0.3">
      <c r="B152" s="37"/>
      <c r="C152" s="201" t="s">
        <v>498</v>
      </c>
      <c r="D152" s="201" t="s">
        <v>410</v>
      </c>
      <c r="E152" s="202" t="s">
        <v>547</v>
      </c>
      <c r="F152" s="203" t="s">
        <v>548</v>
      </c>
      <c r="G152" s="204" t="s">
        <v>413</v>
      </c>
      <c r="H152" s="205">
        <v>24.975999999999999</v>
      </c>
      <c r="I152" s="206"/>
      <c r="J152" s="207">
        <f>ROUND(I152*H152,2)</f>
        <v>0</v>
      </c>
      <c r="K152" s="203" t="s">
        <v>414</v>
      </c>
      <c r="L152" s="57"/>
      <c r="M152" s="208" t="s">
        <v>36</v>
      </c>
      <c r="N152" s="209" t="s">
        <v>50</v>
      </c>
      <c r="O152" s="38"/>
      <c r="P152" s="210">
        <f>O152*H152</f>
        <v>0</v>
      </c>
      <c r="Q152" s="210">
        <v>0</v>
      </c>
      <c r="R152" s="210">
        <f>Q152*H152</f>
        <v>0</v>
      </c>
      <c r="S152" s="210">
        <v>0</v>
      </c>
      <c r="T152" s="211">
        <f>S152*H152</f>
        <v>0</v>
      </c>
      <c r="AR152" s="19" t="s">
        <v>415</v>
      </c>
      <c r="AT152" s="19" t="s">
        <v>410</v>
      </c>
      <c r="AU152" s="19" t="s">
        <v>87</v>
      </c>
      <c r="AY152" s="19" t="s">
        <v>406</v>
      </c>
      <c r="BE152" s="212">
        <f>IF(N152="základní",J152,0)</f>
        <v>0</v>
      </c>
      <c r="BF152" s="212">
        <f>IF(N152="snížená",J152,0)</f>
        <v>0</v>
      </c>
      <c r="BG152" s="212">
        <f>IF(N152="zákl. přenesená",J152,0)</f>
        <v>0</v>
      </c>
      <c r="BH152" s="212">
        <f>IF(N152="sníž. přenesená",J152,0)</f>
        <v>0</v>
      </c>
      <c r="BI152" s="212">
        <f>IF(N152="nulová",J152,0)</f>
        <v>0</v>
      </c>
      <c r="BJ152" s="19" t="s">
        <v>23</v>
      </c>
      <c r="BK152" s="212">
        <f>ROUND(I152*H152,2)</f>
        <v>0</v>
      </c>
      <c r="BL152" s="19" t="s">
        <v>415</v>
      </c>
      <c r="BM152" s="19" t="s">
        <v>4788</v>
      </c>
    </row>
    <row r="153" spans="2:65" s="12" customFormat="1" x14ac:dyDescent="0.3">
      <c r="B153" s="213"/>
      <c r="C153" s="214"/>
      <c r="D153" s="215" t="s">
        <v>417</v>
      </c>
      <c r="E153" s="216" t="s">
        <v>36</v>
      </c>
      <c r="F153" s="217" t="s">
        <v>4789</v>
      </c>
      <c r="G153" s="214"/>
      <c r="H153" s="218" t="s">
        <v>36</v>
      </c>
      <c r="I153" s="219"/>
      <c r="J153" s="214"/>
      <c r="K153" s="214"/>
      <c r="L153" s="220"/>
      <c r="M153" s="221"/>
      <c r="N153" s="222"/>
      <c r="O153" s="222"/>
      <c r="P153" s="222"/>
      <c r="Q153" s="222"/>
      <c r="R153" s="222"/>
      <c r="S153" s="222"/>
      <c r="T153" s="223"/>
      <c r="AT153" s="224" t="s">
        <v>417</v>
      </c>
      <c r="AU153" s="224" t="s">
        <v>87</v>
      </c>
      <c r="AV153" s="12" t="s">
        <v>23</v>
      </c>
      <c r="AW153" s="12" t="s">
        <v>43</v>
      </c>
      <c r="AX153" s="12" t="s">
        <v>79</v>
      </c>
      <c r="AY153" s="224" t="s">
        <v>406</v>
      </c>
    </row>
    <row r="154" spans="2:65" s="13" customFormat="1" x14ac:dyDescent="0.3">
      <c r="B154" s="225"/>
      <c r="C154" s="226"/>
      <c r="D154" s="215" t="s">
        <v>417</v>
      </c>
      <c r="E154" s="227" t="s">
        <v>36</v>
      </c>
      <c r="F154" s="228" t="s">
        <v>4790</v>
      </c>
      <c r="G154" s="226"/>
      <c r="H154" s="229">
        <v>10.89</v>
      </c>
      <c r="I154" s="230"/>
      <c r="J154" s="226"/>
      <c r="K154" s="226"/>
      <c r="L154" s="231"/>
      <c r="M154" s="232"/>
      <c r="N154" s="233"/>
      <c r="O154" s="233"/>
      <c r="P154" s="233"/>
      <c r="Q154" s="233"/>
      <c r="R154" s="233"/>
      <c r="S154" s="233"/>
      <c r="T154" s="234"/>
      <c r="AT154" s="235" t="s">
        <v>417</v>
      </c>
      <c r="AU154" s="235" t="s">
        <v>87</v>
      </c>
      <c r="AV154" s="13" t="s">
        <v>87</v>
      </c>
      <c r="AW154" s="13" t="s">
        <v>43</v>
      </c>
      <c r="AX154" s="13" t="s">
        <v>79</v>
      </c>
      <c r="AY154" s="235" t="s">
        <v>406</v>
      </c>
    </row>
    <row r="155" spans="2:65" s="13" customFormat="1" x14ac:dyDescent="0.3">
      <c r="B155" s="225"/>
      <c r="C155" s="226"/>
      <c r="D155" s="215" t="s">
        <v>417</v>
      </c>
      <c r="E155" s="227" t="s">
        <v>36</v>
      </c>
      <c r="F155" s="228" t="s">
        <v>4791</v>
      </c>
      <c r="G155" s="226"/>
      <c r="H155" s="229">
        <v>29.800999999999998</v>
      </c>
      <c r="I155" s="230"/>
      <c r="J155" s="226"/>
      <c r="K155" s="226"/>
      <c r="L155" s="231"/>
      <c r="M155" s="232"/>
      <c r="N155" s="233"/>
      <c r="O155" s="233"/>
      <c r="P155" s="233"/>
      <c r="Q155" s="233"/>
      <c r="R155" s="233"/>
      <c r="S155" s="233"/>
      <c r="T155" s="234"/>
      <c r="AT155" s="235" t="s">
        <v>417</v>
      </c>
      <c r="AU155" s="235" t="s">
        <v>87</v>
      </c>
      <c r="AV155" s="13" t="s">
        <v>87</v>
      </c>
      <c r="AW155" s="13" t="s">
        <v>43</v>
      </c>
      <c r="AX155" s="13" t="s">
        <v>79</v>
      </c>
      <c r="AY155" s="235" t="s">
        <v>406</v>
      </c>
    </row>
    <row r="156" spans="2:65" s="12" customFormat="1" x14ac:dyDescent="0.3">
      <c r="B156" s="213"/>
      <c r="C156" s="214"/>
      <c r="D156" s="215" t="s">
        <v>417</v>
      </c>
      <c r="E156" s="216" t="s">
        <v>36</v>
      </c>
      <c r="F156" s="217" t="s">
        <v>4786</v>
      </c>
      <c r="G156" s="214"/>
      <c r="H156" s="218" t="s">
        <v>36</v>
      </c>
      <c r="I156" s="219"/>
      <c r="J156" s="214"/>
      <c r="K156" s="214"/>
      <c r="L156" s="220"/>
      <c r="M156" s="221"/>
      <c r="N156" s="222"/>
      <c r="O156" s="222"/>
      <c r="P156" s="222"/>
      <c r="Q156" s="222"/>
      <c r="R156" s="222"/>
      <c r="S156" s="222"/>
      <c r="T156" s="223"/>
      <c r="AT156" s="224" t="s">
        <v>417</v>
      </c>
      <c r="AU156" s="224" t="s">
        <v>87</v>
      </c>
      <c r="AV156" s="12" t="s">
        <v>23</v>
      </c>
      <c r="AW156" s="12" t="s">
        <v>43</v>
      </c>
      <c r="AX156" s="12" t="s">
        <v>79</v>
      </c>
      <c r="AY156" s="224" t="s">
        <v>406</v>
      </c>
    </row>
    <row r="157" spans="2:65" s="13" customFormat="1" x14ac:dyDescent="0.3">
      <c r="B157" s="225"/>
      <c r="C157" s="226"/>
      <c r="D157" s="215" t="s">
        <v>417</v>
      </c>
      <c r="E157" s="227" t="s">
        <v>36</v>
      </c>
      <c r="F157" s="228" t="s">
        <v>4787</v>
      </c>
      <c r="G157" s="226"/>
      <c r="H157" s="229">
        <v>6.1</v>
      </c>
      <c r="I157" s="230"/>
      <c r="J157" s="226"/>
      <c r="K157" s="226"/>
      <c r="L157" s="231"/>
      <c r="M157" s="232"/>
      <c r="N157" s="233"/>
      <c r="O157" s="233"/>
      <c r="P157" s="233"/>
      <c r="Q157" s="233"/>
      <c r="R157" s="233"/>
      <c r="S157" s="233"/>
      <c r="T157" s="234"/>
      <c r="AT157" s="235" t="s">
        <v>417</v>
      </c>
      <c r="AU157" s="235" t="s">
        <v>87</v>
      </c>
      <c r="AV157" s="13" t="s">
        <v>87</v>
      </c>
      <c r="AW157" s="13" t="s">
        <v>43</v>
      </c>
      <c r="AX157" s="13" t="s">
        <v>79</v>
      </c>
      <c r="AY157" s="235" t="s">
        <v>406</v>
      </c>
    </row>
    <row r="158" spans="2:65" s="13" customFormat="1" x14ac:dyDescent="0.3">
      <c r="B158" s="225"/>
      <c r="C158" s="226"/>
      <c r="D158" s="215" t="s">
        <v>417</v>
      </c>
      <c r="E158" s="227" t="s">
        <v>36</v>
      </c>
      <c r="F158" s="228" t="s">
        <v>2907</v>
      </c>
      <c r="G158" s="226"/>
      <c r="H158" s="229">
        <v>-21.815000000000001</v>
      </c>
      <c r="I158" s="230"/>
      <c r="J158" s="226"/>
      <c r="K158" s="226"/>
      <c r="L158" s="231"/>
      <c r="M158" s="232"/>
      <c r="N158" s="233"/>
      <c r="O158" s="233"/>
      <c r="P158" s="233"/>
      <c r="Q158" s="233"/>
      <c r="R158" s="233"/>
      <c r="S158" s="233"/>
      <c r="T158" s="234"/>
      <c r="AT158" s="235" t="s">
        <v>417</v>
      </c>
      <c r="AU158" s="235" t="s">
        <v>87</v>
      </c>
      <c r="AV158" s="13" t="s">
        <v>87</v>
      </c>
      <c r="AW158" s="13" t="s">
        <v>43</v>
      </c>
      <c r="AX158" s="13" t="s">
        <v>79</v>
      </c>
      <c r="AY158" s="235" t="s">
        <v>406</v>
      </c>
    </row>
    <row r="159" spans="2:65" s="14" customFormat="1" x14ac:dyDescent="0.3">
      <c r="B159" s="236"/>
      <c r="C159" s="237"/>
      <c r="D159" s="247" t="s">
        <v>417</v>
      </c>
      <c r="E159" s="248" t="s">
        <v>2877</v>
      </c>
      <c r="F159" s="249" t="s">
        <v>421</v>
      </c>
      <c r="G159" s="237"/>
      <c r="H159" s="250">
        <v>24.975999999999999</v>
      </c>
      <c r="I159" s="241"/>
      <c r="J159" s="237"/>
      <c r="K159" s="237"/>
      <c r="L159" s="242"/>
      <c r="M159" s="243"/>
      <c r="N159" s="244"/>
      <c r="O159" s="244"/>
      <c r="P159" s="244"/>
      <c r="Q159" s="244"/>
      <c r="R159" s="244"/>
      <c r="S159" s="244"/>
      <c r="T159" s="245"/>
      <c r="AT159" s="246" t="s">
        <v>417</v>
      </c>
      <c r="AU159" s="246" t="s">
        <v>87</v>
      </c>
      <c r="AV159" s="14" t="s">
        <v>415</v>
      </c>
      <c r="AW159" s="14" t="s">
        <v>43</v>
      </c>
      <c r="AX159" s="14" t="s">
        <v>23</v>
      </c>
      <c r="AY159" s="246" t="s">
        <v>406</v>
      </c>
    </row>
    <row r="160" spans="2:65" s="1" customFormat="1" ht="31.5" customHeight="1" x14ac:dyDescent="0.3">
      <c r="B160" s="37"/>
      <c r="C160" s="201" t="s">
        <v>503</v>
      </c>
      <c r="D160" s="201" t="s">
        <v>410</v>
      </c>
      <c r="E160" s="202" t="s">
        <v>551</v>
      </c>
      <c r="F160" s="203" t="s">
        <v>552</v>
      </c>
      <c r="G160" s="204" t="s">
        <v>413</v>
      </c>
      <c r="H160" s="205">
        <v>324.68799999999999</v>
      </c>
      <c r="I160" s="206"/>
      <c r="J160" s="207">
        <f>ROUND(I160*H160,2)</f>
        <v>0</v>
      </c>
      <c r="K160" s="203" t="s">
        <v>414</v>
      </c>
      <c r="L160" s="57"/>
      <c r="M160" s="208" t="s">
        <v>36</v>
      </c>
      <c r="N160" s="209" t="s">
        <v>50</v>
      </c>
      <c r="O160" s="38"/>
      <c r="P160" s="210">
        <f>O160*H160</f>
        <v>0</v>
      </c>
      <c r="Q160" s="210">
        <v>0</v>
      </c>
      <c r="R160" s="210">
        <f>Q160*H160</f>
        <v>0</v>
      </c>
      <c r="S160" s="210">
        <v>0</v>
      </c>
      <c r="T160" s="211">
        <f>S160*H160</f>
        <v>0</v>
      </c>
      <c r="AR160" s="19" t="s">
        <v>415</v>
      </c>
      <c r="AT160" s="19" t="s">
        <v>410</v>
      </c>
      <c r="AU160" s="19" t="s">
        <v>87</v>
      </c>
      <c r="AY160" s="19" t="s">
        <v>406</v>
      </c>
      <c r="BE160" s="212">
        <f>IF(N160="základní",J160,0)</f>
        <v>0</v>
      </c>
      <c r="BF160" s="212">
        <f>IF(N160="snížená",J160,0)</f>
        <v>0</v>
      </c>
      <c r="BG160" s="212">
        <f>IF(N160="zákl. přenesená",J160,0)</f>
        <v>0</v>
      </c>
      <c r="BH160" s="212">
        <f>IF(N160="sníž. přenesená",J160,0)</f>
        <v>0</v>
      </c>
      <c r="BI160" s="212">
        <f>IF(N160="nulová",J160,0)</f>
        <v>0</v>
      </c>
      <c r="BJ160" s="19" t="s">
        <v>23</v>
      </c>
      <c r="BK160" s="212">
        <f>ROUND(I160*H160,2)</f>
        <v>0</v>
      </c>
      <c r="BL160" s="19" t="s">
        <v>415</v>
      </c>
      <c r="BM160" s="19" t="s">
        <v>4792</v>
      </c>
    </row>
    <row r="161" spans="2:65" s="13" customFormat="1" x14ac:dyDescent="0.3">
      <c r="B161" s="225"/>
      <c r="C161" s="226"/>
      <c r="D161" s="247" t="s">
        <v>417</v>
      </c>
      <c r="E161" s="226"/>
      <c r="F161" s="252" t="s">
        <v>4793</v>
      </c>
      <c r="G161" s="226"/>
      <c r="H161" s="253">
        <v>324.68799999999999</v>
      </c>
      <c r="I161" s="230"/>
      <c r="J161" s="226"/>
      <c r="K161" s="226"/>
      <c r="L161" s="231"/>
      <c r="M161" s="232"/>
      <c r="N161" s="233"/>
      <c r="O161" s="233"/>
      <c r="P161" s="233"/>
      <c r="Q161" s="233"/>
      <c r="R161" s="233"/>
      <c r="S161" s="233"/>
      <c r="T161" s="234"/>
      <c r="AT161" s="235" t="s">
        <v>417</v>
      </c>
      <c r="AU161" s="235" t="s">
        <v>87</v>
      </c>
      <c r="AV161" s="13" t="s">
        <v>87</v>
      </c>
      <c r="AW161" s="13" t="s">
        <v>4</v>
      </c>
      <c r="AX161" s="13" t="s">
        <v>23</v>
      </c>
      <c r="AY161" s="235" t="s">
        <v>406</v>
      </c>
    </row>
    <row r="162" spans="2:65" s="1" customFormat="1" ht="22.5" customHeight="1" x14ac:dyDescent="0.3">
      <c r="B162" s="37"/>
      <c r="C162" s="201" t="s">
        <v>508</v>
      </c>
      <c r="D162" s="201" t="s">
        <v>410</v>
      </c>
      <c r="E162" s="202" t="s">
        <v>555</v>
      </c>
      <c r="F162" s="203" t="s">
        <v>556</v>
      </c>
      <c r="G162" s="204" t="s">
        <v>413</v>
      </c>
      <c r="H162" s="205">
        <v>24.975999999999999</v>
      </c>
      <c r="I162" s="206"/>
      <c r="J162" s="207">
        <f>ROUND(I162*H162,2)</f>
        <v>0</v>
      </c>
      <c r="K162" s="203" t="s">
        <v>36</v>
      </c>
      <c r="L162" s="57"/>
      <c r="M162" s="208" t="s">
        <v>36</v>
      </c>
      <c r="N162" s="209" t="s">
        <v>50</v>
      </c>
      <c r="O162" s="38"/>
      <c r="P162" s="210">
        <f>O162*H162</f>
        <v>0</v>
      </c>
      <c r="Q162" s="210">
        <v>0</v>
      </c>
      <c r="R162" s="210">
        <f>Q162*H162</f>
        <v>0</v>
      </c>
      <c r="S162" s="210">
        <v>0</v>
      </c>
      <c r="T162" s="211">
        <f>S162*H162</f>
        <v>0</v>
      </c>
      <c r="AR162" s="19" t="s">
        <v>415</v>
      </c>
      <c r="AT162" s="19" t="s">
        <v>410</v>
      </c>
      <c r="AU162" s="19" t="s">
        <v>87</v>
      </c>
      <c r="AY162" s="19" t="s">
        <v>406</v>
      </c>
      <c r="BE162" s="212">
        <f>IF(N162="základní",J162,0)</f>
        <v>0</v>
      </c>
      <c r="BF162" s="212">
        <f>IF(N162="snížená",J162,0)</f>
        <v>0</v>
      </c>
      <c r="BG162" s="212">
        <f>IF(N162="zákl. přenesená",J162,0)</f>
        <v>0</v>
      </c>
      <c r="BH162" s="212">
        <f>IF(N162="sníž. přenesená",J162,0)</f>
        <v>0</v>
      </c>
      <c r="BI162" s="212">
        <f>IF(N162="nulová",J162,0)</f>
        <v>0</v>
      </c>
      <c r="BJ162" s="19" t="s">
        <v>23</v>
      </c>
      <c r="BK162" s="212">
        <f>ROUND(I162*H162,2)</f>
        <v>0</v>
      </c>
      <c r="BL162" s="19" t="s">
        <v>415</v>
      </c>
      <c r="BM162" s="19" t="s">
        <v>4794</v>
      </c>
    </row>
    <row r="163" spans="2:65" s="13" customFormat="1" x14ac:dyDescent="0.3">
      <c r="B163" s="225"/>
      <c r="C163" s="226"/>
      <c r="D163" s="247" t="s">
        <v>417</v>
      </c>
      <c r="E163" s="251" t="s">
        <v>36</v>
      </c>
      <c r="F163" s="252" t="s">
        <v>2877</v>
      </c>
      <c r="G163" s="226"/>
      <c r="H163" s="253">
        <v>24.975999999999999</v>
      </c>
      <c r="I163" s="230"/>
      <c r="J163" s="226"/>
      <c r="K163" s="226"/>
      <c r="L163" s="231"/>
      <c r="M163" s="232"/>
      <c r="N163" s="233"/>
      <c r="O163" s="233"/>
      <c r="P163" s="233"/>
      <c r="Q163" s="233"/>
      <c r="R163" s="233"/>
      <c r="S163" s="233"/>
      <c r="T163" s="234"/>
      <c r="AT163" s="235" t="s">
        <v>417</v>
      </c>
      <c r="AU163" s="235" t="s">
        <v>87</v>
      </c>
      <c r="AV163" s="13" t="s">
        <v>87</v>
      </c>
      <c r="AW163" s="13" t="s">
        <v>43</v>
      </c>
      <c r="AX163" s="13" t="s">
        <v>23</v>
      </c>
      <c r="AY163" s="235" t="s">
        <v>406</v>
      </c>
    </row>
    <row r="164" spans="2:65" s="1" customFormat="1" ht="22.5" customHeight="1" x14ac:dyDescent="0.3">
      <c r="B164" s="37"/>
      <c r="C164" s="201" t="s">
        <v>512</v>
      </c>
      <c r="D164" s="201" t="s">
        <v>410</v>
      </c>
      <c r="E164" s="202" t="s">
        <v>480</v>
      </c>
      <c r="F164" s="203" t="s">
        <v>481</v>
      </c>
      <c r="G164" s="204" t="s">
        <v>413</v>
      </c>
      <c r="H164" s="205">
        <v>21.815000000000001</v>
      </c>
      <c r="I164" s="206"/>
      <c r="J164" s="207">
        <f>ROUND(I164*H164,2)</f>
        <v>0</v>
      </c>
      <c r="K164" s="203" t="s">
        <v>414</v>
      </c>
      <c r="L164" s="57"/>
      <c r="M164" s="208" t="s">
        <v>36</v>
      </c>
      <c r="N164" s="209" t="s">
        <v>50</v>
      </c>
      <c r="O164" s="38"/>
      <c r="P164" s="210">
        <f>O164*H164</f>
        <v>0</v>
      </c>
      <c r="Q164" s="210">
        <v>0</v>
      </c>
      <c r="R164" s="210">
        <f>Q164*H164</f>
        <v>0</v>
      </c>
      <c r="S164" s="210">
        <v>0</v>
      </c>
      <c r="T164" s="211">
        <f>S164*H164</f>
        <v>0</v>
      </c>
      <c r="AR164" s="19" t="s">
        <v>415</v>
      </c>
      <c r="AT164" s="19" t="s">
        <v>410</v>
      </c>
      <c r="AU164" s="19" t="s">
        <v>87</v>
      </c>
      <c r="AY164" s="19" t="s">
        <v>406</v>
      </c>
      <c r="BE164" s="212">
        <f>IF(N164="základní",J164,0)</f>
        <v>0</v>
      </c>
      <c r="BF164" s="212">
        <f>IF(N164="snížená",J164,0)</f>
        <v>0</v>
      </c>
      <c r="BG164" s="212">
        <f>IF(N164="zákl. přenesená",J164,0)</f>
        <v>0</v>
      </c>
      <c r="BH164" s="212">
        <f>IF(N164="sníž. přenesená",J164,0)</f>
        <v>0</v>
      </c>
      <c r="BI164" s="212">
        <f>IF(N164="nulová",J164,0)</f>
        <v>0</v>
      </c>
      <c r="BJ164" s="19" t="s">
        <v>23</v>
      </c>
      <c r="BK164" s="212">
        <f>ROUND(I164*H164,2)</f>
        <v>0</v>
      </c>
      <c r="BL164" s="19" t="s">
        <v>415</v>
      </c>
      <c r="BM164" s="19" t="s">
        <v>4795</v>
      </c>
    </row>
    <row r="165" spans="2:65" s="12" customFormat="1" x14ac:dyDescent="0.3">
      <c r="B165" s="213"/>
      <c r="C165" s="214"/>
      <c r="D165" s="215" t="s">
        <v>417</v>
      </c>
      <c r="E165" s="216" t="s">
        <v>36</v>
      </c>
      <c r="F165" s="217" t="s">
        <v>1053</v>
      </c>
      <c r="G165" s="214"/>
      <c r="H165" s="218" t="s">
        <v>36</v>
      </c>
      <c r="I165" s="219"/>
      <c r="J165" s="214"/>
      <c r="K165" s="214"/>
      <c r="L165" s="220"/>
      <c r="M165" s="221"/>
      <c r="N165" s="222"/>
      <c r="O165" s="222"/>
      <c r="P165" s="222"/>
      <c r="Q165" s="222"/>
      <c r="R165" s="222"/>
      <c r="S165" s="222"/>
      <c r="T165" s="223"/>
      <c r="AT165" s="224" t="s">
        <v>417</v>
      </c>
      <c r="AU165" s="224" t="s">
        <v>87</v>
      </c>
      <c r="AV165" s="12" t="s">
        <v>23</v>
      </c>
      <c r="AW165" s="12" t="s">
        <v>43</v>
      </c>
      <c r="AX165" s="12" t="s">
        <v>79</v>
      </c>
      <c r="AY165" s="224" t="s">
        <v>406</v>
      </c>
    </row>
    <row r="166" spans="2:65" s="13" customFormat="1" x14ac:dyDescent="0.3">
      <c r="B166" s="225"/>
      <c r="C166" s="226"/>
      <c r="D166" s="215" t="s">
        <v>417</v>
      </c>
      <c r="E166" s="227" t="s">
        <v>36</v>
      </c>
      <c r="F166" s="228" t="s">
        <v>4796</v>
      </c>
      <c r="G166" s="226"/>
      <c r="H166" s="229">
        <v>48.198</v>
      </c>
      <c r="I166" s="230"/>
      <c r="J166" s="226"/>
      <c r="K166" s="226"/>
      <c r="L166" s="231"/>
      <c r="M166" s="232"/>
      <c r="N166" s="233"/>
      <c r="O166" s="233"/>
      <c r="P166" s="233"/>
      <c r="Q166" s="233"/>
      <c r="R166" s="233"/>
      <c r="S166" s="233"/>
      <c r="T166" s="234"/>
      <c r="AT166" s="235" t="s">
        <v>417</v>
      </c>
      <c r="AU166" s="235" t="s">
        <v>87</v>
      </c>
      <c r="AV166" s="13" t="s">
        <v>87</v>
      </c>
      <c r="AW166" s="13" t="s">
        <v>43</v>
      </c>
      <c r="AX166" s="13" t="s">
        <v>79</v>
      </c>
      <c r="AY166" s="235" t="s">
        <v>406</v>
      </c>
    </row>
    <row r="167" spans="2:65" s="12" customFormat="1" x14ac:dyDescent="0.3">
      <c r="B167" s="213"/>
      <c r="C167" s="214"/>
      <c r="D167" s="215" t="s">
        <v>417</v>
      </c>
      <c r="E167" s="216" t="s">
        <v>36</v>
      </c>
      <c r="F167" s="217" t="s">
        <v>765</v>
      </c>
      <c r="G167" s="214"/>
      <c r="H167" s="218" t="s">
        <v>36</v>
      </c>
      <c r="I167" s="219"/>
      <c r="J167" s="214"/>
      <c r="K167" s="214"/>
      <c r="L167" s="220"/>
      <c r="M167" s="221"/>
      <c r="N167" s="222"/>
      <c r="O167" s="222"/>
      <c r="P167" s="222"/>
      <c r="Q167" s="222"/>
      <c r="R167" s="222"/>
      <c r="S167" s="222"/>
      <c r="T167" s="223"/>
      <c r="AT167" s="224" t="s">
        <v>417</v>
      </c>
      <c r="AU167" s="224" t="s">
        <v>87</v>
      </c>
      <c r="AV167" s="12" t="s">
        <v>23</v>
      </c>
      <c r="AW167" s="12" t="s">
        <v>43</v>
      </c>
      <c r="AX167" s="12" t="s">
        <v>79</v>
      </c>
      <c r="AY167" s="224" t="s">
        <v>406</v>
      </c>
    </row>
    <row r="168" spans="2:65" s="13" customFormat="1" x14ac:dyDescent="0.3">
      <c r="B168" s="225"/>
      <c r="C168" s="226"/>
      <c r="D168" s="215" t="s">
        <v>417</v>
      </c>
      <c r="E168" s="227" t="s">
        <v>36</v>
      </c>
      <c r="F168" s="228" t="s">
        <v>3149</v>
      </c>
      <c r="G168" s="226"/>
      <c r="H168" s="229">
        <v>-9.36</v>
      </c>
      <c r="I168" s="230"/>
      <c r="J168" s="226"/>
      <c r="K168" s="226"/>
      <c r="L168" s="231"/>
      <c r="M168" s="232"/>
      <c r="N168" s="233"/>
      <c r="O168" s="233"/>
      <c r="P168" s="233"/>
      <c r="Q168" s="233"/>
      <c r="R168" s="233"/>
      <c r="S168" s="233"/>
      <c r="T168" s="234"/>
      <c r="AT168" s="235" t="s">
        <v>417</v>
      </c>
      <c r="AU168" s="235" t="s">
        <v>87</v>
      </c>
      <c r="AV168" s="13" t="s">
        <v>87</v>
      </c>
      <c r="AW168" s="13" t="s">
        <v>43</v>
      </c>
      <c r="AX168" s="13" t="s">
        <v>79</v>
      </c>
      <c r="AY168" s="235" t="s">
        <v>406</v>
      </c>
    </row>
    <row r="169" spans="2:65" s="12" customFormat="1" x14ac:dyDescent="0.3">
      <c r="B169" s="213"/>
      <c r="C169" s="214"/>
      <c r="D169" s="215" t="s">
        <v>417</v>
      </c>
      <c r="E169" s="216" t="s">
        <v>36</v>
      </c>
      <c r="F169" s="217" t="s">
        <v>2913</v>
      </c>
      <c r="G169" s="214"/>
      <c r="H169" s="218" t="s">
        <v>36</v>
      </c>
      <c r="I169" s="219"/>
      <c r="J169" s="214"/>
      <c r="K169" s="214"/>
      <c r="L169" s="220"/>
      <c r="M169" s="221"/>
      <c r="N169" s="222"/>
      <c r="O169" s="222"/>
      <c r="P169" s="222"/>
      <c r="Q169" s="222"/>
      <c r="R169" s="222"/>
      <c r="S169" s="222"/>
      <c r="T169" s="223"/>
      <c r="AT169" s="224" t="s">
        <v>417</v>
      </c>
      <c r="AU169" s="224" t="s">
        <v>87</v>
      </c>
      <c r="AV169" s="12" t="s">
        <v>23</v>
      </c>
      <c r="AW169" s="12" t="s">
        <v>43</v>
      </c>
      <c r="AX169" s="12" t="s">
        <v>79</v>
      </c>
      <c r="AY169" s="224" t="s">
        <v>406</v>
      </c>
    </row>
    <row r="170" spans="2:65" s="13" customFormat="1" x14ac:dyDescent="0.3">
      <c r="B170" s="225"/>
      <c r="C170" s="226"/>
      <c r="D170" s="215" t="s">
        <v>417</v>
      </c>
      <c r="E170" s="227" t="s">
        <v>36</v>
      </c>
      <c r="F170" s="228" t="s">
        <v>2914</v>
      </c>
      <c r="G170" s="226"/>
      <c r="H170" s="229">
        <v>-1.32</v>
      </c>
      <c r="I170" s="230"/>
      <c r="J170" s="226"/>
      <c r="K170" s="226"/>
      <c r="L170" s="231"/>
      <c r="M170" s="232"/>
      <c r="N170" s="233"/>
      <c r="O170" s="233"/>
      <c r="P170" s="233"/>
      <c r="Q170" s="233"/>
      <c r="R170" s="233"/>
      <c r="S170" s="233"/>
      <c r="T170" s="234"/>
      <c r="AT170" s="235" t="s">
        <v>417</v>
      </c>
      <c r="AU170" s="235" t="s">
        <v>87</v>
      </c>
      <c r="AV170" s="13" t="s">
        <v>87</v>
      </c>
      <c r="AW170" s="13" t="s">
        <v>43</v>
      </c>
      <c r="AX170" s="13" t="s">
        <v>79</v>
      </c>
      <c r="AY170" s="235" t="s">
        <v>406</v>
      </c>
    </row>
    <row r="171" spans="2:65" s="13" customFormat="1" x14ac:dyDescent="0.3">
      <c r="B171" s="225"/>
      <c r="C171" s="226"/>
      <c r="D171" s="215" t="s">
        <v>417</v>
      </c>
      <c r="E171" s="227" t="s">
        <v>36</v>
      </c>
      <c r="F171" s="228" t="s">
        <v>2915</v>
      </c>
      <c r="G171" s="226"/>
      <c r="H171" s="229">
        <v>-2.6349999999999998</v>
      </c>
      <c r="I171" s="230"/>
      <c r="J171" s="226"/>
      <c r="K171" s="226"/>
      <c r="L171" s="231"/>
      <c r="M171" s="232"/>
      <c r="N171" s="233"/>
      <c r="O171" s="233"/>
      <c r="P171" s="233"/>
      <c r="Q171" s="233"/>
      <c r="R171" s="233"/>
      <c r="S171" s="233"/>
      <c r="T171" s="234"/>
      <c r="AT171" s="235" t="s">
        <v>417</v>
      </c>
      <c r="AU171" s="235" t="s">
        <v>87</v>
      </c>
      <c r="AV171" s="13" t="s">
        <v>87</v>
      </c>
      <c r="AW171" s="13" t="s">
        <v>43</v>
      </c>
      <c r="AX171" s="13" t="s">
        <v>79</v>
      </c>
      <c r="AY171" s="235" t="s">
        <v>406</v>
      </c>
    </row>
    <row r="172" spans="2:65" s="12" customFormat="1" x14ac:dyDescent="0.3">
      <c r="B172" s="213"/>
      <c r="C172" s="214"/>
      <c r="D172" s="215" t="s">
        <v>417</v>
      </c>
      <c r="E172" s="216" t="s">
        <v>36</v>
      </c>
      <c r="F172" s="217" t="s">
        <v>4797</v>
      </c>
      <c r="G172" s="214"/>
      <c r="H172" s="218" t="s">
        <v>36</v>
      </c>
      <c r="I172" s="219"/>
      <c r="J172" s="214"/>
      <c r="K172" s="214"/>
      <c r="L172" s="220"/>
      <c r="M172" s="221"/>
      <c r="N172" s="222"/>
      <c r="O172" s="222"/>
      <c r="P172" s="222"/>
      <c r="Q172" s="222"/>
      <c r="R172" s="222"/>
      <c r="S172" s="222"/>
      <c r="T172" s="223"/>
      <c r="AT172" s="224" t="s">
        <v>417</v>
      </c>
      <c r="AU172" s="224" t="s">
        <v>87</v>
      </c>
      <c r="AV172" s="12" t="s">
        <v>23</v>
      </c>
      <c r="AW172" s="12" t="s">
        <v>43</v>
      </c>
      <c r="AX172" s="12" t="s">
        <v>79</v>
      </c>
      <c r="AY172" s="224" t="s">
        <v>406</v>
      </c>
    </row>
    <row r="173" spans="2:65" s="13" customFormat="1" x14ac:dyDescent="0.3">
      <c r="B173" s="225"/>
      <c r="C173" s="226"/>
      <c r="D173" s="215" t="s">
        <v>417</v>
      </c>
      <c r="E173" s="227" t="s">
        <v>36</v>
      </c>
      <c r="F173" s="228" t="s">
        <v>4798</v>
      </c>
      <c r="G173" s="226"/>
      <c r="H173" s="229">
        <v>-13.068</v>
      </c>
      <c r="I173" s="230"/>
      <c r="J173" s="226"/>
      <c r="K173" s="226"/>
      <c r="L173" s="231"/>
      <c r="M173" s="232"/>
      <c r="N173" s="233"/>
      <c r="O173" s="233"/>
      <c r="P173" s="233"/>
      <c r="Q173" s="233"/>
      <c r="R173" s="233"/>
      <c r="S173" s="233"/>
      <c r="T173" s="234"/>
      <c r="AT173" s="235" t="s">
        <v>417</v>
      </c>
      <c r="AU173" s="235" t="s">
        <v>87</v>
      </c>
      <c r="AV173" s="13" t="s">
        <v>87</v>
      </c>
      <c r="AW173" s="13" t="s">
        <v>43</v>
      </c>
      <c r="AX173" s="13" t="s">
        <v>79</v>
      </c>
      <c r="AY173" s="235" t="s">
        <v>406</v>
      </c>
    </row>
    <row r="174" spans="2:65" s="14" customFormat="1" x14ac:dyDescent="0.3">
      <c r="B174" s="236"/>
      <c r="C174" s="237"/>
      <c r="D174" s="247" t="s">
        <v>417</v>
      </c>
      <c r="E174" s="248" t="s">
        <v>2882</v>
      </c>
      <c r="F174" s="249" t="s">
        <v>421</v>
      </c>
      <c r="G174" s="237"/>
      <c r="H174" s="250">
        <v>21.815000000000001</v>
      </c>
      <c r="I174" s="241"/>
      <c r="J174" s="237"/>
      <c r="K174" s="237"/>
      <c r="L174" s="242"/>
      <c r="M174" s="243"/>
      <c r="N174" s="244"/>
      <c r="O174" s="244"/>
      <c r="P174" s="244"/>
      <c r="Q174" s="244"/>
      <c r="R174" s="244"/>
      <c r="S174" s="244"/>
      <c r="T174" s="245"/>
      <c r="AT174" s="246" t="s">
        <v>417</v>
      </c>
      <c r="AU174" s="246" t="s">
        <v>87</v>
      </c>
      <c r="AV174" s="14" t="s">
        <v>415</v>
      </c>
      <c r="AW174" s="14" t="s">
        <v>43</v>
      </c>
      <c r="AX174" s="14" t="s">
        <v>23</v>
      </c>
      <c r="AY174" s="246" t="s">
        <v>406</v>
      </c>
    </row>
    <row r="175" spans="2:65" s="1" customFormat="1" ht="22.5" customHeight="1" x14ac:dyDescent="0.3">
      <c r="B175" s="37"/>
      <c r="C175" s="201" t="s">
        <v>7</v>
      </c>
      <c r="D175" s="201" t="s">
        <v>410</v>
      </c>
      <c r="E175" s="202" t="s">
        <v>2916</v>
      </c>
      <c r="F175" s="203" t="s">
        <v>1353</v>
      </c>
      <c r="G175" s="204" t="s">
        <v>413</v>
      </c>
      <c r="H175" s="205">
        <v>21.815000000000001</v>
      </c>
      <c r="I175" s="206"/>
      <c r="J175" s="207">
        <f>ROUND(I175*H175,2)</f>
        <v>0</v>
      </c>
      <c r="K175" s="203" t="s">
        <v>36</v>
      </c>
      <c r="L175" s="57"/>
      <c r="M175" s="208" t="s">
        <v>36</v>
      </c>
      <c r="N175" s="209" t="s">
        <v>50</v>
      </c>
      <c r="O175" s="38"/>
      <c r="P175" s="210">
        <f>O175*H175</f>
        <v>0</v>
      </c>
      <c r="Q175" s="210">
        <v>0</v>
      </c>
      <c r="R175" s="210">
        <f>Q175*H175</f>
        <v>0</v>
      </c>
      <c r="S175" s="210">
        <v>0</v>
      </c>
      <c r="T175" s="211">
        <f>S175*H175</f>
        <v>0</v>
      </c>
      <c r="AR175" s="19" t="s">
        <v>415</v>
      </c>
      <c r="AT175" s="19" t="s">
        <v>410</v>
      </c>
      <c r="AU175" s="19" t="s">
        <v>87</v>
      </c>
      <c r="AY175" s="19" t="s">
        <v>406</v>
      </c>
      <c r="BE175" s="212">
        <f>IF(N175="základní",J175,0)</f>
        <v>0</v>
      </c>
      <c r="BF175" s="212">
        <f>IF(N175="snížená",J175,0)</f>
        <v>0</v>
      </c>
      <c r="BG175" s="212">
        <f>IF(N175="zákl. přenesená",J175,0)</f>
        <v>0</v>
      </c>
      <c r="BH175" s="212">
        <f>IF(N175="sníž. přenesená",J175,0)</f>
        <v>0</v>
      </c>
      <c r="BI175" s="212">
        <f>IF(N175="nulová",J175,0)</f>
        <v>0</v>
      </c>
      <c r="BJ175" s="19" t="s">
        <v>23</v>
      </c>
      <c r="BK175" s="212">
        <f>ROUND(I175*H175,2)</f>
        <v>0</v>
      </c>
      <c r="BL175" s="19" t="s">
        <v>415</v>
      </c>
      <c r="BM175" s="19" t="s">
        <v>4799</v>
      </c>
    </row>
    <row r="176" spans="2:65" s="13" customFormat="1" x14ac:dyDescent="0.3">
      <c r="B176" s="225"/>
      <c r="C176" s="226"/>
      <c r="D176" s="247" t="s">
        <v>417</v>
      </c>
      <c r="E176" s="251" t="s">
        <v>36</v>
      </c>
      <c r="F176" s="252" t="s">
        <v>2882</v>
      </c>
      <c r="G176" s="226"/>
      <c r="H176" s="253">
        <v>21.815000000000001</v>
      </c>
      <c r="I176" s="230"/>
      <c r="J176" s="226"/>
      <c r="K176" s="226"/>
      <c r="L176" s="231"/>
      <c r="M176" s="232"/>
      <c r="N176" s="233"/>
      <c r="O176" s="233"/>
      <c r="P176" s="233"/>
      <c r="Q176" s="233"/>
      <c r="R176" s="233"/>
      <c r="S176" s="233"/>
      <c r="T176" s="234"/>
      <c r="AT176" s="235" t="s">
        <v>417</v>
      </c>
      <c r="AU176" s="235" t="s">
        <v>87</v>
      </c>
      <c r="AV176" s="13" t="s">
        <v>87</v>
      </c>
      <c r="AW176" s="13" t="s">
        <v>43</v>
      </c>
      <c r="AX176" s="13" t="s">
        <v>23</v>
      </c>
      <c r="AY176" s="235" t="s">
        <v>406</v>
      </c>
    </row>
    <row r="177" spans="2:65" s="1" customFormat="1" ht="22.5" customHeight="1" x14ac:dyDescent="0.3">
      <c r="B177" s="37"/>
      <c r="C177" s="201" t="s">
        <v>520</v>
      </c>
      <c r="D177" s="201" t="s">
        <v>410</v>
      </c>
      <c r="E177" s="202" t="s">
        <v>1131</v>
      </c>
      <c r="F177" s="203" t="s">
        <v>1132</v>
      </c>
      <c r="G177" s="204" t="s">
        <v>413</v>
      </c>
      <c r="H177" s="205">
        <v>21.815000000000001</v>
      </c>
      <c r="I177" s="206"/>
      <c r="J177" s="207">
        <f>ROUND(I177*H177,2)</f>
        <v>0</v>
      </c>
      <c r="K177" s="203" t="s">
        <v>414</v>
      </c>
      <c r="L177" s="57"/>
      <c r="M177" s="208" t="s">
        <v>36</v>
      </c>
      <c r="N177" s="209" t="s">
        <v>50</v>
      </c>
      <c r="O177" s="38"/>
      <c r="P177" s="210">
        <f>O177*H177</f>
        <v>0</v>
      </c>
      <c r="Q177" s="210">
        <v>0</v>
      </c>
      <c r="R177" s="210">
        <f>Q177*H177</f>
        <v>0</v>
      </c>
      <c r="S177" s="210">
        <v>0</v>
      </c>
      <c r="T177" s="211">
        <f>S177*H177</f>
        <v>0</v>
      </c>
      <c r="AR177" s="19" t="s">
        <v>415</v>
      </c>
      <c r="AT177" s="19" t="s">
        <v>410</v>
      </c>
      <c r="AU177" s="19" t="s">
        <v>87</v>
      </c>
      <c r="AY177" s="19" t="s">
        <v>406</v>
      </c>
      <c r="BE177" s="212">
        <f>IF(N177="základní",J177,0)</f>
        <v>0</v>
      </c>
      <c r="BF177" s="212">
        <f>IF(N177="snížená",J177,0)</f>
        <v>0</v>
      </c>
      <c r="BG177" s="212">
        <f>IF(N177="zákl. přenesená",J177,0)</f>
        <v>0</v>
      </c>
      <c r="BH177" s="212">
        <f>IF(N177="sníž. přenesená",J177,0)</f>
        <v>0</v>
      </c>
      <c r="BI177" s="212">
        <f>IF(N177="nulová",J177,0)</f>
        <v>0</v>
      </c>
      <c r="BJ177" s="19" t="s">
        <v>23</v>
      </c>
      <c r="BK177" s="212">
        <f>ROUND(I177*H177,2)</f>
        <v>0</v>
      </c>
      <c r="BL177" s="19" t="s">
        <v>415</v>
      </c>
      <c r="BM177" s="19" t="s">
        <v>4800</v>
      </c>
    </row>
    <row r="178" spans="2:65" s="12" customFormat="1" x14ac:dyDescent="0.3">
      <c r="B178" s="213"/>
      <c r="C178" s="214"/>
      <c r="D178" s="215" t="s">
        <v>417</v>
      </c>
      <c r="E178" s="216" t="s">
        <v>36</v>
      </c>
      <c r="F178" s="217" t="s">
        <v>4801</v>
      </c>
      <c r="G178" s="214"/>
      <c r="H178" s="218" t="s">
        <v>36</v>
      </c>
      <c r="I178" s="219"/>
      <c r="J178" s="214"/>
      <c r="K178" s="214"/>
      <c r="L178" s="220"/>
      <c r="M178" s="221"/>
      <c r="N178" s="222"/>
      <c r="O178" s="222"/>
      <c r="P178" s="222"/>
      <c r="Q178" s="222"/>
      <c r="R178" s="222"/>
      <c r="S178" s="222"/>
      <c r="T178" s="223"/>
      <c r="AT178" s="224" t="s">
        <v>417</v>
      </c>
      <c r="AU178" s="224" t="s">
        <v>87</v>
      </c>
      <c r="AV178" s="12" t="s">
        <v>23</v>
      </c>
      <c r="AW178" s="12" t="s">
        <v>43</v>
      </c>
      <c r="AX178" s="12" t="s">
        <v>79</v>
      </c>
      <c r="AY178" s="224" t="s">
        <v>406</v>
      </c>
    </row>
    <row r="179" spans="2:65" s="13" customFormat="1" x14ac:dyDescent="0.3">
      <c r="B179" s="225"/>
      <c r="C179" s="226"/>
      <c r="D179" s="247" t="s">
        <v>417</v>
      </c>
      <c r="E179" s="251" t="s">
        <v>36</v>
      </c>
      <c r="F179" s="252" t="s">
        <v>2882</v>
      </c>
      <c r="G179" s="226"/>
      <c r="H179" s="253">
        <v>21.815000000000001</v>
      </c>
      <c r="I179" s="230"/>
      <c r="J179" s="226"/>
      <c r="K179" s="226"/>
      <c r="L179" s="231"/>
      <c r="M179" s="232"/>
      <c r="N179" s="233"/>
      <c r="O179" s="233"/>
      <c r="P179" s="233"/>
      <c r="Q179" s="233"/>
      <c r="R179" s="233"/>
      <c r="S179" s="233"/>
      <c r="T179" s="234"/>
      <c r="AT179" s="235" t="s">
        <v>417</v>
      </c>
      <c r="AU179" s="235" t="s">
        <v>87</v>
      </c>
      <c r="AV179" s="13" t="s">
        <v>87</v>
      </c>
      <c r="AW179" s="13" t="s">
        <v>43</v>
      </c>
      <c r="AX179" s="13" t="s">
        <v>23</v>
      </c>
      <c r="AY179" s="235" t="s">
        <v>406</v>
      </c>
    </row>
    <row r="180" spans="2:65" s="1" customFormat="1" ht="22.5" customHeight="1" x14ac:dyDescent="0.3">
      <c r="B180" s="37"/>
      <c r="C180" s="201" t="s">
        <v>525</v>
      </c>
      <c r="D180" s="201" t="s">
        <v>410</v>
      </c>
      <c r="E180" s="202" t="s">
        <v>4010</v>
      </c>
      <c r="F180" s="203" t="s">
        <v>4011</v>
      </c>
      <c r="G180" s="204" t="s">
        <v>413</v>
      </c>
      <c r="H180" s="205">
        <v>21.815000000000001</v>
      </c>
      <c r="I180" s="206"/>
      <c r="J180" s="207">
        <f>ROUND(I180*H180,2)</f>
        <v>0</v>
      </c>
      <c r="K180" s="203" t="s">
        <v>414</v>
      </c>
      <c r="L180" s="57"/>
      <c r="M180" s="208" t="s">
        <v>36</v>
      </c>
      <c r="N180" s="209" t="s">
        <v>50</v>
      </c>
      <c r="O180" s="38"/>
      <c r="P180" s="210">
        <f>O180*H180</f>
        <v>0</v>
      </c>
      <c r="Q180" s="210">
        <v>0</v>
      </c>
      <c r="R180" s="210">
        <f>Q180*H180</f>
        <v>0</v>
      </c>
      <c r="S180" s="210">
        <v>0</v>
      </c>
      <c r="T180" s="211">
        <f>S180*H180</f>
        <v>0</v>
      </c>
      <c r="AR180" s="19" t="s">
        <v>415</v>
      </c>
      <c r="AT180" s="19" t="s">
        <v>410</v>
      </c>
      <c r="AU180" s="19" t="s">
        <v>87</v>
      </c>
      <c r="AY180" s="19" t="s">
        <v>406</v>
      </c>
      <c r="BE180" s="212">
        <f>IF(N180="základní",J180,0)</f>
        <v>0</v>
      </c>
      <c r="BF180" s="212">
        <f>IF(N180="snížená",J180,0)</f>
        <v>0</v>
      </c>
      <c r="BG180" s="212">
        <f>IF(N180="zákl. přenesená",J180,0)</f>
        <v>0</v>
      </c>
      <c r="BH180" s="212">
        <f>IF(N180="sníž. přenesená",J180,0)</f>
        <v>0</v>
      </c>
      <c r="BI180" s="212">
        <f>IF(N180="nulová",J180,0)</f>
        <v>0</v>
      </c>
      <c r="BJ180" s="19" t="s">
        <v>23</v>
      </c>
      <c r="BK180" s="212">
        <f>ROUND(I180*H180,2)</f>
        <v>0</v>
      </c>
      <c r="BL180" s="19" t="s">
        <v>415</v>
      </c>
      <c r="BM180" s="19" t="s">
        <v>4802</v>
      </c>
    </row>
    <row r="181" spans="2:65" s="1" customFormat="1" ht="22.5" customHeight="1" x14ac:dyDescent="0.3">
      <c r="B181" s="37"/>
      <c r="C181" s="201" t="s">
        <v>527</v>
      </c>
      <c r="D181" s="201" t="s">
        <v>410</v>
      </c>
      <c r="E181" s="202" t="s">
        <v>1104</v>
      </c>
      <c r="F181" s="203" t="s">
        <v>1105</v>
      </c>
      <c r="G181" s="204" t="s">
        <v>413</v>
      </c>
      <c r="H181" s="205">
        <v>2.6139999999999999</v>
      </c>
      <c r="I181" s="206"/>
      <c r="J181" s="207">
        <f>ROUND(I181*H181,2)</f>
        <v>0</v>
      </c>
      <c r="K181" s="203" t="s">
        <v>414</v>
      </c>
      <c r="L181" s="57"/>
      <c r="M181" s="208" t="s">
        <v>36</v>
      </c>
      <c r="N181" s="209" t="s">
        <v>50</v>
      </c>
      <c r="O181" s="38"/>
      <c r="P181" s="210">
        <f>O181*H181</f>
        <v>0</v>
      </c>
      <c r="Q181" s="210">
        <v>0</v>
      </c>
      <c r="R181" s="210">
        <f>Q181*H181</f>
        <v>0</v>
      </c>
      <c r="S181" s="210">
        <v>0</v>
      </c>
      <c r="T181" s="211">
        <f>S181*H181</f>
        <v>0</v>
      </c>
      <c r="AR181" s="19" t="s">
        <v>415</v>
      </c>
      <c r="AT181" s="19" t="s">
        <v>410</v>
      </c>
      <c r="AU181" s="19" t="s">
        <v>87</v>
      </c>
      <c r="AY181" s="19" t="s">
        <v>406</v>
      </c>
      <c r="BE181" s="212">
        <f>IF(N181="základní",J181,0)</f>
        <v>0</v>
      </c>
      <c r="BF181" s="212">
        <f>IF(N181="snížená",J181,0)</f>
        <v>0</v>
      </c>
      <c r="BG181" s="212">
        <f>IF(N181="zákl. přenesená",J181,0)</f>
        <v>0</v>
      </c>
      <c r="BH181" s="212">
        <f>IF(N181="sníž. přenesená",J181,0)</f>
        <v>0</v>
      </c>
      <c r="BI181" s="212">
        <f>IF(N181="nulová",J181,0)</f>
        <v>0</v>
      </c>
      <c r="BJ181" s="19" t="s">
        <v>23</v>
      </c>
      <c r="BK181" s="212">
        <f>ROUND(I181*H181,2)</f>
        <v>0</v>
      </c>
      <c r="BL181" s="19" t="s">
        <v>415</v>
      </c>
      <c r="BM181" s="19" t="s">
        <v>4803</v>
      </c>
    </row>
    <row r="182" spans="2:65" s="13" customFormat="1" x14ac:dyDescent="0.3">
      <c r="B182" s="225"/>
      <c r="C182" s="226"/>
      <c r="D182" s="215" t="s">
        <v>417</v>
      </c>
      <c r="E182" s="227" t="s">
        <v>36</v>
      </c>
      <c r="F182" s="228" t="s">
        <v>4804</v>
      </c>
      <c r="G182" s="226"/>
      <c r="H182" s="229">
        <v>2.6349999999999998</v>
      </c>
      <c r="I182" s="230"/>
      <c r="J182" s="226"/>
      <c r="K182" s="226"/>
      <c r="L182" s="231"/>
      <c r="M182" s="232"/>
      <c r="N182" s="233"/>
      <c r="O182" s="233"/>
      <c r="P182" s="233"/>
      <c r="Q182" s="233"/>
      <c r="R182" s="233"/>
      <c r="S182" s="233"/>
      <c r="T182" s="234"/>
      <c r="AT182" s="235" t="s">
        <v>417</v>
      </c>
      <c r="AU182" s="235" t="s">
        <v>87</v>
      </c>
      <c r="AV182" s="13" t="s">
        <v>87</v>
      </c>
      <c r="AW182" s="13" t="s">
        <v>43</v>
      </c>
      <c r="AX182" s="13" t="s">
        <v>79</v>
      </c>
      <c r="AY182" s="235" t="s">
        <v>406</v>
      </c>
    </row>
    <row r="183" spans="2:65" s="15" customFormat="1" x14ac:dyDescent="0.3">
      <c r="B183" s="254"/>
      <c r="C183" s="255"/>
      <c r="D183" s="215" t="s">
        <v>417</v>
      </c>
      <c r="E183" s="256" t="s">
        <v>2875</v>
      </c>
      <c r="F183" s="257" t="s">
        <v>435</v>
      </c>
      <c r="G183" s="255"/>
      <c r="H183" s="258">
        <v>2.6349999999999998</v>
      </c>
      <c r="I183" s="259"/>
      <c r="J183" s="255"/>
      <c r="K183" s="255"/>
      <c r="L183" s="260"/>
      <c r="M183" s="261"/>
      <c r="N183" s="262"/>
      <c r="O183" s="262"/>
      <c r="P183" s="262"/>
      <c r="Q183" s="262"/>
      <c r="R183" s="262"/>
      <c r="S183" s="262"/>
      <c r="T183" s="263"/>
      <c r="AT183" s="264" t="s">
        <v>417</v>
      </c>
      <c r="AU183" s="264" t="s">
        <v>87</v>
      </c>
      <c r="AV183" s="15" t="s">
        <v>94</v>
      </c>
      <c r="AW183" s="15" t="s">
        <v>43</v>
      </c>
      <c r="AX183" s="15" t="s">
        <v>79</v>
      </c>
      <c r="AY183" s="264" t="s">
        <v>406</v>
      </c>
    </row>
    <row r="184" spans="2:65" s="12" customFormat="1" x14ac:dyDescent="0.3">
      <c r="B184" s="213"/>
      <c r="C184" s="214"/>
      <c r="D184" s="215" t="s">
        <v>417</v>
      </c>
      <c r="E184" s="216" t="s">
        <v>36</v>
      </c>
      <c r="F184" s="217" t="s">
        <v>2921</v>
      </c>
      <c r="G184" s="214"/>
      <c r="H184" s="218" t="s">
        <v>36</v>
      </c>
      <c r="I184" s="219"/>
      <c r="J184" s="214"/>
      <c r="K184" s="214"/>
      <c r="L184" s="220"/>
      <c r="M184" s="221"/>
      <c r="N184" s="222"/>
      <c r="O184" s="222"/>
      <c r="P184" s="222"/>
      <c r="Q184" s="222"/>
      <c r="R184" s="222"/>
      <c r="S184" s="222"/>
      <c r="T184" s="223"/>
      <c r="AT184" s="224" t="s">
        <v>417</v>
      </c>
      <c r="AU184" s="224" t="s">
        <v>87</v>
      </c>
      <c r="AV184" s="12" t="s">
        <v>23</v>
      </c>
      <c r="AW184" s="12" t="s">
        <v>43</v>
      </c>
      <c r="AX184" s="12" t="s">
        <v>79</v>
      </c>
      <c r="AY184" s="224" t="s">
        <v>406</v>
      </c>
    </row>
    <row r="185" spans="2:65" s="13" customFormat="1" x14ac:dyDescent="0.3">
      <c r="B185" s="225"/>
      <c r="C185" s="226"/>
      <c r="D185" s="215" t="s">
        <v>417</v>
      </c>
      <c r="E185" s="227" t="s">
        <v>36</v>
      </c>
      <c r="F185" s="228" t="s">
        <v>4805</v>
      </c>
      <c r="G185" s="226"/>
      <c r="H185" s="229">
        <v>-2.1000000000000001E-2</v>
      </c>
      <c r="I185" s="230"/>
      <c r="J185" s="226"/>
      <c r="K185" s="226"/>
      <c r="L185" s="231"/>
      <c r="M185" s="232"/>
      <c r="N185" s="233"/>
      <c r="O185" s="233"/>
      <c r="P185" s="233"/>
      <c r="Q185" s="233"/>
      <c r="R185" s="233"/>
      <c r="S185" s="233"/>
      <c r="T185" s="234"/>
      <c r="AT185" s="235" t="s">
        <v>417</v>
      </c>
      <c r="AU185" s="235" t="s">
        <v>87</v>
      </c>
      <c r="AV185" s="13" t="s">
        <v>87</v>
      </c>
      <c r="AW185" s="13" t="s">
        <v>43</v>
      </c>
      <c r="AX185" s="13" t="s">
        <v>79</v>
      </c>
      <c r="AY185" s="235" t="s">
        <v>406</v>
      </c>
    </row>
    <row r="186" spans="2:65" s="14" customFormat="1" x14ac:dyDescent="0.3">
      <c r="B186" s="236"/>
      <c r="C186" s="237"/>
      <c r="D186" s="247" t="s">
        <v>417</v>
      </c>
      <c r="E186" s="248" t="s">
        <v>261</v>
      </c>
      <c r="F186" s="249" t="s">
        <v>421</v>
      </c>
      <c r="G186" s="237"/>
      <c r="H186" s="250">
        <v>2.6139999999999999</v>
      </c>
      <c r="I186" s="241"/>
      <c r="J186" s="237"/>
      <c r="K186" s="237"/>
      <c r="L186" s="242"/>
      <c r="M186" s="243"/>
      <c r="N186" s="244"/>
      <c r="O186" s="244"/>
      <c r="P186" s="244"/>
      <c r="Q186" s="244"/>
      <c r="R186" s="244"/>
      <c r="S186" s="244"/>
      <c r="T186" s="245"/>
      <c r="AT186" s="246" t="s">
        <v>417</v>
      </c>
      <c r="AU186" s="246" t="s">
        <v>87</v>
      </c>
      <c r="AV186" s="14" t="s">
        <v>415</v>
      </c>
      <c r="AW186" s="14" t="s">
        <v>43</v>
      </c>
      <c r="AX186" s="14" t="s">
        <v>23</v>
      </c>
      <c r="AY186" s="246" t="s">
        <v>406</v>
      </c>
    </row>
    <row r="187" spans="2:65" s="1" customFormat="1" ht="22.5" customHeight="1" x14ac:dyDescent="0.3">
      <c r="B187" s="37"/>
      <c r="C187" s="268" t="s">
        <v>532</v>
      </c>
      <c r="D187" s="268" t="s">
        <v>533</v>
      </c>
      <c r="E187" s="269" t="s">
        <v>2923</v>
      </c>
      <c r="F187" s="270" t="s">
        <v>2924</v>
      </c>
      <c r="G187" s="271" t="s">
        <v>501</v>
      </c>
      <c r="H187" s="272">
        <v>4.9409999999999998</v>
      </c>
      <c r="I187" s="273"/>
      <c r="J187" s="274">
        <f>ROUND(I187*H187,2)</f>
        <v>0</v>
      </c>
      <c r="K187" s="270" t="s">
        <v>36</v>
      </c>
      <c r="L187" s="275"/>
      <c r="M187" s="276" t="s">
        <v>36</v>
      </c>
      <c r="N187" s="277" t="s">
        <v>50</v>
      </c>
      <c r="O187" s="38"/>
      <c r="P187" s="210">
        <f>O187*H187</f>
        <v>0</v>
      </c>
      <c r="Q187" s="210">
        <v>0</v>
      </c>
      <c r="R187" s="210">
        <f>Q187*H187</f>
        <v>0</v>
      </c>
      <c r="S187" s="210">
        <v>0</v>
      </c>
      <c r="T187" s="211">
        <f>S187*H187</f>
        <v>0</v>
      </c>
      <c r="AR187" s="19" t="s">
        <v>457</v>
      </c>
      <c r="AT187" s="19" t="s">
        <v>533</v>
      </c>
      <c r="AU187" s="19" t="s">
        <v>87</v>
      </c>
      <c r="AY187" s="19" t="s">
        <v>406</v>
      </c>
      <c r="BE187" s="212">
        <f>IF(N187="základní",J187,0)</f>
        <v>0</v>
      </c>
      <c r="BF187" s="212">
        <f>IF(N187="snížená",J187,0)</f>
        <v>0</v>
      </c>
      <c r="BG187" s="212">
        <f>IF(N187="zákl. přenesená",J187,0)</f>
        <v>0</v>
      </c>
      <c r="BH187" s="212">
        <f>IF(N187="sníž. přenesená",J187,0)</f>
        <v>0</v>
      </c>
      <c r="BI187" s="212">
        <f>IF(N187="nulová",J187,0)</f>
        <v>0</v>
      </c>
      <c r="BJ187" s="19" t="s">
        <v>23</v>
      </c>
      <c r="BK187" s="212">
        <f>ROUND(I187*H187,2)</f>
        <v>0</v>
      </c>
      <c r="BL187" s="19" t="s">
        <v>415</v>
      </c>
      <c r="BM187" s="19" t="s">
        <v>4806</v>
      </c>
    </row>
    <row r="188" spans="2:65" s="13" customFormat="1" x14ac:dyDescent="0.3">
      <c r="B188" s="225"/>
      <c r="C188" s="226"/>
      <c r="D188" s="247" t="s">
        <v>417</v>
      </c>
      <c r="E188" s="251" t="s">
        <v>36</v>
      </c>
      <c r="F188" s="252" t="s">
        <v>2926</v>
      </c>
      <c r="G188" s="226"/>
      <c r="H188" s="253">
        <v>4.9409999999999998</v>
      </c>
      <c r="I188" s="230"/>
      <c r="J188" s="226"/>
      <c r="K188" s="226"/>
      <c r="L188" s="231"/>
      <c r="M188" s="232"/>
      <c r="N188" s="233"/>
      <c r="O188" s="233"/>
      <c r="P188" s="233"/>
      <c r="Q188" s="233"/>
      <c r="R188" s="233"/>
      <c r="S188" s="233"/>
      <c r="T188" s="234"/>
      <c r="AT188" s="235" t="s">
        <v>417</v>
      </c>
      <c r="AU188" s="235" t="s">
        <v>87</v>
      </c>
      <c r="AV188" s="13" t="s">
        <v>87</v>
      </c>
      <c r="AW188" s="13" t="s">
        <v>43</v>
      </c>
      <c r="AX188" s="13" t="s">
        <v>23</v>
      </c>
      <c r="AY188" s="235" t="s">
        <v>406</v>
      </c>
    </row>
    <row r="189" spans="2:65" s="1" customFormat="1" ht="22.5" customHeight="1" x14ac:dyDescent="0.3">
      <c r="B189" s="37"/>
      <c r="C189" s="201" t="s">
        <v>539</v>
      </c>
      <c r="D189" s="201" t="s">
        <v>410</v>
      </c>
      <c r="E189" s="202" t="s">
        <v>1131</v>
      </c>
      <c r="F189" s="203" t="s">
        <v>1132</v>
      </c>
      <c r="G189" s="204" t="s">
        <v>413</v>
      </c>
      <c r="H189" s="205">
        <v>2.6139999999999999</v>
      </c>
      <c r="I189" s="206"/>
      <c r="J189" s="207">
        <f>ROUND(I189*H189,2)</f>
        <v>0</v>
      </c>
      <c r="K189" s="203" t="s">
        <v>414</v>
      </c>
      <c r="L189" s="57"/>
      <c r="M189" s="208" t="s">
        <v>36</v>
      </c>
      <c r="N189" s="209" t="s">
        <v>50</v>
      </c>
      <c r="O189" s="38"/>
      <c r="P189" s="210">
        <f>O189*H189</f>
        <v>0</v>
      </c>
      <c r="Q189" s="210">
        <v>0</v>
      </c>
      <c r="R189" s="210">
        <f>Q189*H189</f>
        <v>0</v>
      </c>
      <c r="S189" s="210">
        <v>0</v>
      </c>
      <c r="T189" s="211">
        <f>S189*H189</f>
        <v>0</v>
      </c>
      <c r="AR189" s="19" t="s">
        <v>415</v>
      </c>
      <c r="AT189" s="19" t="s">
        <v>410</v>
      </c>
      <c r="AU189" s="19" t="s">
        <v>87</v>
      </c>
      <c r="AY189" s="19" t="s">
        <v>406</v>
      </c>
      <c r="BE189" s="212">
        <f>IF(N189="základní",J189,0)</f>
        <v>0</v>
      </c>
      <c r="BF189" s="212">
        <f>IF(N189="snížená",J189,0)</f>
        <v>0</v>
      </c>
      <c r="BG189" s="212">
        <f>IF(N189="zákl. přenesená",J189,0)</f>
        <v>0</v>
      </c>
      <c r="BH189" s="212">
        <f>IF(N189="sníž. přenesená",J189,0)</f>
        <v>0</v>
      </c>
      <c r="BI189" s="212">
        <f>IF(N189="nulová",J189,0)</f>
        <v>0</v>
      </c>
      <c r="BJ189" s="19" t="s">
        <v>23</v>
      </c>
      <c r="BK189" s="212">
        <f>ROUND(I189*H189,2)</f>
        <v>0</v>
      </c>
      <c r="BL189" s="19" t="s">
        <v>415</v>
      </c>
      <c r="BM189" s="19" t="s">
        <v>4807</v>
      </c>
    </row>
    <row r="190" spans="2:65" s="13" customFormat="1" x14ac:dyDescent="0.3">
      <c r="B190" s="225"/>
      <c r="C190" s="226"/>
      <c r="D190" s="247" t="s">
        <v>417</v>
      </c>
      <c r="E190" s="251" t="s">
        <v>36</v>
      </c>
      <c r="F190" s="252" t="s">
        <v>1504</v>
      </c>
      <c r="G190" s="226"/>
      <c r="H190" s="253">
        <v>2.6139999999999999</v>
      </c>
      <c r="I190" s="230"/>
      <c r="J190" s="226"/>
      <c r="K190" s="226"/>
      <c r="L190" s="231"/>
      <c r="M190" s="232"/>
      <c r="N190" s="233"/>
      <c r="O190" s="233"/>
      <c r="P190" s="233"/>
      <c r="Q190" s="233"/>
      <c r="R190" s="233"/>
      <c r="S190" s="233"/>
      <c r="T190" s="234"/>
      <c r="AT190" s="235" t="s">
        <v>417</v>
      </c>
      <c r="AU190" s="235" t="s">
        <v>87</v>
      </c>
      <c r="AV190" s="13" t="s">
        <v>87</v>
      </c>
      <c r="AW190" s="13" t="s">
        <v>43</v>
      </c>
      <c r="AX190" s="13" t="s">
        <v>23</v>
      </c>
      <c r="AY190" s="235" t="s">
        <v>406</v>
      </c>
    </row>
    <row r="191" spans="2:65" s="1" customFormat="1" ht="22.5" customHeight="1" x14ac:dyDescent="0.3">
      <c r="B191" s="37"/>
      <c r="C191" s="201" t="s">
        <v>543</v>
      </c>
      <c r="D191" s="201" t="s">
        <v>410</v>
      </c>
      <c r="E191" s="202" t="s">
        <v>1121</v>
      </c>
      <c r="F191" s="203" t="s">
        <v>1122</v>
      </c>
      <c r="G191" s="204" t="s">
        <v>413</v>
      </c>
      <c r="H191" s="205">
        <v>2.6139999999999999</v>
      </c>
      <c r="I191" s="206"/>
      <c r="J191" s="207">
        <f>ROUND(I191*H191,2)</f>
        <v>0</v>
      </c>
      <c r="K191" s="203" t="s">
        <v>414</v>
      </c>
      <c r="L191" s="57"/>
      <c r="M191" s="208" t="s">
        <v>36</v>
      </c>
      <c r="N191" s="209" t="s">
        <v>50</v>
      </c>
      <c r="O191" s="38"/>
      <c r="P191" s="210">
        <f>O191*H191</f>
        <v>0</v>
      </c>
      <c r="Q191" s="210">
        <v>0</v>
      </c>
      <c r="R191" s="210">
        <f>Q191*H191</f>
        <v>0</v>
      </c>
      <c r="S191" s="210">
        <v>0</v>
      </c>
      <c r="T191" s="211">
        <f>S191*H191</f>
        <v>0</v>
      </c>
      <c r="AR191" s="19" t="s">
        <v>415</v>
      </c>
      <c r="AT191" s="19" t="s">
        <v>410</v>
      </c>
      <c r="AU191" s="19" t="s">
        <v>87</v>
      </c>
      <c r="AY191" s="19" t="s">
        <v>406</v>
      </c>
      <c r="BE191" s="212">
        <f>IF(N191="základní",J191,0)</f>
        <v>0</v>
      </c>
      <c r="BF191" s="212">
        <f>IF(N191="snížená",J191,0)</f>
        <v>0</v>
      </c>
      <c r="BG191" s="212">
        <f>IF(N191="zákl. přenesená",J191,0)</f>
        <v>0</v>
      </c>
      <c r="BH191" s="212">
        <f>IF(N191="sníž. přenesená",J191,0)</f>
        <v>0</v>
      </c>
      <c r="BI191" s="212">
        <f>IF(N191="nulová",J191,0)</f>
        <v>0</v>
      </c>
      <c r="BJ191" s="19" t="s">
        <v>23</v>
      </c>
      <c r="BK191" s="212">
        <f>ROUND(I191*H191,2)</f>
        <v>0</v>
      </c>
      <c r="BL191" s="19" t="s">
        <v>415</v>
      </c>
      <c r="BM191" s="19" t="s">
        <v>4808</v>
      </c>
    </row>
    <row r="192" spans="2:65" s="1" customFormat="1" ht="22.5" customHeight="1" x14ac:dyDescent="0.3">
      <c r="B192" s="37"/>
      <c r="C192" s="201" t="s">
        <v>546</v>
      </c>
      <c r="D192" s="201" t="s">
        <v>410</v>
      </c>
      <c r="E192" s="202" t="s">
        <v>1125</v>
      </c>
      <c r="F192" s="203" t="s">
        <v>1126</v>
      </c>
      <c r="G192" s="204" t="s">
        <v>466</v>
      </c>
      <c r="H192" s="205">
        <v>31.2</v>
      </c>
      <c r="I192" s="206"/>
      <c r="J192" s="207">
        <f>ROUND(I192*H192,2)</f>
        <v>0</v>
      </c>
      <c r="K192" s="203" t="s">
        <v>414</v>
      </c>
      <c r="L192" s="57"/>
      <c r="M192" s="208" t="s">
        <v>36</v>
      </c>
      <c r="N192" s="209" t="s">
        <v>50</v>
      </c>
      <c r="O192" s="38"/>
      <c r="P192" s="210">
        <f>O192*H192</f>
        <v>0</v>
      </c>
      <c r="Q192" s="210">
        <v>0</v>
      </c>
      <c r="R192" s="210">
        <f>Q192*H192</f>
        <v>0</v>
      </c>
      <c r="S192" s="210">
        <v>0</v>
      </c>
      <c r="T192" s="211">
        <f>S192*H192</f>
        <v>0</v>
      </c>
      <c r="AR192" s="19" t="s">
        <v>415</v>
      </c>
      <c r="AT192" s="19" t="s">
        <v>410</v>
      </c>
      <c r="AU192" s="19" t="s">
        <v>87</v>
      </c>
      <c r="AY192" s="19" t="s">
        <v>406</v>
      </c>
      <c r="BE192" s="212">
        <f>IF(N192="základní",J192,0)</f>
        <v>0</v>
      </c>
      <c r="BF192" s="212">
        <f>IF(N192="snížená",J192,0)</f>
        <v>0</v>
      </c>
      <c r="BG192" s="212">
        <f>IF(N192="zákl. přenesená",J192,0)</f>
        <v>0</v>
      </c>
      <c r="BH192" s="212">
        <f>IF(N192="sníž. přenesená",J192,0)</f>
        <v>0</v>
      </c>
      <c r="BI192" s="212">
        <f>IF(N192="nulová",J192,0)</f>
        <v>0</v>
      </c>
      <c r="BJ192" s="19" t="s">
        <v>23</v>
      </c>
      <c r="BK192" s="212">
        <f>ROUND(I192*H192,2)</f>
        <v>0</v>
      </c>
      <c r="BL192" s="19" t="s">
        <v>415</v>
      </c>
      <c r="BM192" s="19" t="s">
        <v>4809</v>
      </c>
    </row>
    <row r="193" spans="2:65" s="13" customFormat="1" x14ac:dyDescent="0.3">
      <c r="B193" s="225"/>
      <c r="C193" s="226"/>
      <c r="D193" s="247" t="s">
        <v>417</v>
      </c>
      <c r="E193" s="251" t="s">
        <v>36</v>
      </c>
      <c r="F193" s="252" t="s">
        <v>3082</v>
      </c>
      <c r="G193" s="226"/>
      <c r="H193" s="253">
        <v>31.2</v>
      </c>
      <c r="I193" s="230"/>
      <c r="J193" s="226"/>
      <c r="K193" s="226"/>
      <c r="L193" s="231"/>
      <c r="M193" s="232"/>
      <c r="N193" s="233"/>
      <c r="O193" s="233"/>
      <c r="P193" s="233"/>
      <c r="Q193" s="233"/>
      <c r="R193" s="233"/>
      <c r="S193" s="233"/>
      <c r="T193" s="234"/>
      <c r="AT193" s="235" t="s">
        <v>417</v>
      </c>
      <c r="AU193" s="235" t="s">
        <v>87</v>
      </c>
      <c r="AV193" s="13" t="s">
        <v>87</v>
      </c>
      <c r="AW193" s="13" t="s">
        <v>43</v>
      </c>
      <c r="AX193" s="13" t="s">
        <v>23</v>
      </c>
      <c r="AY193" s="235" t="s">
        <v>406</v>
      </c>
    </row>
    <row r="194" spans="2:65" s="1" customFormat="1" ht="22.5" customHeight="1" x14ac:dyDescent="0.3">
      <c r="B194" s="37"/>
      <c r="C194" s="201" t="s">
        <v>550</v>
      </c>
      <c r="D194" s="201" t="s">
        <v>410</v>
      </c>
      <c r="E194" s="202" t="s">
        <v>1131</v>
      </c>
      <c r="F194" s="203" t="s">
        <v>1132</v>
      </c>
      <c r="G194" s="204" t="s">
        <v>413</v>
      </c>
      <c r="H194" s="205">
        <v>6.24</v>
      </c>
      <c r="I194" s="206"/>
      <c r="J194" s="207">
        <f>ROUND(I194*H194,2)</f>
        <v>0</v>
      </c>
      <c r="K194" s="203" t="s">
        <v>414</v>
      </c>
      <c r="L194" s="57"/>
      <c r="M194" s="208" t="s">
        <v>36</v>
      </c>
      <c r="N194" s="209" t="s">
        <v>50</v>
      </c>
      <c r="O194" s="38"/>
      <c r="P194" s="210">
        <f>O194*H194</f>
        <v>0</v>
      </c>
      <c r="Q194" s="210">
        <v>0</v>
      </c>
      <c r="R194" s="210">
        <f>Q194*H194</f>
        <v>0</v>
      </c>
      <c r="S194" s="210">
        <v>0</v>
      </c>
      <c r="T194" s="211">
        <f>S194*H194</f>
        <v>0</v>
      </c>
      <c r="AR194" s="19" t="s">
        <v>415</v>
      </c>
      <c r="AT194" s="19" t="s">
        <v>410</v>
      </c>
      <c r="AU194" s="19" t="s">
        <v>87</v>
      </c>
      <c r="AY194" s="19" t="s">
        <v>406</v>
      </c>
      <c r="BE194" s="212">
        <f>IF(N194="základní",J194,0)</f>
        <v>0</v>
      </c>
      <c r="BF194" s="212">
        <f>IF(N194="snížená",J194,0)</f>
        <v>0</v>
      </c>
      <c r="BG194" s="212">
        <f>IF(N194="zákl. přenesená",J194,0)</f>
        <v>0</v>
      </c>
      <c r="BH194" s="212">
        <f>IF(N194="sníž. přenesená",J194,0)</f>
        <v>0</v>
      </c>
      <c r="BI194" s="212">
        <f>IF(N194="nulová",J194,0)</f>
        <v>0</v>
      </c>
      <c r="BJ194" s="19" t="s">
        <v>23</v>
      </c>
      <c r="BK194" s="212">
        <f>ROUND(I194*H194,2)</f>
        <v>0</v>
      </c>
      <c r="BL194" s="19" t="s">
        <v>415</v>
      </c>
      <c r="BM194" s="19" t="s">
        <v>4810</v>
      </c>
    </row>
    <row r="195" spans="2:65" s="12" customFormat="1" x14ac:dyDescent="0.3">
      <c r="B195" s="213"/>
      <c r="C195" s="214"/>
      <c r="D195" s="215" t="s">
        <v>417</v>
      </c>
      <c r="E195" s="216" t="s">
        <v>36</v>
      </c>
      <c r="F195" s="217" t="s">
        <v>4801</v>
      </c>
      <c r="G195" s="214"/>
      <c r="H195" s="218" t="s">
        <v>36</v>
      </c>
      <c r="I195" s="219"/>
      <c r="J195" s="214"/>
      <c r="K195" s="214"/>
      <c r="L195" s="220"/>
      <c r="M195" s="221"/>
      <c r="N195" s="222"/>
      <c r="O195" s="222"/>
      <c r="P195" s="222"/>
      <c r="Q195" s="222"/>
      <c r="R195" s="222"/>
      <c r="S195" s="222"/>
      <c r="T195" s="223"/>
      <c r="AT195" s="224" t="s">
        <v>417</v>
      </c>
      <c r="AU195" s="224" t="s">
        <v>87</v>
      </c>
      <c r="AV195" s="12" t="s">
        <v>23</v>
      </c>
      <c r="AW195" s="12" t="s">
        <v>43</v>
      </c>
      <c r="AX195" s="12" t="s">
        <v>79</v>
      </c>
      <c r="AY195" s="224" t="s">
        <v>406</v>
      </c>
    </row>
    <row r="196" spans="2:65" s="13" customFormat="1" x14ac:dyDescent="0.3">
      <c r="B196" s="225"/>
      <c r="C196" s="226"/>
      <c r="D196" s="247" t="s">
        <v>417</v>
      </c>
      <c r="E196" s="251" t="s">
        <v>36</v>
      </c>
      <c r="F196" s="252" t="s">
        <v>3254</v>
      </c>
      <c r="G196" s="226"/>
      <c r="H196" s="253">
        <v>6.24</v>
      </c>
      <c r="I196" s="230"/>
      <c r="J196" s="226"/>
      <c r="K196" s="226"/>
      <c r="L196" s="231"/>
      <c r="M196" s="232"/>
      <c r="N196" s="233"/>
      <c r="O196" s="233"/>
      <c r="P196" s="233"/>
      <c r="Q196" s="233"/>
      <c r="R196" s="233"/>
      <c r="S196" s="233"/>
      <c r="T196" s="234"/>
      <c r="AT196" s="235" t="s">
        <v>417</v>
      </c>
      <c r="AU196" s="235" t="s">
        <v>87</v>
      </c>
      <c r="AV196" s="13" t="s">
        <v>87</v>
      </c>
      <c r="AW196" s="13" t="s">
        <v>43</v>
      </c>
      <c r="AX196" s="13" t="s">
        <v>23</v>
      </c>
      <c r="AY196" s="235" t="s">
        <v>406</v>
      </c>
    </row>
    <row r="197" spans="2:65" s="1" customFormat="1" ht="22.5" customHeight="1" x14ac:dyDescent="0.3">
      <c r="B197" s="37"/>
      <c r="C197" s="201" t="s">
        <v>299</v>
      </c>
      <c r="D197" s="201" t="s">
        <v>410</v>
      </c>
      <c r="E197" s="202" t="s">
        <v>4010</v>
      </c>
      <c r="F197" s="203" t="s">
        <v>4011</v>
      </c>
      <c r="G197" s="204" t="s">
        <v>413</v>
      </c>
      <c r="H197" s="205">
        <v>6.24</v>
      </c>
      <c r="I197" s="206"/>
      <c r="J197" s="207">
        <f>ROUND(I197*H197,2)</f>
        <v>0</v>
      </c>
      <c r="K197" s="203" t="s">
        <v>414</v>
      </c>
      <c r="L197" s="57"/>
      <c r="M197" s="208" t="s">
        <v>36</v>
      </c>
      <c r="N197" s="209" t="s">
        <v>50</v>
      </c>
      <c r="O197" s="38"/>
      <c r="P197" s="210">
        <f>O197*H197</f>
        <v>0</v>
      </c>
      <c r="Q197" s="210">
        <v>0</v>
      </c>
      <c r="R197" s="210">
        <f>Q197*H197</f>
        <v>0</v>
      </c>
      <c r="S197" s="210">
        <v>0</v>
      </c>
      <c r="T197" s="211">
        <f>S197*H197</f>
        <v>0</v>
      </c>
      <c r="AR197" s="19" t="s">
        <v>415</v>
      </c>
      <c r="AT197" s="19" t="s">
        <v>410</v>
      </c>
      <c r="AU197" s="19" t="s">
        <v>87</v>
      </c>
      <c r="AY197" s="19" t="s">
        <v>406</v>
      </c>
      <c r="BE197" s="212">
        <f>IF(N197="základní",J197,0)</f>
        <v>0</v>
      </c>
      <c r="BF197" s="212">
        <f>IF(N197="snížená",J197,0)</f>
        <v>0</v>
      </c>
      <c r="BG197" s="212">
        <f>IF(N197="zákl. přenesená",J197,0)</f>
        <v>0</v>
      </c>
      <c r="BH197" s="212">
        <f>IF(N197="sníž. přenesená",J197,0)</f>
        <v>0</v>
      </c>
      <c r="BI197" s="212">
        <f>IF(N197="nulová",J197,0)</f>
        <v>0</v>
      </c>
      <c r="BJ197" s="19" t="s">
        <v>23</v>
      </c>
      <c r="BK197" s="212">
        <f>ROUND(I197*H197,2)</f>
        <v>0</v>
      </c>
      <c r="BL197" s="19" t="s">
        <v>415</v>
      </c>
      <c r="BM197" s="19" t="s">
        <v>4811</v>
      </c>
    </row>
    <row r="198" spans="2:65" s="1" customFormat="1" ht="22.5" customHeight="1" x14ac:dyDescent="0.3">
      <c r="B198" s="37"/>
      <c r="C198" s="201" t="s">
        <v>559</v>
      </c>
      <c r="D198" s="201" t="s">
        <v>410</v>
      </c>
      <c r="E198" s="202" t="s">
        <v>1138</v>
      </c>
      <c r="F198" s="203" t="s">
        <v>1139</v>
      </c>
      <c r="G198" s="204" t="s">
        <v>466</v>
      </c>
      <c r="H198" s="205">
        <v>31.2</v>
      </c>
      <c r="I198" s="206"/>
      <c r="J198" s="207">
        <f>ROUND(I198*H198,2)</f>
        <v>0</v>
      </c>
      <c r="K198" s="203" t="s">
        <v>414</v>
      </c>
      <c r="L198" s="57"/>
      <c r="M198" s="208" t="s">
        <v>36</v>
      </c>
      <c r="N198" s="209" t="s">
        <v>50</v>
      </c>
      <c r="O198" s="38"/>
      <c r="P198" s="210">
        <f>O198*H198</f>
        <v>0</v>
      </c>
      <c r="Q198" s="210">
        <v>0</v>
      </c>
      <c r="R198" s="210">
        <f>Q198*H198</f>
        <v>0</v>
      </c>
      <c r="S198" s="210">
        <v>0</v>
      </c>
      <c r="T198" s="211">
        <f>S198*H198</f>
        <v>0</v>
      </c>
      <c r="AR198" s="19" t="s">
        <v>415</v>
      </c>
      <c r="AT198" s="19" t="s">
        <v>410</v>
      </c>
      <c r="AU198" s="19" t="s">
        <v>87</v>
      </c>
      <c r="AY198" s="19" t="s">
        <v>406</v>
      </c>
      <c r="BE198" s="212">
        <f>IF(N198="základní",J198,0)</f>
        <v>0</v>
      </c>
      <c r="BF198" s="212">
        <f>IF(N198="snížená",J198,0)</f>
        <v>0</v>
      </c>
      <c r="BG198" s="212">
        <f>IF(N198="zákl. přenesená",J198,0)</f>
        <v>0</v>
      </c>
      <c r="BH198" s="212">
        <f>IF(N198="sníž. přenesená",J198,0)</f>
        <v>0</v>
      </c>
      <c r="BI198" s="212">
        <f>IF(N198="nulová",J198,0)</f>
        <v>0</v>
      </c>
      <c r="BJ198" s="19" t="s">
        <v>23</v>
      </c>
      <c r="BK198" s="212">
        <f>ROUND(I198*H198,2)</f>
        <v>0</v>
      </c>
      <c r="BL198" s="19" t="s">
        <v>415</v>
      </c>
      <c r="BM198" s="19" t="s">
        <v>4812</v>
      </c>
    </row>
    <row r="199" spans="2:65" s="13" customFormat="1" x14ac:dyDescent="0.3">
      <c r="B199" s="225"/>
      <c r="C199" s="226"/>
      <c r="D199" s="247" t="s">
        <v>417</v>
      </c>
      <c r="E199" s="251" t="s">
        <v>36</v>
      </c>
      <c r="F199" s="252" t="s">
        <v>3082</v>
      </c>
      <c r="G199" s="226"/>
      <c r="H199" s="253">
        <v>31.2</v>
      </c>
      <c r="I199" s="230"/>
      <c r="J199" s="226"/>
      <c r="K199" s="226"/>
      <c r="L199" s="231"/>
      <c r="M199" s="232"/>
      <c r="N199" s="233"/>
      <c r="O199" s="233"/>
      <c r="P199" s="233"/>
      <c r="Q199" s="233"/>
      <c r="R199" s="233"/>
      <c r="S199" s="233"/>
      <c r="T199" s="234"/>
      <c r="AT199" s="235" t="s">
        <v>417</v>
      </c>
      <c r="AU199" s="235" t="s">
        <v>87</v>
      </c>
      <c r="AV199" s="13" t="s">
        <v>87</v>
      </c>
      <c r="AW199" s="13" t="s">
        <v>43</v>
      </c>
      <c r="AX199" s="13" t="s">
        <v>23</v>
      </c>
      <c r="AY199" s="235" t="s">
        <v>406</v>
      </c>
    </row>
    <row r="200" spans="2:65" s="1" customFormat="1" ht="22.5" customHeight="1" x14ac:dyDescent="0.3">
      <c r="B200" s="37"/>
      <c r="C200" s="268" t="s">
        <v>564</v>
      </c>
      <c r="D200" s="268" t="s">
        <v>533</v>
      </c>
      <c r="E200" s="269" t="s">
        <v>1143</v>
      </c>
      <c r="F200" s="270" t="s">
        <v>1144</v>
      </c>
      <c r="G200" s="271" t="s">
        <v>413</v>
      </c>
      <c r="H200" s="272">
        <v>3.2759999999999998</v>
      </c>
      <c r="I200" s="273"/>
      <c r="J200" s="274">
        <f>ROUND(I200*H200,2)</f>
        <v>0</v>
      </c>
      <c r="K200" s="270" t="s">
        <v>36</v>
      </c>
      <c r="L200" s="275"/>
      <c r="M200" s="276" t="s">
        <v>36</v>
      </c>
      <c r="N200" s="277" t="s">
        <v>50</v>
      </c>
      <c r="O200" s="38"/>
      <c r="P200" s="210">
        <f>O200*H200</f>
        <v>0</v>
      </c>
      <c r="Q200" s="210">
        <v>0</v>
      </c>
      <c r="R200" s="210">
        <f>Q200*H200</f>
        <v>0</v>
      </c>
      <c r="S200" s="210">
        <v>0</v>
      </c>
      <c r="T200" s="211">
        <f>S200*H200</f>
        <v>0</v>
      </c>
      <c r="AR200" s="19" t="s">
        <v>457</v>
      </c>
      <c r="AT200" s="19" t="s">
        <v>533</v>
      </c>
      <c r="AU200" s="19" t="s">
        <v>87</v>
      </c>
      <c r="AY200" s="19" t="s">
        <v>406</v>
      </c>
      <c r="BE200" s="212">
        <f>IF(N200="základní",J200,0)</f>
        <v>0</v>
      </c>
      <c r="BF200" s="212">
        <f>IF(N200="snížená",J200,0)</f>
        <v>0</v>
      </c>
      <c r="BG200" s="212">
        <f>IF(N200="zákl. přenesená",J200,0)</f>
        <v>0</v>
      </c>
      <c r="BH200" s="212">
        <f>IF(N200="sníž. přenesená",J200,0)</f>
        <v>0</v>
      </c>
      <c r="BI200" s="212">
        <f>IF(N200="nulová",J200,0)</f>
        <v>0</v>
      </c>
      <c r="BJ200" s="19" t="s">
        <v>23</v>
      </c>
      <c r="BK200" s="212">
        <f>ROUND(I200*H200,2)</f>
        <v>0</v>
      </c>
      <c r="BL200" s="19" t="s">
        <v>415</v>
      </c>
      <c r="BM200" s="19" t="s">
        <v>4813</v>
      </c>
    </row>
    <row r="201" spans="2:65" s="13" customFormat="1" x14ac:dyDescent="0.3">
      <c r="B201" s="225"/>
      <c r="C201" s="226"/>
      <c r="D201" s="247" t="s">
        <v>417</v>
      </c>
      <c r="E201" s="251" t="s">
        <v>36</v>
      </c>
      <c r="F201" s="252" t="s">
        <v>3258</v>
      </c>
      <c r="G201" s="226"/>
      <c r="H201" s="253">
        <v>3.2759999999999998</v>
      </c>
      <c r="I201" s="230"/>
      <c r="J201" s="226"/>
      <c r="K201" s="226"/>
      <c r="L201" s="231"/>
      <c r="M201" s="232"/>
      <c r="N201" s="233"/>
      <c r="O201" s="233"/>
      <c r="P201" s="233"/>
      <c r="Q201" s="233"/>
      <c r="R201" s="233"/>
      <c r="S201" s="233"/>
      <c r="T201" s="234"/>
      <c r="AT201" s="235" t="s">
        <v>417</v>
      </c>
      <c r="AU201" s="235" t="s">
        <v>87</v>
      </c>
      <c r="AV201" s="13" t="s">
        <v>87</v>
      </c>
      <c r="AW201" s="13" t="s">
        <v>43</v>
      </c>
      <c r="AX201" s="13" t="s">
        <v>23</v>
      </c>
      <c r="AY201" s="235" t="s">
        <v>406</v>
      </c>
    </row>
    <row r="202" spans="2:65" s="1" customFormat="1" ht="22.5" customHeight="1" x14ac:dyDescent="0.3">
      <c r="B202" s="37"/>
      <c r="C202" s="201" t="s">
        <v>572</v>
      </c>
      <c r="D202" s="201" t="s">
        <v>410</v>
      </c>
      <c r="E202" s="202" t="s">
        <v>1131</v>
      </c>
      <c r="F202" s="203" t="s">
        <v>1132</v>
      </c>
      <c r="G202" s="204" t="s">
        <v>413</v>
      </c>
      <c r="H202" s="205">
        <v>3.2759999999999998</v>
      </c>
      <c r="I202" s="206"/>
      <c r="J202" s="207">
        <f>ROUND(I202*H202,2)</f>
        <v>0</v>
      </c>
      <c r="K202" s="203" t="s">
        <v>414</v>
      </c>
      <c r="L202" s="57"/>
      <c r="M202" s="208" t="s">
        <v>36</v>
      </c>
      <c r="N202" s="209" t="s">
        <v>50</v>
      </c>
      <c r="O202" s="38"/>
      <c r="P202" s="210">
        <f>O202*H202</f>
        <v>0</v>
      </c>
      <c r="Q202" s="210">
        <v>0</v>
      </c>
      <c r="R202" s="210">
        <f>Q202*H202</f>
        <v>0</v>
      </c>
      <c r="S202" s="210">
        <v>0</v>
      </c>
      <c r="T202" s="211">
        <f>S202*H202</f>
        <v>0</v>
      </c>
      <c r="AR202" s="19" t="s">
        <v>415</v>
      </c>
      <c r="AT202" s="19" t="s">
        <v>410</v>
      </c>
      <c r="AU202" s="19" t="s">
        <v>87</v>
      </c>
      <c r="AY202" s="19" t="s">
        <v>406</v>
      </c>
      <c r="BE202" s="212">
        <f>IF(N202="základní",J202,0)</f>
        <v>0</v>
      </c>
      <c r="BF202" s="212">
        <f>IF(N202="snížená",J202,0)</f>
        <v>0</v>
      </c>
      <c r="BG202" s="212">
        <f>IF(N202="zákl. přenesená",J202,0)</f>
        <v>0</v>
      </c>
      <c r="BH202" s="212">
        <f>IF(N202="sníž. přenesená",J202,0)</f>
        <v>0</v>
      </c>
      <c r="BI202" s="212">
        <f>IF(N202="nulová",J202,0)</f>
        <v>0</v>
      </c>
      <c r="BJ202" s="19" t="s">
        <v>23</v>
      </c>
      <c r="BK202" s="212">
        <f>ROUND(I202*H202,2)</f>
        <v>0</v>
      </c>
      <c r="BL202" s="19" t="s">
        <v>415</v>
      </c>
      <c r="BM202" s="19" t="s">
        <v>4814</v>
      </c>
    </row>
    <row r="203" spans="2:65" s="13" customFormat="1" x14ac:dyDescent="0.3">
      <c r="B203" s="225"/>
      <c r="C203" s="226"/>
      <c r="D203" s="247" t="s">
        <v>417</v>
      </c>
      <c r="E203" s="251" t="s">
        <v>36</v>
      </c>
      <c r="F203" s="252" t="s">
        <v>4815</v>
      </c>
      <c r="G203" s="226"/>
      <c r="H203" s="253">
        <v>3.2759999999999998</v>
      </c>
      <c r="I203" s="230"/>
      <c r="J203" s="226"/>
      <c r="K203" s="226"/>
      <c r="L203" s="231"/>
      <c r="M203" s="232"/>
      <c r="N203" s="233"/>
      <c r="O203" s="233"/>
      <c r="P203" s="233"/>
      <c r="Q203" s="233"/>
      <c r="R203" s="233"/>
      <c r="S203" s="233"/>
      <c r="T203" s="234"/>
      <c r="AT203" s="235" t="s">
        <v>417</v>
      </c>
      <c r="AU203" s="235" t="s">
        <v>87</v>
      </c>
      <c r="AV203" s="13" t="s">
        <v>87</v>
      </c>
      <c r="AW203" s="13" t="s">
        <v>43</v>
      </c>
      <c r="AX203" s="13" t="s">
        <v>23</v>
      </c>
      <c r="AY203" s="235" t="s">
        <v>406</v>
      </c>
    </row>
    <row r="204" spans="2:65" s="1" customFormat="1" ht="22.5" customHeight="1" x14ac:dyDescent="0.3">
      <c r="B204" s="37"/>
      <c r="C204" s="201" t="s">
        <v>576</v>
      </c>
      <c r="D204" s="201" t="s">
        <v>410</v>
      </c>
      <c r="E204" s="202" t="s">
        <v>1121</v>
      </c>
      <c r="F204" s="203" t="s">
        <v>1122</v>
      </c>
      <c r="G204" s="204" t="s">
        <v>413</v>
      </c>
      <c r="H204" s="205">
        <v>3.2759999999999998</v>
      </c>
      <c r="I204" s="206"/>
      <c r="J204" s="207">
        <f>ROUND(I204*H204,2)</f>
        <v>0</v>
      </c>
      <c r="K204" s="203" t="s">
        <v>414</v>
      </c>
      <c r="L204" s="57"/>
      <c r="M204" s="208" t="s">
        <v>36</v>
      </c>
      <c r="N204" s="209" t="s">
        <v>50</v>
      </c>
      <c r="O204" s="38"/>
      <c r="P204" s="210">
        <f>O204*H204</f>
        <v>0</v>
      </c>
      <c r="Q204" s="210">
        <v>0</v>
      </c>
      <c r="R204" s="210">
        <f>Q204*H204</f>
        <v>0</v>
      </c>
      <c r="S204" s="210">
        <v>0</v>
      </c>
      <c r="T204" s="211">
        <f>S204*H204</f>
        <v>0</v>
      </c>
      <c r="AR204" s="19" t="s">
        <v>415</v>
      </c>
      <c r="AT204" s="19" t="s">
        <v>410</v>
      </c>
      <c r="AU204" s="19" t="s">
        <v>87</v>
      </c>
      <c r="AY204" s="19" t="s">
        <v>406</v>
      </c>
      <c r="BE204" s="212">
        <f>IF(N204="základní",J204,0)</f>
        <v>0</v>
      </c>
      <c r="BF204" s="212">
        <f>IF(N204="snížená",J204,0)</f>
        <v>0</v>
      </c>
      <c r="BG204" s="212">
        <f>IF(N204="zákl. přenesená",J204,0)</f>
        <v>0</v>
      </c>
      <c r="BH204" s="212">
        <f>IF(N204="sníž. přenesená",J204,0)</f>
        <v>0</v>
      </c>
      <c r="BI204" s="212">
        <f>IF(N204="nulová",J204,0)</f>
        <v>0</v>
      </c>
      <c r="BJ204" s="19" t="s">
        <v>23</v>
      </c>
      <c r="BK204" s="212">
        <f>ROUND(I204*H204,2)</f>
        <v>0</v>
      </c>
      <c r="BL204" s="19" t="s">
        <v>415</v>
      </c>
      <c r="BM204" s="19" t="s">
        <v>4816</v>
      </c>
    </row>
    <row r="205" spans="2:65" s="1" customFormat="1" ht="22.5" customHeight="1" x14ac:dyDescent="0.3">
      <c r="B205" s="37"/>
      <c r="C205" s="201" t="s">
        <v>580</v>
      </c>
      <c r="D205" s="201" t="s">
        <v>410</v>
      </c>
      <c r="E205" s="202" t="s">
        <v>1153</v>
      </c>
      <c r="F205" s="203" t="s">
        <v>1154</v>
      </c>
      <c r="G205" s="204" t="s">
        <v>466</v>
      </c>
      <c r="H205" s="205">
        <v>31.2</v>
      </c>
      <c r="I205" s="206"/>
      <c r="J205" s="207">
        <f>ROUND(I205*H205,2)</f>
        <v>0</v>
      </c>
      <c r="K205" s="203" t="s">
        <v>414</v>
      </c>
      <c r="L205" s="57"/>
      <c r="M205" s="208" t="s">
        <v>36</v>
      </c>
      <c r="N205" s="209" t="s">
        <v>50</v>
      </c>
      <c r="O205" s="38"/>
      <c r="P205" s="210">
        <f>O205*H205</f>
        <v>0</v>
      </c>
      <c r="Q205" s="210">
        <v>0</v>
      </c>
      <c r="R205" s="210">
        <f>Q205*H205</f>
        <v>0</v>
      </c>
      <c r="S205" s="210">
        <v>0</v>
      </c>
      <c r="T205" s="211">
        <f>S205*H205</f>
        <v>0</v>
      </c>
      <c r="AR205" s="19" t="s">
        <v>415</v>
      </c>
      <c r="AT205" s="19" t="s">
        <v>410</v>
      </c>
      <c r="AU205" s="19" t="s">
        <v>87</v>
      </c>
      <c r="AY205" s="19" t="s">
        <v>406</v>
      </c>
      <c r="BE205" s="212">
        <f>IF(N205="základní",J205,0)</f>
        <v>0</v>
      </c>
      <c r="BF205" s="212">
        <f>IF(N205="snížená",J205,0)</f>
        <v>0</v>
      </c>
      <c r="BG205" s="212">
        <f>IF(N205="zákl. přenesená",J205,0)</f>
        <v>0</v>
      </c>
      <c r="BH205" s="212">
        <f>IF(N205="sníž. přenesená",J205,0)</f>
        <v>0</v>
      </c>
      <c r="BI205" s="212">
        <f>IF(N205="nulová",J205,0)</f>
        <v>0</v>
      </c>
      <c r="BJ205" s="19" t="s">
        <v>23</v>
      </c>
      <c r="BK205" s="212">
        <f>ROUND(I205*H205,2)</f>
        <v>0</v>
      </c>
      <c r="BL205" s="19" t="s">
        <v>415</v>
      </c>
      <c r="BM205" s="19" t="s">
        <v>4817</v>
      </c>
    </row>
    <row r="206" spans="2:65" s="13" customFormat="1" x14ac:dyDescent="0.3">
      <c r="B206" s="225"/>
      <c r="C206" s="226"/>
      <c r="D206" s="247" t="s">
        <v>417</v>
      </c>
      <c r="E206" s="251" t="s">
        <v>36</v>
      </c>
      <c r="F206" s="252" t="s">
        <v>3082</v>
      </c>
      <c r="G206" s="226"/>
      <c r="H206" s="253">
        <v>31.2</v>
      </c>
      <c r="I206" s="230"/>
      <c r="J206" s="226"/>
      <c r="K206" s="226"/>
      <c r="L206" s="231"/>
      <c r="M206" s="232"/>
      <c r="N206" s="233"/>
      <c r="O206" s="233"/>
      <c r="P206" s="233"/>
      <c r="Q206" s="233"/>
      <c r="R206" s="233"/>
      <c r="S206" s="233"/>
      <c r="T206" s="234"/>
      <c r="AT206" s="235" t="s">
        <v>417</v>
      </c>
      <c r="AU206" s="235" t="s">
        <v>87</v>
      </c>
      <c r="AV206" s="13" t="s">
        <v>87</v>
      </c>
      <c r="AW206" s="13" t="s">
        <v>43</v>
      </c>
      <c r="AX206" s="13" t="s">
        <v>23</v>
      </c>
      <c r="AY206" s="235" t="s">
        <v>406</v>
      </c>
    </row>
    <row r="207" spans="2:65" s="1" customFormat="1" ht="22.5" customHeight="1" x14ac:dyDescent="0.3">
      <c r="B207" s="37"/>
      <c r="C207" s="268" t="s">
        <v>585</v>
      </c>
      <c r="D207" s="268" t="s">
        <v>533</v>
      </c>
      <c r="E207" s="269" t="s">
        <v>534</v>
      </c>
      <c r="F207" s="270" t="s">
        <v>535</v>
      </c>
      <c r="G207" s="271" t="s">
        <v>536</v>
      </c>
      <c r="H207" s="272">
        <v>0.65500000000000003</v>
      </c>
      <c r="I207" s="273"/>
      <c r="J207" s="274">
        <f>ROUND(I207*H207,2)</f>
        <v>0</v>
      </c>
      <c r="K207" s="270" t="s">
        <v>36</v>
      </c>
      <c r="L207" s="275"/>
      <c r="M207" s="276" t="s">
        <v>36</v>
      </c>
      <c r="N207" s="277" t="s">
        <v>50</v>
      </c>
      <c r="O207" s="38"/>
      <c r="P207" s="210">
        <f>O207*H207</f>
        <v>0</v>
      </c>
      <c r="Q207" s="210">
        <v>1E-3</v>
      </c>
      <c r="R207" s="210">
        <f>Q207*H207</f>
        <v>6.5500000000000009E-4</v>
      </c>
      <c r="S207" s="210">
        <v>0</v>
      </c>
      <c r="T207" s="211">
        <f>S207*H207</f>
        <v>0</v>
      </c>
      <c r="AR207" s="19" t="s">
        <v>457</v>
      </c>
      <c r="AT207" s="19" t="s">
        <v>533</v>
      </c>
      <c r="AU207" s="19" t="s">
        <v>87</v>
      </c>
      <c r="AY207" s="19" t="s">
        <v>406</v>
      </c>
      <c r="BE207" s="212">
        <f>IF(N207="základní",J207,0)</f>
        <v>0</v>
      </c>
      <c r="BF207" s="212">
        <f>IF(N207="snížená",J207,0)</f>
        <v>0</v>
      </c>
      <c r="BG207" s="212">
        <f>IF(N207="zákl. přenesená",J207,0)</f>
        <v>0</v>
      </c>
      <c r="BH207" s="212">
        <f>IF(N207="sníž. přenesená",J207,0)</f>
        <v>0</v>
      </c>
      <c r="BI207" s="212">
        <f>IF(N207="nulová",J207,0)</f>
        <v>0</v>
      </c>
      <c r="BJ207" s="19" t="s">
        <v>23</v>
      </c>
      <c r="BK207" s="212">
        <f>ROUND(I207*H207,2)</f>
        <v>0</v>
      </c>
      <c r="BL207" s="19" t="s">
        <v>415</v>
      </c>
      <c r="BM207" s="19" t="s">
        <v>4818</v>
      </c>
    </row>
    <row r="208" spans="2:65" s="13" customFormat="1" x14ac:dyDescent="0.3">
      <c r="B208" s="225"/>
      <c r="C208" s="226"/>
      <c r="D208" s="247" t="s">
        <v>417</v>
      </c>
      <c r="E208" s="251" t="s">
        <v>36</v>
      </c>
      <c r="F208" s="252" t="s">
        <v>3263</v>
      </c>
      <c r="G208" s="226"/>
      <c r="H208" s="253">
        <v>0.65500000000000003</v>
      </c>
      <c r="I208" s="230"/>
      <c r="J208" s="226"/>
      <c r="K208" s="226"/>
      <c r="L208" s="231"/>
      <c r="M208" s="232"/>
      <c r="N208" s="233"/>
      <c r="O208" s="233"/>
      <c r="P208" s="233"/>
      <c r="Q208" s="233"/>
      <c r="R208" s="233"/>
      <c r="S208" s="233"/>
      <c r="T208" s="234"/>
      <c r="AT208" s="235" t="s">
        <v>417</v>
      </c>
      <c r="AU208" s="235" t="s">
        <v>87</v>
      </c>
      <c r="AV208" s="13" t="s">
        <v>87</v>
      </c>
      <c r="AW208" s="13" t="s">
        <v>43</v>
      </c>
      <c r="AX208" s="13" t="s">
        <v>23</v>
      </c>
      <c r="AY208" s="235" t="s">
        <v>406</v>
      </c>
    </row>
    <row r="209" spans="2:65" s="1" customFormat="1" ht="22.5" customHeight="1" x14ac:dyDescent="0.3">
      <c r="B209" s="37"/>
      <c r="C209" s="201" t="s">
        <v>587</v>
      </c>
      <c r="D209" s="201" t="s">
        <v>410</v>
      </c>
      <c r="E209" s="202" t="s">
        <v>1163</v>
      </c>
      <c r="F209" s="203" t="s">
        <v>1164</v>
      </c>
      <c r="G209" s="204" t="s">
        <v>466</v>
      </c>
      <c r="H209" s="205">
        <v>31.2</v>
      </c>
      <c r="I209" s="206"/>
      <c r="J209" s="207">
        <f>ROUND(I209*H209,2)</f>
        <v>0</v>
      </c>
      <c r="K209" s="203" t="s">
        <v>36</v>
      </c>
      <c r="L209" s="57"/>
      <c r="M209" s="208" t="s">
        <v>36</v>
      </c>
      <c r="N209" s="209" t="s">
        <v>50</v>
      </c>
      <c r="O209" s="38"/>
      <c r="P209" s="210">
        <f>O209*H209</f>
        <v>0</v>
      </c>
      <c r="Q209" s="210">
        <v>0</v>
      </c>
      <c r="R209" s="210">
        <f>Q209*H209</f>
        <v>0</v>
      </c>
      <c r="S209" s="210">
        <v>0</v>
      </c>
      <c r="T209" s="211">
        <f>S209*H209</f>
        <v>0</v>
      </c>
      <c r="AR209" s="19" t="s">
        <v>415</v>
      </c>
      <c r="AT209" s="19" t="s">
        <v>410</v>
      </c>
      <c r="AU209" s="19" t="s">
        <v>87</v>
      </c>
      <c r="AY209" s="19" t="s">
        <v>406</v>
      </c>
      <c r="BE209" s="212">
        <f>IF(N209="základní",J209,0)</f>
        <v>0</v>
      </c>
      <c r="BF209" s="212">
        <f>IF(N209="snížená",J209,0)</f>
        <v>0</v>
      </c>
      <c r="BG209" s="212">
        <f>IF(N209="zákl. přenesená",J209,0)</f>
        <v>0</v>
      </c>
      <c r="BH209" s="212">
        <f>IF(N209="sníž. přenesená",J209,0)</f>
        <v>0</v>
      </c>
      <c r="BI209" s="212">
        <f>IF(N209="nulová",J209,0)</f>
        <v>0</v>
      </c>
      <c r="BJ209" s="19" t="s">
        <v>23</v>
      </c>
      <c r="BK209" s="212">
        <f>ROUND(I209*H209,2)</f>
        <v>0</v>
      </c>
      <c r="BL209" s="19" t="s">
        <v>415</v>
      </c>
      <c r="BM209" s="19" t="s">
        <v>4819</v>
      </c>
    </row>
    <row r="210" spans="2:65" s="13" customFormat="1" x14ac:dyDescent="0.3">
      <c r="B210" s="225"/>
      <c r="C210" s="226"/>
      <c r="D210" s="215" t="s">
        <v>417</v>
      </c>
      <c r="E210" s="227" t="s">
        <v>36</v>
      </c>
      <c r="F210" s="228" t="s">
        <v>3082</v>
      </c>
      <c r="G210" s="226"/>
      <c r="H210" s="229">
        <v>31.2</v>
      </c>
      <c r="I210" s="230"/>
      <c r="J210" s="226"/>
      <c r="K210" s="226"/>
      <c r="L210" s="231"/>
      <c r="M210" s="232"/>
      <c r="N210" s="233"/>
      <c r="O210" s="233"/>
      <c r="P210" s="233"/>
      <c r="Q210" s="233"/>
      <c r="R210" s="233"/>
      <c r="S210" s="233"/>
      <c r="T210" s="234"/>
      <c r="AT210" s="235" t="s">
        <v>417</v>
      </c>
      <c r="AU210" s="235" t="s">
        <v>87</v>
      </c>
      <c r="AV210" s="13" t="s">
        <v>87</v>
      </c>
      <c r="AW210" s="13" t="s">
        <v>43</v>
      </c>
      <c r="AX210" s="13" t="s">
        <v>23</v>
      </c>
      <c r="AY210" s="235" t="s">
        <v>406</v>
      </c>
    </row>
    <row r="211" spans="2:65" s="11" customFormat="1" ht="29.85" customHeight="1" x14ac:dyDescent="0.3">
      <c r="B211" s="182"/>
      <c r="C211" s="183"/>
      <c r="D211" s="198" t="s">
        <v>78</v>
      </c>
      <c r="E211" s="199" t="s">
        <v>87</v>
      </c>
      <c r="F211" s="199" t="s">
        <v>1517</v>
      </c>
      <c r="G211" s="183"/>
      <c r="H211" s="183"/>
      <c r="I211" s="186"/>
      <c r="J211" s="200">
        <f>BK211</f>
        <v>0</v>
      </c>
      <c r="K211" s="183"/>
      <c r="L211" s="188"/>
      <c r="M211" s="189"/>
      <c r="N211" s="190"/>
      <c r="O211" s="190"/>
      <c r="P211" s="191">
        <f>SUM(P212:P234)</f>
        <v>0</v>
      </c>
      <c r="Q211" s="190"/>
      <c r="R211" s="191">
        <f>SUM(R212:R234)</f>
        <v>7.6580863200000007</v>
      </c>
      <c r="S211" s="190"/>
      <c r="T211" s="192">
        <f>SUM(T212:T234)</f>
        <v>0</v>
      </c>
      <c r="AR211" s="193" t="s">
        <v>23</v>
      </c>
      <c r="AT211" s="194" t="s">
        <v>78</v>
      </c>
      <c r="AU211" s="194" t="s">
        <v>23</v>
      </c>
      <c r="AY211" s="193" t="s">
        <v>406</v>
      </c>
      <c r="BK211" s="195">
        <f>SUM(BK212:BK234)</f>
        <v>0</v>
      </c>
    </row>
    <row r="212" spans="2:65" s="1" customFormat="1" ht="31.5" customHeight="1" x14ac:dyDescent="0.3">
      <c r="B212" s="37"/>
      <c r="C212" s="201" t="s">
        <v>593</v>
      </c>
      <c r="D212" s="201" t="s">
        <v>410</v>
      </c>
      <c r="E212" s="202" t="s">
        <v>4820</v>
      </c>
      <c r="F212" s="203" t="s">
        <v>4821</v>
      </c>
      <c r="G212" s="204" t="s">
        <v>596</v>
      </c>
      <c r="H212" s="205">
        <v>11.55</v>
      </c>
      <c r="I212" s="206"/>
      <c r="J212" s="207">
        <f>ROUND(I212*H212,2)</f>
        <v>0</v>
      </c>
      <c r="K212" s="203" t="s">
        <v>36</v>
      </c>
      <c r="L212" s="57"/>
      <c r="M212" s="208" t="s">
        <v>36</v>
      </c>
      <c r="N212" s="209" t="s">
        <v>50</v>
      </c>
      <c r="O212" s="38"/>
      <c r="P212" s="210">
        <f>O212*H212</f>
        <v>0</v>
      </c>
      <c r="Q212" s="210">
        <v>1.3999999999999999E-4</v>
      </c>
      <c r="R212" s="210">
        <f>Q212*H212</f>
        <v>1.6169999999999999E-3</v>
      </c>
      <c r="S212" s="210">
        <v>0</v>
      </c>
      <c r="T212" s="211">
        <f>S212*H212</f>
        <v>0</v>
      </c>
      <c r="AR212" s="19" t="s">
        <v>415</v>
      </c>
      <c r="AT212" s="19" t="s">
        <v>410</v>
      </c>
      <c r="AU212" s="19" t="s">
        <v>87</v>
      </c>
      <c r="AY212" s="19" t="s">
        <v>406</v>
      </c>
      <c r="BE212" s="212">
        <f>IF(N212="základní",J212,0)</f>
        <v>0</v>
      </c>
      <c r="BF212" s="212">
        <f>IF(N212="snížená",J212,0)</f>
        <v>0</v>
      </c>
      <c r="BG212" s="212">
        <f>IF(N212="zákl. přenesená",J212,0)</f>
        <v>0</v>
      </c>
      <c r="BH212" s="212">
        <f>IF(N212="sníž. přenesená",J212,0)</f>
        <v>0</v>
      </c>
      <c r="BI212" s="212">
        <f>IF(N212="nulová",J212,0)</f>
        <v>0</v>
      </c>
      <c r="BJ212" s="19" t="s">
        <v>23</v>
      </c>
      <c r="BK212" s="212">
        <f>ROUND(I212*H212,2)</f>
        <v>0</v>
      </c>
      <c r="BL212" s="19" t="s">
        <v>415</v>
      </c>
      <c r="BM212" s="19" t="s">
        <v>4822</v>
      </c>
    </row>
    <row r="213" spans="2:65" s="13" customFormat="1" x14ac:dyDescent="0.3">
      <c r="B213" s="225"/>
      <c r="C213" s="226"/>
      <c r="D213" s="215" t="s">
        <v>417</v>
      </c>
      <c r="E213" s="227" t="s">
        <v>36</v>
      </c>
      <c r="F213" s="228" t="s">
        <v>4823</v>
      </c>
      <c r="G213" s="226"/>
      <c r="H213" s="229">
        <v>11.55</v>
      </c>
      <c r="I213" s="230"/>
      <c r="J213" s="226"/>
      <c r="K213" s="226"/>
      <c r="L213" s="231"/>
      <c r="M213" s="232"/>
      <c r="N213" s="233"/>
      <c r="O213" s="233"/>
      <c r="P213" s="233"/>
      <c r="Q213" s="233"/>
      <c r="R213" s="233"/>
      <c r="S213" s="233"/>
      <c r="T213" s="234"/>
      <c r="AT213" s="235" t="s">
        <v>417</v>
      </c>
      <c r="AU213" s="235" t="s">
        <v>87</v>
      </c>
      <c r="AV213" s="13" t="s">
        <v>87</v>
      </c>
      <c r="AW213" s="13" t="s">
        <v>43</v>
      </c>
      <c r="AX213" s="13" t="s">
        <v>79</v>
      </c>
      <c r="AY213" s="235" t="s">
        <v>406</v>
      </c>
    </row>
    <row r="214" spans="2:65" s="14" customFormat="1" x14ac:dyDescent="0.3">
      <c r="B214" s="236"/>
      <c r="C214" s="237"/>
      <c r="D214" s="247" t="s">
        <v>417</v>
      </c>
      <c r="E214" s="248" t="s">
        <v>4738</v>
      </c>
      <c r="F214" s="249" t="s">
        <v>421</v>
      </c>
      <c r="G214" s="237"/>
      <c r="H214" s="250">
        <v>11.55</v>
      </c>
      <c r="I214" s="241"/>
      <c r="J214" s="237"/>
      <c r="K214" s="237"/>
      <c r="L214" s="242"/>
      <c r="M214" s="243"/>
      <c r="N214" s="244"/>
      <c r="O214" s="244"/>
      <c r="P214" s="244"/>
      <c r="Q214" s="244"/>
      <c r="R214" s="244"/>
      <c r="S214" s="244"/>
      <c r="T214" s="245"/>
      <c r="AT214" s="246" t="s">
        <v>417</v>
      </c>
      <c r="AU214" s="246" t="s">
        <v>87</v>
      </c>
      <c r="AV214" s="14" t="s">
        <v>415</v>
      </c>
      <c r="AW214" s="14" t="s">
        <v>43</v>
      </c>
      <c r="AX214" s="14" t="s">
        <v>23</v>
      </c>
      <c r="AY214" s="246" t="s">
        <v>406</v>
      </c>
    </row>
    <row r="215" spans="2:65" s="1" customFormat="1" ht="22.5" customHeight="1" x14ac:dyDescent="0.3">
      <c r="B215" s="37"/>
      <c r="C215" s="201" t="s">
        <v>600</v>
      </c>
      <c r="D215" s="201" t="s">
        <v>410</v>
      </c>
      <c r="E215" s="202" t="s">
        <v>4824</v>
      </c>
      <c r="F215" s="203" t="s">
        <v>4825</v>
      </c>
      <c r="G215" s="204" t="s">
        <v>596</v>
      </c>
      <c r="H215" s="205">
        <v>11.55</v>
      </c>
      <c r="I215" s="206"/>
      <c r="J215" s="207">
        <f>ROUND(I215*H215,2)</f>
        <v>0</v>
      </c>
      <c r="K215" s="203" t="s">
        <v>414</v>
      </c>
      <c r="L215" s="57"/>
      <c r="M215" s="208" t="s">
        <v>36</v>
      </c>
      <c r="N215" s="209" t="s">
        <v>50</v>
      </c>
      <c r="O215" s="38"/>
      <c r="P215" s="210">
        <f>O215*H215</f>
        <v>0</v>
      </c>
      <c r="Q215" s="210">
        <v>0</v>
      </c>
      <c r="R215" s="210">
        <f>Q215*H215</f>
        <v>0</v>
      </c>
      <c r="S215" s="210">
        <v>0</v>
      </c>
      <c r="T215" s="211">
        <f>S215*H215</f>
        <v>0</v>
      </c>
      <c r="AR215" s="19" t="s">
        <v>415</v>
      </c>
      <c r="AT215" s="19" t="s">
        <v>410</v>
      </c>
      <c r="AU215" s="19" t="s">
        <v>87</v>
      </c>
      <c r="AY215" s="19" t="s">
        <v>406</v>
      </c>
      <c r="BE215" s="212">
        <f>IF(N215="základní",J215,0)</f>
        <v>0</v>
      </c>
      <c r="BF215" s="212">
        <f>IF(N215="snížená",J215,0)</f>
        <v>0</v>
      </c>
      <c r="BG215" s="212">
        <f>IF(N215="zákl. přenesená",J215,0)</f>
        <v>0</v>
      </c>
      <c r="BH215" s="212">
        <f>IF(N215="sníž. přenesená",J215,0)</f>
        <v>0</v>
      </c>
      <c r="BI215" s="212">
        <f>IF(N215="nulová",J215,0)</f>
        <v>0</v>
      </c>
      <c r="BJ215" s="19" t="s">
        <v>23</v>
      </c>
      <c r="BK215" s="212">
        <f>ROUND(I215*H215,2)</f>
        <v>0</v>
      </c>
      <c r="BL215" s="19" t="s">
        <v>415</v>
      </c>
      <c r="BM215" s="19" t="s">
        <v>4826</v>
      </c>
    </row>
    <row r="216" spans="2:65" s="13" customFormat="1" x14ac:dyDescent="0.3">
      <c r="B216" s="225"/>
      <c r="C216" s="226"/>
      <c r="D216" s="247" t="s">
        <v>417</v>
      </c>
      <c r="E216" s="251" t="s">
        <v>36</v>
      </c>
      <c r="F216" s="252" t="s">
        <v>4738</v>
      </c>
      <c r="G216" s="226"/>
      <c r="H216" s="253">
        <v>11.55</v>
      </c>
      <c r="I216" s="230"/>
      <c r="J216" s="226"/>
      <c r="K216" s="226"/>
      <c r="L216" s="231"/>
      <c r="M216" s="232"/>
      <c r="N216" s="233"/>
      <c r="O216" s="233"/>
      <c r="P216" s="233"/>
      <c r="Q216" s="233"/>
      <c r="R216" s="233"/>
      <c r="S216" s="233"/>
      <c r="T216" s="234"/>
      <c r="AT216" s="235" t="s">
        <v>417</v>
      </c>
      <c r="AU216" s="235" t="s">
        <v>87</v>
      </c>
      <c r="AV216" s="13" t="s">
        <v>87</v>
      </c>
      <c r="AW216" s="13" t="s">
        <v>43</v>
      </c>
      <c r="AX216" s="13" t="s">
        <v>23</v>
      </c>
      <c r="AY216" s="235" t="s">
        <v>406</v>
      </c>
    </row>
    <row r="217" spans="2:65" s="1" customFormat="1" ht="31.5" customHeight="1" x14ac:dyDescent="0.3">
      <c r="B217" s="37"/>
      <c r="C217" s="201" t="s">
        <v>607</v>
      </c>
      <c r="D217" s="201" t="s">
        <v>410</v>
      </c>
      <c r="E217" s="202" t="s">
        <v>4827</v>
      </c>
      <c r="F217" s="203" t="s">
        <v>4828</v>
      </c>
      <c r="G217" s="204" t="s">
        <v>596</v>
      </c>
      <c r="H217" s="205">
        <v>7.7</v>
      </c>
      <c r="I217" s="206"/>
      <c r="J217" s="207">
        <f>ROUND(I217*H217,2)</f>
        <v>0</v>
      </c>
      <c r="K217" s="203" t="s">
        <v>414</v>
      </c>
      <c r="L217" s="57"/>
      <c r="M217" s="208" t="s">
        <v>36</v>
      </c>
      <c r="N217" s="209" t="s">
        <v>50</v>
      </c>
      <c r="O217" s="38"/>
      <c r="P217" s="210">
        <f>O217*H217</f>
        <v>0</v>
      </c>
      <c r="Q217" s="210">
        <v>1.67E-3</v>
      </c>
      <c r="R217" s="210">
        <f>Q217*H217</f>
        <v>1.2859000000000001E-2</v>
      </c>
      <c r="S217" s="210">
        <v>0</v>
      </c>
      <c r="T217" s="211">
        <f>S217*H217</f>
        <v>0</v>
      </c>
      <c r="AR217" s="19" t="s">
        <v>415</v>
      </c>
      <c r="AT217" s="19" t="s">
        <v>410</v>
      </c>
      <c r="AU217" s="19" t="s">
        <v>87</v>
      </c>
      <c r="AY217" s="19" t="s">
        <v>406</v>
      </c>
      <c r="BE217" s="212">
        <f>IF(N217="základní",J217,0)</f>
        <v>0</v>
      </c>
      <c r="BF217" s="212">
        <f>IF(N217="snížená",J217,0)</f>
        <v>0</v>
      </c>
      <c r="BG217" s="212">
        <f>IF(N217="zákl. přenesená",J217,0)</f>
        <v>0</v>
      </c>
      <c r="BH217" s="212">
        <f>IF(N217="sníž. přenesená",J217,0)</f>
        <v>0</v>
      </c>
      <c r="BI217" s="212">
        <f>IF(N217="nulová",J217,0)</f>
        <v>0</v>
      </c>
      <c r="BJ217" s="19" t="s">
        <v>23</v>
      </c>
      <c r="BK217" s="212">
        <f>ROUND(I217*H217,2)</f>
        <v>0</v>
      </c>
      <c r="BL217" s="19" t="s">
        <v>415</v>
      </c>
      <c r="BM217" s="19" t="s">
        <v>4829</v>
      </c>
    </row>
    <row r="218" spans="2:65" s="13" customFormat="1" x14ac:dyDescent="0.3">
      <c r="B218" s="225"/>
      <c r="C218" s="226"/>
      <c r="D218" s="215" t="s">
        <v>417</v>
      </c>
      <c r="E218" s="227" t="s">
        <v>36</v>
      </c>
      <c r="F218" s="228" t="s">
        <v>4830</v>
      </c>
      <c r="G218" s="226"/>
      <c r="H218" s="229">
        <v>7.7</v>
      </c>
      <c r="I218" s="230"/>
      <c r="J218" s="226"/>
      <c r="K218" s="226"/>
      <c r="L218" s="231"/>
      <c r="M218" s="232"/>
      <c r="N218" s="233"/>
      <c r="O218" s="233"/>
      <c r="P218" s="233"/>
      <c r="Q218" s="233"/>
      <c r="R218" s="233"/>
      <c r="S218" s="233"/>
      <c r="T218" s="234"/>
      <c r="AT218" s="235" t="s">
        <v>417</v>
      </c>
      <c r="AU218" s="235" t="s">
        <v>87</v>
      </c>
      <c r="AV218" s="13" t="s">
        <v>87</v>
      </c>
      <c r="AW218" s="13" t="s">
        <v>43</v>
      </c>
      <c r="AX218" s="13" t="s">
        <v>79</v>
      </c>
      <c r="AY218" s="235" t="s">
        <v>406</v>
      </c>
    </row>
    <row r="219" spans="2:65" s="14" customFormat="1" x14ac:dyDescent="0.3">
      <c r="B219" s="236"/>
      <c r="C219" s="237"/>
      <c r="D219" s="247" t="s">
        <v>417</v>
      </c>
      <c r="E219" s="248" t="s">
        <v>4732</v>
      </c>
      <c r="F219" s="249" t="s">
        <v>421</v>
      </c>
      <c r="G219" s="237"/>
      <c r="H219" s="250">
        <v>7.7</v>
      </c>
      <c r="I219" s="241"/>
      <c r="J219" s="237"/>
      <c r="K219" s="237"/>
      <c r="L219" s="242"/>
      <c r="M219" s="243"/>
      <c r="N219" s="244"/>
      <c r="O219" s="244"/>
      <c r="P219" s="244"/>
      <c r="Q219" s="244"/>
      <c r="R219" s="244"/>
      <c r="S219" s="244"/>
      <c r="T219" s="245"/>
      <c r="AT219" s="246" t="s">
        <v>417</v>
      </c>
      <c r="AU219" s="246" t="s">
        <v>87</v>
      </c>
      <c r="AV219" s="14" t="s">
        <v>415</v>
      </c>
      <c r="AW219" s="14" t="s">
        <v>43</v>
      </c>
      <c r="AX219" s="14" t="s">
        <v>23</v>
      </c>
      <c r="AY219" s="246" t="s">
        <v>406</v>
      </c>
    </row>
    <row r="220" spans="2:65" s="1" customFormat="1" ht="22.5" customHeight="1" x14ac:dyDescent="0.3">
      <c r="B220" s="37"/>
      <c r="C220" s="268" t="s">
        <v>615</v>
      </c>
      <c r="D220" s="268" t="s">
        <v>533</v>
      </c>
      <c r="E220" s="269" t="s">
        <v>4831</v>
      </c>
      <c r="F220" s="270" t="s">
        <v>4832</v>
      </c>
      <c r="G220" s="271" t="s">
        <v>1363</v>
      </c>
      <c r="H220" s="272">
        <v>1</v>
      </c>
      <c r="I220" s="273"/>
      <c r="J220" s="274">
        <f>ROUND(I220*H220,2)</f>
        <v>0</v>
      </c>
      <c r="K220" s="270" t="s">
        <v>36</v>
      </c>
      <c r="L220" s="275"/>
      <c r="M220" s="276" t="s">
        <v>36</v>
      </c>
      <c r="N220" s="277" t="s">
        <v>50</v>
      </c>
      <c r="O220" s="38"/>
      <c r="P220" s="210">
        <f>O220*H220</f>
        <v>0</v>
      </c>
      <c r="Q220" s="210">
        <v>0.24</v>
      </c>
      <c r="R220" s="210">
        <f>Q220*H220</f>
        <v>0.24</v>
      </c>
      <c r="S220" s="210">
        <v>0</v>
      </c>
      <c r="T220" s="211">
        <f>S220*H220</f>
        <v>0</v>
      </c>
      <c r="AR220" s="19" t="s">
        <v>457</v>
      </c>
      <c r="AT220" s="19" t="s">
        <v>533</v>
      </c>
      <c r="AU220" s="19" t="s">
        <v>87</v>
      </c>
      <c r="AY220" s="19" t="s">
        <v>406</v>
      </c>
      <c r="BE220" s="212">
        <f>IF(N220="základní",J220,0)</f>
        <v>0</v>
      </c>
      <c r="BF220" s="212">
        <f>IF(N220="snížená",J220,0)</f>
        <v>0</v>
      </c>
      <c r="BG220" s="212">
        <f>IF(N220="zákl. přenesená",J220,0)</f>
        <v>0</v>
      </c>
      <c r="BH220" s="212">
        <f>IF(N220="sníž. přenesená",J220,0)</f>
        <v>0</v>
      </c>
      <c r="BI220" s="212">
        <f>IF(N220="nulová",J220,0)</f>
        <v>0</v>
      </c>
      <c r="BJ220" s="19" t="s">
        <v>23</v>
      </c>
      <c r="BK220" s="212">
        <f>ROUND(I220*H220,2)</f>
        <v>0</v>
      </c>
      <c r="BL220" s="19" t="s">
        <v>415</v>
      </c>
      <c r="BM220" s="19" t="s">
        <v>4833</v>
      </c>
    </row>
    <row r="221" spans="2:65" s="1" customFormat="1" ht="22.5" customHeight="1" x14ac:dyDescent="0.3">
      <c r="B221" s="37"/>
      <c r="C221" s="201" t="s">
        <v>619</v>
      </c>
      <c r="D221" s="201" t="s">
        <v>410</v>
      </c>
      <c r="E221" s="202" t="s">
        <v>1592</v>
      </c>
      <c r="F221" s="203" t="s">
        <v>1593</v>
      </c>
      <c r="G221" s="204" t="s">
        <v>466</v>
      </c>
      <c r="H221" s="205">
        <v>7.2690000000000001</v>
      </c>
      <c r="I221" s="206"/>
      <c r="J221" s="207">
        <f>ROUND(I221*H221,2)</f>
        <v>0</v>
      </c>
      <c r="K221" s="203" t="s">
        <v>414</v>
      </c>
      <c r="L221" s="57"/>
      <c r="M221" s="208" t="s">
        <v>36</v>
      </c>
      <c r="N221" s="209" t="s">
        <v>50</v>
      </c>
      <c r="O221" s="38"/>
      <c r="P221" s="210">
        <f>O221*H221</f>
        <v>0</v>
      </c>
      <c r="Q221" s="210">
        <v>0</v>
      </c>
      <c r="R221" s="210">
        <f>Q221*H221</f>
        <v>0</v>
      </c>
      <c r="S221" s="210">
        <v>0</v>
      </c>
      <c r="T221" s="211">
        <f>S221*H221</f>
        <v>0</v>
      </c>
      <c r="AR221" s="19" t="s">
        <v>415</v>
      </c>
      <c r="AT221" s="19" t="s">
        <v>410</v>
      </c>
      <c r="AU221" s="19" t="s">
        <v>87</v>
      </c>
      <c r="AY221" s="19" t="s">
        <v>406</v>
      </c>
      <c r="BE221" s="212">
        <f>IF(N221="základní",J221,0)</f>
        <v>0</v>
      </c>
      <c r="BF221" s="212">
        <f>IF(N221="snížená",J221,0)</f>
        <v>0</v>
      </c>
      <c r="BG221" s="212">
        <f>IF(N221="zákl. přenesená",J221,0)</f>
        <v>0</v>
      </c>
      <c r="BH221" s="212">
        <f>IF(N221="sníž. přenesená",J221,0)</f>
        <v>0</v>
      </c>
      <c r="BI221" s="212">
        <f>IF(N221="nulová",J221,0)</f>
        <v>0</v>
      </c>
      <c r="BJ221" s="19" t="s">
        <v>23</v>
      </c>
      <c r="BK221" s="212">
        <f>ROUND(I221*H221,2)</f>
        <v>0</v>
      </c>
      <c r="BL221" s="19" t="s">
        <v>415</v>
      </c>
      <c r="BM221" s="19" t="s">
        <v>4834</v>
      </c>
    </row>
    <row r="222" spans="2:65" s="13" customFormat="1" x14ac:dyDescent="0.3">
      <c r="B222" s="225"/>
      <c r="C222" s="226"/>
      <c r="D222" s="247" t="s">
        <v>417</v>
      </c>
      <c r="E222" s="251" t="s">
        <v>36</v>
      </c>
      <c r="F222" s="252" t="s">
        <v>4835</v>
      </c>
      <c r="G222" s="226"/>
      <c r="H222" s="253">
        <v>7.2690000000000001</v>
      </c>
      <c r="I222" s="230"/>
      <c r="J222" s="226"/>
      <c r="K222" s="226"/>
      <c r="L222" s="231"/>
      <c r="M222" s="232"/>
      <c r="N222" s="233"/>
      <c r="O222" s="233"/>
      <c r="P222" s="233"/>
      <c r="Q222" s="233"/>
      <c r="R222" s="233"/>
      <c r="S222" s="233"/>
      <c r="T222" s="234"/>
      <c r="AT222" s="235" t="s">
        <v>417</v>
      </c>
      <c r="AU222" s="235" t="s">
        <v>87</v>
      </c>
      <c r="AV222" s="13" t="s">
        <v>87</v>
      </c>
      <c r="AW222" s="13" t="s">
        <v>43</v>
      </c>
      <c r="AX222" s="13" t="s">
        <v>23</v>
      </c>
      <c r="AY222" s="235" t="s">
        <v>406</v>
      </c>
    </row>
    <row r="223" spans="2:65" s="1" customFormat="1" ht="22.5" customHeight="1" x14ac:dyDescent="0.3">
      <c r="B223" s="37"/>
      <c r="C223" s="268" t="s">
        <v>624</v>
      </c>
      <c r="D223" s="268" t="s">
        <v>533</v>
      </c>
      <c r="E223" s="269" t="s">
        <v>4836</v>
      </c>
      <c r="F223" s="270" t="s">
        <v>4837</v>
      </c>
      <c r="G223" s="271" t="s">
        <v>466</v>
      </c>
      <c r="H223" s="272">
        <v>7.6319999999999997</v>
      </c>
      <c r="I223" s="273"/>
      <c r="J223" s="274">
        <f>ROUND(I223*H223,2)</f>
        <v>0</v>
      </c>
      <c r="K223" s="270" t="s">
        <v>36</v>
      </c>
      <c r="L223" s="275"/>
      <c r="M223" s="276" t="s">
        <v>36</v>
      </c>
      <c r="N223" s="277" t="s">
        <v>50</v>
      </c>
      <c r="O223" s="38"/>
      <c r="P223" s="210">
        <f>O223*H223</f>
        <v>0</v>
      </c>
      <c r="Q223" s="210">
        <v>1.0000000000000001E-5</v>
      </c>
      <c r="R223" s="210">
        <f>Q223*H223</f>
        <v>7.6320000000000001E-5</v>
      </c>
      <c r="S223" s="210">
        <v>0</v>
      </c>
      <c r="T223" s="211">
        <f>S223*H223</f>
        <v>0</v>
      </c>
      <c r="AR223" s="19" t="s">
        <v>457</v>
      </c>
      <c r="AT223" s="19" t="s">
        <v>533</v>
      </c>
      <c r="AU223" s="19" t="s">
        <v>87</v>
      </c>
      <c r="AY223" s="19" t="s">
        <v>406</v>
      </c>
      <c r="BE223" s="212">
        <f>IF(N223="základní",J223,0)</f>
        <v>0</v>
      </c>
      <c r="BF223" s="212">
        <f>IF(N223="snížená",J223,0)</f>
        <v>0</v>
      </c>
      <c r="BG223" s="212">
        <f>IF(N223="zákl. přenesená",J223,0)</f>
        <v>0</v>
      </c>
      <c r="BH223" s="212">
        <f>IF(N223="sníž. přenesená",J223,0)</f>
        <v>0</v>
      </c>
      <c r="BI223" s="212">
        <f>IF(N223="nulová",J223,0)</f>
        <v>0</v>
      </c>
      <c r="BJ223" s="19" t="s">
        <v>23</v>
      </c>
      <c r="BK223" s="212">
        <f>ROUND(I223*H223,2)</f>
        <v>0</v>
      </c>
      <c r="BL223" s="19" t="s">
        <v>415</v>
      </c>
      <c r="BM223" s="19" t="s">
        <v>4838</v>
      </c>
    </row>
    <row r="224" spans="2:65" s="13" customFormat="1" x14ac:dyDescent="0.3">
      <c r="B224" s="225"/>
      <c r="C224" s="226"/>
      <c r="D224" s="247" t="s">
        <v>417</v>
      </c>
      <c r="E224" s="226"/>
      <c r="F224" s="252" t="s">
        <v>4839</v>
      </c>
      <c r="G224" s="226"/>
      <c r="H224" s="253">
        <v>7.6319999999999997</v>
      </c>
      <c r="I224" s="230"/>
      <c r="J224" s="226"/>
      <c r="K224" s="226"/>
      <c r="L224" s="231"/>
      <c r="M224" s="232"/>
      <c r="N224" s="233"/>
      <c r="O224" s="233"/>
      <c r="P224" s="233"/>
      <c r="Q224" s="233"/>
      <c r="R224" s="233"/>
      <c r="S224" s="233"/>
      <c r="T224" s="234"/>
      <c r="AT224" s="235" t="s">
        <v>417</v>
      </c>
      <c r="AU224" s="235" t="s">
        <v>87</v>
      </c>
      <c r="AV224" s="13" t="s">
        <v>87</v>
      </c>
      <c r="AW224" s="13" t="s">
        <v>4</v>
      </c>
      <c r="AX224" s="13" t="s">
        <v>23</v>
      </c>
      <c r="AY224" s="235" t="s">
        <v>406</v>
      </c>
    </row>
    <row r="225" spans="2:65" s="1" customFormat="1" ht="22.5" customHeight="1" x14ac:dyDescent="0.3">
      <c r="B225" s="37"/>
      <c r="C225" s="201" t="s">
        <v>626</v>
      </c>
      <c r="D225" s="201" t="s">
        <v>410</v>
      </c>
      <c r="E225" s="202" t="s">
        <v>1608</v>
      </c>
      <c r="F225" s="203" t="s">
        <v>4840</v>
      </c>
      <c r="G225" s="204" t="s">
        <v>413</v>
      </c>
      <c r="H225" s="205">
        <v>1.931</v>
      </c>
      <c r="I225" s="206"/>
      <c r="J225" s="207">
        <f>ROUND(I225*H225,2)</f>
        <v>0</v>
      </c>
      <c r="K225" s="203" t="s">
        <v>36</v>
      </c>
      <c r="L225" s="57"/>
      <c r="M225" s="208" t="s">
        <v>36</v>
      </c>
      <c r="N225" s="209" t="s">
        <v>50</v>
      </c>
      <c r="O225" s="38"/>
      <c r="P225" s="210">
        <f>O225*H225</f>
        <v>0</v>
      </c>
      <c r="Q225" s="210">
        <v>2.9140000000000001</v>
      </c>
      <c r="R225" s="210">
        <f>Q225*H225</f>
        <v>5.6269340000000003</v>
      </c>
      <c r="S225" s="210">
        <v>0</v>
      </c>
      <c r="T225" s="211">
        <f>S225*H225</f>
        <v>0</v>
      </c>
      <c r="AR225" s="19" t="s">
        <v>415</v>
      </c>
      <c r="AT225" s="19" t="s">
        <v>410</v>
      </c>
      <c r="AU225" s="19" t="s">
        <v>87</v>
      </c>
      <c r="AY225" s="19" t="s">
        <v>406</v>
      </c>
      <c r="BE225" s="212">
        <f>IF(N225="základní",J225,0)</f>
        <v>0</v>
      </c>
      <c r="BF225" s="212">
        <f>IF(N225="snížená",J225,0)</f>
        <v>0</v>
      </c>
      <c r="BG225" s="212">
        <f>IF(N225="zákl. přenesená",J225,0)</f>
        <v>0</v>
      </c>
      <c r="BH225" s="212">
        <f>IF(N225="sníž. přenesená",J225,0)</f>
        <v>0</v>
      </c>
      <c r="BI225" s="212">
        <f>IF(N225="nulová",J225,0)</f>
        <v>0</v>
      </c>
      <c r="BJ225" s="19" t="s">
        <v>23</v>
      </c>
      <c r="BK225" s="212">
        <f>ROUND(I225*H225,2)</f>
        <v>0</v>
      </c>
      <c r="BL225" s="19" t="s">
        <v>415</v>
      </c>
      <c r="BM225" s="19" t="s">
        <v>4841</v>
      </c>
    </row>
    <row r="226" spans="2:65" s="12" customFormat="1" x14ac:dyDescent="0.3">
      <c r="B226" s="213"/>
      <c r="C226" s="214"/>
      <c r="D226" s="215" t="s">
        <v>417</v>
      </c>
      <c r="E226" s="216" t="s">
        <v>36</v>
      </c>
      <c r="F226" s="217" t="s">
        <v>4842</v>
      </c>
      <c r="G226" s="214"/>
      <c r="H226" s="218" t="s">
        <v>36</v>
      </c>
      <c r="I226" s="219"/>
      <c r="J226" s="214"/>
      <c r="K226" s="214"/>
      <c r="L226" s="220"/>
      <c r="M226" s="221"/>
      <c r="N226" s="222"/>
      <c r="O226" s="222"/>
      <c r="P226" s="222"/>
      <c r="Q226" s="222"/>
      <c r="R226" s="222"/>
      <c r="S226" s="222"/>
      <c r="T226" s="223"/>
      <c r="AT226" s="224" t="s">
        <v>417</v>
      </c>
      <c r="AU226" s="224" t="s">
        <v>87</v>
      </c>
      <c r="AV226" s="12" t="s">
        <v>23</v>
      </c>
      <c r="AW226" s="12" t="s">
        <v>43</v>
      </c>
      <c r="AX226" s="12" t="s">
        <v>79</v>
      </c>
      <c r="AY226" s="224" t="s">
        <v>406</v>
      </c>
    </row>
    <row r="227" spans="2:65" s="13" customFormat="1" x14ac:dyDescent="0.3">
      <c r="B227" s="225"/>
      <c r="C227" s="226"/>
      <c r="D227" s="215" t="s">
        <v>417</v>
      </c>
      <c r="E227" s="227" t="s">
        <v>36</v>
      </c>
      <c r="F227" s="228" t="s">
        <v>4843</v>
      </c>
      <c r="G227" s="226"/>
      <c r="H227" s="229">
        <v>2.3759999999999999</v>
      </c>
      <c r="I227" s="230"/>
      <c r="J227" s="226"/>
      <c r="K227" s="226"/>
      <c r="L227" s="231"/>
      <c r="M227" s="232"/>
      <c r="N227" s="233"/>
      <c r="O227" s="233"/>
      <c r="P227" s="233"/>
      <c r="Q227" s="233"/>
      <c r="R227" s="233"/>
      <c r="S227" s="233"/>
      <c r="T227" s="234"/>
      <c r="AT227" s="235" t="s">
        <v>417</v>
      </c>
      <c r="AU227" s="235" t="s">
        <v>87</v>
      </c>
      <c r="AV227" s="13" t="s">
        <v>87</v>
      </c>
      <c r="AW227" s="13" t="s">
        <v>43</v>
      </c>
      <c r="AX227" s="13" t="s">
        <v>79</v>
      </c>
      <c r="AY227" s="235" t="s">
        <v>406</v>
      </c>
    </row>
    <row r="228" spans="2:65" s="13" customFormat="1" x14ac:dyDescent="0.3">
      <c r="B228" s="225"/>
      <c r="C228" s="226"/>
      <c r="D228" s="215" t="s">
        <v>417</v>
      </c>
      <c r="E228" s="227" t="s">
        <v>36</v>
      </c>
      <c r="F228" s="228" t="s">
        <v>4844</v>
      </c>
      <c r="G228" s="226"/>
      <c r="H228" s="229">
        <v>-0.44500000000000001</v>
      </c>
      <c r="I228" s="230"/>
      <c r="J228" s="226"/>
      <c r="K228" s="226"/>
      <c r="L228" s="231"/>
      <c r="M228" s="232"/>
      <c r="N228" s="233"/>
      <c r="O228" s="233"/>
      <c r="P228" s="233"/>
      <c r="Q228" s="233"/>
      <c r="R228" s="233"/>
      <c r="S228" s="233"/>
      <c r="T228" s="234"/>
      <c r="AT228" s="235" t="s">
        <v>417</v>
      </c>
      <c r="AU228" s="235" t="s">
        <v>87</v>
      </c>
      <c r="AV228" s="13" t="s">
        <v>87</v>
      </c>
      <c r="AW228" s="13" t="s">
        <v>43</v>
      </c>
      <c r="AX228" s="13" t="s">
        <v>79</v>
      </c>
      <c r="AY228" s="235" t="s">
        <v>406</v>
      </c>
    </row>
    <row r="229" spans="2:65" s="14" customFormat="1" x14ac:dyDescent="0.3">
      <c r="B229" s="236"/>
      <c r="C229" s="237"/>
      <c r="D229" s="247" t="s">
        <v>417</v>
      </c>
      <c r="E229" s="248" t="s">
        <v>36</v>
      </c>
      <c r="F229" s="249" t="s">
        <v>421</v>
      </c>
      <c r="G229" s="237"/>
      <c r="H229" s="250">
        <v>1.931</v>
      </c>
      <c r="I229" s="241"/>
      <c r="J229" s="237"/>
      <c r="K229" s="237"/>
      <c r="L229" s="242"/>
      <c r="M229" s="243"/>
      <c r="N229" s="244"/>
      <c r="O229" s="244"/>
      <c r="P229" s="244"/>
      <c r="Q229" s="244"/>
      <c r="R229" s="244"/>
      <c r="S229" s="244"/>
      <c r="T229" s="245"/>
      <c r="AT229" s="246" t="s">
        <v>417</v>
      </c>
      <c r="AU229" s="246" t="s">
        <v>87</v>
      </c>
      <c r="AV229" s="14" t="s">
        <v>415</v>
      </c>
      <c r="AW229" s="14" t="s">
        <v>43</v>
      </c>
      <c r="AX229" s="14" t="s">
        <v>23</v>
      </c>
      <c r="AY229" s="246" t="s">
        <v>406</v>
      </c>
    </row>
    <row r="230" spans="2:65" s="1" customFormat="1" ht="22.5" customHeight="1" x14ac:dyDescent="0.3">
      <c r="B230" s="37"/>
      <c r="C230" s="201" t="s">
        <v>632</v>
      </c>
      <c r="D230" s="201" t="s">
        <v>410</v>
      </c>
      <c r="E230" s="202" t="s">
        <v>4845</v>
      </c>
      <c r="F230" s="203" t="s">
        <v>4846</v>
      </c>
      <c r="G230" s="204" t="s">
        <v>413</v>
      </c>
      <c r="H230" s="205">
        <v>0.98699999999999999</v>
      </c>
      <c r="I230" s="206"/>
      <c r="J230" s="207">
        <f>ROUND(I230*H230,2)</f>
        <v>0</v>
      </c>
      <c r="K230" s="203" t="s">
        <v>36</v>
      </c>
      <c r="L230" s="57"/>
      <c r="M230" s="208" t="s">
        <v>36</v>
      </c>
      <c r="N230" s="209" t="s">
        <v>50</v>
      </c>
      <c r="O230" s="38"/>
      <c r="P230" s="210">
        <f>O230*H230</f>
        <v>0</v>
      </c>
      <c r="Q230" s="210">
        <v>1.8</v>
      </c>
      <c r="R230" s="210">
        <f>Q230*H230</f>
        <v>1.7766</v>
      </c>
      <c r="S230" s="210">
        <v>0</v>
      </c>
      <c r="T230" s="211">
        <f>S230*H230</f>
        <v>0</v>
      </c>
      <c r="AR230" s="19" t="s">
        <v>415</v>
      </c>
      <c r="AT230" s="19" t="s">
        <v>410</v>
      </c>
      <c r="AU230" s="19" t="s">
        <v>87</v>
      </c>
      <c r="AY230" s="19" t="s">
        <v>406</v>
      </c>
      <c r="BE230" s="212">
        <f>IF(N230="základní",J230,0)</f>
        <v>0</v>
      </c>
      <c r="BF230" s="212">
        <f>IF(N230="snížená",J230,0)</f>
        <v>0</v>
      </c>
      <c r="BG230" s="212">
        <f>IF(N230="zákl. přenesená",J230,0)</f>
        <v>0</v>
      </c>
      <c r="BH230" s="212">
        <f>IF(N230="sníž. přenesená",J230,0)</f>
        <v>0</v>
      </c>
      <c r="BI230" s="212">
        <f>IF(N230="nulová",J230,0)</f>
        <v>0</v>
      </c>
      <c r="BJ230" s="19" t="s">
        <v>23</v>
      </c>
      <c r="BK230" s="212">
        <f>ROUND(I230*H230,2)</f>
        <v>0</v>
      </c>
      <c r="BL230" s="19" t="s">
        <v>415</v>
      </c>
      <c r="BM230" s="19" t="s">
        <v>4847</v>
      </c>
    </row>
    <row r="231" spans="2:65" s="12" customFormat="1" x14ac:dyDescent="0.3">
      <c r="B231" s="213"/>
      <c r="C231" s="214"/>
      <c r="D231" s="215" t="s">
        <v>417</v>
      </c>
      <c r="E231" s="216" t="s">
        <v>36</v>
      </c>
      <c r="F231" s="217" t="s">
        <v>4842</v>
      </c>
      <c r="G231" s="214"/>
      <c r="H231" s="218" t="s">
        <v>36</v>
      </c>
      <c r="I231" s="219"/>
      <c r="J231" s="214"/>
      <c r="K231" s="214"/>
      <c r="L231" s="220"/>
      <c r="M231" s="221"/>
      <c r="N231" s="222"/>
      <c r="O231" s="222"/>
      <c r="P231" s="222"/>
      <c r="Q231" s="222"/>
      <c r="R231" s="222"/>
      <c r="S231" s="222"/>
      <c r="T231" s="223"/>
      <c r="AT231" s="224" t="s">
        <v>417</v>
      </c>
      <c r="AU231" s="224" t="s">
        <v>87</v>
      </c>
      <c r="AV231" s="12" t="s">
        <v>23</v>
      </c>
      <c r="AW231" s="12" t="s">
        <v>43</v>
      </c>
      <c r="AX231" s="12" t="s">
        <v>79</v>
      </c>
      <c r="AY231" s="224" t="s">
        <v>406</v>
      </c>
    </row>
    <row r="232" spans="2:65" s="13" customFormat="1" x14ac:dyDescent="0.3">
      <c r="B232" s="225"/>
      <c r="C232" s="226"/>
      <c r="D232" s="215" t="s">
        <v>417</v>
      </c>
      <c r="E232" s="227" t="s">
        <v>36</v>
      </c>
      <c r="F232" s="228" t="s">
        <v>4848</v>
      </c>
      <c r="G232" s="226"/>
      <c r="H232" s="229">
        <v>1.2150000000000001</v>
      </c>
      <c r="I232" s="230"/>
      <c r="J232" s="226"/>
      <c r="K232" s="226"/>
      <c r="L232" s="231"/>
      <c r="M232" s="232"/>
      <c r="N232" s="233"/>
      <c r="O232" s="233"/>
      <c r="P232" s="233"/>
      <c r="Q232" s="233"/>
      <c r="R232" s="233"/>
      <c r="S232" s="233"/>
      <c r="T232" s="234"/>
      <c r="AT232" s="235" t="s">
        <v>417</v>
      </c>
      <c r="AU232" s="235" t="s">
        <v>87</v>
      </c>
      <c r="AV232" s="13" t="s">
        <v>87</v>
      </c>
      <c r="AW232" s="13" t="s">
        <v>43</v>
      </c>
      <c r="AX232" s="13" t="s">
        <v>79</v>
      </c>
      <c r="AY232" s="235" t="s">
        <v>406</v>
      </c>
    </row>
    <row r="233" spans="2:65" s="13" customFormat="1" x14ac:dyDescent="0.3">
      <c r="B233" s="225"/>
      <c r="C233" s="226"/>
      <c r="D233" s="215" t="s">
        <v>417</v>
      </c>
      <c r="E233" s="227" t="s">
        <v>36</v>
      </c>
      <c r="F233" s="228" t="s">
        <v>4849</v>
      </c>
      <c r="G233" s="226"/>
      <c r="H233" s="229">
        <v>-0.22800000000000001</v>
      </c>
      <c r="I233" s="230"/>
      <c r="J233" s="226"/>
      <c r="K233" s="226"/>
      <c r="L233" s="231"/>
      <c r="M233" s="232"/>
      <c r="N233" s="233"/>
      <c r="O233" s="233"/>
      <c r="P233" s="233"/>
      <c r="Q233" s="233"/>
      <c r="R233" s="233"/>
      <c r="S233" s="233"/>
      <c r="T233" s="234"/>
      <c r="AT233" s="235" t="s">
        <v>417</v>
      </c>
      <c r="AU233" s="235" t="s">
        <v>87</v>
      </c>
      <c r="AV233" s="13" t="s">
        <v>87</v>
      </c>
      <c r="AW233" s="13" t="s">
        <v>43</v>
      </c>
      <c r="AX233" s="13" t="s">
        <v>79</v>
      </c>
      <c r="AY233" s="235" t="s">
        <v>406</v>
      </c>
    </row>
    <row r="234" spans="2:65" s="14" customFormat="1" x14ac:dyDescent="0.3">
      <c r="B234" s="236"/>
      <c r="C234" s="237"/>
      <c r="D234" s="215" t="s">
        <v>417</v>
      </c>
      <c r="E234" s="238" t="s">
        <v>36</v>
      </c>
      <c r="F234" s="239" t="s">
        <v>421</v>
      </c>
      <c r="G234" s="237"/>
      <c r="H234" s="240">
        <v>0.98699999999999999</v>
      </c>
      <c r="I234" s="241"/>
      <c r="J234" s="237"/>
      <c r="K234" s="237"/>
      <c r="L234" s="242"/>
      <c r="M234" s="243"/>
      <c r="N234" s="244"/>
      <c r="O234" s="244"/>
      <c r="P234" s="244"/>
      <c r="Q234" s="244"/>
      <c r="R234" s="244"/>
      <c r="S234" s="244"/>
      <c r="T234" s="245"/>
      <c r="AT234" s="246" t="s">
        <v>417</v>
      </c>
      <c r="AU234" s="246" t="s">
        <v>87</v>
      </c>
      <c r="AV234" s="14" t="s">
        <v>415</v>
      </c>
      <c r="AW234" s="14" t="s">
        <v>43</v>
      </c>
      <c r="AX234" s="14" t="s">
        <v>23</v>
      </c>
      <c r="AY234" s="246" t="s">
        <v>406</v>
      </c>
    </row>
    <row r="235" spans="2:65" s="11" customFormat="1" ht="29.85" customHeight="1" x14ac:dyDescent="0.3">
      <c r="B235" s="182"/>
      <c r="C235" s="183"/>
      <c r="D235" s="198" t="s">
        <v>78</v>
      </c>
      <c r="E235" s="199" t="s">
        <v>415</v>
      </c>
      <c r="F235" s="199" t="s">
        <v>1900</v>
      </c>
      <c r="G235" s="183"/>
      <c r="H235" s="183"/>
      <c r="I235" s="186"/>
      <c r="J235" s="200">
        <f>BK235</f>
        <v>0</v>
      </c>
      <c r="K235" s="183"/>
      <c r="L235" s="188"/>
      <c r="M235" s="189"/>
      <c r="N235" s="190"/>
      <c r="O235" s="190"/>
      <c r="P235" s="191">
        <f>SUM(P236:P245)</f>
        <v>0</v>
      </c>
      <c r="Q235" s="190"/>
      <c r="R235" s="191">
        <f>SUM(R236:R245)</f>
        <v>0</v>
      </c>
      <c r="S235" s="190"/>
      <c r="T235" s="192">
        <f>SUM(T236:T245)</f>
        <v>0</v>
      </c>
      <c r="AR235" s="193" t="s">
        <v>23</v>
      </c>
      <c r="AT235" s="194" t="s">
        <v>78</v>
      </c>
      <c r="AU235" s="194" t="s">
        <v>23</v>
      </c>
      <c r="AY235" s="193" t="s">
        <v>406</v>
      </c>
      <c r="BK235" s="195">
        <f>SUM(BK236:BK245)</f>
        <v>0</v>
      </c>
    </row>
    <row r="236" spans="2:65" s="1" customFormat="1" ht="22.5" customHeight="1" x14ac:dyDescent="0.3">
      <c r="B236" s="37"/>
      <c r="C236" s="201" t="s">
        <v>637</v>
      </c>
      <c r="D236" s="201" t="s">
        <v>410</v>
      </c>
      <c r="E236" s="202" t="s">
        <v>2929</v>
      </c>
      <c r="F236" s="203" t="s">
        <v>2930</v>
      </c>
      <c r="G236" s="204" t="s">
        <v>413</v>
      </c>
      <c r="H236" s="205">
        <v>1.32</v>
      </c>
      <c r="I236" s="206"/>
      <c r="J236" s="207">
        <f>ROUND(I236*H236,2)</f>
        <v>0</v>
      </c>
      <c r="K236" s="203" t="s">
        <v>414</v>
      </c>
      <c r="L236" s="57"/>
      <c r="M236" s="208" t="s">
        <v>36</v>
      </c>
      <c r="N236" s="209" t="s">
        <v>50</v>
      </c>
      <c r="O236" s="38"/>
      <c r="P236" s="210">
        <f>O236*H236</f>
        <v>0</v>
      </c>
      <c r="Q236" s="210">
        <v>0</v>
      </c>
      <c r="R236" s="210">
        <f>Q236*H236</f>
        <v>0</v>
      </c>
      <c r="S236" s="210">
        <v>0</v>
      </c>
      <c r="T236" s="211">
        <f>S236*H236</f>
        <v>0</v>
      </c>
      <c r="AR236" s="19" t="s">
        <v>415</v>
      </c>
      <c r="AT236" s="19" t="s">
        <v>410</v>
      </c>
      <c r="AU236" s="19" t="s">
        <v>87</v>
      </c>
      <c r="AY236" s="19" t="s">
        <v>406</v>
      </c>
      <c r="BE236" s="212">
        <f>IF(N236="základní",J236,0)</f>
        <v>0</v>
      </c>
      <c r="BF236" s="212">
        <f>IF(N236="snížená",J236,0)</f>
        <v>0</v>
      </c>
      <c r="BG236" s="212">
        <f>IF(N236="zákl. přenesená",J236,0)</f>
        <v>0</v>
      </c>
      <c r="BH236" s="212">
        <f>IF(N236="sníž. přenesená",J236,0)</f>
        <v>0</v>
      </c>
      <c r="BI236" s="212">
        <f>IF(N236="nulová",J236,0)</f>
        <v>0</v>
      </c>
      <c r="BJ236" s="19" t="s">
        <v>23</v>
      </c>
      <c r="BK236" s="212">
        <f>ROUND(I236*H236,2)</f>
        <v>0</v>
      </c>
      <c r="BL236" s="19" t="s">
        <v>415</v>
      </c>
      <c r="BM236" s="19" t="s">
        <v>4850</v>
      </c>
    </row>
    <row r="237" spans="2:65" s="12" customFormat="1" x14ac:dyDescent="0.3">
      <c r="B237" s="213"/>
      <c r="C237" s="214"/>
      <c r="D237" s="215" t="s">
        <v>417</v>
      </c>
      <c r="E237" s="216" t="s">
        <v>36</v>
      </c>
      <c r="F237" s="217" t="s">
        <v>2932</v>
      </c>
      <c r="G237" s="214"/>
      <c r="H237" s="218" t="s">
        <v>36</v>
      </c>
      <c r="I237" s="219"/>
      <c r="J237" s="214"/>
      <c r="K237" s="214"/>
      <c r="L237" s="220"/>
      <c r="M237" s="221"/>
      <c r="N237" s="222"/>
      <c r="O237" s="222"/>
      <c r="P237" s="222"/>
      <c r="Q237" s="222"/>
      <c r="R237" s="222"/>
      <c r="S237" s="222"/>
      <c r="T237" s="223"/>
      <c r="AT237" s="224" t="s">
        <v>417</v>
      </c>
      <c r="AU237" s="224" t="s">
        <v>87</v>
      </c>
      <c r="AV237" s="12" t="s">
        <v>23</v>
      </c>
      <c r="AW237" s="12" t="s">
        <v>43</v>
      </c>
      <c r="AX237" s="12" t="s">
        <v>79</v>
      </c>
      <c r="AY237" s="224" t="s">
        <v>406</v>
      </c>
    </row>
    <row r="238" spans="2:65" s="13" customFormat="1" x14ac:dyDescent="0.3">
      <c r="B238" s="225"/>
      <c r="C238" s="226"/>
      <c r="D238" s="215" t="s">
        <v>417</v>
      </c>
      <c r="E238" s="227" t="s">
        <v>36</v>
      </c>
      <c r="F238" s="228" t="s">
        <v>4851</v>
      </c>
      <c r="G238" s="226"/>
      <c r="H238" s="229">
        <v>0.72599999999999998</v>
      </c>
      <c r="I238" s="230"/>
      <c r="J238" s="226"/>
      <c r="K238" s="226"/>
      <c r="L238" s="231"/>
      <c r="M238" s="232"/>
      <c r="N238" s="233"/>
      <c r="O238" s="233"/>
      <c r="P238" s="233"/>
      <c r="Q238" s="233"/>
      <c r="R238" s="233"/>
      <c r="S238" s="233"/>
      <c r="T238" s="234"/>
      <c r="AT238" s="235" t="s">
        <v>417</v>
      </c>
      <c r="AU238" s="235" t="s">
        <v>87</v>
      </c>
      <c r="AV238" s="13" t="s">
        <v>87</v>
      </c>
      <c r="AW238" s="13" t="s">
        <v>43</v>
      </c>
      <c r="AX238" s="13" t="s">
        <v>79</v>
      </c>
      <c r="AY238" s="235" t="s">
        <v>406</v>
      </c>
    </row>
    <row r="239" spans="2:65" s="13" customFormat="1" x14ac:dyDescent="0.3">
      <c r="B239" s="225"/>
      <c r="C239" s="226"/>
      <c r="D239" s="215" t="s">
        <v>417</v>
      </c>
      <c r="E239" s="227" t="s">
        <v>36</v>
      </c>
      <c r="F239" s="228" t="s">
        <v>4852</v>
      </c>
      <c r="G239" s="226"/>
      <c r="H239" s="229">
        <v>0.59399999999999997</v>
      </c>
      <c r="I239" s="230"/>
      <c r="J239" s="226"/>
      <c r="K239" s="226"/>
      <c r="L239" s="231"/>
      <c r="M239" s="232"/>
      <c r="N239" s="233"/>
      <c r="O239" s="233"/>
      <c r="P239" s="233"/>
      <c r="Q239" s="233"/>
      <c r="R239" s="233"/>
      <c r="S239" s="233"/>
      <c r="T239" s="234"/>
      <c r="AT239" s="235" t="s">
        <v>417</v>
      </c>
      <c r="AU239" s="235" t="s">
        <v>87</v>
      </c>
      <c r="AV239" s="13" t="s">
        <v>87</v>
      </c>
      <c r="AW239" s="13" t="s">
        <v>43</v>
      </c>
      <c r="AX239" s="13" t="s">
        <v>79</v>
      </c>
      <c r="AY239" s="235" t="s">
        <v>406</v>
      </c>
    </row>
    <row r="240" spans="2:65" s="14" customFormat="1" x14ac:dyDescent="0.3">
      <c r="B240" s="236"/>
      <c r="C240" s="237"/>
      <c r="D240" s="247" t="s">
        <v>417</v>
      </c>
      <c r="E240" s="248" t="s">
        <v>2872</v>
      </c>
      <c r="F240" s="249" t="s">
        <v>421</v>
      </c>
      <c r="G240" s="237"/>
      <c r="H240" s="250">
        <v>1.32</v>
      </c>
      <c r="I240" s="241"/>
      <c r="J240" s="237"/>
      <c r="K240" s="237"/>
      <c r="L240" s="242"/>
      <c r="M240" s="243"/>
      <c r="N240" s="244"/>
      <c r="O240" s="244"/>
      <c r="P240" s="244"/>
      <c r="Q240" s="244"/>
      <c r="R240" s="244"/>
      <c r="S240" s="244"/>
      <c r="T240" s="245"/>
      <c r="AT240" s="246" t="s">
        <v>417</v>
      </c>
      <c r="AU240" s="246" t="s">
        <v>87</v>
      </c>
      <c r="AV240" s="14" t="s">
        <v>415</v>
      </c>
      <c r="AW240" s="14" t="s">
        <v>43</v>
      </c>
      <c r="AX240" s="14" t="s">
        <v>23</v>
      </c>
      <c r="AY240" s="246" t="s">
        <v>406</v>
      </c>
    </row>
    <row r="241" spans="2:65" s="1" customFormat="1" ht="22.5" customHeight="1" x14ac:dyDescent="0.3">
      <c r="B241" s="37"/>
      <c r="C241" s="201" t="s">
        <v>641</v>
      </c>
      <c r="D241" s="201" t="s">
        <v>410</v>
      </c>
      <c r="E241" s="202" t="s">
        <v>1131</v>
      </c>
      <c r="F241" s="203" t="s">
        <v>1132</v>
      </c>
      <c r="G241" s="204" t="s">
        <v>413</v>
      </c>
      <c r="H241" s="205">
        <v>1.32</v>
      </c>
      <c r="I241" s="206"/>
      <c r="J241" s="207">
        <f>ROUND(I241*H241,2)</f>
        <v>0</v>
      </c>
      <c r="K241" s="203" t="s">
        <v>414</v>
      </c>
      <c r="L241" s="57"/>
      <c r="M241" s="208" t="s">
        <v>36</v>
      </c>
      <c r="N241" s="209" t="s">
        <v>50</v>
      </c>
      <c r="O241" s="38"/>
      <c r="P241" s="210">
        <f>O241*H241</f>
        <v>0</v>
      </c>
      <c r="Q241" s="210">
        <v>0</v>
      </c>
      <c r="R241" s="210">
        <f>Q241*H241</f>
        <v>0</v>
      </c>
      <c r="S241" s="210">
        <v>0</v>
      </c>
      <c r="T241" s="211">
        <f>S241*H241</f>
        <v>0</v>
      </c>
      <c r="AR241" s="19" t="s">
        <v>415</v>
      </c>
      <c r="AT241" s="19" t="s">
        <v>410</v>
      </c>
      <c r="AU241" s="19" t="s">
        <v>87</v>
      </c>
      <c r="AY241" s="19" t="s">
        <v>406</v>
      </c>
      <c r="BE241" s="212">
        <f>IF(N241="základní",J241,0)</f>
        <v>0</v>
      </c>
      <c r="BF241" s="212">
        <f>IF(N241="snížená",J241,0)</f>
        <v>0</v>
      </c>
      <c r="BG241" s="212">
        <f>IF(N241="zákl. přenesená",J241,0)</f>
        <v>0</v>
      </c>
      <c r="BH241" s="212">
        <f>IF(N241="sníž. přenesená",J241,0)</f>
        <v>0</v>
      </c>
      <c r="BI241" s="212">
        <f>IF(N241="nulová",J241,0)</f>
        <v>0</v>
      </c>
      <c r="BJ241" s="19" t="s">
        <v>23</v>
      </c>
      <c r="BK241" s="212">
        <f>ROUND(I241*H241,2)</f>
        <v>0</v>
      </c>
      <c r="BL241" s="19" t="s">
        <v>415</v>
      </c>
      <c r="BM241" s="19" t="s">
        <v>4853</v>
      </c>
    </row>
    <row r="242" spans="2:65" s="13" customFormat="1" x14ac:dyDescent="0.3">
      <c r="B242" s="225"/>
      <c r="C242" s="226"/>
      <c r="D242" s="247" t="s">
        <v>417</v>
      </c>
      <c r="E242" s="251" t="s">
        <v>36</v>
      </c>
      <c r="F242" s="252" t="s">
        <v>2935</v>
      </c>
      <c r="G242" s="226"/>
      <c r="H242" s="253">
        <v>1.32</v>
      </c>
      <c r="I242" s="230"/>
      <c r="J242" s="226"/>
      <c r="K242" s="226"/>
      <c r="L242" s="231"/>
      <c r="M242" s="232"/>
      <c r="N242" s="233"/>
      <c r="O242" s="233"/>
      <c r="P242" s="233"/>
      <c r="Q242" s="233"/>
      <c r="R242" s="233"/>
      <c r="S242" s="233"/>
      <c r="T242" s="234"/>
      <c r="AT242" s="235" t="s">
        <v>417</v>
      </c>
      <c r="AU242" s="235" t="s">
        <v>87</v>
      </c>
      <c r="AV242" s="13" t="s">
        <v>87</v>
      </c>
      <c r="AW242" s="13" t="s">
        <v>43</v>
      </c>
      <c r="AX242" s="13" t="s">
        <v>23</v>
      </c>
      <c r="AY242" s="235" t="s">
        <v>406</v>
      </c>
    </row>
    <row r="243" spans="2:65" s="1" customFormat="1" ht="22.5" customHeight="1" x14ac:dyDescent="0.3">
      <c r="B243" s="37"/>
      <c r="C243" s="201" t="s">
        <v>646</v>
      </c>
      <c r="D243" s="201" t="s">
        <v>410</v>
      </c>
      <c r="E243" s="202" t="s">
        <v>1121</v>
      </c>
      <c r="F243" s="203" t="s">
        <v>1122</v>
      </c>
      <c r="G243" s="204" t="s">
        <v>413</v>
      </c>
      <c r="H243" s="205">
        <v>1.32</v>
      </c>
      <c r="I243" s="206"/>
      <c r="J243" s="207">
        <f>ROUND(I243*H243,2)</f>
        <v>0</v>
      </c>
      <c r="K243" s="203" t="s">
        <v>414</v>
      </c>
      <c r="L243" s="57"/>
      <c r="M243" s="208" t="s">
        <v>36</v>
      </c>
      <c r="N243" s="209" t="s">
        <v>50</v>
      </c>
      <c r="O243" s="38"/>
      <c r="P243" s="210">
        <f>O243*H243</f>
        <v>0</v>
      </c>
      <c r="Q243" s="210">
        <v>0</v>
      </c>
      <c r="R243" s="210">
        <f>Q243*H243</f>
        <v>0</v>
      </c>
      <c r="S243" s="210">
        <v>0</v>
      </c>
      <c r="T243" s="211">
        <f>S243*H243</f>
        <v>0</v>
      </c>
      <c r="AR243" s="19" t="s">
        <v>415</v>
      </c>
      <c r="AT243" s="19" t="s">
        <v>410</v>
      </c>
      <c r="AU243" s="19" t="s">
        <v>87</v>
      </c>
      <c r="AY243" s="19" t="s">
        <v>406</v>
      </c>
      <c r="BE243" s="212">
        <f>IF(N243="základní",J243,0)</f>
        <v>0</v>
      </c>
      <c r="BF243" s="212">
        <f>IF(N243="snížená",J243,0)</f>
        <v>0</v>
      </c>
      <c r="BG243" s="212">
        <f>IF(N243="zákl. přenesená",J243,0)</f>
        <v>0</v>
      </c>
      <c r="BH243" s="212">
        <f>IF(N243="sníž. přenesená",J243,0)</f>
        <v>0</v>
      </c>
      <c r="BI243" s="212">
        <f>IF(N243="nulová",J243,0)</f>
        <v>0</v>
      </c>
      <c r="BJ243" s="19" t="s">
        <v>23</v>
      </c>
      <c r="BK243" s="212">
        <f>ROUND(I243*H243,2)</f>
        <v>0</v>
      </c>
      <c r="BL243" s="19" t="s">
        <v>415</v>
      </c>
      <c r="BM243" s="19" t="s">
        <v>4854</v>
      </c>
    </row>
    <row r="244" spans="2:65" s="1" customFormat="1" ht="22.5" customHeight="1" x14ac:dyDescent="0.3">
      <c r="B244" s="37"/>
      <c r="C244" s="201" t="s">
        <v>652</v>
      </c>
      <c r="D244" s="201" t="s">
        <v>410</v>
      </c>
      <c r="E244" s="202" t="s">
        <v>4855</v>
      </c>
      <c r="F244" s="203" t="s">
        <v>4856</v>
      </c>
      <c r="G244" s="204" t="s">
        <v>413</v>
      </c>
      <c r="H244" s="205">
        <v>0.59399999999999997</v>
      </c>
      <c r="I244" s="206"/>
      <c r="J244" s="207">
        <f>ROUND(I244*H244,2)</f>
        <v>0</v>
      </c>
      <c r="K244" s="203" t="s">
        <v>414</v>
      </c>
      <c r="L244" s="57"/>
      <c r="M244" s="208" t="s">
        <v>36</v>
      </c>
      <c r="N244" s="209" t="s">
        <v>50</v>
      </c>
      <c r="O244" s="38"/>
      <c r="P244" s="210">
        <f>O244*H244</f>
        <v>0</v>
      </c>
      <c r="Q244" s="210">
        <v>0</v>
      </c>
      <c r="R244" s="210">
        <f>Q244*H244</f>
        <v>0</v>
      </c>
      <c r="S244" s="210">
        <v>0</v>
      </c>
      <c r="T244" s="211">
        <f>S244*H244</f>
        <v>0</v>
      </c>
      <c r="AR244" s="19" t="s">
        <v>415</v>
      </c>
      <c r="AT244" s="19" t="s">
        <v>410</v>
      </c>
      <c r="AU244" s="19" t="s">
        <v>87</v>
      </c>
      <c r="AY244" s="19" t="s">
        <v>406</v>
      </c>
      <c r="BE244" s="212">
        <f>IF(N244="základní",J244,0)</f>
        <v>0</v>
      </c>
      <c r="BF244" s="212">
        <f>IF(N244="snížená",J244,0)</f>
        <v>0</v>
      </c>
      <c r="BG244" s="212">
        <f>IF(N244="zákl. přenesená",J244,0)</f>
        <v>0</v>
      </c>
      <c r="BH244" s="212">
        <f>IF(N244="sníž. přenesená",J244,0)</f>
        <v>0</v>
      </c>
      <c r="BI244" s="212">
        <f>IF(N244="nulová",J244,0)</f>
        <v>0</v>
      </c>
      <c r="BJ244" s="19" t="s">
        <v>23</v>
      </c>
      <c r="BK244" s="212">
        <f>ROUND(I244*H244,2)</f>
        <v>0</v>
      </c>
      <c r="BL244" s="19" t="s">
        <v>415</v>
      </c>
      <c r="BM244" s="19" t="s">
        <v>4857</v>
      </c>
    </row>
    <row r="245" spans="2:65" s="13" customFormat="1" x14ac:dyDescent="0.3">
      <c r="B245" s="225"/>
      <c r="C245" s="226"/>
      <c r="D245" s="215" t="s">
        <v>417</v>
      </c>
      <c r="E245" s="227" t="s">
        <v>36</v>
      </c>
      <c r="F245" s="228" t="s">
        <v>4852</v>
      </c>
      <c r="G245" s="226"/>
      <c r="H245" s="229">
        <v>0.59399999999999997</v>
      </c>
      <c r="I245" s="230"/>
      <c r="J245" s="226"/>
      <c r="K245" s="226"/>
      <c r="L245" s="231"/>
      <c r="M245" s="232"/>
      <c r="N245" s="233"/>
      <c r="O245" s="233"/>
      <c r="P245" s="233"/>
      <c r="Q245" s="233"/>
      <c r="R245" s="233"/>
      <c r="S245" s="233"/>
      <c r="T245" s="234"/>
      <c r="AT245" s="235" t="s">
        <v>417</v>
      </c>
      <c r="AU245" s="235" t="s">
        <v>87</v>
      </c>
      <c r="AV245" s="13" t="s">
        <v>87</v>
      </c>
      <c r="AW245" s="13" t="s">
        <v>43</v>
      </c>
      <c r="AX245" s="13" t="s">
        <v>23</v>
      </c>
      <c r="AY245" s="235" t="s">
        <v>406</v>
      </c>
    </row>
    <row r="246" spans="2:65" s="11" customFormat="1" ht="29.85" customHeight="1" x14ac:dyDescent="0.3">
      <c r="B246" s="182"/>
      <c r="C246" s="183"/>
      <c r="D246" s="198" t="s">
        <v>78</v>
      </c>
      <c r="E246" s="199" t="s">
        <v>457</v>
      </c>
      <c r="F246" s="199" t="s">
        <v>2244</v>
      </c>
      <c r="G246" s="183"/>
      <c r="H246" s="183"/>
      <c r="I246" s="186"/>
      <c r="J246" s="200">
        <f>BK246</f>
        <v>0</v>
      </c>
      <c r="K246" s="183"/>
      <c r="L246" s="188"/>
      <c r="M246" s="189"/>
      <c r="N246" s="190"/>
      <c r="O246" s="190"/>
      <c r="P246" s="191">
        <f>SUM(P247:P282)</f>
        <v>0</v>
      </c>
      <c r="Q246" s="190"/>
      <c r="R246" s="191">
        <f>SUM(R247:R282)</f>
        <v>24.577882300000006</v>
      </c>
      <c r="S246" s="190"/>
      <c r="T246" s="192">
        <f>SUM(T247:T282)</f>
        <v>0</v>
      </c>
      <c r="AR246" s="193" t="s">
        <v>23</v>
      </c>
      <c r="AT246" s="194" t="s">
        <v>78</v>
      </c>
      <c r="AU246" s="194" t="s">
        <v>23</v>
      </c>
      <c r="AY246" s="193" t="s">
        <v>406</v>
      </c>
      <c r="BK246" s="195">
        <f>SUM(BK247:BK282)</f>
        <v>0</v>
      </c>
    </row>
    <row r="247" spans="2:65" s="1" customFormat="1" ht="22.5" customHeight="1" x14ac:dyDescent="0.3">
      <c r="B247" s="37"/>
      <c r="C247" s="201" t="s">
        <v>657</v>
      </c>
      <c r="D247" s="201" t="s">
        <v>410</v>
      </c>
      <c r="E247" s="202" t="s">
        <v>4858</v>
      </c>
      <c r="F247" s="203" t="s">
        <v>4859</v>
      </c>
      <c r="G247" s="204" t="s">
        <v>596</v>
      </c>
      <c r="H247" s="205">
        <v>6.6</v>
      </c>
      <c r="I247" s="206"/>
      <c r="J247" s="207">
        <f>ROUND(I247*H247,2)</f>
        <v>0</v>
      </c>
      <c r="K247" s="203" t="s">
        <v>414</v>
      </c>
      <c r="L247" s="57"/>
      <c r="M247" s="208" t="s">
        <v>36</v>
      </c>
      <c r="N247" s="209" t="s">
        <v>50</v>
      </c>
      <c r="O247" s="38"/>
      <c r="P247" s="210">
        <f>O247*H247</f>
        <v>0</v>
      </c>
      <c r="Q247" s="210">
        <v>0</v>
      </c>
      <c r="R247" s="210">
        <f>Q247*H247</f>
        <v>0</v>
      </c>
      <c r="S247" s="210">
        <v>0</v>
      </c>
      <c r="T247" s="211">
        <f>S247*H247</f>
        <v>0</v>
      </c>
      <c r="AR247" s="19" t="s">
        <v>415</v>
      </c>
      <c r="AT247" s="19" t="s">
        <v>410</v>
      </c>
      <c r="AU247" s="19" t="s">
        <v>87</v>
      </c>
      <c r="AY247" s="19" t="s">
        <v>406</v>
      </c>
      <c r="BE247" s="212">
        <f>IF(N247="základní",J247,0)</f>
        <v>0</v>
      </c>
      <c r="BF247" s="212">
        <f>IF(N247="snížená",J247,0)</f>
        <v>0</v>
      </c>
      <c r="BG247" s="212">
        <f>IF(N247="zákl. přenesená",J247,0)</f>
        <v>0</v>
      </c>
      <c r="BH247" s="212">
        <f>IF(N247="sníž. přenesená",J247,0)</f>
        <v>0</v>
      </c>
      <c r="BI247" s="212">
        <f>IF(N247="nulová",J247,0)</f>
        <v>0</v>
      </c>
      <c r="BJ247" s="19" t="s">
        <v>23</v>
      </c>
      <c r="BK247" s="212">
        <f>ROUND(I247*H247,2)</f>
        <v>0</v>
      </c>
      <c r="BL247" s="19" t="s">
        <v>415</v>
      </c>
      <c r="BM247" s="19" t="s">
        <v>4860</v>
      </c>
    </row>
    <row r="248" spans="2:65" s="13" customFormat="1" x14ac:dyDescent="0.3">
      <c r="B248" s="225"/>
      <c r="C248" s="226"/>
      <c r="D248" s="215" t="s">
        <v>417</v>
      </c>
      <c r="E248" s="227" t="s">
        <v>36</v>
      </c>
      <c r="F248" s="228" t="s">
        <v>4731</v>
      </c>
      <c r="G248" s="226"/>
      <c r="H248" s="229">
        <v>6.6</v>
      </c>
      <c r="I248" s="230"/>
      <c r="J248" s="226"/>
      <c r="K248" s="226"/>
      <c r="L248" s="231"/>
      <c r="M248" s="232"/>
      <c r="N248" s="233"/>
      <c r="O248" s="233"/>
      <c r="P248" s="233"/>
      <c r="Q248" s="233"/>
      <c r="R248" s="233"/>
      <c r="S248" s="233"/>
      <c r="T248" s="234"/>
      <c r="AT248" s="235" t="s">
        <v>417</v>
      </c>
      <c r="AU248" s="235" t="s">
        <v>87</v>
      </c>
      <c r="AV248" s="13" t="s">
        <v>87</v>
      </c>
      <c r="AW248" s="13" t="s">
        <v>43</v>
      </c>
      <c r="AX248" s="13" t="s">
        <v>79</v>
      </c>
      <c r="AY248" s="235" t="s">
        <v>406</v>
      </c>
    </row>
    <row r="249" spans="2:65" s="15" customFormat="1" x14ac:dyDescent="0.3">
      <c r="B249" s="254"/>
      <c r="C249" s="255"/>
      <c r="D249" s="247" t="s">
        <v>417</v>
      </c>
      <c r="E249" s="265" t="s">
        <v>4730</v>
      </c>
      <c r="F249" s="266" t="s">
        <v>435</v>
      </c>
      <c r="G249" s="255"/>
      <c r="H249" s="267">
        <v>6.6</v>
      </c>
      <c r="I249" s="259"/>
      <c r="J249" s="255"/>
      <c r="K249" s="255"/>
      <c r="L249" s="260"/>
      <c r="M249" s="261"/>
      <c r="N249" s="262"/>
      <c r="O249" s="262"/>
      <c r="P249" s="262"/>
      <c r="Q249" s="262"/>
      <c r="R249" s="262"/>
      <c r="S249" s="262"/>
      <c r="T249" s="263"/>
      <c r="AT249" s="264" t="s">
        <v>417</v>
      </c>
      <c r="AU249" s="264" t="s">
        <v>87</v>
      </c>
      <c r="AV249" s="15" t="s">
        <v>94</v>
      </c>
      <c r="AW249" s="15" t="s">
        <v>43</v>
      </c>
      <c r="AX249" s="15" t="s">
        <v>23</v>
      </c>
      <c r="AY249" s="264" t="s">
        <v>406</v>
      </c>
    </row>
    <row r="250" spans="2:65" s="1" customFormat="1" ht="22.5" customHeight="1" x14ac:dyDescent="0.3">
      <c r="B250" s="37"/>
      <c r="C250" s="268" t="s">
        <v>659</v>
      </c>
      <c r="D250" s="268" t="s">
        <v>533</v>
      </c>
      <c r="E250" s="269" t="s">
        <v>4861</v>
      </c>
      <c r="F250" s="270" t="s">
        <v>4862</v>
      </c>
      <c r="G250" s="271" t="s">
        <v>596</v>
      </c>
      <c r="H250" s="272">
        <v>1.827</v>
      </c>
      <c r="I250" s="273"/>
      <c r="J250" s="274">
        <f>ROUND(I250*H250,2)</f>
        <v>0</v>
      </c>
      <c r="K250" s="270" t="s">
        <v>36</v>
      </c>
      <c r="L250" s="275"/>
      <c r="M250" s="276" t="s">
        <v>36</v>
      </c>
      <c r="N250" s="277" t="s">
        <v>50</v>
      </c>
      <c r="O250" s="38"/>
      <c r="P250" s="210">
        <f>O250*H250</f>
        <v>0</v>
      </c>
      <c r="Q250" s="210">
        <v>3.2200000000000002E-3</v>
      </c>
      <c r="R250" s="210">
        <f>Q250*H250</f>
        <v>5.8829400000000006E-3</v>
      </c>
      <c r="S250" s="210">
        <v>0</v>
      </c>
      <c r="T250" s="211">
        <f>S250*H250</f>
        <v>0</v>
      </c>
      <c r="AR250" s="19" t="s">
        <v>457</v>
      </c>
      <c r="AT250" s="19" t="s">
        <v>533</v>
      </c>
      <c r="AU250" s="19" t="s">
        <v>87</v>
      </c>
      <c r="AY250" s="19" t="s">
        <v>406</v>
      </c>
      <c r="BE250" s="212">
        <f>IF(N250="základní",J250,0)</f>
        <v>0</v>
      </c>
      <c r="BF250" s="212">
        <f>IF(N250="snížená",J250,0)</f>
        <v>0</v>
      </c>
      <c r="BG250" s="212">
        <f>IF(N250="zákl. přenesená",J250,0)</f>
        <v>0</v>
      </c>
      <c r="BH250" s="212">
        <f>IF(N250="sníž. přenesená",J250,0)</f>
        <v>0</v>
      </c>
      <c r="BI250" s="212">
        <f>IF(N250="nulová",J250,0)</f>
        <v>0</v>
      </c>
      <c r="BJ250" s="19" t="s">
        <v>23</v>
      </c>
      <c r="BK250" s="212">
        <f>ROUND(I250*H250,2)</f>
        <v>0</v>
      </c>
      <c r="BL250" s="19" t="s">
        <v>415</v>
      </c>
      <c r="BM250" s="19" t="s">
        <v>4863</v>
      </c>
    </row>
    <row r="251" spans="2:65" s="13" customFormat="1" x14ac:dyDescent="0.3">
      <c r="B251" s="225"/>
      <c r="C251" s="226"/>
      <c r="D251" s="247" t="s">
        <v>417</v>
      </c>
      <c r="E251" s="226"/>
      <c r="F251" s="252" t="s">
        <v>4864</v>
      </c>
      <c r="G251" s="226"/>
      <c r="H251" s="253">
        <v>1.827</v>
      </c>
      <c r="I251" s="230"/>
      <c r="J251" s="226"/>
      <c r="K251" s="226"/>
      <c r="L251" s="231"/>
      <c r="M251" s="232"/>
      <c r="N251" s="233"/>
      <c r="O251" s="233"/>
      <c r="P251" s="233"/>
      <c r="Q251" s="233"/>
      <c r="R251" s="233"/>
      <c r="S251" s="233"/>
      <c r="T251" s="234"/>
      <c r="AT251" s="235" t="s">
        <v>417</v>
      </c>
      <c r="AU251" s="235" t="s">
        <v>87</v>
      </c>
      <c r="AV251" s="13" t="s">
        <v>87</v>
      </c>
      <c r="AW251" s="13" t="s">
        <v>4</v>
      </c>
      <c r="AX251" s="13" t="s">
        <v>23</v>
      </c>
      <c r="AY251" s="235" t="s">
        <v>406</v>
      </c>
    </row>
    <row r="252" spans="2:65" s="1" customFormat="1" ht="22.5" customHeight="1" x14ac:dyDescent="0.3">
      <c r="B252" s="37"/>
      <c r="C252" s="201" t="s">
        <v>662</v>
      </c>
      <c r="D252" s="201" t="s">
        <v>410</v>
      </c>
      <c r="E252" s="202" t="s">
        <v>4865</v>
      </c>
      <c r="F252" s="203" t="s">
        <v>4866</v>
      </c>
      <c r="G252" s="204" t="s">
        <v>596</v>
      </c>
      <c r="H252" s="205">
        <v>11</v>
      </c>
      <c r="I252" s="206"/>
      <c r="J252" s="207">
        <f>ROUND(I252*H252,2)</f>
        <v>0</v>
      </c>
      <c r="K252" s="203" t="s">
        <v>414</v>
      </c>
      <c r="L252" s="57"/>
      <c r="M252" s="208" t="s">
        <v>36</v>
      </c>
      <c r="N252" s="209" t="s">
        <v>50</v>
      </c>
      <c r="O252" s="38"/>
      <c r="P252" s="210">
        <f>O252*H252</f>
        <v>0</v>
      </c>
      <c r="Q252" s="210">
        <v>0</v>
      </c>
      <c r="R252" s="210">
        <f>Q252*H252</f>
        <v>0</v>
      </c>
      <c r="S252" s="210">
        <v>0</v>
      </c>
      <c r="T252" s="211">
        <f>S252*H252</f>
        <v>0</v>
      </c>
      <c r="AR252" s="19" t="s">
        <v>415</v>
      </c>
      <c r="AT252" s="19" t="s">
        <v>410</v>
      </c>
      <c r="AU252" s="19" t="s">
        <v>87</v>
      </c>
      <c r="AY252" s="19" t="s">
        <v>406</v>
      </c>
      <c r="BE252" s="212">
        <f>IF(N252="základní",J252,0)</f>
        <v>0</v>
      </c>
      <c r="BF252" s="212">
        <f>IF(N252="snížená",J252,0)</f>
        <v>0</v>
      </c>
      <c r="BG252" s="212">
        <f>IF(N252="zákl. přenesená",J252,0)</f>
        <v>0</v>
      </c>
      <c r="BH252" s="212">
        <f>IF(N252="sníž. přenesená",J252,0)</f>
        <v>0</v>
      </c>
      <c r="BI252" s="212">
        <f>IF(N252="nulová",J252,0)</f>
        <v>0</v>
      </c>
      <c r="BJ252" s="19" t="s">
        <v>23</v>
      </c>
      <c r="BK252" s="212">
        <f>ROUND(I252*H252,2)</f>
        <v>0</v>
      </c>
      <c r="BL252" s="19" t="s">
        <v>415</v>
      </c>
      <c r="BM252" s="19" t="s">
        <v>4867</v>
      </c>
    </row>
    <row r="253" spans="2:65" s="13" customFormat="1" x14ac:dyDescent="0.3">
      <c r="B253" s="225"/>
      <c r="C253" s="226"/>
      <c r="D253" s="247" t="s">
        <v>417</v>
      </c>
      <c r="E253" s="251" t="s">
        <v>36</v>
      </c>
      <c r="F253" s="252" t="s">
        <v>4868</v>
      </c>
      <c r="G253" s="226"/>
      <c r="H253" s="253">
        <v>11</v>
      </c>
      <c r="I253" s="230"/>
      <c r="J253" s="226"/>
      <c r="K253" s="226"/>
      <c r="L253" s="231"/>
      <c r="M253" s="232"/>
      <c r="N253" s="233"/>
      <c r="O253" s="233"/>
      <c r="P253" s="233"/>
      <c r="Q253" s="233"/>
      <c r="R253" s="233"/>
      <c r="S253" s="233"/>
      <c r="T253" s="234"/>
      <c r="AT253" s="235" t="s">
        <v>417</v>
      </c>
      <c r="AU253" s="235" t="s">
        <v>87</v>
      </c>
      <c r="AV253" s="13" t="s">
        <v>87</v>
      </c>
      <c r="AW253" s="13" t="s">
        <v>43</v>
      </c>
      <c r="AX253" s="13" t="s">
        <v>23</v>
      </c>
      <c r="AY253" s="235" t="s">
        <v>406</v>
      </c>
    </row>
    <row r="254" spans="2:65" s="1" customFormat="1" ht="22.5" customHeight="1" x14ac:dyDescent="0.3">
      <c r="B254" s="37"/>
      <c r="C254" s="201" t="s">
        <v>664</v>
      </c>
      <c r="D254" s="201" t="s">
        <v>410</v>
      </c>
      <c r="E254" s="202" t="s">
        <v>2989</v>
      </c>
      <c r="F254" s="203" t="s">
        <v>2990</v>
      </c>
      <c r="G254" s="204" t="s">
        <v>596</v>
      </c>
      <c r="H254" s="205">
        <v>11</v>
      </c>
      <c r="I254" s="206"/>
      <c r="J254" s="207">
        <f>ROUND(I254*H254,2)</f>
        <v>0</v>
      </c>
      <c r="K254" s="203" t="s">
        <v>414</v>
      </c>
      <c r="L254" s="57"/>
      <c r="M254" s="208" t="s">
        <v>36</v>
      </c>
      <c r="N254" s="209" t="s">
        <v>50</v>
      </c>
      <c r="O254" s="38"/>
      <c r="P254" s="210">
        <f>O254*H254</f>
        <v>0</v>
      </c>
      <c r="Q254" s="210">
        <v>0</v>
      </c>
      <c r="R254" s="210">
        <f>Q254*H254</f>
        <v>0</v>
      </c>
      <c r="S254" s="210">
        <v>0</v>
      </c>
      <c r="T254" s="211">
        <f>S254*H254</f>
        <v>0</v>
      </c>
      <c r="AR254" s="19" t="s">
        <v>415</v>
      </c>
      <c r="AT254" s="19" t="s">
        <v>410</v>
      </c>
      <c r="AU254" s="19" t="s">
        <v>87</v>
      </c>
      <c r="AY254" s="19" t="s">
        <v>406</v>
      </c>
      <c r="BE254" s="212">
        <f>IF(N254="základní",J254,0)</f>
        <v>0</v>
      </c>
      <c r="BF254" s="212">
        <f>IF(N254="snížená",J254,0)</f>
        <v>0</v>
      </c>
      <c r="BG254" s="212">
        <f>IF(N254="zákl. přenesená",J254,0)</f>
        <v>0</v>
      </c>
      <c r="BH254" s="212">
        <f>IF(N254="sníž. přenesená",J254,0)</f>
        <v>0</v>
      </c>
      <c r="BI254" s="212">
        <f>IF(N254="nulová",J254,0)</f>
        <v>0</v>
      </c>
      <c r="BJ254" s="19" t="s">
        <v>23</v>
      </c>
      <c r="BK254" s="212">
        <f>ROUND(I254*H254,2)</f>
        <v>0</v>
      </c>
      <c r="BL254" s="19" t="s">
        <v>415</v>
      </c>
      <c r="BM254" s="19" t="s">
        <v>4869</v>
      </c>
    </row>
    <row r="255" spans="2:65" s="13" customFormat="1" x14ac:dyDescent="0.3">
      <c r="B255" s="225"/>
      <c r="C255" s="226"/>
      <c r="D255" s="247" t="s">
        <v>417</v>
      </c>
      <c r="E255" s="251" t="s">
        <v>36</v>
      </c>
      <c r="F255" s="252" t="s">
        <v>4868</v>
      </c>
      <c r="G255" s="226"/>
      <c r="H255" s="253">
        <v>11</v>
      </c>
      <c r="I255" s="230"/>
      <c r="J255" s="226"/>
      <c r="K255" s="226"/>
      <c r="L255" s="231"/>
      <c r="M255" s="232"/>
      <c r="N255" s="233"/>
      <c r="O255" s="233"/>
      <c r="P255" s="233"/>
      <c r="Q255" s="233"/>
      <c r="R255" s="233"/>
      <c r="S255" s="233"/>
      <c r="T255" s="234"/>
      <c r="AT255" s="235" t="s">
        <v>417</v>
      </c>
      <c r="AU255" s="235" t="s">
        <v>87</v>
      </c>
      <c r="AV255" s="13" t="s">
        <v>87</v>
      </c>
      <c r="AW255" s="13" t="s">
        <v>43</v>
      </c>
      <c r="AX255" s="13" t="s">
        <v>23</v>
      </c>
      <c r="AY255" s="235" t="s">
        <v>406</v>
      </c>
    </row>
    <row r="256" spans="2:65" s="1" customFormat="1" ht="22.5" customHeight="1" x14ac:dyDescent="0.3">
      <c r="B256" s="37"/>
      <c r="C256" s="201" t="s">
        <v>252</v>
      </c>
      <c r="D256" s="201" t="s">
        <v>410</v>
      </c>
      <c r="E256" s="202" t="s">
        <v>3351</v>
      </c>
      <c r="F256" s="203" t="s">
        <v>3352</v>
      </c>
      <c r="G256" s="204" t="s">
        <v>413</v>
      </c>
      <c r="H256" s="205">
        <v>1.782</v>
      </c>
      <c r="I256" s="206"/>
      <c r="J256" s="207">
        <f>ROUND(I256*H256,2)</f>
        <v>0</v>
      </c>
      <c r="K256" s="203" t="s">
        <v>36</v>
      </c>
      <c r="L256" s="57"/>
      <c r="M256" s="208" t="s">
        <v>36</v>
      </c>
      <c r="N256" s="209" t="s">
        <v>50</v>
      </c>
      <c r="O256" s="38"/>
      <c r="P256" s="210">
        <f>O256*H256</f>
        <v>0</v>
      </c>
      <c r="Q256" s="210">
        <v>2.4775800000000001</v>
      </c>
      <c r="R256" s="210">
        <f>Q256*H256</f>
        <v>4.4150475600000005</v>
      </c>
      <c r="S256" s="210">
        <v>0</v>
      </c>
      <c r="T256" s="211">
        <f>S256*H256</f>
        <v>0</v>
      </c>
      <c r="AR256" s="19" t="s">
        <v>415</v>
      </c>
      <c r="AT256" s="19" t="s">
        <v>410</v>
      </c>
      <c r="AU256" s="19" t="s">
        <v>87</v>
      </c>
      <c r="AY256" s="19" t="s">
        <v>406</v>
      </c>
      <c r="BE256" s="212">
        <f>IF(N256="základní",J256,0)</f>
        <v>0</v>
      </c>
      <c r="BF256" s="212">
        <f>IF(N256="snížená",J256,0)</f>
        <v>0</v>
      </c>
      <c r="BG256" s="212">
        <f>IF(N256="zákl. přenesená",J256,0)</f>
        <v>0</v>
      </c>
      <c r="BH256" s="212">
        <f>IF(N256="sníž. přenesená",J256,0)</f>
        <v>0</v>
      </c>
      <c r="BI256" s="212">
        <f>IF(N256="nulová",J256,0)</f>
        <v>0</v>
      </c>
      <c r="BJ256" s="19" t="s">
        <v>23</v>
      </c>
      <c r="BK256" s="212">
        <f>ROUND(I256*H256,2)</f>
        <v>0</v>
      </c>
      <c r="BL256" s="19" t="s">
        <v>415</v>
      </c>
      <c r="BM256" s="19" t="s">
        <v>4870</v>
      </c>
    </row>
    <row r="257" spans="2:65" s="13" customFormat="1" x14ac:dyDescent="0.3">
      <c r="B257" s="225"/>
      <c r="C257" s="226"/>
      <c r="D257" s="247" t="s">
        <v>417</v>
      </c>
      <c r="E257" s="251" t="s">
        <v>36</v>
      </c>
      <c r="F257" s="252" t="s">
        <v>4871</v>
      </c>
      <c r="G257" s="226"/>
      <c r="H257" s="253">
        <v>1.782</v>
      </c>
      <c r="I257" s="230"/>
      <c r="J257" s="226"/>
      <c r="K257" s="226"/>
      <c r="L257" s="231"/>
      <c r="M257" s="232"/>
      <c r="N257" s="233"/>
      <c r="O257" s="233"/>
      <c r="P257" s="233"/>
      <c r="Q257" s="233"/>
      <c r="R257" s="233"/>
      <c r="S257" s="233"/>
      <c r="T257" s="234"/>
      <c r="AT257" s="235" t="s">
        <v>417</v>
      </c>
      <c r="AU257" s="235" t="s">
        <v>87</v>
      </c>
      <c r="AV257" s="13" t="s">
        <v>87</v>
      </c>
      <c r="AW257" s="13" t="s">
        <v>43</v>
      </c>
      <c r="AX257" s="13" t="s">
        <v>23</v>
      </c>
      <c r="AY257" s="235" t="s">
        <v>406</v>
      </c>
    </row>
    <row r="258" spans="2:65" s="1" customFormat="1" ht="22.5" customHeight="1" x14ac:dyDescent="0.3">
      <c r="B258" s="37"/>
      <c r="C258" s="201" t="s">
        <v>683</v>
      </c>
      <c r="D258" s="201" t="s">
        <v>410</v>
      </c>
      <c r="E258" s="202" t="s">
        <v>3356</v>
      </c>
      <c r="F258" s="203" t="s">
        <v>3357</v>
      </c>
      <c r="G258" s="204" t="s">
        <v>413</v>
      </c>
      <c r="H258" s="205">
        <v>5.4</v>
      </c>
      <c r="I258" s="206"/>
      <c r="J258" s="207">
        <f>ROUND(I258*H258,2)</f>
        <v>0</v>
      </c>
      <c r="K258" s="203" t="s">
        <v>36</v>
      </c>
      <c r="L258" s="57"/>
      <c r="M258" s="208" t="s">
        <v>36</v>
      </c>
      <c r="N258" s="209" t="s">
        <v>50</v>
      </c>
      <c r="O258" s="38"/>
      <c r="P258" s="210">
        <f>O258*H258</f>
        <v>0</v>
      </c>
      <c r="Q258" s="210">
        <v>2.4780000000000002</v>
      </c>
      <c r="R258" s="210">
        <f>Q258*H258</f>
        <v>13.381200000000002</v>
      </c>
      <c r="S258" s="210">
        <v>0</v>
      </c>
      <c r="T258" s="211">
        <f>S258*H258</f>
        <v>0</v>
      </c>
      <c r="AR258" s="19" t="s">
        <v>415</v>
      </c>
      <c r="AT258" s="19" t="s">
        <v>410</v>
      </c>
      <c r="AU258" s="19" t="s">
        <v>87</v>
      </c>
      <c r="AY258" s="19" t="s">
        <v>406</v>
      </c>
      <c r="BE258" s="212">
        <f>IF(N258="základní",J258,0)</f>
        <v>0</v>
      </c>
      <c r="BF258" s="212">
        <f>IF(N258="snížená",J258,0)</f>
        <v>0</v>
      </c>
      <c r="BG258" s="212">
        <f>IF(N258="zákl. přenesená",J258,0)</f>
        <v>0</v>
      </c>
      <c r="BH258" s="212">
        <f>IF(N258="sníž. přenesená",J258,0)</f>
        <v>0</v>
      </c>
      <c r="BI258" s="212">
        <f>IF(N258="nulová",J258,0)</f>
        <v>0</v>
      </c>
      <c r="BJ258" s="19" t="s">
        <v>23</v>
      </c>
      <c r="BK258" s="212">
        <f>ROUND(I258*H258,2)</f>
        <v>0</v>
      </c>
      <c r="BL258" s="19" t="s">
        <v>415</v>
      </c>
      <c r="BM258" s="19" t="s">
        <v>4872</v>
      </c>
    </row>
    <row r="259" spans="2:65" s="13" customFormat="1" x14ac:dyDescent="0.3">
      <c r="B259" s="225"/>
      <c r="C259" s="226"/>
      <c r="D259" s="247" t="s">
        <v>417</v>
      </c>
      <c r="E259" s="251" t="s">
        <v>36</v>
      </c>
      <c r="F259" s="252" t="s">
        <v>4873</v>
      </c>
      <c r="G259" s="226"/>
      <c r="H259" s="253">
        <v>5.4</v>
      </c>
      <c r="I259" s="230"/>
      <c r="J259" s="226"/>
      <c r="K259" s="226"/>
      <c r="L259" s="231"/>
      <c r="M259" s="232"/>
      <c r="N259" s="233"/>
      <c r="O259" s="233"/>
      <c r="P259" s="233"/>
      <c r="Q259" s="233"/>
      <c r="R259" s="233"/>
      <c r="S259" s="233"/>
      <c r="T259" s="234"/>
      <c r="AT259" s="235" t="s">
        <v>417</v>
      </c>
      <c r="AU259" s="235" t="s">
        <v>87</v>
      </c>
      <c r="AV259" s="13" t="s">
        <v>87</v>
      </c>
      <c r="AW259" s="13" t="s">
        <v>43</v>
      </c>
      <c r="AX259" s="13" t="s">
        <v>23</v>
      </c>
      <c r="AY259" s="235" t="s">
        <v>406</v>
      </c>
    </row>
    <row r="260" spans="2:65" s="1" customFormat="1" ht="22.5" customHeight="1" x14ac:dyDescent="0.3">
      <c r="B260" s="37"/>
      <c r="C260" s="201" t="s">
        <v>688</v>
      </c>
      <c r="D260" s="201" t="s">
        <v>410</v>
      </c>
      <c r="E260" s="202" t="s">
        <v>4874</v>
      </c>
      <c r="F260" s="203" t="s">
        <v>4875</v>
      </c>
      <c r="G260" s="204" t="s">
        <v>466</v>
      </c>
      <c r="H260" s="205">
        <v>39.06</v>
      </c>
      <c r="I260" s="206"/>
      <c r="J260" s="207">
        <f>ROUND(I260*H260,2)</f>
        <v>0</v>
      </c>
      <c r="K260" s="203" t="s">
        <v>414</v>
      </c>
      <c r="L260" s="57"/>
      <c r="M260" s="208" t="s">
        <v>36</v>
      </c>
      <c r="N260" s="209" t="s">
        <v>50</v>
      </c>
      <c r="O260" s="38"/>
      <c r="P260" s="210">
        <f>O260*H260</f>
        <v>0</v>
      </c>
      <c r="Q260" s="210">
        <v>4.6499999999999996E-3</v>
      </c>
      <c r="R260" s="210">
        <f>Q260*H260</f>
        <v>0.18162899999999998</v>
      </c>
      <c r="S260" s="210">
        <v>0</v>
      </c>
      <c r="T260" s="211">
        <f>S260*H260</f>
        <v>0</v>
      </c>
      <c r="AR260" s="19" t="s">
        <v>415</v>
      </c>
      <c r="AT260" s="19" t="s">
        <v>410</v>
      </c>
      <c r="AU260" s="19" t="s">
        <v>87</v>
      </c>
      <c r="AY260" s="19" t="s">
        <v>406</v>
      </c>
      <c r="BE260" s="212">
        <f>IF(N260="základní",J260,0)</f>
        <v>0</v>
      </c>
      <c r="BF260" s="212">
        <f>IF(N260="snížená",J260,0)</f>
        <v>0</v>
      </c>
      <c r="BG260" s="212">
        <f>IF(N260="zákl. přenesená",J260,0)</f>
        <v>0</v>
      </c>
      <c r="BH260" s="212">
        <f>IF(N260="sníž. přenesená",J260,0)</f>
        <v>0</v>
      </c>
      <c r="BI260" s="212">
        <f>IF(N260="nulová",J260,0)</f>
        <v>0</v>
      </c>
      <c r="BJ260" s="19" t="s">
        <v>23</v>
      </c>
      <c r="BK260" s="212">
        <f>ROUND(I260*H260,2)</f>
        <v>0</v>
      </c>
      <c r="BL260" s="19" t="s">
        <v>415</v>
      </c>
      <c r="BM260" s="19" t="s">
        <v>4876</v>
      </c>
    </row>
    <row r="261" spans="2:65" s="12" customFormat="1" x14ac:dyDescent="0.3">
      <c r="B261" s="213"/>
      <c r="C261" s="214"/>
      <c r="D261" s="215" t="s">
        <v>417</v>
      </c>
      <c r="E261" s="216" t="s">
        <v>36</v>
      </c>
      <c r="F261" s="217" t="s">
        <v>4877</v>
      </c>
      <c r="G261" s="214"/>
      <c r="H261" s="218" t="s">
        <v>36</v>
      </c>
      <c r="I261" s="219"/>
      <c r="J261" s="214"/>
      <c r="K261" s="214"/>
      <c r="L261" s="220"/>
      <c r="M261" s="221"/>
      <c r="N261" s="222"/>
      <c r="O261" s="222"/>
      <c r="P261" s="222"/>
      <c r="Q261" s="222"/>
      <c r="R261" s="222"/>
      <c r="S261" s="222"/>
      <c r="T261" s="223"/>
      <c r="AT261" s="224" t="s">
        <v>417</v>
      </c>
      <c r="AU261" s="224" t="s">
        <v>87</v>
      </c>
      <c r="AV261" s="12" t="s">
        <v>23</v>
      </c>
      <c r="AW261" s="12" t="s">
        <v>43</v>
      </c>
      <c r="AX261" s="12" t="s">
        <v>79</v>
      </c>
      <c r="AY261" s="224" t="s">
        <v>406</v>
      </c>
    </row>
    <row r="262" spans="2:65" s="13" customFormat="1" x14ac:dyDescent="0.3">
      <c r="B262" s="225"/>
      <c r="C262" s="226"/>
      <c r="D262" s="215" t="s">
        <v>417</v>
      </c>
      <c r="E262" s="227" t="s">
        <v>36</v>
      </c>
      <c r="F262" s="228" t="s">
        <v>4878</v>
      </c>
      <c r="G262" s="226"/>
      <c r="H262" s="229">
        <v>15.6</v>
      </c>
      <c r="I262" s="230"/>
      <c r="J262" s="226"/>
      <c r="K262" s="226"/>
      <c r="L262" s="231"/>
      <c r="M262" s="232"/>
      <c r="N262" s="233"/>
      <c r="O262" s="233"/>
      <c r="P262" s="233"/>
      <c r="Q262" s="233"/>
      <c r="R262" s="233"/>
      <c r="S262" s="233"/>
      <c r="T262" s="234"/>
      <c r="AT262" s="235" t="s">
        <v>417</v>
      </c>
      <c r="AU262" s="235" t="s">
        <v>87</v>
      </c>
      <c r="AV262" s="13" t="s">
        <v>87</v>
      </c>
      <c r="AW262" s="13" t="s">
        <v>43</v>
      </c>
      <c r="AX262" s="13" t="s">
        <v>79</v>
      </c>
      <c r="AY262" s="235" t="s">
        <v>406</v>
      </c>
    </row>
    <row r="263" spans="2:65" s="13" customFormat="1" x14ac:dyDescent="0.3">
      <c r="B263" s="225"/>
      <c r="C263" s="226"/>
      <c r="D263" s="215" t="s">
        <v>417</v>
      </c>
      <c r="E263" s="227" t="s">
        <v>36</v>
      </c>
      <c r="F263" s="228" t="s">
        <v>4879</v>
      </c>
      <c r="G263" s="226"/>
      <c r="H263" s="229">
        <v>23.46</v>
      </c>
      <c r="I263" s="230"/>
      <c r="J263" s="226"/>
      <c r="K263" s="226"/>
      <c r="L263" s="231"/>
      <c r="M263" s="232"/>
      <c r="N263" s="233"/>
      <c r="O263" s="233"/>
      <c r="P263" s="233"/>
      <c r="Q263" s="233"/>
      <c r="R263" s="233"/>
      <c r="S263" s="233"/>
      <c r="T263" s="234"/>
      <c r="AT263" s="235" t="s">
        <v>417</v>
      </c>
      <c r="AU263" s="235" t="s">
        <v>87</v>
      </c>
      <c r="AV263" s="13" t="s">
        <v>87</v>
      </c>
      <c r="AW263" s="13" t="s">
        <v>43</v>
      </c>
      <c r="AX263" s="13" t="s">
        <v>79</v>
      </c>
      <c r="AY263" s="235" t="s">
        <v>406</v>
      </c>
    </row>
    <row r="264" spans="2:65" s="14" customFormat="1" x14ac:dyDescent="0.3">
      <c r="B264" s="236"/>
      <c r="C264" s="237"/>
      <c r="D264" s="247" t="s">
        <v>417</v>
      </c>
      <c r="E264" s="248" t="s">
        <v>36</v>
      </c>
      <c r="F264" s="249" t="s">
        <v>421</v>
      </c>
      <c r="G264" s="237"/>
      <c r="H264" s="250">
        <v>39.06</v>
      </c>
      <c r="I264" s="241"/>
      <c r="J264" s="237"/>
      <c r="K264" s="237"/>
      <c r="L264" s="242"/>
      <c r="M264" s="243"/>
      <c r="N264" s="244"/>
      <c r="O264" s="244"/>
      <c r="P264" s="244"/>
      <c r="Q264" s="244"/>
      <c r="R264" s="244"/>
      <c r="S264" s="244"/>
      <c r="T264" s="245"/>
      <c r="AT264" s="246" t="s">
        <v>417</v>
      </c>
      <c r="AU264" s="246" t="s">
        <v>87</v>
      </c>
      <c r="AV264" s="14" t="s">
        <v>415</v>
      </c>
      <c r="AW264" s="14" t="s">
        <v>43</v>
      </c>
      <c r="AX264" s="14" t="s">
        <v>23</v>
      </c>
      <c r="AY264" s="246" t="s">
        <v>406</v>
      </c>
    </row>
    <row r="265" spans="2:65" s="1" customFormat="1" ht="22.5" customHeight="1" x14ac:dyDescent="0.3">
      <c r="B265" s="37"/>
      <c r="C265" s="201" t="s">
        <v>694</v>
      </c>
      <c r="D265" s="201" t="s">
        <v>410</v>
      </c>
      <c r="E265" s="202" t="s">
        <v>2359</v>
      </c>
      <c r="F265" s="203" t="s">
        <v>2360</v>
      </c>
      <c r="G265" s="204" t="s">
        <v>501</v>
      </c>
      <c r="H265" s="205">
        <v>1.1279999999999999</v>
      </c>
      <c r="I265" s="206"/>
      <c r="J265" s="207">
        <f>ROUND(I265*H265,2)</f>
        <v>0</v>
      </c>
      <c r="K265" s="203" t="s">
        <v>414</v>
      </c>
      <c r="L265" s="57"/>
      <c r="M265" s="208" t="s">
        <v>36</v>
      </c>
      <c r="N265" s="209" t="s">
        <v>50</v>
      </c>
      <c r="O265" s="38"/>
      <c r="P265" s="210">
        <f>O265*H265</f>
        <v>0</v>
      </c>
      <c r="Q265" s="210">
        <v>1.04196</v>
      </c>
      <c r="R265" s="210">
        <f>Q265*H265</f>
        <v>1.17533088</v>
      </c>
      <c r="S265" s="210">
        <v>0</v>
      </c>
      <c r="T265" s="211">
        <f>S265*H265</f>
        <v>0</v>
      </c>
      <c r="AR265" s="19" t="s">
        <v>415</v>
      </c>
      <c r="AT265" s="19" t="s">
        <v>410</v>
      </c>
      <c r="AU265" s="19" t="s">
        <v>87</v>
      </c>
      <c r="AY265" s="19" t="s">
        <v>406</v>
      </c>
      <c r="BE265" s="212">
        <f>IF(N265="základní",J265,0)</f>
        <v>0</v>
      </c>
      <c r="BF265" s="212">
        <f>IF(N265="snížená",J265,0)</f>
        <v>0</v>
      </c>
      <c r="BG265" s="212">
        <f>IF(N265="zákl. přenesená",J265,0)</f>
        <v>0</v>
      </c>
      <c r="BH265" s="212">
        <f>IF(N265="sníž. přenesená",J265,0)</f>
        <v>0</v>
      </c>
      <c r="BI265" s="212">
        <f>IF(N265="nulová",J265,0)</f>
        <v>0</v>
      </c>
      <c r="BJ265" s="19" t="s">
        <v>23</v>
      </c>
      <c r="BK265" s="212">
        <f>ROUND(I265*H265,2)</f>
        <v>0</v>
      </c>
      <c r="BL265" s="19" t="s">
        <v>415</v>
      </c>
      <c r="BM265" s="19" t="s">
        <v>4880</v>
      </c>
    </row>
    <row r="266" spans="2:65" s="1" customFormat="1" ht="22.5" customHeight="1" x14ac:dyDescent="0.3">
      <c r="B266" s="37"/>
      <c r="C266" s="201" t="s">
        <v>696</v>
      </c>
      <c r="D266" s="201" t="s">
        <v>410</v>
      </c>
      <c r="E266" s="202" t="s">
        <v>2346</v>
      </c>
      <c r="F266" s="203" t="s">
        <v>2347</v>
      </c>
      <c r="G266" s="204" t="s">
        <v>501</v>
      </c>
      <c r="H266" s="205">
        <v>2.1000000000000001E-2</v>
      </c>
      <c r="I266" s="206"/>
      <c r="J266" s="207">
        <f>ROUND(I266*H266,2)</f>
        <v>0</v>
      </c>
      <c r="K266" s="203" t="s">
        <v>414</v>
      </c>
      <c r="L266" s="57"/>
      <c r="M266" s="208" t="s">
        <v>36</v>
      </c>
      <c r="N266" s="209" t="s">
        <v>50</v>
      </c>
      <c r="O266" s="38"/>
      <c r="P266" s="210">
        <f>O266*H266</f>
        <v>0</v>
      </c>
      <c r="Q266" s="210">
        <v>1.0369600000000001</v>
      </c>
      <c r="R266" s="210">
        <f>Q266*H266</f>
        <v>2.1776160000000003E-2</v>
      </c>
      <c r="S266" s="210">
        <v>0</v>
      </c>
      <c r="T266" s="211">
        <f>S266*H266</f>
        <v>0</v>
      </c>
      <c r="AR266" s="19" t="s">
        <v>415</v>
      </c>
      <c r="AT266" s="19" t="s">
        <v>410</v>
      </c>
      <c r="AU266" s="19" t="s">
        <v>87</v>
      </c>
      <c r="AY266" s="19" t="s">
        <v>406</v>
      </c>
      <c r="BE266" s="212">
        <f>IF(N266="základní",J266,0)</f>
        <v>0</v>
      </c>
      <c r="BF266" s="212">
        <f>IF(N266="snížená",J266,0)</f>
        <v>0</v>
      </c>
      <c r="BG266" s="212">
        <f>IF(N266="zákl. přenesená",J266,0)</f>
        <v>0</v>
      </c>
      <c r="BH266" s="212">
        <f>IF(N266="sníž. přenesená",J266,0)</f>
        <v>0</v>
      </c>
      <c r="BI266" s="212">
        <f>IF(N266="nulová",J266,0)</f>
        <v>0</v>
      </c>
      <c r="BJ266" s="19" t="s">
        <v>23</v>
      </c>
      <c r="BK266" s="212">
        <f>ROUND(I266*H266,2)</f>
        <v>0</v>
      </c>
      <c r="BL266" s="19" t="s">
        <v>415</v>
      </c>
      <c r="BM266" s="19" t="s">
        <v>4881</v>
      </c>
    </row>
    <row r="267" spans="2:65" s="12" customFormat="1" x14ac:dyDescent="0.3">
      <c r="B267" s="213"/>
      <c r="C267" s="214"/>
      <c r="D267" s="215" t="s">
        <v>417</v>
      </c>
      <c r="E267" s="216" t="s">
        <v>36</v>
      </c>
      <c r="F267" s="217" t="s">
        <v>4882</v>
      </c>
      <c r="G267" s="214"/>
      <c r="H267" s="218" t="s">
        <v>36</v>
      </c>
      <c r="I267" s="219"/>
      <c r="J267" s="214"/>
      <c r="K267" s="214"/>
      <c r="L267" s="220"/>
      <c r="M267" s="221"/>
      <c r="N267" s="222"/>
      <c r="O267" s="222"/>
      <c r="P267" s="222"/>
      <c r="Q267" s="222"/>
      <c r="R267" s="222"/>
      <c r="S267" s="222"/>
      <c r="T267" s="223"/>
      <c r="AT267" s="224" t="s">
        <v>417</v>
      </c>
      <c r="AU267" s="224" t="s">
        <v>87</v>
      </c>
      <c r="AV267" s="12" t="s">
        <v>23</v>
      </c>
      <c r="AW267" s="12" t="s">
        <v>43</v>
      </c>
      <c r="AX267" s="12" t="s">
        <v>79</v>
      </c>
      <c r="AY267" s="224" t="s">
        <v>406</v>
      </c>
    </row>
    <row r="268" spans="2:65" s="13" customFormat="1" x14ac:dyDescent="0.3">
      <c r="B268" s="225"/>
      <c r="C268" s="226"/>
      <c r="D268" s="247" t="s">
        <v>417</v>
      </c>
      <c r="E268" s="251" t="s">
        <v>36</v>
      </c>
      <c r="F268" s="252" t="s">
        <v>4883</v>
      </c>
      <c r="G268" s="226"/>
      <c r="H268" s="253">
        <v>2.1000000000000001E-2</v>
      </c>
      <c r="I268" s="230"/>
      <c r="J268" s="226"/>
      <c r="K268" s="226"/>
      <c r="L268" s="231"/>
      <c r="M268" s="232"/>
      <c r="N268" s="233"/>
      <c r="O268" s="233"/>
      <c r="P268" s="233"/>
      <c r="Q268" s="233"/>
      <c r="R268" s="233"/>
      <c r="S268" s="233"/>
      <c r="T268" s="234"/>
      <c r="AT268" s="235" t="s">
        <v>417</v>
      </c>
      <c r="AU268" s="235" t="s">
        <v>87</v>
      </c>
      <c r="AV268" s="13" t="s">
        <v>87</v>
      </c>
      <c r="AW268" s="13" t="s">
        <v>43</v>
      </c>
      <c r="AX268" s="13" t="s">
        <v>23</v>
      </c>
      <c r="AY268" s="235" t="s">
        <v>406</v>
      </c>
    </row>
    <row r="269" spans="2:65" s="1" customFormat="1" ht="22.5" customHeight="1" x14ac:dyDescent="0.3">
      <c r="B269" s="37"/>
      <c r="C269" s="201" t="s">
        <v>699</v>
      </c>
      <c r="D269" s="201" t="s">
        <v>410</v>
      </c>
      <c r="E269" s="202" t="s">
        <v>3370</v>
      </c>
      <c r="F269" s="203" t="s">
        <v>4884</v>
      </c>
      <c r="G269" s="204" t="s">
        <v>413</v>
      </c>
      <c r="H269" s="205">
        <v>0.71299999999999997</v>
      </c>
      <c r="I269" s="206"/>
      <c r="J269" s="207">
        <f>ROUND(I269*H269,2)</f>
        <v>0</v>
      </c>
      <c r="K269" s="203" t="s">
        <v>36</v>
      </c>
      <c r="L269" s="57"/>
      <c r="M269" s="208" t="s">
        <v>36</v>
      </c>
      <c r="N269" s="209" t="s">
        <v>50</v>
      </c>
      <c r="O269" s="38"/>
      <c r="P269" s="210">
        <f>O269*H269</f>
        <v>0</v>
      </c>
      <c r="Q269" s="210">
        <v>2.4780000000000002</v>
      </c>
      <c r="R269" s="210">
        <f>Q269*H269</f>
        <v>1.7668140000000001</v>
      </c>
      <c r="S269" s="210">
        <v>0</v>
      </c>
      <c r="T269" s="211">
        <f>S269*H269</f>
        <v>0</v>
      </c>
      <c r="AR269" s="19" t="s">
        <v>415</v>
      </c>
      <c r="AT269" s="19" t="s">
        <v>410</v>
      </c>
      <c r="AU269" s="19" t="s">
        <v>87</v>
      </c>
      <c r="AY269" s="19" t="s">
        <v>406</v>
      </c>
      <c r="BE269" s="212">
        <f>IF(N269="základní",J269,0)</f>
        <v>0</v>
      </c>
      <c r="BF269" s="212">
        <f>IF(N269="snížená",J269,0)</f>
        <v>0</v>
      </c>
      <c r="BG269" s="212">
        <f>IF(N269="zákl. přenesená",J269,0)</f>
        <v>0</v>
      </c>
      <c r="BH269" s="212">
        <f>IF(N269="sníž. přenesená",J269,0)</f>
        <v>0</v>
      </c>
      <c r="BI269" s="212">
        <f>IF(N269="nulová",J269,0)</f>
        <v>0</v>
      </c>
      <c r="BJ269" s="19" t="s">
        <v>23</v>
      </c>
      <c r="BK269" s="212">
        <f>ROUND(I269*H269,2)</f>
        <v>0</v>
      </c>
      <c r="BL269" s="19" t="s">
        <v>415</v>
      </c>
      <c r="BM269" s="19" t="s">
        <v>4885</v>
      </c>
    </row>
    <row r="270" spans="2:65" s="13" customFormat="1" x14ac:dyDescent="0.3">
      <c r="B270" s="225"/>
      <c r="C270" s="226"/>
      <c r="D270" s="247" t="s">
        <v>417</v>
      </c>
      <c r="E270" s="251" t="s">
        <v>36</v>
      </c>
      <c r="F270" s="252" t="s">
        <v>4886</v>
      </c>
      <c r="G270" s="226"/>
      <c r="H270" s="253">
        <v>0.71299999999999997</v>
      </c>
      <c r="I270" s="230"/>
      <c r="J270" s="226"/>
      <c r="K270" s="226"/>
      <c r="L270" s="231"/>
      <c r="M270" s="232"/>
      <c r="N270" s="233"/>
      <c r="O270" s="233"/>
      <c r="P270" s="233"/>
      <c r="Q270" s="233"/>
      <c r="R270" s="233"/>
      <c r="S270" s="233"/>
      <c r="T270" s="234"/>
      <c r="AT270" s="235" t="s">
        <v>417</v>
      </c>
      <c r="AU270" s="235" t="s">
        <v>87</v>
      </c>
      <c r="AV270" s="13" t="s">
        <v>87</v>
      </c>
      <c r="AW270" s="13" t="s">
        <v>43</v>
      </c>
      <c r="AX270" s="13" t="s">
        <v>23</v>
      </c>
      <c r="AY270" s="235" t="s">
        <v>406</v>
      </c>
    </row>
    <row r="271" spans="2:65" s="1" customFormat="1" ht="22.5" customHeight="1" x14ac:dyDescent="0.3">
      <c r="B271" s="37"/>
      <c r="C271" s="201" t="s">
        <v>703</v>
      </c>
      <c r="D271" s="201" t="s">
        <v>410</v>
      </c>
      <c r="E271" s="202" t="s">
        <v>4887</v>
      </c>
      <c r="F271" s="203" t="s">
        <v>4888</v>
      </c>
      <c r="G271" s="204" t="s">
        <v>501</v>
      </c>
      <c r="H271" s="205">
        <v>1.4E-2</v>
      </c>
      <c r="I271" s="206"/>
      <c r="J271" s="207">
        <f>ROUND(I271*H271,2)</f>
        <v>0</v>
      </c>
      <c r="K271" s="203" t="s">
        <v>414</v>
      </c>
      <c r="L271" s="57"/>
      <c r="M271" s="208" t="s">
        <v>36</v>
      </c>
      <c r="N271" s="209" t="s">
        <v>50</v>
      </c>
      <c r="O271" s="38"/>
      <c r="P271" s="210">
        <f>O271*H271</f>
        <v>0</v>
      </c>
      <c r="Q271" s="210">
        <v>1.0038400000000001</v>
      </c>
      <c r="R271" s="210">
        <f>Q271*H271</f>
        <v>1.4053760000000002E-2</v>
      </c>
      <c r="S271" s="210">
        <v>0</v>
      </c>
      <c r="T271" s="211">
        <f>S271*H271</f>
        <v>0</v>
      </c>
      <c r="AR271" s="19" t="s">
        <v>415</v>
      </c>
      <c r="AT271" s="19" t="s">
        <v>410</v>
      </c>
      <c r="AU271" s="19" t="s">
        <v>87</v>
      </c>
      <c r="AY271" s="19" t="s">
        <v>406</v>
      </c>
      <c r="BE271" s="212">
        <f>IF(N271="základní",J271,0)</f>
        <v>0</v>
      </c>
      <c r="BF271" s="212">
        <f>IF(N271="snížená",J271,0)</f>
        <v>0</v>
      </c>
      <c r="BG271" s="212">
        <f>IF(N271="zákl. přenesená",J271,0)</f>
        <v>0</v>
      </c>
      <c r="BH271" s="212">
        <f>IF(N271="sníž. přenesená",J271,0)</f>
        <v>0</v>
      </c>
      <c r="BI271" s="212">
        <f>IF(N271="nulová",J271,0)</f>
        <v>0</v>
      </c>
      <c r="BJ271" s="19" t="s">
        <v>23</v>
      </c>
      <c r="BK271" s="212">
        <f>ROUND(I271*H271,2)</f>
        <v>0</v>
      </c>
      <c r="BL271" s="19" t="s">
        <v>415</v>
      </c>
      <c r="BM271" s="19" t="s">
        <v>4889</v>
      </c>
    </row>
    <row r="272" spans="2:65" s="13" customFormat="1" x14ac:dyDescent="0.3">
      <c r="B272" s="225"/>
      <c r="C272" s="226"/>
      <c r="D272" s="247" t="s">
        <v>417</v>
      </c>
      <c r="E272" s="251" t="s">
        <v>36</v>
      </c>
      <c r="F272" s="252" t="s">
        <v>4890</v>
      </c>
      <c r="G272" s="226"/>
      <c r="H272" s="253">
        <v>1.4E-2</v>
      </c>
      <c r="I272" s="230"/>
      <c r="J272" s="226"/>
      <c r="K272" s="226"/>
      <c r="L272" s="231"/>
      <c r="M272" s="232"/>
      <c r="N272" s="233"/>
      <c r="O272" s="233"/>
      <c r="P272" s="233"/>
      <c r="Q272" s="233"/>
      <c r="R272" s="233"/>
      <c r="S272" s="233"/>
      <c r="T272" s="234"/>
      <c r="AT272" s="235" t="s">
        <v>417</v>
      </c>
      <c r="AU272" s="235" t="s">
        <v>87</v>
      </c>
      <c r="AV272" s="13" t="s">
        <v>87</v>
      </c>
      <c r="AW272" s="13" t="s">
        <v>43</v>
      </c>
      <c r="AX272" s="13" t="s">
        <v>23</v>
      </c>
      <c r="AY272" s="235" t="s">
        <v>406</v>
      </c>
    </row>
    <row r="273" spans="2:65" s="1" customFormat="1" ht="22.5" customHeight="1" x14ac:dyDescent="0.3">
      <c r="B273" s="37"/>
      <c r="C273" s="201" t="s">
        <v>709</v>
      </c>
      <c r="D273" s="201" t="s">
        <v>410</v>
      </c>
      <c r="E273" s="202" t="s">
        <v>4891</v>
      </c>
      <c r="F273" s="203" t="s">
        <v>4892</v>
      </c>
      <c r="G273" s="204" t="s">
        <v>466</v>
      </c>
      <c r="H273" s="205">
        <v>3.24</v>
      </c>
      <c r="I273" s="206"/>
      <c r="J273" s="207">
        <f>ROUND(I273*H273,2)</f>
        <v>0</v>
      </c>
      <c r="K273" s="203" t="s">
        <v>36</v>
      </c>
      <c r="L273" s="57"/>
      <c r="M273" s="208" t="s">
        <v>36</v>
      </c>
      <c r="N273" s="209" t="s">
        <v>50</v>
      </c>
      <c r="O273" s="38"/>
      <c r="P273" s="210">
        <f>O273*H273</f>
        <v>0</v>
      </c>
      <c r="Q273" s="210">
        <v>1.1999999999999999E-3</v>
      </c>
      <c r="R273" s="210">
        <f>Q273*H273</f>
        <v>3.888E-3</v>
      </c>
      <c r="S273" s="210">
        <v>0</v>
      </c>
      <c r="T273" s="211">
        <f>S273*H273</f>
        <v>0</v>
      </c>
      <c r="AR273" s="19" t="s">
        <v>415</v>
      </c>
      <c r="AT273" s="19" t="s">
        <v>410</v>
      </c>
      <c r="AU273" s="19" t="s">
        <v>87</v>
      </c>
      <c r="AY273" s="19" t="s">
        <v>406</v>
      </c>
      <c r="BE273" s="212">
        <f>IF(N273="základní",J273,0)</f>
        <v>0</v>
      </c>
      <c r="BF273" s="212">
        <f>IF(N273="snížená",J273,0)</f>
        <v>0</v>
      </c>
      <c r="BG273" s="212">
        <f>IF(N273="zákl. přenesená",J273,0)</f>
        <v>0</v>
      </c>
      <c r="BH273" s="212">
        <f>IF(N273="sníž. přenesená",J273,0)</f>
        <v>0</v>
      </c>
      <c r="BI273" s="212">
        <f>IF(N273="nulová",J273,0)</f>
        <v>0</v>
      </c>
      <c r="BJ273" s="19" t="s">
        <v>23</v>
      </c>
      <c r="BK273" s="212">
        <f>ROUND(I273*H273,2)</f>
        <v>0</v>
      </c>
      <c r="BL273" s="19" t="s">
        <v>415</v>
      </c>
      <c r="BM273" s="19" t="s">
        <v>4893</v>
      </c>
    </row>
    <row r="274" spans="2:65" s="13" customFormat="1" x14ac:dyDescent="0.3">
      <c r="B274" s="225"/>
      <c r="C274" s="226"/>
      <c r="D274" s="247" t="s">
        <v>417</v>
      </c>
      <c r="E274" s="251" t="s">
        <v>36</v>
      </c>
      <c r="F274" s="252" t="s">
        <v>4894</v>
      </c>
      <c r="G274" s="226"/>
      <c r="H274" s="253">
        <v>3.24</v>
      </c>
      <c r="I274" s="230"/>
      <c r="J274" s="226"/>
      <c r="K274" s="226"/>
      <c r="L274" s="231"/>
      <c r="M274" s="232"/>
      <c r="N274" s="233"/>
      <c r="O274" s="233"/>
      <c r="P274" s="233"/>
      <c r="Q274" s="233"/>
      <c r="R274" s="233"/>
      <c r="S274" s="233"/>
      <c r="T274" s="234"/>
      <c r="AT274" s="235" t="s">
        <v>417</v>
      </c>
      <c r="AU274" s="235" t="s">
        <v>87</v>
      </c>
      <c r="AV274" s="13" t="s">
        <v>87</v>
      </c>
      <c r="AW274" s="13" t="s">
        <v>43</v>
      </c>
      <c r="AX274" s="13" t="s">
        <v>23</v>
      </c>
      <c r="AY274" s="235" t="s">
        <v>406</v>
      </c>
    </row>
    <row r="275" spans="2:65" s="1" customFormat="1" ht="22.5" customHeight="1" x14ac:dyDescent="0.3">
      <c r="B275" s="37"/>
      <c r="C275" s="201" t="s">
        <v>714</v>
      </c>
      <c r="D275" s="201" t="s">
        <v>410</v>
      </c>
      <c r="E275" s="202" t="s">
        <v>1821</v>
      </c>
      <c r="F275" s="203" t="s">
        <v>3386</v>
      </c>
      <c r="G275" s="204" t="s">
        <v>596</v>
      </c>
      <c r="H275" s="205">
        <v>9.5</v>
      </c>
      <c r="I275" s="206"/>
      <c r="J275" s="207">
        <f>ROUND(I275*H275,2)</f>
        <v>0</v>
      </c>
      <c r="K275" s="203" t="s">
        <v>36</v>
      </c>
      <c r="L275" s="57"/>
      <c r="M275" s="208" t="s">
        <v>36</v>
      </c>
      <c r="N275" s="209" t="s">
        <v>50</v>
      </c>
      <c r="O275" s="38"/>
      <c r="P275" s="210">
        <f>O275*H275</f>
        <v>0</v>
      </c>
      <c r="Q275" s="210">
        <v>3.2000000000000003E-4</v>
      </c>
      <c r="R275" s="210">
        <f>Q275*H275</f>
        <v>3.0400000000000002E-3</v>
      </c>
      <c r="S275" s="210">
        <v>0</v>
      </c>
      <c r="T275" s="211">
        <f>S275*H275</f>
        <v>0</v>
      </c>
      <c r="AR275" s="19" t="s">
        <v>415</v>
      </c>
      <c r="AT275" s="19" t="s">
        <v>410</v>
      </c>
      <c r="AU275" s="19" t="s">
        <v>87</v>
      </c>
      <c r="AY275" s="19" t="s">
        <v>406</v>
      </c>
      <c r="BE275" s="212">
        <f>IF(N275="základní",J275,0)</f>
        <v>0</v>
      </c>
      <c r="BF275" s="212">
        <f>IF(N275="snížená",J275,0)</f>
        <v>0</v>
      </c>
      <c r="BG275" s="212">
        <f>IF(N275="zákl. přenesená",J275,0)</f>
        <v>0</v>
      </c>
      <c r="BH275" s="212">
        <f>IF(N275="sníž. přenesená",J275,0)</f>
        <v>0</v>
      </c>
      <c r="BI275" s="212">
        <f>IF(N275="nulová",J275,0)</f>
        <v>0</v>
      </c>
      <c r="BJ275" s="19" t="s">
        <v>23</v>
      </c>
      <c r="BK275" s="212">
        <f>ROUND(I275*H275,2)</f>
        <v>0</v>
      </c>
      <c r="BL275" s="19" t="s">
        <v>415</v>
      </c>
      <c r="BM275" s="19" t="s">
        <v>4895</v>
      </c>
    </row>
    <row r="276" spans="2:65" s="13" customFormat="1" x14ac:dyDescent="0.3">
      <c r="B276" s="225"/>
      <c r="C276" s="226"/>
      <c r="D276" s="247" t="s">
        <v>417</v>
      </c>
      <c r="E276" s="251" t="s">
        <v>36</v>
      </c>
      <c r="F276" s="252" t="s">
        <v>4896</v>
      </c>
      <c r="G276" s="226"/>
      <c r="H276" s="253">
        <v>9.5</v>
      </c>
      <c r="I276" s="230"/>
      <c r="J276" s="226"/>
      <c r="K276" s="226"/>
      <c r="L276" s="231"/>
      <c r="M276" s="232"/>
      <c r="N276" s="233"/>
      <c r="O276" s="233"/>
      <c r="P276" s="233"/>
      <c r="Q276" s="233"/>
      <c r="R276" s="233"/>
      <c r="S276" s="233"/>
      <c r="T276" s="234"/>
      <c r="AT276" s="235" t="s">
        <v>417</v>
      </c>
      <c r="AU276" s="235" t="s">
        <v>87</v>
      </c>
      <c r="AV276" s="13" t="s">
        <v>87</v>
      </c>
      <c r="AW276" s="13" t="s">
        <v>43</v>
      </c>
      <c r="AX276" s="13" t="s">
        <v>23</v>
      </c>
      <c r="AY276" s="235" t="s">
        <v>406</v>
      </c>
    </row>
    <row r="277" spans="2:65" s="1" customFormat="1" ht="22.5" customHeight="1" x14ac:dyDescent="0.3">
      <c r="B277" s="37"/>
      <c r="C277" s="201" t="s">
        <v>719</v>
      </c>
      <c r="D277" s="201" t="s">
        <v>410</v>
      </c>
      <c r="E277" s="202" t="s">
        <v>1826</v>
      </c>
      <c r="F277" s="203" t="s">
        <v>1827</v>
      </c>
      <c r="G277" s="204" t="s">
        <v>596</v>
      </c>
      <c r="H277" s="205">
        <v>9</v>
      </c>
      <c r="I277" s="206"/>
      <c r="J277" s="207">
        <f>ROUND(I277*H277,2)</f>
        <v>0</v>
      </c>
      <c r="K277" s="203" t="s">
        <v>36</v>
      </c>
      <c r="L277" s="57"/>
      <c r="M277" s="208" t="s">
        <v>36</v>
      </c>
      <c r="N277" s="209" t="s">
        <v>50</v>
      </c>
      <c r="O277" s="38"/>
      <c r="P277" s="210">
        <f>O277*H277</f>
        <v>0</v>
      </c>
      <c r="Q277" s="210">
        <v>2.8E-3</v>
      </c>
      <c r="R277" s="210">
        <f>Q277*H277</f>
        <v>2.52E-2</v>
      </c>
      <c r="S277" s="210">
        <v>0</v>
      </c>
      <c r="T277" s="211">
        <f>S277*H277</f>
        <v>0</v>
      </c>
      <c r="AR277" s="19" t="s">
        <v>415</v>
      </c>
      <c r="AT277" s="19" t="s">
        <v>410</v>
      </c>
      <c r="AU277" s="19" t="s">
        <v>87</v>
      </c>
      <c r="AY277" s="19" t="s">
        <v>406</v>
      </c>
      <c r="BE277" s="212">
        <f>IF(N277="základní",J277,0)</f>
        <v>0</v>
      </c>
      <c r="BF277" s="212">
        <f>IF(N277="snížená",J277,0)</f>
        <v>0</v>
      </c>
      <c r="BG277" s="212">
        <f>IF(N277="zákl. přenesená",J277,0)</f>
        <v>0</v>
      </c>
      <c r="BH277" s="212">
        <f>IF(N277="sníž. přenesená",J277,0)</f>
        <v>0</v>
      </c>
      <c r="BI277" s="212">
        <f>IF(N277="nulová",J277,0)</f>
        <v>0</v>
      </c>
      <c r="BJ277" s="19" t="s">
        <v>23</v>
      </c>
      <c r="BK277" s="212">
        <f>ROUND(I277*H277,2)</f>
        <v>0</v>
      </c>
      <c r="BL277" s="19" t="s">
        <v>415</v>
      </c>
      <c r="BM277" s="19" t="s">
        <v>4897</v>
      </c>
    </row>
    <row r="278" spans="2:65" s="13" customFormat="1" x14ac:dyDescent="0.3">
      <c r="B278" s="225"/>
      <c r="C278" s="226"/>
      <c r="D278" s="247" t="s">
        <v>417</v>
      </c>
      <c r="E278" s="251" t="s">
        <v>36</v>
      </c>
      <c r="F278" s="252" t="s">
        <v>4898</v>
      </c>
      <c r="G278" s="226"/>
      <c r="H278" s="253">
        <v>9</v>
      </c>
      <c r="I278" s="230"/>
      <c r="J278" s="226"/>
      <c r="K278" s="226"/>
      <c r="L278" s="231"/>
      <c r="M278" s="232"/>
      <c r="N278" s="233"/>
      <c r="O278" s="233"/>
      <c r="P278" s="233"/>
      <c r="Q278" s="233"/>
      <c r="R278" s="233"/>
      <c r="S278" s="233"/>
      <c r="T278" s="234"/>
      <c r="AT278" s="235" t="s">
        <v>417</v>
      </c>
      <c r="AU278" s="235" t="s">
        <v>87</v>
      </c>
      <c r="AV278" s="13" t="s">
        <v>87</v>
      </c>
      <c r="AW278" s="13" t="s">
        <v>43</v>
      </c>
      <c r="AX278" s="13" t="s">
        <v>23</v>
      </c>
      <c r="AY278" s="235" t="s">
        <v>406</v>
      </c>
    </row>
    <row r="279" spans="2:65" s="1" customFormat="1" ht="31.5" customHeight="1" x14ac:dyDescent="0.3">
      <c r="B279" s="37"/>
      <c r="C279" s="201" t="s">
        <v>723</v>
      </c>
      <c r="D279" s="201" t="s">
        <v>410</v>
      </c>
      <c r="E279" s="202" t="s">
        <v>4899</v>
      </c>
      <c r="F279" s="203" t="s">
        <v>4900</v>
      </c>
      <c r="G279" s="204" t="s">
        <v>1363</v>
      </c>
      <c r="H279" s="205">
        <v>1</v>
      </c>
      <c r="I279" s="206"/>
      <c r="J279" s="207">
        <f>ROUND(I279*H279,2)</f>
        <v>0</v>
      </c>
      <c r="K279" s="203" t="s">
        <v>36</v>
      </c>
      <c r="L279" s="57"/>
      <c r="M279" s="208" t="s">
        <v>36</v>
      </c>
      <c r="N279" s="209" t="s">
        <v>50</v>
      </c>
      <c r="O279" s="38"/>
      <c r="P279" s="210">
        <f>O279*H279</f>
        <v>0</v>
      </c>
      <c r="Q279" s="210">
        <v>3.38</v>
      </c>
      <c r="R279" s="210">
        <f>Q279*H279</f>
        <v>3.38</v>
      </c>
      <c r="S279" s="210">
        <v>0</v>
      </c>
      <c r="T279" s="211">
        <f>S279*H279</f>
        <v>0</v>
      </c>
      <c r="AR279" s="19" t="s">
        <v>415</v>
      </c>
      <c r="AT279" s="19" t="s">
        <v>410</v>
      </c>
      <c r="AU279" s="19" t="s">
        <v>87</v>
      </c>
      <c r="AY279" s="19" t="s">
        <v>406</v>
      </c>
      <c r="BE279" s="212">
        <f>IF(N279="základní",J279,0)</f>
        <v>0</v>
      </c>
      <c r="BF279" s="212">
        <f>IF(N279="snížená",J279,0)</f>
        <v>0</v>
      </c>
      <c r="BG279" s="212">
        <f>IF(N279="zákl. přenesená",J279,0)</f>
        <v>0</v>
      </c>
      <c r="BH279" s="212">
        <f>IF(N279="sníž. přenesená",J279,0)</f>
        <v>0</v>
      </c>
      <c r="BI279" s="212">
        <f>IF(N279="nulová",J279,0)</f>
        <v>0</v>
      </c>
      <c r="BJ279" s="19" t="s">
        <v>23</v>
      </c>
      <c r="BK279" s="212">
        <f>ROUND(I279*H279,2)</f>
        <v>0</v>
      </c>
      <c r="BL279" s="19" t="s">
        <v>415</v>
      </c>
      <c r="BM279" s="19" t="s">
        <v>4901</v>
      </c>
    </row>
    <row r="280" spans="2:65" s="1" customFormat="1" ht="22.5" customHeight="1" x14ac:dyDescent="0.3">
      <c r="B280" s="37"/>
      <c r="C280" s="201" t="s">
        <v>730</v>
      </c>
      <c r="D280" s="201" t="s">
        <v>410</v>
      </c>
      <c r="E280" s="202" t="s">
        <v>2627</v>
      </c>
      <c r="F280" s="203" t="s">
        <v>2628</v>
      </c>
      <c r="G280" s="204" t="s">
        <v>1363</v>
      </c>
      <c r="H280" s="205">
        <v>1</v>
      </c>
      <c r="I280" s="206"/>
      <c r="J280" s="207">
        <f>ROUND(I280*H280,2)</f>
        <v>0</v>
      </c>
      <c r="K280" s="203" t="s">
        <v>414</v>
      </c>
      <c r="L280" s="57"/>
      <c r="M280" s="208" t="s">
        <v>36</v>
      </c>
      <c r="N280" s="209" t="s">
        <v>50</v>
      </c>
      <c r="O280" s="38"/>
      <c r="P280" s="210">
        <f>O280*H280</f>
        <v>0</v>
      </c>
      <c r="Q280" s="210">
        <v>7.0200000000000002E-3</v>
      </c>
      <c r="R280" s="210">
        <f>Q280*H280</f>
        <v>7.0200000000000002E-3</v>
      </c>
      <c r="S280" s="210">
        <v>0</v>
      </c>
      <c r="T280" s="211">
        <f>S280*H280</f>
        <v>0</v>
      </c>
      <c r="AR280" s="19" t="s">
        <v>415</v>
      </c>
      <c r="AT280" s="19" t="s">
        <v>410</v>
      </c>
      <c r="AU280" s="19" t="s">
        <v>87</v>
      </c>
      <c r="AY280" s="19" t="s">
        <v>406</v>
      </c>
      <c r="BE280" s="212">
        <f>IF(N280="základní",J280,0)</f>
        <v>0</v>
      </c>
      <c r="BF280" s="212">
        <f>IF(N280="snížená",J280,0)</f>
        <v>0</v>
      </c>
      <c r="BG280" s="212">
        <f>IF(N280="zákl. přenesená",J280,0)</f>
        <v>0</v>
      </c>
      <c r="BH280" s="212">
        <f>IF(N280="sníž. přenesená",J280,0)</f>
        <v>0</v>
      </c>
      <c r="BI280" s="212">
        <f>IF(N280="nulová",J280,0)</f>
        <v>0</v>
      </c>
      <c r="BJ280" s="19" t="s">
        <v>23</v>
      </c>
      <c r="BK280" s="212">
        <f>ROUND(I280*H280,2)</f>
        <v>0</v>
      </c>
      <c r="BL280" s="19" t="s">
        <v>415</v>
      </c>
      <c r="BM280" s="19" t="s">
        <v>4902</v>
      </c>
    </row>
    <row r="281" spans="2:65" s="1" customFormat="1" ht="22.5" customHeight="1" x14ac:dyDescent="0.3">
      <c r="B281" s="37"/>
      <c r="C281" s="268" t="s">
        <v>733</v>
      </c>
      <c r="D281" s="268" t="s">
        <v>533</v>
      </c>
      <c r="E281" s="269" t="s">
        <v>4903</v>
      </c>
      <c r="F281" s="270" t="s">
        <v>4904</v>
      </c>
      <c r="G281" s="271" t="s">
        <v>1363</v>
      </c>
      <c r="H281" s="272">
        <v>1</v>
      </c>
      <c r="I281" s="273"/>
      <c r="J281" s="274">
        <f>ROUND(I281*H281,2)</f>
        <v>0</v>
      </c>
      <c r="K281" s="270" t="s">
        <v>36</v>
      </c>
      <c r="L281" s="275"/>
      <c r="M281" s="276" t="s">
        <v>36</v>
      </c>
      <c r="N281" s="277" t="s">
        <v>50</v>
      </c>
      <c r="O281" s="38"/>
      <c r="P281" s="210">
        <f>O281*H281</f>
        <v>0</v>
      </c>
      <c r="Q281" s="210">
        <v>9.9000000000000005E-2</v>
      </c>
      <c r="R281" s="210">
        <f>Q281*H281</f>
        <v>9.9000000000000005E-2</v>
      </c>
      <c r="S281" s="210">
        <v>0</v>
      </c>
      <c r="T281" s="211">
        <f>S281*H281</f>
        <v>0</v>
      </c>
      <c r="AR281" s="19" t="s">
        <v>457</v>
      </c>
      <c r="AT281" s="19" t="s">
        <v>533</v>
      </c>
      <c r="AU281" s="19" t="s">
        <v>87</v>
      </c>
      <c r="AY281" s="19" t="s">
        <v>406</v>
      </c>
      <c r="BE281" s="212">
        <f>IF(N281="základní",J281,0)</f>
        <v>0</v>
      </c>
      <c r="BF281" s="212">
        <f>IF(N281="snížená",J281,0)</f>
        <v>0</v>
      </c>
      <c r="BG281" s="212">
        <f>IF(N281="zákl. přenesená",J281,0)</f>
        <v>0</v>
      </c>
      <c r="BH281" s="212">
        <f>IF(N281="sníž. přenesená",J281,0)</f>
        <v>0</v>
      </c>
      <c r="BI281" s="212">
        <f>IF(N281="nulová",J281,0)</f>
        <v>0</v>
      </c>
      <c r="BJ281" s="19" t="s">
        <v>23</v>
      </c>
      <c r="BK281" s="212">
        <f>ROUND(I281*H281,2)</f>
        <v>0</v>
      </c>
      <c r="BL281" s="19" t="s">
        <v>415</v>
      </c>
      <c r="BM281" s="19" t="s">
        <v>4905</v>
      </c>
    </row>
    <row r="282" spans="2:65" s="1" customFormat="1" ht="22.5" customHeight="1" x14ac:dyDescent="0.3">
      <c r="B282" s="37"/>
      <c r="C282" s="201" t="s">
        <v>738</v>
      </c>
      <c r="D282" s="201" t="s">
        <v>410</v>
      </c>
      <c r="E282" s="202" t="s">
        <v>3419</v>
      </c>
      <c r="F282" s="203" t="s">
        <v>3420</v>
      </c>
      <c r="G282" s="204" t="s">
        <v>1363</v>
      </c>
      <c r="H282" s="205">
        <v>7</v>
      </c>
      <c r="I282" s="206"/>
      <c r="J282" s="207">
        <f>ROUND(I282*H282,2)</f>
        <v>0</v>
      </c>
      <c r="K282" s="203" t="s">
        <v>36</v>
      </c>
      <c r="L282" s="57"/>
      <c r="M282" s="208" t="s">
        <v>36</v>
      </c>
      <c r="N282" s="209" t="s">
        <v>50</v>
      </c>
      <c r="O282" s="38"/>
      <c r="P282" s="210">
        <f>O282*H282</f>
        <v>0</v>
      </c>
      <c r="Q282" s="210">
        <v>1.4E-2</v>
      </c>
      <c r="R282" s="210">
        <f>Q282*H282</f>
        <v>9.8000000000000004E-2</v>
      </c>
      <c r="S282" s="210">
        <v>0</v>
      </c>
      <c r="T282" s="211">
        <f>S282*H282</f>
        <v>0</v>
      </c>
      <c r="AR282" s="19" t="s">
        <v>415</v>
      </c>
      <c r="AT282" s="19" t="s">
        <v>410</v>
      </c>
      <c r="AU282" s="19" t="s">
        <v>87</v>
      </c>
      <c r="AY282" s="19" t="s">
        <v>406</v>
      </c>
      <c r="BE282" s="212">
        <f>IF(N282="základní",J282,0)</f>
        <v>0</v>
      </c>
      <c r="BF282" s="212">
        <f>IF(N282="snížená",J282,0)</f>
        <v>0</v>
      </c>
      <c r="BG282" s="212">
        <f>IF(N282="zákl. přenesená",J282,0)</f>
        <v>0</v>
      </c>
      <c r="BH282" s="212">
        <f>IF(N282="sníž. přenesená",J282,0)</f>
        <v>0</v>
      </c>
      <c r="BI282" s="212">
        <f>IF(N282="nulová",J282,0)</f>
        <v>0</v>
      </c>
      <c r="BJ282" s="19" t="s">
        <v>23</v>
      </c>
      <c r="BK282" s="212">
        <f>ROUND(I282*H282,2)</f>
        <v>0</v>
      </c>
      <c r="BL282" s="19" t="s">
        <v>415</v>
      </c>
      <c r="BM282" s="19" t="s">
        <v>4906</v>
      </c>
    </row>
    <row r="283" spans="2:65" s="11" customFormat="1" ht="29.85" customHeight="1" x14ac:dyDescent="0.3">
      <c r="B283" s="182"/>
      <c r="C283" s="183"/>
      <c r="D283" s="198" t="s">
        <v>78</v>
      </c>
      <c r="E283" s="199" t="s">
        <v>974</v>
      </c>
      <c r="F283" s="199" t="s">
        <v>2770</v>
      </c>
      <c r="G283" s="183"/>
      <c r="H283" s="183"/>
      <c r="I283" s="186"/>
      <c r="J283" s="200">
        <f>BK283</f>
        <v>0</v>
      </c>
      <c r="K283" s="183"/>
      <c r="L283" s="188"/>
      <c r="M283" s="189"/>
      <c r="N283" s="190"/>
      <c r="O283" s="190"/>
      <c r="P283" s="191">
        <f>P284</f>
        <v>0</v>
      </c>
      <c r="Q283" s="190"/>
      <c r="R283" s="191">
        <f>R284</f>
        <v>0</v>
      </c>
      <c r="S283" s="190"/>
      <c r="T283" s="192">
        <f>T284</f>
        <v>0</v>
      </c>
      <c r="AR283" s="193" t="s">
        <v>23</v>
      </c>
      <c r="AT283" s="194" t="s">
        <v>78</v>
      </c>
      <c r="AU283" s="194" t="s">
        <v>23</v>
      </c>
      <c r="AY283" s="193" t="s">
        <v>406</v>
      </c>
      <c r="BK283" s="195">
        <f>BK284</f>
        <v>0</v>
      </c>
    </row>
    <row r="284" spans="2:65" s="1" customFormat="1" ht="22.5" customHeight="1" x14ac:dyDescent="0.3">
      <c r="B284" s="37"/>
      <c r="C284" s="201" t="s">
        <v>743</v>
      </c>
      <c r="D284" s="201" t="s">
        <v>410</v>
      </c>
      <c r="E284" s="202" t="s">
        <v>4907</v>
      </c>
      <c r="F284" s="203" t="s">
        <v>4908</v>
      </c>
      <c r="G284" s="204" t="s">
        <v>501</v>
      </c>
      <c r="H284" s="205">
        <v>32.255000000000003</v>
      </c>
      <c r="I284" s="206"/>
      <c r="J284" s="207">
        <f>ROUND(I284*H284,2)</f>
        <v>0</v>
      </c>
      <c r="K284" s="203" t="s">
        <v>36</v>
      </c>
      <c r="L284" s="57"/>
      <c r="M284" s="208" t="s">
        <v>36</v>
      </c>
      <c r="N284" s="209" t="s">
        <v>50</v>
      </c>
      <c r="O284" s="38"/>
      <c r="P284" s="210">
        <f>O284*H284</f>
        <v>0</v>
      </c>
      <c r="Q284" s="210">
        <v>0</v>
      </c>
      <c r="R284" s="210">
        <f>Q284*H284</f>
        <v>0</v>
      </c>
      <c r="S284" s="210">
        <v>0</v>
      </c>
      <c r="T284" s="211">
        <f>S284*H284</f>
        <v>0</v>
      </c>
      <c r="AR284" s="19" t="s">
        <v>415</v>
      </c>
      <c r="AT284" s="19" t="s">
        <v>410</v>
      </c>
      <c r="AU284" s="19" t="s">
        <v>87</v>
      </c>
      <c r="AY284" s="19" t="s">
        <v>406</v>
      </c>
      <c r="BE284" s="212">
        <f>IF(N284="základní",J284,0)</f>
        <v>0</v>
      </c>
      <c r="BF284" s="212">
        <f>IF(N284="snížená",J284,0)</f>
        <v>0</v>
      </c>
      <c r="BG284" s="212">
        <f>IF(N284="zákl. přenesená",J284,0)</f>
        <v>0</v>
      </c>
      <c r="BH284" s="212">
        <f>IF(N284="sníž. přenesená",J284,0)</f>
        <v>0</v>
      </c>
      <c r="BI284" s="212">
        <f>IF(N284="nulová",J284,0)</f>
        <v>0</v>
      </c>
      <c r="BJ284" s="19" t="s">
        <v>23</v>
      </c>
      <c r="BK284" s="212">
        <f>ROUND(I284*H284,2)</f>
        <v>0</v>
      </c>
      <c r="BL284" s="19" t="s">
        <v>415</v>
      </c>
      <c r="BM284" s="19" t="s">
        <v>4909</v>
      </c>
    </row>
    <row r="285" spans="2:65" s="11" customFormat="1" ht="37.35" customHeight="1" x14ac:dyDescent="0.35">
      <c r="B285" s="182"/>
      <c r="C285" s="183"/>
      <c r="D285" s="184" t="s">
        <v>78</v>
      </c>
      <c r="E285" s="185" t="s">
        <v>2775</v>
      </c>
      <c r="F285" s="185" t="s">
        <v>2776</v>
      </c>
      <c r="G285" s="183"/>
      <c r="H285" s="183"/>
      <c r="I285" s="186"/>
      <c r="J285" s="187">
        <f>BK285</f>
        <v>0</v>
      </c>
      <c r="K285" s="183"/>
      <c r="L285" s="188"/>
      <c r="M285" s="189"/>
      <c r="N285" s="190"/>
      <c r="O285" s="190"/>
      <c r="P285" s="191">
        <f>P286</f>
        <v>0</v>
      </c>
      <c r="Q285" s="190"/>
      <c r="R285" s="191">
        <f>R286</f>
        <v>5.6000519999999998E-2</v>
      </c>
      <c r="S285" s="190"/>
      <c r="T285" s="192">
        <f>T286</f>
        <v>0</v>
      </c>
      <c r="AR285" s="193" t="s">
        <v>87</v>
      </c>
      <c r="AT285" s="194" t="s">
        <v>78</v>
      </c>
      <c r="AU285" s="194" t="s">
        <v>79</v>
      </c>
      <c r="AY285" s="193" t="s">
        <v>406</v>
      </c>
      <c r="BK285" s="195">
        <f>BK286</f>
        <v>0</v>
      </c>
    </row>
    <row r="286" spans="2:65" s="11" customFormat="1" ht="19.899999999999999" customHeight="1" x14ac:dyDescent="0.3">
      <c r="B286" s="182"/>
      <c r="C286" s="183"/>
      <c r="D286" s="198" t="s">
        <v>78</v>
      </c>
      <c r="E286" s="199" t="s">
        <v>2777</v>
      </c>
      <c r="F286" s="199" t="s">
        <v>2778</v>
      </c>
      <c r="G286" s="183"/>
      <c r="H286" s="183"/>
      <c r="I286" s="186"/>
      <c r="J286" s="200">
        <f>BK286</f>
        <v>0</v>
      </c>
      <c r="K286" s="183"/>
      <c r="L286" s="188"/>
      <c r="M286" s="189"/>
      <c r="N286" s="190"/>
      <c r="O286" s="190"/>
      <c r="P286" s="191">
        <f>SUM(P287:P297)</f>
        <v>0</v>
      </c>
      <c r="Q286" s="190"/>
      <c r="R286" s="191">
        <f>SUM(R287:R297)</f>
        <v>5.6000519999999998E-2</v>
      </c>
      <c r="S286" s="190"/>
      <c r="T286" s="192">
        <f>SUM(T287:T297)</f>
        <v>0</v>
      </c>
      <c r="AR286" s="193" t="s">
        <v>87</v>
      </c>
      <c r="AT286" s="194" t="s">
        <v>78</v>
      </c>
      <c r="AU286" s="194" t="s">
        <v>23</v>
      </c>
      <c r="AY286" s="193" t="s">
        <v>406</v>
      </c>
      <c r="BK286" s="195">
        <f>SUM(BK287:BK297)</f>
        <v>0</v>
      </c>
    </row>
    <row r="287" spans="2:65" s="1" customFormat="1" ht="22.5" customHeight="1" x14ac:dyDescent="0.3">
      <c r="B287" s="37"/>
      <c r="C287" s="201" t="s">
        <v>748</v>
      </c>
      <c r="D287" s="201" t="s">
        <v>410</v>
      </c>
      <c r="E287" s="202" t="s">
        <v>2780</v>
      </c>
      <c r="F287" s="203" t="s">
        <v>4910</v>
      </c>
      <c r="G287" s="204" t="s">
        <v>1363</v>
      </c>
      <c r="H287" s="205">
        <v>2</v>
      </c>
      <c r="I287" s="206"/>
      <c r="J287" s="207">
        <f>ROUND(I287*H287,2)</f>
        <v>0</v>
      </c>
      <c r="K287" s="203" t="s">
        <v>36</v>
      </c>
      <c r="L287" s="57"/>
      <c r="M287" s="208" t="s">
        <v>36</v>
      </c>
      <c r="N287" s="209" t="s">
        <v>50</v>
      </c>
      <c r="O287" s="38"/>
      <c r="P287" s="210">
        <f>O287*H287</f>
        <v>0</v>
      </c>
      <c r="Q287" s="210">
        <v>2.0000000000000001E-4</v>
      </c>
      <c r="R287" s="210">
        <f>Q287*H287</f>
        <v>4.0000000000000002E-4</v>
      </c>
      <c r="S287" s="210">
        <v>0</v>
      </c>
      <c r="T287" s="211">
        <f>S287*H287</f>
        <v>0</v>
      </c>
      <c r="AR287" s="19" t="s">
        <v>493</v>
      </c>
      <c r="AT287" s="19" t="s">
        <v>410</v>
      </c>
      <c r="AU287" s="19" t="s">
        <v>87</v>
      </c>
      <c r="AY287" s="19" t="s">
        <v>406</v>
      </c>
      <c r="BE287" s="212">
        <f>IF(N287="základní",J287,0)</f>
        <v>0</v>
      </c>
      <c r="BF287" s="212">
        <f>IF(N287="snížená",J287,0)</f>
        <v>0</v>
      </c>
      <c r="BG287" s="212">
        <f>IF(N287="zákl. přenesená",J287,0)</f>
        <v>0</v>
      </c>
      <c r="BH287" s="212">
        <f>IF(N287="sníž. přenesená",J287,0)</f>
        <v>0</v>
      </c>
      <c r="BI287" s="212">
        <f>IF(N287="nulová",J287,0)</f>
        <v>0</v>
      </c>
      <c r="BJ287" s="19" t="s">
        <v>23</v>
      </c>
      <c r="BK287" s="212">
        <f>ROUND(I287*H287,2)</f>
        <v>0</v>
      </c>
      <c r="BL287" s="19" t="s">
        <v>493</v>
      </c>
      <c r="BM287" s="19" t="s">
        <v>4911</v>
      </c>
    </row>
    <row r="288" spans="2:65" s="1" customFormat="1" ht="22.5" customHeight="1" x14ac:dyDescent="0.3">
      <c r="B288" s="37"/>
      <c r="C288" s="201" t="s">
        <v>755</v>
      </c>
      <c r="D288" s="201" t="s">
        <v>410</v>
      </c>
      <c r="E288" s="202" t="s">
        <v>4912</v>
      </c>
      <c r="F288" s="203" t="s">
        <v>4913</v>
      </c>
      <c r="G288" s="204" t="s">
        <v>1363</v>
      </c>
      <c r="H288" s="205">
        <v>2</v>
      </c>
      <c r="I288" s="206"/>
      <c r="J288" s="207">
        <f>ROUND(I288*H288,2)</f>
        <v>0</v>
      </c>
      <c r="K288" s="203" t="s">
        <v>36</v>
      </c>
      <c r="L288" s="57"/>
      <c r="M288" s="208" t="s">
        <v>36</v>
      </c>
      <c r="N288" s="209" t="s">
        <v>50</v>
      </c>
      <c r="O288" s="38"/>
      <c r="P288" s="210">
        <f>O288*H288</f>
        <v>0</v>
      </c>
      <c r="Q288" s="210">
        <v>0</v>
      </c>
      <c r="R288" s="210">
        <f>Q288*H288</f>
        <v>0</v>
      </c>
      <c r="S288" s="210">
        <v>0</v>
      </c>
      <c r="T288" s="211">
        <f>S288*H288</f>
        <v>0</v>
      </c>
      <c r="AR288" s="19" t="s">
        <v>493</v>
      </c>
      <c r="AT288" s="19" t="s">
        <v>410</v>
      </c>
      <c r="AU288" s="19" t="s">
        <v>87</v>
      </c>
      <c r="AY288" s="19" t="s">
        <v>406</v>
      </c>
      <c r="BE288" s="212">
        <f>IF(N288="základní",J288,0)</f>
        <v>0</v>
      </c>
      <c r="BF288" s="212">
        <f>IF(N288="snížená",J288,0)</f>
        <v>0</v>
      </c>
      <c r="BG288" s="212">
        <f>IF(N288="zákl. přenesená",J288,0)</f>
        <v>0</v>
      </c>
      <c r="BH288" s="212">
        <f>IF(N288="sníž. přenesená",J288,0)</f>
        <v>0</v>
      </c>
      <c r="BI288" s="212">
        <f>IF(N288="nulová",J288,0)</f>
        <v>0</v>
      </c>
      <c r="BJ288" s="19" t="s">
        <v>23</v>
      </c>
      <c r="BK288" s="212">
        <f>ROUND(I288*H288,2)</f>
        <v>0</v>
      </c>
      <c r="BL288" s="19" t="s">
        <v>493</v>
      </c>
      <c r="BM288" s="19" t="s">
        <v>4914</v>
      </c>
    </row>
    <row r="289" spans="2:65" s="1" customFormat="1" ht="22.5" customHeight="1" x14ac:dyDescent="0.3">
      <c r="B289" s="37"/>
      <c r="C289" s="201" t="s">
        <v>775</v>
      </c>
      <c r="D289" s="201" t="s">
        <v>410</v>
      </c>
      <c r="E289" s="202" t="s">
        <v>4915</v>
      </c>
      <c r="F289" s="203" t="s">
        <v>4916</v>
      </c>
      <c r="G289" s="204" t="s">
        <v>596</v>
      </c>
      <c r="H289" s="205">
        <v>4.4000000000000004</v>
      </c>
      <c r="I289" s="206"/>
      <c r="J289" s="207">
        <f>ROUND(I289*H289,2)</f>
        <v>0</v>
      </c>
      <c r="K289" s="203" t="s">
        <v>36</v>
      </c>
      <c r="L289" s="57"/>
      <c r="M289" s="208" t="s">
        <v>36</v>
      </c>
      <c r="N289" s="209" t="s">
        <v>50</v>
      </c>
      <c r="O289" s="38"/>
      <c r="P289" s="210">
        <f>O289*H289</f>
        <v>0</v>
      </c>
      <c r="Q289" s="210">
        <v>1E-3</v>
      </c>
      <c r="R289" s="210">
        <f>Q289*H289</f>
        <v>4.4000000000000003E-3</v>
      </c>
      <c r="S289" s="210">
        <v>0</v>
      </c>
      <c r="T289" s="211">
        <f>S289*H289</f>
        <v>0</v>
      </c>
      <c r="AR289" s="19" t="s">
        <v>493</v>
      </c>
      <c r="AT289" s="19" t="s">
        <v>410</v>
      </c>
      <c r="AU289" s="19" t="s">
        <v>87</v>
      </c>
      <c r="AY289" s="19" t="s">
        <v>406</v>
      </c>
      <c r="BE289" s="212">
        <f>IF(N289="základní",J289,0)</f>
        <v>0</v>
      </c>
      <c r="BF289" s="212">
        <f>IF(N289="snížená",J289,0)</f>
        <v>0</v>
      </c>
      <c r="BG289" s="212">
        <f>IF(N289="zákl. přenesená",J289,0)</f>
        <v>0</v>
      </c>
      <c r="BH289" s="212">
        <f>IF(N289="sníž. přenesená",J289,0)</f>
        <v>0</v>
      </c>
      <c r="BI289" s="212">
        <f>IF(N289="nulová",J289,0)</f>
        <v>0</v>
      </c>
      <c r="BJ289" s="19" t="s">
        <v>23</v>
      </c>
      <c r="BK289" s="212">
        <f>ROUND(I289*H289,2)</f>
        <v>0</v>
      </c>
      <c r="BL289" s="19" t="s">
        <v>493</v>
      </c>
      <c r="BM289" s="19" t="s">
        <v>4917</v>
      </c>
    </row>
    <row r="290" spans="2:65" s="1" customFormat="1" ht="22.5" customHeight="1" x14ac:dyDescent="0.3">
      <c r="B290" s="37"/>
      <c r="C290" s="268" t="s">
        <v>778</v>
      </c>
      <c r="D290" s="268" t="s">
        <v>533</v>
      </c>
      <c r="E290" s="269" t="s">
        <v>4861</v>
      </c>
      <c r="F290" s="270" t="s">
        <v>4862</v>
      </c>
      <c r="G290" s="271" t="s">
        <v>596</v>
      </c>
      <c r="H290" s="272">
        <v>4.4660000000000002</v>
      </c>
      <c r="I290" s="273"/>
      <c r="J290" s="274">
        <f>ROUND(I290*H290,2)</f>
        <v>0</v>
      </c>
      <c r="K290" s="270" t="s">
        <v>36</v>
      </c>
      <c r="L290" s="275"/>
      <c r="M290" s="276" t="s">
        <v>36</v>
      </c>
      <c r="N290" s="277" t="s">
        <v>50</v>
      </c>
      <c r="O290" s="38"/>
      <c r="P290" s="210">
        <f>O290*H290</f>
        <v>0</v>
      </c>
      <c r="Q290" s="210">
        <v>3.2200000000000002E-3</v>
      </c>
      <c r="R290" s="210">
        <f>Q290*H290</f>
        <v>1.4380520000000001E-2</v>
      </c>
      <c r="S290" s="210">
        <v>0</v>
      </c>
      <c r="T290" s="211">
        <f>S290*H290</f>
        <v>0</v>
      </c>
      <c r="AR290" s="19" t="s">
        <v>564</v>
      </c>
      <c r="AT290" s="19" t="s">
        <v>533</v>
      </c>
      <c r="AU290" s="19" t="s">
        <v>87</v>
      </c>
      <c r="AY290" s="19" t="s">
        <v>406</v>
      </c>
      <c r="BE290" s="212">
        <f>IF(N290="základní",J290,0)</f>
        <v>0</v>
      </c>
      <c r="BF290" s="212">
        <f>IF(N290="snížená",J290,0)</f>
        <v>0</v>
      </c>
      <c r="BG290" s="212">
        <f>IF(N290="zákl. přenesená",J290,0)</f>
        <v>0</v>
      </c>
      <c r="BH290" s="212">
        <f>IF(N290="sníž. přenesená",J290,0)</f>
        <v>0</v>
      </c>
      <c r="BI290" s="212">
        <f>IF(N290="nulová",J290,0)</f>
        <v>0</v>
      </c>
      <c r="BJ290" s="19" t="s">
        <v>23</v>
      </c>
      <c r="BK290" s="212">
        <f>ROUND(I290*H290,2)</f>
        <v>0</v>
      </c>
      <c r="BL290" s="19" t="s">
        <v>493</v>
      </c>
      <c r="BM290" s="19" t="s">
        <v>4918</v>
      </c>
    </row>
    <row r="291" spans="2:65" s="13" customFormat="1" x14ac:dyDescent="0.3">
      <c r="B291" s="225"/>
      <c r="C291" s="226"/>
      <c r="D291" s="247" t="s">
        <v>417</v>
      </c>
      <c r="E291" s="226"/>
      <c r="F291" s="252" t="s">
        <v>4919</v>
      </c>
      <c r="G291" s="226"/>
      <c r="H291" s="253">
        <v>4.4660000000000002</v>
      </c>
      <c r="I291" s="230"/>
      <c r="J291" s="226"/>
      <c r="K291" s="226"/>
      <c r="L291" s="231"/>
      <c r="M291" s="232"/>
      <c r="N291" s="233"/>
      <c r="O291" s="233"/>
      <c r="P291" s="233"/>
      <c r="Q291" s="233"/>
      <c r="R291" s="233"/>
      <c r="S291" s="233"/>
      <c r="T291" s="234"/>
      <c r="AT291" s="235" t="s">
        <v>417</v>
      </c>
      <c r="AU291" s="235" t="s">
        <v>87</v>
      </c>
      <c r="AV291" s="13" t="s">
        <v>87</v>
      </c>
      <c r="AW291" s="13" t="s">
        <v>4</v>
      </c>
      <c r="AX291" s="13" t="s">
        <v>23</v>
      </c>
      <c r="AY291" s="235" t="s">
        <v>406</v>
      </c>
    </row>
    <row r="292" spans="2:65" s="1" customFormat="1" ht="22.5" customHeight="1" x14ac:dyDescent="0.3">
      <c r="B292" s="37"/>
      <c r="C292" s="201" t="s">
        <v>781</v>
      </c>
      <c r="D292" s="201" t="s">
        <v>410</v>
      </c>
      <c r="E292" s="202" t="s">
        <v>4920</v>
      </c>
      <c r="F292" s="203" t="s">
        <v>4921</v>
      </c>
      <c r="G292" s="204" t="s">
        <v>1363</v>
      </c>
      <c r="H292" s="205">
        <v>1</v>
      </c>
      <c r="I292" s="206"/>
      <c r="J292" s="207">
        <f t="shared" ref="J292:J297" si="0">ROUND(I292*H292,2)</f>
        <v>0</v>
      </c>
      <c r="K292" s="203" t="s">
        <v>36</v>
      </c>
      <c r="L292" s="57"/>
      <c r="M292" s="208" t="s">
        <v>36</v>
      </c>
      <c r="N292" s="209" t="s">
        <v>50</v>
      </c>
      <c r="O292" s="38"/>
      <c r="P292" s="210">
        <f t="shared" ref="P292:P297" si="1">O292*H292</f>
        <v>0</v>
      </c>
      <c r="Q292" s="210">
        <v>1.7219999999999999E-2</v>
      </c>
      <c r="R292" s="210">
        <f t="shared" ref="R292:R297" si="2">Q292*H292</f>
        <v>1.7219999999999999E-2</v>
      </c>
      <c r="S292" s="210">
        <v>0</v>
      </c>
      <c r="T292" s="211">
        <f t="shared" ref="T292:T297" si="3">S292*H292</f>
        <v>0</v>
      </c>
      <c r="AR292" s="19" t="s">
        <v>493</v>
      </c>
      <c r="AT292" s="19" t="s">
        <v>410</v>
      </c>
      <c r="AU292" s="19" t="s">
        <v>87</v>
      </c>
      <c r="AY292" s="19" t="s">
        <v>406</v>
      </c>
      <c r="BE292" s="212">
        <f t="shared" ref="BE292:BE297" si="4">IF(N292="základní",J292,0)</f>
        <v>0</v>
      </c>
      <c r="BF292" s="212">
        <f t="shared" ref="BF292:BF297" si="5">IF(N292="snížená",J292,0)</f>
        <v>0</v>
      </c>
      <c r="BG292" s="212">
        <f t="shared" ref="BG292:BG297" si="6">IF(N292="zákl. přenesená",J292,0)</f>
        <v>0</v>
      </c>
      <c r="BH292" s="212">
        <f t="shared" ref="BH292:BH297" si="7">IF(N292="sníž. přenesená",J292,0)</f>
        <v>0</v>
      </c>
      <c r="BI292" s="212">
        <f t="shared" ref="BI292:BI297" si="8">IF(N292="nulová",J292,0)</f>
        <v>0</v>
      </c>
      <c r="BJ292" s="19" t="s">
        <v>23</v>
      </c>
      <c r="BK292" s="212">
        <f t="shared" ref="BK292:BK297" si="9">ROUND(I292*H292,2)</f>
        <v>0</v>
      </c>
      <c r="BL292" s="19" t="s">
        <v>493</v>
      </c>
      <c r="BM292" s="19" t="s">
        <v>4922</v>
      </c>
    </row>
    <row r="293" spans="2:65" s="1" customFormat="1" ht="22.5" customHeight="1" x14ac:dyDescent="0.3">
      <c r="B293" s="37"/>
      <c r="C293" s="201" t="s">
        <v>784</v>
      </c>
      <c r="D293" s="201" t="s">
        <v>410</v>
      </c>
      <c r="E293" s="202" t="s">
        <v>2798</v>
      </c>
      <c r="F293" s="203" t="s">
        <v>2799</v>
      </c>
      <c r="G293" s="204" t="s">
        <v>1363</v>
      </c>
      <c r="H293" s="205">
        <v>1</v>
      </c>
      <c r="I293" s="206"/>
      <c r="J293" s="207">
        <f t="shared" si="0"/>
        <v>0</v>
      </c>
      <c r="K293" s="203" t="s">
        <v>36</v>
      </c>
      <c r="L293" s="57"/>
      <c r="M293" s="208" t="s">
        <v>36</v>
      </c>
      <c r="N293" s="209" t="s">
        <v>50</v>
      </c>
      <c r="O293" s="38"/>
      <c r="P293" s="210">
        <f t="shared" si="1"/>
        <v>0</v>
      </c>
      <c r="Q293" s="210">
        <v>1.5200000000000001E-3</v>
      </c>
      <c r="R293" s="210">
        <f t="shared" si="2"/>
        <v>1.5200000000000001E-3</v>
      </c>
      <c r="S293" s="210">
        <v>0</v>
      </c>
      <c r="T293" s="211">
        <f t="shared" si="3"/>
        <v>0</v>
      </c>
      <c r="AR293" s="19" t="s">
        <v>493</v>
      </c>
      <c r="AT293" s="19" t="s">
        <v>410</v>
      </c>
      <c r="AU293" s="19" t="s">
        <v>87</v>
      </c>
      <c r="AY293" s="19" t="s">
        <v>406</v>
      </c>
      <c r="BE293" s="212">
        <f t="shared" si="4"/>
        <v>0</v>
      </c>
      <c r="BF293" s="212">
        <f t="shared" si="5"/>
        <v>0</v>
      </c>
      <c r="BG293" s="212">
        <f t="shared" si="6"/>
        <v>0</v>
      </c>
      <c r="BH293" s="212">
        <f t="shared" si="7"/>
        <v>0</v>
      </c>
      <c r="BI293" s="212">
        <f t="shared" si="8"/>
        <v>0</v>
      </c>
      <c r="BJ293" s="19" t="s">
        <v>23</v>
      </c>
      <c r="BK293" s="212">
        <f t="shared" si="9"/>
        <v>0</v>
      </c>
      <c r="BL293" s="19" t="s">
        <v>493</v>
      </c>
      <c r="BM293" s="19" t="s">
        <v>4923</v>
      </c>
    </row>
    <row r="294" spans="2:65" s="1" customFormat="1" ht="22.5" customHeight="1" x14ac:dyDescent="0.3">
      <c r="B294" s="37"/>
      <c r="C294" s="201" t="s">
        <v>787</v>
      </c>
      <c r="D294" s="201" t="s">
        <v>410</v>
      </c>
      <c r="E294" s="202" t="s">
        <v>4924</v>
      </c>
      <c r="F294" s="203" t="s">
        <v>4925</v>
      </c>
      <c r="G294" s="204" t="s">
        <v>1363</v>
      </c>
      <c r="H294" s="205">
        <v>1</v>
      </c>
      <c r="I294" s="206"/>
      <c r="J294" s="207">
        <f t="shared" si="0"/>
        <v>0</v>
      </c>
      <c r="K294" s="203" t="s">
        <v>36</v>
      </c>
      <c r="L294" s="57"/>
      <c r="M294" s="208" t="s">
        <v>36</v>
      </c>
      <c r="N294" s="209" t="s">
        <v>50</v>
      </c>
      <c r="O294" s="38"/>
      <c r="P294" s="210">
        <f t="shared" si="1"/>
        <v>0</v>
      </c>
      <c r="Q294" s="210">
        <v>3.15E-3</v>
      </c>
      <c r="R294" s="210">
        <f t="shared" si="2"/>
        <v>3.15E-3</v>
      </c>
      <c r="S294" s="210">
        <v>0</v>
      </c>
      <c r="T294" s="211">
        <f t="shared" si="3"/>
        <v>0</v>
      </c>
      <c r="AR294" s="19" t="s">
        <v>493</v>
      </c>
      <c r="AT294" s="19" t="s">
        <v>410</v>
      </c>
      <c r="AU294" s="19" t="s">
        <v>87</v>
      </c>
      <c r="AY294" s="19" t="s">
        <v>406</v>
      </c>
      <c r="BE294" s="212">
        <f t="shared" si="4"/>
        <v>0</v>
      </c>
      <c r="BF294" s="212">
        <f t="shared" si="5"/>
        <v>0</v>
      </c>
      <c r="BG294" s="212">
        <f t="shared" si="6"/>
        <v>0</v>
      </c>
      <c r="BH294" s="212">
        <f t="shared" si="7"/>
        <v>0</v>
      </c>
      <c r="BI294" s="212">
        <f t="shared" si="8"/>
        <v>0</v>
      </c>
      <c r="BJ294" s="19" t="s">
        <v>23</v>
      </c>
      <c r="BK294" s="212">
        <f t="shared" si="9"/>
        <v>0</v>
      </c>
      <c r="BL294" s="19" t="s">
        <v>493</v>
      </c>
      <c r="BM294" s="19" t="s">
        <v>4926</v>
      </c>
    </row>
    <row r="295" spans="2:65" s="1" customFormat="1" ht="22.5" customHeight="1" x14ac:dyDescent="0.3">
      <c r="B295" s="37"/>
      <c r="C295" s="201" t="s">
        <v>795</v>
      </c>
      <c r="D295" s="201" t="s">
        <v>410</v>
      </c>
      <c r="E295" s="202" t="s">
        <v>4927</v>
      </c>
      <c r="F295" s="203" t="s">
        <v>4928</v>
      </c>
      <c r="G295" s="204" t="s">
        <v>1363</v>
      </c>
      <c r="H295" s="205">
        <v>1</v>
      </c>
      <c r="I295" s="206"/>
      <c r="J295" s="207">
        <f t="shared" si="0"/>
        <v>0</v>
      </c>
      <c r="K295" s="203" t="s">
        <v>36</v>
      </c>
      <c r="L295" s="57"/>
      <c r="M295" s="208" t="s">
        <v>36</v>
      </c>
      <c r="N295" s="209" t="s">
        <v>50</v>
      </c>
      <c r="O295" s="38"/>
      <c r="P295" s="210">
        <f t="shared" si="1"/>
        <v>0</v>
      </c>
      <c r="Q295" s="210">
        <v>1.4930000000000001E-2</v>
      </c>
      <c r="R295" s="210">
        <f t="shared" si="2"/>
        <v>1.4930000000000001E-2</v>
      </c>
      <c r="S295" s="210">
        <v>0</v>
      </c>
      <c r="T295" s="211">
        <f t="shared" si="3"/>
        <v>0</v>
      </c>
      <c r="AR295" s="19" t="s">
        <v>493</v>
      </c>
      <c r="AT295" s="19" t="s">
        <v>410</v>
      </c>
      <c r="AU295" s="19" t="s">
        <v>87</v>
      </c>
      <c r="AY295" s="19" t="s">
        <v>406</v>
      </c>
      <c r="BE295" s="212">
        <f t="shared" si="4"/>
        <v>0</v>
      </c>
      <c r="BF295" s="212">
        <f t="shared" si="5"/>
        <v>0</v>
      </c>
      <c r="BG295" s="212">
        <f t="shared" si="6"/>
        <v>0</v>
      </c>
      <c r="BH295" s="212">
        <f t="shared" si="7"/>
        <v>0</v>
      </c>
      <c r="BI295" s="212">
        <f t="shared" si="8"/>
        <v>0</v>
      </c>
      <c r="BJ295" s="19" t="s">
        <v>23</v>
      </c>
      <c r="BK295" s="212">
        <f t="shared" si="9"/>
        <v>0</v>
      </c>
      <c r="BL295" s="19" t="s">
        <v>493</v>
      </c>
      <c r="BM295" s="19" t="s">
        <v>4929</v>
      </c>
    </row>
    <row r="296" spans="2:65" s="1" customFormat="1" ht="22.5" customHeight="1" x14ac:dyDescent="0.3">
      <c r="B296" s="37"/>
      <c r="C296" s="201" t="s">
        <v>799</v>
      </c>
      <c r="D296" s="201" t="s">
        <v>410</v>
      </c>
      <c r="E296" s="202" t="s">
        <v>4930</v>
      </c>
      <c r="F296" s="203" t="s">
        <v>4931</v>
      </c>
      <c r="G296" s="204" t="s">
        <v>1363</v>
      </c>
      <c r="H296" s="205">
        <v>2</v>
      </c>
      <c r="I296" s="206"/>
      <c r="J296" s="207">
        <f t="shared" si="0"/>
        <v>0</v>
      </c>
      <c r="K296" s="203" t="s">
        <v>36</v>
      </c>
      <c r="L296" s="57"/>
      <c r="M296" s="208" t="s">
        <v>36</v>
      </c>
      <c r="N296" s="209" t="s">
        <v>50</v>
      </c>
      <c r="O296" s="38"/>
      <c r="P296" s="210">
        <f t="shared" si="1"/>
        <v>0</v>
      </c>
      <c r="Q296" s="210">
        <v>0</v>
      </c>
      <c r="R296" s="210">
        <f t="shared" si="2"/>
        <v>0</v>
      </c>
      <c r="S296" s="210">
        <v>0</v>
      </c>
      <c r="T296" s="211">
        <f t="shared" si="3"/>
        <v>0</v>
      </c>
      <c r="AR296" s="19" t="s">
        <v>493</v>
      </c>
      <c r="AT296" s="19" t="s">
        <v>410</v>
      </c>
      <c r="AU296" s="19" t="s">
        <v>87</v>
      </c>
      <c r="AY296" s="19" t="s">
        <v>406</v>
      </c>
      <c r="BE296" s="212">
        <f t="shared" si="4"/>
        <v>0</v>
      </c>
      <c r="BF296" s="212">
        <f t="shared" si="5"/>
        <v>0</v>
      </c>
      <c r="BG296" s="212">
        <f t="shared" si="6"/>
        <v>0</v>
      </c>
      <c r="BH296" s="212">
        <f t="shared" si="7"/>
        <v>0</v>
      </c>
      <c r="BI296" s="212">
        <f t="shared" si="8"/>
        <v>0</v>
      </c>
      <c r="BJ296" s="19" t="s">
        <v>23</v>
      </c>
      <c r="BK296" s="212">
        <f t="shared" si="9"/>
        <v>0</v>
      </c>
      <c r="BL296" s="19" t="s">
        <v>493</v>
      </c>
      <c r="BM296" s="19" t="s">
        <v>4932</v>
      </c>
    </row>
    <row r="297" spans="2:65" s="1" customFormat="1" ht="22.5" customHeight="1" x14ac:dyDescent="0.3">
      <c r="B297" s="37"/>
      <c r="C297" s="201" t="s">
        <v>804</v>
      </c>
      <c r="D297" s="201" t="s">
        <v>410</v>
      </c>
      <c r="E297" s="202" t="s">
        <v>2839</v>
      </c>
      <c r="F297" s="203" t="s">
        <v>2840</v>
      </c>
      <c r="G297" s="204" t="s">
        <v>501</v>
      </c>
      <c r="H297" s="205">
        <v>5.6000000000000001E-2</v>
      </c>
      <c r="I297" s="206"/>
      <c r="J297" s="207">
        <f t="shared" si="0"/>
        <v>0</v>
      </c>
      <c r="K297" s="203" t="s">
        <v>414</v>
      </c>
      <c r="L297" s="57"/>
      <c r="M297" s="208" t="s">
        <v>36</v>
      </c>
      <c r="N297" s="281" t="s">
        <v>50</v>
      </c>
      <c r="O297" s="282"/>
      <c r="P297" s="283">
        <f t="shared" si="1"/>
        <v>0</v>
      </c>
      <c r="Q297" s="283">
        <v>0</v>
      </c>
      <c r="R297" s="283">
        <f t="shared" si="2"/>
        <v>0</v>
      </c>
      <c r="S297" s="283">
        <v>0</v>
      </c>
      <c r="T297" s="284">
        <f t="shared" si="3"/>
        <v>0</v>
      </c>
      <c r="AR297" s="19" t="s">
        <v>493</v>
      </c>
      <c r="AT297" s="19" t="s">
        <v>410</v>
      </c>
      <c r="AU297" s="19" t="s">
        <v>87</v>
      </c>
      <c r="AY297" s="19" t="s">
        <v>406</v>
      </c>
      <c r="BE297" s="212">
        <f t="shared" si="4"/>
        <v>0</v>
      </c>
      <c r="BF297" s="212">
        <f t="shared" si="5"/>
        <v>0</v>
      </c>
      <c r="BG297" s="212">
        <f t="shared" si="6"/>
        <v>0</v>
      </c>
      <c r="BH297" s="212">
        <f t="shared" si="7"/>
        <v>0</v>
      </c>
      <c r="BI297" s="212">
        <f t="shared" si="8"/>
        <v>0</v>
      </c>
      <c r="BJ297" s="19" t="s">
        <v>23</v>
      </c>
      <c r="BK297" s="212">
        <f t="shared" si="9"/>
        <v>0</v>
      </c>
      <c r="BL297" s="19" t="s">
        <v>493</v>
      </c>
      <c r="BM297" s="19" t="s">
        <v>4933</v>
      </c>
    </row>
    <row r="298" spans="2:65" s="1" customFormat="1" ht="6.95" customHeight="1" x14ac:dyDescent="0.3">
      <c r="B298" s="52"/>
      <c r="C298" s="53"/>
      <c r="D298" s="53"/>
      <c r="E298" s="53"/>
      <c r="F298" s="53"/>
      <c r="G298" s="53"/>
      <c r="H298" s="53"/>
      <c r="I298" s="141"/>
      <c r="J298" s="53"/>
      <c r="K298" s="53"/>
      <c r="L298" s="57"/>
    </row>
  </sheetData>
  <sheetProtection password="CC35" sheet="1" objects="1" scenarios="1" formatColumns="0" formatRows="0" sort="0" autoFilter="0"/>
  <autoFilter ref="C95:K95"/>
  <mergeCells count="15">
    <mergeCell ref="E86:H86"/>
    <mergeCell ref="E84:H84"/>
    <mergeCell ref="E88:H88"/>
    <mergeCell ref="G1:H1"/>
    <mergeCell ref="L2:V2"/>
    <mergeCell ref="E49:H49"/>
    <mergeCell ref="E53:H53"/>
    <mergeCell ref="E51:H51"/>
    <mergeCell ref="E55:H55"/>
    <mergeCell ref="E82:H82"/>
    <mergeCell ref="E7:H7"/>
    <mergeCell ref="E11:H11"/>
    <mergeCell ref="E9:H9"/>
    <mergeCell ref="E13:H13"/>
    <mergeCell ref="E28:H28"/>
  </mergeCells>
  <hyperlinks>
    <hyperlink ref="F1:G1" location="C2" tooltip="Krycí list soupisu" display="1) Krycí list soupisu"/>
    <hyperlink ref="G1:H1" location="C62" tooltip="Rekapitulace" display="2) Rekapitulace"/>
    <hyperlink ref="J1" location="C95" tooltip="Soupis prací" display="3) Soupis prací"/>
    <hyperlink ref="L1:V1" location="'Rekapitulace stavby'!C2" tooltip="Rekapitulace stavby" display="Rekapitulace stavby"/>
  </hyperlinks>
  <printOptions horizontalCentered="1"/>
  <pageMargins left="0.59055118110236227" right="0.59055118110236227" top="0.59055118110236227" bottom="0.59055118110236227" header="0" footer="0"/>
  <pageSetup paperSize="9" fitToHeight="100" orientation="landscape" r:id="rId1"/>
  <headerFooter>
    <oddFooter>&amp;CStrana &amp;P z 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BR114"/>
  <sheetViews>
    <sheetView showGridLines="0" workbookViewId="0">
      <pane ySplit="1" topLeftCell="A2" activePane="bottomLeft" state="frozen"/>
      <selection pane="bottomLeft"/>
    </sheetView>
  </sheetViews>
  <sheetFormatPr defaultRowHeight="13.5" x14ac:dyDescent="0.3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15" customWidth="1"/>
    <col min="10" max="10" width="23.5" customWidth="1"/>
    <col min="11" max="11" width="15.5" customWidth="1"/>
    <col min="13" max="18" width="9.33203125" hidden="1"/>
    <col min="19" max="19" width="8.1640625" hidden="1" customWidth="1"/>
    <col min="20" max="20" width="29.6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 x14ac:dyDescent="0.3">
      <c r="A1" s="17"/>
      <c r="B1" s="294"/>
      <c r="C1" s="294"/>
      <c r="D1" s="293" t="s">
        <v>1</v>
      </c>
      <c r="E1" s="294"/>
      <c r="F1" s="295" t="s">
        <v>8574</v>
      </c>
      <c r="G1" s="427" t="s">
        <v>8575</v>
      </c>
      <c r="H1" s="427"/>
      <c r="I1" s="300"/>
      <c r="J1" s="295" t="s">
        <v>8576</v>
      </c>
      <c r="K1" s="293" t="s">
        <v>213</v>
      </c>
      <c r="L1" s="295" t="s">
        <v>8577</v>
      </c>
      <c r="M1" s="295"/>
      <c r="N1" s="295"/>
      <c r="O1" s="295"/>
      <c r="P1" s="295"/>
      <c r="Q1" s="295"/>
      <c r="R1" s="295"/>
      <c r="S1" s="295"/>
      <c r="T1" s="295"/>
      <c r="U1" s="291"/>
      <c r="V1" s="291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</row>
    <row r="2" spans="1:70" ht="36.950000000000003" customHeight="1" x14ac:dyDescent="0.3">
      <c r="L2" s="385"/>
      <c r="M2" s="385"/>
      <c r="N2" s="385"/>
      <c r="O2" s="385"/>
      <c r="P2" s="385"/>
      <c r="Q2" s="385"/>
      <c r="R2" s="385"/>
      <c r="S2" s="385"/>
      <c r="T2" s="385"/>
      <c r="U2" s="385"/>
      <c r="V2" s="385"/>
      <c r="AT2" s="19" t="s">
        <v>137</v>
      </c>
    </row>
    <row r="3" spans="1:70" ht="6.95" customHeight="1" x14ac:dyDescent="0.3">
      <c r="B3" s="20"/>
      <c r="C3" s="21"/>
      <c r="D3" s="21"/>
      <c r="E3" s="21"/>
      <c r="F3" s="21"/>
      <c r="G3" s="21"/>
      <c r="H3" s="21"/>
      <c r="I3" s="117"/>
      <c r="J3" s="21"/>
      <c r="K3" s="22"/>
      <c r="AT3" s="19" t="s">
        <v>87</v>
      </c>
    </row>
    <row r="4" spans="1:70" ht="36.950000000000003" customHeight="1" x14ac:dyDescent="0.3">
      <c r="B4" s="23"/>
      <c r="C4" s="24"/>
      <c r="D4" s="25" t="s">
        <v>218</v>
      </c>
      <c r="E4" s="24"/>
      <c r="F4" s="24"/>
      <c r="G4" s="24"/>
      <c r="H4" s="24"/>
      <c r="I4" s="118"/>
      <c r="J4" s="24"/>
      <c r="K4" s="26"/>
      <c r="M4" s="27" t="s">
        <v>10</v>
      </c>
      <c r="AT4" s="19" t="s">
        <v>4</v>
      </c>
    </row>
    <row r="5" spans="1:70" ht="6.95" customHeight="1" x14ac:dyDescent="0.3">
      <c r="B5" s="23"/>
      <c r="C5" s="24"/>
      <c r="D5" s="24"/>
      <c r="E5" s="24"/>
      <c r="F5" s="24"/>
      <c r="G5" s="24"/>
      <c r="H5" s="24"/>
      <c r="I5" s="118"/>
      <c r="J5" s="24"/>
      <c r="K5" s="26"/>
    </row>
    <row r="6" spans="1:70" ht="15" x14ac:dyDescent="0.3">
      <c r="B6" s="23"/>
      <c r="C6" s="24"/>
      <c r="D6" s="32" t="s">
        <v>16</v>
      </c>
      <c r="E6" s="24"/>
      <c r="F6" s="24"/>
      <c r="G6" s="24"/>
      <c r="H6" s="24"/>
      <c r="I6" s="118"/>
      <c r="J6" s="24"/>
      <c r="K6" s="26"/>
    </row>
    <row r="7" spans="1:70" ht="22.5" customHeight="1" x14ac:dyDescent="0.3">
      <c r="B7" s="23"/>
      <c r="C7" s="24"/>
      <c r="D7" s="24"/>
      <c r="E7" s="428" t="str">
        <f>'Rekapitulace stavby'!K6</f>
        <v>ZLEPŠENÍ EKOLOGICKÉHO STAVU ŘEKY BEČVY V HRANICÍCH</v>
      </c>
      <c r="F7" s="414"/>
      <c r="G7" s="414"/>
      <c r="H7" s="414"/>
      <c r="I7" s="118"/>
      <c r="J7" s="24"/>
      <c r="K7" s="26"/>
    </row>
    <row r="8" spans="1:70" ht="15" x14ac:dyDescent="0.3">
      <c r="B8" s="23"/>
      <c r="C8" s="24"/>
      <c r="D8" s="32" t="s">
        <v>226</v>
      </c>
      <c r="E8" s="24"/>
      <c r="F8" s="24"/>
      <c r="G8" s="24"/>
      <c r="H8" s="24"/>
      <c r="I8" s="118"/>
      <c r="J8" s="24"/>
      <c r="K8" s="26"/>
    </row>
    <row r="9" spans="1:70" ht="22.5" customHeight="1" x14ac:dyDescent="0.3">
      <c r="B9" s="23"/>
      <c r="C9" s="24"/>
      <c r="D9" s="24"/>
      <c r="E9" s="428" t="s">
        <v>229</v>
      </c>
      <c r="F9" s="414"/>
      <c r="G9" s="414"/>
      <c r="H9" s="414"/>
      <c r="I9" s="118"/>
      <c r="J9" s="24"/>
      <c r="K9" s="26"/>
    </row>
    <row r="10" spans="1:70" ht="15" x14ac:dyDescent="0.3">
      <c r="B10" s="23"/>
      <c r="C10" s="24"/>
      <c r="D10" s="32" t="s">
        <v>232</v>
      </c>
      <c r="E10" s="24"/>
      <c r="F10" s="24"/>
      <c r="G10" s="24"/>
      <c r="H10" s="24"/>
      <c r="I10" s="118"/>
      <c r="J10" s="24"/>
      <c r="K10" s="26"/>
    </row>
    <row r="11" spans="1:70" s="1" customFormat="1" ht="22.5" customHeight="1" x14ac:dyDescent="0.3">
      <c r="B11" s="37"/>
      <c r="C11" s="38"/>
      <c r="D11" s="38"/>
      <c r="E11" s="429" t="s">
        <v>3907</v>
      </c>
      <c r="F11" s="405"/>
      <c r="G11" s="405"/>
      <c r="H11" s="405"/>
      <c r="I11" s="119"/>
      <c r="J11" s="38"/>
      <c r="K11" s="41"/>
    </row>
    <row r="12" spans="1:70" s="1" customFormat="1" ht="15" x14ac:dyDescent="0.3">
      <c r="B12" s="37"/>
      <c r="C12" s="38"/>
      <c r="D12" s="32" t="s">
        <v>238</v>
      </c>
      <c r="E12" s="38"/>
      <c r="F12" s="38"/>
      <c r="G12" s="38"/>
      <c r="H12" s="38"/>
      <c r="I12" s="119"/>
      <c r="J12" s="38"/>
      <c r="K12" s="41"/>
    </row>
    <row r="13" spans="1:70" s="1" customFormat="1" ht="36.950000000000003" customHeight="1" x14ac:dyDescent="0.3">
      <c r="B13" s="37"/>
      <c r="C13" s="38"/>
      <c r="D13" s="38"/>
      <c r="E13" s="430" t="s">
        <v>4934</v>
      </c>
      <c r="F13" s="405"/>
      <c r="G13" s="405"/>
      <c r="H13" s="405"/>
      <c r="I13" s="119"/>
      <c r="J13" s="38"/>
      <c r="K13" s="41"/>
    </row>
    <row r="14" spans="1:70" s="1" customFormat="1" x14ac:dyDescent="0.3">
      <c r="B14" s="37"/>
      <c r="C14" s="38"/>
      <c r="D14" s="38"/>
      <c r="E14" s="38"/>
      <c r="F14" s="38"/>
      <c r="G14" s="38"/>
      <c r="H14" s="38"/>
      <c r="I14" s="119"/>
      <c r="J14" s="38"/>
      <c r="K14" s="41"/>
    </row>
    <row r="15" spans="1:70" s="1" customFormat="1" ht="14.45" customHeight="1" x14ac:dyDescent="0.3">
      <c r="B15" s="37"/>
      <c r="C15" s="38"/>
      <c r="D15" s="32" t="s">
        <v>19</v>
      </c>
      <c r="E15" s="38"/>
      <c r="F15" s="30" t="s">
        <v>103</v>
      </c>
      <c r="G15" s="38"/>
      <c r="H15" s="38"/>
      <c r="I15" s="120" t="s">
        <v>21</v>
      </c>
      <c r="J15" s="30" t="s">
        <v>36</v>
      </c>
      <c r="K15" s="41"/>
    </row>
    <row r="16" spans="1:70" s="1" customFormat="1" ht="14.45" customHeight="1" x14ac:dyDescent="0.3">
      <c r="B16" s="37"/>
      <c r="C16" s="38"/>
      <c r="D16" s="32" t="s">
        <v>24</v>
      </c>
      <c r="E16" s="38"/>
      <c r="F16" s="30" t="s">
        <v>25</v>
      </c>
      <c r="G16" s="38"/>
      <c r="H16" s="38"/>
      <c r="I16" s="120" t="s">
        <v>26</v>
      </c>
      <c r="J16" s="121" t="str">
        <f>'Rekapitulace stavby'!AN8</f>
        <v>6.4.2016</v>
      </c>
      <c r="K16" s="41"/>
    </row>
    <row r="17" spans="2:11" s="1" customFormat="1" ht="10.9" customHeight="1" x14ac:dyDescent="0.3">
      <c r="B17" s="37"/>
      <c r="C17" s="38"/>
      <c r="D17" s="38"/>
      <c r="E17" s="38"/>
      <c r="F17" s="38"/>
      <c r="G17" s="38"/>
      <c r="H17" s="38"/>
      <c r="I17" s="119"/>
      <c r="J17" s="38"/>
      <c r="K17" s="41"/>
    </row>
    <row r="18" spans="2:11" s="1" customFormat="1" ht="14.45" customHeight="1" x14ac:dyDescent="0.3">
      <c r="B18" s="37"/>
      <c r="C18" s="38"/>
      <c r="D18" s="32" t="s">
        <v>34</v>
      </c>
      <c r="E18" s="38"/>
      <c r="F18" s="38"/>
      <c r="G18" s="38"/>
      <c r="H18" s="38"/>
      <c r="I18" s="120" t="s">
        <v>35</v>
      </c>
      <c r="J18" s="30" t="s">
        <v>36</v>
      </c>
      <c r="K18" s="41"/>
    </row>
    <row r="19" spans="2:11" s="1" customFormat="1" ht="18" customHeight="1" x14ac:dyDescent="0.3">
      <c r="B19" s="37"/>
      <c r="C19" s="38"/>
      <c r="D19" s="38"/>
      <c r="E19" s="30" t="s">
        <v>37</v>
      </c>
      <c r="F19" s="38"/>
      <c r="G19" s="38"/>
      <c r="H19" s="38"/>
      <c r="I19" s="120" t="s">
        <v>38</v>
      </c>
      <c r="J19" s="30" t="s">
        <v>36</v>
      </c>
      <c r="K19" s="41"/>
    </row>
    <row r="20" spans="2:11" s="1" customFormat="1" ht="6.95" customHeight="1" x14ac:dyDescent="0.3">
      <c r="B20" s="37"/>
      <c r="C20" s="38"/>
      <c r="D20" s="38"/>
      <c r="E20" s="38"/>
      <c r="F20" s="38"/>
      <c r="G20" s="38"/>
      <c r="H20" s="38"/>
      <c r="I20" s="119"/>
      <c r="J20" s="38"/>
      <c r="K20" s="41"/>
    </row>
    <row r="21" spans="2:11" s="1" customFormat="1" ht="14.45" customHeight="1" x14ac:dyDescent="0.3">
      <c r="B21" s="37"/>
      <c r="C21" s="38"/>
      <c r="D21" s="32" t="s">
        <v>39</v>
      </c>
      <c r="E21" s="38"/>
      <c r="F21" s="38"/>
      <c r="G21" s="38"/>
      <c r="H21" s="38"/>
      <c r="I21" s="120" t="s">
        <v>35</v>
      </c>
      <c r="J21" s="30" t="str">
        <f>IF('Rekapitulace stavby'!AN13="Vyplň údaj","",IF('Rekapitulace stavby'!AN13="","",'Rekapitulace stavby'!AN13))</f>
        <v/>
      </c>
      <c r="K21" s="41"/>
    </row>
    <row r="22" spans="2:11" s="1" customFormat="1" ht="18" customHeight="1" x14ac:dyDescent="0.3">
      <c r="B22" s="37"/>
      <c r="C22" s="38"/>
      <c r="D22" s="38"/>
      <c r="E22" s="30" t="str">
        <f>IF('Rekapitulace stavby'!E14="Vyplň údaj","",IF('Rekapitulace stavby'!E14="","",'Rekapitulace stavby'!E14))</f>
        <v/>
      </c>
      <c r="F22" s="38"/>
      <c r="G22" s="38"/>
      <c r="H22" s="38"/>
      <c r="I22" s="120" t="s">
        <v>38</v>
      </c>
      <c r="J22" s="30" t="str">
        <f>IF('Rekapitulace stavby'!AN14="Vyplň údaj","",IF('Rekapitulace stavby'!AN14="","",'Rekapitulace stavby'!AN14))</f>
        <v/>
      </c>
      <c r="K22" s="41"/>
    </row>
    <row r="23" spans="2:11" s="1" customFormat="1" ht="6.95" customHeight="1" x14ac:dyDescent="0.3">
      <c r="B23" s="37"/>
      <c r="C23" s="38"/>
      <c r="D23" s="38"/>
      <c r="E23" s="38"/>
      <c r="F23" s="38"/>
      <c r="G23" s="38"/>
      <c r="H23" s="38"/>
      <c r="I23" s="119"/>
      <c r="J23" s="38"/>
      <c r="K23" s="41"/>
    </row>
    <row r="24" spans="2:11" s="1" customFormat="1" ht="14.45" customHeight="1" x14ac:dyDescent="0.3">
      <c r="B24" s="37"/>
      <c r="C24" s="38"/>
      <c r="D24" s="32" t="s">
        <v>41</v>
      </c>
      <c r="E24" s="38"/>
      <c r="F24" s="38"/>
      <c r="G24" s="38"/>
      <c r="H24" s="38"/>
      <c r="I24" s="120" t="s">
        <v>35</v>
      </c>
      <c r="J24" s="30" t="s">
        <v>36</v>
      </c>
      <c r="K24" s="41"/>
    </row>
    <row r="25" spans="2:11" s="1" customFormat="1" ht="18" customHeight="1" x14ac:dyDescent="0.3">
      <c r="B25" s="37"/>
      <c r="C25" s="38"/>
      <c r="D25" s="38"/>
      <c r="E25" s="30" t="s">
        <v>42</v>
      </c>
      <c r="F25" s="38"/>
      <c r="G25" s="38"/>
      <c r="H25" s="38"/>
      <c r="I25" s="120" t="s">
        <v>38</v>
      </c>
      <c r="J25" s="30" t="s">
        <v>36</v>
      </c>
      <c r="K25" s="41"/>
    </row>
    <row r="26" spans="2:11" s="1" customFormat="1" ht="6.95" customHeight="1" x14ac:dyDescent="0.3">
      <c r="B26" s="37"/>
      <c r="C26" s="38"/>
      <c r="D26" s="38"/>
      <c r="E26" s="38"/>
      <c r="F26" s="38"/>
      <c r="G26" s="38"/>
      <c r="H26" s="38"/>
      <c r="I26" s="119"/>
      <c r="J26" s="38"/>
      <c r="K26" s="41"/>
    </row>
    <row r="27" spans="2:11" s="1" customFormat="1" ht="14.45" customHeight="1" x14ac:dyDescent="0.3">
      <c r="B27" s="37"/>
      <c r="C27" s="38"/>
      <c r="D27" s="32" t="s">
        <v>44</v>
      </c>
      <c r="E27" s="38"/>
      <c r="F27" s="38"/>
      <c r="G27" s="38"/>
      <c r="H27" s="38"/>
      <c r="I27" s="119"/>
      <c r="J27" s="38"/>
      <c r="K27" s="41"/>
    </row>
    <row r="28" spans="2:11" s="7" customFormat="1" ht="22.5" customHeight="1" x14ac:dyDescent="0.3">
      <c r="B28" s="122"/>
      <c r="C28" s="123"/>
      <c r="D28" s="123"/>
      <c r="E28" s="417" t="s">
        <v>36</v>
      </c>
      <c r="F28" s="431"/>
      <c r="G28" s="431"/>
      <c r="H28" s="431"/>
      <c r="I28" s="124"/>
      <c r="J28" s="123"/>
      <c r="K28" s="125"/>
    </row>
    <row r="29" spans="2:11" s="1" customFormat="1" ht="6.95" customHeight="1" x14ac:dyDescent="0.3">
      <c r="B29" s="37"/>
      <c r="C29" s="38"/>
      <c r="D29" s="38"/>
      <c r="E29" s="38"/>
      <c r="F29" s="38"/>
      <c r="G29" s="38"/>
      <c r="H29" s="38"/>
      <c r="I29" s="119"/>
      <c r="J29" s="38"/>
      <c r="K29" s="41"/>
    </row>
    <row r="30" spans="2:11" s="1" customFormat="1" ht="6.95" customHeight="1" x14ac:dyDescent="0.3">
      <c r="B30" s="37"/>
      <c r="C30" s="38"/>
      <c r="D30" s="81"/>
      <c r="E30" s="81"/>
      <c r="F30" s="81"/>
      <c r="G30" s="81"/>
      <c r="H30" s="81"/>
      <c r="I30" s="127"/>
      <c r="J30" s="81"/>
      <c r="K30" s="128"/>
    </row>
    <row r="31" spans="2:11" s="1" customFormat="1" ht="25.35" customHeight="1" x14ac:dyDescent="0.3">
      <c r="B31" s="37"/>
      <c r="C31" s="38"/>
      <c r="D31" s="129" t="s">
        <v>45</v>
      </c>
      <c r="E31" s="38"/>
      <c r="F31" s="38"/>
      <c r="G31" s="38"/>
      <c r="H31" s="38"/>
      <c r="I31" s="119"/>
      <c r="J31" s="130">
        <f>ROUND(J93,2)</f>
        <v>0</v>
      </c>
      <c r="K31" s="41"/>
    </row>
    <row r="32" spans="2:11" s="1" customFormat="1" ht="6.95" customHeight="1" x14ac:dyDescent="0.3">
      <c r="B32" s="37"/>
      <c r="C32" s="38"/>
      <c r="D32" s="81"/>
      <c r="E32" s="81"/>
      <c r="F32" s="81"/>
      <c r="G32" s="81"/>
      <c r="H32" s="81"/>
      <c r="I32" s="127"/>
      <c r="J32" s="81"/>
      <c r="K32" s="128"/>
    </row>
    <row r="33" spans="2:11" s="1" customFormat="1" ht="14.45" customHeight="1" x14ac:dyDescent="0.3">
      <c r="B33" s="37"/>
      <c r="C33" s="38"/>
      <c r="D33" s="38"/>
      <c r="E33" s="38"/>
      <c r="F33" s="42" t="s">
        <v>47</v>
      </c>
      <c r="G33" s="38"/>
      <c r="H33" s="38"/>
      <c r="I33" s="131" t="s">
        <v>46</v>
      </c>
      <c r="J33" s="42" t="s">
        <v>48</v>
      </c>
      <c r="K33" s="41"/>
    </row>
    <row r="34" spans="2:11" s="1" customFormat="1" ht="14.45" customHeight="1" x14ac:dyDescent="0.3">
      <c r="B34" s="37"/>
      <c r="C34" s="38"/>
      <c r="D34" s="45" t="s">
        <v>49</v>
      </c>
      <c r="E34" s="45" t="s">
        <v>50</v>
      </c>
      <c r="F34" s="132">
        <f>ROUND(SUM(BE93:BE113), 2)</f>
        <v>0</v>
      </c>
      <c r="G34" s="38"/>
      <c r="H34" s="38"/>
      <c r="I34" s="133">
        <v>0.21</v>
      </c>
      <c r="J34" s="132">
        <f>ROUND(ROUND((SUM(BE93:BE113)), 2)*I34, 2)</f>
        <v>0</v>
      </c>
      <c r="K34" s="41"/>
    </row>
    <row r="35" spans="2:11" s="1" customFormat="1" ht="14.45" customHeight="1" x14ac:dyDescent="0.3">
      <c r="B35" s="37"/>
      <c r="C35" s="38"/>
      <c r="D35" s="38"/>
      <c r="E35" s="45" t="s">
        <v>51</v>
      </c>
      <c r="F35" s="132">
        <f>ROUND(SUM(BF93:BF113), 2)</f>
        <v>0</v>
      </c>
      <c r="G35" s="38"/>
      <c r="H35" s="38"/>
      <c r="I35" s="133">
        <v>0.15</v>
      </c>
      <c r="J35" s="132">
        <f>ROUND(ROUND((SUM(BF93:BF113)), 2)*I35, 2)</f>
        <v>0</v>
      </c>
      <c r="K35" s="41"/>
    </row>
    <row r="36" spans="2:11" s="1" customFormat="1" ht="14.45" hidden="1" customHeight="1" x14ac:dyDescent="0.3">
      <c r="B36" s="37"/>
      <c r="C36" s="38"/>
      <c r="D36" s="38"/>
      <c r="E36" s="45" t="s">
        <v>52</v>
      </c>
      <c r="F36" s="132">
        <f>ROUND(SUM(BG93:BG113), 2)</f>
        <v>0</v>
      </c>
      <c r="G36" s="38"/>
      <c r="H36" s="38"/>
      <c r="I36" s="133">
        <v>0.21</v>
      </c>
      <c r="J36" s="132">
        <v>0</v>
      </c>
      <c r="K36" s="41"/>
    </row>
    <row r="37" spans="2:11" s="1" customFormat="1" ht="14.45" hidden="1" customHeight="1" x14ac:dyDescent="0.3">
      <c r="B37" s="37"/>
      <c r="C37" s="38"/>
      <c r="D37" s="38"/>
      <c r="E37" s="45" t="s">
        <v>53</v>
      </c>
      <c r="F37" s="132">
        <f>ROUND(SUM(BH93:BH113), 2)</f>
        <v>0</v>
      </c>
      <c r="G37" s="38"/>
      <c r="H37" s="38"/>
      <c r="I37" s="133">
        <v>0.15</v>
      </c>
      <c r="J37" s="132">
        <v>0</v>
      </c>
      <c r="K37" s="41"/>
    </row>
    <row r="38" spans="2:11" s="1" customFormat="1" ht="14.45" hidden="1" customHeight="1" x14ac:dyDescent="0.3">
      <c r="B38" s="37"/>
      <c r="C38" s="38"/>
      <c r="D38" s="38"/>
      <c r="E38" s="45" t="s">
        <v>54</v>
      </c>
      <c r="F38" s="132">
        <f>ROUND(SUM(BI93:BI113), 2)</f>
        <v>0</v>
      </c>
      <c r="G38" s="38"/>
      <c r="H38" s="38"/>
      <c r="I38" s="133">
        <v>0</v>
      </c>
      <c r="J38" s="132">
        <v>0</v>
      </c>
      <c r="K38" s="41"/>
    </row>
    <row r="39" spans="2:11" s="1" customFormat="1" ht="6.95" customHeight="1" x14ac:dyDescent="0.3">
      <c r="B39" s="37"/>
      <c r="C39" s="38"/>
      <c r="D39" s="38"/>
      <c r="E39" s="38"/>
      <c r="F39" s="38"/>
      <c r="G39" s="38"/>
      <c r="H39" s="38"/>
      <c r="I39" s="119"/>
      <c r="J39" s="38"/>
      <c r="K39" s="41"/>
    </row>
    <row r="40" spans="2:11" s="1" customFormat="1" ht="25.35" customHeight="1" x14ac:dyDescent="0.3">
      <c r="B40" s="37"/>
      <c r="C40" s="134"/>
      <c r="D40" s="135" t="s">
        <v>55</v>
      </c>
      <c r="E40" s="75"/>
      <c r="F40" s="75"/>
      <c r="G40" s="136" t="s">
        <v>56</v>
      </c>
      <c r="H40" s="137" t="s">
        <v>57</v>
      </c>
      <c r="I40" s="138"/>
      <c r="J40" s="139">
        <f>SUM(J31:J38)</f>
        <v>0</v>
      </c>
      <c r="K40" s="140"/>
    </row>
    <row r="41" spans="2:11" s="1" customFormat="1" ht="14.45" customHeight="1" x14ac:dyDescent="0.3">
      <c r="B41" s="52"/>
      <c r="C41" s="53"/>
      <c r="D41" s="53"/>
      <c r="E41" s="53"/>
      <c r="F41" s="53"/>
      <c r="G41" s="53"/>
      <c r="H41" s="53"/>
      <c r="I41" s="141"/>
      <c r="J41" s="53"/>
      <c r="K41" s="54"/>
    </row>
    <row r="45" spans="2:11" s="1" customFormat="1" ht="6.95" customHeight="1" x14ac:dyDescent="0.3">
      <c r="B45" s="142"/>
      <c r="C45" s="143"/>
      <c r="D45" s="143"/>
      <c r="E45" s="143"/>
      <c r="F45" s="143"/>
      <c r="G45" s="143"/>
      <c r="H45" s="143"/>
      <c r="I45" s="144"/>
      <c r="J45" s="143"/>
      <c r="K45" s="145"/>
    </row>
    <row r="46" spans="2:11" s="1" customFormat="1" ht="36.950000000000003" customHeight="1" x14ac:dyDescent="0.3">
      <c r="B46" s="37"/>
      <c r="C46" s="25" t="s">
        <v>305</v>
      </c>
      <c r="D46" s="38"/>
      <c r="E46" s="38"/>
      <c r="F46" s="38"/>
      <c r="G46" s="38"/>
      <c r="H46" s="38"/>
      <c r="I46" s="119"/>
      <c r="J46" s="38"/>
      <c r="K46" s="41"/>
    </row>
    <row r="47" spans="2:11" s="1" customFormat="1" ht="6.95" customHeight="1" x14ac:dyDescent="0.3">
      <c r="B47" s="37"/>
      <c r="C47" s="38"/>
      <c r="D47" s="38"/>
      <c r="E47" s="38"/>
      <c r="F47" s="38"/>
      <c r="G47" s="38"/>
      <c r="H47" s="38"/>
      <c r="I47" s="119"/>
      <c r="J47" s="38"/>
      <c r="K47" s="41"/>
    </row>
    <row r="48" spans="2:11" s="1" customFormat="1" ht="14.45" customHeight="1" x14ac:dyDescent="0.3">
      <c r="B48" s="37"/>
      <c r="C48" s="32" t="s">
        <v>16</v>
      </c>
      <c r="D48" s="38"/>
      <c r="E48" s="38"/>
      <c r="F48" s="38"/>
      <c r="G48" s="38"/>
      <c r="H48" s="38"/>
      <c r="I48" s="119"/>
      <c r="J48" s="38"/>
      <c r="K48" s="41"/>
    </row>
    <row r="49" spans="2:47" s="1" customFormat="1" ht="22.5" customHeight="1" x14ac:dyDescent="0.3">
      <c r="B49" s="37"/>
      <c r="C49" s="38"/>
      <c r="D49" s="38"/>
      <c r="E49" s="428" t="str">
        <f>E7</f>
        <v>ZLEPŠENÍ EKOLOGICKÉHO STAVU ŘEKY BEČVY V HRANICÍCH</v>
      </c>
      <c r="F49" s="405"/>
      <c r="G49" s="405"/>
      <c r="H49" s="405"/>
      <c r="I49" s="119"/>
      <c r="J49" s="38"/>
      <c r="K49" s="41"/>
    </row>
    <row r="50" spans="2:47" ht="15" x14ac:dyDescent="0.3">
      <c r="B50" s="23"/>
      <c r="C50" s="32" t="s">
        <v>226</v>
      </c>
      <c r="D50" s="24"/>
      <c r="E50" s="24"/>
      <c r="F50" s="24"/>
      <c r="G50" s="24"/>
      <c r="H50" s="24"/>
      <c r="I50" s="118"/>
      <c r="J50" s="24"/>
      <c r="K50" s="26"/>
    </row>
    <row r="51" spans="2:47" ht="22.5" customHeight="1" x14ac:dyDescent="0.3">
      <c r="B51" s="23"/>
      <c r="C51" s="24"/>
      <c r="D51" s="24"/>
      <c r="E51" s="428" t="s">
        <v>229</v>
      </c>
      <c r="F51" s="414"/>
      <c r="G51" s="414"/>
      <c r="H51" s="414"/>
      <c r="I51" s="118"/>
      <c r="J51" s="24"/>
      <c r="K51" s="26"/>
    </row>
    <row r="52" spans="2:47" ht="15" x14ac:dyDescent="0.3">
      <c r="B52" s="23"/>
      <c r="C52" s="32" t="s">
        <v>232</v>
      </c>
      <c r="D52" s="24"/>
      <c r="E52" s="24"/>
      <c r="F52" s="24"/>
      <c r="G52" s="24"/>
      <c r="H52" s="24"/>
      <c r="I52" s="118"/>
      <c r="J52" s="24"/>
      <c r="K52" s="26"/>
    </row>
    <row r="53" spans="2:47" s="1" customFormat="1" ht="22.5" customHeight="1" x14ac:dyDescent="0.3">
      <c r="B53" s="37"/>
      <c r="C53" s="38"/>
      <c r="D53" s="38"/>
      <c r="E53" s="429" t="s">
        <v>3907</v>
      </c>
      <c r="F53" s="405"/>
      <c r="G53" s="405"/>
      <c r="H53" s="405"/>
      <c r="I53" s="119"/>
      <c r="J53" s="38"/>
      <c r="K53" s="41"/>
    </row>
    <row r="54" spans="2:47" s="1" customFormat="1" ht="14.45" customHeight="1" x14ac:dyDescent="0.3">
      <c r="B54" s="37"/>
      <c r="C54" s="32" t="s">
        <v>238</v>
      </c>
      <c r="D54" s="38"/>
      <c r="E54" s="38"/>
      <c r="F54" s="38"/>
      <c r="G54" s="38"/>
      <c r="H54" s="38"/>
      <c r="I54" s="119"/>
      <c r="J54" s="38"/>
      <c r="K54" s="41"/>
    </row>
    <row r="55" spans="2:47" s="1" customFormat="1" ht="23.25" customHeight="1" x14ac:dyDescent="0.3">
      <c r="B55" s="37"/>
      <c r="C55" s="38"/>
      <c r="D55" s="38"/>
      <c r="E55" s="430" t="str">
        <f>E13</f>
        <v>SO 20.3 - Přípojka NN</v>
      </c>
      <c r="F55" s="405"/>
      <c r="G55" s="405"/>
      <c r="H55" s="405"/>
      <c r="I55" s="119"/>
      <c r="J55" s="38"/>
      <c r="K55" s="41"/>
    </row>
    <row r="56" spans="2:47" s="1" customFormat="1" ht="6.95" customHeight="1" x14ac:dyDescent="0.3">
      <c r="B56" s="37"/>
      <c r="C56" s="38"/>
      <c r="D56" s="38"/>
      <c r="E56" s="38"/>
      <c r="F56" s="38"/>
      <c r="G56" s="38"/>
      <c r="H56" s="38"/>
      <c r="I56" s="119"/>
      <c r="J56" s="38"/>
      <c r="K56" s="41"/>
    </row>
    <row r="57" spans="2:47" s="1" customFormat="1" ht="18" customHeight="1" x14ac:dyDescent="0.3">
      <c r="B57" s="37"/>
      <c r="C57" s="32" t="s">
        <v>24</v>
      </c>
      <c r="D57" s="38"/>
      <c r="E57" s="38"/>
      <c r="F57" s="30" t="str">
        <f>F16</f>
        <v>HRANICE - DRAHOTUŠE</v>
      </c>
      <c r="G57" s="38"/>
      <c r="H57" s="38"/>
      <c r="I57" s="120" t="s">
        <v>26</v>
      </c>
      <c r="J57" s="121" t="str">
        <f>IF(J16="","",J16)</f>
        <v>6.4.2016</v>
      </c>
      <c r="K57" s="41"/>
    </row>
    <row r="58" spans="2:47" s="1" customFormat="1" ht="6.95" customHeight="1" x14ac:dyDescent="0.3">
      <c r="B58" s="37"/>
      <c r="C58" s="38"/>
      <c r="D58" s="38"/>
      <c r="E58" s="38"/>
      <c r="F58" s="38"/>
      <c r="G58" s="38"/>
      <c r="H58" s="38"/>
      <c r="I58" s="119"/>
      <c r="J58" s="38"/>
      <c r="K58" s="41"/>
    </row>
    <row r="59" spans="2:47" s="1" customFormat="1" ht="15" x14ac:dyDescent="0.3">
      <c r="B59" s="37"/>
      <c r="C59" s="32" t="s">
        <v>34</v>
      </c>
      <c r="D59" s="38"/>
      <c r="E59" s="38"/>
      <c r="F59" s="30" t="str">
        <f>E19</f>
        <v>VODOVODY A KANALIZACE PŘEROV a.s.</v>
      </c>
      <c r="G59" s="38"/>
      <c r="H59" s="38"/>
      <c r="I59" s="120" t="s">
        <v>41</v>
      </c>
      <c r="J59" s="30" t="str">
        <f>E25</f>
        <v>JV PROJEKT VH s.r.o., BRNO</v>
      </c>
      <c r="K59" s="41"/>
    </row>
    <row r="60" spans="2:47" s="1" customFormat="1" ht="14.45" customHeight="1" x14ac:dyDescent="0.3">
      <c r="B60" s="37"/>
      <c r="C60" s="32" t="s">
        <v>39</v>
      </c>
      <c r="D60" s="38"/>
      <c r="E60" s="38"/>
      <c r="F60" s="30" t="str">
        <f>IF(E22="","",E22)</f>
        <v/>
      </c>
      <c r="G60" s="38"/>
      <c r="H60" s="38"/>
      <c r="I60" s="119"/>
      <c r="J60" s="38"/>
      <c r="K60" s="41"/>
    </row>
    <row r="61" spans="2:47" s="1" customFormat="1" ht="10.35" customHeight="1" x14ac:dyDescent="0.3">
      <c r="B61" s="37"/>
      <c r="C61" s="38"/>
      <c r="D61" s="38"/>
      <c r="E61" s="38"/>
      <c r="F61" s="38"/>
      <c r="G61" s="38"/>
      <c r="H61" s="38"/>
      <c r="I61" s="119"/>
      <c r="J61" s="38"/>
      <c r="K61" s="41"/>
    </row>
    <row r="62" spans="2:47" s="1" customFormat="1" ht="29.25" customHeight="1" x14ac:dyDescent="0.3">
      <c r="B62" s="37"/>
      <c r="C62" s="146" t="s">
        <v>332</v>
      </c>
      <c r="D62" s="134"/>
      <c r="E62" s="134"/>
      <c r="F62" s="134"/>
      <c r="G62" s="134"/>
      <c r="H62" s="134"/>
      <c r="I62" s="147"/>
      <c r="J62" s="148" t="s">
        <v>333</v>
      </c>
      <c r="K62" s="149"/>
    </row>
    <row r="63" spans="2:47" s="1" customFormat="1" ht="10.35" customHeight="1" x14ac:dyDescent="0.3">
      <c r="B63" s="37"/>
      <c r="C63" s="38"/>
      <c r="D63" s="38"/>
      <c r="E63" s="38"/>
      <c r="F63" s="38"/>
      <c r="G63" s="38"/>
      <c r="H63" s="38"/>
      <c r="I63" s="119"/>
      <c r="J63" s="38"/>
      <c r="K63" s="41"/>
    </row>
    <row r="64" spans="2:47" s="1" customFormat="1" ht="29.25" customHeight="1" x14ac:dyDescent="0.3">
      <c r="B64" s="37"/>
      <c r="C64" s="150" t="s">
        <v>338</v>
      </c>
      <c r="D64" s="38"/>
      <c r="E64" s="38"/>
      <c r="F64" s="38"/>
      <c r="G64" s="38"/>
      <c r="H64" s="38"/>
      <c r="I64" s="119"/>
      <c r="J64" s="130">
        <f>J93</f>
        <v>0</v>
      </c>
      <c r="K64" s="41"/>
      <c r="AU64" s="19" t="s">
        <v>339</v>
      </c>
    </row>
    <row r="65" spans="2:12" s="8" customFormat="1" ht="24.95" customHeight="1" x14ac:dyDescent="0.3">
      <c r="B65" s="151"/>
      <c r="C65" s="152"/>
      <c r="D65" s="153" t="s">
        <v>4935</v>
      </c>
      <c r="E65" s="154"/>
      <c r="F65" s="154"/>
      <c r="G65" s="154"/>
      <c r="H65" s="154"/>
      <c r="I65" s="155"/>
      <c r="J65" s="156">
        <f>J94</f>
        <v>0</v>
      </c>
      <c r="K65" s="157"/>
    </row>
    <row r="66" spans="2:12" s="9" customFormat="1" ht="19.899999999999999" customHeight="1" x14ac:dyDescent="0.3">
      <c r="B66" s="159"/>
      <c r="C66" s="160"/>
      <c r="D66" s="161" t="s">
        <v>3007</v>
      </c>
      <c r="E66" s="162"/>
      <c r="F66" s="162"/>
      <c r="G66" s="162"/>
      <c r="H66" s="162"/>
      <c r="I66" s="163"/>
      <c r="J66" s="164">
        <f>J95</f>
        <v>0</v>
      </c>
      <c r="K66" s="165"/>
    </row>
    <row r="67" spans="2:12" s="9" customFormat="1" ht="19.899999999999999" customHeight="1" x14ac:dyDescent="0.3">
      <c r="B67" s="159"/>
      <c r="C67" s="160"/>
      <c r="D67" s="161" t="s">
        <v>3008</v>
      </c>
      <c r="E67" s="162"/>
      <c r="F67" s="162"/>
      <c r="G67" s="162"/>
      <c r="H67" s="162"/>
      <c r="I67" s="163"/>
      <c r="J67" s="164">
        <f>J97</f>
        <v>0</v>
      </c>
      <c r="K67" s="165"/>
    </row>
    <row r="68" spans="2:12" s="9" customFormat="1" ht="19.899999999999999" customHeight="1" x14ac:dyDescent="0.3">
      <c r="B68" s="159"/>
      <c r="C68" s="160"/>
      <c r="D68" s="161" t="s">
        <v>3009</v>
      </c>
      <c r="E68" s="162"/>
      <c r="F68" s="162"/>
      <c r="G68" s="162"/>
      <c r="H68" s="162"/>
      <c r="I68" s="163"/>
      <c r="J68" s="164">
        <f>J104</f>
        <v>0</v>
      </c>
      <c r="K68" s="165"/>
    </row>
    <row r="69" spans="2:12" s="9" customFormat="1" ht="19.899999999999999" customHeight="1" x14ac:dyDescent="0.3">
      <c r="B69" s="159"/>
      <c r="C69" s="160"/>
      <c r="D69" s="161" t="s">
        <v>3010</v>
      </c>
      <c r="E69" s="162"/>
      <c r="F69" s="162"/>
      <c r="G69" s="162"/>
      <c r="H69" s="162"/>
      <c r="I69" s="163"/>
      <c r="J69" s="164">
        <f>J110</f>
        <v>0</v>
      </c>
      <c r="K69" s="165"/>
    </row>
    <row r="70" spans="2:12" s="1" customFormat="1" ht="21.75" customHeight="1" x14ac:dyDescent="0.3">
      <c r="B70" s="37"/>
      <c r="C70" s="38"/>
      <c r="D70" s="38"/>
      <c r="E70" s="38"/>
      <c r="F70" s="38"/>
      <c r="G70" s="38"/>
      <c r="H70" s="38"/>
      <c r="I70" s="119"/>
      <c r="J70" s="38"/>
      <c r="K70" s="41"/>
    </row>
    <row r="71" spans="2:12" s="1" customFormat="1" ht="6.95" customHeight="1" x14ac:dyDescent="0.3">
      <c r="B71" s="52"/>
      <c r="C71" s="53"/>
      <c r="D71" s="53"/>
      <c r="E71" s="53"/>
      <c r="F71" s="53"/>
      <c r="G71" s="53"/>
      <c r="H71" s="53"/>
      <c r="I71" s="141"/>
      <c r="J71" s="53"/>
      <c r="K71" s="54"/>
    </row>
    <row r="75" spans="2:12" s="1" customFormat="1" ht="6.95" customHeight="1" x14ac:dyDescent="0.3">
      <c r="B75" s="55"/>
      <c r="C75" s="56"/>
      <c r="D75" s="56"/>
      <c r="E75" s="56"/>
      <c r="F75" s="56"/>
      <c r="G75" s="56"/>
      <c r="H75" s="56"/>
      <c r="I75" s="144"/>
      <c r="J75" s="56"/>
      <c r="K75" s="56"/>
      <c r="L75" s="57"/>
    </row>
    <row r="76" spans="2:12" s="1" customFormat="1" ht="36.950000000000003" customHeight="1" x14ac:dyDescent="0.3">
      <c r="B76" s="37"/>
      <c r="C76" s="58" t="s">
        <v>390</v>
      </c>
      <c r="D76" s="59"/>
      <c r="E76" s="59"/>
      <c r="F76" s="59"/>
      <c r="G76" s="59"/>
      <c r="H76" s="59"/>
      <c r="I76" s="167"/>
      <c r="J76" s="59"/>
      <c r="K76" s="59"/>
      <c r="L76" s="57"/>
    </row>
    <row r="77" spans="2:12" s="1" customFormat="1" ht="6.95" customHeight="1" x14ac:dyDescent="0.3">
      <c r="B77" s="37"/>
      <c r="C77" s="59"/>
      <c r="D77" s="59"/>
      <c r="E77" s="59"/>
      <c r="F77" s="59"/>
      <c r="G77" s="59"/>
      <c r="H77" s="59"/>
      <c r="I77" s="167"/>
      <c r="J77" s="59"/>
      <c r="K77" s="59"/>
      <c r="L77" s="57"/>
    </row>
    <row r="78" spans="2:12" s="1" customFormat="1" ht="14.45" customHeight="1" x14ac:dyDescent="0.3">
      <c r="B78" s="37"/>
      <c r="C78" s="61" t="s">
        <v>16</v>
      </c>
      <c r="D78" s="59"/>
      <c r="E78" s="59"/>
      <c r="F78" s="59"/>
      <c r="G78" s="59"/>
      <c r="H78" s="59"/>
      <c r="I78" s="167"/>
      <c r="J78" s="59"/>
      <c r="K78" s="59"/>
      <c r="L78" s="57"/>
    </row>
    <row r="79" spans="2:12" s="1" customFormat="1" ht="22.5" customHeight="1" x14ac:dyDescent="0.3">
      <c r="B79" s="37"/>
      <c r="C79" s="59"/>
      <c r="D79" s="59"/>
      <c r="E79" s="425" t="str">
        <f>E7</f>
        <v>ZLEPŠENÍ EKOLOGICKÉHO STAVU ŘEKY BEČVY V HRANICÍCH</v>
      </c>
      <c r="F79" s="398"/>
      <c r="G79" s="398"/>
      <c r="H79" s="398"/>
      <c r="I79" s="167"/>
      <c r="J79" s="59"/>
      <c r="K79" s="59"/>
      <c r="L79" s="57"/>
    </row>
    <row r="80" spans="2:12" ht="15" x14ac:dyDescent="0.3">
      <c r="B80" s="23"/>
      <c r="C80" s="61" t="s">
        <v>226</v>
      </c>
      <c r="D80" s="168"/>
      <c r="E80" s="168"/>
      <c r="F80" s="168"/>
      <c r="G80" s="168"/>
      <c r="H80" s="168"/>
      <c r="J80" s="168"/>
      <c r="K80" s="168"/>
      <c r="L80" s="169"/>
    </row>
    <row r="81" spans="2:65" ht="22.5" customHeight="1" x14ac:dyDescent="0.3">
      <c r="B81" s="23"/>
      <c r="C81" s="168"/>
      <c r="D81" s="168"/>
      <c r="E81" s="425" t="s">
        <v>229</v>
      </c>
      <c r="F81" s="426"/>
      <c r="G81" s="426"/>
      <c r="H81" s="426"/>
      <c r="J81" s="168"/>
      <c r="K81" s="168"/>
      <c r="L81" s="169"/>
    </row>
    <row r="82" spans="2:65" ht="15" x14ac:dyDescent="0.3">
      <c r="B82" s="23"/>
      <c r="C82" s="61" t="s">
        <v>232</v>
      </c>
      <c r="D82" s="168"/>
      <c r="E82" s="168"/>
      <c r="F82" s="168"/>
      <c r="G82" s="168"/>
      <c r="H82" s="168"/>
      <c r="J82" s="168"/>
      <c r="K82" s="168"/>
      <c r="L82" s="169"/>
    </row>
    <row r="83" spans="2:65" s="1" customFormat="1" ht="22.5" customHeight="1" x14ac:dyDescent="0.3">
      <c r="B83" s="37"/>
      <c r="C83" s="59"/>
      <c r="D83" s="59"/>
      <c r="E83" s="424" t="s">
        <v>3907</v>
      </c>
      <c r="F83" s="398"/>
      <c r="G83" s="398"/>
      <c r="H83" s="398"/>
      <c r="I83" s="167"/>
      <c r="J83" s="59"/>
      <c r="K83" s="59"/>
      <c r="L83" s="57"/>
    </row>
    <row r="84" spans="2:65" s="1" customFormat="1" ht="14.45" customHeight="1" x14ac:dyDescent="0.3">
      <c r="B84" s="37"/>
      <c r="C84" s="61" t="s">
        <v>238</v>
      </c>
      <c r="D84" s="59"/>
      <c r="E84" s="59"/>
      <c r="F84" s="59"/>
      <c r="G84" s="59"/>
      <c r="H84" s="59"/>
      <c r="I84" s="167"/>
      <c r="J84" s="59"/>
      <c r="K84" s="59"/>
      <c r="L84" s="57"/>
    </row>
    <row r="85" spans="2:65" s="1" customFormat="1" ht="23.25" customHeight="1" x14ac:dyDescent="0.3">
      <c r="B85" s="37"/>
      <c r="C85" s="59"/>
      <c r="D85" s="59"/>
      <c r="E85" s="395" t="str">
        <f>E13</f>
        <v>SO 20.3 - Přípojka NN</v>
      </c>
      <c r="F85" s="398"/>
      <c r="G85" s="398"/>
      <c r="H85" s="398"/>
      <c r="I85" s="167"/>
      <c r="J85" s="59"/>
      <c r="K85" s="59"/>
      <c r="L85" s="57"/>
    </row>
    <row r="86" spans="2:65" s="1" customFormat="1" ht="6.95" customHeight="1" x14ac:dyDescent="0.3">
      <c r="B86" s="37"/>
      <c r="C86" s="59"/>
      <c r="D86" s="59"/>
      <c r="E86" s="59"/>
      <c r="F86" s="59"/>
      <c r="G86" s="59"/>
      <c r="H86" s="59"/>
      <c r="I86" s="167"/>
      <c r="J86" s="59"/>
      <c r="K86" s="59"/>
      <c r="L86" s="57"/>
    </row>
    <row r="87" spans="2:65" s="1" customFormat="1" ht="18" customHeight="1" x14ac:dyDescent="0.3">
      <c r="B87" s="37"/>
      <c r="C87" s="61" t="s">
        <v>24</v>
      </c>
      <c r="D87" s="59"/>
      <c r="E87" s="59"/>
      <c r="F87" s="170" t="str">
        <f>F16</f>
        <v>HRANICE - DRAHOTUŠE</v>
      </c>
      <c r="G87" s="59"/>
      <c r="H87" s="59"/>
      <c r="I87" s="171" t="s">
        <v>26</v>
      </c>
      <c r="J87" s="69" t="str">
        <f>IF(J16="","",J16)</f>
        <v>6.4.2016</v>
      </c>
      <c r="K87" s="59"/>
      <c r="L87" s="57"/>
    </row>
    <row r="88" spans="2:65" s="1" customFormat="1" ht="6.95" customHeight="1" x14ac:dyDescent="0.3">
      <c r="B88" s="37"/>
      <c r="C88" s="59"/>
      <c r="D88" s="59"/>
      <c r="E88" s="59"/>
      <c r="F88" s="59"/>
      <c r="G88" s="59"/>
      <c r="H88" s="59"/>
      <c r="I88" s="167"/>
      <c r="J88" s="59"/>
      <c r="K88" s="59"/>
      <c r="L88" s="57"/>
    </row>
    <row r="89" spans="2:65" s="1" customFormat="1" ht="15" x14ac:dyDescent="0.3">
      <c r="B89" s="37"/>
      <c r="C89" s="61" t="s">
        <v>34</v>
      </c>
      <c r="D89" s="59"/>
      <c r="E89" s="59"/>
      <c r="F89" s="170" t="str">
        <f>E19</f>
        <v>VODOVODY A KANALIZACE PŘEROV a.s.</v>
      </c>
      <c r="G89" s="59"/>
      <c r="H89" s="59"/>
      <c r="I89" s="171" t="s">
        <v>41</v>
      </c>
      <c r="J89" s="170" t="str">
        <f>E25</f>
        <v>JV PROJEKT VH s.r.o., BRNO</v>
      </c>
      <c r="K89" s="59"/>
      <c r="L89" s="57"/>
    </row>
    <row r="90" spans="2:65" s="1" customFormat="1" ht="14.45" customHeight="1" x14ac:dyDescent="0.3">
      <c r="B90" s="37"/>
      <c r="C90" s="61" t="s">
        <v>39</v>
      </c>
      <c r="D90" s="59"/>
      <c r="E90" s="59"/>
      <c r="F90" s="170" t="str">
        <f>IF(E22="","",E22)</f>
        <v/>
      </c>
      <c r="G90" s="59"/>
      <c r="H90" s="59"/>
      <c r="I90" s="167"/>
      <c r="J90" s="59"/>
      <c r="K90" s="59"/>
      <c r="L90" s="57"/>
    </row>
    <row r="91" spans="2:65" s="1" customFormat="1" ht="10.35" customHeight="1" x14ac:dyDescent="0.3">
      <c r="B91" s="37"/>
      <c r="C91" s="59"/>
      <c r="D91" s="59"/>
      <c r="E91" s="59"/>
      <c r="F91" s="59"/>
      <c r="G91" s="59"/>
      <c r="H91" s="59"/>
      <c r="I91" s="167"/>
      <c r="J91" s="59"/>
      <c r="K91" s="59"/>
      <c r="L91" s="57"/>
    </row>
    <row r="92" spans="2:65" s="10" customFormat="1" ht="29.25" customHeight="1" x14ac:dyDescent="0.3">
      <c r="B92" s="172"/>
      <c r="C92" s="173" t="s">
        <v>391</v>
      </c>
      <c r="D92" s="174" t="s">
        <v>64</v>
      </c>
      <c r="E92" s="174" t="s">
        <v>60</v>
      </c>
      <c r="F92" s="174" t="s">
        <v>392</v>
      </c>
      <c r="G92" s="174" t="s">
        <v>393</v>
      </c>
      <c r="H92" s="174" t="s">
        <v>394</v>
      </c>
      <c r="I92" s="175" t="s">
        <v>395</v>
      </c>
      <c r="J92" s="174" t="s">
        <v>333</v>
      </c>
      <c r="K92" s="176" t="s">
        <v>396</v>
      </c>
      <c r="L92" s="177"/>
      <c r="M92" s="77" t="s">
        <v>397</v>
      </c>
      <c r="N92" s="78" t="s">
        <v>49</v>
      </c>
      <c r="O92" s="78" t="s">
        <v>398</v>
      </c>
      <c r="P92" s="78" t="s">
        <v>399</v>
      </c>
      <c r="Q92" s="78" t="s">
        <v>400</v>
      </c>
      <c r="R92" s="78" t="s">
        <v>401</v>
      </c>
      <c r="S92" s="78" t="s">
        <v>402</v>
      </c>
      <c r="T92" s="79" t="s">
        <v>403</v>
      </c>
    </row>
    <row r="93" spans="2:65" s="1" customFormat="1" ht="29.25" customHeight="1" x14ac:dyDescent="0.35">
      <c r="B93" s="37"/>
      <c r="C93" s="83" t="s">
        <v>338</v>
      </c>
      <c r="D93" s="59"/>
      <c r="E93" s="59"/>
      <c r="F93" s="59"/>
      <c r="G93" s="59"/>
      <c r="H93" s="59"/>
      <c r="I93" s="167"/>
      <c r="J93" s="178">
        <f>BK93</f>
        <v>0</v>
      </c>
      <c r="K93" s="59"/>
      <c r="L93" s="57"/>
      <c r="M93" s="80"/>
      <c r="N93" s="81"/>
      <c r="O93" s="81"/>
      <c r="P93" s="179">
        <f>P94</f>
        <v>0</v>
      </c>
      <c r="Q93" s="81"/>
      <c r="R93" s="179">
        <f>R94</f>
        <v>0</v>
      </c>
      <c r="S93" s="81"/>
      <c r="T93" s="180">
        <f>T94</f>
        <v>0</v>
      </c>
      <c r="AT93" s="19" t="s">
        <v>78</v>
      </c>
      <c r="AU93" s="19" t="s">
        <v>339</v>
      </c>
      <c r="BK93" s="181">
        <f>BK94</f>
        <v>0</v>
      </c>
    </row>
    <row r="94" spans="2:65" s="11" customFormat="1" ht="37.35" customHeight="1" x14ac:dyDescent="0.35">
      <c r="B94" s="182"/>
      <c r="C94" s="183"/>
      <c r="D94" s="184" t="s">
        <v>78</v>
      </c>
      <c r="E94" s="185" t="s">
        <v>3011</v>
      </c>
      <c r="F94" s="185" t="s">
        <v>127</v>
      </c>
      <c r="G94" s="183"/>
      <c r="H94" s="183"/>
      <c r="I94" s="186"/>
      <c r="J94" s="187">
        <f>BK94</f>
        <v>0</v>
      </c>
      <c r="K94" s="183"/>
      <c r="L94" s="188"/>
      <c r="M94" s="189"/>
      <c r="N94" s="190"/>
      <c r="O94" s="190"/>
      <c r="P94" s="191">
        <f>P95+P97+P104+P110</f>
        <v>0</v>
      </c>
      <c r="Q94" s="190"/>
      <c r="R94" s="191">
        <f>R95+R97+R104+R110</f>
        <v>0</v>
      </c>
      <c r="S94" s="190"/>
      <c r="T94" s="192">
        <f>T95+T97+T104+T110</f>
        <v>0</v>
      </c>
      <c r="AR94" s="193" t="s">
        <v>94</v>
      </c>
      <c r="AT94" s="194" t="s">
        <v>78</v>
      </c>
      <c r="AU94" s="194" t="s">
        <v>79</v>
      </c>
      <c r="AY94" s="193" t="s">
        <v>406</v>
      </c>
      <c r="BK94" s="195">
        <f>BK95+BK97+BK104+BK110</f>
        <v>0</v>
      </c>
    </row>
    <row r="95" spans="2:65" s="11" customFormat="1" ht="19.899999999999999" customHeight="1" x14ac:dyDescent="0.3">
      <c r="B95" s="182"/>
      <c r="C95" s="183"/>
      <c r="D95" s="198" t="s">
        <v>78</v>
      </c>
      <c r="E95" s="199" t="s">
        <v>3012</v>
      </c>
      <c r="F95" s="199" t="s">
        <v>3013</v>
      </c>
      <c r="G95" s="183"/>
      <c r="H95" s="183"/>
      <c r="I95" s="186"/>
      <c r="J95" s="200">
        <f>BK95</f>
        <v>0</v>
      </c>
      <c r="K95" s="183"/>
      <c r="L95" s="188"/>
      <c r="M95" s="189"/>
      <c r="N95" s="190"/>
      <c r="O95" s="190"/>
      <c r="P95" s="191">
        <f>P96</f>
        <v>0</v>
      </c>
      <c r="Q95" s="190"/>
      <c r="R95" s="191">
        <f>R96</f>
        <v>0</v>
      </c>
      <c r="S95" s="190"/>
      <c r="T95" s="192">
        <f>T96</f>
        <v>0</v>
      </c>
      <c r="AR95" s="193" t="s">
        <v>94</v>
      </c>
      <c r="AT95" s="194" t="s">
        <v>78</v>
      </c>
      <c r="AU95" s="194" t="s">
        <v>23</v>
      </c>
      <c r="AY95" s="193" t="s">
        <v>406</v>
      </c>
      <c r="BK95" s="195">
        <f>BK96</f>
        <v>0</v>
      </c>
    </row>
    <row r="96" spans="2:65" s="1" customFormat="1" ht="44.25" customHeight="1" x14ac:dyDescent="0.3">
      <c r="B96" s="37"/>
      <c r="C96" s="268" t="s">
        <v>23</v>
      </c>
      <c r="D96" s="268" t="s">
        <v>533</v>
      </c>
      <c r="E96" s="269" t="s">
        <v>23</v>
      </c>
      <c r="F96" s="270" t="s">
        <v>4936</v>
      </c>
      <c r="G96" s="271" t="s">
        <v>1363</v>
      </c>
      <c r="H96" s="272">
        <v>1</v>
      </c>
      <c r="I96" s="273"/>
      <c r="J96" s="274">
        <f>ROUND(I96*H96,2)</f>
        <v>0</v>
      </c>
      <c r="K96" s="270" t="s">
        <v>36</v>
      </c>
      <c r="L96" s="275"/>
      <c r="M96" s="276" t="s">
        <v>36</v>
      </c>
      <c r="N96" s="277" t="s">
        <v>50</v>
      </c>
      <c r="O96" s="38"/>
      <c r="P96" s="210">
        <f>O96*H96</f>
        <v>0</v>
      </c>
      <c r="Q96" s="210">
        <v>0</v>
      </c>
      <c r="R96" s="210">
        <f>Q96*H96</f>
        <v>0</v>
      </c>
      <c r="S96" s="210">
        <v>0</v>
      </c>
      <c r="T96" s="211">
        <f>S96*H96</f>
        <v>0</v>
      </c>
      <c r="AR96" s="19" t="s">
        <v>1919</v>
      </c>
      <c r="AT96" s="19" t="s">
        <v>533</v>
      </c>
      <c r="AU96" s="19" t="s">
        <v>87</v>
      </c>
      <c r="AY96" s="19" t="s">
        <v>406</v>
      </c>
      <c r="BE96" s="212">
        <f>IF(N96="základní",J96,0)</f>
        <v>0</v>
      </c>
      <c r="BF96" s="212">
        <f>IF(N96="snížená",J96,0)</f>
        <v>0</v>
      </c>
      <c r="BG96" s="212">
        <f>IF(N96="zákl. přenesená",J96,0)</f>
        <v>0</v>
      </c>
      <c r="BH96" s="212">
        <f>IF(N96="sníž. přenesená",J96,0)</f>
        <v>0</v>
      </c>
      <c r="BI96" s="212">
        <f>IF(N96="nulová",J96,0)</f>
        <v>0</v>
      </c>
      <c r="BJ96" s="19" t="s">
        <v>23</v>
      </c>
      <c r="BK96" s="212">
        <f>ROUND(I96*H96,2)</f>
        <v>0</v>
      </c>
      <c r="BL96" s="19" t="s">
        <v>723</v>
      </c>
      <c r="BM96" s="19" t="s">
        <v>4937</v>
      </c>
    </row>
    <row r="97" spans="2:65" s="11" customFormat="1" ht="29.85" customHeight="1" x14ac:dyDescent="0.3">
      <c r="B97" s="182"/>
      <c r="C97" s="183"/>
      <c r="D97" s="198" t="s">
        <v>78</v>
      </c>
      <c r="E97" s="199" t="s">
        <v>3022</v>
      </c>
      <c r="F97" s="199" t="s">
        <v>3023</v>
      </c>
      <c r="G97" s="183"/>
      <c r="H97" s="183"/>
      <c r="I97" s="186"/>
      <c r="J97" s="200">
        <f>BK97</f>
        <v>0</v>
      </c>
      <c r="K97" s="183"/>
      <c r="L97" s="188"/>
      <c r="M97" s="189"/>
      <c r="N97" s="190"/>
      <c r="O97" s="190"/>
      <c r="P97" s="191">
        <f>SUM(P98:P103)</f>
        <v>0</v>
      </c>
      <c r="Q97" s="190"/>
      <c r="R97" s="191">
        <f>SUM(R98:R103)</f>
        <v>0</v>
      </c>
      <c r="S97" s="190"/>
      <c r="T97" s="192">
        <f>SUM(T98:T103)</f>
        <v>0</v>
      </c>
      <c r="AR97" s="193" t="s">
        <v>94</v>
      </c>
      <c r="AT97" s="194" t="s">
        <v>78</v>
      </c>
      <c r="AU97" s="194" t="s">
        <v>23</v>
      </c>
      <c r="AY97" s="193" t="s">
        <v>406</v>
      </c>
      <c r="BK97" s="195">
        <f>SUM(BK98:BK103)</f>
        <v>0</v>
      </c>
    </row>
    <row r="98" spans="2:65" s="1" customFormat="1" ht="22.5" customHeight="1" x14ac:dyDescent="0.3">
      <c r="B98" s="37"/>
      <c r="C98" s="268" t="s">
        <v>87</v>
      </c>
      <c r="D98" s="268" t="s">
        <v>533</v>
      </c>
      <c r="E98" s="269" t="s">
        <v>87</v>
      </c>
      <c r="F98" s="270" t="s">
        <v>3028</v>
      </c>
      <c r="G98" s="271" t="s">
        <v>596</v>
      </c>
      <c r="H98" s="272">
        <v>150</v>
      </c>
      <c r="I98" s="273"/>
      <c r="J98" s="274">
        <f t="shared" ref="J98:J103" si="0">ROUND(I98*H98,2)</f>
        <v>0</v>
      </c>
      <c r="K98" s="270" t="s">
        <v>36</v>
      </c>
      <c r="L98" s="275"/>
      <c r="M98" s="276" t="s">
        <v>36</v>
      </c>
      <c r="N98" s="277" t="s">
        <v>50</v>
      </c>
      <c r="O98" s="38"/>
      <c r="P98" s="210">
        <f t="shared" ref="P98:P103" si="1">O98*H98</f>
        <v>0</v>
      </c>
      <c r="Q98" s="210">
        <v>0</v>
      </c>
      <c r="R98" s="210">
        <f t="shared" ref="R98:R103" si="2">Q98*H98</f>
        <v>0</v>
      </c>
      <c r="S98" s="210">
        <v>0</v>
      </c>
      <c r="T98" s="211">
        <f t="shared" ref="T98:T103" si="3">S98*H98</f>
        <v>0</v>
      </c>
      <c r="AR98" s="19" t="s">
        <v>1919</v>
      </c>
      <c r="AT98" s="19" t="s">
        <v>533</v>
      </c>
      <c r="AU98" s="19" t="s">
        <v>87</v>
      </c>
      <c r="AY98" s="19" t="s">
        <v>406</v>
      </c>
      <c r="BE98" s="212">
        <f t="shared" ref="BE98:BE103" si="4">IF(N98="základní",J98,0)</f>
        <v>0</v>
      </c>
      <c r="BF98" s="212">
        <f t="shared" ref="BF98:BF103" si="5">IF(N98="snížená",J98,0)</f>
        <v>0</v>
      </c>
      <c r="BG98" s="212">
        <f t="shared" ref="BG98:BG103" si="6">IF(N98="zákl. přenesená",J98,0)</f>
        <v>0</v>
      </c>
      <c r="BH98" s="212">
        <f t="shared" ref="BH98:BH103" si="7">IF(N98="sníž. přenesená",J98,0)</f>
        <v>0</v>
      </c>
      <c r="BI98" s="212">
        <f t="shared" ref="BI98:BI103" si="8">IF(N98="nulová",J98,0)</f>
        <v>0</v>
      </c>
      <c r="BJ98" s="19" t="s">
        <v>23</v>
      </c>
      <c r="BK98" s="212">
        <f t="shared" ref="BK98:BK103" si="9">ROUND(I98*H98,2)</f>
        <v>0</v>
      </c>
      <c r="BL98" s="19" t="s">
        <v>723</v>
      </c>
      <c r="BM98" s="19" t="s">
        <v>4938</v>
      </c>
    </row>
    <row r="99" spans="2:65" s="1" customFormat="1" ht="22.5" customHeight="1" x14ac:dyDescent="0.3">
      <c r="B99" s="37"/>
      <c r="C99" s="268" t="s">
        <v>94</v>
      </c>
      <c r="D99" s="268" t="s">
        <v>533</v>
      </c>
      <c r="E99" s="269" t="s">
        <v>94</v>
      </c>
      <c r="F99" s="270" t="s">
        <v>3030</v>
      </c>
      <c r="G99" s="271" t="s">
        <v>596</v>
      </c>
      <c r="H99" s="272">
        <v>150</v>
      </c>
      <c r="I99" s="273"/>
      <c r="J99" s="274">
        <f t="shared" si="0"/>
        <v>0</v>
      </c>
      <c r="K99" s="270" t="s">
        <v>36</v>
      </c>
      <c r="L99" s="275"/>
      <c r="M99" s="276" t="s">
        <v>36</v>
      </c>
      <c r="N99" s="277" t="s">
        <v>50</v>
      </c>
      <c r="O99" s="38"/>
      <c r="P99" s="210">
        <f t="shared" si="1"/>
        <v>0</v>
      </c>
      <c r="Q99" s="210">
        <v>0</v>
      </c>
      <c r="R99" s="210">
        <f t="shared" si="2"/>
        <v>0</v>
      </c>
      <c r="S99" s="210">
        <v>0</v>
      </c>
      <c r="T99" s="211">
        <f t="shared" si="3"/>
        <v>0</v>
      </c>
      <c r="AR99" s="19" t="s">
        <v>1919</v>
      </c>
      <c r="AT99" s="19" t="s">
        <v>533</v>
      </c>
      <c r="AU99" s="19" t="s">
        <v>87</v>
      </c>
      <c r="AY99" s="19" t="s">
        <v>406</v>
      </c>
      <c r="BE99" s="212">
        <f t="shared" si="4"/>
        <v>0</v>
      </c>
      <c r="BF99" s="212">
        <f t="shared" si="5"/>
        <v>0</v>
      </c>
      <c r="BG99" s="212">
        <f t="shared" si="6"/>
        <v>0</v>
      </c>
      <c r="BH99" s="212">
        <f t="shared" si="7"/>
        <v>0</v>
      </c>
      <c r="BI99" s="212">
        <f t="shared" si="8"/>
        <v>0</v>
      </c>
      <c r="BJ99" s="19" t="s">
        <v>23</v>
      </c>
      <c r="BK99" s="212">
        <f t="shared" si="9"/>
        <v>0</v>
      </c>
      <c r="BL99" s="19" t="s">
        <v>723</v>
      </c>
      <c r="BM99" s="19" t="s">
        <v>4939</v>
      </c>
    </row>
    <row r="100" spans="2:65" s="1" customFormat="1" ht="22.5" customHeight="1" x14ac:dyDescent="0.3">
      <c r="B100" s="37"/>
      <c r="C100" s="268" t="s">
        <v>415</v>
      </c>
      <c r="D100" s="268" t="s">
        <v>533</v>
      </c>
      <c r="E100" s="269" t="s">
        <v>415</v>
      </c>
      <c r="F100" s="270" t="s">
        <v>3032</v>
      </c>
      <c r="G100" s="271" t="s">
        <v>596</v>
      </c>
      <c r="H100" s="272">
        <v>150</v>
      </c>
      <c r="I100" s="273"/>
      <c r="J100" s="274">
        <f t="shared" si="0"/>
        <v>0</v>
      </c>
      <c r="K100" s="270" t="s">
        <v>36</v>
      </c>
      <c r="L100" s="275"/>
      <c r="M100" s="276" t="s">
        <v>36</v>
      </c>
      <c r="N100" s="277" t="s">
        <v>50</v>
      </c>
      <c r="O100" s="38"/>
      <c r="P100" s="210">
        <f t="shared" si="1"/>
        <v>0</v>
      </c>
      <c r="Q100" s="210">
        <v>0</v>
      </c>
      <c r="R100" s="210">
        <f t="shared" si="2"/>
        <v>0</v>
      </c>
      <c r="S100" s="210">
        <v>0</v>
      </c>
      <c r="T100" s="211">
        <f t="shared" si="3"/>
        <v>0</v>
      </c>
      <c r="AR100" s="19" t="s">
        <v>1919</v>
      </c>
      <c r="AT100" s="19" t="s">
        <v>533</v>
      </c>
      <c r="AU100" s="19" t="s">
        <v>87</v>
      </c>
      <c r="AY100" s="19" t="s">
        <v>406</v>
      </c>
      <c r="BE100" s="212">
        <f t="shared" si="4"/>
        <v>0</v>
      </c>
      <c r="BF100" s="212">
        <f t="shared" si="5"/>
        <v>0</v>
      </c>
      <c r="BG100" s="212">
        <f t="shared" si="6"/>
        <v>0</v>
      </c>
      <c r="BH100" s="212">
        <f t="shared" si="7"/>
        <v>0</v>
      </c>
      <c r="BI100" s="212">
        <f t="shared" si="8"/>
        <v>0</v>
      </c>
      <c r="BJ100" s="19" t="s">
        <v>23</v>
      </c>
      <c r="BK100" s="212">
        <f t="shared" si="9"/>
        <v>0</v>
      </c>
      <c r="BL100" s="19" t="s">
        <v>723</v>
      </c>
      <c r="BM100" s="19" t="s">
        <v>4940</v>
      </c>
    </row>
    <row r="101" spans="2:65" s="1" customFormat="1" ht="22.5" customHeight="1" x14ac:dyDescent="0.3">
      <c r="B101" s="37"/>
      <c r="C101" s="268" t="s">
        <v>440</v>
      </c>
      <c r="D101" s="268" t="s">
        <v>533</v>
      </c>
      <c r="E101" s="269" t="s">
        <v>440</v>
      </c>
      <c r="F101" s="270" t="s">
        <v>3034</v>
      </c>
      <c r="G101" s="271" t="s">
        <v>596</v>
      </c>
      <c r="H101" s="272">
        <v>50</v>
      </c>
      <c r="I101" s="273"/>
      <c r="J101" s="274">
        <f t="shared" si="0"/>
        <v>0</v>
      </c>
      <c r="K101" s="270" t="s">
        <v>36</v>
      </c>
      <c r="L101" s="275"/>
      <c r="M101" s="276" t="s">
        <v>36</v>
      </c>
      <c r="N101" s="277" t="s">
        <v>50</v>
      </c>
      <c r="O101" s="38"/>
      <c r="P101" s="210">
        <f t="shared" si="1"/>
        <v>0</v>
      </c>
      <c r="Q101" s="210">
        <v>0</v>
      </c>
      <c r="R101" s="210">
        <f t="shared" si="2"/>
        <v>0</v>
      </c>
      <c r="S101" s="210">
        <v>0</v>
      </c>
      <c r="T101" s="211">
        <f t="shared" si="3"/>
        <v>0</v>
      </c>
      <c r="AR101" s="19" t="s">
        <v>1919</v>
      </c>
      <c r="AT101" s="19" t="s">
        <v>533</v>
      </c>
      <c r="AU101" s="19" t="s">
        <v>87</v>
      </c>
      <c r="AY101" s="19" t="s">
        <v>406</v>
      </c>
      <c r="BE101" s="212">
        <f t="shared" si="4"/>
        <v>0</v>
      </c>
      <c r="BF101" s="212">
        <f t="shared" si="5"/>
        <v>0</v>
      </c>
      <c r="BG101" s="212">
        <f t="shared" si="6"/>
        <v>0</v>
      </c>
      <c r="BH101" s="212">
        <f t="shared" si="7"/>
        <v>0</v>
      </c>
      <c r="BI101" s="212">
        <f t="shared" si="8"/>
        <v>0</v>
      </c>
      <c r="BJ101" s="19" t="s">
        <v>23</v>
      </c>
      <c r="BK101" s="212">
        <f t="shared" si="9"/>
        <v>0</v>
      </c>
      <c r="BL101" s="19" t="s">
        <v>723</v>
      </c>
      <c r="BM101" s="19" t="s">
        <v>4941</v>
      </c>
    </row>
    <row r="102" spans="2:65" s="1" customFormat="1" ht="22.5" customHeight="1" x14ac:dyDescent="0.3">
      <c r="B102" s="37"/>
      <c r="C102" s="268" t="s">
        <v>446</v>
      </c>
      <c r="D102" s="268" t="s">
        <v>533</v>
      </c>
      <c r="E102" s="269" t="s">
        <v>446</v>
      </c>
      <c r="F102" s="270" t="s">
        <v>3036</v>
      </c>
      <c r="G102" s="271" t="s">
        <v>3037</v>
      </c>
      <c r="H102" s="272">
        <v>1</v>
      </c>
      <c r="I102" s="273"/>
      <c r="J102" s="274">
        <f t="shared" si="0"/>
        <v>0</v>
      </c>
      <c r="K102" s="270" t="s">
        <v>36</v>
      </c>
      <c r="L102" s="275"/>
      <c r="M102" s="276" t="s">
        <v>36</v>
      </c>
      <c r="N102" s="277" t="s">
        <v>50</v>
      </c>
      <c r="O102" s="38"/>
      <c r="P102" s="210">
        <f t="shared" si="1"/>
        <v>0</v>
      </c>
      <c r="Q102" s="210">
        <v>0</v>
      </c>
      <c r="R102" s="210">
        <f t="shared" si="2"/>
        <v>0</v>
      </c>
      <c r="S102" s="210">
        <v>0</v>
      </c>
      <c r="T102" s="211">
        <f t="shared" si="3"/>
        <v>0</v>
      </c>
      <c r="AR102" s="19" t="s">
        <v>1919</v>
      </c>
      <c r="AT102" s="19" t="s">
        <v>533</v>
      </c>
      <c r="AU102" s="19" t="s">
        <v>87</v>
      </c>
      <c r="AY102" s="19" t="s">
        <v>406</v>
      </c>
      <c r="BE102" s="212">
        <f t="shared" si="4"/>
        <v>0</v>
      </c>
      <c r="BF102" s="212">
        <f t="shared" si="5"/>
        <v>0</v>
      </c>
      <c r="BG102" s="212">
        <f t="shared" si="6"/>
        <v>0</v>
      </c>
      <c r="BH102" s="212">
        <f t="shared" si="7"/>
        <v>0</v>
      </c>
      <c r="BI102" s="212">
        <f t="shared" si="8"/>
        <v>0</v>
      </c>
      <c r="BJ102" s="19" t="s">
        <v>23</v>
      </c>
      <c r="BK102" s="212">
        <f t="shared" si="9"/>
        <v>0</v>
      </c>
      <c r="BL102" s="19" t="s">
        <v>723</v>
      </c>
      <c r="BM102" s="19" t="s">
        <v>4942</v>
      </c>
    </row>
    <row r="103" spans="2:65" s="1" customFormat="1" ht="22.5" customHeight="1" x14ac:dyDescent="0.3">
      <c r="B103" s="37"/>
      <c r="C103" s="268" t="s">
        <v>452</v>
      </c>
      <c r="D103" s="268" t="s">
        <v>533</v>
      </c>
      <c r="E103" s="269" t="s">
        <v>452</v>
      </c>
      <c r="F103" s="270" t="s">
        <v>3039</v>
      </c>
      <c r="G103" s="271" t="s">
        <v>3040</v>
      </c>
      <c r="H103" s="272">
        <v>1</v>
      </c>
      <c r="I103" s="273"/>
      <c r="J103" s="274">
        <f t="shared" si="0"/>
        <v>0</v>
      </c>
      <c r="K103" s="270" t="s">
        <v>36</v>
      </c>
      <c r="L103" s="275"/>
      <c r="M103" s="276" t="s">
        <v>36</v>
      </c>
      <c r="N103" s="277" t="s">
        <v>50</v>
      </c>
      <c r="O103" s="38"/>
      <c r="P103" s="210">
        <f t="shared" si="1"/>
        <v>0</v>
      </c>
      <c r="Q103" s="210">
        <v>0</v>
      </c>
      <c r="R103" s="210">
        <f t="shared" si="2"/>
        <v>0</v>
      </c>
      <c r="S103" s="210">
        <v>0</v>
      </c>
      <c r="T103" s="211">
        <f t="shared" si="3"/>
        <v>0</v>
      </c>
      <c r="AR103" s="19" t="s">
        <v>1919</v>
      </c>
      <c r="AT103" s="19" t="s">
        <v>533</v>
      </c>
      <c r="AU103" s="19" t="s">
        <v>87</v>
      </c>
      <c r="AY103" s="19" t="s">
        <v>406</v>
      </c>
      <c r="BE103" s="212">
        <f t="shared" si="4"/>
        <v>0</v>
      </c>
      <c r="BF103" s="212">
        <f t="shared" si="5"/>
        <v>0</v>
      </c>
      <c r="BG103" s="212">
        <f t="shared" si="6"/>
        <v>0</v>
      </c>
      <c r="BH103" s="212">
        <f t="shared" si="7"/>
        <v>0</v>
      </c>
      <c r="BI103" s="212">
        <f t="shared" si="8"/>
        <v>0</v>
      </c>
      <c r="BJ103" s="19" t="s">
        <v>23</v>
      </c>
      <c r="BK103" s="212">
        <f t="shared" si="9"/>
        <v>0</v>
      </c>
      <c r="BL103" s="19" t="s">
        <v>723</v>
      </c>
      <c r="BM103" s="19" t="s">
        <v>4943</v>
      </c>
    </row>
    <row r="104" spans="2:65" s="11" customFormat="1" ht="29.85" customHeight="1" x14ac:dyDescent="0.3">
      <c r="B104" s="182"/>
      <c r="C104" s="183"/>
      <c r="D104" s="198" t="s">
        <v>78</v>
      </c>
      <c r="E104" s="199" t="s">
        <v>3042</v>
      </c>
      <c r="F104" s="199" t="s">
        <v>3043</v>
      </c>
      <c r="G104" s="183"/>
      <c r="H104" s="183"/>
      <c r="I104" s="186"/>
      <c r="J104" s="200">
        <f>BK104</f>
        <v>0</v>
      </c>
      <c r="K104" s="183"/>
      <c r="L104" s="188"/>
      <c r="M104" s="189"/>
      <c r="N104" s="190"/>
      <c r="O104" s="190"/>
      <c r="P104" s="191">
        <f>SUM(P105:P109)</f>
        <v>0</v>
      </c>
      <c r="Q104" s="190"/>
      <c r="R104" s="191">
        <f>SUM(R105:R109)</f>
        <v>0</v>
      </c>
      <c r="S104" s="190"/>
      <c r="T104" s="192">
        <f>SUM(T105:T109)</f>
        <v>0</v>
      </c>
      <c r="AR104" s="193" t="s">
        <v>94</v>
      </c>
      <c r="AT104" s="194" t="s">
        <v>78</v>
      </c>
      <c r="AU104" s="194" t="s">
        <v>23</v>
      </c>
      <c r="AY104" s="193" t="s">
        <v>406</v>
      </c>
      <c r="BK104" s="195">
        <f>SUM(BK105:BK109)</f>
        <v>0</v>
      </c>
    </row>
    <row r="105" spans="2:65" s="1" customFormat="1" ht="22.5" customHeight="1" x14ac:dyDescent="0.3">
      <c r="B105" s="37"/>
      <c r="C105" s="201" t="s">
        <v>457</v>
      </c>
      <c r="D105" s="201" t="s">
        <v>410</v>
      </c>
      <c r="E105" s="202" t="s">
        <v>457</v>
      </c>
      <c r="F105" s="203" t="s">
        <v>3044</v>
      </c>
      <c r="G105" s="204" t="s">
        <v>3037</v>
      </c>
      <c r="H105" s="205">
        <v>1</v>
      </c>
      <c r="I105" s="206"/>
      <c r="J105" s="207">
        <f>ROUND(I105*H105,2)</f>
        <v>0</v>
      </c>
      <c r="K105" s="203" t="s">
        <v>36</v>
      </c>
      <c r="L105" s="57"/>
      <c r="M105" s="208" t="s">
        <v>36</v>
      </c>
      <c r="N105" s="209" t="s">
        <v>50</v>
      </c>
      <c r="O105" s="38"/>
      <c r="P105" s="210">
        <f>O105*H105</f>
        <v>0</v>
      </c>
      <c r="Q105" s="210">
        <v>0</v>
      </c>
      <c r="R105" s="210">
        <f>Q105*H105</f>
        <v>0</v>
      </c>
      <c r="S105" s="210">
        <v>0</v>
      </c>
      <c r="T105" s="211">
        <f>S105*H105</f>
        <v>0</v>
      </c>
      <c r="AR105" s="19" t="s">
        <v>723</v>
      </c>
      <c r="AT105" s="19" t="s">
        <v>410</v>
      </c>
      <c r="AU105" s="19" t="s">
        <v>87</v>
      </c>
      <c r="AY105" s="19" t="s">
        <v>406</v>
      </c>
      <c r="BE105" s="212">
        <f>IF(N105="základní",J105,0)</f>
        <v>0</v>
      </c>
      <c r="BF105" s="212">
        <f>IF(N105="snížená",J105,0)</f>
        <v>0</v>
      </c>
      <c r="BG105" s="212">
        <f>IF(N105="zákl. přenesená",J105,0)</f>
        <v>0</v>
      </c>
      <c r="BH105" s="212">
        <f>IF(N105="sníž. přenesená",J105,0)</f>
        <v>0</v>
      </c>
      <c r="BI105" s="212">
        <f>IF(N105="nulová",J105,0)</f>
        <v>0</v>
      </c>
      <c r="BJ105" s="19" t="s">
        <v>23</v>
      </c>
      <c r="BK105" s="212">
        <f>ROUND(I105*H105,2)</f>
        <v>0</v>
      </c>
      <c r="BL105" s="19" t="s">
        <v>723</v>
      </c>
      <c r="BM105" s="19" t="s">
        <v>4944</v>
      </c>
    </row>
    <row r="106" spans="2:65" s="1" customFormat="1" ht="22.5" customHeight="1" x14ac:dyDescent="0.3">
      <c r="B106" s="37"/>
      <c r="C106" s="201" t="s">
        <v>463</v>
      </c>
      <c r="D106" s="201" t="s">
        <v>410</v>
      </c>
      <c r="E106" s="202" t="s">
        <v>463</v>
      </c>
      <c r="F106" s="203" t="s">
        <v>3046</v>
      </c>
      <c r="G106" s="204" t="s">
        <v>3037</v>
      </c>
      <c r="H106" s="205">
        <v>1</v>
      </c>
      <c r="I106" s="206"/>
      <c r="J106" s="207">
        <f>ROUND(I106*H106,2)</f>
        <v>0</v>
      </c>
      <c r="K106" s="203" t="s">
        <v>36</v>
      </c>
      <c r="L106" s="57"/>
      <c r="M106" s="208" t="s">
        <v>36</v>
      </c>
      <c r="N106" s="209" t="s">
        <v>50</v>
      </c>
      <c r="O106" s="38"/>
      <c r="P106" s="210">
        <f>O106*H106</f>
        <v>0</v>
      </c>
      <c r="Q106" s="210">
        <v>0</v>
      </c>
      <c r="R106" s="210">
        <f>Q106*H106</f>
        <v>0</v>
      </c>
      <c r="S106" s="210">
        <v>0</v>
      </c>
      <c r="T106" s="211">
        <f>S106*H106</f>
        <v>0</v>
      </c>
      <c r="AR106" s="19" t="s">
        <v>723</v>
      </c>
      <c r="AT106" s="19" t="s">
        <v>410</v>
      </c>
      <c r="AU106" s="19" t="s">
        <v>87</v>
      </c>
      <c r="AY106" s="19" t="s">
        <v>406</v>
      </c>
      <c r="BE106" s="212">
        <f>IF(N106="základní",J106,0)</f>
        <v>0</v>
      </c>
      <c r="BF106" s="212">
        <f>IF(N106="snížená",J106,0)</f>
        <v>0</v>
      </c>
      <c r="BG106" s="212">
        <f>IF(N106="zákl. přenesená",J106,0)</f>
        <v>0</v>
      </c>
      <c r="BH106" s="212">
        <f>IF(N106="sníž. přenesená",J106,0)</f>
        <v>0</v>
      </c>
      <c r="BI106" s="212">
        <f>IF(N106="nulová",J106,0)</f>
        <v>0</v>
      </c>
      <c r="BJ106" s="19" t="s">
        <v>23</v>
      </c>
      <c r="BK106" s="212">
        <f>ROUND(I106*H106,2)</f>
        <v>0</v>
      </c>
      <c r="BL106" s="19" t="s">
        <v>723</v>
      </c>
      <c r="BM106" s="19" t="s">
        <v>4945</v>
      </c>
    </row>
    <row r="107" spans="2:65" s="1" customFormat="1" ht="22.5" customHeight="1" x14ac:dyDescent="0.3">
      <c r="B107" s="37"/>
      <c r="C107" s="201" t="s">
        <v>28</v>
      </c>
      <c r="D107" s="201" t="s">
        <v>410</v>
      </c>
      <c r="E107" s="202" t="s">
        <v>28</v>
      </c>
      <c r="F107" s="203" t="s">
        <v>3048</v>
      </c>
      <c r="G107" s="204" t="s">
        <v>3037</v>
      </c>
      <c r="H107" s="205">
        <v>1</v>
      </c>
      <c r="I107" s="206"/>
      <c r="J107" s="207">
        <f>ROUND(I107*H107,2)</f>
        <v>0</v>
      </c>
      <c r="K107" s="203" t="s">
        <v>36</v>
      </c>
      <c r="L107" s="57"/>
      <c r="M107" s="208" t="s">
        <v>36</v>
      </c>
      <c r="N107" s="209" t="s">
        <v>50</v>
      </c>
      <c r="O107" s="38"/>
      <c r="P107" s="210">
        <f>O107*H107</f>
        <v>0</v>
      </c>
      <c r="Q107" s="210">
        <v>0</v>
      </c>
      <c r="R107" s="210">
        <f>Q107*H107</f>
        <v>0</v>
      </c>
      <c r="S107" s="210">
        <v>0</v>
      </c>
      <c r="T107" s="211">
        <f>S107*H107</f>
        <v>0</v>
      </c>
      <c r="AR107" s="19" t="s">
        <v>723</v>
      </c>
      <c r="AT107" s="19" t="s">
        <v>410</v>
      </c>
      <c r="AU107" s="19" t="s">
        <v>87</v>
      </c>
      <c r="AY107" s="19" t="s">
        <v>406</v>
      </c>
      <c r="BE107" s="212">
        <f>IF(N107="základní",J107,0)</f>
        <v>0</v>
      </c>
      <c r="BF107" s="212">
        <f>IF(N107="snížená",J107,0)</f>
        <v>0</v>
      </c>
      <c r="BG107" s="212">
        <f>IF(N107="zákl. přenesená",J107,0)</f>
        <v>0</v>
      </c>
      <c r="BH107" s="212">
        <f>IF(N107="sníž. přenesená",J107,0)</f>
        <v>0</v>
      </c>
      <c r="BI107" s="212">
        <f>IF(N107="nulová",J107,0)</f>
        <v>0</v>
      </c>
      <c r="BJ107" s="19" t="s">
        <v>23</v>
      </c>
      <c r="BK107" s="212">
        <f>ROUND(I107*H107,2)</f>
        <v>0</v>
      </c>
      <c r="BL107" s="19" t="s">
        <v>723</v>
      </c>
      <c r="BM107" s="19" t="s">
        <v>4946</v>
      </c>
    </row>
    <row r="108" spans="2:65" s="1" customFormat="1" ht="22.5" customHeight="1" x14ac:dyDescent="0.3">
      <c r="B108" s="37"/>
      <c r="C108" s="201" t="s">
        <v>408</v>
      </c>
      <c r="D108" s="201" t="s">
        <v>410</v>
      </c>
      <c r="E108" s="202" t="s">
        <v>408</v>
      </c>
      <c r="F108" s="203" t="s">
        <v>3050</v>
      </c>
      <c r="G108" s="204" t="s">
        <v>3037</v>
      </c>
      <c r="H108" s="205">
        <v>1</v>
      </c>
      <c r="I108" s="206"/>
      <c r="J108" s="207">
        <f>ROUND(I108*H108,2)</f>
        <v>0</v>
      </c>
      <c r="K108" s="203" t="s">
        <v>36</v>
      </c>
      <c r="L108" s="57"/>
      <c r="M108" s="208" t="s">
        <v>36</v>
      </c>
      <c r="N108" s="209" t="s">
        <v>50</v>
      </c>
      <c r="O108" s="38"/>
      <c r="P108" s="210">
        <f>O108*H108</f>
        <v>0</v>
      </c>
      <c r="Q108" s="210">
        <v>0</v>
      </c>
      <c r="R108" s="210">
        <f>Q108*H108</f>
        <v>0</v>
      </c>
      <c r="S108" s="210">
        <v>0</v>
      </c>
      <c r="T108" s="211">
        <f>S108*H108</f>
        <v>0</v>
      </c>
      <c r="AR108" s="19" t="s">
        <v>723</v>
      </c>
      <c r="AT108" s="19" t="s">
        <v>410</v>
      </c>
      <c r="AU108" s="19" t="s">
        <v>87</v>
      </c>
      <c r="AY108" s="19" t="s">
        <v>406</v>
      </c>
      <c r="BE108" s="212">
        <f>IF(N108="základní",J108,0)</f>
        <v>0</v>
      </c>
      <c r="BF108" s="212">
        <f>IF(N108="snížená",J108,0)</f>
        <v>0</v>
      </c>
      <c r="BG108" s="212">
        <f>IF(N108="zákl. přenesená",J108,0)</f>
        <v>0</v>
      </c>
      <c r="BH108" s="212">
        <f>IF(N108="sníž. přenesená",J108,0)</f>
        <v>0</v>
      </c>
      <c r="BI108" s="212">
        <f>IF(N108="nulová",J108,0)</f>
        <v>0</v>
      </c>
      <c r="BJ108" s="19" t="s">
        <v>23</v>
      </c>
      <c r="BK108" s="212">
        <f>ROUND(I108*H108,2)</f>
        <v>0</v>
      </c>
      <c r="BL108" s="19" t="s">
        <v>723</v>
      </c>
      <c r="BM108" s="19" t="s">
        <v>4947</v>
      </c>
    </row>
    <row r="109" spans="2:65" s="1" customFormat="1" ht="22.5" customHeight="1" x14ac:dyDescent="0.3">
      <c r="B109" s="37"/>
      <c r="C109" s="201" t="s">
        <v>476</v>
      </c>
      <c r="D109" s="201" t="s">
        <v>410</v>
      </c>
      <c r="E109" s="202" t="s">
        <v>476</v>
      </c>
      <c r="F109" s="203" t="s">
        <v>3052</v>
      </c>
      <c r="G109" s="204" t="s">
        <v>3037</v>
      </c>
      <c r="H109" s="205">
        <v>1</v>
      </c>
      <c r="I109" s="206"/>
      <c r="J109" s="207">
        <f>ROUND(I109*H109,2)</f>
        <v>0</v>
      </c>
      <c r="K109" s="203" t="s">
        <v>36</v>
      </c>
      <c r="L109" s="57"/>
      <c r="M109" s="208" t="s">
        <v>36</v>
      </c>
      <c r="N109" s="209" t="s">
        <v>50</v>
      </c>
      <c r="O109" s="38"/>
      <c r="P109" s="210">
        <f>O109*H109</f>
        <v>0</v>
      </c>
      <c r="Q109" s="210">
        <v>0</v>
      </c>
      <c r="R109" s="210">
        <f>Q109*H109</f>
        <v>0</v>
      </c>
      <c r="S109" s="210">
        <v>0</v>
      </c>
      <c r="T109" s="211">
        <f>S109*H109</f>
        <v>0</v>
      </c>
      <c r="AR109" s="19" t="s">
        <v>723</v>
      </c>
      <c r="AT109" s="19" t="s">
        <v>410</v>
      </c>
      <c r="AU109" s="19" t="s">
        <v>87</v>
      </c>
      <c r="AY109" s="19" t="s">
        <v>406</v>
      </c>
      <c r="BE109" s="212">
        <f>IF(N109="základní",J109,0)</f>
        <v>0</v>
      </c>
      <c r="BF109" s="212">
        <f>IF(N109="snížená",J109,0)</f>
        <v>0</v>
      </c>
      <c r="BG109" s="212">
        <f>IF(N109="zákl. přenesená",J109,0)</f>
        <v>0</v>
      </c>
      <c r="BH109" s="212">
        <f>IF(N109="sníž. přenesená",J109,0)</f>
        <v>0</v>
      </c>
      <c r="BI109" s="212">
        <f>IF(N109="nulová",J109,0)</f>
        <v>0</v>
      </c>
      <c r="BJ109" s="19" t="s">
        <v>23</v>
      </c>
      <c r="BK109" s="212">
        <f>ROUND(I109*H109,2)</f>
        <v>0</v>
      </c>
      <c r="BL109" s="19" t="s">
        <v>723</v>
      </c>
      <c r="BM109" s="19" t="s">
        <v>4948</v>
      </c>
    </row>
    <row r="110" spans="2:65" s="11" customFormat="1" ht="29.85" customHeight="1" x14ac:dyDescent="0.3">
      <c r="B110" s="182"/>
      <c r="C110" s="183"/>
      <c r="D110" s="198" t="s">
        <v>78</v>
      </c>
      <c r="E110" s="199" t="s">
        <v>3054</v>
      </c>
      <c r="F110" s="199" t="s">
        <v>407</v>
      </c>
      <c r="G110" s="183"/>
      <c r="H110" s="183"/>
      <c r="I110" s="186"/>
      <c r="J110" s="200">
        <f>BK110</f>
        <v>0</v>
      </c>
      <c r="K110" s="183"/>
      <c r="L110" s="188"/>
      <c r="M110" s="189"/>
      <c r="N110" s="190"/>
      <c r="O110" s="190"/>
      <c r="P110" s="191">
        <f>SUM(P111:P113)</f>
        <v>0</v>
      </c>
      <c r="Q110" s="190"/>
      <c r="R110" s="191">
        <f>SUM(R111:R113)</f>
        <v>0</v>
      </c>
      <c r="S110" s="190"/>
      <c r="T110" s="192">
        <f>SUM(T111:T113)</f>
        <v>0</v>
      </c>
      <c r="AR110" s="193" t="s">
        <v>94</v>
      </c>
      <c r="AT110" s="194" t="s">
        <v>78</v>
      </c>
      <c r="AU110" s="194" t="s">
        <v>23</v>
      </c>
      <c r="AY110" s="193" t="s">
        <v>406</v>
      </c>
      <c r="BK110" s="195">
        <f>SUM(BK111:BK113)</f>
        <v>0</v>
      </c>
    </row>
    <row r="111" spans="2:65" s="1" customFormat="1" ht="22.5" customHeight="1" x14ac:dyDescent="0.3">
      <c r="B111" s="37"/>
      <c r="C111" s="201" t="s">
        <v>314</v>
      </c>
      <c r="D111" s="201" t="s">
        <v>410</v>
      </c>
      <c r="E111" s="202" t="s">
        <v>314</v>
      </c>
      <c r="F111" s="203" t="s">
        <v>3055</v>
      </c>
      <c r="G111" s="204" t="s">
        <v>3037</v>
      </c>
      <c r="H111" s="205">
        <v>1</v>
      </c>
      <c r="I111" s="206"/>
      <c r="J111" s="207">
        <f>ROUND(I111*H111,2)</f>
        <v>0</v>
      </c>
      <c r="K111" s="203" t="s">
        <v>36</v>
      </c>
      <c r="L111" s="57"/>
      <c r="M111" s="208" t="s">
        <v>36</v>
      </c>
      <c r="N111" s="209" t="s">
        <v>50</v>
      </c>
      <c r="O111" s="38"/>
      <c r="P111" s="210">
        <f>O111*H111</f>
        <v>0</v>
      </c>
      <c r="Q111" s="210">
        <v>0</v>
      </c>
      <c r="R111" s="210">
        <f>Q111*H111</f>
        <v>0</v>
      </c>
      <c r="S111" s="210">
        <v>0</v>
      </c>
      <c r="T111" s="211">
        <f>S111*H111</f>
        <v>0</v>
      </c>
      <c r="AR111" s="19" t="s">
        <v>723</v>
      </c>
      <c r="AT111" s="19" t="s">
        <v>410</v>
      </c>
      <c r="AU111" s="19" t="s">
        <v>87</v>
      </c>
      <c r="AY111" s="19" t="s">
        <v>406</v>
      </c>
      <c r="BE111" s="212">
        <f>IF(N111="základní",J111,0)</f>
        <v>0</v>
      </c>
      <c r="BF111" s="212">
        <f>IF(N111="snížená",J111,0)</f>
        <v>0</v>
      </c>
      <c r="BG111" s="212">
        <f>IF(N111="zákl. přenesená",J111,0)</f>
        <v>0</v>
      </c>
      <c r="BH111" s="212">
        <f>IF(N111="sníž. přenesená",J111,0)</f>
        <v>0</v>
      </c>
      <c r="BI111" s="212">
        <f>IF(N111="nulová",J111,0)</f>
        <v>0</v>
      </c>
      <c r="BJ111" s="19" t="s">
        <v>23</v>
      </c>
      <c r="BK111" s="212">
        <f>ROUND(I111*H111,2)</f>
        <v>0</v>
      </c>
      <c r="BL111" s="19" t="s">
        <v>723</v>
      </c>
      <c r="BM111" s="19" t="s">
        <v>4949</v>
      </c>
    </row>
    <row r="112" spans="2:65" s="1" customFormat="1" ht="44.25" customHeight="1" x14ac:dyDescent="0.3">
      <c r="B112" s="37"/>
      <c r="C112" s="201" t="s">
        <v>484</v>
      </c>
      <c r="D112" s="201" t="s">
        <v>410</v>
      </c>
      <c r="E112" s="202" t="s">
        <v>484</v>
      </c>
      <c r="F112" s="203" t="s">
        <v>3057</v>
      </c>
      <c r="G112" s="204" t="s">
        <v>596</v>
      </c>
      <c r="H112" s="205">
        <v>100</v>
      </c>
      <c r="I112" s="206"/>
      <c r="J112" s="207">
        <f>ROUND(I112*H112,2)</f>
        <v>0</v>
      </c>
      <c r="K112" s="203" t="s">
        <v>36</v>
      </c>
      <c r="L112" s="57"/>
      <c r="M112" s="208" t="s">
        <v>36</v>
      </c>
      <c r="N112" s="209" t="s">
        <v>50</v>
      </c>
      <c r="O112" s="38"/>
      <c r="P112" s="210">
        <f>O112*H112</f>
        <v>0</v>
      </c>
      <c r="Q112" s="210">
        <v>0</v>
      </c>
      <c r="R112" s="210">
        <f>Q112*H112</f>
        <v>0</v>
      </c>
      <c r="S112" s="210">
        <v>0</v>
      </c>
      <c r="T112" s="211">
        <f>S112*H112</f>
        <v>0</v>
      </c>
      <c r="AR112" s="19" t="s">
        <v>723</v>
      </c>
      <c r="AT112" s="19" t="s">
        <v>410</v>
      </c>
      <c r="AU112" s="19" t="s">
        <v>87</v>
      </c>
      <c r="AY112" s="19" t="s">
        <v>406</v>
      </c>
      <c r="BE112" s="212">
        <f>IF(N112="základní",J112,0)</f>
        <v>0</v>
      </c>
      <c r="BF112" s="212">
        <f>IF(N112="snížená",J112,0)</f>
        <v>0</v>
      </c>
      <c r="BG112" s="212">
        <f>IF(N112="zákl. přenesená",J112,0)</f>
        <v>0</v>
      </c>
      <c r="BH112" s="212">
        <f>IF(N112="sníž. přenesená",J112,0)</f>
        <v>0</v>
      </c>
      <c r="BI112" s="212">
        <f>IF(N112="nulová",J112,0)</f>
        <v>0</v>
      </c>
      <c r="BJ112" s="19" t="s">
        <v>23</v>
      </c>
      <c r="BK112" s="212">
        <f>ROUND(I112*H112,2)</f>
        <v>0</v>
      </c>
      <c r="BL112" s="19" t="s">
        <v>723</v>
      </c>
      <c r="BM112" s="19" t="s">
        <v>4950</v>
      </c>
    </row>
    <row r="113" spans="2:65" s="1" customFormat="1" ht="22.5" customHeight="1" x14ac:dyDescent="0.3">
      <c r="B113" s="37"/>
      <c r="C113" s="201" t="s">
        <v>8</v>
      </c>
      <c r="D113" s="201" t="s">
        <v>410</v>
      </c>
      <c r="E113" s="202" t="s">
        <v>8</v>
      </c>
      <c r="F113" s="203" t="s">
        <v>3059</v>
      </c>
      <c r="G113" s="204" t="s">
        <v>3037</v>
      </c>
      <c r="H113" s="205">
        <v>1</v>
      </c>
      <c r="I113" s="206"/>
      <c r="J113" s="207">
        <f>ROUND(I113*H113,2)</f>
        <v>0</v>
      </c>
      <c r="K113" s="203" t="s">
        <v>36</v>
      </c>
      <c r="L113" s="57"/>
      <c r="M113" s="208" t="s">
        <v>36</v>
      </c>
      <c r="N113" s="281" t="s">
        <v>50</v>
      </c>
      <c r="O113" s="282"/>
      <c r="P113" s="283">
        <f>O113*H113</f>
        <v>0</v>
      </c>
      <c r="Q113" s="283">
        <v>0</v>
      </c>
      <c r="R113" s="283">
        <f>Q113*H113</f>
        <v>0</v>
      </c>
      <c r="S113" s="283">
        <v>0</v>
      </c>
      <c r="T113" s="284">
        <f>S113*H113</f>
        <v>0</v>
      </c>
      <c r="AR113" s="19" t="s">
        <v>723</v>
      </c>
      <c r="AT113" s="19" t="s">
        <v>410</v>
      </c>
      <c r="AU113" s="19" t="s">
        <v>87</v>
      </c>
      <c r="AY113" s="19" t="s">
        <v>406</v>
      </c>
      <c r="BE113" s="212">
        <f>IF(N113="základní",J113,0)</f>
        <v>0</v>
      </c>
      <c r="BF113" s="212">
        <f>IF(N113="snížená",J113,0)</f>
        <v>0</v>
      </c>
      <c r="BG113" s="212">
        <f>IF(N113="zákl. přenesená",J113,0)</f>
        <v>0</v>
      </c>
      <c r="BH113" s="212">
        <f>IF(N113="sníž. přenesená",J113,0)</f>
        <v>0</v>
      </c>
      <c r="BI113" s="212">
        <f>IF(N113="nulová",J113,0)</f>
        <v>0</v>
      </c>
      <c r="BJ113" s="19" t="s">
        <v>23</v>
      </c>
      <c r="BK113" s="212">
        <f>ROUND(I113*H113,2)</f>
        <v>0</v>
      </c>
      <c r="BL113" s="19" t="s">
        <v>723</v>
      </c>
      <c r="BM113" s="19" t="s">
        <v>4951</v>
      </c>
    </row>
    <row r="114" spans="2:65" s="1" customFormat="1" ht="6.95" customHeight="1" x14ac:dyDescent="0.3">
      <c r="B114" s="52"/>
      <c r="C114" s="53"/>
      <c r="D114" s="53"/>
      <c r="E114" s="53"/>
      <c r="F114" s="53"/>
      <c r="G114" s="53"/>
      <c r="H114" s="53"/>
      <c r="I114" s="141"/>
      <c r="J114" s="53"/>
      <c r="K114" s="53"/>
      <c r="L114" s="57"/>
    </row>
  </sheetData>
  <sheetProtection password="CC35" sheet="1" objects="1" scenarios="1" formatColumns="0" formatRows="0" sort="0" autoFilter="0"/>
  <autoFilter ref="C92:K92"/>
  <mergeCells count="15">
    <mergeCell ref="E83:H83"/>
    <mergeCell ref="E81:H81"/>
    <mergeCell ref="E85:H85"/>
    <mergeCell ref="G1:H1"/>
    <mergeCell ref="L2:V2"/>
    <mergeCell ref="E49:H49"/>
    <mergeCell ref="E53:H53"/>
    <mergeCell ref="E51:H51"/>
    <mergeCell ref="E55:H55"/>
    <mergeCell ref="E79:H79"/>
    <mergeCell ref="E7:H7"/>
    <mergeCell ref="E11:H11"/>
    <mergeCell ref="E9:H9"/>
    <mergeCell ref="E13:H13"/>
    <mergeCell ref="E28:H28"/>
  </mergeCells>
  <hyperlinks>
    <hyperlink ref="F1:G1" location="C2" tooltip="Krycí list soupisu" display="1) Krycí list soupisu"/>
    <hyperlink ref="G1:H1" location="C62" tooltip="Rekapitulace" display="2) Rekapitulace"/>
    <hyperlink ref="J1" location="C92" tooltip="Soupis prací" display="3) Soupis prací"/>
    <hyperlink ref="L1:V1" location="'Rekapitulace stavby'!C2" tooltip="Rekapitulace stavby" display="Rekapitulace stavby"/>
  </hyperlinks>
  <printOptions horizontalCentered="1"/>
  <pageMargins left="0.59055118110236227" right="0.59055118110236227" top="0.59055118110236227" bottom="0.59055118110236227" header="0" footer="0"/>
  <pageSetup paperSize="9" fitToHeight="100" orientation="landscape" r:id="rId1"/>
  <headerFooter>
    <oddFooter>&amp;CStrana &amp;P z &amp;N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BR106"/>
  <sheetViews>
    <sheetView showGridLines="0" workbookViewId="0">
      <pane ySplit="1" topLeftCell="A2" activePane="bottomLeft" state="frozen"/>
      <selection pane="bottomLeft"/>
    </sheetView>
  </sheetViews>
  <sheetFormatPr defaultRowHeight="13.5" x14ac:dyDescent="0.3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15" customWidth="1"/>
    <col min="10" max="10" width="23.5" customWidth="1"/>
    <col min="11" max="11" width="15.5" customWidth="1"/>
    <col min="13" max="18" width="9.33203125" hidden="1"/>
    <col min="19" max="19" width="8.1640625" hidden="1" customWidth="1"/>
    <col min="20" max="20" width="29.6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 x14ac:dyDescent="0.3">
      <c r="A1" s="17"/>
      <c r="B1" s="294"/>
      <c r="C1" s="294"/>
      <c r="D1" s="293" t="s">
        <v>1</v>
      </c>
      <c r="E1" s="294"/>
      <c r="F1" s="295" t="s">
        <v>8574</v>
      </c>
      <c r="G1" s="427" t="s">
        <v>8575</v>
      </c>
      <c r="H1" s="427"/>
      <c r="I1" s="300"/>
      <c r="J1" s="295" t="s">
        <v>8576</v>
      </c>
      <c r="K1" s="293" t="s">
        <v>213</v>
      </c>
      <c r="L1" s="295" t="s">
        <v>8577</v>
      </c>
      <c r="M1" s="295"/>
      <c r="N1" s="295"/>
      <c r="O1" s="295"/>
      <c r="P1" s="295"/>
      <c r="Q1" s="295"/>
      <c r="R1" s="295"/>
      <c r="S1" s="295"/>
      <c r="T1" s="295"/>
      <c r="U1" s="291"/>
      <c r="V1" s="291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</row>
    <row r="2" spans="1:70" ht="36.950000000000003" customHeight="1" x14ac:dyDescent="0.3">
      <c r="L2" s="385"/>
      <c r="M2" s="385"/>
      <c r="N2" s="385"/>
      <c r="O2" s="385"/>
      <c r="P2" s="385"/>
      <c r="Q2" s="385"/>
      <c r="R2" s="385"/>
      <c r="S2" s="385"/>
      <c r="T2" s="385"/>
      <c r="U2" s="385"/>
      <c r="V2" s="385"/>
      <c r="AT2" s="19" t="s">
        <v>141</v>
      </c>
    </row>
    <row r="3" spans="1:70" ht="6.95" customHeight="1" x14ac:dyDescent="0.3">
      <c r="B3" s="20"/>
      <c r="C3" s="21"/>
      <c r="D3" s="21"/>
      <c r="E3" s="21"/>
      <c r="F3" s="21"/>
      <c r="G3" s="21"/>
      <c r="H3" s="21"/>
      <c r="I3" s="117"/>
      <c r="J3" s="21"/>
      <c r="K3" s="22"/>
      <c r="AT3" s="19" t="s">
        <v>87</v>
      </c>
    </row>
    <row r="4" spans="1:70" ht="36.950000000000003" customHeight="1" x14ac:dyDescent="0.3">
      <c r="B4" s="23"/>
      <c r="C4" s="24"/>
      <c r="D4" s="25" t="s">
        <v>218</v>
      </c>
      <c r="E4" s="24"/>
      <c r="F4" s="24"/>
      <c r="G4" s="24"/>
      <c r="H4" s="24"/>
      <c r="I4" s="118"/>
      <c r="J4" s="24"/>
      <c r="K4" s="26"/>
      <c r="M4" s="27" t="s">
        <v>10</v>
      </c>
      <c r="AT4" s="19" t="s">
        <v>4</v>
      </c>
    </row>
    <row r="5" spans="1:70" ht="6.95" customHeight="1" x14ac:dyDescent="0.3">
      <c r="B5" s="23"/>
      <c r="C5" s="24"/>
      <c r="D5" s="24"/>
      <c r="E5" s="24"/>
      <c r="F5" s="24"/>
      <c r="G5" s="24"/>
      <c r="H5" s="24"/>
      <c r="I5" s="118"/>
      <c r="J5" s="24"/>
      <c r="K5" s="26"/>
    </row>
    <row r="6" spans="1:70" ht="15" x14ac:dyDescent="0.3">
      <c r="B6" s="23"/>
      <c r="C6" s="24"/>
      <c r="D6" s="32" t="s">
        <v>16</v>
      </c>
      <c r="E6" s="24"/>
      <c r="F6" s="24"/>
      <c r="G6" s="24"/>
      <c r="H6" s="24"/>
      <c r="I6" s="118"/>
      <c r="J6" s="24"/>
      <c r="K6" s="26"/>
    </row>
    <row r="7" spans="1:70" ht="22.5" customHeight="1" x14ac:dyDescent="0.3">
      <c r="B7" s="23"/>
      <c r="C7" s="24"/>
      <c r="D7" s="24"/>
      <c r="E7" s="428" t="str">
        <f>'Rekapitulace stavby'!K6</f>
        <v>ZLEPŠENÍ EKOLOGICKÉHO STAVU ŘEKY BEČVY V HRANICÍCH</v>
      </c>
      <c r="F7" s="414"/>
      <c r="G7" s="414"/>
      <c r="H7" s="414"/>
      <c r="I7" s="118"/>
      <c r="J7" s="24"/>
      <c r="K7" s="26"/>
    </row>
    <row r="8" spans="1:70" ht="15" x14ac:dyDescent="0.3">
      <c r="B8" s="23"/>
      <c r="C8" s="24"/>
      <c r="D8" s="32" t="s">
        <v>226</v>
      </c>
      <c r="E8" s="24"/>
      <c r="F8" s="24"/>
      <c r="G8" s="24"/>
      <c r="H8" s="24"/>
      <c r="I8" s="118"/>
      <c r="J8" s="24"/>
      <c r="K8" s="26"/>
    </row>
    <row r="9" spans="1:70" ht="22.5" customHeight="1" x14ac:dyDescent="0.3">
      <c r="B9" s="23"/>
      <c r="C9" s="24"/>
      <c r="D9" s="24"/>
      <c r="E9" s="428" t="s">
        <v>229</v>
      </c>
      <c r="F9" s="414"/>
      <c r="G9" s="414"/>
      <c r="H9" s="414"/>
      <c r="I9" s="118"/>
      <c r="J9" s="24"/>
      <c r="K9" s="26"/>
    </row>
    <row r="10" spans="1:70" ht="15" x14ac:dyDescent="0.3">
      <c r="B10" s="23"/>
      <c r="C10" s="24"/>
      <c r="D10" s="32" t="s">
        <v>232</v>
      </c>
      <c r="E10" s="24"/>
      <c r="F10" s="24"/>
      <c r="G10" s="24"/>
      <c r="H10" s="24"/>
      <c r="I10" s="118"/>
      <c r="J10" s="24"/>
      <c r="K10" s="26"/>
    </row>
    <row r="11" spans="1:70" s="1" customFormat="1" ht="22.5" customHeight="1" x14ac:dyDescent="0.3">
      <c r="B11" s="37"/>
      <c r="C11" s="38"/>
      <c r="D11" s="38"/>
      <c r="E11" s="429" t="s">
        <v>4952</v>
      </c>
      <c r="F11" s="405"/>
      <c r="G11" s="405"/>
      <c r="H11" s="405"/>
      <c r="I11" s="119"/>
      <c r="J11" s="38"/>
      <c r="K11" s="41"/>
    </row>
    <row r="12" spans="1:70" s="1" customFormat="1" ht="15" x14ac:dyDescent="0.3">
      <c r="B12" s="37"/>
      <c r="C12" s="38"/>
      <c r="D12" s="32" t="s">
        <v>238</v>
      </c>
      <c r="E12" s="38"/>
      <c r="F12" s="38"/>
      <c r="G12" s="38"/>
      <c r="H12" s="38"/>
      <c r="I12" s="119"/>
      <c r="J12" s="38"/>
      <c r="K12" s="41"/>
    </row>
    <row r="13" spans="1:70" s="1" customFormat="1" ht="36.950000000000003" customHeight="1" x14ac:dyDescent="0.3">
      <c r="B13" s="37"/>
      <c r="C13" s="38"/>
      <c r="D13" s="38"/>
      <c r="E13" s="430" t="s">
        <v>4953</v>
      </c>
      <c r="F13" s="405"/>
      <c r="G13" s="405"/>
      <c r="H13" s="405"/>
      <c r="I13" s="119"/>
      <c r="J13" s="38"/>
      <c r="K13" s="41"/>
    </row>
    <row r="14" spans="1:70" s="1" customFormat="1" x14ac:dyDescent="0.3">
      <c r="B14" s="37"/>
      <c r="C14" s="38"/>
      <c r="D14" s="38"/>
      <c r="E14" s="38"/>
      <c r="F14" s="38"/>
      <c r="G14" s="38"/>
      <c r="H14" s="38"/>
      <c r="I14" s="119"/>
      <c r="J14" s="38"/>
      <c r="K14" s="41"/>
    </row>
    <row r="15" spans="1:70" s="1" customFormat="1" ht="14.45" customHeight="1" x14ac:dyDescent="0.3">
      <c r="B15" s="37"/>
      <c r="C15" s="38"/>
      <c r="D15" s="32" t="s">
        <v>19</v>
      </c>
      <c r="E15" s="38"/>
      <c r="F15" s="30" t="s">
        <v>20</v>
      </c>
      <c r="G15" s="38"/>
      <c r="H15" s="38"/>
      <c r="I15" s="120" t="s">
        <v>21</v>
      </c>
      <c r="J15" s="30" t="s">
        <v>36</v>
      </c>
      <c r="K15" s="41"/>
    </row>
    <row r="16" spans="1:70" s="1" customFormat="1" ht="14.45" customHeight="1" x14ac:dyDescent="0.3">
      <c r="B16" s="37"/>
      <c r="C16" s="38"/>
      <c r="D16" s="32" t="s">
        <v>24</v>
      </c>
      <c r="E16" s="38"/>
      <c r="F16" s="30" t="s">
        <v>25</v>
      </c>
      <c r="G16" s="38"/>
      <c r="H16" s="38"/>
      <c r="I16" s="120" t="s">
        <v>26</v>
      </c>
      <c r="J16" s="121" t="str">
        <f>'Rekapitulace stavby'!AN8</f>
        <v>6.4.2016</v>
      </c>
      <c r="K16" s="41"/>
    </row>
    <row r="17" spans="2:11" s="1" customFormat="1" ht="10.9" customHeight="1" x14ac:dyDescent="0.3">
      <c r="B17" s="37"/>
      <c r="C17" s="38"/>
      <c r="D17" s="38"/>
      <c r="E17" s="38"/>
      <c r="F17" s="38"/>
      <c r="G17" s="38"/>
      <c r="H17" s="38"/>
      <c r="I17" s="119"/>
      <c r="J17" s="38"/>
      <c r="K17" s="41"/>
    </row>
    <row r="18" spans="2:11" s="1" customFormat="1" ht="14.45" customHeight="1" x14ac:dyDescent="0.3">
      <c r="B18" s="37"/>
      <c r="C18" s="38"/>
      <c r="D18" s="32" t="s">
        <v>34</v>
      </c>
      <c r="E18" s="38"/>
      <c r="F18" s="38"/>
      <c r="G18" s="38"/>
      <c r="H18" s="38"/>
      <c r="I18" s="120" t="s">
        <v>35</v>
      </c>
      <c r="J18" s="30" t="s">
        <v>36</v>
      </c>
      <c r="K18" s="41"/>
    </row>
    <row r="19" spans="2:11" s="1" customFormat="1" ht="18" customHeight="1" x14ac:dyDescent="0.3">
      <c r="B19" s="37"/>
      <c r="C19" s="38"/>
      <c r="D19" s="38"/>
      <c r="E19" s="30" t="s">
        <v>37</v>
      </c>
      <c r="F19" s="38"/>
      <c r="G19" s="38"/>
      <c r="H19" s="38"/>
      <c r="I19" s="120" t="s">
        <v>38</v>
      </c>
      <c r="J19" s="30" t="s">
        <v>36</v>
      </c>
      <c r="K19" s="41"/>
    </row>
    <row r="20" spans="2:11" s="1" customFormat="1" ht="6.95" customHeight="1" x14ac:dyDescent="0.3">
      <c r="B20" s="37"/>
      <c r="C20" s="38"/>
      <c r="D20" s="38"/>
      <c r="E20" s="38"/>
      <c r="F20" s="38"/>
      <c r="G20" s="38"/>
      <c r="H20" s="38"/>
      <c r="I20" s="119"/>
      <c r="J20" s="38"/>
      <c r="K20" s="41"/>
    </row>
    <row r="21" spans="2:11" s="1" customFormat="1" ht="14.45" customHeight="1" x14ac:dyDescent="0.3">
      <c r="B21" s="37"/>
      <c r="C21" s="38"/>
      <c r="D21" s="32" t="s">
        <v>39</v>
      </c>
      <c r="E21" s="38"/>
      <c r="F21" s="38"/>
      <c r="G21" s="38"/>
      <c r="H21" s="38"/>
      <c r="I21" s="120" t="s">
        <v>35</v>
      </c>
      <c r="J21" s="30" t="str">
        <f>IF('Rekapitulace stavby'!AN13="Vyplň údaj","",IF('Rekapitulace stavby'!AN13="","",'Rekapitulace stavby'!AN13))</f>
        <v/>
      </c>
      <c r="K21" s="41"/>
    </row>
    <row r="22" spans="2:11" s="1" customFormat="1" ht="18" customHeight="1" x14ac:dyDescent="0.3">
      <c r="B22" s="37"/>
      <c r="C22" s="38"/>
      <c r="D22" s="38"/>
      <c r="E22" s="30" t="str">
        <f>IF('Rekapitulace stavby'!E14="Vyplň údaj","",IF('Rekapitulace stavby'!E14="","",'Rekapitulace stavby'!E14))</f>
        <v/>
      </c>
      <c r="F22" s="38"/>
      <c r="G22" s="38"/>
      <c r="H22" s="38"/>
      <c r="I22" s="120" t="s">
        <v>38</v>
      </c>
      <c r="J22" s="30" t="str">
        <f>IF('Rekapitulace stavby'!AN14="Vyplň údaj","",IF('Rekapitulace stavby'!AN14="","",'Rekapitulace stavby'!AN14))</f>
        <v/>
      </c>
      <c r="K22" s="41"/>
    </row>
    <row r="23" spans="2:11" s="1" customFormat="1" ht="6.95" customHeight="1" x14ac:dyDescent="0.3">
      <c r="B23" s="37"/>
      <c r="C23" s="38"/>
      <c r="D23" s="38"/>
      <c r="E23" s="38"/>
      <c r="F23" s="38"/>
      <c r="G23" s="38"/>
      <c r="H23" s="38"/>
      <c r="I23" s="119"/>
      <c r="J23" s="38"/>
      <c r="K23" s="41"/>
    </row>
    <row r="24" spans="2:11" s="1" customFormat="1" ht="14.45" customHeight="1" x14ac:dyDescent="0.3">
      <c r="B24" s="37"/>
      <c r="C24" s="38"/>
      <c r="D24" s="32" t="s">
        <v>41</v>
      </c>
      <c r="E24" s="38"/>
      <c r="F24" s="38"/>
      <c r="G24" s="38"/>
      <c r="H24" s="38"/>
      <c r="I24" s="120" t="s">
        <v>35</v>
      </c>
      <c r="J24" s="30" t="s">
        <v>36</v>
      </c>
      <c r="K24" s="41"/>
    </row>
    <row r="25" spans="2:11" s="1" customFormat="1" ht="18" customHeight="1" x14ac:dyDescent="0.3">
      <c r="B25" s="37"/>
      <c r="C25" s="38"/>
      <c r="D25" s="38"/>
      <c r="E25" s="30" t="s">
        <v>42</v>
      </c>
      <c r="F25" s="38"/>
      <c r="G25" s="38"/>
      <c r="H25" s="38"/>
      <c r="I25" s="120" t="s">
        <v>38</v>
      </c>
      <c r="J25" s="30" t="s">
        <v>36</v>
      </c>
      <c r="K25" s="41"/>
    </row>
    <row r="26" spans="2:11" s="1" customFormat="1" ht="6.95" customHeight="1" x14ac:dyDescent="0.3">
      <c r="B26" s="37"/>
      <c r="C26" s="38"/>
      <c r="D26" s="38"/>
      <c r="E26" s="38"/>
      <c r="F26" s="38"/>
      <c r="G26" s="38"/>
      <c r="H26" s="38"/>
      <c r="I26" s="119"/>
      <c r="J26" s="38"/>
      <c r="K26" s="41"/>
    </row>
    <row r="27" spans="2:11" s="1" customFormat="1" ht="14.45" customHeight="1" x14ac:dyDescent="0.3">
      <c r="B27" s="37"/>
      <c r="C27" s="38"/>
      <c r="D27" s="32" t="s">
        <v>44</v>
      </c>
      <c r="E27" s="38"/>
      <c r="F27" s="38"/>
      <c r="G27" s="38"/>
      <c r="H27" s="38"/>
      <c r="I27" s="119"/>
      <c r="J27" s="38"/>
      <c r="K27" s="41"/>
    </row>
    <row r="28" spans="2:11" s="7" customFormat="1" ht="22.5" customHeight="1" x14ac:dyDescent="0.3">
      <c r="B28" s="122"/>
      <c r="C28" s="123"/>
      <c r="D28" s="123"/>
      <c r="E28" s="417" t="s">
        <v>36</v>
      </c>
      <c r="F28" s="431"/>
      <c r="G28" s="431"/>
      <c r="H28" s="431"/>
      <c r="I28" s="124"/>
      <c r="J28" s="123"/>
      <c r="K28" s="125"/>
    </row>
    <row r="29" spans="2:11" s="1" customFormat="1" ht="6.95" customHeight="1" x14ac:dyDescent="0.3">
      <c r="B29" s="37"/>
      <c r="C29" s="38"/>
      <c r="D29" s="38"/>
      <c r="E29" s="38"/>
      <c r="F29" s="38"/>
      <c r="G29" s="38"/>
      <c r="H29" s="38"/>
      <c r="I29" s="119"/>
      <c r="J29" s="38"/>
      <c r="K29" s="41"/>
    </row>
    <row r="30" spans="2:11" s="1" customFormat="1" ht="6.95" customHeight="1" x14ac:dyDescent="0.3">
      <c r="B30" s="37"/>
      <c r="C30" s="38"/>
      <c r="D30" s="81"/>
      <c r="E30" s="81"/>
      <c r="F30" s="81"/>
      <c r="G30" s="81"/>
      <c r="H30" s="81"/>
      <c r="I30" s="127"/>
      <c r="J30" s="81"/>
      <c r="K30" s="128"/>
    </row>
    <row r="31" spans="2:11" s="1" customFormat="1" ht="25.35" customHeight="1" x14ac:dyDescent="0.3">
      <c r="B31" s="37"/>
      <c r="C31" s="38"/>
      <c r="D31" s="129" t="s">
        <v>45</v>
      </c>
      <c r="E31" s="38"/>
      <c r="F31" s="38"/>
      <c r="G31" s="38"/>
      <c r="H31" s="38"/>
      <c r="I31" s="119"/>
      <c r="J31" s="130">
        <f>ROUND(J90,2)</f>
        <v>0</v>
      </c>
      <c r="K31" s="41"/>
    </row>
    <row r="32" spans="2:11" s="1" customFormat="1" ht="6.95" customHeight="1" x14ac:dyDescent="0.3">
      <c r="B32" s="37"/>
      <c r="C32" s="38"/>
      <c r="D32" s="81"/>
      <c r="E32" s="81"/>
      <c r="F32" s="81"/>
      <c r="G32" s="81"/>
      <c r="H32" s="81"/>
      <c r="I32" s="127"/>
      <c r="J32" s="81"/>
      <c r="K32" s="128"/>
    </row>
    <row r="33" spans="2:11" s="1" customFormat="1" ht="14.45" customHeight="1" x14ac:dyDescent="0.3">
      <c r="B33" s="37"/>
      <c r="C33" s="38"/>
      <c r="D33" s="38"/>
      <c r="E33" s="38"/>
      <c r="F33" s="42" t="s">
        <v>47</v>
      </c>
      <c r="G33" s="38"/>
      <c r="H33" s="38"/>
      <c r="I33" s="131" t="s">
        <v>46</v>
      </c>
      <c r="J33" s="42" t="s">
        <v>48</v>
      </c>
      <c r="K33" s="41"/>
    </row>
    <row r="34" spans="2:11" s="1" customFormat="1" ht="14.45" customHeight="1" x14ac:dyDescent="0.3">
      <c r="B34" s="37"/>
      <c r="C34" s="38"/>
      <c r="D34" s="45" t="s">
        <v>49</v>
      </c>
      <c r="E34" s="45" t="s">
        <v>50</v>
      </c>
      <c r="F34" s="132">
        <f>ROUND(SUM(BE90:BE105), 2)</f>
        <v>0</v>
      </c>
      <c r="G34" s="38"/>
      <c r="H34" s="38"/>
      <c r="I34" s="133">
        <v>0.21</v>
      </c>
      <c r="J34" s="132">
        <f>ROUND(ROUND((SUM(BE90:BE105)), 2)*I34, 2)</f>
        <v>0</v>
      </c>
      <c r="K34" s="41"/>
    </row>
    <row r="35" spans="2:11" s="1" customFormat="1" ht="14.45" customHeight="1" x14ac:dyDescent="0.3">
      <c r="B35" s="37"/>
      <c r="C35" s="38"/>
      <c r="D35" s="38"/>
      <c r="E35" s="45" t="s">
        <v>51</v>
      </c>
      <c r="F35" s="132">
        <f>ROUND(SUM(BF90:BF105), 2)</f>
        <v>0</v>
      </c>
      <c r="G35" s="38"/>
      <c r="H35" s="38"/>
      <c r="I35" s="133">
        <v>0.15</v>
      </c>
      <c r="J35" s="132">
        <f>ROUND(ROUND((SUM(BF90:BF105)), 2)*I35, 2)</f>
        <v>0</v>
      </c>
      <c r="K35" s="41"/>
    </row>
    <row r="36" spans="2:11" s="1" customFormat="1" ht="14.45" hidden="1" customHeight="1" x14ac:dyDescent="0.3">
      <c r="B36" s="37"/>
      <c r="C36" s="38"/>
      <c r="D36" s="38"/>
      <c r="E36" s="45" t="s">
        <v>52</v>
      </c>
      <c r="F36" s="132">
        <f>ROUND(SUM(BG90:BG105), 2)</f>
        <v>0</v>
      </c>
      <c r="G36" s="38"/>
      <c r="H36" s="38"/>
      <c r="I36" s="133">
        <v>0.21</v>
      </c>
      <c r="J36" s="132">
        <v>0</v>
      </c>
      <c r="K36" s="41"/>
    </row>
    <row r="37" spans="2:11" s="1" customFormat="1" ht="14.45" hidden="1" customHeight="1" x14ac:dyDescent="0.3">
      <c r="B37" s="37"/>
      <c r="C37" s="38"/>
      <c r="D37" s="38"/>
      <c r="E37" s="45" t="s">
        <v>53</v>
      </c>
      <c r="F37" s="132">
        <f>ROUND(SUM(BH90:BH105), 2)</f>
        <v>0</v>
      </c>
      <c r="G37" s="38"/>
      <c r="H37" s="38"/>
      <c r="I37" s="133">
        <v>0.15</v>
      </c>
      <c r="J37" s="132">
        <v>0</v>
      </c>
      <c r="K37" s="41"/>
    </row>
    <row r="38" spans="2:11" s="1" customFormat="1" ht="14.45" hidden="1" customHeight="1" x14ac:dyDescent="0.3">
      <c r="B38" s="37"/>
      <c r="C38" s="38"/>
      <c r="D38" s="38"/>
      <c r="E38" s="45" t="s">
        <v>54</v>
      </c>
      <c r="F38" s="132">
        <f>ROUND(SUM(BI90:BI105), 2)</f>
        <v>0</v>
      </c>
      <c r="G38" s="38"/>
      <c r="H38" s="38"/>
      <c r="I38" s="133">
        <v>0</v>
      </c>
      <c r="J38" s="132">
        <v>0</v>
      </c>
      <c r="K38" s="41"/>
    </row>
    <row r="39" spans="2:11" s="1" customFormat="1" ht="6.95" customHeight="1" x14ac:dyDescent="0.3">
      <c r="B39" s="37"/>
      <c r="C39" s="38"/>
      <c r="D39" s="38"/>
      <c r="E39" s="38"/>
      <c r="F39" s="38"/>
      <c r="G39" s="38"/>
      <c r="H39" s="38"/>
      <c r="I39" s="119"/>
      <c r="J39" s="38"/>
      <c r="K39" s="41"/>
    </row>
    <row r="40" spans="2:11" s="1" customFormat="1" ht="25.35" customHeight="1" x14ac:dyDescent="0.3">
      <c r="B40" s="37"/>
      <c r="C40" s="134"/>
      <c r="D40" s="135" t="s">
        <v>55</v>
      </c>
      <c r="E40" s="75"/>
      <c r="F40" s="75"/>
      <c r="G40" s="136" t="s">
        <v>56</v>
      </c>
      <c r="H40" s="137" t="s">
        <v>57</v>
      </c>
      <c r="I40" s="138"/>
      <c r="J40" s="139">
        <f>SUM(J31:J38)</f>
        <v>0</v>
      </c>
      <c r="K40" s="140"/>
    </row>
    <row r="41" spans="2:11" s="1" customFormat="1" ht="14.45" customHeight="1" x14ac:dyDescent="0.3">
      <c r="B41" s="52"/>
      <c r="C41" s="53"/>
      <c r="D41" s="53"/>
      <c r="E41" s="53"/>
      <c r="F41" s="53"/>
      <c r="G41" s="53"/>
      <c r="H41" s="53"/>
      <c r="I41" s="141"/>
      <c r="J41" s="53"/>
      <c r="K41" s="54"/>
    </row>
    <row r="45" spans="2:11" s="1" customFormat="1" ht="6.95" customHeight="1" x14ac:dyDescent="0.3">
      <c r="B45" s="142"/>
      <c r="C45" s="143"/>
      <c r="D45" s="143"/>
      <c r="E45" s="143"/>
      <c r="F45" s="143"/>
      <c r="G45" s="143"/>
      <c r="H45" s="143"/>
      <c r="I45" s="144"/>
      <c r="J45" s="143"/>
      <c r="K45" s="145"/>
    </row>
    <row r="46" spans="2:11" s="1" customFormat="1" ht="36.950000000000003" customHeight="1" x14ac:dyDescent="0.3">
      <c r="B46" s="37"/>
      <c r="C46" s="25" t="s">
        <v>305</v>
      </c>
      <c r="D46" s="38"/>
      <c r="E46" s="38"/>
      <c r="F46" s="38"/>
      <c r="G46" s="38"/>
      <c r="H46" s="38"/>
      <c r="I46" s="119"/>
      <c r="J46" s="38"/>
      <c r="K46" s="41"/>
    </row>
    <row r="47" spans="2:11" s="1" customFormat="1" ht="6.95" customHeight="1" x14ac:dyDescent="0.3">
      <c r="B47" s="37"/>
      <c r="C47" s="38"/>
      <c r="D47" s="38"/>
      <c r="E47" s="38"/>
      <c r="F47" s="38"/>
      <c r="G47" s="38"/>
      <c r="H47" s="38"/>
      <c r="I47" s="119"/>
      <c r="J47" s="38"/>
      <c r="K47" s="41"/>
    </row>
    <row r="48" spans="2:11" s="1" customFormat="1" ht="14.45" customHeight="1" x14ac:dyDescent="0.3">
      <c r="B48" s="37"/>
      <c r="C48" s="32" t="s">
        <v>16</v>
      </c>
      <c r="D48" s="38"/>
      <c r="E48" s="38"/>
      <c r="F48" s="38"/>
      <c r="G48" s="38"/>
      <c r="H48" s="38"/>
      <c r="I48" s="119"/>
      <c r="J48" s="38"/>
      <c r="K48" s="41"/>
    </row>
    <row r="49" spans="2:47" s="1" customFormat="1" ht="22.5" customHeight="1" x14ac:dyDescent="0.3">
      <c r="B49" s="37"/>
      <c r="C49" s="38"/>
      <c r="D49" s="38"/>
      <c r="E49" s="428" t="str">
        <f>E7</f>
        <v>ZLEPŠENÍ EKOLOGICKÉHO STAVU ŘEKY BEČVY V HRANICÍCH</v>
      </c>
      <c r="F49" s="405"/>
      <c r="G49" s="405"/>
      <c r="H49" s="405"/>
      <c r="I49" s="119"/>
      <c r="J49" s="38"/>
      <c r="K49" s="41"/>
    </row>
    <row r="50" spans="2:47" ht="15" x14ac:dyDescent="0.3">
      <c r="B50" s="23"/>
      <c r="C50" s="32" t="s">
        <v>226</v>
      </c>
      <c r="D50" s="24"/>
      <c r="E50" s="24"/>
      <c r="F50" s="24"/>
      <c r="G50" s="24"/>
      <c r="H50" s="24"/>
      <c r="I50" s="118"/>
      <c r="J50" s="24"/>
      <c r="K50" s="26"/>
    </row>
    <row r="51" spans="2:47" ht="22.5" customHeight="1" x14ac:dyDescent="0.3">
      <c r="B51" s="23"/>
      <c r="C51" s="24"/>
      <c r="D51" s="24"/>
      <c r="E51" s="428" t="s">
        <v>229</v>
      </c>
      <c r="F51" s="414"/>
      <c r="G51" s="414"/>
      <c r="H51" s="414"/>
      <c r="I51" s="118"/>
      <c r="J51" s="24"/>
      <c r="K51" s="26"/>
    </row>
    <row r="52" spans="2:47" ht="15" x14ac:dyDescent="0.3">
      <c r="B52" s="23"/>
      <c r="C52" s="32" t="s">
        <v>232</v>
      </c>
      <c r="D52" s="24"/>
      <c r="E52" s="24"/>
      <c r="F52" s="24"/>
      <c r="G52" s="24"/>
      <c r="H52" s="24"/>
      <c r="I52" s="118"/>
      <c r="J52" s="24"/>
      <c r="K52" s="26"/>
    </row>
    <row r="53" spans="2:47" s="1" customFormat="1" ht="22.5" customHeight="1" x14ac:dyDescent="0.3">
      <c r="B53" s="37"/>
      <c r="C53" s="38"/>
      <c r="D53" s="38"/>
      <c r="E53" s="429" t="s">
        <v>4952</v>
      </c>
      <c r="F53" s="405"/>
      <c r="G53" s="405"/>
      <c r="H53" s="405"/>
      <c r="I53" s="119"/>
      <c r="J53" s="38"/>
      <c r="K53" s="41"/>
    </row>
    <row r="54" spans="2:47" s="1" customFormat="1" ht="14.45" customHeight="1" x14ac:dyDescent="0.3">
      <c r="B54" s="37"/>
      <c r="C54" s="32" t="s">
        <v>238</v>
      </c>
      <c r="D54" s="38"/>
      <c r="E54" s="38"/>
      <c r="F54" s="38"/>
      <c r="G54" s="38"/>
      <c r="H54" s="38"/>
      <c r="I54" s="119"/>
      <c r="J54" s="38"/>
      <c r="K54" s="41"/>
    </row>
    <row r="55" spans="2:47" s="1" customFormat="1" ht="23.25" customHeight="1" x14ac:dyDescent="0.3">
      <c r="B55" s="37"/>
      <c r="C55" s="38"/>
      <c r="D55" s="38"/>
      <c r="E55" s="430" t="str">
        <f>E13</f>
        <v>PS 20.1 - Strojně technologická část</v>
      </c>
      <c r="F55" s="405"/>
      <c r="G55" s="405"/>
      <c r="H55" s="405"/>
      <c r="I55" s="119"/>
      <c r="J55" s="38"/>
      <c r="K55" s="41"/>
    </row>
    <row r="56" spans="2:47" s="1" customFormat="1" ht="6.95" customHeight="1" x14ac:dyDescent="0.3">
      <c r="B56" s="37"/>
      <c r="C56" s="38"/>
      <c r="D56" s="38"/>
      <c r="E56" s="38"/>
      <c r="F56" s="38"/>
      <c r="G56" s="38"/>
      <c r="H56" s="38"/>
      <c r="I56" s="119"/>
      <c r="J56" s="38"/>
      <c r="K56" s="41"/>
    </row>
    <row r="57" spans="2:47" s="1" customFormat="1" ht="18" customHeight="1" x14ac:dyDescent="0.3">
      <c r="B57" s="37"/>
      <c r="C57" s="32" t="s">
        <v>24</v>
      </c>
      <c r="D57" s="38"/>
      <c r="E57" s="38"/>
      <c r="F57" s="30" t="str">
        <f>F16</f>
        <v>HRANICE - DRAHOTUŠE</v>
      </c>
      <c r="G57" s="38"/>
      <c r="H57" s="38"/>
      <c r="I57" s="120" t="s">
        <v>26</v>
      </c>
      <c r="J57" s="121" t="str">
        <f>IF(J16="","",J16)</f>
        <v>6.4.2016</v>
      </c>
      <c r="K57" s="41"/>
    </row>
    <row r="58" spans="2:47" s="1" customFormat="1" ht="6.95" customHeight="1" x14ac:dyDescent="0.3">
      <c r="B58" s="37"/>
      <c r="C58" s="38"/>
      <c r="D58" s="38"/>
      <c r="E58" s="38"/>
      <c r="F58" s="38"/>
      <c r="G58" s="38"/>
      <c r="H58" s="38"/>
      <c r="I58" s="119"/>
      <c r="J58" s="38"/>
      <c r="K58" s="41"/>
    </row>
    <row r="59" spans="2:47" s="1" customFormat="1" ht="15" x14ac:dyDescent="0.3">
      <c r="B59" s="37"/>
      <c r="C59" s="32" t="s">
        <v>34</v>
      </c>
      <c r="D59" s="38"/>
      <c r="E59" s="38"/>
      <c r="F59" s="30" t="str">
        <f>E19</f>
        <v>VODOVODY A KANALIZACE PŘEROV a.s.</v>
      </c>
      <c r="G59" s="38"/>
      <c r="H59" s="38"/>
      <c r="I59" s="120" t="s">
        <v>41</v>
      </c>
      <c r="J59" s="30" t="str">
        <f>E25</f>
        <v>JV PROJEKT VH s.r.o., BRNO</v>
      </c>
      <c r="K59" s="41"/>
    </row>
    <row r="60" spans="2:47" s="1" customFormat="1" ht="14.45" customHeight="1" x14ac:dyDescent="0.3">
      <c r="B60" s="37"/>
      <c r="C60" s="32" t="s">
        <v>39</v>
      </c>
      <c r="D60" s="38"/>
      <c r="E60" s="38"/>
      <c r="F60" s="30" t="str">
        <f>IF(E22="","",E22)</f>
        <v/>
      </c>
      <c r="G60" s="38"/>
      <c r="H60" s="38"/>
      <c r="I60" s="119"/>
      <c r="J60" s="38"/>
      <c r="K60" s="41"/>
    </row>
    <row r="61" spans="2:47" s="1" customFormat="1" ht="10.35" customHeight="1" x14ac:dyDescent="0.3">
      <c r="B61" s="37"/>
      <c r="C61" s="38"/>
      <c r="D61" s="38"/>
      <c r="E61" s="38"/>
      <c r="F61" s="38"/>
      <c r="G61" s="38"/>
      <c r="H61" s="38"/>
      <c r="I61" s="119"/>
      <c r="J61" s="38"/>
      <c r="K61" s="41"/>
    </row>
    <row r="62" spans="2:47" s="1" customFormat="1" ht="29.25" customHeight="1" x14ac:dyDescent="0.3">
      <c r="B62" s="37"/>
      <c r="C62" s="146" t="s">
        <v>332</v>
      </c>
      <c r="D62" s="134"/>
      <c r="E62" s="134"/>
      <c r="F62" s="134"/>
      <c r="G62" s="134"/>
      <c r="H62" s="134"/>
      <c r="I62" s="147"/>
      <c r="J62" s="148" t="s">
        <v>333</v>
      </c>
      <c r="K62" s="149"/>
    </row>
    <row r="63" spans="2:47" s="1" customFormat="1" ht="10.35" customHeight="1" x14ac:dyDescent="0.3">
      <c r="B63" s="37"/>
      <c r="C63" s="38"/>
      <c r="D63" s="38"/>
      <c r="E63" s="38"/>
      <c r="F63" s="38"/>
      <c r="G63" s="38"/>
      <c r="H63" s="38"/>
      <c r="I63" s="119"/>
      <c r="J63" s="38"/>
      <c r="K63" s="41"/>
    </row>
    <row r="64" spans="2:47" s="1" customFormat="1" ht="29.25" customHeight="1" x14ac:dyDescent="0.3">
      <c r="B64" s="37"/>
      <c r="C64" s="150" t="s">
        <v>338</v>
      </c>
      <c r="D64" s="38"/>
      <c r="E64" s="38"/>
      <c r="F64" s="38"/>
      <c r="G64" s="38"/>
      <c r="H64" s="38"/>
      <c r="I64" s="119"/>
      <c r="J64" s="130">
        <f>J90</f>
        <v>0</v>
      </c>
      <c r="K64" s="41"/>
      <c r="AU64" s="19" t="s">
        <v>339</v>
      </c>
    </row>
    <row r="65" spans="2:12" s="8" customFormat="1" ht="24.95" customHeight="1" x14ac:dyDescent="0.3">
      <c r="B65" s="151"/>
      <c r="C65" s="152"/>
      <c r="D65" s="153" t="s">
        <v>387</v>
      </c>
      <c r="E65" s="154"/>
      <c r="F65" s="154"/>
      <c r="G65" s="154"/>
      <c r="H65" s="154"/>
      <c r="I65" s="155"/>
      <c r="J65" s="156">
        <f>J91</f>
        <v>0</v>
      </c>
      <c r="K65" s="157"/>
    </row>
    <row r="66" spans="2:12" s="9" customFormat="1" ht="19.899999999999999" customHeight="1" x14ac:dyDescent="0.3">
      <c r="B66" s="159"/>
      <c r="C66" s="160"/>
      <c r="D66" s="161" t="s">
        <v>3662</v>
      </c>
      <c r="E66" s="162"/>
      <c r="F66" s="162"/>
      <c r="G66" s="162"/>
      <c r="H66" s="162"/>
      <c r="I66" s="163"/>
      <c r="J66" s="164">
        <f>J92</f>
        <v>0</v>
      </c>
      <c r="K66" s="165"/>
    </row>
    <row r="67" spans="2:12" s="1" customFormat="1" ht="21.75" customHeight="1" x14ac:dyDescent="0.3">
      <c r="B67" s="37"/>
      <c r="C67" s="38"/>
      <c r="D67" s="38"/>
      <c r="E67" s="38"/>
      <c r="F67" s="38"/>
      <c r="G67" s="38"/>
      <c r="H67" s="38"/>
      <c r="I67" s="119"/>
      <c r="J67" s="38"/>
      <c r="K67" s="41"/>
    </row>
    <row r="68" spans="2:12" s="1" customFormat="1" ht="6.95" customHeight="1" x14ac:dyDescent="0.3">
      <c r="B68" s="52"/>
      <c r="C68" s="53"/>
      <c r="D68" s="53"/>
      <c r="E68" s="53"/>
      <c r="F68" s="53"/>
      <c r="G68" s="53"/>
      <c r="H68" s="53"/>
      <c r="I68" s="141"/>
      <c r="J68" s="53"/>
      <c r="K68" s="54"/>
    </row>
    <row r="72" spans="2:12" s="1" customFormat="1" ht="6.95" customHeight="1" x14ac:dyDescent="0.3">
      <c r="B72" s="55"/>
      <c r="C72" s="56"/>
      <c r="D72" s="56"/>
      <c r="E72" s="56"/>
      <c r="F72" s="56"/>
      <c r="G72" s="56"/>
      <c r="H72" s="56"/>
      <c r="I72" s="144"/>
      <c r="J72" s="56"/>
      <c r="K72" s="56"/>
      <c r="L72" s="57"/>
    </row>
    <row r="73" spans="2:12" s="1" customFormat="1" ht="36.950000000000003" customHeight="1" x14ac:dyDescent="0.3">
      <c r="B73" s="37"/>
      <c r="C73" s="58" t="s">
        <v>390</v>
      </c>
      <c r="D73" s="59"/>
      <c r="E73" s="59"/>
      <c r="F73" s="59"/>
      <c r="G73" s="59"/>
      <c r="H73" s="59"/>
      <c r="I73" s="167"/>
      <c r="J73" s="59"/>
      <c r="K73" s="59"/>
      <c r="L73" s="57"/>
    </row>
    <row r="74" spans="2:12" s="1" customFormat="1" ht="6.95" customHeight="1" x14ac:dyDescent="0.3">
      <c r="B74" s="37"/>
      <c r="C74" s="59"/>
      <c r="D74" s="59"/>
      <c r="E74" s="59"/>
      <c r="F74" s="59"/>
      <c r="G74" s="59"/>
      <c r="H74" s="59"/>
      <c r="I74" s="167"/>
      <c r="J74" s="59"/>
      <c r="K74" s="59"/>
      <c r="L74" s="57"/>
    </row>
    <row r="75" spans="2:12" s="1" customFormat="1" ht="14.45" customHeight="1" x14ac:dyDescent="0.3">
      <c r="B75" s="37"/>
      <c r="C75" s="61" t="s">
        <v>16</v>
      </c>
      <c r="D75" s="59"/>
      <c r="E75" s="59"/>
      <c r="F75" s="59"/>
      <c r="G75" s="59"/>
      <c r="H75" s="59"/>
      <c r="I75" s="167"/>
      <c r="J75" s="59"/>
      <c r="K75" s="59"/>
      <c r="L75" s="57"/>
    </row>
    <row r="76" spans="2:12" s="1" customFormat="1" ht="22.5" customHeight="1" x14ac:dyDescent="0.3">
      <c r="B76" s="37"/>
      <c r="C76" s="59"/>
      <c r="D76" s="59"/>
      <c r="E76" s="425" t="str">
        <f>E7</f>
        <v>ZLEPŠENÍ EKOLOGICKÉHO STAVU ŘEKY BEČVY V HRANICÍCH</v>
      </c>
      <c r="F76" s="398"/>
      <c r="G76" s="398"/>
      <c r="H76" s="398"/>
      <c r="I76" s="167"/>
      <c r="J76" s="59"/>
      <c r="K76" s="59"/>
      <c r="L76" s="57"/>
    </row>
    <row r="77" spans="2:12" ht="15" x14ac:dyDescent="0.3">
      <c r="B77" s="23"/>
      <c r="C77" s="61" t="s">
        <v>226</v>
      </c>
      <c r="D77" s="168"/>
      <c r="E77" s="168"/>
      <c r="F77" s="168"/>
      <c r="G77" s="168"/>
      <c r="H77" s="168"/>
      <c r="J77" s="168"/>
      <c r="K77" s="168"/>
      <c r="L77" s="169"/>
    </row>
    <row r="78" spans="2:12" ht="22.5" customHeight="1" x14ac:dyDescent="0.3">
      <c r="B78" s="23"/>
      <c r="C78" s="168"/>
      <c r="D78" s="168"/>
      <c r="E78" s="425" t="s">
        <v>229</v>
      </c>
      <c r="F78" s="426"/>
      <c r="G78" s="426"/>
      <c r="H78" s="426"/>
      <c r="J78" s="168"/>
      <c r="K78" s="168"/>
      <c r="L78" s="169"/>
    </row>
    <row r="79" spans="2:12" ht="15" x14ac:dyDescent="0.3">
      <c r="B79" s="23"/>
      <c r="C79" s="61" t="s">
        <v>232</v>
      </c>
      <c r="D79" s="168"/>
      <c r="E79" s="168"/>
      <c r="F79" s="168"/>
      <c r="G79" s="168"/>
      <c r="H79" s="168"/>
      <c r="J79" s="168"/>
      <c r="K79" s="168"/>
      <c r="L79" s="169"/>
    </row>
    <row r="80" spans="2:12" s="1" customFormat="1" ht="22.5" customHeight="1" x14ac:dyDescent="0.3">
      <c r="B80" s="37"/>
      <c r="C80" s="59"/>
      <c r="D80" s="59"/>
      <c r="E80" s="424" t="s">
        <v>4952</v>
      </c>
      <c r="F80" s="398"/>
      <c r="G80" s="398"/>
      <c r="H80" s="398"/>
      <c r="I80" s="167"/>
      <c r="J80" s="59"/>
      <c r="K80" s="59"/>
      <c r="L80" s="57"/>
    </row>
    <row r="81" spans="2:65" s="1" customFormat="1" ht="14.45" customHeight="1" x14ac:dyDescent="0.3">
      <c r="B81" s="37"/>
      <c r="C81" s="61" t="s">
        <v>238</v>
      </c>
      <c r="D81" s="59"/>
      <c r="E81" s="59"/>
      <c r="F81" s="59"/>
      <c r="G81" s="59"/>
      <c r="H81" s="59"/>
      <c r="I81" s="167"/>
      <c r="J81" s="59"/>
      <c r="K81" s="59"/>
      <c r="L81" s="57"/>
    </row>
    <row r="82" spans="2:65" s="1" customFormat="1" ht="23.25" customHeight="1" x14ac:dyDescent="0.3">
      <c r="B82" s="37"/>
      <c r="C82" s="59"/>
      <c r="D82" s="59"/>
      <c r="E82" s="395" t="str">
        <f>E13</f>
        <v>PS 20.1 - Strojně technologická část</v>
      </c>
      <c r="F82" s="398"/>
      <c r="G82" s="398"/>
      <c r="H82" s="398"/>
      <c r="I82" s="167"/>
      <c r="J82" s="59"/>
      <c r="K82" s="59"/>
      <c r="L82" s="57"/>
    </row>
    <row r="83" spans="2:65" s="1" customFormat="1" ht="6.95" customHeight="1" x14ac:dyDescent="0.3">
      <c r="B83" s="37"/>
      <c r="C83" s="59"/>
      <c r="D83" s="59"/>
      <c r="E83" s="59"/>
      <c r="F83" s="59"/>
      <c r="G83" s="59"/>
      <c r="H83" s="59"/>
      <c r="I83" s="167"/>
      <c r="J83" s="59"/>
      <c r="K83" s="59"/>
      <c r="L83" s="57"/>
    </row>
    <row r="84" spans="2:65" s="1" customFormat="1" ht="18" customHeight="1" x14ac:dyDescent="0.3">
      <c r="B84" s="37"/>
      <c r="C84" s="61" t="s">
        <v>24</v>
      </c>
      <c r="D84" s="59"/>
      <c r="E84" s="59"/>
      <c r="F84" s="170" t="str">
        <f>F16</f>
        <v>HRANICE - DRAHOTUŠE</v>
      </c>
      <c r="G84" s="59"/>
      <c r="H84" s="59"/>
      <c r="I84" s="171" t="s">
        <v>26</v>
      </c>
      <c r="J84" s="69" t="str">
        <f>IF(J16="","",J16)</f>
        <v>6.4.2016</v>
      </c>
      <c r="K84" s="59"/>
      <c r="L84" s="57"/>
    </row>
    <row r="85" spans="2:65" s="1" customFormat="1" ht="6.95" customHeight="1" x14ac:dyDescent="0.3">
      <c r="B85" s="37"/>
      <c r="C85" s="59"/>
      <c r="D85" s="59"/>
      <c r="E85" s="59"/>
      <c r="F85" s="59"/>
      <c r="G85" s="59"/>
      <c r="H85" s="59"/>
      <c r="I85" s="167"/>
      <c r="J85" s="59"/>
      <c r="K85" s="59"/>
      <c r="L85" s="57"/>
    </row>
    <row r="86" spans="2:65" s="1" customFormat="1" ht="15" x14ac:dyDescent="0.3">
      <c r="B86" s="37"/>
      <c r="C86" s="61" t="s">
        <v>34</v>
      </c>
      <c r="D86" s="59"/>
      <c r="E86" s="59"/>
      <c r="F86" s="170" t="str">
        <f>E19</f>
        <v>VODOVODY A KANALIZACE PŘEROV a.s.</v>
      </c>
      <c r="G86" s="59"/>
      <c r="H86" s="59"/>
      <c r="I86" s="171" t="s">
        <v>41</v>
      </c>
      <c r="J86" s="170" t="str">
        <f>E25</f>
        <v>JV PROJEKT VH s.r.o., BRNO</v>
      </c>
      <c r="K86" s="59"/>
      <c r="L86" s="57"/>
    </row>
    <row r="87" spans="2:65" s="1" customFormat="1" ht="14.45" customHeight="1" x14ac:dyDescent="0.3">
      <c r="B87" s="37"/>
      <c r="C87" s="61" t="s">
        <v>39</v>
      </c>
      <c r="D87" s="59"/>
      <c r="E87" s="59"/>
      <c r="F87" s="170" t="str">
        <f>IF(E22="","",E22)</f>
        <v/>
      </c>
      <c r="G87" s="59"/>
      <c r="H87" s="59"/>
      <c r="I87" s="167"/>
      <c r="J87" s="59"/>
      <c r="K87" s="59"/>
      <c r="L87" s="57"/>
    </row>
    <row r="88" spans="2:65" s="1" customFormat="1" ht="10.35" customHeight="1" x14ac:dyDescent="0.3">
      <c r="B88" s="37"/>
      <c r="C88" s="59"/>
      <c r="D88" s="59"/>
      <c r="E88" s="59"/>
      <c r="F88" s="59"/>
      <c r="G88" s="59"/>
      <c r="H88" s="59"/>
      <c r="I88" s="167"/>
      <c r="J88" s="59"/>
      <c r="K88" s="59"/>
      <c r="L88" s="57"/>
    </row>
    <row r="89" spans="2:65" s="10" customFormat="1" ht="29.25" customHeight="1" x14ac:dyDescent="0.3">
      <c r="B89" s="172"/>
      <c r="C89" s="173" t="s">
        <v>391</v>
      </c>
      <c r="D89" s="174" t="s">
        <v>64</v>
      </c>
      <c r="E89" s="174" t="s">
        <v>60</v>
      </c>
      <c r="F89" s="174" t="s">
        <v>392</v>
      </c>
      <c r="G89" s="174" t="s">
        <v>393</v>
      </c>
      <c r="H89" s="174" t="s">
        <v>394</v>
      </c>
      <c r="I89" s="175" t="s">
        <v>395</v>
      </c>
      <c r="J89" s="174" t="s">
        <v>333</v>
      </c>
      <c r="K89" s="176" t="s">
        <v>396</v>
      </c>
      <c r="L89" s="177"/>
      <c r="M89" s="77" t="s">
        <v>397</v>
      </c>
      <c r="N89" s="78" t="s">
        <v>49</v>
      </c>
      <c r="O89" s="78" t="s">
        <v>398</v>
      </c>
      <c r="P89" s="78" t="s">
        <v>399</v>
      </c>
      <c r="Q89" s="78" t="s">
        <v>400</v>
      </c>
      <c r="R89" s="78" t="s">
        <v>401</v>
      </c>
      <c r="S89" s="78" t="s">
        <v>402</v>
      </c>
      <c r="T89" s="79" t="s">
        <v>403</v>
      </c>
    </row>
    <row r="90" spans="2:65" s="1" customFormat="1" ht="29.25" customHeight="1" x14ac:dyDescent="0.35">
      <c r="B90" s="37"/>
      <c r="C90" s="83" t="s">
        <v>338</v>
      </c>
      <c r="D90" s="59"/>
      <c r="E90" s="59"/>
      <c r="F90" s="59"/>
      <c r="G90" s="59"/>
      <c r="H90" s="59"/>
      <c r="I90" s="167"/>
      <c r="J90" s="178">
        <f>BK90</f>
        <v>0</v>
      </c>
      <c r="K90" s="59"/>
      <c r="L90" s="57"/>
      <c r="M90" s="80"/>
      <c r="N90" s="81"/>
      <c r="O90" s="81"/>
      <c r="P90" s="179">
        <f>P91</f>
        <v>0</v>
      </c>
      <c r="Q90" s="81"/>
      <c r="R90" s="179">
        <f>R91</f>
        <v>0</v>
      </c>
      <c r="S90" s="81"/>
      <c r="T90" s="180">
        <f>T91</f>
        <v>0</v>
      </c>
      <c r="AT90" s="19" t="s">
        <v>78</v>
      </c>
      <c r="AU90" s="19" t="s">
        <v>339</v>
      </c>
      <c r="BK90" s="181">
        <f>BK91</f>
        <v>0</v>
      </c>
    </row>
    <row r="91" spans="2:65" s="11" customFormat="1" ht="37.35" customHeight="1" x14ac:dyDescent="0.35">
      <c r="B91" s="182"/>
      <c r="C91" s="183"/>
      <c r="D91" s="184" t="s">
        <v>78</v>
      </c>
      <c r="E91" s="185" t="s">
        <v>533</v>
      </c>
      <c r="F91" s="185" t="s">
        <v>2848</v>
      </c>
      <c r="G91" s="183"/>
      <c r="H91" s="183"/>
      <c r="I91" s="186"/>
      <c r="J91" s="187">
        <f>BK91</f>
        <v>0</v>
      </c>
      <c r="K91" s="183"/>
      <c r="L91" s="188"/>
      <c r="M91" s="189"/>
      <c r="N91" s="190"/>
      <c r="O91" s="190"/>
      <c r="P91" s="191">
        <f>P92</f>
        <v>0</v>
      </c>
      <c r="Q91" s="190"/>
      <c r="R91" s="191">
        <f>R92</f>
        <v>0</v>
      </c>
      <c r="S91" s="190"/>
      <c r="T91" s="192">
        <f>T92</f>
        <v>0</v>
      </c>
      <c r="AR91" s="193" t="s">
        <v>94</v>
      </c>
      <c r="AT91" s="194" t="s">
        <v>78</v>
      </c>
      <c r="AU91" s="194" t="s">
        <v>79</v>
      </c>
      <c r="AY91" s="193" t="s">
        <v>406</v>
      </c>
      <c r="BK91" s="195">
        <f>BK92</f>
        <v>0</v>
      </c>
    </row>
    <row r="92" spans="2:65" s="11" customFormat="1" ht="19.899999999999999" customHeight="1" x14ac:dyDescent="0.3">
      <c r="B92" s="182"/>
      <c r="C92" s="183"/>
      <c r="D92" s="198" t="s">
        <v>78</v>
      </c>
      <c r="E92" s="199" t="s">
        <v>2849</v>
      </c>
      <c r="F92" s="199" t="s">
        <v>3663</v>
      </c>
      <c r="G92" s="183"/>
      <c r="H92" s="183"/>
      <c r="I92" s="186"/>
      <c r="J92" s="200">
        <f>BK92</f>
        <v>0</v>
      </c>
      <c r="K92" s="183"/>
      <c r="L92" s="188"/>
      <c r="M92" s="189"/>
      <c r="N92" s="190"/>
      <c r="O92" s="190"/>
      <c r="P92" s="191">
        <f>SUM(P93:P105)</f>
        <v>0</v>
      </c>
      <c r="Q92" s="190"/>
      <c r="R92" s="191">
        <f>SUM(R93:R105)</f>
        <v>0</v>
      </c>
      <c r="S92" s="190"/>
      <c r="T92" s="192">
        <f>SUM(T93:T105)</f>
        <v>0</v>
      </c>
      <c r="AR92" s="193" t="s">
        <v>94</v>
      </c>
      <c r="AT92" s="194" t="s">
        <v>78</v>
      </c>
      <c r="AU92" s="194" t="s">
        <v>23</v>
      </c>
      <c r="AY92" s="193" t="s">
        <v>406</v>
      </c>
      <c r="BK92" s="195">
        <f>SUM(BK93:BK105)</f>
        <v>0</v>
      </c>
    </row>
    <row r="93" spans="2:65" s="1" customFormat="1" ht="44.25" customHeight="1" x14ac:dyDescent="0.3">
      <c r="B93" s="37"/>
      <c r="C93" s="201" t="s">
        <v>23</v>
      </c>
      <c r="D93" s="201" t="s">
        <v>410</v>
      </c>
      <c r="E93" s="202" t="s">
        <v>4954</v>
      </c>
      <c r="F93" s="203" t="s">
        <v>4955</v>
      </c>
      <c r="G93" s="204" t="s">
        <v>4956</v>
      </c>
      <c r="H93" s="205">
        <v>1</v>
      </c>
      <c r="I93" s="206"/>
      <c r="J93" s="207">
        <f t="shared" ref="J93:J105" si="0">ROUND(I93*H93,2)</f>
        <v>0</v>
      </c>
      <c r="K93" s="203" t="s">
        <v>36</v>
      </c>
      <c r="L93" s="57"/>
      <c r="M93" s="208" t="s">
        <v>36</v>
      </c>
      <c r="N93" s="209" t="s">
        <v>50</v>
      </c>
      <c r="O93" s="38"/>
      <c r="P93" s="210">
        <f t="shared" ref="P93:P105" si="1">O93*H93</f>
        <v>0</v>
      </c>
      <c r="Q93" s="210">
        <v>0</v>
      </c>
      <c r="R93" s="210">
        <f t="shared" ref="R93:R105" si="2">Q93*H93</f>
        <v>0</v>
      </c>
      <c r="S93" s="210">
        <v>0</v>
      </c>
      <c r="T93" s="211">
        <f t="shared" ref="T93:T105" si="3">S93*H93</f>
        <v>0</v>
      </c>
      <c r="AR93" s="19" t="s">
        <v>723</v>
      </c>
      <c r="AT93" s="19" t="s">
        <v>410</v>
      </c>
      <c r="AU93" s="19" t="s">
        <v>87</v>
      </c>
      <c r="AY93" s="19" t="s">
        <v>406</v>
      </c>
      <c r="BE93" s="212">
        <f t="shared" ref="BE93:BE105" si="4">IF(N93="základní",J93,0)</f>
        <v>0</v>
      </c>
      <c r="BF93" s="212">
        <f t="shared" ref="BF93:BF105" si="5">IF(N93="snížená",J93,0)</f>
        <v>0</v>
      </c>
      <c r="BG93" s="212">
        <f t="shared" ref="BG93:BG105" si="6">IF(N93="zákl. přenesená",J93,0)</f>
        <v>0</v>
      </c>
      <c r="BH93" s="212">
        <f t="shared" ref="BH93:BH105" si="7">IF(N93="sníž. přenesená",J93,0)</f>
        <v>0</v>
      </c>
      <c r="BI93" s="212">
        <f t="shared" ref="BI93:BI105" si="8">IF(N93="nulová",J93,0)</f>
        <v>0</v>
      </c>
      <c r="BJ93" s="19" t="s">
        <v>23</v>
      </c>
      <c r="BK93" s="212">
        <f t="shared" ref="BK93:BK105" si="9">ROUND(I93*H93,2)</f>
        <v>0</v>
      </c>
      <c r="BL93" s="19" t="s">
        <v>723</v>
      </c>
      <c r="BM93" s="19" t="s">
        <v>23</v>
      </c>
    </row>
    <row r="94" spans="2:65" s="1" customFormat="1" ht="57" customHeight="1" x14ac:dyDescent="0.3">
      <c r="B94" s="37"/>
      <c r="C94" s="201" t="s">
        <v>87</v>
      </c>
      <c r="D94" s="201" t="s">
        <v>410</v>
      </c>
      <c r="E94" s="202" t="s">
        <v>4957</v>
      </c>
      <c r="F94" s="203" t="s">
        <v>4958</v>
      </c>
      <c r="G94" s="204" t="s">
        <v>4956</v>
      </c>
      <c r="H94" s="205">
        <v>1</v>
      </c>
      <c r="I94" s="206"/>
      <c r="J94" s="207">
        <f t="shared" si="0"/>
        <v>0</v>
      </c>
      <c r="K94" s="203" t="s">
        <v>36</v>
      </c>
      <c r="L94" s="57"/>
      <c r="M94" s="208" t="s">
        <v>36</v>
      </c>
      <c r="N94" s="209" t="s">
        <v>50</v>
      </c>
      <c r="O94" s="38"/>
      <c r="P94" s="210">
        <f t="shared" si="1"/>
        <v>0</v>
      </c>
      <c r="Q94" s="210">
        <v>0</v>
      </c>
      <c r="R94" s="210">
        <f t="shared" si="2"/>
        <v>0</v>
      </c>
      <c r="S94" s="210">
        <v>0</v>
      </c>
      <c r="T94" s="211">
        <f t="shared" si="3"/>
        <v>0</v>
      </c>
      <c r="AR94" s="19" t="s">
        <v>723</v>
      </c>
      <c r="AT94" s="19" t="s">
        <v>410</v>
      </c>
      <c r="AU94" s="19" t="s">
        <v>87</v>
      </c>
      <c r="AY94" s="19" t="s">
        <v>406</v>
      </c>
      <c r="BE94" s="212">
        <f t="shared" si="4"/>
        <v>0</v>
      </c>
      <c r="BF94" s="212">
        <f t="shared" si="5"/>
        <v>0</v>
      </c>
      <c r="BG94" s="212">
        <f t="shared" si="6"/>
        <v>0</v>
      </c>
      <c r="BH94" s="212">
        <f t="shared" si="7"/>
        <v>0</v>
      </c>
      <c r="BI94" s="212">
        <f t="shared" si="8"/>
        <v>0</v>
      </c>
      <c r="BJ94" s="19" t="s">
        <v>23</v>
      </c>
      <c r="BK94" s="212">
        <f t="shared" si="9"/>
        <v>0</v>
      </c>
      <c r="BL94" s="19" t="s">
        <v>723</v>
      </c>
      <c r="BM94" s="19" t="s">
        <v>87</v>
      </c>
    </row>
    <row r="95" spans="2:65" s="1" customFormat="1" ht="44.25" customHeight="1" x14ac:dyDescent="0.3">
      <c r="B95" s="37"/>
      <c r="C95" s="201" t="s">
        <v>94</v>
      </c>
      <c r="D95" s="201" t="s">
        <v>410</v>
      </c>
      <c r="E95" s="202" t="s">
        <v>4959</v>
      </c>
      <c r="F95" s="203" t="s">
        <v>4960</v>
      </c>
      <c r="G95" s="204" t="s">
        <v>4956</v>
      </c>
      <c r="H95" s="205">
        <v>1</v>
      </c>
      <c r="I95" s="206"/>
      <c r="J95" s="207">
        <f t="shared" si="0"/>
        <v>0</v>
      </c>
      <c r="K95" s="203" t="s">
        <v>36</v>
      </c>
      <c r="L95" s="57"/>
      <c r="M95" s="208" t="s">
        <v>36</v>
      </c>
      <c r="N95" s="209" t="s">
        <v>50</v>
      </c>
      <c r="O95" s="38"/>
      <c r="P95" s="210">
        <f t="shared" si="1"/>
        <v>0</v>
      </c>
      <c r="Q95" s="210">
        <v>0</v>
      </c>
      <c r="R95" s="210">
        <f t="shared" si="2"/>
        <v>0</v>
      </c>
      <c r="S95" s="210">
        <v>0</v>
      </c>
      <c r="T95" s="211">
        <f t="shared" si="3"/>
        <v>0</v>
      </c>
      <c r="AR95" s="19" t="s">
        <v>723</v>
      </c>
      <c r="AT95" s="19" t="s">
        <v>410</v>
      </c>
      <c r="AU95" s="19" t="s">
        <v>87</v>
      </c>
      <c r="AY95" s="19" t="s">
        <v>406</v>
      </c>
      <c r="BE95" s="212">
        <f t="shared" si="4"/>
        <v>0</v>
      </c>
      <c r="BF95" s="212">
        <f t="shared" si="5"/>
        <v>0</v>
      </c>
      <c r="BG95" s="212">
        <f t="shared" si="6"/>
        <v>0</v>
      </c>
      <c r="BH95" s="212">
        <f t="shared" si="7"/>
        <v>0</v>
      </c>
      <c r="BI95" s="212">
        <f t="shared" si="8"/>
        <v>0</v>
      </c>
      <c r="BJ95" s="19" t="s">
        <v>23</v>
      </c>
      <c r="BK95" s="212">
        <f t="shared" si="9"/>
        <v>0</v>
      </c>
      <c r="BL95" s="19" t="s">
        <v>723</v>
      </c>
      <c r="BM95" s="19" t="s">
        <v>94</v>
      </c>
    </row>
    <row r="96" spans="2:65" s="1" customFormat="1" ht="31.5" customHeight="1" x14ac:dyDescent="0.3">
      <c r="B96" s="37"/>
      <c r="C96" s="201" t="s">
        <v>415</v>
      </c>
      <c r="D96" s="201" t="s">
        <v>410</v>
      </c>
      <c r="E96" s="202" t="s">
        <v>4961</v>
      </c>
      <c r="F96" s="203" t="s">
        <v>4962</v>
      </c>
      <c r="G96" s="204" t="s">
        <v>4956</v>
      </c>
      <c r="H96" s="205">
        <v>1</v>
      </c>
      <c r="I96" s="206"/>
      <c r="J96" s="207">
        <f t="shared" si="0"/>
        <v>0</v>
      </c>
      <c r="K96" s="203" t="s">
        <v>36</v>
      </c>
      <c r="L96" s="57"/>
      <c r="M96" s="208" t="s">
        <v>36</v>
      </c>
      <c r="N96" s="209" t="s">
        <v>50</v>
      </c>
      <c r="O96" s="38"/>
      <c r="P96" s="210">
        <f t="shared" si="1"/>
        <v>0</v>
      </c>
      <c r="Q96" s="210">
        <v>0</v>
      </c>
      <c r="R96" s="210">
        <f t="shared" si="2"/>
        <v>0</v>
      </c>
      <c r="S96" s="210">
        <v>0</v>
      </c>
      <c r="T96" s="211">
        <f t="shared" si="3"/>
        <v>0</v>
      </c>
      <c r="AR96" s="19" t="s">
        <v>723</v>
      </c>
      <c r="AT96" s="19" t="s">
        <v>410</v>
      </c>
      <c r="AU96" s="19" t="s">
        <v>87</v>
      </c>
      <c r="AY96" s="19" t="s">
        <v>406</v>
      </c>
      <c r="BE96" s="212">
        <f t="shared" si="4"/>
        <v>0</v>
      </c>
      <c r="BF96" s="212">
        <f t="shared" si="5"/>
        <v>0</v>
      </c>
      <c r="BG96" s="212">
        <f t="shared" si="6"/>
        <v>0</v>
      </c>
      <c r="BH96" s="212">
        <f t="shared" si="7"/>
        <v>0</v>
      </c>
      <c r="BI96" s="212">
        <f t="shared" si="8"/>
        <v>0</v>
      </c>
      <c r="BJ96" s="19" t="s">
        <v>23</v>
      </c>
      <c r="BK96" s="212">
        <f t="shared" si="9"/>
        <v>0</v>
      </c>
      <c r="BL96" s="19" t="s">
        <v>723</v>
      </c>
      <c r="BM96" s="19" t="s">
        <v>415</v>
      </c>
    </row>
    <row r="97" spans="2:65" s="1" customFormat="1" ht="44.25" customHeight="1" x14ac:dyDescent="0.3">
      <c r="B97" s="37"/>
      <c r="C97" s="201" t="s">
        <v>440</v>
      </c>
      <c r="D97" s="201" t="s">
        <v>410</v>
      </c>
      <c r="E97" s="202" t="s">
        <v>4963</v>
      </c>
      <c r="F97" s="203" t="s">
        <v>4964</v>
      </c>
      <c r="G97" s="204" t="s">
        <v>4956</v>
      </c>
      <c r="H97" s="205">
        <v>1</v>
      </c>
      <c r="I97" s="206"/>
      <c r="J97" s="207">
        <f t="shared" si="0"/>
        <v>0</v>
      </c>
      <c r="K97" s="203" t="s">
        <v>36</v>
      </c>
      <c r="L97" s="57"/>
      <c r="M97" s="208" t="s">
        <v>36</v>
      </c>
      <c r="N97" s="209" t="s">
        <v>50</v>
      </c>
      <c r="O97" s="38"/>
      <c r="P97" s="210">
        <f t="shared" si="1"/>
        <v>0</v>
      </c>
      <c r="Q97" s="210">
        <v>0</v>
      </c>
      <c r="R97" s="210">
        <f t="shared" si="2"/>
        <v>0</v>
      </c>
      <c r="S97" s="210">
        <v>0</v>
      </c>
      <c r="T97" s="211">
        <f t="shared" si="3"/>
        <v>0</v>
      </c>
      <c r="AR97" s="19" t="s">
        <v>723</v>
      </c>
      <c r="AT97" s="19" t="s">
        <v>410</v>
      </c>
      <c r="AU97" s="19" t="s">
        <v>87</v>
      </c>
      <c r="AY97" s="19" t="s">
        <v>406</v>
      </c>
      <c r="BE97" s="212">
        <f t="shared" si="4"/>
        <v>0</v>
      </c>
      <c r="BF97" s="212">
        <f t="shared" si="5"/>
        <v>0</v>
      </c>
      <c r="BG97" s="212">
        <f t="shared" si="6"/>
        <v>0</v>
      </c>
      <c r="BH97" s="212">
        <f t="shared" si="7"/>
        <v>0</v>
      </c>
      <c r="BI97" s="212">
        <f t="shared" si="8"/>
        <v>0</v>
      </c>
      <c r="BJ97" s="19" t="s">
        <v>23</v>
      </c>
      <c r="BK97" s="212">
        <f t="shared" si="9"/>
        <v>0</v>
      </c>
      <c r="BL97" s="19" t="s">
        <v>723</v>
      </c>
      <c r="BM97" s="19" t="s">
        <v>440</v>
      </c>
    </row>
    <row r="98" spans="2:65" s="1" customFormat="1" ht="44.25" customHeight="1" x14ac:dyDescent="0.3">
      <c r="B98" s="37"/>
      <c r="C98" s="201" t="s">
        <v>446</v>
      </c>
      <c r="D98" s="201" t="s">
        <v>410</v>
      </c>
      <c r="E98" s="202" t="s">
        <v>4965</v>
      </c>
      <c r="F98" s="203" t="s">
        <v>4966</v>
      </c>
      <c r="G98" s="204" t="s">
        <v>4956</v>
      </c>
      <c r="H98" s="205">
        <v>1</v>
      </c>
      <c r="I98" s="206"/>
      <c r="J98" s="207">
        <f t="shared" si="0"/>
        <v>0</v>
      </c>
      <c r="K98" s="203" t="s">
        <v>36</v>
      </c>
      <c r="L98" s="57"/>
      <c r="M98" s="208" t="s">
        <v>36</v>
      </c>
      <c r="N98" s="209" t="s">
        <v>50</v>
      </c>
      <c r="O98" s="38"/>
      <c r="P98" s="210">
        <f t="shared" si="1"/>
        <v>0</v>
      </c>
      <c r="Q98" s="210">
        <v>0</v>
      </c>
      <c r="R98" s="210">
        <f t="shared" si="2"/>
        <v>0</v>
      </c>
      <c r="S98" s="210">
        <v>0</v>
      </c>
      <c r="T98" s="211">
        <f t="shared" si="3"/>
        <v>0</v>
      </c>
      <c r="AR98" s="19" t="s">
        <v>723</v>
      </c>
      <c r="AT98" s="19" t="s">
        <v>410</v>
      </c>
      <c r="AU98" s="19" t="s">
        <v>87</v>
      </c>
      <c r="AY98" s="19" t="s">
        <v>406</v>
      </c>
      <c r="BE98" s="212">
        <f t="shared" si="4"/>
        <v>0</v>
      </c>
      <c r="BF98" s="212">
        <f t="shared" si="5"/>
        <v>0</v>
      </c>
      <c r="BG98" s="212">
        <f t="shared" si="6"/>
        <v>0</v>
      </c>
      <c r="BH98" s="212">
        <f t="shared" si="7"/>
        <v>0</v>
      </c>
      <c r="BI98" s="212">
        <f t="shared" si="8"/>
        <v>0</v>
      </c>
      <c r="BJ98" s="19" t="s">
        <v>23</v>
      </c>
      <c r="BK98" s="212">
        <f t="shared" si="9"/>
        <v>0</v>
      </c>
      <c r="BL98" s="19" t="s">
        <v>723</v>
      </c>
      <c r="BM98" s="19" t="s">
        <v>446</v>
      </c>
    </row>
    <row r="99" spans="2:65" s="1" customFormat="1" ht="44.25" customHeight="1" x14ac:dyDescent="0.3">
      <c r="B99" s="37"/>
      <c r="C99" s="201" t="s">
        <v>452</v>
      </c>
      <c r="D99" s="201" t="s">
        <v>410</v>
      </c>
      <c r="E99" s="202" t="s">
        <v>4967</v>
      </c>
      <c r="F99" s="203" t="s">
        <v>4968</v>
      </c>
      <c r="G99" s="204" t="s">
        <v>4956</v>
      </c>
      <c r="H99" s="205">
        <v>1</v>
      </c>
      <c r="I99" s="206"/>
      <c r="J99" s="207">
        <f t="shared" si="0"/>
        <v>0</v>
      </c>
      <c r="K99" s="203" t="s">
        <v>36</v>
      </c>
      <c r="L99" s="57"/>
      <c r="M99" s="208" t="s">
        <v>36</v>
      </c>
      <c r="N99" s="209" t="s">
        <v>50</v>
      </c>
      <c r="O99" s="38"/>
      <c r="P99" s="210">
        <f t="shared" si="1"/>
        <v>0</v>
      </c>
      <c r="Q99" s="210">
        <v>0</v>
      </c>
      <c r="R99" s="210">
        <f t="shared" si="2"/>
        <v>0</v>
      </c>
      <c r="S99" s="210">
        <v>0</v>
      </c>
      <c r="T99" s="211">
        <f t="shared" si="3"/>
        <v>0</v>
      </c>
      <c r="AR99" s="19" t="s">
        <v>723</v>
      </c>
      <c r="AT99" s="19" t="s">
        <v>410</v>
      </c>
      <c r="AU99" s="19" t="s">
        <v>87</v>
      </c>
      <c r="AY99" s="19" t="s">
        <v>406</v>
      </c>
      <c r="BE99" s="212">
        <f t="shared" si="4"/>
        <v>0</v>
      </c>
      <c r="BF99" s="212">
        <f t="shared" si="5"/>
        <v>0</v>
      </c>
      <c r="BG99" s="212">
        <f t="shared" si="6"/>
        <v>0</v>
      </c>
      <c r="BH99" s="212">
        <f t="shared" si="7"/>
        <v>0</v>
      </c>
      <c r="BI99" s="212">
        <f t="shared" si="8"/>
        <v>0</v>
      </c>
      <c r="BJ99" s="19" t="s">
        <v>23</v>
      </c>
      <c r="BK99" s="212">
        <f t="shared" si="9"/>
        <v>0</v>
      </c>
      <c r="BL99" s="19" t="s">
        <v>723</v>
      </c>
      <c r="BM99" s="19" t="s">
        <v>452</v>
      </c>
    </row>
    <row r="100" spans="2:65" s="1" customFormat="1" ht="44.25" customHeight="1" x14ac:dyDescent="0.3">
      <c r="B100" s="37"/>
      <c r="C100" s="201" t="s">
        <v>457</v>
      </c>
      <c r="D100" s="201" t="s">
        <v>410</v>
      </c>
      <c r="E100" s="202" t="s">
        <v>4969</v>
      </c>
      <c r="F100" s="203" t="s">
        <v>4970</v>
      </c>
      <c r="G100" s="204" t="s">
        <v>4956</v>
      </c>
      <c r="H100" s="205">
        <v>1</v>
      </c>
      <c r="I100" s="206"/>
      <c r="J100" s="207">
        <f t="shared" si="0"/>
        <v>0</v>
      </c>
      <c r="K100" s="203" t="s">
        <v>36</v>
      </c>
      <c r="L100" s="57"/>
      <c r="M100" s="208" t="s">
        <v>36</v>
      </c>
      <c r="N100" s="209" t="s">
        <v>50</v>
      </c>
      <c r="O100" s="38"/>
      <c r="P100" s="210">
        <f t="shared" si="1"/>
        <v>0</v>
      </c>
      <c r="Q100" s="210">
        <v>0</v>
      </c>
      <c r="R100" s="210">
        <f t="shared" si="2"/>
        <v>0</v>
      </c>
      <c r="S100" s="210">
        <v>0</v>
      </c>
      <c r="T100" s="211">
        <f t="shared" si="3"/>
        <v>0</v>
      </c>
      <c r="AR100" s="19" t="s">
        <v>723</v>
      </c>
      <c r="AT100" s="19" t="s">
        <v>410</v>
      </c>
      <c r="AU100" s="19" t="s">
        <v>87</v>
      </c>
      <c r="AY100" s="19" t="s">
        <v>406</v>
      </c>
      <c r="BE100" s="212">
        <f t="shared" si="4"/>
        <v>0</v>
      </c>
      <c r="BF100" s="212">
        <f t="shared" si="5"/>
        <v>0</v>
      </c>
      <c r="BG100" s="212">
        <f t="shared" si="6"/>
        <v>0</v>
      </c>
      <c r="BH100" s="212">
        <f t="shared" si="7"/>
        <v>0</v>
      </c>
      <c r="BI100" s="212">
        <f t="shared" si="8"/>
        <v>0</v>
      </c>
      <c r="BJ100" s="19" t="s">
        <v>23</v>
      </c>
      <c r="BK100" s="212">
        <f t="shared" si="9"/>
        <v>0</v>
      </c>
      <c r="BL100" s="19" t="s">
        <v>723</v>
      </c>
      <c r="BM100" s="19" t="s">
        <v>457</v>
      </c>
    </row>
    <row r="101" spans="2:65" s="1" customFormat="1" ht="31.5" customHeight="1" x14ac:dyDescent="0.3">
      <c r="B101" s="37"/>
      <c r="C101" s="201" t="s">
        <v>463</v>
      </c>
      <c r="D101" s="201" t="s">
        <v>410</v>
      </c>
      <c r="E101" s="202" t="s">
        <v>4971</v>
      </c>
      <c r="F101" s="203" t="s">
        <v>4972</v>
      </c>
      <c r="G101" s="204" t="s">
        <v>4973</v>
      </c>
      <c r="H101" s="205">
        <v>1</v>
      </c>
      <c r="I101" s="206"/>
      <c r="J101" s="207">
        <f t="shared" si="0"/>
        <v>0</v>
      </c>
      <c r="K101" s="203" t="s">
        <v>36</v>
      </c>
      <c r="L101" s="57"/>
      <c r="M101" s="208" t="s">
        <v>36</v>
      </c>
      <c r="N101" s="209" t="s">
        <v>50</v>
      </c>
      <c r="O101" s="38"/>
      <c r="P101" s="210">
        <f t="shared" si="1"/>
        <v>0</v>
      </c>
      <c r="Q101" s="210">
        <v>0</v>
      </c>
      <c r="R101" s="210">
        <f t="shared" si="2"/>
        <v>0</v>
      </c>
      <c r="S101" s="210">
        <v>0</v>
      </c>
      <c r="T101" s="211">
        <f t="shared" si="3"/>
        <v>0</v>
      </c>
      <c r="AR101" s="19" t="s">
        <v>723</v>
      </c>
      <c r="AT101" s="19" t="s">
        <v>410</v>
      </c>
      <c r="AU101" s="19" t="s">
        <v>87</v>
      </c>
      <c r="AY101" s="19" t="s">
        <v>406</v>
      </c>
      <c r="BE101" s="212">
        <f t="shared" si="4"/>
        <v>0</v>
      </c>
      <c r="BF101" s="212">
        <f t="shared" si="5"/>
        <v>0</v>
      </c>
      <c r="BG101" s="212">
        <f t="shared" si="6"/>
        <v>0</v>
      </c>
      <c r="BH101" s="212">
        <f t="shared" si="7"/>
        <v>0</v>
      </c>
      <c r="BI101" s="212">
        <f t="shared" si="8"/>
        <v>0</v>
      </c>
      <c r="BJ101" s="19" t="s">
        <v>23</v>
      </c>
      <c r="BK101" s="212">
        <f t="shared" si="9"/>
        <v>0</v>
      </c>
      <c r="BL101" s="19" t="s">
        <v>723</v>
      </c>
      <c r="BM101" s="19" t="s">
        <v>463</v>
      </c>
    </row>
    <row r="102" spans="2:65" s="1" customFormat="1" ht="31.5" customHeight="1" x14ac:dyDescent="0.3">
      <c r="B102" s="37"/>
      <c r="C102" s="201" t="s">
        <v>28</v>
      </c>
      <c r="D102" s="201" t="s">
        <v>410</v>
      </c>
      <c r="E102" s="202" t="s">
        <v>4974</v>
      </c>
      <c r="F102" s="203" t="s">
        <v>4975</v>
      </c>
      <c r="G102" s="204" t="s">
        <v>4973</v>
      </c>
      <c r="H102" s="205">
        <v>1</v>
      </c>
      <c r="I102" s="206"/>
      <c r="J102" s="207">
        <f t="shared" si="0"/>
        <v>0</v>
      </c>
      <c r="K102" s="203" t="s">
        <v>36</v>
      </c>
      <c r="L102" s="57"/>
      <c r="M102" s="208" t="s">
        <v>36</v>
      </c>
      <c r="N102" s="209" t="s">
        <v>50</v>
      </c>
      <c r="O102" s="38"/>
      <c r="P102" s="210">
        <f t="shared" si="1"/>
        <v>0</v>
      </c>
      <c r="Q102" s="210">
        <v>0</v>
      </c>
      <c r="R102" s="210">
        <f t="shared" si="2"/>
        <v>0</v>
      </c>
      <c r="S102" s="210">
        <v>0</v>
      </c>
      <c r="T102" s="211">
        <f t="shared" si="3"/>
        <v>0</v>
      </c>
      <c r="AR102" s="19" t="s">
        <v>723</v>
      </c>
      <c r="AT102" s="19" t="s">
        <v>410</v>
      </c>
      <c r="AU102" s="19" t="s">
        <v>87</v>
      </c>
      <c r="AY102" s="19" t="s">
        <v>406</v>
      </c>
      <c r="BE102" s="212">
        <f t="shared" si="4"/>
        <v>0</v>
      </c>
      <c r="BF102" s="212">
        <f t="shared" si="5"/>
        <v>0</v>
      </c>
      <c r="BG102" s="212">
        <f t="shared" si="6"/>
        <v>0</v>
      </c>
      <c r="BH102" s="212">
        <f t="shared" si="7"/>
        <v>0</v>
      </c>
      <c r="BI102" s="212">
        <f t="shared" si="8"/>
        <v>0</v>
      </c>
      <c r="BJ102" s="19" t="s">
        <v>23</v>
      </c>
      <c r="BK102" s="212">
        <f t="shared" si="9"/>
        <v>0</v>
      </c>
      <c r="BL102" s="19" t="s">
        <v>723</v>
      </c>
      <c r="BM102" s="19" t="s">
        <v>28</v>
      </c>
    </row>
    <row r="103" spans="2:65" s="1" customFormat="1" ht="31.5" customHeight="1" x14ac:dyDescent="0.3">
      <c r="B103" s="37"/>
      <c r="C103" s="201" t="s">
        <v>408</v>
      </c>
      <c r="D103" s="201" t="s">
        <v>410</v>
      </c>
      <c r="E103" s="202" t="s">
        <v>4976</v>
      </c>
      <c r="F103" s="203" t="s">
        <v>4977</v>
      </c>
      <c r="G103" s="204" t="s">
        <v>4973</v>
      </c>
      <c r="H103" s="205">
        <v>1</v>
      </c>
      <c r="I103" s="206"/>
      <c r="J103" s="207">
        <f t="shared" si="0"/>
        <v>0</v>
      </c>
      <c r="K103" s="203" t="s">
        <v>36</v>
      </c>
      <c r="L103" s="57"/>
      <c r="M103" s="208" t="s">
        <v>36</v>
      </c>
      <c r="N103" s="209" t="s">
        <v>50</v>
      </c>
      <c r="O103" s="38"/>
      <c r="P103" s="210">
        <f t="shared" si="1"/>
        <v>0</v>
      </c>
      <c r="Q103" s="210">
        <v>0</v>
      </c>
      <c r="R103" s="210">
        <f t="shared" si="2"/>
        <v>0</v>
      </c>
      <c r="S103" s="210">
        <v>0</v>
      </c>
      <c r="T103" s="211">
        <f t="shared" si="3"/>
        <v>0</v>
      </c>
      <c r="AR103" s="19" t="s">
        <v>723</v>
      </c>
      <c r="AT103" s="19" t="s">
        <v>410</v>
      </c>
      <c r="AU103" s="19" t="s">
        <v>87</v>
      </c>
      <c r="AY103" s="19" t="s">
        <v>406</v>
      </c>
      <c r="BE103" s="212">
        <f t="shared" si="4"/>
        <v>0</v>
      </c>
      <c r="BF103" s="212">
        <f t="shared" si="5"/>
        <v>0</v>
      </c>
      <c r="BG103" s="212">
        <f t="shared" si="6"/>
        <v>0</v>
      </c>
      <c r="BH103" s="212">
        <f t="shared" si="7"/>
        <v>0</v>
      </c>
      <c r="BI103" s="212">
        <f t="shared" si="8"/>
        <v>0</v>
      </c>
      <c r="BJ103" s="19" t="s">
        <v>23</v>
      </c>
      <c r="BK103" s="212">
        <f t="shared" si="9"/>
        <v>0</v>
      </c>
      <c r="BL103" s="19" t="s">
        <v>723</v>
      </c>
      <c r="BM103" s="19" t="s">
        <v>408</v>
      </c>
    </row>
    <row r="104" spans="2:65" s="1" customFormat="1" ht="22.5" customHeight="1" x14ac:dyDescent="0.3">
      <c r="B104" s="37"/>
      <c r="C104" s="201" t="s">
        <v>476</v>
      </c>
      <c r="D104" s="201" t="s">
        <v>410</v>
      </c>
      <c r="E104" s="202" t="s">
        <v>4978</v>
      </c>
      <c r="F104" s="203" t="s">
        <v>4979</v>
      </c>
      <c r="G104" s="204" t="s">
        <v>4973</v>
      </c>
      <c r="H104" s="205">
        <v>1</v>
      </c>
      <c r="I104" s="206"/>
      <c r="J104" s="207">
        <f t="shared" si="0"/>
        <v>0</v>
      </c>
      <c r="K104" s="203" t="s">
        <v>36</v>
      </c>
      <c r="L104" s="57"/>
      <c r="M104" s="208" t="s">
        <v>36</v>
      </c>
      <c r="N104" s="209" t="s">
        <v>50</v>
      </c>
      <c r="O104" s="38"/>
      <c r="P104" s="210">
        <f t="shared" si="1"/>
        <v>0</v>
      </c>
      <c r="Q104" s="210">
        <v>0</v>
      </c>
      <c r="R104" s="210">
        <f t="shared" si="2"/>
        <v>0</v>
      </c>
      <c r="S104" s="210">
        <v>0</v>
      </c>
      <c r="T104" s="211">
        <f t="shared" si="3"/>
        <v>0</v>
      </c>
      <c r="AR104" s="19" t="s">
        <v>723</v>
      </c>
      <c r="AT104" s="19" t="s">
        <v>410</v>
      </c>
      <c r="AU104" s="19" t="s">
        <v>87</v>
      </c>
      <c r="AY104" s="19" t="s">
        <v>406</v>
      </c>
      <c r="BE104" s="212">
        <f t="shared" si="4"/>
        <v>0</v>
      </c>
      <c r="BF104" s="212">
        <f t="shared" si="5"/>
        <v>0</v>
      </c>
      <c r="BG104" s="212">
        <f t="shared" si="6"/>
        <v>0</v>
      </c>
      <c r="BH104" s="212">
        <f t="shared" si="7"/>
        <v>0</v>
      </c>
      <c r="BI104" s="212">
        <f t="shared" si="8"/>
        <v>0</v>
      </c>
      <c r="BJ104" s="19" t="s">
        <v>23</v>
      </c>
      <c r="BK104" s="212">
        <f t="shared" si="9"/>
        <v>0</v>
      </c>
      <c r="BL104" s="19" t="s">
        <v>723</v>
      </c>
      <c r="BM104" s="19" t="s">
        <v>476</v>
      </c>
    </row>
    <row r="105" spans="2:65" s="1" customFormat="1" ht="31.5" customHeight="1" x14ac:dyDescent="0.3">
      <c r="B105" s="37"/>
      <c r="C105" s="201" t="s">
        <v>79</v>
      </c>
      <c r="D105" s="201" t="s">
        <v>410</v>
      </c>
      <c r="E105" s="202" t="s">
        <v>924</v>
      </c>
      <c r="F105" s="203" t="s">
        <v>4980</v>
      </c>
      <c r="G105" s="204" t="s">
        <v>36</v>
      </c>
      <c r="H105" s="205">
        <v>0</v>
      </c>
      <c r="I105" s="206"/>
      <c r="J105" s="207">
        <f t="shared" si="0"/>
        <v>0</v>
      </c>
      <c r="K105" s="203" t="s">
        <v>36</v>
      </c>
      <c r="L105" s="57"/>
      <c r="M105" s="208" t="s">
        <v>36</v>
      </c>
      <c r="N105" s="281" t="s">
        <v>50</v>
      </c>
      <c r="O105" s="282"/>
      <c r="P105" s="283">
        <f t="shared" si="1"/>
        <v>0</v>
      </c>
      <c r="Q105" s="283">
        <v>0</v>
      </c>
      <c r="R105" s="283">
        <f t="shared" si="2"/>
        <v>0</v>
      </c>
      <c r="S105" s="283">
        <v>0</v>
      </c>
      <c r="T105" s="284">
        <f t="shared" si="3"/>
        <v>0</v>
      </c>
      <c r="AR105" s="19" t="s">
        <v>723</v>
      </c>
      <c r="AT105" s="19" t="s">
        <v>410</v>
      </c>
      <c r="AU105" s="19" t="s">
        <v>87</v>
      </c>
      <c r="AY105" s="19" t="s">
        <v>406</v>
      </c>
      <c r="BE105" s="212">
        <f t="shared" si="4"/>
        <v>0</v>
      </c>
      <c r="BF105" s="212">
        <f t="shared" si="5"/>
        <v>0</v>
      </c>
      <c r="BG105" s="212">
        <f t="shared" si="6"/>
        <v>0</v>
      </c>
      <c r="BH105" s="212">
        <f t="shared" si="7"/>
        <v>0</v>
      </c>
      <c r="BI105" s="212">
        <f t="shared" si="8"/>
        <v>0</v>
      </c>
      <c r="BJ105" s="19" t="s">
        <v>23</v>
      </c>
      <c r="BK105" s="212">
        <f t="shared" si="9"/>
        <v>0</v>
      </c>
      <c r="BL105" s="19" t="s">
        <v>723</v>
      </c>
      <c r="BM105" s="19" t="s">
        <v>314</v>
      </c>
    </row>
    <row r="106" spans="2:65" s="1" customFormat="1" ht="6.95" customHeight="1" x14ac:dyDescent="0.3">
      <c r="B106" s="52"/>
      <c r="C106" s="53"/>
      <c r="D106" s="53"/>
      <c r="E106" s="53"/>
      <c r="F106" s="53"/>
      <c r="G106" s="53"/>
      <c r="H106" s="53"/>
      <c r="I106" s="141"/>
      <c r="J106" s="53"/>
      <c r="K106" s="53"/>
      <c r="L106" s="57"/>
    </row>
  </sheetData>
  <sheetProtection password="CC35" sheet="1" objects="1" scenarios="1" formatColumns="0" formatRows="0" sort="0" autoFilter="0"/>
  <autoFilter ref="C89:K89"/>
  <mergeCells count="15">
    <mergeCell ref="E80:H80"/>
    <mergeCell ref="E78:H78"/>
    <mergeCell ref="E82:H82"/>
    <mergeCell ref="G1:H1"/>
    <mergeCell ref="L2:V2"/>
    <mergeCell ref="E49:H49"/>
    <mergeCell ref="E53:H53"/>
    <mergeCell ref="E51:H51"/>
    <mergeCell ref="E55:H55"/>
    <mergeCell ref="E76:H76"/>
    <mergeCell ref="E7:H7"/>
    <mergeCell ref="E11:H11"/>
    <mergeCell ref="E9:H9"/>
    <mergeCell ref="E13:H13"/>
    <mergeCell ref="E28:H28"/>
  </mergeCells>
  <hyperlinks>
    <hyperlink ref="F1:G1" location="C2" tooltip="Krycí list soupisu" display="1) Krycí list soupisu"/>
    <hyperlink ref="G1:H1" location="C62" tooltip="Rekapitulace" display="2) Rekapitulace"/>
    <hyperlink ref="J1" location="C89" tooltip="Soupis prací" display="3) Soupis prací"/>
    <hyperlink ref="L1:V1" location="'Rekapitulace stavby'!C2" tooltip="Rekapitulace stavby" display="Rekapitulace stavby"/>
  </hyperlinks>
  <printOptions horizontalCentered="1"/>
  <pageMargins left="0.59055118110236227" right="0.59055118110236227" top="0.59055118110236227" bottom="0.59055118110236227" header="0" footer="0"/>
  <pageSetup paperSize="9" fitToHeight="100" orientation="landscape" r:id="rId1"/>
  <headerFooter>
    <oddFooter>&amp;CStrana &amp;P z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BR184"/>
  <sheetViews>
    <sheetView showGridLines="0" workbookViewId="0">
      <pane ySplit="1" topLeftCell="A2" activePane="bottomLeft" state="frozen"/>
      <selection pane="bottomLeft"/>
    </sheetView>
  </sheetViews>
  <sheetFormatPr defaultRowHeight="13.5" x14ac:dyDescent="0.3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15" customWidth="1"/>
    <col min="10" max="10" width="23.5" customWidth="1"/>
    <col min="11" max="11" width="15.5" customWidth="1"/>
    <col min="13" max="18" width="9.33203125" hidden="1"/>
    <col min="19" max="19" width="8.1640625" hidden="1" customWidth="1"/>
    <col min="20" max="20" width="29.6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 x14ac:dyDescent="0.3">
      <c r="A1" s="17"/>
      <c r="B1" s="294"/>
      <c r="C1" s="294"/>
      <c r="D1" s="293" t="s">
        <v>1</v>
      </c>
      <c r="E1" s="294"/>
      <c r="F1" s="295" t="s">
        <v>8574</v>
      </c>
      <c r="G1" s="427" t="s">
        <v>8575</v>
      </c>
      <c r="H1" s="427"/>
      <c r="I1" s="300"/>
      <c r="J1" s="295" t="s">
        <v>8576</v>
      </c>
      <c r="K1" s="293" t="s">
        <v>213</v>
      </c>
      <c r="L1" s="295" t="s">
        <v>8577</v>
      </c>
      <c r="M1" s="295"/>
      <c r="N1" s="295"/>
      <c r="O1" s="295"/>
      <c r="P1" s="295"/>
      <c r="Q1" s="295"/>
      <c r="R1" s="295"/>
      <c r="S1" s="295"/>
      <c r="T1" s="295"/>
      <c r="U1" s="291"/>
      <c r="V1" s="291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</row>
    <row r="2" spans="1:70" ht="36.950000000000003" customHeight="1" x14ac:dyDescent="0.3">
      <c r="L2" s="385"/>
      <c r="M2" s="385"/>
      <c r="N2" s="385"/>
      <c r="O2" s="385"/>
      <c r="P2" s="385"/>
      <c r="Q2" s="385"/>
      <c r="R2" s="385"/>
      <c r="S2" s="385"/>
      <c r="T2" s="385"/>
      <c r="U2" s="385"/>
      <c r="V2" s="385"/>
      <c r="AT2" s="19" t="s">
        <v>143</v>
      </c>
    </row>
    <row r="3" spans="1:70" ht="6.95" customHeight="1" x14ac:dyDescent="0.3">
      <c r="B3" s="20"/>
      <c r="C3" s="21"/>
      <c r="D3" s="21"/>
      <c r="E3" s="21"/>
      <c r="F3" s="21"/>
      <c r="G3" s="21"/>
      <c r="H3" s="21"/>
      <c r="I3" s="117"/>
      <c r="J3" s="21"/>
      <c r="K3" s="22"/>
      <c r="AT3" s="19" t="s">
        <v>87</v>
      </c>
    </row>
    <row r="4" spans="1:70" ht="36.950000000000003" customHeight="1" x14ac:dyDescent="0.3">
      <c r="B4" s="23"/>
      <c r="C4" s="24"/>
      <c r="D4" s="25" t="s">
        <v>218</v>
      </c>
      <c r="E4" s="24"/>
      <c r="F4" s="24"/>
      <c r="G4" s="24"/>
      <c r="H4" s="24"/>
      <c r="I4" s="118"/>
      <c r="J4" s="24"/>
      <c r="K4" s="26"/>
      <c r="M4" s="27" t="s">
        <v>10</v>
      </c>
      <c r="AT4" s="19" t="s">
        <v>4</v>
      </c>
    </row>
    <row r="5" spans="1:70" ht="6.95" customHeight="1" x14ac:dyDescent="0.3">
      <c r="B5" s="23"/>
      <c r="C5" s="24"/>
      <c r="D5" s="24"/>
      <c r="E5" s="24"/>
      <c r="F5" s="24"/>
      <c r="G5" s="24"/>
      <c r="H5" s="24"/>
      <c r="I5" s="118"/>
      <c r="J5" s="24"/>
      <c r="K5" s="26"/>
    </row>
    <row r="6" spans="1:70" ht="15" x14ac:dyDescent="0.3">
      <c r="B6" s="23"/>
      <c r="C6" s="24"/>
      <c r="D6" s="32" t="s">
        <v>16</v>
      </c>
      <c r="E6" s="24"/>
      <c r="F6" s="24"/>
      <c r="G6" s="24"/>
      <c r="H6" s="24"/>
      <c r="I6" s="118"/>
      <c r="J6" s="24"/>
      <c r="K6" s="26"/>
    </row>
    <row r="7" spans="1:70" ht="22.5" customHeight="1" x14ac:dyDescent="0.3">
      <c r="B7" s="23"/>
      <c r="C7" s="24"/>
      <c r="D7" s="24"/>
      <c r="E7" s="428" t="str">
        <f>'Rekapitulace stavby'!K6</f>
        <v>ZLEPŠENÍ EKOLOGICKÉHO STAVU ŘEKY BEČVY V HRANICÍCH</v>
      </c>
      <c r="F7" s="414"/>
      <c r="G7" s="414"/>
      <c r="H7" s="414"/>
      <c r="I7" s="118"/>
      <c r="J7" s="24"/>
      <c r="K7" s="26"/>
    </row>
    <row r="8" spans="1:70" ht="15" x14ac:dyDescent="0.3">
      <c r="B8" s="23"/>
      <c r="C8" s="24"/>
      <c r="D8" s="32" t="s">
        <v>226</v>
      </c>
      <c r="E8" s="24"/>
      <c r="F8" s="24"/>
      <c r="G8" s="24"/>
      <c r="H8" s="24"/>
      <c r="I8" s="118"/>
      <c r="J8" s="24"/>
      <c r="K8" s="26"/>
    </row>
    <row r="9" spans="1:70" ht="22.5" customHeight="1" x14ac:dyDescent="0.3">
      <c r="B9" s="23"/>
      <c r="C9" s="24"/>
      <c r="D9" s="24"/>
      <c r="E9" s="428" t="s">
        <v>229</v>
      </c>
      <c r="F9" s="414"/>
      <c r="G9" s="414"/>
      <c r="H9" s="414"/>
      <c r="I9" s="118"/>
      <c r="J9" s="24"/>
      <c r="K9" s="26"/>
    </row>
    <row r="10" spans="1:70" ht="15" x14ac:dyDescent="0.3">
      <c r="B10" s="23"/>
      <c r="C10" s="24"/>
      <c r="D10" s="32" t="s">
        <v>232</v>
      </c>
      <c r="E10" s="24"/>
      <c r="F10" s="24"/>
      <c r="G10" s="24"/>
      <c r="H10" s="24"/>
      <c r="I10" s="118"/>
      <c r="J10" s="24"/>
      <c r="K10" s="26"/>
    </row>
    <row r="11" spans="1:70" s="1" customFormat="1" ht="22.5" customHeight="1" x14ac:dyDescent="0.3">
      <c r="B11" s="37"/>
      <c r="C11" s="38"/>
      <c r="D11" s="38"/>
      <c r="E11" s="429" t="s">
        <v>4952</v>
      </c>
      <c r="F11" s="405"/>
      <c r="G11" s="405"/>
      <c r="H11" s="405"/>
      <c r="I11" s="119"/>
      <c r="J11" s="38"/>
      <c r="K11" s="41"/>
    </row>
    <row r="12" spans="1:70" s="1" customFormat="1" ht="15" x14ac:dyDescent="0.3">
      <c r="B12" s="37"/>
      <c r="C12" s="38"/>
      <c r="D12" s="32" t="s">
        <v>238</v>
      </c>
      <c r="E12" s="38"/>
      <c r="F12" s="38"/>
      <c r="G12" s="38"/>
      <c r="H12" s="38"/>
      <c r="I12" s="119"/>
      <c r="J12" s="38"/>
      <c r="K12" s="41"/>
    </row>
    <row r="13" spans="1:70" s="1" customFormat="1" ht="36.950000000000003" customHeight="1" x14ac:dyDescent="0.3">
      <c r="B13" s="37"/>
      <c r="C13" s="38"/>
      <c r="D13" s="38"/>
      <c r="E13" s="430" t="s">
        <v>4981</v>
      </c>
      <c r="F13" s="405"/>
      <c r="G13" s="405"/>
      <c r="H13" s="405"/>
      <c r="I13" s="119"/>
      <c r="J13" s="38"/>
      <c r="K13" s="41"/>
    </row>
    <row r="14" spans="1:70" s="1" customFormat="1" x14ac:dyDescent="0.3">
      <c r="B14" s="37"/>
      <c r="C14" s="38"/>
      <c r="D14" s="38"/>
      <c r="E14" s="38"/>
      <c r="F14" s="38"/>
      <c r="G14" s="38"/>
      <c r="H14" s="38"/>
      <c r="I14" s="119"/>
      <c r="J14" s="38"/>
      <c r="K14" s="41"/>
    </row>
    <row r="15" spans="1:70" s="1" customFormat="1" ht="14.45" customHeight="1" x14ac:dyDescent="0.3">
      <c r="B15" s="37"/>
      <c r="C15" s="38"/>
      <c r="D15" s="32" t="s">
        <v>19</v>
      </c>
      <c r="E15" s="38"/>
      <c r="F15" s="30" t="s">
        <v>20</v>
      </c>
      <c r="G15" s="38"/>
      <c r="H15" s="38"/>
      <c r="I15" s="120" t="s">
        <v>21</v>
      </c>
      <c r="J15" s="30" t="s">
        <v>36</v>
      </c>
      <c r="K15" s="41"/>
    </row>
    <row r="16" spans="1:70" s="1" customFormat="1" ht="14.45" customHeight="1" x14ac:dyDescent="0.3">
      <c r="B16" s="37"/>
      <c r="C16" s="38"/>
      <c r="D16" s="32" t="s">
        <v>24</v>
      </c>
      <c r="E16" s="38"/>
      <c r="F16" s="30" t="s">
        <v>25</v>
      </c>
      <c r="G16" s="38"/>
      <c r="H16" s="38"/>
      <c r="I16" s="120" t="s">
        <v>26</v>
      </c>
      <c r="J16" s="121" t="str">
        <f>'Rekapitulace stavby'!AN8</f>
        <v>6.4.2016</v>
      </c>
      <c r="K16" s="41"/>
    </row>
    <row r="17" spans="2:11" s="1" customFormat="1" ht="10.9" customHeight="1" x14ac:dyDescent="0.3">
      <c r="B17" s="37"/>
      <c r="C17" s="38"/>
      <c r="D17" s="38"/>
      <c r="E17" s="38"/>
      <c r="F17" s="38"/>
      <c r="G17" s="38"/>
      <c r="H17" s="38"/>
      <c r="I17" s="119"/>
      <c r="J17" s="38"/>
      <c r="K17" s="41"/>
    </row>
    <row r="18" spans="2:11" s="1" customFormat="1" ht="14.45" customHeight="1" x14ac:dyDescent="0.3">
      <c r="B18" s="37"/>
      <c r="C18" s="38"/>
      <c r="D18" s="32" t="s">
        <v>34</v>
      </c>
      <c r="E18" s="38"/>
      <c r="F18" s="38"/>
      <c r="G18" s="38"/>
      <c r="H18" s="38"/>
      <c r="I18" s="120" t="s">
        <v>35</v>
      </c>
      <c r="J18" s="30" t="s">
        <v>36</v>
      </c>
      <c r="K18" s="41"/>
    </row>
    <row r="19" spans="2:11" s="1" customFormat="1" ht="18" customHeight="1" x14ac:dyDescent="0.3">
      <c r="B19" s="37"/>
      <c r="C19" s="38"/>
      <c r="D19" s="38"/>
      <c r="E19" s="30" t="s">
        <v>37</v>
      </c>
      <c r="F19" s="38"/>
      <c r="G19" s="38"/>
      <c r="H19" s="38"/>
      <c r="I19" s="120" t="s">
        <v>38</v>
      </c>
      <c r="J19" s="30" t="s">
        <v>36</v>
      </c>
      <c r="K19" s="41"/>
    </row>
    <row r="20" spans="2:11" s="1" customFormat="1" ht="6.95" customHeight="1" x14ac:dyDescent="0.3">
      <c r="B20" s="37"/>
      <c r="C20" s="38"/>
      <c r="D20" s="38"/>
      <c r="E20" s="38"/>
      <c r="F20" s="38"/>
      <c r="G20" s="38"/>
      <c r="H20" s="38"/>
      <c r="I20" s="119"/>
      <c r="J20" s="38"/>
      <c r="K20" s="41"/>
    </row>
    <row r="21" spans="2:11" s="1" customFormat="1" ht="14.45" customHeight="1" x14ac:dyDescent="0.3">
      <c r="B21" s="37"/>
      <c r="C21" s="38"/>
      <c r="D21" s="32" t="s">
        <v>39</v>
      </c>
      <c r="E21" s="38"/>
      <c r="F21" s="38"/>
      <c r="G21" s="38"/>
      <c r="H21" s="38"/>
      <c r="I21" s="120" t="s">
        <v>35</v>
      </c>
      <c r="J21" s="30" t="str">
        <f>IF('Rekapitulace stavby'!AN13="Vyplň údaj","",IF('Rekapitulace stavby'!AN13="","",'Rekapitulace stavby'!AN13))</f>
        <v/>
      </c>
      <c r="K21" s="41"/>
    </row>
    <row r="22" spans="2:11" s="1" customFormat="1" ht="18" customHeight="1" x14ac:dyDescent="0.3">
      <c r="B22" s="37"/>
      <c r="C22" s="38"/>
      <c r="D22" s="38"/>
      <c r="E22" s="30" t="str">
        <f>IF('Rekapitulace stavby'!E14="Vyplň údaj","",IF('Rekapitulace stavby'!E14="","",'Rekapitulace stavby'!E14))</f>
        <v/>
      </c>
      <c r="F22" s="38"/>
      <c r="G22" s="38"/>
      <c r="H22" s="38"/>
      <c r="I22" s="120" t="s">
        <v>38</v>
      </c>
      <c r="J22" s="30" t="str">
        <f>IF('Rekapitulace stavby'!AN14="Vyplň údaj","",IF('Rekapitulace stavby'!AN14="","",'Rekapitulace stavby'!AN14))</f>
        <v/>
      </c>
      <c r="K22" s="41"/>
    </row>
    <row r="23" spans="2:11" s="1" customFormat="1" ht="6.95" customHeight="1" x14ac:dyDescent="0.3">
      <c r="B23" s="37"/>
      <c r="C23" s="38"/>
      <c r="D23" s="38"/>
      <c r="E23" s="38"/>
      <c r="F23" s="38"/>
      <c r="G23" s="38"/>
      <c r="H23" s="38"/>
      <c r="I23" s="119"/>
      <c r="J23" s="38"/>
      <c r="K23" s="41"/>
    </row>
    <row r="24" spans="2:11" s="1" customFormat="1" ht="14.45" customHeight="1" x14ac:dyDescent="0.3">
      <c r="B24" s="37"/>
      <c r="C24" s="38"/>
      <c r="D24" s="32" t="s">
        <v>41</v>
      </c>
      <c r="E24" s="38"/>
      <c r="F24" s="38"/>
      <c r="G24" s="38"/>
      <c r="H24" s="38"/>
      <c r="I24" s="120" t="s">
        <v>35</v>
      </c>
      <c r="J24" s="30" t="s">
        <v>36</v>
      </c>
      <c r="K24" s="41"/>
    </row>
    <row r="25" spans="2:11" s="1" customFormat="1" ht="18" customHeight="1" x14ac:dyDescent="0.3">
      <c r="B25" s="37"/>
      <c r="C25" s="38"/>
      <c r="D25" s="38"/>
      <c r="E25" s="30" t="s">
        <v>42</v>
      </c>
      <c r="F25" s="38"/>
      <c r="G25" s="38"/>
      <c r="H25" s="38"/>
      <c r="I25" s="120" t="s">
        <v>38</v>
      </c>
      <c r="J25" s="30" t="s">
        <v>36</v>
      </c>
      <c r="K25" s="41"/>
    </row>
    <row r="26" spans="2:11" s="1" customFormat="1" ht="6.95" customHeight="1" x14ac:dyDescent="0.3">
      <c r="B26" s="37"/>
      <c r="C26" s="38"/>
      <c r="D26" s="38"/>
      <c r="E26" s="38"/>
      <c r="F26" s="38"/>
      <c r="G26" s="38"/>
      <c r="H26" s="38"/>
      <c r="I26" s="119"/>
      <c r="J26" s="38"/>
      <c r="K26" s="41"/>
    </row>
    <row r="27" spans="2:11" s="1" customFormat="1" ht="14.45" customHeight="1" x14ac:dyDescent="0.3">
      <c r="B27" s="37"/>
      <c r="C27" s="38"/>
      <c r="D27" s="32" t="s">
        <v>44</v>
      </c>
      <c r="E27" s="38"/>
      <c r="F27" s="38"/>
      <c r="G27" s="38"/>
      <c r="H27" s="38"/>
      <c r="I27" s="119"/>
      <c r="J27" s="38"/>
      <c r="K27" s="41"/>
    </row>
    <row r="28" spans="2:11" s="7" customFormat="1" ht="22.5" customHeight="1" x14ac:dyDescent="0.3">
      <c r="B28" s="122"/>
      <c r="C28" s="123"/>
      <c r="D28" s="123"/>
      <c r="E28" s="417" t="s">
        <v>36</v>
      </c>
      <c r="F28" s="431"/>
      <c r="G28" s="431"/>
      <c r="H28" s="431"/>
      <c r="I28" s="124"/>
      <c r="J28" s="123"/>
      <c r="K28" s="125"/>
    </row>
    <row r="29" spans="2:11" s="1" customFormat="1" ht="6.95" customHeight="1" x14ac:dyDescent="0.3">
      <c r="B29" s="37"/>
      <c r="C29" s="38"/>
      <c r="D29" s="38"/>
      <c r="E29" s="38"/>
      <c r="F29" s="38"/>
      <c r="G29" s="38"/>
      <c r="H29" s="38"/>
      <c r="I29" s="119"/>
      <c r="J29" s="38"/>
      <c r="K29" s="41"/>
    </row>
    <row r="30" spans="2:11" s="1" customFormat="1" ht="6.95" customHeight="1" x14ac:dyDescent="0.3">
      <c r="B30" s="37"/>
      <c r="C30" s="38"/>
      <c r="D30" s="81"/>
      <c r="E30" s="81"/>
      <c r="F30" s="81"/>
      <c r="G30" s="81"/>
      <c r="H30" s="81"/>
      <c r="I30" s="127"/>
      <c r="J30" s="81"/>
      <c r="K30" s="128"/>
    </row>
    <row r="31" spans="2:11" s="1" customFormat="1" ht="25.35" customHeight="1" x14ac:dyDescent="0.3">
      <c r="B31" s="37"/>
      <c r="C31" s="38"/>
      <c r="D31" s="129" t="s">
        <v>45</v>
      </c>
      <c r="E31" s="38"/>
      <c r="F31" s="38"/>
      <c r="G31" s="38"/>
      <c r="H31" s="38"/>
      <c r="I31" s="119"/>
      <c r="J31" s="130">
        <f>ROUND(J94,2)</f>
        <v>0</v>
      </c>
      <c r="K31" s="41"/>
    </row>
    <row r="32" spans="2:11" s="1" customFormat="1" ht="6.95" customHeight="1" x14ac:dyDescent="0.3">
      <c r="B32" s="37"/>
      <c r="C32" s="38"/>
      <c r="D32" s="81"/>
      <c r="E32" s="81"/>
      <c r="F32" s="81"/>
      <c r="G32" s="81"/>
      <c r="H32" s="81"/>
      <c r="I32" s="127"/>
      <c r="J32" s="81"/>
      <c r="K32" s="128"/>
    </row>
    <row r="33" spans="2:11" s="1" customFormat="1" ht="14.45" customHeight="1" x14ac:dyDescent="0.3">
      <c r="B33" s="37"/>
      <c r="C33" s="38"/>
      <c r="D33" s="38"/>
      <c r="E33" s="38"/>
      <c r="F33" s="42" t="s">
        <v>47</v>
      </c>
      <c r="G33" s="38"/>
      <c r="H33" s="38"/>
      <c r="I33" s="131" t="s">
        <v>46</v>
      </c>
      <c r="J33" s="42" t="s">
        <v>48</v>
      </c>
      <c r="K33" s="41"/>
    </row>
    <row r="34" spans="2:11" s="1" customFormat="1" ht="14.45" customHeight="1" x14ac:dyDescent="0.3">
      <c r="B34" s="37"/>
      <c r="C34" s="38"/>
      <c r="D34" s="45" t="s">
        <v>49</v>
      </c>
      <c r="E34" s="45" t="s">
        <v>50</v>
      </c>
      <c r="F34" s="132">
        <f>ROUND(SUM(BE94:BE183), 2)</f>
        <v>0</v>
      </c>
      <c r="G34" s="38"/>
      <c r="H34" s="38"/>
      <c r="I34" s="133">
        <v>0.21</v>
      </c>
      <c r="J34" s="132">
        <f>ROUND(ROUND((SUM(BE94:BE183)), 2)*I34, 2)</f>
        <v>0</v>
      </c>
      <c r="K34" s="41"/>
    </row>
    <row r="35" spans="2:11" s="1" customFormat="1" ht="14.45" customHeight="1" x14ac:dyDescent="0.3">
      <c r="B35" s="37"/>
      <c r="C35" s="38"/>
      <c r="D35" s="38"/>
      <c r="E35" s="45" t="s">
        <v>51</v>
      </c>
      <c r="F35" s="132">
        <f>ROUND(SUM(BF94:BF183), 2)</f>
        <v>0</v>
      </c>
      <c r="G35" s="38"/>
      <c r="H35" s="38"/>
      <c r="I35" s="133">
        <v>0.15</v>
      </c>
      <c r="J35" s="132">
        <f>ROUND(ROUND((SUM(BF94:BF183)), 2)*I35, 2)</f>
        <v>0</v>
      </c>
      <c r="K35" s="41"/>
    </row>
    <row r="36" spans="2:11" s="1" customFormat="1" ht="14.45" hidden="1" customHeight="1" x14ac:dyDescent="0.3">
      <c r="B36" s="37"/>
      <c r="C36" s="38"/>
      <c r="D36" s="38"/>
      <c r="E36" s="45" t="s">
        <v>52</v>
      </c>
      <c r="F36" s="132">
        <f>ROUND(SUM(BG94:BG183), 2)</f>
        <v>0</v>
      </c>
      <c r="G36" s="38"/>
      <c r="H36" s="38"/>
      <c r="I36" s="133">
        <v>0.21</v>
      </c>
      <c r="J36" s="132">
        <v>0</v>
      </c>
      <c r="K36" s="41"/>
    </row>
    <row r="37" spans="2:11" s="1" customFormat="1" ht="14.45" hidden="1" customHeight="1" x14ac:dyDescent="0.3">
      <c r="B37" s="37"/>
      <c r="C37" s="38"/>
      <c r="D37" s="38"/>
      <c r="E37" s="45" t="s">
        <v>53</v>
      </c>
      <c r="F37" s="132">
        <f>ROUND(SUM(BH94:BH183), 2)</f>
        <v>0</v>
      </c>
      <c r="G37" s="38"/>
      <c r="H37" s="38"/>
      <c r="I37" s="133">
        <v>0.15</v>
      </c>
      <c r="J37" s="132">
        <v>0</v>
      </c>
      <c r="K37" s="41"/>
    </row>
    <row r="38" spans="2:11" s="1" customFormat="1" ht="14.45" hidden="1" customHeight="1" x14ac:dyDescent="0.3">
      <c r="B38" s="37"/>
      <c r="C38" s="38"/>
      <c r="D38" s="38"/>
      <c r="E38" s="45" t="s">
        <v>54</v>
      </c>
      <c r="F38" s="132">
        <f>ROUND(SUM(BI94:BI183), 2)</f>
        <v>0</v>
      </c>
      <c r="G38" s="38"/>
      <c r="H38" s="38"/>
      <c r="I38" s="133">
        <v>0</v>
      </c>
      <c r="J38" s="132">
        <v>0</v>
      </c>
      <c r="K38" s="41"/>
    </row>
    <row r="39" spans="2:11" s="1" customFormat="1" ht="6.95" customHeight="1" x14ac:dyDescent="0.3">
      <c r="B39" s="37"/>
      <c r="C39" s="38"/>
      <c r="D39" s="38"/>
      <c r="E39" s="38"/>
      <c r="F39" s="38"/>
      <c r="G39" s="38"/>
      <c r="H39" s="38"/>
      <c r="I39" s="119"/>
      <c r="J39" s="38"/>
      <c r="K39" s="41"/>
    </row>
    <row r="40" spans="2:11" s="1" customFormat="1" ht="25.35" customHeight="1" x14ac:dyDescent="0.3">
      <c r="B40" s="37"/>
      <c r="C40" s="134"/>
      <c r="D40" s="135" t="s">
        <v>55</v>
      </c>
      <c r="E40" s="75"/>
      <c r="F40" s="75"/>
      <c r="G40" s="136" t="s">
        <v>56</v>
      </c>
      <c r="H40" s="137" t="s">
        <v>57</v>
      </c>
      <c r="I40" s="138"/>
      <c r="J40" s="139">
        <f>SUM(J31:J38)</f>
        <v>0</v>
      </c>
      <c r="K40" s="140"/>
    </row>
    <row r="41" spans="2:11" s="1" customFormat="1" ht="14.45" customHeight="1" x14ac:dyDescent="0.3">
      <c r="B41" s="52"/>
      <c r="C41" s="53"/>
      <c r="D41" s="53"/>
      <c r="E41" s="53"/>
      <c r="F41" s="53"/>
      <c r="G41" s="53"/>
      <c r="H41" s="53"/>
      <c r="I41" s="141"/>
      <c r="J41" s="53"/>
      <c r="K41" s="54"/>
    </row>
    <row r="45" spans="2:11" s="1" customFormat="1" ht="6.95" customHeight="1" x14ac:dyDescent="0.3">
      <c r="B45" s="142"/>
      <c r="C45" s="143"/>
      <c r="D45" s="143"/>
      <c r="E45" s="143"/>
      <c r="F45" s="143"/>
      <c r="G45" s="143"/>
      <c r="H45" s="143"/>
      <c r="I45" s="144"/>
      <c r="J45" s="143"/>
      <c r="K45" s="145"/>
    </row>
    <row r="46" spans="2:11" s="1" customFormat="1" ht="36.950000000000003" customHeight="1" x14ac:dyDescent="0.3">
      <c r="B46" s="37"/>
      <c r="C46" s="25" t="s">
        <v>305</v>
      </c>
      <c r="D46" s="38"/>
      <c r="E46" s="38"/>
      <c r="F46" s="38"/>
      <c r="G46" s="38"/>
      <c r="H46" s="38"/>
      <c r="I46" s="119"/>
      <c r="J46" s="38"/>
      <c r="K46" s="41"/>
    </row>
    <row r="47" spans="2:11" s="1" customFormat="1" ht="6.95" customHeight="1" x14ac:dyDescent="0.3">
      <c r="B47" s="37"/>
      <c r="C47" s="38"/>
      <c r="D47" s="38"/>
      <c r="E47" s="38"/>
      <c r="F47" s="38"/>
      <c r="G47" s="38"/>
      <c r="H47" s="38"/>
      <c r="I47" s="119"/>
      <c r="J47" s="38"/>
      <c r="K47" s="41"/>
    </row>
    <row r="48" spans="2:11" s="1" customFormat="1" ht="14.45" customHeight="1" x14ac:dyDescent="0.3">
      <c r="B48" s="37"/>
      <c r="C48" s="32" t="s">
        <v>16</v>
      </c>
      <c r="D48" s="38"/>
      <c r="E48" s="38"/>
      <c r="F48" s="38"/>
      <c r="G48" s="38"/>
      <c r="H48" s="38"/>
      <c r="I48" s="119"/>
      <c r="J48" s="38"/>
      <c r="K48" s="41"/>
    </row>
    <row r="49" spans="2:47" s="1" customFormat="1" ht="22.5" customHeight="1" x14ac:dyDescent="0.3">
      <c r="B49" s="37"/>
      <c r="C49" s="38"/>
      <c r="D49" s="38"/>
      <c r="E49" s="428" t="str">
        <f>E7</f>
        <v>ZLEPŠENÍ EKOLOGICKÉHO STAVU ŘEKY BEČVY V HRANICÍCH</v>
      </c>
      <c r="F49" s="405"/>
      <c r="G49" s="405"/>
      <c r="H49" s="405"/>
      <c r="I49" s="119"/>
      <c r="J49" s="38"/>
      <c r="K49" s="41"/>
    </row>
    <row r="50" spans="2:47" ht="15" x14ac:dyDescent="0.3">
      <c r="B50" s="23"/>
      <c r="C50" s="32" t="s">
        <v>226</v>
      </c>
      <c r="D50" s="24"/>
      <c r="E50" s="24"/>
      <c r="F50" s="24"/>
      <c r="G50" s="24"/>
      <c r="H50" s="24"/>
      <c r="I50" s="118"/>
      <c r="J50" s="24"/>
      <c r="K50" s="26"/>
    </row>
    <row r="51" spans="2:47" ht="22.5" customHeight="1" x14ac:dyDescent="0.3">
      <c r="B51" s="23"/>
      <c r="C51" s="24"/>
      <c r="D51" s="24"/>
      <c r="E51" s="428" t="s">
        <v>229</v>
      </c>
      <c r="F51" s="414"/>
      <c r="G51" s="414"/>
      <c r="H51" s="414"/>
      <c r="I51" s="118"/>
      <c r="J51" s="24"/>
      <c r="K51" s="26"/>
    </row>
    <row r="52" spans="2:47" ht="15" x14ac:dyDescent="0.3">
      <c r="B52" s="23"/>
      <c r="C52" s="32" t="s">
        <v>232</v>
      </c>
      <c r="D52" s="24"/>
      <c r="E52" s="24"/>
      <c r="F52" s="24"/>
      <c r="G52" s="24"/>
      <c r="H52" s="24"/>
      <c r="I52" s="118"/>
      <c r="J52" s="24"/>
      <c r="K52" s="26"/>
    </row>
    <row r="53" spans="2:47" s="1" customFormat="1" ht="22.5" customHeight="1" x14ac:dyDescent="0.3">
      <c r="B53" s="37"/>
      <c r="C53" s="38"/>
      <c r="D53" s="38"/>
      <c r="E53" s="429" t="s">
        <v>4952</v>
      </c>
      <c r="F53" s="405"/>
      <c r="G53" s="405"/>
      <c r="H53" s="405"/>
      <c r="I53" s="119"/>
      <c r="J53" s="38"/>
      <c r="K53" s="41"/>
    </row>
    <row r="54" spans="2:47" s="1" customFormat="1" ht="14.45" customHeight="1" x14ac:dyDescent="0.3">
      <c r="B54" s="37"/>
      <c r="C54" s="32" t="s">
        <v>238</v>
      </c>
      <c r="D54" s="38"/>
      <c r="E54" s="38"/>
      <c r="F54" s="38"/>
      <c r="G54" s="38"/>
      <c r="H54" s="38"/>
      <c r="I54" s="119"/>
      <c r="J54" s="38"/>
      <c r="K54" s="41"/>
    </row>
    <row r="55" spans="2:47" s="1" customFormat="1" ht="23.25" customHeight="1" x14ac:dyDescent="0.3">
      <c r="B55" s="37"/>
      <c r="C55" s="38"/>
      <c r="D55" s="38"/>
      <c r="E55" s="430" t="str">
        <f>E13</f>
        <v>PS 20.2 - Elektro část a ASŘ</v>
      </c>
      <c r="F55" s="405"/>
      <c r="G55" s="405"/>
      <c r="H55" s="405"/>
      <c r="I55" s="119"/>
      <c r="J55" s="38"/>
      <c r="K55" s="41"/>
    </row>
    <row r="56" spans="2:47" s="1" customFormat="1" ht="6.95" customHeight="1" x14ac:dyDescent="0.3">
      <c r="B56" s="37"/>
      <c r="C56" s="38"/>
      <c r="D56" s="38"/>
      <c r="E56" s="38"/>
      <c r="F56" s="38"/>
      <c r="G56" s="38"/>
      <c r="H56" s="38"/>
      <c r="I56" s="119"/>
      <c r="J56" s="38"/>
      <c r="K56" s="41"/>
    </row>
    <row r="57" spans="2:47" s="1" customFormat="1" ht="18" customHeight="1" x14ac:dyDescent="0.3">
      <c r="B57" s="37"/>
      <c r="C57" s="32" t="s">
        <v>24</v>
      </c>
      <c r="D57" s="38"/>
      <c r="E57" s="38"/>
      <c r="F57" s="30" t="str">
        <f>F16</f>
        <v>HRANICE - DRAHOTUŠE</v>
      </c>
      <c r="G57" s="38"/>
      <c r="H57" s="38"/>
      <c r="I57" s="120" t="s">
        <v>26</v>
      </c>
      <c r="J57" s="121" t="str">
        <f>IF(J16="","",J16)</f>
        <v>6.4.2016</v>
      </c>
      <c r="K57" s="41"/>
    </row>
    <row r="58" spans="2:47" s="1" customFormat="1" ht="6.95" customHeight="1" x14ac:dyDescent="0.3">
      <c r="B58" s="37"/>
      <c r="C58" s="38"/>
      <c r="D58" s="38"/>
      <c r="E58" s="38"/>
      <c r="F58" s="38"/>
      <c r="G58" s="38"/>
      <c r="H58" s="38"/>
      <c r="I58" s="119"/>
      <c r="J58" s="38"/>
      <c r="K58" s="41"/>
    </row>
    <row r="59" spans="2:47" s="1" customFormat="1" ht="15" x14ac:dyDescent="0.3">
      <c r="B59" s="37"/>
      <c r="C59" s="32" t="s">
        <v>34</v>
      </c>
      <c r="D59" s="38"/>
      <c r="E59" s="38"/>
      <c r="F59" s="30" t="str">
        <f>E19</f>
        <v>VODOVODY A KANALIZACE PŘEROV a.s.</v>
      </c>
      <c r="G59" s="38"/>
      <c r="H59" s="38"/>
      <c r="I59" s="120" t="s">
        <v>41</v>
      </c>
      <c r="J59" s="30" t="str">
        <f>E25</f>
        <v>JV PROJEKT VH s.r.o., BRNO</v>
      </c>
      <c r="K59" s="41"/>
    </row>
    <row r="60" spans="2:47" s="1" customFormat="1" ht="14.45" customHeight="1" x14ac:dyDescent="0.3">
      <c r="B60" s="37"/>
      <c r="C60" s="32" t="s">
        <v>39</v>
      </c>
      <c r="D60" s="38"/>
      <c r="E60" s="38"/>
      <c r="F60" s="30" t="str">
        <f>IF(E22="","",E22)</f>
        <v/>
      </c>
      <c r="G60" s="38"/>
      <c r="H60" s="38"/>
      <c r="I60" s="119"/>
      <c r="J60" s="38"/>
      <c r="K60" s="41"/>
    </row>
    <row r="61" spans="2:47" s="1" customFormat="1" ht="10.35" customHeight="1" x14ac:dyDescent="0.3">
      <c r="B61" s="37"/>
      <c r="C61" s="38"/>
      <c r="D61" s="38"/>
      <c r="E61" s="38"/>
      <c r="F61" s="38"/>
      <c r="G61" s="38"/>
      <c r="H61" s="38"/>
      <c r="I61" s="119"/>
      <c r="J61" s="38"/>
      <c r="K61" s="41"/>
    </row>
    <row r="62" spans="2:47" s="1" customFormat="1" ht="29.25" customHeight="1" x14ac:dyDescent="0.3">
      <c r="B62" s="37"/>
      <c r="C62" s="146" t="s">
        <v>332</v>
      </c>
      <c r="D62" s="134"/>
      <c r="E62" s="134"/>
      <c r="F62" s="134"/>
      <c r="G62" s="134"/>
      <c r="H62" s="134"/>
      <c r="I62" s="147"/>
      <c r="J62" s="148" t="s">
        <v>333</v>
      </c>
      <c r="K62" s="149"/>
    </row>
    <row r="63" spans="2:47" s="1" customFormat="1" ht="10.35" customHeight="1" x14ac:dyDescent="0.3">
      <c r="B63" s="37"/>
      <c r="C63" s="38"/>
      <c r="D63" s="38"/>
      <c r="E63" s="38"/>
      <c r="F63" s="38"/>
      <c r="G63" s="38"/>
      <c r="H63" s="38"/>
      <c r="I63" s="119"/>
      <c r="J63" s="38"/>
      <c r="K63" s="41"/>
    </row>
    <row r="64" spans="2:47" s="1" customFormat="1" ht="29.25" customHeight="1" x14ac:dyDescent="0.3">
      <c r="B64" s="37"/>
      <c r="C64" s="150" t="s">
        <v>338</v>
      </c>
      <c r="D64" s="38"/>
      <c r="E64" s="38"/>
      <c r="F64" s="38"/>
      <c r="G64" s="38"/>
      <c r="H64" s="38"/>
      <c r="I64" s="119"/>
      <c r="J64" s="130">
        <f>J94</f>
        <v>0</v>
      </c>
      <c r="K64" s="41"/>
      <c r="AU64" s="19" t="s">
        <v>339</v>
      </c>
    </row>
    <row r="65" spans="2:12" s="8" customFormat="1" ht="24.95" customHeight="1" x14ac:dyDescent="0.3">
      <c r="B65" s="151"/>
      <c r="C65" s="152"/>
      <c r="D65" s="153" t="s">
        <v>4982</v>
      </c>
      <c r="E65" s="154"/>
      <c r="F65" s="154"/>
      <c r="G65" s="154"/>
      <c r="H65" s="154"/>
      <c r="I65" s="155"/>
      <c r="J65" s="156">
        <f>J95</f>
        <v>0</v>
      </c>
      <c r="K65" s="157"/>
    </row>
    <row r="66" spans="2:12" s="9" customFormat="1" ht="19.899999999999999" customHeight="1" x14ac:dyDescent="0.3">
      <c r="B66" s="159"/>
      <c r="C66" s="160"/>
      <c r="D66" s="161" t="s">
        <v>4983</v>
      </c>
      <c r="E66" s="162"/>
      <c r="F66" s="162"/>
      <c r="G66" s="162"/>
      <c r="H66" s="162"/>
      <c r="I66" s="163"/>
      <c r="J66" s="164">
        <f>J96</f>
        <v>0</v>
      </c>
      <c r="K66" s="165"/>
    </row>
    <row r="67" spans="2:12" s="9" customFormat="1" ht="19.899999999999999" customHeight="1" x14ac:dyDescent="0.3">
      <c r="B67" s="159"/>
      <c r="C67" s="160"/>
      <c r="D67" s="161" t="s">
        <v>3709</v>
      </c>
      <c r="E67" s="162"/>
      <c r="F67" s="162"/>
      <c r="G67" s="162"/>
      <c r="H67" s="162"/>
      <c r="I67" s="163"/>
      <c r="J67" s="164">
        <f>J148</f>
        <v>0</v>
      </c>
      <c r="K67" s="165"/>
    </row>
    <row r="68" spans="2:12" s="9" customFormat="1" ht="19.899999999999999" customHeight="1" x14ac:dyDescent="0.3">
      <c r="B68" s="159"/>
      <c r="C68" s="160"/>
      <c r="D68" s="161" t="s">
        <v>3710</v>
      </c>
      <c r="E68" s="162"/>
      <c r="F68" s="162"/>
      <c r="G68" s="162"/>
      <c r="H68" s="162"/>
      <c r="I68" s="163"/>
      <c r="J68" s="164">
        <f>J156</f>
        <v>0</v>
      </c>
      <c r="K68" s="165"/>
    </row>
    <row r="69" spans="2:12" s="9" customFormat="1" ht="19.899999999999999" customHeight="1" x14ac:dyDescent="0.3">
      <c r="B69" s="159"/>
      <c r="C69" s="160"/>
      <c r="D69" s="161" t="s">
        <v>3711</v>
      </c>
      <c r="E69" s="162"/>
      <c r="F69" s="162"/>
      <c r="G69" s="162"/>
      <c r="H69" s="162"/>
      <c r="I69" s="163"/>
      <c r="J69" s="164">
        <f>J171</f>
        <v>0</v>
      </c>
      <c r="K69" s="165"/>
    </row>
    <row r="70" spans="2:12" s="9" customFormat="1" ht="19.899999999999999" customHeight="1" x14ac:dyDescent="0.3">
      <c r="B70" s="159"/>
      <c r="C70" s="160"/>
      <c r="D70" s="161" t="s">
        <v>3712</v>
      </c>
      <c r="E70" s="162"/>
      <c r="F70" s="162"/>
      <c r="G70" s="162"/>
      <c r="H70" s="162"/>
      <c r="I70" s="163"/>
      <c r="J70" s="164">
        <f>J180</f>
        <v>0</v>
      </c>
      <c r="K70" s="165"/>
    </row>
    <row r="71" spans="2:12" s="1" customFormat="1" ht="21.75" customHeight="1" x14ac:dyDescent="0.3">
      <c r="B71" s="37"/>
      <c r="C71" s="38"/>
      <c r="D71" s="38"/>
      <c r="E71" s="38"/>
      <c r="F71" s="38"/>
      <c r="G71" s="38"/>
      <c r="H71" s="38"/>
      <c r="I71" s="119"/>
      <c r="J71" s="38"/>
      <c r="K71" s="41"/>
    </row>
    <row r="72" spans="2:12" s="1" customFormat="1" ht="6.95" customHeight="1" x14ac:dyDescent="0.3">
      <c r="B72" s="52"/>
      <c r="C72" s="53"/>
      <c r="D72" s="53"/>
      <c r="E72" s="53"/>
      <c r="F72" s="53"/>
      <c r="G72" s="53"/>
      <c r="H72" s="53"/>
      <c r="I72" s="141"/>
      <c r="J72" s="53"/>
      <c r="K72" s="54"/>
    </row>
    <row r="76" spans="2:12" s="1" customFormat="1" ht="6.95" customHeight="1" x14ac:dyDescent="0.3">
      <c r="B76" s="55"/>
      <c r="C76" s="56"/>
      <c r="D76" s="56"/>
      <c r="E76" s="56"/>
      <c r="F76" s="56"/>
      <c r="G76" s="56"/>
      <c r="H76" s="56"/>
      <c r="I76" s="144"/>
      <c r="J76" s="56"/>
      <c r="K76" s="56"/>
      <c r="L76" s="57"/>
    </row>
    <row r="77" spans="2:12" s="1" customFormat="1" ht="36.950000000000003" customHeight="1" x14ac:dyDescent="0.3">
      <c r="B77" s="37"/>
      <c r="C77" s="58" t="s">
        <v>390</v>
      </c>
      <c r="D77" s="59"/>
      <c r="E77" s="59"/>
      <c r="F77" s="59"/>
      <c r="G77" s="59"/>
      <c r="H77" s="59"/>
      <c r="I77" s="167"/>
      <c r="J77" s="59"/>
      <c r="K77" s="59"/>
      <c r="L77" s="57"/>
    </row>
    <row r="78" spans="2:12" s="1" customFormat="1" ht="6.95" customHeight="1" x14ac:dyDescent="0.3">
      <c r="B78" s="37"/>
      <c r="C78" s="59"/>
      <c r="D78" s="59"/>
      <c r="E78" s="59"/>
      <c r="F78" s="59"/>
      <c r="G78" s="59"/>
      <c r="H78" s="59"/>
      <c r="I78" s="167"/>
      <c r="J78" s="59"/>
      <c r="K78" s="59"/>
      <c r="L78" s="57"/>
    </row>
    <row r="79" spans="2:12" s="1" customFormat="1" ht="14.45" customHeight="1" x14ac:dyDescent="0.3">
      <c r="B79" s="37"/>
      <c r="C79" s="61" t="s">
        <v>16</v>
      </c>
      <c r="D79" s="59"/>
      <c r="E79" s="59"/>
      <c r="F79" s="59"/>
      <c r="G79" s="59"/>
      <c r="H79" s="59"/>
      <c r="I79" s="167"/>
      <c r="J79" s="59"/>
      <c r="K79" s="59"/>
      <c r="L79" s="57"/>
    </row>
    <row r="80" spans="2:12" s="1" customFormat="1" ht="22.5" customHeight="1" x14ac:dyDescent="0.3">
      <c r="B80" s="37"/>
      <c r="C80" s="59"/>
      <c r="D80" s="59"/>
      <c r="E80" s="425" t="str">
        <f>E7</f>
        <v>ZLEPŠENÍ EKOLOGICKÉHO STAVU ŘEKY BEČVY V HRANICÍCH</v>
      </c>
      <c r="F80" s="398"/>
      <c r="G80" s="398"/>
      <c r="H80" s="398"/>
      <c r="I80" s="167"/>
      <c r="J80" s="59"/>
      <c r="K80" s="59"/>
      <c r="L80" s="57"/>
    </row>
    <row r="81" spans="2:63" ht="15" x14ac:dyDescent="0.3">
      <c r="B81" s="23"/>
      <c r="C81" s="61" t="s">
        <v>226</v>
      </c>
      <c r="D81" s="168"/>
      <c r="E81" s="168"/>
      <c r="F81" s="168"/>
      <c r="G81" s="168"/>
      <c r="H81" s="168"/>
      <c r="J81" s="168"/>
      <c r="K81" s="168"/>
      <c r="L81" s="169"/>
    </row>
    <row r="82" spans="2:63" ht="22.5" customHeight="1" x14ac:dyDescent="0.3">
      <c r="B82" s="23"/>
      <c r="C82" s="168"/>
      <c r="D82" s="168"/>
      <c r="E82" s="425" t="s">
        <v>229</v>
      </c>
      <c r="F82" s="426"/>
      <c r="G82" s="426"/>
      <c r="H82" s="426"/>
      <c r="J82" s="168"/>
      <c r="K82" s="168"/>
      <c r="L82" s="169"/>
    </row>
    <row r="83" spans="2:63" ht="15" x14ac:dyDescent="0.3">
      <c r="B83" s="23"/>
      <c r="C83" s="61" t="s">
        <v>232</v>
      </c>
      <c r="D83" s="168"/>
      <c r="E83" s="168"/>
      <c r="F83" s="168"/>
      <c r="G83" s="168"/>
      <c r="H83" s="168"/>
      <c r="J83" s="168"/>
      <c r="K83" s="168"/>
      <c r="L83" s="169"/>
    </row>
    <row r="84" spans="2:63" s="1" customFormat="1" ht="22.5" customHeight="1" x14ac:dyDescent="0.3">
      <c r="B84" s="37"/>
      <c r="C84" s="59"/>
      <c r="D84" s="59"/>
      <c r="E84" s="424" t="s">
        <v>4952</v>
      </c>
      <c r="F84" s="398"/>
      <c r="G84" s="398"/>
      <c r="H84" s="398"/>
      <c r="I84" s="167"/>
      <c r="J84" s="59"/>
      <c r="K84" s="59"/>
      <c r="L84" s="57"/>
    </row>
    <row r="85" spans="2:63" s="1" customFormat="1" ht="14.45" customHeight="1" x14ac:dyDescent="0.3">
      <c r="B85" s="37"/>
      <c r="C85" s="61" t="s">
        <v>238</v>
      </c>
      <c r="D85" s="59"/>
      <c r="E85" s="59"/>
      <c r="F85" s="59"/>
      <c r="G85" s="59"/>
      <c r="H85" s="59"/>
      <c r="I85" s="167"/>
      <c r="J85" s="59"/>
      <c r="K85" s="59"/>
      <c r="L85" s="57"/>
    </row>
    <row r="86" spans="2:63" s="1" customFormat="1" ht="23.25" customHeight="1" x14ac:dyDescent="0.3">
      <c r="B86" s="37"/>
      <c r="C86" s="59"/>
      <c r="D86" s="59"/>
      <c r="E86" s="395" t="str">
        <f>E13</f>
        <v>PS 20.2 - Elektro část a ASŘ</v>
      </c>
      <c r="F86" s="398"/>
      <c r="G86" s="398"/>
      <c r="H86" s="398"/>
      <c r="I86" s="167"/>
      <c r="J86" s="59"/>
      <c r="K86" s="59"/>
      <c r="L86" s="57"/>
    </row>
    <row r="87" spans="2:63" s="1" customFormat="1" ht="6.95" customHeight="1" x14ac:dyDescent="0.3">
      <c r="B87" s="37"/>
      <c r="C87" s="59"/>
      <c r="D87" s="59"/>
      <c r="E87" s="59"/>
      <c r="F87" s="59"/>
      <c r="G87" s="59"/>
      <c r="H87" s="59"/>
      <c r="I87" s="167"/>
      <c r="J87" s="59"/>
      <c r="K87" s="59"/>
      <c r="L87" s="57"/>
    </row>
    <row r="88" spans="2:63" s="1" customFormat="1" ht="18" customHeight="1" x14ac:dyDescent="0.3">
      <c r="B88" s="37"/>
      <c r="C88" s="61" t="s">
        <v>24</v>
      </c>
      <c r="D88" s="59"/>
      <c r="E88" s="59"/>
      <c r="F88" s="170" t="str">
        <f>F16</f>
        <v>HRANICE - DRAHOTUŠE</v>
      </c>
      <c r="G88" s="59"/>
      <c r="H88" s="59"/>
      <c r="I88" s="171" t="s">
        <v>26</v>
      </c>
      <c r="J88" s="69" t="str">
        <f>IF(J16="","",J16)</f>
        <v>6.4.2016</v>
      </c>
      <c r="K88" s="59"/>
      <c r="L88" s="57"/>
    </row>
    <row r="89" spans="2:63" s="1" customFormat="1" ht="6.95" customHeight="1" x14ac:dyDescent="0.3">
      <c r="B89" s="37"/>
      <c r="C89" s="59"/>
      <c r="D89" s="59"/>
      <c r="E89" s="59"/>
      <c r="F89" s="59"/>
      <c r="G89" s="59"/>
      <c r="H89" s="59"/>
      <c r="I89" s="167"/>
      <c r="J89" s="59"/>
      <c r="K89" s="59"/>
      <c r="L89" s="57"/>
    </row>
    <row r="90" spans="2:63" s="1" customFormat="1" ht="15" x14ac:dyDescent="0.3">
      <c r="B90" s="37"/>
      <c r="C90" s="61" t="s">
        <v>34</v>
      </c>
      <c r="D90" s="59"/>
      <c r="E90" s="59"/>
      <c r="F90" s="170" t="str">
        <f>E19</f>
        <v>VODOVODY A KANALIZACE PŘEROV a.s.</v>
      </c>
      <c r="G90" s="59"/>
      <c r="H90" s="59"/>
      <c r="I90" s="171" t="s">
        <v>41</v>
      </c>
      <c r="J90" s="170" t="str">
        <f>E25</f>
        <v>JV PROJEKT VH s.r.o., BRNO</v>
      </c>
      <c r="K90" s="59"/>
      <c r="L90" s="57"/>
    </row>
    <row r="91" spans="2:63" s="1" customFormat="1" ht="14.45" customHeight="1" x14ac:dyDescent="0.3">
      <c r="B91" s="37"/>
      <c r="C91" s="61" t="s">
        <v>39</v>
      </c>
      <c r="D91" s="59"/>
      <c r="E91" s="59"/>
      <c r="F91" s="170" t="str">
        <f>IF(E22="","",E22)</f>
        <v/>
      </c>
      <c r="G91" s="59"/>
      <c r="H91" s="59"/>
      <c r="I91" s="167"/>
      <c r="J91" s="59"/>
      <c r="K91" s="59"/>
      <c r="L91" s="57"/>
    </row>
    <row r="92" spans="2:63" s="1" customFormat="1" ht="10.35" customHeight="1" x14ac:dyDescent="0.3">
      <c r="B92" s="37"/>
      <c r="C92" s="59"/>
      <c r="D92" s="59"/>
      <c r="E92" s="59"/>
      <c r="F92" s="59"/>
      <c r="G92" s="59"/>
      <c r="H92" s="59"/>
      <c r="I92" s="167"/>
      <c r="J92" s="59"/>
      <c r="K92" s="59"/>
      <c r="L92" s="57"/>
    </row>
    <row r="93" spans="2:63" s="10" customFormat="1" ht="29.25" customHeight="1" x14ac:dyDescent="0.3">
      <c r="B93" s="172"/>
      <c r="C93" s="173" t="s">
        <v>391</v>
      </c>
      <c r="D93" s="174" t="s">
        <v>64</v>
      </c>
      <c r="E93" s="174" t="s">
        <v>60</v>
      </c>
      <c r="F93" s="174" t="s">
        <v>392</v>
      </c>
      <c r="G93" s="174" t="s">
        <v>393</v>
      </c>
      <c r="H93" s="174" t="s">
        <v>394</v>
      </c>
      <c r="I93" s="175" t="s">
        <v>395</v>
      </c>
      <c r="J93" s="174" t="s">
        <v>333</v>
      </c>
      <c r="K93" s="176" t="s">
        <v>396</v>
      </c>
      <c r="L93" s="177"/>
      <c r="M93" s="77" t="s">
        <v>397</v>
      </c>
      <c r="N93" s="78" t="s">
        <v>49</v>
      </c>
      <c r="O93" s="78" t="s">
        <v>398</v>
      </c>
      <c r="P93" s="78" t="s">
        <v>399</v>
      </c>
      <c r="Q93" s="78" t="s">
        <v>400</v>
      </c>
      <c r="R93" s="78" t="s">
        <v>401</v>
      </c>
      <c r="S93" s="78" t="s">
        <v>402</v>
      </c>
      <c r="T93" s="79" t="s">
        <v>403</v>
      </c>
    </row>
    <row r="94" spans="2:63" s="1" customFormat="1" ht="29.25" customHeight="1" x14ac:dyDescent="0.35">
      <c r="B94" s="37"/>
      <c r="C94" s="83" t="s">
        <v>338</v>
      </c>
      <c r="D94" s="59"/>
      <c r="E94" s="59"/>
      <c r="F94" s="59"/>
      <c r="G94" s="59"/>
      <c r="H94" s="59"/>
      <c r="I94" s="167"/>
      <c r="J94" s="178">
        <f>BK94</f>
        <v>0</v>
      </c>
      <c r="K94" s="59"/>
      <c r="L94" s="57"/>
      <c r="M94" s="80"/>
      <c r="N94" s="81"/>
      <c r="O94" s="81"/>
      <c r="P94" s="179">
        <f>P95</f>
        <v>0</v>
      </c>
      <c r="Q94" s="81"/>
      <c r="R94" s="179">
        <f>R95</f>
        <v>0</v>
      </c>
      <c r="S94" s="81"/>
      <c r="T94" s="180">
        <f>T95</f>
        <v>0</v>
      </c>
      <c r="AT94" s="19" t="s">
        <v>78</v>
      </c>
      <c r="AU94" s="19" t="s">
        <v>339</v>
      </c>
      <c r="BK94" s="181">
        <f>BK95</f>
        <v>0</v>
      </c>
    </row>
    <row r="95" spans="2:63" s="11" customFormat="1" ht="37.35" customHeight="1" x14ac:dyDescent="0.35">
      <c r="B95" s="182"/>
      <c r="C95" s="183"/>
      <c r="D95" s="184" t="s">
        <v>78</v>
      </c>
      <c r="E95" s="185" t="s">
        <v>3011</v>
      </c>
      <c r="F95" s="185" t="s">
        <v>4984</v>
      </c>
      <c r="G95" s="183"/>
      <c r="H95" s="183"/>
      <c r="I95" s="186"/>
      <c r="J95" s="187">
        <f>BK95</f>
        <v>0</v>
      </c>
      <c r="K95" s="183"/>
      <c r="L95" s="188"/>
      <c r="M95" s="189"/>
      <c r="N95" s="190"/>
      <c r="O95" s="190"/>
      <c r="P95" s="191">
        <f>P96+P148+P156+P171+P180</f>
        <v>0</v>
      </c>
      <c r="Q95" s="190"/>
      <c r="R95" s="191">
        <f>R96+R148+R156+R171+R180</f>
        <v>0</v>
      </c>
      <c r="S95" s="190"/>
      <c r="T95" s="192">
        <f>T96+T148+T156+T171+T180</f>
        <v>0</v>
      </c>
      <c r="AR95" s="193" t="s">
        <v>94</v>
      </c>
      <c r="AT95" s="194" t="s">
        <v>78</v>
      </c>
      <c r="AU95" s="194" t="s">
        <v>79</v>
      </c>
      <c r="AY95" s="193" t="s">
        <v>406</v>
      </c>
      <c r="BK95" s="195">
        <f>BK96+BK148+BK156+BK171+BK180</f>
        <v>0</v>
      </c>
    </row>
    <row r="96" spans="2:63" s="11" customFormat="1" ht="19.899999999999999" customHeight="1" x14ac:dyDescent="0.3">
      <c r="B96" s="182"/>
      <c r="C96" s="183"/>
      <c r="D96" s="198" t="s">
        <v>78</v>
      </c>
      <c r="E96" s="199" t="s">
        <v>3715</v>
      </c>
      <c r="F96" s="199" t="s">
        <v>4985</v>
      </c>
      <c r="G96" s="183"/>
      <c r="H96" s="183"/>
      <c r="I96" s="186"/>
      <c r="J96" s="200">
        <f>BK96</f>
        <v>0</v>
      </c>
      <c r="K96" s="183"/>
      <c r="L96" s="188"/>
      <c r="M96" s="189"/>
      <c r="N96" s="190"/>
      <c r="O96" s="190"/>
      <c r="P96" s="191">
        <f>SUM(P97:P147)</f>
        <v>0</v>
      </c>
      <c r="Q96" s="190"/>
      <c r="R96" s="191">
        <f>SUM(R97:R147)</f>
        <v>0</v>
      </c>
      <c r="S96" s="190"/>
      <c r="T96" s="192">
        <f>SUM(T97:T147)</f>
        <v>0</v>
      </c>
      <c r="AR96" s="193" t="s">
        <v>94</v>
      </c>
      <c r="AT96" s="194" t="s">
        <v>78</v>
      </c>
      <c r="AU96" s="194" t="s">
        <v>23</v>
      </c>
      <c r="AY96" s="193" t="s">
        <v>406</v>
      </c>
      <c r="BK96" s="195">
        <f>SUM(BK97:BK147)</f>
        <v>0</v>
      </c>
    </row>
    <row r="97" spans="2:65" s="1" customFormat="1" ht="31.5" customHeight="1" x14ac:dyDescent="0.3">
      <c r="B97" s="37"/>
      <c r="C97" s="201" t="s">
        <v>23</v>
      </c>
      <c r="D97" s="201" t="s">
        <v>410</v>
      </c>
      <c r="E97" s="202" t="s">
        <v>4986</v>
      </c>
      <c r="F97" s="203" t="s">
        <v>4987</v>
      </c>
      <c r="G97" s="204" t="s">
        <v>1363</v>
      </c>
      <c r="H97" s="205">
        <v>1</v>
      </c>
      <c r="I97" s="206"/>
      <c r="J97" s="207">
        <f t="shared" ref="J97:J128" si="0">ROUND(I97*H97,2)</f>
        <v>0</v>
      </c>
      <c r="K97" s="203" t="s">
        <v>36</v>
      </c>
      <c r="L97" s="57"/>
      <c r="M97" s="208" t="s">
        <v>36</v>
      </c>
      <c r="N97" s="209" t="s">
        <v>50</v>
      </c>
      <c r="O97" s="38"/>
      <c r="P97" s="210">
        <f t="shared" ref="P97:P128" si="1">O97*H97</f>
        <v>0</v>
      </c>
      <c r="Q97" s="210">
        <v>0</v>
      </c>
      <c r="R97" s="210">
        <f t="shared" ref="R97:R128" si="2">Q97*H97</f>
        <v>0</v>
      </c>
      <c r="S97" s="210">
        <v>0</v>
      </c>
      <c r="T97" s="211">
        <f t="shared" ref="T97:T128" si="3">S97*H97</f>
        <v>0</v>
      </c>
      <c r="AR97" s="19" t="s">
        <v>723</v>
      </c>
      <c r="AT97" s="19" t="s">
        <v>410</v>
      </c>
      <c r="AU97" s="19" t="s">
        <v>87</v>
      </c>
      <c r="AY97" s="19" t="s">
        <v>406</v>
      </c>
      <c r="BE97" s="212">
        <f t="shared" ref="BE97:BE128" si="4">IF(N97="základní",J97,0)</f>
        <v>0</v>
      </c>
      <c r="BF97" s="212">
        <f t="shared" ref="BF97:BF128" si="5">IF(N97="snížená",J97,0)</f>
        <v>0</v>
      </c>
      <c r="BG97" s="212">
        <f t="shared" ref="BG97:BG128" si="6">IF(N97="zákl. přenesená",J97,0)</f>
        <v>0</v>
      </c>
      <c r="BH97" s="212">
        <f t="shared" ref="BH97:BH128" si="7">IF(N97="sníž. přenesená",J97,0)</f>
        <v>0</v>
      </c>
      <c r="BI97" s="212">
        <f t="shared" ref="BI97:BI128" si="8">IF(N97="nulová",J97,0)</f>
        <v>0</v>
      </c>
      <c r="BJ97" s="19" t="s">
        <v>23</v>
      </c>
      <c r="BK97" s="212">
        <f t="shared" ref="BK97:BK128" si="9">ROUND(I97*H97,2)</f>
        <v>0</v>
      </c>
      <c r="BL97" s="19" t="s">
        <v>723</v>
      </c>
      <c r="BM97" s="19" t="s">
        <v>23</v>
      </c>
    </row>
    <row r="98" spans="2:65" s="1" customFormat="1" ht="22.5" customHeight="1" x14ac:dyDescent="0.3">
      <c r="B98" s="37"/>
      <c r="C98" s="201" t="s">
        <v>87</v>
      </c>
      <c r="D98" s="201" t="s">
        <v>410</v>
      </c>
      <c r="E98" s="202" t="s">
        <v>3719</v>
      </c>
      <c r="F98" s="203" t="s">
        <v>3720</v>
      </c>
      <c r="G98" s="204" t="s">
        <v>1363</v>
      </c>
      <c r="H98" s="205">
        <v>1</v>
      </c>
      <c r="I98" s="206"/>
      <c r="J98" s="207">
        <f t="shared" si="0"/>
        <v>0</v>
      </c>
      <c r="K98" s="203" t="s">
        <v>36</v>
      </c>
      <c r="L98" s="57"/>
      <c r="M98" s="208" t="s">
        <v>36</v>
      </c>
      <c r="N98" s="209" t="s">
        <v>50</v>
      </c>
      <c r="O98" s="38"/>
      <c r="P98" s="210">
        <f t="shared" si="1"/>
        <v>0</v>
      </c>
      <c r="Q98" s="210">
        <v>0</v>
      </c>
      <c r="R98" s="210">
        <f t="shared" si="2"/>
        <v>0</v>
      </c>
      <c r="S98" s="210">
        <v>0</v>
      </c>
      <c r="T98" s="211">
        <f t="shared" si="3"/>
        <v>0</v>
      </c>
      <c r="AR98" s="19" t="s">
        <v>723</v>
      </c>
      <c r="AT98" s="19" t="s">
        <v>410</v>
      </c>
      <c r="AU98" s="19" t="s">
        <v>87</v>
      </c>
      <c r="AY98" s="19" t="s">
        <v>406</v>
      </c>
      <c r="BE98" s="212">
        <f t="shared" si="4"/>
        <v>0</v>
      </c>
      <c r="BF98" s="212">
        <f t="shared" si="5"/>
        <v>0</v>
      </c>
      <c r="BG98" s="212">
        <f t="shared" si="6"/>
        <v>0</v>
      </c>
      <c r="BH98" s="212">
        <f t="shared" si="7"/>
        <v>0</v>
      </c>
      <c r="BI98" s="212">
        <f t="shared" si="8"/>
        <v>0</v>
      </c>
      <c r="BJ98" s="19" t="s">
        <v>23</v>
      </c>
      <c r="BK98" s="212">
        <f t="shared" si="9"/>
        <v>0</v>
      </c>
      <c r="BL98" s="19" t="s">
        <v>723</v>
      </c>
      <c r="BM98" s="19" t="s">
        <v>87</v>
      </c>
    </row>
    <row r="99" spans="2:65" s="1" customFormat="1" ht="22.5" customHeight="1" x14ac:dyDescent="0.3">
      <c r="B99" s="37"/>
      <c r="C99" s="201" t="s">
        <v>94</v>
      </c>
      <c r="D99" s="201" t="s">
        <v>410</v>
      </c>
      <c r="E99" s="202" t="s">
        <v>3721</v>
      </c>
      <c r="F99" s="203" t="s">
        <v>3722</v>
      </c>
      <c r="G99" s="204" t="s">
        <v>1363</v>
      </c>
      <c r="H99" s="205">
        <v>1</v>
      </c>
      <c r="I99" s="206"/>
      <c r="J99" s="207">
        <f t="shared" si="0"/>
        <v>0</v>
      </c>
      <c r="K99" s="203" t="s">
        <v>36</v>
      </c>
      <c r="L99" s="57"/>
      <c r="M99" s="208" t="s">
        <v>36</v>
      </c>
      <c r="N99" s="209" t="s">
        <v>50</v>
      </c>
      <c r="O99" s="38"/>
      <c r="P99" s="210">
        <f t="shared" si="1"/>
        <v>0</v>
      </c>
      <c r="Q99" s="210">
        <v>0</v>
      </c>
      <c r="R99" s="210">
        <f t="shared" si="2"/>
        <v>0</v>
      </c>
      <c r="S99" s="210">
        <v>0</v>
      </c>
      <c r="T99" s="211">
        <f t="shared" si="3"/>
        <v>0</v>
      </c>
      <c r="AR99" s="19" t="s">
        <v>723</v>
      </c>
      <c r="AT99" s="19" t="s">
        <v>410</v>
      </c>
      <c r="AU99" s="19" t="s">
        <v>87</v>
      </c>
      <c r="AY99" s="19" t="s">
        <v>406</v>
      </c>
      <c r="BE99" s="212">
        <f t="shared" si="4"/>
        <v>0</v>
      </c>
      <c r="BF99" s="212">
        <f t="shared" si="5"/>
        <v>0</v>
      </c>
      <c r="BG99" s="212">
        <f t="shared" si="6"/>
        <v>0</v>
      </c>
      <c r="BH99" s="212">
        <f t="shared" si="7"/>
        <v>0</v>
      </c>
      <c r="BI99" s="212">
        <f t="shared" si="8"/>
        <v>0</v>
      </c>
      <c r="BJ99" s="19" t="s">
        <v>23</v>
      </c>
      <c r="BK99" s="212">
        <f t="shared" si="9"/>
        <v>0</v>
      </c>
      <c r="BL99" s="19" t="s">
        <v>723</v>
      </c>
      <c r="BM99" s="19" t="s">
        <v>94</v>
      </c>
    </row>
    <row r="100" spans="2:65" s="1" customFormat="1" ht="22.5" customHeight="1" x14ac:dyDescent="0.3">
      <c r="B100" s="37"/>
      <c r="C100" s="201" t="s">
        <v>415</v>
      </c>
      <c r="D100" s="201" t="s">
        <v>410</v>
      </c>
      <c r="E100" s="202" t="s">
        <v>3723</v>
      </c>
      <c r="F100" s="203" t="s">
        <v>3724</v>
      </c>
      <c r="G100" s="204" t="s">
        <v>1363</v>
      </c>
      <c r="H100" s="205">
        <v>2</v>
      </c>
      <c r="I100" s="206"/>
      <c r="J100" s="207">
        <f t="shared" si="0"/>
        <v>0</v>
      </c>
      <c r="K100" s="203" t="s">
        <v>36</v>
      </c>
      <c r="L100" s="57"/>
      <c r="M100" s="208" t="s">
        <v>36</v>
      </c>
      <c r="N100" s="209" t="s">
        <v>50</v>
      </c>
      <c r="O100" s="38"/>
      <c r="P100" s="210">
        <f t="shared" si="1"/>
        <v>0</v>
      </c>
      <c r="Q100" s="210">
        <v>0</v>
      </c>
      <c r="R100" s="210">
        <f t="shared" si="2"/>
        <v>0</v>
      </c>
      <c r="S100" s="210">
        <v>0</v>
      </c>
      <c r="T100" s="211">
        <f t="shared" si="3"/>
        <v>0</v>
      </c>
      <c r="AR100" s="19" t="s">
        <v>723</v>
      </c>
      <c r="AT100" s="19" t="s">
        <v>410</v>
      </c>
      <c r="AU100" s="19" t="s">
        <v>87</v>
      </c>
      <c r="AY100" s="19" t="s">
        <v>406</v>
      </c>
      <c r="BE100" s="212">
        <f t="shared" si="4"/>
        <v>0</v>
      </c>
      <c r="BF100" s="212">
        <f t="shared" si="5"/>
        <v>0</v>
      </c>
      <c r="BG100" s="212">
        <f t="shared" si="6"/>
        <v>0</v>
      </c>
      <c r="BH100" s="212">
        <f t="shared" si="7"/>
        <v>0</v>
      </c>
      <c r="BI100" s="212">
        <f t="shared" si="8"/>
        <v>0</v>
      </c>
      <c r="BJ100" s="19" t="s">
        <v>23</v>
      </c>
      <c r="BK100" s="212">
        <f t="shared" si="9"/>
        <v>0</v>
      </c>
      <c r="BL100" s="19" t="s">
        <v>723</v>
      </c>
      <c r="BM100" s="19" t="s">
        <v>415</v>
      </c>
    </row>
    <row r="101" spans="2:65" s="1" customFormat="1" ht="22.5" customHeight="1" x14ac:dyDescent="0.3">
      <c r="B101" s="37"/>
      <c r="C101" s="201" t="s">
        <v>440</v>
      </c>
      <c r="D101" s="201" t="s">
        <v>410</v>
      </c>
      <c r="E101" s="202" t="s">
        <v>3725</v>
      </c>
      <c r="F101" s="203" t="s">
        <v>3726</v>
      </c>
      <c r="G101" s="204" t="s">
        <v>1363</v>
      </c>
      <c r="H101" s="205">
        <v>1</v>
      </c>
      <c r="I101" s="206"/>
      <c r="J101" s="207">
        <f t="shared" si="0"/>
        <v>0</v>
      </c>
      <c r="K101" s="203" t="s">
        <v>36</v>
      </c>
      <c r="L101" s="57"/>
      <c r="M101" s="208" t="s">
        <v>36</v>
      </c>
      <c r="N101" s="209" t="s">
        <v>50</v>
      </c>
      <c r="O101" s="38"/>
      <c r="P101" s="210">
        <f t="shared" si="1"/>
        <v>0</v>
      </c>
      <c r="Q101" s="210">
        <v>0</v>
      </c>
      <c r="R101" s="210">
        <f t="shared" si="2"/>
        <v>0</v>
      </c>
      <c r="S101" s="210">
        <v>0</v>
      </c>
      <c r="T101" s="211">
        <f t="shared" si="3"/>
        <v>0</v>
      </c>
      <c r="AR101" s="19" t="s">
        <v>723</v>
      </c>
      <c r="AT101" s="19" t="s">
        <v>410</v>
      </c>
      <c r="AU101" s="19" t="s">
        <v>87</v>
      </c>
      <c r="AY101" s="19" t="s">
        <v>406</v>
      </c>
      <c r="BE101" s="212">
        <f t="shared" si="4"/>
        <v>0</v>
      </c>
      <c r="BF101" s="212">
        <f t="shared" si="5"/>
        <v>0</v>
      </c>
      <c r="BG101" s="212">
        <f t="shared" si="6"/>
        <v>0</v>
      </c>
      <c r="BH101" s="212">
        <f t="shared" si="7"/>
        <v>0</v>
      </c>
      <c r="BI101" s="212">
        <f t="shared" si="8"/>
        <v>0</v>
      </c>
      <c r="BJ101" s="19" t="s">
        <v>23</v>
      </c>
      <c r="BK101" s="212">
        <f t="shared" si="9"/>
        <v>0</v>
      </c>
      <c r="BL101" s="19" t="s">
        <v>723</v>
      </c>
      <c r="BM101" s="19" t="s">
        <v>440</v>
      </c>
    </row>
    <row r="102" spans="2:65" s="1" customFormat="1" ht="22.5" customHeight="1" x14ac:dyDescent="0.3">
      <c r="B102" s="37"/>
      <c r="C102" s="201" t="s">
        <v>446</v>
      </c>
      <c r="D102" s="201" t="s">
        <v>410</v>
      </c>
      <c r="E102" s="202" t="s">
        <v>3727</v>
      </c>
      <c r="F102" s="203" t="s">
        <v>3728</v>
      </c>
      <c r="G102" s="204" t="s">
        <v>1363</v>
      </c>
      <c r="H102" s="205">
        <v>2</v>
      </c>
      <c r="I102" s="206"/>
      <c r="J102" s="207">
        <f t="shared" si="0"/>
        <v>0</v>
      </c>
      <c r="K102" s="203" t="s">
        <v>36</v>
      </c>
      <c r="L102" s="57"/>
      <c r="M102" s="208" t="s">
        <v>36</v>
      </c>
      <c r="N102" s="209" t="s">
        <v>50</v>
      </c>
      <c r="O102" s="38"/>
      <c r="P102" s="210">
        <f t="shared" si="1"/>
        <v>0</v>
      </c>
      <c r="Q102" s="210">
        <v>0</v>
      </c>
      <c r="R102" s="210">
        <f t="shared" si="2"/>
        <v>0</v>
      </c>
      <c r="S102" s="210">
        <v>0</v>
      </c>
      <c r="T102" s="211">
        <f t="shared" si="3"/>
        <v>0</v>
      </c>
      <c r="AR102" s="19" t="s">
        <v>723</v>
      </c>
      <c r="AT102" s="19" t="s">
        <v>410</v>
      </c>
      <c r="AU102" s="19" t="s">
        <v>87</v>
      </c>
      <c r="AY102" s="19" t="s">
        <v>406</v>
      </c>
      <c r="BE102" s="212">
        <f t="shared" si="4"/>
        <v>0</v>
      </c>
      <c r="BF102" s="212">
        <f t="shared" si="5"/>
        <v>0</v>
      </c>
      <c r="BG102" s="212">
        <f t="shared" si="6"/>
        <v>0</v>
      </c>
      <c r="BH102" s="212">
        <f t="shared" si="7"/>
        <v>0</v>
      </c>
      <c r="BI102" s="212">
        <f t="shared" si="8"/>
        <v>0</v>
      </c>
      <c r="BJ102" s="19" t="s">
        <v>23</v>
      </c>
      <c r="BK102" s="212">
        <f t="shared" si="9"/>
        <v>0</v>
      </c>
      <c r="BL102" s="19" t="s">
        <v>723</v>
      </c>
      <c r="BM102" s="19" t="s">
        <v>446</v>
      </c>
    </row>
    <row r="103" spans="2:65" s="1" customFormat="1" ht="22.5" customHeight="1" x14ac:dyDescent="0.3">
      <c r="B103" s="37"/>
      <c r="C103" s="201" t="s">
        <v>452</v>
      </c>
      <c r="D103" s="201" t="s">
        <v>410</v>
      </c>
      <c r="E103" s="202" t="s">
        <v>3729</v>
      </c>
      <c r="F103" s="203" t="s">
        <v>3730</v>
      </c>
      <c r="G103" s="204" t="s">
        <v>1363</v>
      </c>
      <c r="H103" s="205">
        <v>1</v>
      </c>
      <c r="I103" s="206"/>
      <c r="J103" s="207">
        <f t="shared" si="0"/>
        <v>0</v>
      </c>
      <c r="K103" s="203" t="s">
        <v>36</v>
      </c>
      <c r="L103" s="57"/>
      <c r="M103" s="208" t="s">
        <v>36</v>
      </c>
      <c r="N103" s="209" t="s">
        <v>50</v>
      </c>
      <c r="O103" s="38"/>
      <c r="P103" s="210">
        <f t="shared" si="1"/>
        <v>0</v>
      </c>
      <c r="Q103" s="210">
        <v>0</v>
      </c>
      <c r="R103" s="210">
        <f t="shared" si="2"/>
        <v>0</v>
      </c>
      <c r="S103" s="210">
        <v>0</v>
      </c>
      <c r="T103" s="211">
        <f t="shared" si="3"/>
        <v>0</v>
      </c>
      <c r="AR103" s="19" t="s">
        <v>723</v>
      </c>
      <c r="AT103" s="19" t="s">
        <v>410</v>
      </c>
      <c r="AU103" s="19" t="s">
        <v>87</v>
      </c>
      <c r="AY103" s="19" t="s">
        <v>406</v>
      </c>
      <c r="BE103" s="212">
        <f t="shared" si="4"/>
        <v>0</v>
      </c>
      <c r="BF103" s="212">
        <f t="shared" si="5"/>
        <v>0</v>
      </c>
      <c r="BG103" s="212">
        <f t="shared" si="6"/>
        <v>0</v>
      </c>
      <c r="BH103" s="212">
        <f t="shared" si="7"/>
        <v>0</v>
      </c>
      <c r="BI103" s="212">
        <f t="shared" si="8"/>
        <v>0</v>
      </c>
      <c r="BJ103" s="19" t="s">
        <v>23</v>
      </c>
      <c r="BK103" s="212">
        <f t="shared" si="9"/>
        <v>0</v>
      </c>
      <c r="BL103" s="19" t="s">
        <v>723</v>
      </c>
      <c r="BM103" s="19" t="s">
        <v>452</v>
      </c>
    </row>
    <row r="104" spans="2:65" s="1" customFormat="1" ht="22.5" customHeight="1" x14ac:dyDescent="0.3">
      <c r="B104" s="37"/>
      <c r="C104" s="201" t="s">
        <v>457</v>
      </c>
      <c r="D104" s="201" t="s">
        <v>410</v>
      </c>
      <c r="E104" s="202" t="s">
        <v>3731</v>
      </c>
      <c r="F104" s="203" t="s">
        <v>3732</v>
      </c>
      <c r="G104" s="204" t="s">
        <v>1363</v>
      </c>
      <c r="H104" s="205">
        <v>1</v>
      </c>
      <c r="I104" s="206"/>
      <c r="J104" s="207">
        <f t="shared" si="0"/>
        <v>0</v>
      </c>
      <c r="K104" s="203" t="s">
        <v>36</v>
      </c>
      <c r="L104" s="57"/>
      <c r="M104" s="208" t="s">
        <v>36</v>
      </c>
      <c r="N104" s="209" t="s">
        <v>50</v>
      </c>
      <c r="O104" s="38"/>
      <c r="P104" s="210">
        <f t="shared" si="1"/>
        <v>0</v>
      </c>
      <c r="Q104" s="210">
        <v>0</v>
      </c>
      <c r="R104" s="210">
        <f t="shared" si="2"/>
        <v>0</v>
      </c>
      <c r="S104" s="210">
        <v>0</v>
      </c>
      <c r="T104" s="211">
        <f t="shared" si="3"/>
        <v>0</v>
      </c>
      <c r="AR104" s="19" t="s">
        <v>723</v>
      </c>
      <c r="AT104" s="19" t="s">
        <v>410</v>
      </c>
      <c r="AU104" s="19" t="s">
        <v>87</v>
      </c>
      <c r="AY104" s="19" t="s">
        <v>406</v>
      </c>
      <c r="BE104" s="212">
        <f t="shared" si="4"/>
        <v>0</v>
      </c>
      <c r="BF104" s="212">
        <f t="shared" si="5"/>
        <v>0</v>
      </c>
      <c r="BG104" s="212">
        <f t="shared" si="6"/>
        <v>0</v>
      </c>
      <c r="BH104" s="212">
        <f t="shared" si="7"/>
        <v>0</v>
      </c>
      <c r="BI104" s="212">
        <f t="shared" si="8"/>
        <v>0</v>
      </c>
      <c r="BJ104" s="19" t="s">
        <v>23</v>
      </c>
      <c r="BK104" s="212">
        <f t="shared" si="9"/>
        <v>0</v>
      </c>
      <c r="BL104" s="19" t="s">
        <v>723</v>
      </c>
      <c r="BM104" s="19" t="s">
        <v>457</v>
      </c>
    </row>
    <row r="105" spans="2:65" s="1" customFormat="1" ht="22.5" customHeight="1" x14ac:dyDescent="0.3">
      <c r="B105" s="37"/>
      <c r="C105" s="201" t="s">
        <v>463</v>
      </c>
      <c r="D105" s="201" t="s">
        <v>410</v>
      </c>
      <c r="E105" s="202" t="s">
        <v>3733</v>
      </c>
      <c r="F105" s="203" t="s">
        <v>3734</v>
      </c>
      <c r="G105" s="204" t="s">
        <v>1363</v>
      </c>
      <c r="H105" s="205">
        <v>1</v>
      </c>
      <c r="I105" s="206"/>
      <c r="J105" s="207">
        <f t="shared" si="0"/>
        <v>0</v>
      </c>
      <c r="K105" s="203" t="s">
        <v>36</v>
      </c>
      <c r="L105" s="57"/>
      <c r="M105" s="208" t="s">
        <v>36</v>
      </c>
      <c r="N105" s="209" t="s">
        <v>50</v>
      </c>
      <c r="O105" s="38"/>
      <c r="P105" s="210">
        <f t="shared" si="1"/>
        <v>0</v>
      </c>
      <c r="Q105" s="210">
        <v>0</v>
      </c>
      <c r="R105" s="210">
        <f t="shared" si="2"/>
        <v>0</v>
      </c>
      <c r="S105" s="210">
        <v>0</v>
      </c>
      <c r="T105" s="211">
        <f t="shared" si="3"/>
        <v>0</v>
      </c>
      <c r="AR105" s="19" t="s">
        <v>723</v>
      </c>
      <c r="AT105" s="19" t="s">
        <v>410</v>
      </c>
      <c r="AU105" s="19" t="s">
        <v>87</v>
      </c>
      <c r="AY105" s="19" t="s">
        <v>406</v>
      </c>
      <c r="BE105" s="212">
        <f t="shared" si="4"/>
        <v>0</v>
      </c>
      <c r="BF105" s="212">
        <f t="shared" si="5"/>
        <v>0</v>
      </c>
      <c r="BG105" s="212">
        <f t="shared" si="6"/>
        <v>0</v>
      </c>
      <c r="BH105" s="212">
        <f t="shared" si="7"/>
        <v>0</v>
      </c>
      <c r="BI105" s="212">
        <f t="shared" si="8"/>
        <v>0</v>
      </c>
      <c r="BJ105" s="19" t="s">
        <v>23</v>
      </c>
      <c r="BK105" s="212">
        <f t="shared" si="9"/>
        <v>0</v>
      </c>
      <c r="BL105" s="19" t="s">
        <v>723</v>
      </c>
      <c r="BM105" s="19" t="s">
        <v>463</v>
      </c>
    </row>
    <row r="106" spans="2:65" s="1" customFormat="1" ht="22.5" customHeight="1" x14ac:dyDescent="0.3">
      <c r="B106" s="37"/>
      <c r="C106" s="201" t="s">
        <v>28</v>
      </c>
      <c r="D106" s="201" t="s">
        <v>410</v>
      </c>
      <c r="E106" s="202" t="s">
        <v>3735</v>
      </c>
      <c r="F106" s="203" t="s">
        <v>3736</v>
      </c>
      <c r="G106" s="204" t="s">
        <v>1363</v>
      </c>
      <c r="H106" s="205">
        <v>1</v>
      </c>
      <c r="I106" s="206"/>
      <c r="J106" s="207">
        <f t="shared" si="0"/>
        <v>0</v>
      </c>
      <c r="K106" s="203" t="s">
        <v>36</v>
      </c>
      <c r="L106" s="57"/>
      <c r="M106" s="208" t="s">
        <v>36</v>
      </c>
      <c r="N106" s="209" t="s">
        <v>50</v>
      </c>
      <c r="O106" s="38"/>
      <c r="P106" s="210">
        <f t="shared" si="1"/>
        <v>0</v>
      </c>
      <c r="Q106" s="210">
        <v>0</v>
      </c>
      <c r="R106" s="210">
        <f t="shared" si="2"/>
        <v>0</v>
      </c>
      <c r="S106" s="210">
        <v>0</v>
      </c>
      <c r="T106" s="211">
        <f t="shared" si="3"/>
        <v>0</v>
      </c>
      <c r="AR106" s="19" t="s">
        <v>723</v>
      </c>
      <c r="AT106" s="19" t="s">
        <v>410</v>
      </c>
      <c r="AU106" s="19" t="s">
        <v>87</v>
      </c>
      <c r="AY106" s="19" t="s">
        <v>406</v>
      </c>
      <c r="BE106" s="212">
        <f t="shared" si="4"/>
        <v>0</v>
      </c>
      <c r="BF106" s="212">
        <f t="shared" si="5"/>
        <v>0</v>
      </c>
      <c r="BG106" s="212">
        <f t="shared" si="6"/>
        <v>0</v>
      </c>
      <c r="BH106" s="212">
        <f t="shared" si="7"/>
        <v>0</v>
      </c>
      <c r="BI106" s="212">
        <f t="shared" si="8"/>
        <v>0</v>
      </c>
      <c r="BJ106" s="19" t="s">
        <v>23</v>
      </c>
      <c r="BK106" s="212">
        <f t="shared" si="9"/>
        <v>0</v>
      </c>
      <c r="BL106" s="19" t="s">
        <v>723</v>
      </c>
      <c r="BM106" s="19" t="s">
        <v>28</v>
      </c>
    </row>
    <row r="107" spans="2:65" s="1" customFormat="1" ht="22.5" customHeight="1" x14ac:dyDescent="0.3">
      <c r="B107" s="37"/>
      <c r="C107" s="201" t="s">
        <v>408</v>
      </c>
      <c r="D107" s="201" t="s">
        <v>410</v>
      </c>
      <c r="E107" s="202" t="s">
        <v>3737</v>
      </c>
      <c r="F107" s="203" t="s">
        <v>3738</v>
      </c>
      <c r="G107" s="204" t="s">
        <v>1363</v>
      </c>
      <c r="H107" s="205">
        <v>1</v>
      </c>
      <c r="I107" s="206"/>
      <c r="J107" s="207">
        <f t="shared" si="0"/>
        <v>0</v>
      </c>
      <c r="K107" s="203" t="s">
        <v>36</v>
      </c>
      <c r="L107" s="57"/>
      <c r="M107" s="208" t="s">
        <v>36</v>
      </c>
      <c r="N107" s="209" t="s">
        <v>50</v>
      </c>
      <c r="O107" s="38"/>
      <c r="P107" s="210">
        <f t="shared" si="1"/>
        <v>0</v>
      </c>
      <c r="Q107" s="210">
        <v>0</v>
      </c>
      <c r="R107" s="210">
        <f t="shared" si="2"/>
        <v>0</v>
      </c>
      <c r="S107" s="210">
        <v>0</v>
      </c>
      <c r="T107" s="211">
        <f t="shared" si="3"/>
        <v>0</v>
      </c>
      <c r="AR107" s="19" t="s">
        <v>723</v>
      </c>
      <c r="AT107" s="19" t="s">
        <v>410</v>
      </c>
      <c r="AU107" s="19" t="s">
        <v>87</v>
      </c>
      <c r="AY107" s="19" t="s">
        <v>406</v>
      </c>
      <c r="BE107" s="212">
        <f t="shared" si="4"/>
        <v>0</v>
      </c>
      <c r="BF107" s="212">
        <f t="shared" si="5"/>
        <v>0</v>
      </c>
      <c r="BG107" s="212">
        <f t="shared" si="6"/>
        <v>0</v>
      </c>
      <c r="BH107" s="212">
        <f t="shared" si="7"/>
        <v>0</v>
      </c>
      <c r="BI107" s="212">
        <f t="shared" si="8"/>
        <v>0</v>
      </c>
      <c r="BJ107" s="19" t="s">
        <v>23</v>
      </c>
      <c r="BK107" s="212">
        <f t="shared" si="9"/>
        <v>0</v>
      </c>
      <c r="BL107" s="19" t="s">
        <v>723</v>
      </c>
      <c r="BM107" s="19" t="s">
        <v>408</v>
      </c>
    </row>
    <row r="108" spans="2:65" s="1" customFormat="1" ht="22.5" customHeight="1" x14ac:dyDescent="0.3">
      <c r="B108" s="37"/>
      <c r="C108" s="201" t="s">
        <v>476</v>
      </c>
      <c r="D108" s="201" t="s">
        <v>410</v>
      </c>
      <c r="E108" s="202" t="s">
        <v>3739</v>
      </c>
      <c r="F108" s="203" t="s">
        <v>3740</v>
      </c>
      <c r="G108" s="204" t="s">
        <v>1363</v>
      </c>
      <c r="H108" s="205">
        <v>1</v>
      </c>
      <c r="I108" s="206"/>
      <c r="J108" s="207">
        <f t="shared" si="0"/>
        <v>0</v>
      </c>
      <c r="K108" s="203" t="s">
        <v>36</v>
      </c>
      <c r="L108" s="57"/>
      <c r="M108" s="208" t="s">
        <v>36</v>
      </c>
      <c r="N108" s="209" t="s">
        <v>50</v>
      </c>
      <c r="O108" s="38"/>
      <c r="P108" s="210">
        <f t="shared" si="1"/>
        <v>0</v>
      </c>
      <c r="Q108" s="210">
        <v>0</v>
      </c>
      <c r="R108" s="210">
        <f t="shared" si="2"/>
        <v>0</v>
      </c>
      <c r="S108" s="210">
        <v>0</v>
      </c>
      <c r="T108" s="211">
        <f t="shared" si="3"/>
        <v>0</v>
      </c>
      <c r="AR108" s="19" t="s">
        <v>723</v>
      </c>
      <c r="AT108" s="19" t="s">
        <v>410</v>
      </c>
      <c r="AU108" s="19" t="s">
        <v>87</v>
      </c>
      <c r="AY108" s="19" t="s">
        <v>406</v>
      </c>
      <c r="BE108" s="212">
        <f t="shared" si="4"/>
        <v>0</v>
      </c>
      <c r="BF108" s="212">
        <f t="shared" si="5"/>
        <v>0</v>
      </c>
      <c r="BG108" s="212">
        <f t="shared" si="6"/>
        <v>0</v>
      </c>
      <c r="BH108" s="212">
        <f t="shared" si="7"/>
        <v>0</v>
      </c>
      <c r="BI108" s="212">
        <f t="shared" si="8"/>
        <v>0</v>
      </c>
      <c r="BJ108" s="19" t="s">
        <v>23</v>
      </c>
      <c r="BK108" s="212">
        <f t="shared" si="9"/>
        <v>0</v>
      </c>
      <c r="BL108" s="19" t="s">
        <v>723</v>
      </c>
      <c r="BM108" s="19" t="s">
        <v>476</v>
      </c>
    </row>
    <row r="109" spans="2:65" s="1" customFormat="1" ht="22.5" customHeight="1" x14ac:dyDescent="0.3">
      <c r="B109" s="37"/>
      <c r="C109" s="201" t="s">
        <v>314</v>
      </c>
      <c r="D109" s="201" t="s">
        <v>410</v>
      </c>
      <c r="E109" s="202" t="s">
        <v>3741</v>
      </c>
      <c r="F109" s="203" t="s">
        <v>3742</v>
      </c>
      <c r="G109" s="204" t="s">
        <v>1363</v>
      </c>
      <c r="H109" s="205">
        <v>1</v>
      </c>
      <c r="I109" s="206"/>
      <c r="J109" s="207">
        <f t="shared" si="0"/>
        <v>0</v>
      </c>
      <c r="K109" s="203" t="s">
        <v>36</v>
      </c>
      <c r="L109" s="57"/>
      <c r="M109" s="208" t="s">
        <v>36</v>
      </c>
      <c r="N109" s="209" t="s">
        <v>50</v>
      </c>
      <c r="O109" s="38"/>
      <c r="P109" s="210">
        <f t="shared" si="1"/>
        <v>0</v>
      </c>
      <c r="Q109" s="210">
        <v>0</v>
      </c>
      <c r="R109" s="210">
        <f t="shared" si="2"/>
        <v>0</v>
      </c>
      <c r="S109" s="210">
        <v>0</v>
      </c>
      <c r="T109" s="211">
        <f t="shared" si="3"/>
        <v>0</v>
      </c>
      <c r="AR109" s="19" t="s">
        <v>723</v>
      </c>
      <c r="AT109" s="19" t="s">
        <v>410</v>
      </c>
      <c r="AU109" s="19" t="s">
        <v>87</v>
      </c>
      <c r="AY109" s="19" t="s">
        <v>406</v>
      </c>
      <c r="BE109" s="212">
        <f t="shared" si="4"/>
        <v>0</v>
      </c>
      <c r="BF109" s="212">
        <f t="shared" si="5"/>
        <v>0</v>
      </c>
      <c r="BG109" s="212">
        <f t="shared" si="6"/>
        <v>0</v>
      </c>
      <c r="BH109" s="212">
        <f t="shared" si="7"/>
        <v>0</v>
      </c>
      <c r="BI109" s="212">
        <f t="shared" si="8"/>
        <v>0</v>
      </c>
      <c r="BJ109" s="19" t="s">
        <v>23</v>
      </c>
      <c r="BK109" s="212">
        <f t="shared" si="9"/>
        <v>0</v>
      </c>
      <c r="BL109" s="19" t="s">
        <v>723</v>
      </c>
      <c r="BM109" s="19" t="s">
        <v>314</v>
      </c>
    </row>
    <row r="110" spans="2:65" s="1" customFormat="1" ht="22.5" customHeight="1" x14ac:dyDescent="0.3">
      <c r="B110" s="37"/>
      <c r="C110" s="201" t="s">
        <v>484</v>
      </c>
      <c r="D110" s="201" t="s">
        <v>410</v>
      </c>
      <c r="E110" s="202" t="s">
        <v>3731</v>
      </c>
      <c r="F110" s="203" t="s">
        <v>3732</v>
      </c>
      <c r="G110" s="204" t="s">
        <v>1363</v>
      </c>
      <c r="H110" s="205">
        <v>1</v>
      </c>
      <c r="I110" s="206"/>
      <c r="J110" s="207">
        <f t="shared" si="0"/>
        <v>0</v>
      </c>
      <c r="K110" s="203" t="s">
        <v>36</v>
      </c>
      <c r="L110" s="57"/>
      <c r="M110" s="208" t="s">
        <v>36</v>
      </c>
      <c r="N110" s="209" t="s">
        <v>50</v>
      </c>
      <c r="O110" s="38"/>
      <c r="P110" s="210">
        <f t="shared" si="1"/>
        <v>0</v>
      </c>
      <c r="Q110" s="210">
        <v>0</v>
      </c>
      <c r="R110" s="210">
        <f t="shared" si="2"/>
        <v>0</v>
      </c>
      <c r="S110" s="210">
        <v>0</v>
      </c>
      <c r="T110" s="211">
        <f t="shared" si="3"/>
        <v>0</v>
      </c>
      <c r="AR110" s="19" t="s">
        <v>723</v>
      </c>
      <c r="AT110" s="19" t="s">
        <v>410</v>
      </c>
      <c r="AU110" s="19" t="s">
        <v>87</v>
      </c>
      <c r="AY110" s="19" t="s">
        <v>406</v>
      </c>
      <c r="BE110" s="212">
        <f t="shared" si="4"/>
        <v>0</v>
      </c>
      <c r="BF110" s="212">
        <f t="shared" si="5"/>
        <v>0</v>
      </c>
      <c r="BG110" s="212">
        <f t="shared" si="6"/>
        <v>0</v>
      </c>
      <c r="BH110" s="212">
        <f t="shared" si="7"/>
        <v>0</v>
      </c>
      <c r="BI110" s="212">
        <f t="shared" si="8"/>
        <v>0</v>
      </c>
      <c r="BJ110" s="19" t="s">
        <v>23</v>
      </c>
      <c r="BK110" s="212">
        <f t="shared" si="9"/>
        <v>0</v>
      </c>
      <c r="BL110" s="19" t="s">
        <v>723</v>
      </c>
      <c r="BM110" s="19" t="s">
        <v>484</v>
      </c>
    </row>
    <row r="111" spans="2:65" s="1" customFormat="1" ht="22.5" customHeight="1" x14ac:dyDescent="0.3">
      <c r="B111" s="37"/>
      <c r="C111" s="201" t="s">
        <v>8</v>
      </c>
      <c r="D111" s="201" t="s">
        <v>410</v>
      </c>
      <c r="E111" s="202" t="s">
        <v>3743</v>
      </c>
      <c r="F111" s="203" t="s">
        <v>3744</v>
      </c>
      <c r="G111" s="204" t="s">
        <v>1363</v>
      </c>
      <c r="H111" s="205">
        <v>1</v>
      </c>
      <c r="I111" s="206"/>
      <c r="J111" s="207">
        <f t="shared" si="0"/>
        <v>0</v>
      </c>
      <c r="K111" s="203" t="s">
        <v>36</v>
      </c>
      <c r="L111" s="57"/>
      <c r="M111" s="208" t="s">
        <v>36</v>
      </c>
      <c r="N111" s="209" t="s">
        <v>50</v>
      </c>
      <c r="O111" s="38"/>
      <c r="P111" s="210">
        <f t="shared" si="1"/>
        <v>0</v>
      </c>
      <c r="Q111" s="210">
        <v>0</v>
      </c>
      <c r="R111" s="210">
        <f t="shared" si="2"/>
        <v>0</v>
      </c>
      <c r="S111" s="210">
        <v>0</v>
      </c>
      <c r="T111" s="211">
        <f t="shared" si="3"/>
        <v>0</v>
      </c>
      <c r="AR111" s="19" t="s">
        <v>723</v>
      </c>
      <c r="AT111" s="19" t="s">
        <v>410</v>
      </c>
      <c r="AU111" s="19" t="s">
        <v>87</v>
      </c>
      <c r="AY111" s="19" t="s">
        <v>406</v>
      </c>
      <c r="BE111" s="212">
        <f t="shared" si="4"/>
        <v>0</v>
      </c>
      <c r="BF111" s="212">
        <f t="shared" si="5"/>
        <v>0</v>
      </c>
      <c r="BG111" s="212">
        <f t="shared" si="6"/>
        <v>0</v>
      </c>
      <c r="BH111" s="212">
        <f t="shared" si="7"/>
        <v>0</v>
      </c>
      <c r="BI111" s="212">
        <f t="shared" si="8"/>
        <v>0</v>
      </c>
      <c r="BJ111" s="19" t="s">
        <v>23</v>
      </c>
      <c r="BK111" s="212">
        <f t="shared" si="9"/>
        <v>0</v>
      </c>
      <c r="BL111" s="19" t="s">
        <v>723</v>
      </c>
      <c r="BM111" s="19" t="s">
        <v>8</v>
      </c>
    </row>
    <row r="112" spans="2:65" s="1" customFormat="1" ht="22.5" customHeight="1" x14ac:dyDescent="0.3">
      <c r="B112" s="37"/>
      <c r="C112" s="201" t="s">
        <v>493</v>
      </c>
      <c r="D112" s="201" t="s">
        <v>410</v>
      </c>
      <c r="E112" s="202" t="s">
        <v>3745</v>
      </c>
      <c r="F112" s="203" t="s">
        <v>3746</v>
      </c>
      <c r="G112" s="204" t="s">
        <v>1363</v>
      </c>
      <c r="H112" s="205">
        <v>1</v>
      </c>
      <c r="I112" s="206"/>
      <c r="J112" s="207">
        <f t="shared" si="0"/>
        <v>0</v>
      </c>
      <c r="K112" s="203" t="s">
        <v>36</v>
      </c>
      <c r="L112" s="57"/>
      <c r="M112" s="208" t="s">
        <v>36</v>
      </c>
      <c r="N112" s="209" t="s">
        <v>50</v>
      </c>
      <c r="O112" s="38"/>
      <c r="P112" s="210">
        <f t="shared" si="1"/>
        <v>0</v>
      </c>
      <c r="Q112" s="210">
        <v>0</v>
      </c>
      <c r="R112" s="210">
        <f t="shared" si="2"/>
        <v>0</v>
      </c>
      <c r="S112" s="210">
        <v>0</v>
      </c>
      <c r="T112" s="211">
        <f t="shared" si="3"/>
        <v>0</v>
      </c>
      <c r="AR112" s="19" t="s">
        <v>723</v>
      </c>
      <c r="AT112" s="19" t="s">
        <v>410</v>
      </c>
      <c r="AU112" s="19" t="s">
        <v>87</v>
      </c>
      <c r="AY112" s="19" t="s">
        <v>406</v>
      </c>
      <c r="BE112" s="212">
        <f t="shared" si="4"/>
        <v>0</v>
      </c>
      <c r="BF112" s="212">
        <f t="shared" si="5"/>
        <v>0</v>
      </c>
      <c r="BG112" s="212">
        <f t="shared" si="6"/>
        <v>0</v>
      </c>
      <c r="BH112" s="212">
        <f t="shared" si="7"/>
        <v>0</v>
      </c>
      <c r="BI112" s="212">
        <f t="shared" si="8"/>
        <v>0</v>
      </c>
      <c r="BJ112" s="19" t="s">
        <v>23</v>
      </c>
      <c r="BK112" s="212">
        <f t="shared" si="9"/>
        <v>0</v>
      </c>
      <c r="BL112" s="19" t="s">
        <v>723</v>
      </c>
      <c r="BM112" s="19" t="s">
        <v>493</v>
      </c>
    </row>
    <row r="113" spans="2:65" s="1" customFormat="1" ht="22.5" customHeight="1" x14ac:dyDescent="0.3">
      <c r="B113" s="37"/>
      <c r="C113" s="201" t="s">
        <v>498</v>
      </c>
      <c r="D113" s="201" t="s">
        <v>410</v>
      </c>
      <c r="E113" s="202" t="s">
        <v>3747</v>
      </c>
      <c r="F113" s="203" t="s">
        <v>3748</v>
      </c>
      <c r="G113" s="204" t="s">
        <v>1363</v>
      </c>
      <c r="H113" s="205">
        <v>1</v>
      </c>
      <c r="I113" s="206"/>
      <c r="J113" s="207">
        <f t="shared" si="0"/>
        <v>0</v>
      </c>
      <c r="K113" s="203" t="s">
        <v>36</v>
      </c>
      <c r="L113" s="57"/>
      <c r="M113" s="208" t="s">
        <v>36</v>
      </c>
      <c r="N113" s="209" t="s">
        <v>50</v>
      </c>
      <c r="O113" s="38"/>
      <c r="P113" s="210">
        <f t="shared" si="1"/>
        <v>0</v>
      </c>
      <c r="Q113" s="210">
        <v>0</v>
      </c>
      <c r="R113" s="210">
        <f t="shared" si="2"/>
        <v>0</v>
      </c>
      <c r="S113" s="210">
        <v>0</v>
      </c>
      <c r="T113" s="211">
        <f t="shared" si="3"/>
        <v>0</v>
      </c>
      <c r="AR113" s="19" t="s">
        <v>723</v>
      </c>
      <c r="AT113" s="19" t="s">
        <v>410</v>
      </c>
      <c r="AU113" s="19" t="s">
        <v>87</v>
      </c>
      <c r="AY113" s="19" t="s">
        <v>406</v>
      </c>
      <c r="BE113" s="212">
        <f t="shared" si="4"/>
        <v>0</v>
      </c>
      <c r="BF113" s="212">
        <f t="shared" si="5"/>
        <v>0</v>
      </c>
      <c r="BG113" s="212">
        <f t="shared" si="6"/>
        <v>0</v>
      </c>
      <c r="BH113" s="212">
        <f t="shared" si="7"/>
        <v>0</v>
      </c>
      <c r="BI113" s="212">
        <f t="shared" si="8"/>
        <v>0</v>
      </c>
      <c r="BJ113" s="19" t="s">
        <v>23</v>
      </c>
      <c r="BK113" s="212">
        <f t="shared" si="9"/>
        <v>0</v>
      </c>
      <c r="BL113" s="19" t="s">
        <v>723</v>
      </c>
      <c r="BM113" s="19" t="s">
        <v>498</v>
      </c>
    </row>
    <row r="114" spans="2:65" s="1" customFormat="1" ht="22.5" customHeight="1" x14ac:dyDescent="0.3">
      <c r="B114" s="37"/>
      <c r="C114" s="201" t="s">
        <v>503</v>
      </c>
      <c r="D114" s="201" t="s">
        <v>410</v>
      </c>
      <c r="E114" s="202" t="s">
        <v>3749</v>
      </c>
      <c r="F114" s="203" t="s">
        <v>3750</v>
      </c>
      <c r="G114" s="204" t="s">
        <v>1363</v>
      </c>
      <c r="H114" s="205">
        <v>1</v>
      </c>
      <c r="I114" s="206"/>
      <c r="J114" s="207">
        <f t="shared" si="0"/>
        <v>0</v>
      </c>
      <c r="K114" s="203" t="s">
        <v>36</v>
      </c>
      <c r="L114" s="57"/>
      <c r="M114" s="208" t="s">
        <v>36</v>
      </c>
      <c r="N114" s="209" t="s">
        <v>50</v>
      </c>
      <c r="O114" s="38"/>
      <c r="P114" s="210">
        <f t="shared" si="1"/>
        <v>0</v>
      </c>
      <c r="Q114" s="210">
        <v>0</v>
      </c>
      <c r="R114" s="210">
        <f t="shared" si="2"/>
        <v>0</v>
      </c>
      <c r="S114" s="210">
        <v>0</v>
      </c>
      <c r="T114" s="211">
        <f t="shared" si="3"/>
        <v>0</v>
      </c>
      <c r="AR114" s="19" t="s">
        <v>723</v>
      </c>
      <c r="AT114" s="19" t="s">
        <v>410</v>
      </c>
      <c r="AU114" s="19" t="s">
        <v>87</v>
      </c>
      <c r="AY114" s="19" t="s">
        <v>406</v>
      </c>
      <c r="BE114" s="212">
        <f t="shared" si="4"/>
        <v>0</v>
      </c>
      <c r="BF114" s="212">
        <f t="shared" si="5"/>
        <v>0</v>
      </c>
      <c r="BG114" s="212">
        <f t="shared" si="6"/>
        <v>0</v>
      </c>
      <c r="BH114" s="212">
        <f t="shared" si="7"/>
        <v>0</v>
      </c>
      <c r="BI114" s="212">
        <f t="shared" si="8"/>
        <v>0</v>
      </c>
      <c r="BJ114" s="19" t="s">
        <v>23</v>
      </c>
      <c r="BK114" s="212">
        <f t="shared" si="9"/>
        <v>0</v>
      </c>
      <c r="BL114" s="19" t="s">
        <v>723</v>
      </c>
      <c r="BM114" s="19" t="s">
        <v>503</v>
      </c>
    </row>
    <row r="115" spans="2:65" s="1" customFormat="1" ht="22.5" customHeight="1" x14ac:dyDescent="0.3">
      <c r="B115" s="37"/>
      <c r="C115" s="201" t="s">
        <v>508</v>
      </c>
      <c r="D115" s="201" t="s">
        <v>410</v>
      </c>
      <c r="E115" s="202" t="s">
        <v>3751</v>
      </c>
      <c r="F115" s="203" t="s">
        <v>3752</v>
      </c>
      <c r="G115" s="204" t="s">
        <v>1363</v>
      </c>
      <c r="H115" s="205">
        <v>1</v>
      </c>
      <c r="I115" s="206"/>
      <c r="J115" s="207">
        <f t="shared" si="0"/>
        <v>0</v>
      </c>
      <c r="K115" s="203" t="s">
        <v>36</v>
      </c>
      <c r="L115" s="57"/>
      <c r="M115" s="208" t="s">
        <v>36</v>
      </c>
      <c r="N115" s="209" t="s">
        <v>50</v>
      </c>
      <c r="O115" s="38"/>
      <c r="P115" s="210">
        <f t="shared" si="1"/>
        <v>0</v>
      </c>
      <c r="Q115" s="210">
        <v>0</v>
      </c>
      <c r="R115" s="210">
        <f t="shared" si="2"/>
        <v>0</v>
      </c>
      <c r="S115" s="210">
        <v>0</v>
      </c>
      <c r="T115" s="211">
        <f t="shared" si="3"/>
        <v>0</v>
      </c>
      <c r="AR115" s="19" t="s">
        <v>723</v>
      </c>
      <c r="AT115" s="19" t="s">
        <v>410</v>
      </c>
      <c r="AU115" s="19" t="s">
        <v>87</v>
      </c>
      <c r="AY115" s="19" t="s">
        <v>406</v>
      </c>
      <c r="BE115" s="212">
        <f t="shared" si="4"/>
        <v>0</v>
      </c>
      <c r="BF115" s="212">
        <f t="shared" si="5"/>
        <v>0</v>
      </c>
      <c r="BG115" s="212">
        <f t="shared" si="6"/>
        <v>0</v>
      </c>
      <c r="BH115" s="212">
        <f t="shared" si="7"/>
        <v>0</v>
      </c>
      <c r="BI115" s="212">
        <f t="shared" si="8"/>
        <v>0</v>
      </c>
      <c r="BJ115" s="19" t="s">
        <v>23</v>
      </c>
      <c r="BK115" s="212">
        <f t="shared" si="9"/>
        <v>0</v>
      </c>
      <c r="BL115" s="19" t="s">
        <v>723</v>
      </c>
      <c r="BM115" s="19" t="s">
        <v>508</v>
      </c>
    </row>
    <row r="116" spans="2:65" s="1" customFormat="1" ht="22.5" customHeight="1" x14ac:dyDescent="0.3">
      <c r="B116" s="37"/>
      <c r="C116" s="201" t="s">
        <v>512</v>
      </c>
      <c r="D116" s="201" t="s">
        <v>410</v>
      </c>
      <c r="E116" s="202" t="s">
        <v>3753</v>
      </c>
      <c r="F116" s="203" t="s">
        <v>3754</v>
      </c>
      <c r="G116" s="204" t="s">
        <v>1363</v>
      </c>
      <c r="H116" s="205">
        <v>1</v>
      </c>
      <c r="I116" s="206"/>
      <c r="J116" s="207">
        <f t="shared" si="0"/>
        <v>0</v>
      </c>
      <c r="K116" s="203" t="s">
        <v>36</v>
      </c>
      <c r="L116" s="57"/>
      <c r="M116" s="208" t="s">
        <v>36</v>
      </c>
      <c r="N116" s="209" t="s">
        <v>50</v>
      </c>
      <c r="O116" s="38"/>
      <c r="P116" s="210">
        <f t="shared" si="1"/>
        <v>0</v>
      </c>
      <c r="Q116" s="210">
        <v>0</v>
      </c>
      <c r="R116" s="210">
        <f t="shared" si="2"/>
        <v>0</v>
      </c>
      <c r="S116" s="210">
        <v>0</v>
      </c>
      <c r="T116" s="211">
        <f t="shared" si="3"/>
        <v>0</v>
      </c>
      <c r="AR116" s="19" t="s">
        <v>723</v>
      </c>
      <c r="AT116" s="19" t="s">
        <v>410</v>
      </c>
      <c r="AU116" s="19" t="s">
        <v>87</v>
      </c>
      <c r="AY116" s="19" t="s">
        <v>406</v>
      </c>
      <c r="BE116" s="212">
        <f t="shared" si="4"/>
        <v>0</v>
      </c>
      <c r="BF116" s="212">
        <f t="shared" si="5"/>
        <v>0</v>
      </c>
      <c r="BG116" s="212">
        <f t="shared" si="6"/>
        <v>0</v>
      </c>
      <c r="BH116" s="212">
        <f t="shared" si="7"/>
        <v>0</v>
      </c>
      <c r="BI116" s="212">
        <f t="shared" si="8"/>
        <v>0</v>
      </c>
      <c r="BJ116" s="19" t="s">
        <v>23</v>
      </c>
      <c r="BK116" s="212">
        <f t="shared" si="9"/>
        <v>0</v>
      </c>
      <c r="BL116" s="19" t="s">
        <v>723</v>
      </c>
      <c r="BM116" s="19" t="s">
        <v>512</v>
      </c>
    </row>
    <row r="117" spans="2:65" s="1" customFormat="1" ht="22.5" customHeight="1" x14ac:dyDescent="0.3">
      <c r="B117" s="37"/>
      <c r="C117" s="201" t="s">
        <v>7</v>
      </c>
      <c r="D117" s="201" t="s">
        <v>410</v>
      </c>
      <c r="E117" s="202" t="s">
        <v>3755</v>
      </c>
      <c r="F117" s="203" t="s">
        <v>3756</v>
      </c>
      <c r="G117" s="204" t="s">
        <v>1363</v>
      </c>
      <c r="H117" s="205">
        <v>2</v>
      </c>
      <c r="I117" s="206"/>
      <c r="J117" s="207">
        <f t="shared" si="0"/>
        <v>0</v>
      </c>
      <c r="K117" s="203" t="s">
        <v>36</v>
      </c>
      <c r="L117" s="57"/>
      <c r="M117" s="208" t="s">
        <v>36</v>
      </c>
      <c r="N117" s="209" t="s">
        <v>50</v>
      </c>
      <c r="O117" s="38"/>
      <c r="P117" s="210">
        <f t="shared" si="1"/>
        <v>0</v>
      </c>
      <c r="Q117" s="210">
        <v>0</v>
      </c>
      <c r="R117" s="210">
        <f t="shared" si="2"/>
        <v>0</v>
      </c>
      <c r="S117" s="210">
        <v>0</v>
      </c>
      <c r="T117" s="211">
        <f t="shared" si="3"/>
        <v>0</v>
      </c>
      <c r="AR117" s="19" t="s">
        <v>723</v>
      </c>
      <c r="AT117" s="19" t="s">
        <v>410</v>
      </c>
      <c r="AU117" s="19" t="s">
        <v>87</v>
      </c>
      <c r="AY117" s="19" t="s">
        <v>406</v>
      </c>
      <c r="BE117" s="212">
        <f t="shared" si="4"/>
        <v>0</v>
      </c>
      <c r="BF117" s="212">
        <f t="shared" si="5"/>
        <v>0</v>
      </c>
      <c r="BG117" s="212">
        <f t="shared" si="6"/>
        <v>0</v>
      </c>
      <c r="BH117" s="212">
        <f t="shared" si="7"/>
        <v>0</v>
      </c>
      <c r="BI117" s="212">
        <f t="shared" si="8"/>
        <v>0</v>
      </c>
      <c r="BJ117" s="19" t="s">
        <v>23</v>
      </c>
      <c r="BK117" s="212">
        <f t="shared" si="9"/>
        <v>0</v>
      </c>
      <c r="BL117" s="19" t="s">
        <v>723</v>
      </c>
      <c r="BM117" s="19" t="s">
        <v>7</v>
      </c>
    </row>
    <row r="118" spans="2:65" s="1" customFormat="1" ht="22.5" customHeight="1" x14ac:dyDescent="0.3">
      <c r="B118" s="37"/>
      <c r="C118" s="201" t="s">
        <v>520</v>
      </c>
      <c r="D118" s="201" t="s">
        <v>410</v>
      </c>
      <c r="E118" s="202" t="s">
        <v>3757</v>
      </c>
      <c r="F118" s="203" t="s">
        <v>3758</v>
      </c>
      <c r="G118" s="204" t="s">
        <v>1363</v>
      </c>
      <c r="H118" s="205">
        <v>2</v>
      </c>
      <c r="I118" s="206"/>
      <c r="J118" s="207">
        <f t="shared" si="0"/>
        <v>0</v>
      </c>
      <c r="K118" s="203" t="s">
        <v>36</v>
      </c>
      <c r="L118" s="57"/>
      <c r="M118" s="208" t="s">
        <v>36</v>
      </c>
      <c r="N118" s="209" t="s">
        <v>50</v>
      </c>
      <c r="O118" s="38"/>
      <c r="P118" s="210">
        <f t="shared" si="1"/>
        <v>0</v>
      </c>
      <c r="Q118" s="210">
        <v>0</v>
      </c>
      <c r="R118" s="210">
        <f t="shared" si="2"/>
        <v>0</v>
      </c>
      <c r="S118" s="210">
        <v>0</v>
      </c>
      <c r="T118" s="211">
        <f t="shared" si="3"/>
        <v>0</v>
      </c>
      <c r="AR118" s="19" t="s">
        <v>723</v>
      </c>
      <c r="AT118" s="19" t="s">
        <v>410</v>
      </c>
      <c r="AU118" s="19" t="s">
        <v>87</v>
      </c>
      <c r="AY118" s="19" t="s">
        <v>406</v>
      </c>
      <c r="BE118" s="212">
        <f t="shared" si="4"/>
        <v>0</v>
      </c>
      <c r="BF118" s="212">
        <f t="shared" si="5"/>
        <v>0</v>
      </c>
      <c r="BG118" s="212">
        <f t="shared" si="6"/>
        <v>0</v>
      </c>
      <c r="BH118" s="212">
        <f t="shared" si="7"/>
        <v>0</v>
      </c>
      <c r="BI118" s="212">
        <f t="shared" si="8"/>
        <v>0</v>
      </c>
      <c r="BJ118" s="19" t="s">
        <v>23</v>
      </c>
      <c r="BK118" s="212">
        <f t="shared" si="9"/>
        <v>0</v>
      </c>
      <c r="BL118" s="19" t="s">
        <v>723</v>
      </c>
      <c r="BM118" s="19" t="s">
        <v>520</v>
      </c>
    </row>
    <row r="119" spans="2:65" s="1" customFormat="1" ht="22.5" customHeight="1" x14ac:dyDescent="0.3">
      <c r="B119" s="37"/>
      <c r="C119" s="201" t="s">
        <v>525</v>
      </c>
      <c r="D119" s="201" t="s">
        <v>410</v>
      </c>
      <c r="E119" s="202" t="s">
        <v>3759</v>
      </c>
      <c r="F119" s="203" t="s">
        <v>3760</v>
      </c>
      <c r="G119" s="204" t="s">
        <v>1363</v>
      </c>
      <c r="H119" s="205">
        <v>2</v>
      </c>
      <c r="I119" s="206"/>
      <c r="J119" s="207">
        <f t="shared" si="0"/>
        <v>0</v>
      </c>
      <c r="K119" s="203" t="s">
        <v>36</v>
      </c>
      <c r="L119" s="57"/>
      <c r="M119" s="208" t="s">
        <v>36</v>
      </c>
      <c r="N119" s="209" t="s">
        <v>50</v>
      </c>
      <c r="O119" s="38"/>
      <c r="P119" s="210">
        <f t="shared" si="1"/>
        <v>0</v>
      </c>
      <c r="Q119" s="210">
        <v>0</v>
      </c>
      <c r="R119" s="210">
        <f t="shared" si="2"/>
        <v>0</v>
      </c>
      <c r="S119" s="210">
        <v>0</v>
      </c>
      <c r="T119" s="211">
        <f t="shared" si="3"/>
        <v>0</v>
      </c>
      <c r="AR119" s="19" t="s">
        <v>723</v>
      </c>
      <c r="AT119" s="19" t="s">
        <v>410</v>
      </c>
      <c r="AU119" s="19" t="s">
        <v>87</v>
      </c>
      <c r="AY119" s="19" t="s">
        <v>406</v>
      </c>
      <c r="BE119" s="212">
        <f t="shared" si="4"/>
        <v>0</v>
      </c>
      <c r="BF119" s="212">
        <f t="shared" si="5"/>
        <v>0</v>
      </c>
      <c r="BG119" s="212">
        <f t="shared" si="6"/>
        <v>0</v>
      </c>
      <c r="BH119" s="212">
        <f t="shared" si="7"/>
        <v>0</v>
      </c>
      <c r="BI119" s="212">
        <f t="shared" si="8"/>
        <v>0</v>
      </c>
      <c r="BJ119" s="19" t="s">
        <v>23</v>
      </c>
      <c r="BK119" s="212">
        <f t="shared" si="9"/>
        <v>0</v>
      </c>
      <c r="BL119" s="19" t="s">
        <v>723</v>
      </c>
      <c r="BM119" s="19" t="s">
        <v>525</v>
      </c>
    </row>
    <row r="120" spans="2:65" s="1" customFormat="1" ht="22.5" customHeight="1" x14ac:dyDescent="0.3">
      <c r="B120" s="37"/>
      <c r="C120" s="201" t="s">
        <v>527</v>
      </c>
      <c r="D120" s="201" t="s">
        <v>410</v>
      </c>
      <c r="E120" s="202" t="s">
        <v>3761</v>
      </c>
      <c r="F120" s="203" t="s">
        <v>3762</v>
      </c>
      <c r="G120" s="204" t="s">
        <v>1363</v>
      </c>
      <c r="H120" s="205">
        <v>2</v>
      </c>
      <c r="I120" s="206"/>
      <c r="J120" s="207">
        <f t="shared" si="0"/>
        <v>0</v>
      </c>
      <c r="K120" s="203" t="s">
        <v>36</v>
      </c>
      <c r="L120" s="57"/>
      <c r="M120" s="208" t="s">
        <v>36</v>
      </c>
      <c r="N120" s="209" t="s">
        <v>50</v>
      </c>
      <c r="O120" s="38"/>
      <c r="P120" s="210">
        <f t="shared" si="1"/>
        <v>0</v>
      </c>
      <c r="Q120" s="210">
        <v>0</v>
      </c>
      <c r="R120" s="210">
        <f t="shared" si="2"/>
        <v>0</v>
      </c>
      <c r="S120" s="210">
        <v>0</v>
      </c>
      <c r="T120" s="211">
        <f t="shared" si="3"/>
        <v>0</v>
      </c>
      <c r="AR120" s="19" t="s">
        <v>723</v>
      </c>
      <c r="AT120" s="19" t="s">
        <v>410</v>
      </c>
      <c r="AU120" s="19" t="s">
        <v>87</v>
      </c>
      <c r="AY120" s="19" t="s">
        <v>406</v>
      </c>
      <c r="BE120" s="212">
        <f t="shared" si="4"/>
        <v>0</v>
      </c>
      <c r="BF120" s="212">
        <f t="shared" si="5"/>
        <v>0</v>
      </c>
      <c r="BG120" s="212">
        <f t="shared" si="6"/>
        <v>0</v>
      </c>
      <c r="BH120" s="212">
        <f t="shared" si="7"/>
        <v>0</v>
      </c>
      <c r="BI120" s="212">
        <f t="shared" si="8"/>
        <v>0</v>
      </c>
      <c r="BJ120" s="19" t="s">
        <v>23</v>
      </c>
      <c r="BK120" s="212">
        <f t="shared" si="9"/>
        <v>0</v>
      </c>
      <c r="BL120" s="19" t="s">
        <v>723</v>
      </c>
      <c r="BM120" s="19" t="s">
        <v>527</v>
      </c>
    </row>
    <row r="121" spans="2:65" s="1" customFormat="1" ht="22.5" customHeight="1" x14ac:dyDescent="0.3">
      <c r="B121" s="37"/>
      <c r="C121" s="201" t="s">
        <v>532</v>
      </c>
      <c r="D121" s="201" t="s">
        <v>410</v>
      </c>
      <c r="E121" s="202" t="s">
        <v>3763</v>
      </c>
      <c r="F121" s="203" t="s">
        <v>3764</v>
      </c>
      <c r="G121" s="204" t="s">
        <v>1363</v>
      </c>
      <c r="H121" s="205">
        <v>1</v>
      </c>
      <c r="I121" s="206"/>
      <c r="J121" s="207">
        <f t="shared" si="0"/>
        <v>0</v>
      </c>
      <c r="K121" s="203" t="s">
        <v>36</v>
      </c>
      <c r="L121" s="57"/>
      <c r="M121" s="208" t="s">
        <v>36</v>
      </c>
      <c r="N121" s="209" t="s">
        <v>50</v>
      </c>
      <c r="O121" s="38"/>
      <c r="P121" s="210">
        <f t="shared" si="1"/>
        <v>0</v>
      </c>
      <c r="Q121" s="210">
        <v>0</v>
      </c>
      <c r="R121" s="210">
        <f t="shared" si="2"/>
        <v>0</v>
      </c>
      <c r="S121" s="210">
        <v>0</v>
      </c>
      <c r="T121" s="211">
        <f t="shared" si="3"/>
        <v>0</v>
      </c>
      <c r="AR121" s="19" t="s">
        <v>723</v>
      </c>
      <c r="AT121" s="19" t="s">
        <v>410</v>
      </c>
      <c r="AU121" s="19" t="s">
        <v>87</v>
      </c>
      <c r="AY121" s="19" t="s">
        <v>406</v>
      </c>
      <c r="BE121" s="212">
        <f t="shared" si="4"/>
        <v>0</v>
      </c>
      <c r="BF121" s="212">
        <f t="shared" si="5"/>
        <v>0</v>
      </c>
      <c r="BG121" s="212">
        <f t="shared" si="6"/>
        <v>0</v>
      </c>
      <c r="BH121" s="212">
        <f t="shared" si="7"/>
        <v>0</v>
      </c>
      <c r="BI121" s="212">
        <f t="shared" si="8"/>
        <v>0</v>
      </c>
      <c r="BJ121" s="19" t="s">
        <v>23</v>
      </c>
      <c r="BK121" s="212">
        <f t="shared" si="9"/>
        <v>0</v>
      </c>
      <c r="BL121" s="19" t="s">
        <v>723</v>
      </c>
      <c r="BM121" s="19" t="s">
        <v>532</v>
      </c>
    </row>
    <row r="122" spans="2:65" s="1" customFormat="1" ht="22.5" customHeight="1" x14ac:dyDescent="0.3">
      <c r="B122" s="37"/>
      <c r="C122" s="201" t="s">
        <v>539</v>
      </c>
      <c r="D122" s="201" t="s">
        <v>410</v>
      </c>
      <c r="E122" s="202" t="s">
        <v>4988</v>
      </c>
      <c r="F122" s="203" t="s">
        <v>4989</v>
      </c>
      <c r="G122" s="204" t="s">
        <v>1363</v>
      </c>
      <c r="H122" s="205">
        <v>1</v>
      </c>
      <c r="I122" s="206"/>
      <c r="J122" s="207">
        <f t="shared" si="0"/>
        <v>0</v>
      </c>
      <c r="K122" s="203" t="s">
        <v>36</v>
      </c>
      <c r="L122" s="57"/>
      <c r="M122" s="208" t="s">
        <v>36</v>
      </c>
      <c r="N122" s="209" t="s">
        <v>50</v>
      </c>
      <c r="O122" s="38"/>
      <c r="P122" s="210">
        <f t="shared" si="1"/>
        <v>0</v>
      </c>
      <c r="Q122" s="210">
        <v>0</v>
      </c>
      <c r="R122" s="210">
        <f t="shared" si="2"/>
        <v>0</v>
      </c>
      <c r="S122" s="210">
        <v>0</v>
      </c>
      <c r="T122" s="211">
        <f t="shared" si="3"/>
        <v>0</v>
      </c>
      <c r="AR122" s="19" t="s">
        <v>723</v>
      </c>
      <c r="AT122" s="19" t="s">
        <v>410</v>
      </c>
      <c r="AU122" s="19" t="s">
        <v>87</v>
      </c>
      <c r="AY122" s="19" t="s">
        <v>406</v>
      </c>
      <c r="BE122" s="212">
        <f t="shared" si="4"/>
        <v>0</v>
      </c>
      <c r="BF122" s="212">
        <f t="shared" si="5"/>
        <v>0</v>
      </c>
      <c r="BG122" s="212">
        <f t="shared" si="6"/>
        <v>0</v>
      </c>
      <c r="BH122" s="212">
        <f t="shared" si="7"/>
        <v>0</v>
      </c>
      <c r="BI122" s="212">
        <f t="shared" si="8"/>
        <v>0</v>
      </c>
      <c r="BJ122" s="19" t="s">
        <v>23</v>
      </c>
      <c r="BK122" s="212">
        <f t="shared" si="9"/>
        <v>0</v>
      </c>
      <c r="BL122" s="19" t="s">
        <v>723</v>
      </c>
      <c r="BM122" s="19" t="s">
        <v>539</v>
      </c>
    </row>
    <row r="123" spans="2:65" s="1" customFormat="1" ht="22.5" customHeight="1" x14ac:dyDescent="0.3">
      <c r="B123" s="37"/>
      <c r="C123" s="201" t="s">
        <v>543</v>
      </c>
      <c r="D123" s="201" t="s">
        <v>410</v>
      </c>
      <c r="E123" s="202" t="s">
        <v>3763</v>
      </c>
      <c r="F123" s="203" t="s">
        <v>3764</v>
      </c>
      <c r="G123" s="204" t="s">
        <v>1363</v>
      </c>
      <c r="H123" s="205">
        <v>1</v>
      </c>
      <c r="I123" s="206"/>
      <c r="J123" s="207">
        <f t="shared" si="0"/>
        <v>0</v>
      </c>
      <c r="K123" s="203" t="s">
        <v>36</v>
      </c>
      <c r="L123" s="57"/>
      <c r="M123" s="208" t="s">
        <v>36</v>
      </c>
      <c r="N123" s="209" t="s">
        <v>50</v>
      </c>
      <c r="O123" s="38"/>
      <c r="P123" s="210">
        <f t="shared" si="1"/>
        <v>0</v>
      </c>
      <c r="Q123" s="210">
        <v>0</v>
      </c>
      <c r="R123" s="210">
        <f t="shared" si="2"/>
        <v>0</v>
      </c>
      <c r="S123" s="210">
        <v>0</v>
      </c>
      <c r="T123" s="211">
        <f t="shared" si="3"/>
        <v>0</v>
      </c>
      <c r="AR123" s="19" t="s">
        <v>723</v>
      </c>
      <c r="AT123" s="19" t="s">
        <v>410</v>
      </c>
      <c r="AU123" s="19" t="s">
        <v>87</v>
      </c>
      <c r="AY123" s="19" t="s">
        <v>406</v>
      </c>
      <c r="BE123" s="212">
        <f t="shared" si="4"/>
        <v>0</v>
      </c>
      <c r="BF123" s="212">
        <f t="shared" si="5"/>
        <v>0</v>
      </c>
      <c r="BG123" s="212">
        <f t="shared" si="6"/>
        <v>0</v>
      </c>
      <c r="BH123" s="212">
        <f t="shared" si="7"/>
        <v>0</v>
      </c>
      <c r="BI123" s="212">
        <f t="shared" si="8"/>
        <v>0</v>
      </c>
      <c r="BJ123" s="19" t="s">
        <v>23</v>
      </c>
      <c r="BK123" s="212">
        <f t="shared" si="9"/>
        <v>0</v>
      </c>
      <c r="BL123" s="19" t="s">
        <v>723</v>
      </c>
      <c r="BM123" s="19" t="s">
        <v>543</v>
      </c>
    </row>
    <row r="124" spans="2:65" s="1" customFormat="1" ht="22.5" customHeight="1" x14ac:dyDescent="0.3">
      <c r="B124" s="37"/>
      <c r="C124" s="201" t="s">
        <v>546</v>
      </c>
      <c r="D124" s="201" t="s">
        <v>410</v>
      </c>
      <c r="E124" s="202" t="s">
        <v>3725</v>
      </c>
      <c r="F124" s="203" t="s">
        <v>3726</v>
      </c>
      <c r="G124" s="204" t="s">
        <v>1363</v>
      </c>
      <c r="H124" s="205">
        <v>2</v>
      </c>
      <c r="I124" s="206"/>
      <c r="J124" s="207">
        <f t="shared" si="0"/>
        <v>0</v>
      </c>
      <c r="K124" s="203" t="s">
        <v>36</v>
      </c>
      <c r="L124" s="57"/>
      <c r="M124" s="208" t="s">
        <v>36</v>
      </c>
      <c r="N124" s="209" t="s">
        <v>50</v>
      </c>
      <c r="O124" s="38"/>
      <c r="P124" s="210">
        <f t="shared" si="1"/>
        <v>0</v>
      </c>
      <c r="Q124" s="210">
        <v>0</v>
      </c>
      <c r="R124" s="210">
        <f t="shared" si="2"/>
        <v>0</v>
      </c>
      <c r="S124" s="210">
        <v>0</v>
      </c>
      <c r="T124" s="211">
        <f t="shared" si="3"/>
        <v>0</v>
      </c>
      <c r="AR124" s="19" t="s">
        <v>723</v>
      </c>
      <c r="AT124" s="19" t="s">
        <v>410</v>
      </c>
      <c r="AU124" s="19" t="s">
        <v>87</v>
      </c>
      <c r="AY124" s="19" t="s">
        <v>406</v>
      </c>
      <c r="BE124" s="212">
        <f t="shared" si="4"/>
        <v>0</v>
      </c>
      <c r="BF124" s="212">
        <f t="shared" si="5"/>
        <v>0</v>
      </c>
      <c r="BG124" s="212">
        <f t="shared" si="6"/>
        <v>0</v>
      </c>
      <c r="BH124" s="212">
        <f t="shared" si="7"/>
        <v>0</v>
      </c>
      <c r="BI124" s="212">
        <f t="shared" si="8"/>
        <v>0</v>
      </c>
      <c r="BJ124" s="19" t="s">
        <v>23</v>
      </c>
      <c r="BK124" s="212">
        <f t="shared" si="9"/>
        <v>0</v>
      </c>
      <c r="BL124" s="19" t="s">
        <v>723</v>
      </c>
      <c r="BM124" s="19" t="s">
        <v>546</v>
      </c>
    </row>
    <row r="125" spans="2:65" s="1" customFormat="1" ht="22.5" customHeight="1" x14ac:dyDescent="0.3">
      <c r="B125" s="37"/>
      <c r="C125" s="201" t="s">
        <v>550</v>
      </c>
      <c r="D125" s="201" t="s">
        <v>410</v>
      </c>
      <c r="E125" s="202" t="s">
        <v>3765</v>
      </c>
      <c r="F125" s="203" t="s">
        <v>3766</v>
      </c>
      <c r="G125" s="204" t="s">
        <v>1363</v>
      </c>
      <c r="H125" s="205">
        <v>1</v>
      </c>
      <c r="I125" s="206"/>
      <c r="J125" s="207">
        <f t="shared" si="0"/>
        <v>0</v>
      </c>
      <c r="K125" s="203" t="s">
        <v>36</v>
      </c>
      <c r="L125" s="57"/>
      <c r="M125" s="208" t="s">
        <v>36</v>
      </c>
      <c r="N125" s="209" t="s">
        <v>50</v>
      </c>
      <c r="O125" s="38"/>
      <c r="P125" s="210">
        <f t="shared" si="1"/>
        <v>0</v>
      </c>
      <c r="Q125" s="210">
        <v>0</v>
      </c>
      <c r="R125" s="210">
        <f t="shared" si="2"/>
        <v>0</v>
      </c>
      <c r="S125" s="210">
        <v>0</v>
      </c>
      <c r="T125" s="211">
        <f t="shared" si="3"/>
        <v>0</v>
      </c>
      <c r="AR125" s="19" t="s">
        <v>723</v>
      </c>
      <c r="AT125" s="19" t="s">
        <v>410</v>
      </c>
      <c r="AU125" s="19" t="s">
        <v>87</v>
      </c>
      <c r="AY125" s="19" t="s">
        <v>406</v>
      </c>
      <c r="BE125" s="212">
        <f t="shared" si="4"/>
        <v>0</v>
      </c>
      <c r="BF125" s="212">
        <f t="shared" si="5"/>
        <v>0</v>
      </c>
      <c r="BG125" s="212">
        <f t="shared" si="6"/>
        <v>0</v>
      </c>
      <c r="BH125" s="212">
        <f t="shared" si="7"/>
        <v>0</v>
      </c>
      <c r="BI125" s="212">
        <f t="shared" si="8"/>
        <v>0</v>
      </c>
      <c r="BJ125" s="19" t="s">
        <v>23</v>
      </c>
      <c r="BK125" s="212">
        <f t="shared" si="9"/>
        <v>0</v>
      </c>
      <c r="BL125" s="19" t="s">
        <v>723</v>
      </c>
      <c r="BM125" s="19" t="s">
        <v>550</v>
      </c>
    </row>
    <row r="126" spans="2:65" s="1" customFormat="1" ht="22.5" customHeight="1" x14ac:dyDescent="0.3">
      <c r="B126" s="37"/>
      <c r="C126" s="201" t="s">
        <v>299</v>
      </c>
      <c r="D126" s="201" t="s">
        <v>410</v>
      </c>
      <c r="E126" s="202" t="s">
        <v>3767</v>
      </c>
      <c r="F126" s="203" t="s">
        <v>3768</v>
      </c>
      <c r="G126" s="204" t="s">
        <v>1363</v>
      </c>
      <c r="H126" s="205">
        <v>1</v>
      </c>
      <c r="I126" s="206"/>
      <c r="J126" s="207">
        <f t="shared" si="0"/>
        <v>0</v>
      </c>
      <c r="K126" s="203" t="s">
        <v>36</v>
      </c>
      <c r="L126" s="57"/>
      <c r="M126" s="208" t="s">
        <v>36</v>
      </c>
      <c r="N126" s="209" t="s">
        <v>50</v>
      </c>
      <c r="O126" s="38"/>
      <c r="P126" s="210">
        <f t="shared" si="1"/>
        <v>0</v>
      </c>
      <c r="Q126" s="210">
        <v>0</v>
      </c>
      <c r="R126" s="210">
        <f t="shared" si="2"/>
        <v>0</v>
      </c>
      <c r="S126" s="210">
        <v>0</v>
      </c>
      <c r="T126" s="211">
        <f t="shared" si="3"/>
        <v>0</v>
      </c>
      <c r="AR126" s="19" t="s">
        <v>723</v>
      </c>
      <c r="AT126" s="19" t="s">
        <v>410</v>
      </c>
      <c r="AU126" s="19" t="s">
        <v>87</v>
      </c>
      <c r="AY126" s="19" t="s">
        <v>406</v>
      </c>
      <c r="BE126" s="212">
        <f t="shared" si="4"/>
        <v>0</v>
      </c>
      <c r="BF126" s="212">
        <f t="shared" si="5"/>
        <v>0</v>
      </c>
      <c r="BG126" s="212">
        <f t="shared" si="6"/>
        <v>0</v>
      </c>
      <c r="BH126" s="212">
        <f t="shared" si="7"/>
        <v>0</v>
      </c>
      <c r="BI126" s="212">
        <f t="shared" si="8"/>
        <v>0</v>
      </c>
      <c r="BJ126" s="19" t="s">
        <v>23</v>
      </c>
      <c r="BK126" s="212">
        <f t="shared" si="9"/>
        <v>0</v>
      </c>
      <c r="BL126" s="19" t="s">
        <v>723</v>
      </c>
      <c r="BM126" s="19" t="s">
        <v>299</v>
      </c>
    </row>
    <row r="127" spans="2:65" s="1" customFormat="1" ht="22.5" customHeight="1" x14ac:dyDescent="0.3">
      <c r="B127" s="37"/>
      <c r="C127" s="201" t="s">
        <v>559</v>
      </c>
      <c r="D127" s="201" t="s">
        <v>410</v>
      </c>
      <c r="E127" s="202" t="s">
        <v>3769</v>
      </c>
      <c r="F127" s="203" t="s">
        <v>3770</v>
      </c>
      <c r="G127" s="204" t="s">
        <v>1363</v>
      </c>
      <c r="H127" s="205">
        <v>1</v>
      </c>
      <c r="I127" s="206"/>
      <c r="J127" s="207">
        <f t="shared" si="0"/>
        <v>0</v>
      </c>
      <c r="K127" s="203" t="s">
        <v>36</v>
      </c>
      <c r="L127" s="57"/>
      <c r="M127" s="208" t="s">
        <v>36</v>
      </c>
      <c r="N127" s="209" t="s">
        <v>50</v>
      </c>
      <c r="O127" s="38"/>
      <c r="P127" s="210">
        <f t="shared" si="1"/>
        <v>0</v>
      </c>
      <c r="Q127" s="210">
        <v>0</v>
      </c>
      <c r="R127" s="210">
        <f t="shared" si="2"/>
        <v>0</v>
      </c>
      <c r="S127" s="210">
        <v>0</v>
      </c>
      <c r="T127" s="211">
        <f t="shared" si="3"/>
        <v>0</v>
      </c>
      <c r="AR127" s="19" t="s">
        <v>723</v>
      </c>
      <c r="AT127" s="19" t="s">
        <v>410</v>
      </c>
      <c r="AU127" s="19" t="s">
        <v>87</v>
      </c>
      <c r="AY127" s="19" t="s">
        <v>406</v>
      </c>
      <c r="BE127" s="212">
        <f t="shared" si="4"/>
        <v>0</v>
      </c>
      <c r="BF127" s="212">
        <f t="shared" si="5"/>
        <v>0</v>
      </c>
      <c r="BG127" s="212">
        <f t="shared" si="6"/>
        <v>0</v>
      </c>
      <c r="BH127" s="212">
        <f t="shared" si="7"/>
        <v>0</v>
      </c>
      <c r="BI127" s="212">
        <f t="shared" si="8"/>
        <v>0</v>
      </c>
      <c r="BJ127" s="19" t="s">
        <v>23</v>
      </c>
      <c r="BK127" s="212">
        <f t="shared" si="9"/>
        <v>0</v>
      </c>
      <c r="BL127" s="19" t="s">
        <v>723</v>
      </c>
      <c r="BM127" s="19" t="s">
        <v>559</v>
      </c>
    </row>
    <row r="128" spans="2:65" s="1" customFormat="1" ht="22.5" customHeight="1" x14ac:dyDescent="0.3">
      <c r="B128" s="37"/>
      <c r="C128" s="201" t="s">
        <v>564</v>
      </c>
      <c r="D128" s="201" t="s">
        <v>410</v>
      </c>
      <c r="E128" s="202" t="s">
        <v>3763</v>
      </c>
      <c r="F128" s="203" t="s">
        <v>3764</v>
      </c>
      <c r="G128" s="204" t="s">
        <v>1363</v>
      </c>
      <c r="H128" s="205">
        <v>4</v>
      </c>
      <c r="I128" s="206"/>
      <c r="J128" s="207">
        <f t="shared" si="0"/>
        <v>0</v>
      </c>
      <c r="K128" s="203" t="s">
        <v>36</v>
      </c>
      <c r="L128" s="57"/>
      <c r="M128" s="208" t="s">
        <v>36</v>
      </c>
      <c r="N128" s="209" t="s">
        <v>50</v>
      </c>
      <c r="O128" s="38"/>
      <c r="P128" s="210">
        <f t="shared" si="1"/>
        <v>0</v>
      </c>
      <c r="Q128" s="210">
        <v>0</v>
      </c>
      <c r="R128" s="210">
        <f t="shared" si="2"/>
        <v>0</v>
      </c>
      <c r="S128" s="210">
        <v>0</v>
      </c>
      <c r="T128" s="211">
        <f t="shared" si="3"/>
        <v>0</v>
      </c>
      <c r="AR128" s="19" t="s">
        <v>723</v>
      </c>
      <c r="AT128" s="19" t="s">
        <v>410</v>
      </c>
      <c r="AU128" s="19" t="s">
        <v>87</v>
      </c>
      <c r="AY128" s="19" t="s">
        <v>406</v>
      </c>
      <c r="BE128" s="212">
        <f t="shared" si="4"/>
        <v>0</v>
      </c>
      <c r="BF128" s="212">
        <f t="shared" si="5"/>
        <v>0</v>
      </c>
      <c r="BG128" s="212">
        <f t="shared" si="6"/>
        <v>0</v>
      </c>
      <c r="BH128" s="212">
        <f t="shared" si="7"/>
        <v>0</v>
      </c>
      <c r="BI128" s="212">
        <f t="shared" si="8"/>
        <v>0</v>
      </c>
      <c r="BJ128" s="19" t="s">
        <v>23</v>
      </c>
      <c r="BK128" s="212">
        <f t="shared" si="9"/>
        <v>0</v>
      </c>
      <c r="BL128" s="19" t="s">
        <v>723</v>
      </c>
      <c r="BM128" s="19" t="s">
        <v>564</v>
      </c>
    </row>
    <row r="129" spans="2:65" s="1" customFormat="1" ht="22.5" customHeight="1" x14ac:dyDescent="0.3">
      <c r="B129" s="37"/>
      <c r="C129" s="201" t="s">
        <v>572</v>
      </c>
      <c r="D129" s="201" t="s">
        <v>410</v>
      </c>
      <c r="E129" s="202" t="s">
        <v>3771</v>
      </c>
      <c r="F129" s="203" t="s">
        <v>3772</v>
      </c>
      <c r="G129" s="204" t="s">
        <v>1363</v>
      </c>
      <c r="H129" s="205">
        <v>1</v>
      </c>
      <c r="I129" s="206"/>
      <c r="J129" s="207">
        <f t="shared" ref="J129:J147" si="10">ROUND(I129*H129,2)</f>
        <v>0</v>
      </c>
      <c r="K129" s="203" t="s">
        <v>36</v>
      </c>
      <c r="L129" s="57"/>
      <c r="M129" s="208" t="s">
        <v>36</v>
      </c>
      <c r="N129" s="209" t="s">
        <v>50</v>
      </c>
      <c r="O129" s="38"/>
      <c r="P129" s="210">
        <f t="shared" ref="P129:P147" si="11">O129*H129</f>
        <v>0</v>
      </c>
      <c r="Q129" s="210">
        <v>0</v>
      </c>
      <c r="R129" s="210">
        <f t="shared" ref="R129:R147" si="12">Q129*H129</f>
        <v>0</v>
      </c>
      <c r="S129" s="210">
        <v>0</v>
      </c>
      <c r="T129" s="211">
        <f t="shared" ref="T129:T147" si="13">S129*H129</f>
        <v>0</v>
      </c>
      <c r="AR129" s="19" t="s">
        <v>723</v>
      </c>
      <c r="AT129" s="19" t="s">
        <v>410</v>
      </c>
      <c r="AU129" s="19" t="s">
        <v>87</v>
      </c>
      <c r="AY129" s="19" t="s">
        <v>406</v>
      </c>
      <c r="BE129" s="212">
        <f t="shared" ref="BE129:BE147" si="14">IF(N129="základní",J129,0)</f>
        <v>0</v>
      </c>
      <c r="BF129" s="212">
        <f t="shared" ref="BF129:BF147" si="15">IF(N129="snížená",J129,0)</f>
        <v>0</v>
      </c>
      <c r="BG129" s="212">
        <f t="shared" ref="BG129:BG147" si="16">IF(N129="zákl. přenesená",J129,0)</f>
        <v>0</v>
      </c>
      <c r="BH129" s="212">
        <f t="shared" ref="BH129:BH147" si="17">IF(N129="sníž. přenesená",J129,0)</f>
        <v>0</v>
      </c>
      <c r="BI129" s="212">
        <f t="shared" ref="BI129:BI147" si="18">IF(N129="nulová",J129,0)</f>
        <v>0</v>
      </c>
      <c r="BJ129" s="19" t="s">
        <v>23</v>
      </c>
      <c r="BK129" s="212">
        <f t="shared" ref="BK129:BK147" si="19">ROUND(I129*H129,2)</f>
        <v>0</v>
      </c>
      <c r="BL129" s="19" t="s">
        <v>723</v>
      </c>
      <c r="BM129" s="19" t="s">
        <v>572</v>
      </c>
    </row>
    <row r="130" spans="2:65" s="1" customFormat="1" ht="22.5" customHeight="1" x14ac:dyDescent="0.3">
      <c r="B130" s="37"/>
      <c r="C130" s="201" t="s">
        <v>576</v>
      </c>
      <c r="D130" s="201" t="s">
        <v>410</v>
      </c>
      <c r="E130" s="202" t="s">
        <v>3773</v>
      </c>
      <c r="F130" s="203" t="s">
        <v>3774</v>
      </c>
      <c r="G130" s="204" t="s">
        <v>1363</v>
      </c>
      <c r="H130" s="205">
        <v>1</v>
      </c>
      <c r="I130" s="206"/>
      <c r="J130" s="207">
        <f t="shared" si="10"/>
        <v>0</v>
      </c>
      <c r="K130" s="203" t="s">
        <v>36</v>
      </c>
      <c r="L130" s="57"/>
      <c r="M130" s="208" t="s">
        <v>36</v>
      </c>
      <c r="N130" s="209" t="s">
        <v>50</v>
      </c>
      <c r="O130" s="38"/>
      <c r="P130" s="210">
        <f t="shared" si="11"/>
        <v>0</v>
      </c>
      <c r="Q130" s="210">
        <v>0</v>
      </c>
      <c r="R130" s="210">
        <f t="shared" si="12"/>
        <v>0</v>
      </c>
      <c r="S130" s="210">
        <v>0</v>
      </c>
      <c r="T130" s="211">
        <f t="shared" si="13"/>
        <v>0</v>
      </c>
      <c r="AR130" s="19" t="s">
        <v>723</v>
      </c>
      <c r="AT130" s="19" t="s">
        <v>410</v>
      </c>
      <c r="AU130" s="19" t="s">
        <v>87</v>
      </c>
      <c r="AY130" s="19" t="s">
        <v>406</v>
      </c>
      <c r="BE130" s="212">
        <f t="shared" si="14"/>
        <v>0</v>
      </c>
      <c r="BF130" s="212">
        <f t="shared" si="15"/>
        <v>0</v>
      </c>
      <c r="BG130" s="212">
        <f t="shared" si="16"/>
        <v>0</v>
      </c>
      <c r="BH130" s="212">
        <f t="shared" si="17"/>
        <v>0</v>
      </c>
      <c r="BI130" s="212">
        <f t="shared" si="18"/>
        <v>0</v>
      </c>
      <c r="BJ130" s="19" t="s">
        <v>23</v>
      </c>
      <c r="BK130" s="212">
        <f t="shared" si="19"/>
        <v>0</v>
      </c>
      <c r="BL130" s="19" t="s">
        <v>723</v>
      </c>
      <c r="BM130" s="19" t="s">
        <v>576</v>
      </c>
    </row>
    <row r="131" spans="2:65" s="1" customFormat="1" ht="22.5" customHeight="1" x14ac:dyDescent="0.3">
      <c r="B131" s="37"/>
      <c r="C131" s="201" t="s">
        <v>580</v>
      </c>
      <c r="D131" s="201" t="s">
        <v>410</v>
      </c>
      <c r="E131" s="202" t="s">
        <v>3771</v>
      </c>
      <c r="F131" s="203" t="s">
        <v>3772</v>
      </c>
      <c r="G131" s="204" t="s">
        <v>1363</v>
      </c>
      <c r="H131" s="205">
        <v>6</v>
      </c>
      <c r="I131" s="206"/>
      <c r="J131" s="207">
        <f t="shared" si="10"/>
        <v>0</v>
      </c>
      <c r="K131" s="203" t="s">
        <v>36</v>
      </c>
      <c r="L131" s="57"/>
      <c r="M131" s="208" t="s">
        <v>36</v>
      </c>
      <c r="N131" s="209" t="s">
        <v>50</v>
      </c>
      <c r="O131" s="38"/>
      <c r="P131" s="210">
        <f t="shared" si="11"/>
        <v>0</v>
      </c>
      <c r="Q131" s="210">
        <v>0</v>
      </c>
      <c r="R131" s="210">
        <f t="shared" si="12"/>
        <v>0</v>
      </c>
      <c r="S131" s="210">
        <v>0</v>
      </c>
      <c r="T131" s="211">
        <f t="shared" si="13"/>
        <v>0</v>
      </c>
      <c r="AR131" s="19" t="s">
        <v>723</v>
      </c>
      <c r="AT131" s="19" t="s">
        <v>410</v>
      </c>
      <c r="AU131" s="19" t="s">
        <v>87</v>
      </c>
      <c r="AY131" s="19" t="s">
        <v>406</v>
      </c>
      <c r="BE131" s="212">
        <f t="shared" si="14"/>
        <v>0</v>
      </c>
      <c r="BF131" s="212">
        <f t="shared" si="15"/>
        <v>0</v>
      </c>
      <c r="BG131" s="212">
        <f t="shared" si="16"/>
        <v>0</v>
      </c>
      <c r="BH131" s="212">
        <f t="shared" si="17"/>
        <v>0</v>
      </c>
      <c r="BI131" s="212">
        <f t="shared" si="18"/>
        <v>0</v>
      </c>
      <c r="BJ131" s="19" t="s">
        <v>23</v>
      </c>
      <c r="BK131" s="212">
        <f t="shared" si="19"/>
        <v>0</v>
      </c>
      <c r="BL131" s="19" t="s">
        <v>723</v>
      </c>
      <c r="BM131" s="19" t="s">
        <v>580</v>
      </c>
    </row>
    <row r="132" spans="2:65" s="1" customFormat="1" ht="22.5" customHeight="1" x14ac:dyDescent="0.3">
      <c r="B132" s="37"/>
      <c r="C132" s="201" t="s">
        <v>585</v>
      </c>
      <c r="D132" s="201" t="s">
        <v>410</v>
      </c>
      <c r="E132" s="202" t="s">
        <v>3775</v>
      </c>
      <c r="F132" s="203" t="s">
        <v>3776</v>
      </c>
      <c r="G132" s="204" t="s">
        <v>1363</v>
      </c>
      <c r="H132" s="205">
        <v>1</v>
      </c>
      <c r="I132" s="206"/>
      <c r="J132" s="207">
        <f t="shared" si="10"/>
        <v>0</v>
      </c>
      <c r="K132" s="203" t="s">
        <v>36</v>
      </c>
      <c r="L132" s="57"/>
      <c r="M132" s="208" t="s">
        <v>36</v>
      </c>
      <c r="N132" s="209" t="s">
        <v>50</v>
      </c>
      <c r="O132" s="38"/>
      <c r="P132" s="210">
        <f t="shared" si="11"/>
        <v>0</v>
      </c>
      <c r="Q132" s="210">
        <v>0</v>
      </c>
      <c r="R132" s="210">
        <f t="shared" si="12"/>
        <v>0</v>
      </c>
      <c r="S132" s="210">
        <v>0</v>
      </c>
      <c r="T132" s="211">
        <f t="shared" si="13"/>
        <v>0</v>
      </c>
      <c r="AR132" s="19" t="s">
        <v>723</v>
      </c>
      <c r="AT132" s="19" t="s">
        <v>410</v>
      </c>
      <c r="AU132" s="19" t="s">
        <v>87</v>
      </c>
      <c r="AY132" s="19" t="s">
        <v>406</v>
      </c>
      <c r="BE132" s="212">
        <f t="shared" si="14"/>
        <v>0</v>
      </c>
      <c r="BF132" s="212">
        <f t="shared" si="15"/>
        <v>0</v>
      </c>
      <c r="BG132" s="212">
        <f t="shared" si="16"/>
        <v>0</v>
      </c>
      <c r="BH132" s="212">
        <f t="shared" si="17"/>
        <v>0</v>
      </c>
      <c r="BI132" s="212">
        <f t="shared" si="18"/>
        <v>0</v>
      </c>
      <c r="BJ132" s="19" t="s">
        <v>23</v>
      </c>
      <c r="BK132" s="212">
        <f t="shared" si="19"/>
        <v>0</v>
      </c>
      <c r="BL132" s="19" t="s">
        <v>723</v>
      </c>
      <c r="BM132" s="19" t="s">
        <v>585</v>
      </c>
    </row>
    <row r="133" spans="2:65" s="1" customFormat="1" ht="22.5" customHeight="1" x14ac:dyDescent="0.3">
      <c r="B133" s="37"/>
      <c r="C133" s="201" t="s">
        <v>587</v>
      </c>
      <c r="D133" s="201" t="s">
        <v>410</v>
      </c>
      <c r="E133" s="202" t="s">
        <v>3763</v>
      </c>
      <c r="F133" s="203" t="s">
        <v>3764</v>
      </c>
      <c r="G133" s="204" t="s">
        <v>1363</v>
      </c>
      <c r="H133" s="205">
        <v>2</v>
      </c>
      <c r="I133" s="206"/>
      <c r="J133" s="207">
        <f t="shared" si="10"/>
        <v>0</v>
      </c>
      <c r="K133" s="203" t="s">
        <v>36</v>
      </c>
      <c r="L133" s="57"/>
      <c r="M133" s="208" t="s">
        <v>36</v>
      </c>
      <c r="N133" s="209" t="s">
        <v>50</v>
      </c>
      <c r="O133" s="38"/>
      <c r="P133" s="210">
        <f t="shared" si="11"/>
        <v>0</v>
      </c>
      <c r="Q133" s="210">
        <v>0</v>
      </c>
      <c r="R133" s="210">
        <f t="shared" si="12"/>
        <v>0</v>
      </c>
      <c r="S133" s="210">
        <v>0</v>
      </c>
      <c r="T133" s="211">
        <f t="shared" si="13"/>
        <v>0</v>
      </c>
      <c r="AR133" s="19" t="s">
        <v>723</v>
      </c>
      <c r="AT133" s="19" t="s">
        <v>410</v>
      </c>
      <c r="AU133" s="19" t="s">
        <v>87</v>
      </c>
      <c r="AY133" s="19" t="s">
        <v>406</v>
      </c>
      <c r="BE133" s="212">
        <f t="shared" si="14"/>
        <v>0</v>
      </c>
      <c r="BF133" s="212">
        <f t="shared" si="15"/>
        <v>0</v>
      </c>
      <c r="BG133" s="212">
        <f t="shared" si="16"/>
        <v>0</v>
      </c>
      <c r="BH133" s="212">
        <f t="shared" si="17"/>
        <v>0</v>
      </c>
      <c r="BI133" s="212">
        <f t="shared" si="18"/>
        <v>0</v>
      </c>
      <c r="BJ133" s="19" t="s">
        <v>23</v>
      </c>
      <c r="BK133" s="212">
        <f t="shared" si="19"/>
        <v>0</v>
      </c>
      <c r="BL133" s="19" t="s">
        <v>723</v>
      </c>
      <c r="BM133" s="19" t="s">
        <v>587</v>
      </c>
    </row>
    <row r="134" spans="2:65" s="1" customFormat="1" ht="22.5" customHeight="1" x14ac:dyDescent="0.3">
      <c r="B134" s="37"/>
      <c r="C134" s="201" t="s">
        <v>593</v>
      </c>
      <c r="D134" s="201" t="s">
        <v>410</v>
      </c>
      <c r="E134" s="202" t="s">
        <v>3777</v>
      </c>
      <c r="F134" s="203" t="s">
        <v>3778</v>
      </c>
      <c r="G134" s="204" t="s">
        <v>3037</v>
      </c>
      <c r="H134" s="205">
        <v>100</v>
      </c>
      <c r="I134" s="206"/>
      <c r="J134" s="207">
        <f t="shared" si="10"/>
        <v>0</v>
      </c>
      <c r="K134" s="203" t="s">
        <v>36</v>
      </c>
      <c r="L134" s="57"/>
      <c r="M134" s="208" t="s">
        <v>36</v>
      </c>
      <c r="N134" s="209" t="s">
        <v>50</v>
      </c>
      <c r="O134" s="38"/>
      <c r="P134" s="210">
        <f t="shared" si="11"/>
        <v>0</v>
      </c>
      <c r="Q134" s="210">
        <v>0</v>
      </c>
      <c r="R134" s="210">
        <f t="shared" si="12"/>
        <v>0</v>
      </c>
      <c r="S134" s="210">
        <v>0</v>
      </c>
      <c r="T134" s="211">
        <f t="shared" si="13"/>
        <v>0</v>
      </c>
      <c r="AR134" s="19" t="s">
        <v>723</v>
      </c>
      <c r="AT134" s="19" t="s">
        <v>410</v>
      </c>
      <c r="AU134" s="19" t="s">
        <v>87</v>
      </c>
      <c r="AY134" s="19" t="s">
        <v>406</v>
      </c>
      <c r="BE134" s="212">
        <f t="shared" si="14"/>
        <v>0</v>
      </c>
      <c r="BF134" s="212">
        <f t="shared" si="15"/>
        <v>0</v>
      </c>
      <c r="BG134" s="212">
        <f t="shared" si="16"/>
        <v>0</v>
      </c>
      <c r="BH134" s="212">
        <f t="shared" si="17"/>
        <v>0</v>
      </c>
      <c r="BI134" s="212">
        <f t="shared" si="18"/>
        <v>0</v>
      </c>
      <c r="BJ134" s="19" t="s">
        <v>23</v>
      </c>
      <c r="BK134" s="212">
        <f t="shared" si="19"/>
        <v>0</v>
      </c>
      <c r="BL134" s="19" t="s">
        <v>723</v>
      </c>
      <c r="BM134" s="19" t="s">
        <v>593</v>
      </c>
    </row>
    <row r="135" spans="2:65" s="1" customFormat="1" ht="22.5" customHeight="1" x14ac:dyDescent="0.3">
      <c r="B135" s="37"/>
      <c r="C135" s="201" t="s">
        <v>600</v>
      </c>
      <c r="D135" s="201" t="s">
        <v>410</v>
      </c>
      <c r="E135" s="202" t="s">
        <v>3779</v>
      </c>
      <c r="F135" s="203" t="s">
        <v>3780</v>
      </c>
      <c r="G135" s="204" t="s">
        <v>3037</v>
      </c>
      <c r="H135" s="205">
        <v>8</v>
      </c>
      <c r="I135" s="206"/>
      <c r="J135" s="207">
        <f t="shared" si="10"/>
        <v>0</v>
      </c>
      <c r="K135" s="203" t="s">
        <v>36</v>
      </c>
      <c r="L135" s="57"/>
      <c r="M135" s="208" t="s">
        <v>36</v>
      </c>
      <c r="N135" s="209" t="s">
        <v>50</v>
      </c>
      <c r="O135" s="38"/>
      <c r="P135" s="210">
        <f t="shared" si="11"/>
        <v>0</v>
      </c>
      <c r="Q135" s="210">
        <v>0</v>
      </c>
      <c r="R135" s="210">
        <f t="shared" si="12"/>
        <v>0</v>
      </c>
      <c r="S135" s="210">
        <v>0</v>
      </c>
      <c r="T135" s="211">
        <f t="shared" si="13"/>
        <v>0</v>
      </c>
      <c r="AR135" s="19" t="s">
        <v>723</v>
      </c>
      <c r="AT135" s="19" t="s">
        <v>410</v>
      </c>
      <c r="AU135" s="19" t="s">
        <v>87</v>
      </c>
      <c r="AY135" s="19" t="s">
        <v>406</v>
      </c>
      <c r="BE135" s="212">
        <f t="shared" si="14"/>
        <v>0</v>
      </c>
      <c r="BF135" s="212">
        <f t="shared" si="15"/>
        <v>0</v>
      </c>
      <c r="BG135" s="212">
        <f t="shared" si="16"/>
        <v>0</v>
      </c>
      <c r="BH135" s="212">
        <f t="shared" si="17"/>
        <v>0</v>
      </c>
      <c r="BI135" s="212">
        <f t="shared" si="18"/>
        <v>0</v>
      </c>
      <c r="BJ135" s="19" t="s">
        <v>23</v>
      </c>
      <c r="BK135" s="212">
        <f t="shared" si="19"/>
        <v>0</v>
      </c>
      <c r="BL135" s="19" t="s">
        <v>723</v>
      </c>
      <c r="BM135" s="19" t="s">
        <v>600</v>
      </c>
    </row>
    <row r="136" spans="2:65" s="1" customFormat="1" ht="22.5" customHeight="1" x14ac:dyDescent="0.3">
      <c r="B136" s="37"/>
      <c r="C136" s="201" t="s">
        <v>607</v>
      </c>
      <c r="D136" s="201" t="s">
        <v>410</v>
      </c>
      <c r="E136" s="202" t="s">
        <v>3781</v>
      </c>
      <c r="F136" s="203" t="s">
        <v>3782</v>
      </c>
      <c r="G136" s="204" t="s">
        <v>3037</v>
      </c>
      <c r="H136" s="205">
        <v>5</v>
      </c>
      <c r="I136" s="206"/>
      <c r="J136" s="207">
        <f t="shared" si="10"/>
        <v>0</v>
      </c>
      <c r="K136" s="203" t="s">
        <v>36</v>
      </c>
      <c r="L136" s="57"/>
      <c r="M136" s="208" t="s">
        <v>36</v>
      </c>
      <c r="N136" s="209" t="s">
        <v>50</v>
      </c>
      <c r="O136" s="38"/>
      <c r="P136" s="210">
        <f t="shared" si="11"/>
        <v>0</v>
      </c>
      <c r="Q136" s="210">
        <v>0</v>
      </c>
      <c r="R136" s="210">
        <f t="shared" si="12"/>
        <v>0</v>
      </c>
      <c r="S136" s="210">
        <v>0</v>
      </c>
      <c r="T136" s="211">
        <f t="shared" si="13"/>
        <v>0</v>
      </c>
      <c r="AR136" s="19" t="s">
        <v>723</v>
      </c>
      <c r="AT136" s="19" t="s">
        <v>410</v>
      </c>
      <c r="AU136" s="19" t="s">
        <v>87</v>
      </c>
      <c r="AY136" s="19" t="s">
        <v>406</v>
      </c>
      <c r="BE136" s="212">
        <f t="shared" si="14"/>
        <v>0</v>
      </c>
      <c r="BF136" s="212">
        <f t="shared" si="15"/>
        <v>0</v>
      </c>
      <c r="BG136" s="212">
        <f t="shared" si="16"/>
        <v>0</v>
      </c>
      <c r="BH136" s="212">
        <f t="shared" si="17"/>
        <v>0</v>
      </c>
      <c r="BI136" s="212">
        <f t="shared" si="18"/>
        <v>0</v>
      </c>
      <c r="BJ136" s="19" t="s">
        <v>23</v>
      </c>
      <c r="BK136" s="212">
        <f t="shared" si="19"/>
        <v>0</v>
      </c>
      <c r="BL136" s="19" t="s">
        <v>723</v>
      </c>
      <c r="BM136" s="19" t="s">
        <v>607</v>
      </c>
    </row>
    <row r="137" spans="2:65" s="1" customFormat="1" ht="22.5" customHeight="1" x14ac:dyDescent="0.3">
      <c r="B137" s="37"/>
      <c r="C137" s="201" t="s">
        <v>615</v>
      </c>
      <c r="D137" s="201" t="s">
        <v>410</v>
      </c>
      <c r="E137" s="202" t="s">
        <v>3783</v>
      </c>
      <c r="F137" s="203" t="s">
        <v>3784</v>
      </c>
      <c r="G137" s="204" t="s">
        <v>3037</v>
      </c>
      <c r="H137" s="205">
        <v>1</v>
      </c>
      <c r="I137" s="206"/>
      <c r="J137" s="207">
        <f t="shared" si="10"/>
        <v>0</v>
      </c>
      <c r="K137" s="203" t="s">
        <v>36</v>
      </c>
      <c r="L137" s="57"/>
      <c r="M137" s="208" t="s">
        <v>36</v>
      </c>
      <c r="N137" s="209" t="s">
        <v>50</v>
      </c>
      <c r="O137" s="38"/>
      <c r="P137" s="210">
        <f t="shared" si="11"/>
        <v>0</v>
      </c>
      <c r="Q137" s="210">
        <v>0</v>
      </c>
      <c r="R137" s="210">
        <f t="shared" si="12"/>
        <v>0</v>
      </c>
      <c r="S137" s="210">
        <v>0</v>
      </c>
      <c r="T137" s="211">
        <f t="shared" si="13"/>
        <v>0</v>
      </c>
      <c r="AR137" s="19" t="s">
        <v>723</v>
      </c>
      <c r="AT137" s="19" t="s">
        <v>410</v>
      </c>
      <c r="AU137" s="19" t="s">
        <v>87</v>
      </c>
      <c r="AY137" s="19" t="s">
        <v>406</v>
      </c>
      <c r="BE137" s="212">
        <f t="shared" si="14"/>
        <v>0</v>
      </c>
      <c r="BF137" s="212">
        <f t="shared" si="15"/>
        <v>0</v>
      </c>
      <c r="BG137" s="212">
        <f t="shared" si="16"/>
        <v>0</v>
      </c>
      <c r="BH137" s="212">
        <f t="shared" si="17"/>
        <v>0</v>
      </c>
      <c r="BI137" s="212">
        <f t="shared" si="18"/>
        <v>0</v>
      </c>
      <c r="BJ137" s="19" t="s">
        <v>23</v>
      </c>
      <c r="BK137" s="212">
        <f t="shared" si="19"/>
        <v>0</v>
      </c>
      <c r="BL137" s="19" t="s">
        <v>723</v>
      </c>
      <c r="BM137" s="19" t="s">
        <v>615</v>
      </c>
    </row>
    <row r="138" spans="2:65" s="1" customFormat="1" ht="22.5" customHeight="1" x14ac:dyDescent="0.3">
      <c r="B138" s="37"/>
      <c r="C138" s="201" t="s">
        <v>619</v>
      </c>
      <c r="D138" s="201" t="s">
        <v>410</v>
      </c>
      <c r="E138" s="202" t="s">
        <v>3785</v>
      </c>
      <c r="F138" s="203" t="s">
        <v>3786</v>
      </c>
      <c r="G138" s="204" t="s">
        <v>3037</v>
      </c>
      <c r="H138" s="205">
        <v>1</v>
      </c>
      <c r="I138" s="206"/>
      <c r="J138" s="207">
        <f t="shared" si="10"/>
        <v>0</v>
      </c>
      <c r="K138" s="203" t="s">
        <v>36</v>
      </c>
      <c r="L138" s="57"/>
      <c r="M138" s="208" t="s">
        <v>36</v>
      </c>
      <c r="N138" s="209" t="s">
        <v>50</v>
      </c>
      <c r="O138" s="38"/>
      <c r="P138" s="210">
        <f t="shared" si="11"/>
        <v>0</v>
      </c>
      <c r="Q138" s="210">
        <v>0</v>
      </c>
      <c r="R138" s="210">
        <f t="shared" si="12"/>
        <v>0</v>
      </c>
      <c r="S138" s="210">
        <v>0</v>
      </c>
      <c r="T138" s="211">
        <f t="shared" si="13"/>
        <v>0</v>
      </c>
      <c r="AR138" s="19" t="s">
        <v>723</v>
      </c>
      <c r="AT138" s="19" t="s">
        <v>410</v>
      </c>
      <c r="AU138" s="19" t="s">
        <v>87</v>
      </c>
      <c r="AY138" s="19" t="s">
        <v>406</v>
      </c>
      <c r="BE138" s="212">
        <f t="shared" si="14"/>
        <v>0</v>
      </c>
      <c r="BF138" s="212">
        <f t="shared" si="15"/>
        <v>0</v>
      </c>
      <c r="BG138" s="212">
        <f t="shared" si="16"/>
        <v>0</v>
      </c>
      <c r="BH138" s="212">
        <f t="shared" si="17"/>
        <v>0</v>
      </c>
      <c r="BI138" s="212">
        <f t="shared" si="18"/>
        <v>0</v>
      </c>
      <c r="BJ138" s="19" t="s">
        <v>23</v>
      </c>
      <c r="BK138" s="212">
        <f t="shared" si="19"/>
        <v>0</v>
      </c>
      <c r="BL138" s="19" t="s">
        <v>723</v>
      </c>
      <c r="BM138" s="19" t="s">
        <v>619</v>
      </c>
    </row>
    <row r="139" spans="2:65" s="1" customFormat="1" ht="22.5" customHeight="1" x14ac:dyDescent="0.3">
      <c r="B139" s="37"/>
      <c r="C139" s="201" t="s">
        <v>624</v>
      </c>
      <c r="D139" s="201" t="s">
        <v>410</v>
      </c>
      <c r="E139" s="202" t="s">
        <v>3731</v>
      </c>
      <c r="F139" s="203" t="s">
        <v>3732</v>
      </c>
      <c r="G139" s="204" t="s">
        <v>1363</v>
      </c>
      <c r="H139" s="205">
        <v>1</v>
      </c>
      <c r="I139" s="206"/>
      <c r="J139" s="207">
        <f t="shared" si="10"/>
        <v>0</v>
      </c>
      <c r="K139" s="203" t="s">
        <v>36</v>
      </c>
      <c r="L139" s="57"/>
      <c r="M139" s="208" t="s">
        <v>36</v>
      </c>
      <c r="N139" s="209" t="s">
        <v>50</v>
      </c>
      <c r="O139" s="38"/>
      <c r="P139" s="210">
        <f t="shared" si="11"/>
        <v>0</v>
      </c>
      <c r="Q139" s="210">
        <v>0</v>
      </c>
      <c r="R139" s="210">
        <f t="shared" si="12"/>
        <v>0</v>
      </c>
      <c r="S139" s="210">
        <v>0</v>
      </c>
      <c r="T139" s="211">
        <f t="shared" si="13"/>
        <v>0</v>
      </c>
      <c r="AR139" s="19" t="s">
        <v>723</v>
      </c>
      <c r="AT139" s="19" t="s">
        <v>410</v>
      </c>
      <c r="AU139" s="19" t="s">
        <v>87</v>
      </c>
      <c r="AY139" s="19" t="s">
        <v>406</v>
      </c>
      <c r="BE139" s="212">
        <f t="shared" si="14"/>
        <v>0</v>
      </c>
      <c r="BF139" s="212">
        <f t="shared" si="15"/>
        <v>0</v>
      </c>
      <c r="BG139" s="212">
        <f t="shared" si="16"/>
        <v>0</v>
      </c>
      <c r="BH139" s="212">
        <f t="shared" si="17"/>
        <v>0</v>
      </c>
      <c r="BI139" s="212">
        <f t="shared" si="18"/>
        <v>0</v>
      </c>
      <c r="BJ139" s="19" t="s">
        <v>23</v>
      </c>
      <c r="BK139" s="212">
        <f t="shared" si="19"/>
        <v>0</v>
      </c>
      <c r="BL139" s="19" t="s">
        <v>723</v>
      </c>
      <c r="BM139" s="19" t="s">
        <v>624</v>
      </c>
    </row>
    <row r="140" spans="2:65" s="1" customFormat="1" ht="22.5" customHeight="1" x14ac:dyDescent="0.3">
      <c r="B140" s="37"/>
      <c r="C140" s="201" t="s">
        <v>626</v>
      </c>
      <c r="D140" s="201" t="s">
        <v>410</v>
      </c>
      <c r="E140" s="202" t="s">
        <v>3787</v>
      </c>
      <c r="F140" s="203" t="s">
        <v>3788</v>
      </c>
      <c r="G140" s="204" t="s">
        <v>1363</v>
      </c>
      <c r="H140" s="205">
        <v>1</v>
      </c>
      <c r="I140" s="206"/>
      <c r="J140" s="207">
        <f t="shared" si="10"/>
        <v>0</v>
      </c>
      <c r="K140" s="203" t="s">
        <v>36</v>
      </c>
      <c r="L140" s="57"/>
      <c r="M140" s="208" t="s">
        <v>36</v>
      </c>
      <c r="N140" s="209" t="s">
        <v>50</v>
      </c>
      <c r="O140" s="38"/>
      <c r="P140" s="210">
        <f t="shared" si="11"/>
        <v>0</v>
      </c>
      <c r="Q140" s="210">
        <v>0</v>
      </c>
      <c r="R140" s="210">
        <f t="shared" si="12"/>
        <v>0</v>
      </c>
      <c r="S140" s="210">
        <v>0</v>
      </c>
      <c r="T140" s="211">
        <f t="shared" si="13"/>
        <v>0</v>
      </c>
      <c r="AR140" s="19" t="s">
        <v>723</v>
      </c>
      <c r="AT140" s="19" t="s">
        <v>410</v>
      </c>
      <c r="AU140" s="19" t="s">
        <v>87</v>
      </c>
      <c r="AY140" s="19" t="s">
        <v>406</v>
      </c>
      <c r="BE140" s="212">
        <f t="shared" si="14"/>
        <v>0</v>
      </c>
      <c r="BF140" s="212">
        <f t="shared" si="15"/>
        <v>0</v>
      </c>
      <c r="BG140" s="212">
        <f t="shared" si="16"/>
        <v>0</v>
      </c>
      <c r="BH140" s="212">
        <f t="shared" si="17"/>
        <v>0</v>
      </c>
      <c r="BI140" s="212">
        <f t="shared" si="18"/>
        <v>0</v>
      </c>
      <c r="BJ140" s="19" t="s">
        <v>23</v>
      </c>
      <c r="BK140" s="212">
        <f t="shared" si="19"/>
        <v>0</v>
      </c>
      <c r="BL140" s="19" t="s">
        <v>723</v>
      </c>
      <c r="BM140" s="19" t="s">
        <v>626</v>
      </c>
    </row>
    <row r="141" spans="2:65" s="1" customFormat="1" ht="22.5" customHeight="1" x14ac:dyDescent="0.3">
      <c r="B141" s="37"/>
      <c r="C141" s="201" t="s">
        <v>632</v>
      </c>
      <c r="D141" s="201" t="s">
        <v>410</v>
      </c>
      <c r="E141" s="202" t="s">
        <v>3789</v>
      </c>
      <c r="F141" s="203" t="s">
        <v>3790</v>
      </c>
      <c r="G141" s="204" t="s">
        <v>1363</v>
      </c>
      <c r="H141" s="205">
        <v>1</v>
      </c>
      <c r="I141" s="206"/>
      <c r="J141" s="207">
        <f t="shared" si="10"/>
        <v>0</v>
      </c>
      <c r="K141" s="203" t="s">
        <v>36</v>
      </c>
      <c r="L141" s="57"/>
      <c r="M141" s="208" t="s">
        <v>36</v>
      </c>
      <c r="N141" s="209" t="s">
        <v>50</v>
      </c>
      <c r="O141" s="38"/>
      <c r="P141" s="210">
        <f t="shared" si="11"/>
        <v>0</v>
      </c>
      <c r="Q141" s="210">
        <v>0</v>
      </c>
      <c r="R141" s="210">
        <f t="shared" si="12"/>
        <v>0</v>
      </c>
      <c r="S141" s="210">
        <v>0</v>
      </c>
      <c r="T141" s="211">
        <f t="shared" si="13"/>
        <v>0</v>
      </c>
      <c r="AR141" s="19" t="s">
        <v>723</v>
      </c>
      <c r="AT141" s="19" t="s">
        <v>410</v>
      </c>
      <c r="AU141" s="19" t="s">
        <v>87</v>
      </c>
      <c r="AY141" s="19" t="s">
        <v>406</v>
      </c>
      <c r="BE141" s="212">
        <f t="shared" si="14"/>
        <v>0</v>
      </c>
      <c r="BF141" s="212">
        <f t="shared" si="15"/>
        <v>0</v>
      </c>
      <c r="BG141" s="212">
        <f t="shared" si="16"/>
        <v>0</v>
      </c>
      <c r="BH141" s="212">
        <f t="shared" si="17"/>
        <v>0</v>
      </c>
      <c r="BI141" s="212">
        <f t="shared" si="18"/>
        <v>0</v>
      </c>
      <c r="BJ141" s="19" t="s">
        <v>23</v>
      </c>
      <c r="BK141" s="212">
        <f t="shared" si="19"/>
        <v>0</v>
      </c>
      <c r="BL141" s="19" t="s">
        <v>723</v>
      </c>
      <c r="BM141" s="19" t="s">
        <v>632</v>
      </c>
    </row>
    <row r="142" spans="2:65" s="1" customFormat="1" ht="22.5" customHeight="1" x14ac:dyDescent="0.3">
      <c r="B142" s="37"/>
      <c r="C142" s="201" t="s">
        <v>637</v>
      </c>
      <c r="D142" s="201" t="s">
        <v>410</v>
      </c>
      <c r="E142" s="202" t="s">
        <v>3791</v>
      </c>
      <c r="F142" s="203" t="s">
        <v>3792</v>
      </c>
      <c r="G142" s="204" t="s">
        <v>1363</v>
      </c>
      <c r="H142" s="205">
        <v>1</v>
      </c>
      <c r="I142" s="206"/>
      <c r="J142" s="207">
        <f t="shared" si="10"/>
        <v>0</v>
      </c>
      <c r="K142" s="203" t="s">
        <v>36</v>
      </c>
      <c r="L142" s="57"/>
      <c r="M142" s="208" t="s">
        <v>36</v>
      </c>
      <c r="N142" s="209" t="s">
        <v>50</v>
      </c>
      <c r="O142" s="38"/>
      <c r="P142" s="210">
        <f t="shared" si="11"/>
        <v>0</v>
      </c>
      <c r="Q142" s="210">
        <v>0</v>
      </c>
      <c r="R142" s="210">
        <f t="shared" si="12"/>
        <v>0</v>
      </c>
      <c r="S142" s="210">
        <v>0</v>
      </c>
      <c r="T142" s="211">
        <f t="shared" si="13"/>
        <v>0</v>
      </c>
      <c r="AR142" s="19" t="s">
        <v>723</v>
      </c>
      <c r="AT142" s="19" t="s">
        <v>410</v>
      </c>
      <c r="AU142" s="19" t="s">
        <v>87</v>
      </c>
      <c r="AY142" s="19" t="s">
        <v>406</v>
      </c>
      <c r="BE142" s="212">
        <f t="shared" si="14"/>
        <v>0</v>
      </c>
      <c r="BF142" s="212">
        <f t="shared" si="15"/>
        <v>0</v>
      </c>
      <c r="BG142" s="212">
        <f t="shared" si="16"/>
        <v>0</v>
      </c>
      <c r="BH142" s="212">
        <f t="shared" si="17"/>
        <v>0</v>
      </c>
      <c r="BI142" s="212">
        <f t="shared" si="18"/>
        <v>0</v>
      </c>
      <c r="BJ142" s="19" t="s">
        <v>23</v>
      </c>
      <c r="BK142" s="212">
        <f t="shared" si="19"/>
        <v>0</v>
      </c>
      <c r="BL142" s="19" t="s">
        <v>723</v>
      </c>
      <c r="BM142" s="19" t="s">
        <v>637</v>
      </c>
    </row>
    <row r="143" spans="2:65" s="1" customFormat="1" ht="22.5" customHeight="1" x14ac:dyDescent="0.3">
      <c r="B143" s="37"/>
      <c r="C143" s="201" t="s">
        <v>641</v>
      </c>
      <c r="D143" s="201" t="s">
        <v>410</v>
      </c>
      <c r="E143" s="202" t="s">
        <v>3793</v>
      </c>
      <c r="F143" s="203" t="s">
        <v>3794</v>
      </c>
      <c r="G143" s="204" t="s">
        <v>1363</v>
      </c>
      <c r="H143" s="205">
        <v>1</v>
      </c>
      <c r="I143" s="206"/>
      <c r="J143" s="207">
        <f t="shared" si="10"/>
        <v>0</v>
      </c>
      <c r="K143" s="203" t="s">
        <v>36</v>
      </c>
      <c r="L143" s="57"/>
      <c r="M143" s="208" t="s">
        <v>36</v>
      </c>
      <c r="N143" s="209" t="s">
        <v>50</v>
      </c>
      <c r="O143" s="38"/>
      <c r="P143" s="210">
        <f t="shared" si="11"/>
        <v>0</v>
      </c>
      <c r="Q143" s="210">
        <v>0</v>
      </c>
      <c r="R143" s="210">
        <f t="shared" si="12"/>
        <v>0</v>
      </c>
      <c r="S143" s="210">
        <v>0</v>
      </c>
      <c r="T143" s="211">
        <f t="shared" si="13"/>
        <v>0</v>
      </c>
      <c r="AR143" s="19" t="s">
        <v>723</v>
      </c>
      <c r="AT143" s="19" t="s">
        <v>410</v>
      </c>
      <c r="AU143" s="19" t="s">
        <v>87</v>
      </c>
      <c r="AY143" s="19" t="s">
        <v>406</v>
      </c>
      <c r="BE143" s="212">
        <f t="shared" si="14"/>
        <v>0</v>
      </c>
      <c r="BF143" s="212">
        <f t="shared" si="15"/>
        <v>0</v>
      </c>
      <c r="BG143" s="212">
        <f t="shared" si="16"/>
        <v>0</v>
      </c>
      <c r="BH143" s="212">
        <f t="shared" si="17"/>
        <v>0</v>
      </c>
      <c r="BI143" s="212">
        <f t="shared" si="18"/>
        <v>0</v>
      </c>
      <c r="BJ143" s="19" t="s">
        <v>23</v>
      </c>
      <c r="BK143" s="212">
        <f t="shared" si="19"/>
        <v>0</v>
      </c>
      <c r="BL143" s="19" t="s">
        <v>723</v>
      </c>
      <c r="BM143" s="19" t="s">
        <v>641</v>
      </c>
    </row>
    <row r="144" spans="2:65" s="1" customFormat="1" ht="22.5" customHeight="1" x14ac:dyDescent="0.3">
      <c r="B144" s="37"/>
      <c r="C144" s="201" t="s">
        <v>646</v>
      </c>
      <c r="D144" s="201" t="s">
        <v>410</v>
      </c>
      <c r="E144" s="202" t="s">
        <v>3795</v>
      </c>
      <c r="F144" s="203" t="s">
        <v>3796</v>
      </c>
      <c r="G144" s="204" t="s">
        <v>1363</v>
      </c>
      <c r="H144" s="205">
        <v>3</v>
      </c>
      <c r="I144" s="206"/>
      <c r="J144" s="207">
        <f t="shared" si="10"/>
        <v>0</v>
      </c>
      <c r="K144" s="203" t="s">
        <v>36</v>
      </c>
      <c r="L144" s="57"/>
      <c r="M144" s="208" t="s">
        <v>36</v>
      </c>
      <c r="N144" s="209" t="s">
        <v>50</v>
      </c>
      <c r="O144" s="38"/>
      <c r="P144" s="210">
        <f t="shared" si="11"/>
        <v>0</v>
      </c>
      <c r="Q144" s="210">
        <v>0</v>
      </c>
      <c r="R144" s="210">
        <f t="shared" si="12"/>
        <v>0</v>
      </c>
      <c r="S144" s="210">
        <v>0</v>
      </c>
      <c r="T144" s="211">
        <f t="shared" si="13"/>
        <v>0</v>
      </c>
      <c r="AR144" s="19" t="s">
        <v>723</v>
      </c>
      <c r="AT144" s="19" t="s">
        <v>410</v>
      </c>
      <c r="AU144" s="19" t="s">
        <v>87</v>
      </c>
      <c r="AY144" s="19" t="s">
        <v>406</v>
      </c>
      <c r="BE144" s="212">
        <f t="shared" si="14"/>
        <v>0</v>
      </c>
      <c r="BF144" s="212">
        <f t="shared" si="15"/>
        <v>0</v>
      </c>
      <c r="BG144" s="212">
        <f t="shared" si="16"/>
        <v>0</v>
      </c>
      <c r="BH144" s="212">
        <f t="shared" si="17"/>
        <v>0</v>
      </c>
      <c r="BI144" s="212">
        <f t="shared" si="18"/>
        <v>0</v>
      </c>
      <c r="BJ144" s="19" t="s">
        <v>23</v>
      </c>
      <c r="BK144" s="212">
        <f t="shared" si="19"/>
        <v>0</v>
      </c>
      <c r="BL144" s="19" t="s">
        <v>723</v>
      </c>
      <c r="BM144" s="19" t="s">
        <v>646</v>
      </c>
    </row>
    <row r="145" spans="2:65" s="1" customFormat="1" ht="31.5" customHeight="1" x14ac:dyDescent="0.3">
      <c r="B145" s="37"/>
      <c r="C145" s="201" t="s">
        <v>652</v>
      </c>
      <c r="D145" s="201" t="s">
        <v>410</v>
      </c>
      <c r="E145" s="202" t="s">
        <v>4990</v>
      </c>
      <c r="F145" s="203" t="s">
        <v>4991</v>
      </c>
      <c r="G145" s="204" t="s">
        <v>3037</v>
      </c>
      <c r="H145" s="205">
        <v>1</v>
      </c>
      <c r="I145" s="206"/>
      <c r="J145" s="207">
        <f t="shared" si="10"/>
        <v>0</v>
      </c>
      <c r="K145" s="203" t="s">
        <v>36</v>
      </c>
      <c r="L145" s="57"/>
      <c r="M145" s="208" t="s">
        <v>36</v>
      </c>
      <c r="N145" s="209" t="s">
        <v>50</v>
      </c>
      <c r="O145" s="38"/>
      <c r="P145" s="210">
        <f t="shared" si="11"/>
        <v>0</v>
      </c>
      <c r="Q145" s="210">
        <v>0</v>
      </c>
      <c r="R145" s="210">
        <f t="shared" si="12"/>
        <v>0</v>
      </c>
      <c r="S145" s="210">
        <v>0</v>
      </c>
      <c r="T145" s="211">
        <f t="shared" si="13"/>
        <v>0</v>
      </c>
      <c r="AR145" s="19" t="s">
        <v>723</v>
      </c>
      <c r="AT145" s="19" t="s">
        <v>410</v>
      </c>
      <c r="AU145" s="19" t="s">
        <v>87</v>
      </c>
      <c r="AY145" s="19" t="s">
        <v>406</v>
      </c>
      <c r="BE145" s="212">
        <f t="shared" si="14"/>
        <v>0</v>
      </c>
      <c r="BF145" s="212">
        <f t="shared" si="15"/>
        <v>0</v>
      </c>
      <c r="BG145" s="212">
        <f t="shared" si="16"/>
        <v>0</v>
      </c>
      <c r="BH145" s="212">
        <f t="shared" si="17"/>
        <v>0</v>
      </c>
      <c r="BI145" s="212">
        <f t="shared" si="18"/>
        <v>0</v>
      </c>
      <c r="BJ145" s="19" t="s">
        <v>23</v>
      </c>
      <c r="BK145" s="212">
        <f t="shared" si="19"/>
        <v>0</v>
      </c>
      <c r="BL145" s="19" t="s">
        <v>723</v>
      </c>
      <c r="BM145" s="19" t="s">
        <v>652</v>
      </c>
    </row>
    <row r="146" spans="2:65" s="1" customFormat="1" ht="22.5" customHeight="1" x14ac:dyDescent="0.3">
      <c r="B146" s="37"/>
      <c r="C146" s="201" t="s">
        <v>657</v>
      </c>
      <c r="D146" s="201" t="s">
        <v>410</v>
      </c>
      <c r="E146" s="202" t="s">
        <v>3799</v>
      </c>
      <c r="F146" s="203" t="s">
        <v>3800</v>
      </c>
      <c r="G146" s="204" t="s">
        <v>3037</v>
      </c>
      <c r="H146" s="205">
        <v>1</v>
      </c>
      <c r="I146" s="206"/>
      <c r="J146" s="207">
        <f t="shared" si="10"/>
        <v>0</v>
      </c>
      <c r="K146" s="203" t="s">
        <v>36</v>
      </c>
      <c r="L146" s="57"/>
      <c r="M146" s="208" t="s">
        <v>36</v>
      </c>
      <c r="N146" s="209" t="s">
        <v>50</v>
      </c>
      <c r="O146" s="38"/>
      <c r="P146" s="210">
        <f t="shared" si="11"/>
        <v>0</v>
      </c>
      <c r="Q146" s="210">
        <v>0</v>
      </c>
      <c r="R146" s="210">
        <f t="shared" si="12"/>
        <v>0</v>
      </c>
      <c r="S146" s="210">
        <v>0</v>
      </c>
      <c r="T146" s="211">
        <f t="shared" si="13"/>
        <v>0</v>
      </c>
      <c r="AR146" s="19" t="s">
        <v>723</v>
      </c>
      <c r="AT146" s="19" t="s">
        <v>410</v>
      </c>
      <c r="AU146" s="19" t="s">
        <v>87</v>
      </c>
      <c r="AY146" s="19" t="s">
        <v>406</v>
      </c>
      <c r="BE146" s="212">
        <f t="shared" si="14"/>
        <v>0</v>
      </c>
      <c r="BF146" s="212">
        <f t="shared" si="15"/>
        <v>0</v>
      </c>
      <c r="BG146" s="212">
        <f t="shared" si="16"/>
        <v>0</v>
      </c>
      <c r="BH146" s="212">
        <f t="shared" si="17"/>
        <v>0</v>
      </c>
      <c r="BI146" s="212">
        <f t="shared" si="18"/>
        <v>0</v>
      </c>
      <c r="BJ146" s="19" t="s">
        <v>23</v>
      </c>
      <c r="BK146" s="212">
        <f t="shared" si="19"/>
        <v>0</v>
      </c>
      <c r="BL146" s="19" t="s">
        <v>723</v>
      </c>
      <c r="BM146" s="19" t="s">
        <v>657</v>
      </c>
    </row>
    <row r="147" spans="2:65" s="1" customFormat="1" ht="22.5" customHeight="1" x14ac:dyDescent="0.3">
      <c r="B147" s="37"/>
      <c r="C147" s="201" t="s">
        <v>659</v>
      </c>
      <c r="D147" s="201" t="s">
        <v>410</v>
      </c>
      <c r="E147" s="202" t="s">
        <v>3801</v>
      </c>
      <c r="F147" s="203" t="s">
        <v>3802</v>
      </c>
      <c r="G147" s="204" t="s">
        <v>3037</v>
      </c>
      <c r="H147" s="205">
        <v>1</v>
      </c>
      <c r="I147" s="206"/>
      <c r="J147" s="207">
        <f t="shared" si="10"/>
        <v>0</v>
      </c>
      <c r="K147" s="203" t="s">
        <v>36</v>
      </c>
      <c r="L147" s="57"/>
      <c r="M147" s="208" t="s">
        <v>36</v>
      </c>
      <c r="N147" s="209" t="s">
        <v>50</v>
      </c>
      <c r="O147" s="38"/>
      <c r="P147" s="210">
        <f t="shared" si="11"/>
        <v>0</v>
      </c>
      <c r="Q147" s="210">
        <v>0</v>
      </c>
      <c r="R147" s="210">
        <f t="shared" si="12"/>
        <v>0</v>
      </c>
      <c r="S147" s="210">
        <v>0</v>
      </c>
      <c r="T147" s="211">
        <f t="shared" si="13"/>
        <v>0</v>
      </c>
      <c r="AR147" s="19" t="s">
        <v>723</v>
      </c>
      <c r="AT147" s="19" t="s">
        <v>410</v>
      </c>
      <c r="AU147" s="19" t="s">
        <v>87</v>
      </c>
      <c r="AY147" s="19" t="s">
        <v>406</v>
      </c>
      <c r="BE147" s="212">
        <f t="shared" si="14"/>
        <v>0</v>
      </c>
      <c r="BF147" s="212">
        <f t="shared" si="15"/>
        <v>0</v>
      </c>
      <c r="BG147" s="212">
        <f t="shared" si="16"/>
        <v>0</v>
      </c>
      <c r="BH147" s="212">
        <f t="shared" si="17"/>
        <v>0</v>
      </c>
      <c r="BI147" s="212">
        <f t="shared" si="18"/>
        <v>0</v>
      </c>
      <c r="BJ147" s="19" t="s">
        <v>23</v>
      </c>
      <c r="BK147" s="212">
        <f t="shared" si="19"/>
        <v>0</v>
      </c>
      <c r="BL147" s="19" t="s">
        <v>723</v>
      </c>
      <c r="BM147" s="19" t="s">
        <v>659</v>
      </c>
    </row>
    <row r="148" spans="2:65" s="11" customFormat="1" ht="29.85" customHeight="1" x14ac:dyDescent="0.3">
      <c r="B148" s="182"/>
      <c r="C148" s="183"/>
      <c r="D148" s="198" t="s">
        <v>78</v>
      </c>
      <c r="E148" s="199" t="s">
        <v>3803</v>
      </c>
      <c r="F148" s="199" t="s">
        <v>3804</v>
      </c>
      <c r="G148" s="183"/>
      <c r="H148" s="183"/>
      <c r="I148" s="186"/>
      <c r="J148" s="200">
        <f>BK148</f>
        <v>0</v>
      </c>
      <c r="K148" s="183"/>
      <c r="L148" s="188"/>
      <c r="M148" s="189"/>
      <c r="N148" s="190"/>
      <c r="O148" s="190"/>
      <c r="P148" s="191">
        <f>SUM(P149:P155)</f>
        <v>0</v>
      </c>
      <c r="Q148" s="190"/>
      <c r="R148" s="191">
        <f>SUM(R149:R155)</f>
        <v>0</v>
      </c>
      <c r="S148" s="190"/>
      <c r="T148" s="192">
        <f>SUM(T149:T155)</f>
        <v>0</v>
      </c>
      <c r="AR148" s="193" t="s">
        <v>94</v>
      </c>
      <c r="AT148" s="194" t="s">
        <v>78</v>
      </c>
      <c r="AU148" s="194" t="s">
        <v>23</v>
      </c>
      <c r="AY148" s="193" t="s">
        <v>406</v>
      </c>
      <c r="BK148" s="195">
        <f>SUM(BK149:BK155)</f>
        <v>0</v>
      </c>
    </row>
    <row r="149" spans="2:65" s="1" customFormat="1" ht="31.5" customHeight="1" x14ac:dyDescent="0.3">
      <c r="B149" s="37"/>
      <c r="C149" s="201" t="s">
        <v>662</v>
      </c>
      <c r="D149" s="201" t="s">
        <v>410</v>
      </c>
      <c r="E149" s="202" t="s">
        <v>3805</v>
      </c>
      <c r="F149" s="203" t="s">
        <v>3806</v>
      </c>
      <c r="G149" s="204" t="s">
        <v>1363</v>
      </c>
      <c r="H149" s="205">
        <v>1</v>
      </c>
      <c r="I149" s="206"/>
      <c r="J149" s="207">
        <f t="shared" ref="J149:J155" si="20">ROUND(I149*H149,2)</f>
        <v>0</v>
      </c>
      <c r="K149" s="203" t="s">
        <v>36</v>
      </c>
      <c r="L149" s="57"/>
      <c r="M149" s="208" t="s">
        <v>36</v>
      </c>
      <c r="N149" s="209" t="s">
        <v>50</v>
      </c>
      <c r="O149" s="38"/>
      <c r="P149" s="210">
        <f t="shared" ref="P149:P155" si="21">O149*H149</f>
        <v>0</v>
      </c>
      <c r="Q149" s="210">
        <v>0</v>
      </c>
      <c r="R149" s="210">
        <f t="shared" ref="R149:R155" si="22">Q149*H149</f>
        <v>0</v>
      </c>
      <c r="S149" s="210">
        <v>0</v>
      </c>
      <c r="T149" s="211">
        <f t="shared" ref="T149:T155" si="23">S149*H149</f>
        <v>0</v>
      </c>
      <c r="AR149" s="19" t="s">
        <v>723</v>
      </c>
      <c r="AT149" s="19" t="s">
        <v>410</v>
      </c>
      <c r="AU149" s="19" t="s">
        <v>87</v>
      </c>
      <c r="AY149" s="19" t="s">
        <v>406</v>
      </c>
      <c r="BE149" s="212">
        <f t="shared" ref="BE149:BE155" si="24">IF(N149="základní",J149,0)</f>
        <v>0</v>
      </c>
      <c r="BF149" s="212">
        <f t="shared" ref="BF149:BF155" si="25">IF(N149="snížená",J149,0)</f>
        <v>0</v>
      </c>
      <c r="BG149" s="212">
        <f t="shared" ref="BG149:BG155" si="26">IF(N149="zákl. přenesená",J149,0)</f>
        <v>0</v>
      </c>
      <c r="BH149" s="212">
        <f t="shared" ref="BH149:BH155" si="27">IF(N149="sníž. přenesená",J149,0)</f>
        <v>0</v>
      </c>
      <c r="BI149" s="212">
        <f t="shared" ref="BI149:BI155" si="28">IF(N149="nulová",J149,0)</f>
        <v>0</v>
      </c>
      <c r="BJ149" s="19" t="s">
        <v>23</v>
      </c>
      <c r="BK149" s="212">
        <f t="shared" ref="BK149:BK155" si="29">ROUND(I149*H149,2)</f>
        <v>0</v>
      </c>
      <c r="BL149" s="19" t="s">
        <v>723</v>
      </c>
      <c r="BM149" s="19" t="s">
        <v>662</v>
      </c>
    </row>
    <row r="150" spans="2:65" s="1" customFormat="1" ht="31.5" customHeight="1" x14ac:dyDescent="0.3">
      <c r="B150" s="37"/>
      <c r="C150" s="201" t="s">
        <v>664</v>
      </c>
      <c r="D150" s="201" t="s">
        <v>410</v>
      </c>
      <c r="E150" s="202" t="s">
        <v>3807</v>
      </c>
      <c r="F150" s="203" t="s">
        <v>3808</v>
      </c>
      <c r="G150" s="204" t="s">
        <v>1363</v>
      </c>
      <c r="H150" s="205">
        <v>3</v>
      </c>
      <c r="I150" s="206"/>
      <c r="J150" s="207">
        <f t="shared" si="20"/>
        <v>0</v>
      </c>
      <c r="K150" s="203" t="s">
        <v>36</v>
      </c>
      <c r="L150" s="57"/>
      <c r="M150" s="208" t="s">
        <v>36</v>
      </c>
      <c r="N150" s="209" t="s">
        <v>50</v>
      </c>
      <c r="O150" s="38"/>
      <c r="P150" s="210">
        <f t="shared" si="21"/>
        <v>0</v>
      </c>
      <c r="Q150" s="210">
        <v>0</v>
      </c>
      <c r="R150" s="210">
        <f t="shared" si="22"/>
        <v>0</v>
      </c>
      <c r="S150" s="210">
        <v>0</v>
      </c>
      <c r="T150" s="211">
        <f t="shared" si="23"/>
        <v>0</v>
      </c>
      <c r="AR150" s="19" t="s">
        <v>723</v>
      </c>
      <c r="AT150" s="19" t="s">
        <v>410</v>
      </c>
      <c r="AU150" s="19" t="s">
        <v>87</v>
      </c>
      <c r="AY150" s="19" t="s">
        <v>406</v>
      </c>
      <c r="BE150" s="212">
        <f t="shared" si="24"/>
        <v>0</v>
      </c>
      <c r="BF150" s="212">
        <f t="shared" si="25"/>
        <v>0</v>
      </c>
      <c r="BG150" s="212">
        <f t="shared" si="26"/>
        <v>0</v>
      </c>
      <c r="BH150" s="212">
        <f t="shared" si="27"/>
        <v>0</v>
      </c>
      <c r="BI150" s="212">
        <f t="shared" si="28"/>
        <v>0</v>
      </c>
      <c r="BJ150" s="19" t="s">
        <v>23</v>
      </c>
      <c r="BK150" s="212">
        <f t="shared" si="29"/>
        <v>0</v>
      </c>
      <c r="BL150" s="19" t="s">
        <v>723</v>
      </c>
      <c r="BM150" s="19" t="s">
        <v>664</v>
      </c>
    </row>
    <row r="151" spans="2:65" s="1" customFormat="1" ht="31.5" customHeight="1" x14ac:dyDescent="0.3">
      <c r="B151" s="37"/>
      <c r="C151" s="201" t="s">
        <v>252</v>
      </c>
      <c r="D151" s="201" t="s">
        <v>410</v>
      </c>
      <c r="E151" s="202" t="s">
        <v>3809</v>
      </c>
      <c r="F151" s="203" t="s">
        <v>3810</v>
      </c>
      <c r="G151" s="204" t="s">
        <v>1363</v>
      </c>
      <c r="H151" s="205">
        <v>2</v>
      </c>
      <c r="I151" s="206"/>
      <c r="J151" s="207">
        <f t="shared" si="20"/>
        <v>0</v>
      </c>
      <c r="K151" s="203" t="s">
        <v>36</v>
      </c>
      <c r="L151" s="57"/>
      <c r="M151" s="208" t="s">
        <v>36</v>
      </c>
      <c r="N151" s="209" t="s">
        <v>50</v>
      </c>
      <c r="O151" s="38"/>
      <c r="P151" s="210">
        <f t="shared" si="21"/>
        <v>0</v>
      </c>
      <c r="Q151" s="210">
        <v>0</v>
      </c>
      <c r="R151" s="210">
        <f t="shared" si="22"/>
        <v>0</v>
      </c>
      <c r="S151" s="210">
        <v>0</v>
      </c>
      <c r="T151" s="211">
        <f t="shared" si="23"/>
        <v>0</v>
      </c>
      <c r="AR151" s="19" t="s">
        <v>723</v>
      </c>
      <c r="AT151" s="19" t="s">
        <v>410</v>
      </c>
      <c r="AU151" s="19" t="s">
        <v>87</v>
      </c>
      <c r="AY151" s="19" t="s">
        <v>406</v>
      </c>
      <c r="BE151" s="212">
        <f t="shared" si="24"/>
        <v>0</v>
      </c>
      <c r="BF151" s="212">
        <f t="shared" si="25"/>
        <v>0</v>
      </c>
      <c r="BG151" s="212">
        <f t="shared" si="26"/>
        <v>0</v>
      </c>
      <c r="BH151" s="212">
        <f t="shared" si="27"/>
        <v>0</v>
      </c>
      <c r="BI151" s="212">
        <f t="shared" si="28"/>
        <v>0</v>
      </c>
      <c r="BJ151" s="19" t="s">
        <v>23</v>
      </c>
      <c r="BK151" s="212">
        <f t="shared" si="29"/>
        <v>0</v>
      </c>
      <c r="BL151" s="19" t="s">
        <v>723</v>
      </c>
      <c r="BM151" s="19" t="s">
        <v>252</v>
      </c>
    </row>
    <row r="152" spans="2:65" s="1" customFormat="1" ht="31.5" customHeight="1" x14ac:dyDescent="0.3">
      <c r="B152" s="37"/>
      <c r="C152" s="201" t="s">
        <v>683</v>
      </c>
      <c r="D152" s="201" t="s">
        <v>410</v>
      </c>
      <c r="E152" s="202" t="s">
        <v>3811</v>
      </c>
      <c r="F152" s="203" t="s">
        <v>3812</v>
      </c>
      <c r="G152" s="204" t="s">
        <v>1363</v>
      </c>
      <c r="H152" s="205">
        <v>1</v>
      </c>
      <c r="I152" s="206"/>
      <c r="J152" s="207">
        <f t="shared" si="20"/>
        <v>0</v>
      </c>
      <c r="K152" s="203" t="s">
        <v>36</v>
      </c>
      <c r="L152" s="57"/>
      <c r="M152" s="208" t="s">
        <v>36</v>
      </c>
      <c r="N152" s="209" t="s">
        <v>50</v>
      </c>
      <c r="O152" s="38"/>
      <c r="P152" s="210">
        <f t="shared" si="21"/>
        <v>0</v>
      </c>
      <c r="Q152" s="210">
        <v>0</v>
      </c>
      <c r="R152" s="210">
        <f t="shared" si="22"/>
        <v>0</v>
      </c>
      <c r="S152" s="210">
        <v>0</v>
      </c>
      <c r="T152" s="211">
        <f t="shared" si="23"/>
        <v>0</v>
      </c>
      <c r="AR152" s="19" t="s">
        <v>723</v>
      </c>
      <c r="AT152" s="19" t="s">
        <v>410</v>
      </c>
      <c r="AU152" s="19" t="s">
        <v>87</v>
      </c>
      <c r="AY152" s="19" t="s">
        <v>406</v>
      </c>
      <c r="BE152" s="212">
        <f t="shared" si="24"/>
        <v>0</v>
      </c>
      <c r="BF152" s="212">
        <f t="shared" si="25"/>
        <v>0</v>
      </c>
      <c r="BG152" s="212">
        <f t="shared" si="26"/>
        <v>0</v>
      </c>
      <c r="BH152" s="212">
        <f t="shared" si="27"/>
        <v>0</v>
      </c>
      <c r="BI152" s="212">
        <f t="shared" si="28"/>
        <v>0</v>
      </c>
      <c r="BJ152" s="19" t="s">
        <v>23</v>
      </c>
      <c r="BK152" s="212">
        <f t="shared" si="29"/>
        <v>0</v>
      </c>
      <c r="BL152" s="19" t="s">
        <v>723</v>
      </c>
      <c r="BM152" s="19" t="s">
        <v>683</v>
      </c>
    </row>
    <row r="153" spans="2:65" s="1" customFormat="1" ht="22.5" customHeight="1" x14ac:dyDescent="0.3">
      <c r="B153" s="37"/>
      <c r="C153" s="201" t="s">
        <v>688</v>
      </c>
      <c r="D153" s="201" t="s">
        <v>410</v>
      </c>
      <c r="E153" s="202" t="s">
        <v>3813</v>
      </c>
      <c r="F153" s="203" t="s">
        <v>3814</v>
      </c>
      <c r="G153" s="204" t="s">
        <v>1363</v>
      </c>
      <c r="H153" s="205">
        <v>1</v>
      </c>
      <c r="I153" s="206"/>
      <c r="J153" s="207">
        <f t="shared" si="20"/>
        <v>0</v>
      </c>
      <c r="K153" s="203" t="s">
        <v>36</v>
      </c>
      <c r="L153" s="57"/>
      <c r="M153" s="208" t="s">
        <v>36</v>
      </c>
      <c r="N153" s="209" t="s">
        <v>50</v>
      </c>
      <c r="O153" s="38"/>
      <c r="P153" s="210">
        <f t="shared" si="21"/>
        <v>0</v>
      </c>
      <c r="Q153" s="210">
        <v>0</v>
      </c>
      <c r="R153" s="210">
        <f t="shared" si="22"/>
        <v>0</v>
      </c>
      <c r="S153" s="210">
        <v>0</v>
      </c>
      <c r="T153" s="211">
        <f t="shared" si="23"/>
        <v>0</v>
      </c>
      <c r="AR153" s="19" t="s">
        <v>723</v>
      </c>
      <c r="AT153" s="19" t="s">
        <v>410</v>
      </c>
      <c r="AU153" s="19" t="s">
        <v>87</v>
      </c>
      <c r="AY153" s="19" t="s">
        <v>406</v>
      </c>
      <c r="BE153" s="212">
        <f t="shared" si="24"/>
        <v>0</v>
      </c>
      <c r="BF153" s="212">
        <f t="shared" si="25"/>
        <v>0</v>
      </c>
      <c r="BG153" s="212">
        <f t="shared" si="26"/>
        <v>0</v>
      </c>
      <c r="BH153" s="212">
        <f t="shared" si="27"/>
        <v>0</v>
      </c>
      <c r="BI153" s="212">
        <f t="shared" si="28"/>
        <v>0</v>
      </c>
      <c r="BJ153" s="19" t="s">
        <v>23</v>
      </c>
      <c r="BK153" s="212">
        <f t="shared" si="29"/>
        <v>0</v>
      </c>
      <c r="BL153" s="19" t="s">
        <v>723</v>
      </c>
      <c r="BM153" s="19" t="s">
        <v>688</v>
      </c>
    </row>
    <row r="154" spans="2:65" s="1" customFormat="1" ht="22.5" customHeight="1" x14ac:dyDescent="0.3">
      <c r="B154" s="37"/>
      <c r="C154" s="201" t="s">
        <v>694</v>
      </c>
      <c r="D154" s="201" t="s">
        <v>410</v>
      </c>
      <c r="E154" s="202" t="s">
        <v>3815</v>
      </c>
      <c r="F154" s="203" t="s">
        <v>3816</v>
      </c>
      <c r="G154" s="204" t="s">
        <v>1363</v>
      </c>
      <c r="H154" s="205">
        <v>1</v>
      </c>
      <c r="I154" s="206"/>
      <c r="J154" s="207">
        <f t="shared" si="20"/>
        <v>0</v>
      </c>
      <c r="K154" s="203" t="s">
        <v>36</v>
      </c>
      <c r="L154" s="57"/>
      <c r="M154" s="208" t="s">
        <v>36</v>
      </c>
      <c r="N154" s="209" t="s">
        <v>50</v>
      </c>
      <c r="O154" s="38"/>
      <c r="P154" s="210">
        <f t="shared" si="21"/>
        <v>0</v>
      </c>
      <c r="Q154" s="210">
        <v>0</v>
      </c>
      <c r="R154" s="210">
        <f t="shared" si="22"/>
        <v>0</v>
      </c>
      <c r="S154" s="210">
        <v>0</v>
      </c>
      <c r="T154" s="211">
        <f t="shared" si="23"/>
        <v>0</v>
      </c>
      <c r="AR154" s="19" t="s">
        <v>723</v>
      </c>
      <c r="AT154" s="19" t="s">
        <v>410</v>
      </c>
      <c r="AU154" s="19" t="s">
        <v>87</v>
      </c>
      <c r="AY154" s="19" t="s">
        <v>406</v>
      </c>
      <c r="BE154" s="212">
        <f t="shared" si="24"/>
        <v>0</v>
      </c>
      <c r="BF154" s="212">
        <f t="shared" si="25"/>
        <v>0</v>
      </c>
      <c r="BG154" s="212">
        <f t="shared" si="26"/>
        <v>0</v>
      </c>
      <c r="BH154" s="212">
        <f t="shared" si="27"/>
        <v>0</v>
      </c>
      <c r="BI154" s="212">
        <f t="shared" si="28"/>
        <v>0</v>
      </c>
      <c r="BJ154" s="19" t="s">
        <v>23</v>
      </c>
      <c r="BK154" s="212">
        <f t="shared" si="29"/>
        <v>0</v>
      </c>
      <c r="BL154" s="19" t="s">
        <v>723</v>
      </c>
      <c r="BM154" s="19" t="s">
        <v>694</v>
      </c>
    </row>
    <row r="155" spans="2:65" s="1" customFormat="1" ht="22.5" customHeight="1" x14ac:dyDescent="0.3">
      <c r="B155" s="37"/>
      <c r="C155" s="201" t="s">
        <v>696</v>
      </c>
      <c r="D155" s="201" t="s">
        <v>410</v>
      </c>
      <c r="E155" s="202" t="s">
        <v>3817</v>
      </c>
      <c r="F155" s="203" t="s">
        <v>3818</v>
      </c>
      <c r="G155" s="204" t="s">
        <v>1363</v>
      </c>
      <c r="H155" s="205">
        <v>12</v>
      </c>
      <c r="I155" s="206"/>
      <c r="J155" s="207">
        <f t="shared" si="20"/>
        <v>0</v>
      </c>
      <c r="K155" s="203" t="s">
        <v>36</v>
      </c>
      <c r="L155" s="57"/>
      <c r="M155" s="208" t="s">
        <v>36</v>
      </c>
      <c r="N155" s="209" t="s">
        <v>50</v>
      </c>
      <c r="O155" s="38"/>
      <c r="P155" s="210">
        <f t="shared" si="21"/>
        <v>0</v>
      </c>
      <c r="Q155" s="210">
        <v>0</v>
      </c>
      <c r="R155" s="210">
        <f t="shared" si="22"/>
        <v>0</v>
      </c>
      <c r="S155" s="210">
        <v>0</v>
      </c>
      <c r="T155" s="211">
        <f t="shared" si="23"/>
        <v>0</v>
      </c>
      <c r="AR155" s="19" t="s">
        <v>723</v>
      </c>
      <c r="AT155" s="19" t="s">
        <v>410</v>
      </c>
      <c r="AU155" s="19" t="s">
        <v>87</v>
      </c>
      <c r="AY155" s="19" t="s">
        <v>406</v>
      </c>
      <c r="BE155" s="212">
        <f t="shared" si="24"/>
        <v>0</v>
      </c>
      <c r="BF155" s="212">
        <f t="shared" si="25"/>
        <v>0</v>
      </c>
      <c r="BG155" s="212">
        <f t="shared" si="26"/>
        <v>0</v>
      </c>
      <c r="BH155" s="212">
        <f t="shared" si="27"/>
        <v>0</v>
      </c>
      <c r="BI155" s="212">
        <f t="shared" si="28"/>
        <v>0</v>
      </c>
      <c r="BJ155" s="19" t="s">
        <v>23</v>
      </c>
      <c r="BK155" s="212">
        <f t="shared" si="29"/>
        <v>0</v>
      </c>
      <c r="BL155" s="19" t="s">
        <v>723</v>
      </c>
      <c r="BM155" s="19" t="s">
        <v>696</v>
      </c>
    </row>
    <row r="156" spans="2:65" s="11" customFormat="1" ht="29.85" customHeight="1" x14ac:dyDescent="0.3">
      <c r="B156" s="182"/>
      <c r="C156" s="183"/>
      <c r="D156" s="198" t="s">
        <v>78</v>
      </c>
      <c r="E156" s="199" t="s">
        <v>3819</v>
      </c>
      <c r="F156" s="199" t="s">
        <v>3023</v>
      </c>
      <c r="G156" s="183"/>
      <c r="H156" s="183"/>
      <c r="I156" s="186"/>
      <c r="J156" s="200">
        <f>BK156</f>
        <v>0</v>
      </c>
      <c r="K156" s="183"/>
      <c r="L156" s="188"/>
      <c r="M156" s="189"/>
      <c r="N156" s="190"/>
      <c r="O156" s="190"/>
      <c r="P156" s="191">
        <f>SUM(P157:P170)</f>
        <v>0</v>
      </c>
      <c r="Q156" s="190"/>
      <c r="R156" s="191">
        <f>SUM(R157:R170)</f>
        <v>0</v>
      </c>
      <c r="S156" s="190"/>
      <c r="T156" s="192">
        <f>SUM(T157:T170)</f>
        <v>0</v>
      </c>
      <c r="AR156" s="193" t="s">
        <v>94</v>
      </c>
      <c r="AT156" s="194" t="s">
        <v>78</v>
      </c>
      <c r="AU156" s="194" t="s">
        <v>23</v>
      </c>
      <c r="AY156" s="193" t="s">
        <v>406</v>
      </c>
      <c r="BK156" s="195">
        <f>SUM(BK157:BK170)</f>
        <v>0</v>
      </c>
    </row>
    <row r="157" spans="2:65" s="1" customFormat="1" ht="22.5" customHeight="1" x14ac:dyDescent="0.3">
      <c r="B157" s="37"/>
      <c r="C157" s="201" t="s">
        <v>699</v>
      </c>
      <c r="D157" s="201" t="s">
        <v>410</v>
      </c>
      <c r="E157" s="202" t="s">
        <v>4992</v>
      </c>
      <c r="F157" s="203" t="s">
        <v>4993</v>
      </c>
      <c r="G157" s="204" t="s">
        <v>596</v>
      </c>
      <c r="H157" s="205">
        <v>10</v>
      </c>
      <c r="I157" s="206"/>
      <c r="J157" s="207">
        <f t="shared" ref="J157:J170" si="30">ROUND(I157*H157,2)</f>
        <v>0</v>
      </c>
      <c r="K157" s="203" t="s">
        <v>36</v>
      </c>
      <c r="L157" s="57"/>
      <c r="M157" s="208" t="s">
        <v>36</v>
      </c>
      <c r="N157" s="209" t="s">
        <v>50</v>
      </c>
      <c r="O157" s="38"/>
      <c r="P157" s="210">
        <f t="shared" ref="P157:P170" si="31">O157*H157</f>
        <v>0</v>
      </c>
      <c r="Q157" s="210">
        <v>0</v>
      </c>
      <c r="R157" s="210">
        <f t="shared" ref="R157:R170" si="32">Q157*H157</f>
        <v>0</v>
      </c>
      <c r="S157" s="210">
        <v>0</v>
      </c>
      <c r="T157" s="211">
        <f t="shared" ref="T157:T170" si="33">S157*H157</f>
        <v>0</v>
      </c>
      <c r="AR157" s="19" t="s">
        <v>723</v>
      </c>
      <c r="AT157" s="19" t="s">
        <v>410</v>
      </c>
      <c r="AU157" s="19" t="s">
        <v>87</v>
      </c>
      <c r="AY157" s="19" t="s">
        <v>406</v>
      </c>
      <c r="BE157" s="212">
        <f t="shared" ref="BE157:BE170" si="34">IF(N157="základní",J157,0)</f>
        <v>0</v>
      </c>
      <c r="BF157" s="212">
        <f t="shared" ref="BF157:BF170" si="35">IF(N157="snížená",J157,0)</f>
        <v>0</v>
      </c>
      <c r="BG157" s="212">
        <f t="shared" ref="BG157:BG170" si="36">IF(N157="zákl. přenesená",J157,0)</f>
        <v>0</v>
      </c>
      <c r="BH157" s="212">
        <f t="shared" ref="BH157:BH170" si="37">IF(N157="sníž. přenesená",J157,0)</f>
        <v>0</v>
      </c>
      <c r="BI157" s="212">
        <f t="shared" ref="BI157:BI170" si="38">IF(N157="nulová",J157,0)</f>
        <v>0</v>
      </c>
      <c r="BJ157" s="19" t="s">
        <v>23</v>
      </c>
      <c r="BK157" s="212">
        <f t="shared" ref="BK157:BK170" si="39">ROUND(I157*H157,2)</f>
        <v>0</v>
      </c>
      <c r="BL157" s="19" t="s">
        <v>723</v>
      </c>
      <c r="BM157" s="19" t="s">
        <v>699</v>
      </c>
    </row>
    <row r="158" spans="2:65" s="1" customFormat="1" ht="22.5" customHeight="1" x14ac:dyDescent="0.3">
      <c r="B158" s="37"/>
      <c r="C158" s="201" t="s">
        <v>703</v>
      </c>
      <c r="D158" s="201" t="s">
        <v>410</v>
      </c>
      <c r="E158" s="202" t="s">
        <v>3822</v>
      </c>
      <c r="F158" s="203" t="s">
        <v>3823</v>
      </c>
      <c r="G158" s="204" t="s">
        <v>596</v>
      </c>
      <c r="H158" s="205">
        <v>120</v>
      </c>
      <c r="I158" s="206"/>
      <c r="J158" s="207">
        <f t="shared" si="30"/>
        <v>0</v>
      </c>
      <c r="K158" s="203" t="s">
        <v>36</v>
      </c>
      <c r="L158" s="57"/>
      <c r="M158" s="208" t="s">
        <v>36</v>
      </c>
      <c r="N158" s="209" t="s">
        <v>50</v>
      </c>
      <c r="O158" s="38"/>
      <c r="P158" s="210">
        <f t="shared" si="31"/>
        <v>0</v>
      </c>
      <c r="Q158" s="210">
        <v>0</v>
      </c>
      <c r="R158" s="210">
        <f t="shared" si="32"/>
        <v>0</v>
      </c>
      <c r="S158" s="210">
        <v>0</v>
      </c>
      <c r="T158" s="211">
        <f t="shared" si="33"/>
        <v>0</v>
      </c>
      <c r="AR158" s="19" t="s">
        <v>723</v>
      </c>
      <c r="AT158" s="19" t="s">
        <v>410</v>
      </c>
      <c r="AU158" s="19" t="s">
        <v>87</v>
      </c>
      <c r="AY158" s="19" t="s">
        <v>406</v>
      </c>
      <c r="BE158" s="212">
        <f t="shared" si="34"/>
        <v>0</v>
      </c>
      <c r="BF158" s="212">
        <f t="shared" si="35"/>
        <v>0</v>
      </c>
      <c r="BG158" s="212">
        <f t="shared" si="36"/>
        <v>0</v>
      </c>
      <c r="BH158" s="212">
        <f t="shared" si="37"/>
        <v>0</v>
      </c>
      <c r="BI158" s="212">
        <f t="shared" si="38"/>
        <v>0</v>
      </c>
      <c r="BJ158" s="19" t="s">
        <v>23</v>
      </c>
      <c r="BK158" s="212">
        <f t="shared" si="39"/>
        <v>0</v>
      </c>
      <c r="BL158" s="19" t="s">
        <v>723</v>
      </c>
      <c r="BM158" s="19" t="s">
        <v>703</v>
      </c>
    </row>
    <row r="159" spans="2:65" s="1" customFormat="1" ht="22.5" customHeight="1" x14ac:dyDescent="0.3">
      <c r="B159" s="37"/>
      <c r="C159" s="201" t="s">
        <v>709</v>
      </c>
      <c r="D159" s="201" t="s">
        <v>410</v>
      </c>
      <c r="E159" s="202" t="s">
        <v>3824</v>
      </c>
      <c r="F159" s="203" t="s">
        <v>3825</v>
      </c>
      <c r="G159" s="204" t="s">
        <v>596</v>
      </c>
      <c r="H159" s="205">
        <v>45</v>
      </c>
      <c r="I159" s="206"/>
      <c r="J159" s="207">
        <f t="shared" si="30"/>
        <v>0</v>
      </c>
      <c r="K159" s="203" t="s">
        <v>36</v>
      </c>
      <c r="L159" s="57"/>
      <c r="M159" s="208" t="s">
        <v>36</v>
      </c>
      <c r="N159" s="209" t="s">
        <v>50</v>
      </c>
      <c r="O159" s="38"/>
      <c r="P159" s="210">
        <f t="shared" si="31"/>
        <v>0</v>
      </c>
      <c r="Q159" s="210">
        <v>0</v>
      </c>
      <c r="R159" s="210">
        <f t="shared" si="32"/>
        <v>0</v>
      </c>
      <c r="S159" s="210">
        <v>0</v>
      </c>
      <c r="T159" s="211">
        <f t="shared" si="33"/>
        <v>0</v>
      </c>
      <c r="AR159" s="19" t="s">
        <v>723</v>
      </c>
      <c r="AT159" s="19" t="s">
        <v>410</v>
      </c>
      <c r="AU159" s="19" t="s">
        <v>87</v>
      </c>
      <c r="AY159" s="19" t="s">
        <v>406</v>
      </c>
      <c r="BE159" s="212">
        <f t="shared" si="34"/>
        <v>0</v>
      </c>
      <c r="BF159" s="212">
        <f t="shared" si="35"/>
        <v>0</v>
      </c>
      <c r="BG159" s="212">
        <f t="shared" si="36"/>
        <v>0</v>
      </c>
      <c r="BH159" s="212">
        <f t="shared" si="37"/>
        <v>0</v>
      </c>
      <c r="BI159" s="212">
        <f t="shared" si="38"/>
        <v>0</v>
      </c>
      <c r="BJ159" s="19" t="s">
        <v>23</v>
      </c>
      <c r="BK159" s="212">
        <f t="shared" si="39"/>
        <v>0</v>
      </c>
      <c r="BL159" s="19" t="s">
        <v>723</v>
      </c>
      <c r="BM159" s="19" t="s">
        <v>709</v>
      </c>
    </row>
    <row r="160" spans="2:65" s="1" customFormat="1" ht="22.5" customHeight="1" x14ac:dyDescent="0.3">
      <c r="B160" s="37"/>
      <c r="C160" s="201" t="s">
        <v>714</v>
      </c>
      <c r="D160" s="201" t="s">
        <v>410</v>
      </c>
      <c r="E160" s="202" t="s">
        <v>3826</v>
      </c>
      <c r="F160" s="203" t="s">
        <v>3827</v>
      </c>
      <c r="G160" s="204" t="s">
        <v>596</v>
      </c>
      <c r="H160" s="205">
        <v>20</v>
      </c>
      <c r="I160" s="206"/>
      <c r="J160" s="207">
        <f t="shared" si="30"/>
        <v>0</v>
      </c>
      <c r="K160" s="203" t="s">
        <v>36</v>
      </c>
      <c r="L160" s="57"/>
      <c r="M160" s="208" t="s">
        <v>36</v>
      </c>
      <c r="N160" s="209" t="s">
        <v>50</v>
      </c>
      <c r="O160" s="38"/>
      <c r="P160" s="210">
        <f t="shared" si="31"/>
        <v>0</v>
      </c>
      <c r="Q160" s="210">
        <v>0</v>
      </c>
      <c r="R160" s="210">
        <f t="shared" si="32"/>
        <v>0</v>
      </c>
      <c r="S160" s="210">
        <v>0</v>
      </c>
      <c r="T160" s="211">
        <f t="shared" si="33"/>
        <v>0</v>
      </c>
      <c r="AR160" s="19" t="s">
        <v>723</v>
      </c>
      <c r="AT160" s="19" t="s">
        <v>410</v>
      </c>
      <c r="AU160" s="19" t="s">
        <v>87</v>
      </c>
      <c r="AY160" s="19" t="s">
        <v>406</v>
      </c>
      <c r="BE160" s="212">
        <f t="shared" si="34"/>
        <v>0</v>
      </c>
      <c r="BF160" s="212">
        <f t="shared" si="35"/>
        <v>0</v>
      </c>
      <c r="BG160" s="212">
        <f t="shared" si="36"/>
        <v>0</v>
      </c>
      <c r="BH160" s="212">
        <f t="shared" si="37"/>
        <v>0</v>
      </c>
      <c r="BI160" s="212">
        <f t="shared" si="38"/>
        <v>0</v>
      </c>
      <c r="BJ160" s="19" t="s">
        <v>23</v>
      </c>
      <c r="BK160" s="212">
        <f t="shared" si="39"/>
        <v>0</v>
      </c>
      <c r="BL160" s="19" t="s">
        <v>723</v>
      </c>
      <c r="BM160" s="19" t="s">
        <v>714</v>
      </c>
    </row>
    <row r="161" spans="2:65" s="1" customFormat="1" ht="22.5" customHeight="1" x14ac:dyDescent="0.3">
      <c r="B161" s="37"/>
      <c r="C161" s="201" t="s">
        <v>719</v>
      </c>
      <c r="D161" s="201" t="s">
        <v>410</v>
      </c>
      <c r="E161" s="202" t="s">
        <v>3828</v>
      </c>
      <c r="F161" s="203" t="s">
        <v>3829</v>
      </c>
      <c r="G161" s="204" t="s">
        <v>596</v>
      </c>
      <c r="H161" s="205">
        <v>80</v>
      </c>
      <c r="I161" s="206"/>
      <c r="J161" s="207">
        <f t="shared" si="30"/>
        <v>0</v>
      </c>
      <c r="K161" s="203" t="s">
        <v>36</v>
      </c>
      <c r="L161" s="57"/>
      <c r="M161" s="208" t="s">
        <v>36</v>
      </c>
      <c r="N161" s="209" t="s">
        <v>50</v>
      </c>
      <c r="O161" s="38"/>
      <c r="P161" s="210">
        <f t="shared" si="31"/>
        <v>0</v>
      </c>
      <c r="Q161" s="210">
        <v>0</v>
      </c>
      <c r="R161" s="210">
        <f t="shared" si="32"/>
        <v>0</v>
      </c>
      <c r="S161" s="210">
        <v>0</v>
      </c>
      <c r="T161" s="211">
        <f t="shared" si="33"/>
        <v>0</v>
      </c>
      <c r="AR161" s="19" t="s">
        <v>723</v>
      </c>
      <c r="AT161" s="19" t="s">
        <v>410</v>
      </c>
      <c r="AU161" s="19" t="s">
        <v>87</v>
      </c>
      <c r="AY161" s="19" t="s">
        <v>406</v>
      </c>
      <c r="BE161" s="212">
        <f t="shared" si="34"/>
        <v>0</v>
      </c>
      <c r="BF161" s="212">
        <f t="shared" si="35"/>
        <v>0</v>
      </c>
      <c r="BG161" s="212">
        <f t="shared" si="36"/>
        <v>0</v>
      </c>
      <c r="BH161" s="212">
        <f t="shared" si="37"/>
        <v>0</v>
      </c>
      <c r="BI161" s="212">
        <f t="shared" si="38"/>
        <v>0</v>
      </c>
      <c r="BJ161" s="19" t="s">
        <v>23</v>
      </c>
      <c r="BK161" s="212">
        <f t="shared" si="39"/>
        <v>0</v>
      </c>
      <c r="BL161" s="19" t="s">
        <v>723</v>
      </c>
      <c r="BM161" s="19" t="s">
        <v>719</v>
      </c>
    </row>
    <row r="162" spans="2:65" s="1" customFormat="1" ht="22.5" customHeight="1" x14ac:dyDescent="0.3">
      <c r="B162" s="37"/>
      <c r="C162" s="201" t="s">
        <v>723</v>
      </c>
      <c r="D162" s="201" t="s">
        <v>410</v>
      </c>
      <c r="E162" s="202" t="s">
        <v>3830</v>
      </c>
      <c r="F162" s="203" t="s">
        <v>3831</v>
      </c>
      <c r="G162" s="204" t="s">
        <v>596</v>
      </c>
      <c r="H162" s="205">
        <v>50</v>
      </c>
      <c r="I162" s="206"/>
      <c r="J162" s="207">
        <f t="shared" si="30"/>
        <v>0</v>
      </c>
      <c r="K162" s="203" t="s">
        <v>36</v>
      </c>
      <c r="L162" s="57"/>
      <c r="M162" s="208" t="s">
        <v>36</v>
      </c>
      <c r="N162" s="209" t="s">
        <v>50</v>
      </c>
      <c r="O162" s="38"/>
      <c r="P162" s="210">
        <f t="shared" si="31"/>
        <v>0</v>
      </c>
      <c r="Q162" s="210">
        <v>0</v>
      </c>
      <c r="R162" s="210">
        <f t="shared" si="32"/>
        <v>0</v>
      </c>
      <c r="S162" s="210">
        <v>0</v>
      </c>
      <c r="T162" s="211">
        <f t="shared" si="33"/>
        <v>0</v>
      </c>
      <c r="AR162" s="19" t="s">
        <v>723</v>
      </c>
      <c r="AT162" s="19" t="s">
        <v>410</v>
      </c>
      <c r="AU162" s="19" t="s">
        <v>87</v>
      </c>
      <c r="AY162" s="19" t="s">
        <v>406</v>
      </c>
      <c r="BE162" s="212">
        <f t="shared" si="34"/>
        <v>0</v>
      </c>
      <c r="BF162" s="212">
        <f t="shared" si="35"/>
        <v>0</v>
      </c>
      <c r="BG162" s="212">
        <f t="shared" si="36"/>
        <v>0</v>
      </c>
      <c r="BH162" s="212">
        <f t="shared" si="37"/>
        <v>0</v>
      </c>
      <c r="BI162" s="212">
        <f t="shared" si="38"/>
        <v>0</v>
      </c>
      <c r="BJ162" s="19" t="s">
        <v>23</v>
      </c>
      <c r="BK162" s="212">
        <f t="shared" si="39"/>
        <v>0</v>
      </c>
      <c r="BL162" s="19" t="s">
        <v>723</v>
      </c>
      <c r="BM162" s="19" t="s">
        <v>723</v>
      </c>
    </row>
    <row r="163" spans="2:65" s="1" customFormat="1" ht="22.5" customHeight="1" x14ac:dyDescent="0.3">
      <c r="B163" s="37"/>
      <c r="C163" s="201" t="s">
        <v>730</v>
      </c>
      <c r="D163" s="201" t="s">
        <v>410</v>
      </c>
      <c r="E163" s="202" t="s">
        <v>4994</v>
      </c>
      <c r="F163" s="203" t="s">
        <v>3833</v>
      </c>
      <c r="G163" s="204" t="s">
        <v>596</v>
      </c>
      <c r="H163" s="205">
        <v>100</v>
      </c>
      <c r="I163" s="206"/>
      <c r="J163" s="207">
        <f t="shared" si="30"/>
        <v>0</v>
      </c>
      <c r="K163" s="203" t="s">
        <v>36</v>
      </c>
      <c r="L163" s="57"/>
      <c r="M163" s="208" t="s">
        <v>36</v>
      </c>
      <c r="N163" s="209" t="s">
        <v>50</v>
      </c>
      <c r="O163" s="38"/>
      <c r="P163" s="210">
        <f t="shared" si="31"/>
        <v>0</v>
      </c>
      <c r="Q163" s="210">
        <v>0</v>
      </c>
      <c r="R163" s="210">
        <f t="shared" si="32"/>
        <v>0</v>
      </c>
      <c r="S163" s="210">
        <v>0</v>
      </c>
      <c r="T163" s="211">
        <f t="shared" si="33"/>
        <v>0</v>
      </c>
      <c r="AR163" s="19" t="s">
        <v>723</v>
      </c>
      <c r="AT163" s="19" t="s">
        <v>410</v>
      </c>
      <c r="AU163" s="19" t="s">
        <v>87</v>
      </c>
      <c r="AY163" s="19" t="s">
        <v>406</v>
      </c>
      <c r="BE163" s="212">
        <f t="shared" si="34"/>
        <v>0</v>
      </c>
      <c r="BF163" s="212">
        <f t="shared" si="35"/>
        <v>0</v>
      </c>
      <c r="BG163" s="212">
        <f t="shared" si="36"/>
        <v>0</v>
      </c>
      <c r="BH163" s="212">
        <f t="shared" si="37"/>
        <v>0</v>
      </c>
      <c r="BI163" s="212">
        <f t="shared" si="38"/>
        <v>0</v>
      </c>
      <c r="BJ163" s="19" t="s">
        <v>23</v>
      </c>
      <c r="BK163" s="212">
        <f t="shared" si="39"/>
        <v>0</v>
      </c>
      <c r="BL163" s="19" t="s">
        <v>723</v>
      </c>
      <c r="BM163" s="19" t="s">
        <v>730</v>
      </c>
    </row>
    <row r="164" spans="2:65" s="1" customFormat="1" ht="22.5" customHeight="1" x14ac:dyDescent="0.3">
      <c r="B164" s="37"/>
      <c r="C164" s="201" t="s">
        <v>733</v>
      </c>
      <c r="D164" s="201" t="s">
        <v>410</v>
      </c>
      <c r="E164" s="202" t="s">
        <v>3834</v>
      </c>
      <c r="F164" s="203" t="s">
        <v>3835</v>
      </c>
      <c r="G164" s="204" t="s">
        <v>596</v>
      </c>
      <c r="H164" s="205">
        <v>100</v>
      </c>
      <c r="I164" s="206"/>
      <c r="J164" s="207">
        <f t="shared" si="30"/>
        <v>0</v>
      </c>
      <c r="K164" s="203" t="s">
        <v>36</v>
      </c>
      <c r="L164" s="57"/>
      <c r="M164" s="208" t="s">
        <v>36</v>
      </c>
      <c r="N164" s="209" t="s">
        <v>50</v>
      </c>
      <c r="O164" s="38"/>
      <c r="P164" s="210">
        <f t="shared" si="31"/>
        <v>0</v>
      </c>
      <c r="Q164" s="210">
        <v>0</v>
      </c>
      <c r="R164" s="210">
        <f t="shared" si="32"/>
        <v>0</v>
      </c>
      <c r="S164" s="210">
        <v>0</v>
      </c>
      <c r="T164" s="211">
        <f t="shared" si="33"/>
        <v>0</v>
      </c>
      <c r="AR164" s="19" t="s">
        <v>723</v>
      </c>
      <c r="AT164" s="19" t="s">
        <v>410</v>
      </c>
      <c r="AU164" s="19" t="s">
        <v>87</v>
      </c>
      <c r="AY164" s="19" t="s">
        <v>406</v>
      </c>
      <c r="BE164" s="212">
        <f t="shared" si="34"/>
        <v>0</v>
      </c>
      <c r="BF164" s="212">
        <f t="shared" si="35"/>
        <v>0</v>
      </c>
      <c r="BG164" s="212">
        <f t="shared" si="36"/>
        <v>0</v>
      </c>
      <c r="BH164" s="212">
        <f t="shared" si="37"/>
        <v>0</v>
      </c>
      <c r="BI164" s="212">
        <f t="shared" si="38"/>
        <v>0</v>
      </c>
      <c r="BJ164" s="19" t="s">
        <v>23</v>
      </c>
      <c r="BK164" s="212">
        <f t="shared" si="39"/>
        <v>0</v>
      </c>
      <c r="BL164" s="19" t="s">
        <v>723</v>
      </c>
      <c r="BM164" s="19" t="s">
        <v>733</v>
      </c>
    </row>
    <row r="165" spans="2:65" s="1" customFormat="1" ht="22.5" customHeight="1" x14ac:dyDescent="0.3">
      <c r="B165" s="37"/>
      <c r="C165" s="201" t="s">
        <v>738</v>
      </c>
      <c r="D165" s="201" t="s">
        <v>410</v>
      </c>
      <c r="E165" s="202" t="s">
        <v>3836</v>
      </c>
      <c r="F165" s="203" t="s">
        <v>3837</v>
      </c>
      <c r="G165" s="204" t="s">
        <v>596</v>
      </c>
      <c r="H165" s="205">
        <v>25</v>
      </c>
      <c r="I165" s="206"/>
      <c r="J165" s="207">
        <f t="shared" si="30"/>
        <v>0</v>
      </c>
      <c r="K165" s="203" t="s">
        <v>36</v>
      </c>
      <c r="L165" s="57"/>
      <c r="M165" s="208" t="s">
        <v>36</v>
      </c>
      <c r="N165" s="209" t="s">
        <v>50</v>
      </c>
      <c r="O165" s="38"/>
      <c r="P165" s="210">
        <f t="shared" si="31"/>
        <v>0</v>
      </c>
      <c r="Q165" s="210">
        <v>0</v>
      </c>
      <c r="R165" s="210">
        <f t="shared" si="32"/>
        <v>0</v>
      </c>
      <c r="S165" s="210">
        <v>0</v>
      </c>
      <c r="T165" s="211">
        <f t="shared" si="33"/>
        <v>0</v>
      </c>
      <c r="AR165" s="19" t="s">
        <v>723</v>
      </c>
      <c r="AT165" s="19" t="s">
        <v>410</v>
      </c>
      <c r="AU165" s="19" t="s">
        <v>87</v>
      </c>
      <c r="AY165" s="19" t="s">
        <v>406</v>
      </c>
      <c r="BE165" s="212">
        <f t="shared" si="34"/>
        <v>0</v>
      </c>
      <c r="BF165" s="212">
        <f t="shared" si="35"/>
        <v>0</v>
      </c>
      <c r="BG165" s="212">
        <f t="shared" si="36"/>
        <v>0</v>
      </c>
      <c r="BH165" s="212">
        <f t="shared" si="37"/>
        <v>0</v>
      </c>
      <c r="BI165" s="212">
        <f t="shared" si="38"/>
        <v>0</v>
      </c>
      <c r="BJ165" s="19" t="s">
        <v>23</v>
      </c>
      <c r="BK165" s="212">
        <f t="shared" si="39"/>
        <v>0</v>
      </c>
      <c r="BL165" s="19" t="s">
        <v>723</v>
      </c>
      <c r="BM165" s="19" t="s">
        <v>738</v>
      </c>
    </row>
    <row r="166" spans="2:65" s="1" customFormat="1" ht="22.5" customHeight="1" x14ac:dyDescent="0.3">
      <c r="B166" s="37"/>
      <c r="C166" s="201" t="s">
        <v>743</v>
      </c>
      <c r="D166" s="201" t="s">
        <v>410</v>
      </c>
      <c r="E166" s="202" t="s">
        <v>3838</v>
      </c>
      <c r="F166" s="203" t="s">
        <v>3839</v>
      </c>
      <c r="G166" s="204" t="s">
        <v>1363</v>
      </c>
      <c r="H166" s="205">
        <v>1</v>
      </c>
      <c r="I166" s="206"/>
      <c r="J166" s="207">
        <f t="shared" si="30"/>
        <v>0</v>
      </c>
      <c r="K166" s="203" t="s">
        <v>36</v>
      </c>
      <c r="L166" s="57"/>
      <c r="M166" s="208" t="s">
        <v>36</v>
      </c>
      <c r="N166" s="209" t="s">
        <v>50</v>
      </c>
      <c r="O166" s="38"/>
      <c r="P166" s="210">
        <f t="shared" si="31"/>
        <v>0</v>
      </c>
      <c r="Q166" s="210">
        <v>0</v>
      </c>
      <c r="R166" s="210">
        <f t="shared" si="32"/>
        <v>0</v>
      </c>
      <c r="S166" s="210">
        <v>0</v>
      </c>
      <c r="T166" s="211">
        <f t="shared" si="33"/>
        <v>0</v>
      </c>
      <c r="AR166" s="19" t="s">
        <v>723</v>
      </c>
      <c r="AT166" s="19" t="s">
        <v>410</v>
      </c>
      <c r="AU166" s="19" t="s">
        <v>87</v>
      </c>
      <c r="AY166" s="19" t="s">
        <v>406</v>
      </c>
      <c r="BE166" s="212">
        <f t="shared" si="34"/>
        <v>0</v>
      </c>
      <c r="BF166" s="212">
        <f t="shared" si="35"/>
        <v>0</v>
      </c>
      <c r="BG166" s="212">
        <f t="shared" si="36"/>
        <v>0</v>
      </c>
      <c r="BH166" s="212">
        <f t="shared" si="37"/>
        <v>0</v>
      </c>
      <c r="BI166" s="212">
        <f t="shared" si="38"/>
        <v>0</v>
      </c>
      <c r="BJ166" s="19" t="s">
        <v>23</v>
      </c>
      <c r="BK166" s="212">
        <f t="shared" si="39"/>
        <v>0</v>
      </c>
      <c r="BL166" s="19" t="s">
        <v>723</v>
      </c>
      <c r="BM166" s="19" t="s">
        <v>743</v>
      </c>
    </row>
    <row r="167" spans="2:65" s="1" customFormat="1" ht="22.5" customHeight="1" x14ac:dyDescent="0.3">
      <c r="B167" s="37"/>
      <c r="C167" s="201" t="s">
        <v>748</v>
      </c>
      <c r="D167" s="201" t="s">
        <v>410</v>
      </c>
      <c r="E167" s="202" t="s">
        <v>3840</v>
      </c>
      <c r="F167" s="203" t="s">
        <v>3841</v>
      </c>
      <c r="G167" s="204" t="s">
        <v>596</v>
      </c>
      <c r="H167" s="205">
        <v>40</v>
      </c>
      <c r="I167" s="206"/>
      <c r="J167" s="207">
        <f t="shared" si="30"/>
        <v>0</v>
      </c>
      <c r="K167" s="203" t="s">
        <v>36</v>
      </c>
      <c r="L167" s="57"/>
      <c r="M167" s="208" t="s">
        <v>36</v>
      </c>
      <c r="N167" s="209" t="s">
        <v>50</v>
      </c>
      <c r="O167" s="38"/>
      <c r="P167" s="210">
        <f t="shared" si="31"/>
        <v>0</v>
      </c>
      <c r="Q167" s="210">
        <v>0</v>
      </c>
      <c r="R167" s="210">
        <f t="shared" si="32"/>
        <v>0</v>
      </c>
      <c r="S167" s="210">
        <v>0</v>
      </c>
      <c r="T167" s="211">
        <f t="shared" si="33"/>
        <v>0</v>
      </c>
      <c r="AR167" s="19" t="s">
        <v>723</v>
      </c>
      <c r="AT167" s="19" t="s">
        <v>410</v>
      </c>
      <c r="AU167" s="19" t="s">
        <v>87</v>
      </c>
      <c r="AY167" s="19" t="s">
        <v>406</v>
      </c>
      <c r="BE167" s="212">
        <f t="shared" si="34"/>
        <v>0</v>
      </c>
      <c r="BF167" s="212">
        <f t="shared" si="35"/>
        <v>0</v>
      </c>
      <c r="BG167" s="212">
        <f t="shared" si="36"/>
        <v>0</v>
      </c>
      <c r="BH167" s="212">
        <f t="shared" si="37"/>
        <v>0</v>
      </c>
      <c r="BI167" s="212">
        <f t="shared" si="38"/>
        <v>0</v>
      </c>
      <c r="BJ167" s="19" t="s">
        <v>23</v>
      </c>
      <c r="BK167" s="212">
        <f t="shared" si="39"/>
        <v>0</v>
      </c>
      <c r="BL167" s="19" t="s">
        <v>723</v>
      </c>
      <c r="BM167" s="19" t="s">
        <v>748</v>
      </c>
    </row>
    <row r="168" spans="2:65" s="1" customFormat="1" ht="22.5" customHeight="1" x14ac:dyDescent="0.3">
      <c r="B168" s="37"/>
      <c r="C168" s="201" t="s">
        <v>755</v>
      </c>
      <c r="D168" s="201" t="s">
        <v>410</v>
      </c>
      <c r="E168" s="202" t="s">
        <v>4995</v>
      </c>
      <c r="F168" s="203" t="s">
        <v>3843</v>
      </c>
      <c r="G168" s="204" t="s">
        <v>3040</v>
      </c>
      <c r="H168" s="205">
        <v>1</v>
      </c>
      <c r="I168" s="206"/>
      <c r="J168" s="207">
        <f t="shared" si="30"/>
        <v>0</v>
      </c>
      <c r="K168" s="203" t="s">
        <v>36</v>
      </c>
      <c r="L168" s="57"/>
      <c r="M168" s="208" t="s">
        <v>36</v>
      </c>
      <c r="N168" s="209" t="s">
        <v>50</v>
      </c>
      <c r="O168" s="38"/>
      <c r="P168" s="210">
        <f t="shared" si="31"/>
        <v>0</v>
      </c>
      <c r="Q168" s="210">
        <v>0</v>
      </c>
      <c r="R168" s="210">
        <f t="shared" si="32"/>
        <v>0</v>
      </c>
      <c r="S168" s="210">
        <v>0</v>
      </c>
      <c r="T168" s="211">
        <f t="shared" si="33"/>
        <v>0</v>
      </c>
      <c r="AR168" s="19" t="s">
        <v>723</v>
      </c>
      <c r="AT168" s="19" t="s">
        <v>410</v>
      </c>
      <c r="AU168" s="19" t="s">
        <v>87</v>
      </c>
      <c r="AY168" s="19" t="s">
        <v>406</v>
      </c>
      <c r="BE168" s="212">
        <f t="shared" si="34"/>
        <v>0</v>
      </c>
      <c r="BF168" s="212">
        <f t="shared" si="35"/>
        <v>0</v>
      </c>
      <c r="BG168" s="212">
        <f t="shared" si="36"/>
        <v>0</v>
      </c>
      <c r="BH168" s="212">
        <f t="shared" si="37"/>
        <v>0</v>
      </c>
      <c r="BI168" s="212">
        <f t="shared" si="38"/>
        <v>0</v>
      </c>
      <c r="BJ168" s="19" t="s">
        <v>23</v>
      </c>
      <c r="BK168" s="212">
        <f t="shared" si="39"/>
        <v>0</v>
      </c>
      <c r="BL168" s="19" t="s">
        <v>723</v>
      </c>
      <c r="BM168" s="19" t="s">
        <v>755</v>
      </c>
    </row>
    <row r="169" spans="2:65" s="1" customFormat="1" ht="22.5" customHeight="1" x14ac:dyDescent="0.3">
      <c r="B169" s="37"/>
      <c r="C169" s="201" t="s">
        <v>775</v>
      </c>
      <c r="D169" s="201" t="s">
        <v>410</v>
      </c>
      <c r="E169" s="202" t="s">
        <v>4996</v>
      </c>
      <c r="F169" s="203" t="s">
        <v>3845</v>
      </c>
      <c r="G169" s="204" t="s">
        <v>3040</v>
      </c>
      <c r="H169" s="205">
        <v>1</v>
      </c>
      <c r="I169" s="206"/>
      <c r="J169" s="207">
        <f t="shared" si="30"/>
        <v>0</v>
      </c>
      <c r="K169" s="203" t="s">
        <v>36</v>
      </c>
      <c r="L169" s="57"/>
      <c r="M169" s="208" t="s">
        <v>36</v>
      </c>
      <c r="N169" s="209" t="s">
        <v>50</v>
      </c>
      <c r="O169" s="38"/>
      <c r="P169" s="210">
        <f t="shared" si="31"/>
        <v>0</v>
      </c>
      <c r="Q169" s="210">
        <v>0</v>
      </c>
      <c r="R169" s="210">
        <f t="shared" si="32"/>
        <v>0</v>
      </c>
      <c r="S169" s="210">
        <v>0</v>
      </c>
      <c r="T169" s="211">
        <f t="shared" si="33"/>
        <v>0</v>
      </c>
      <c r="AR169" s="19" t="s">
        <v>723</v>
      </c>
      <c r="AT169" s="19" t="s">
        <v>410</v>
      </c>
      <c r="AU169" s="19" t="s">
        <v>87</v>
      </c>
      <c r="AY169" s="19" t="s">
        <v>406</v>
      </c>
      <c r="BE169" s="212">
        <f t="shared" si="34"/>
        <v>0</v>
      </c>
      <c r="BF169" s="212">
        <f t="shared" si="35"/>
        <v>0</v>
      </c>
      <c r="BG169" s="212">
        <f t="shared" si="36"/>
        <v>0</v>
      </c>
      <c r="BH169" s="212">
        <f t="shared" si="37"/>
        <v>0</v>
      </c>
      <c r="BI169" s="212">
        <f t="shared" si="38"/>
        <v>0</v>
      </c>
      <c r="BJ169" s="19" t="s">
        <v>23</v>
      </c>
      <c r="BK169" s="212">
        <f t="shared" si="39"/>
        <v>0</v>
      </c>
      <c r="BL169" s="19" t="s">
        <v>723</v>
      </c>
      <c r="BM169" s="19" t="s">
        <v>775</v>
      </c>
    </row>
    <row r="170" spans="2:65" s="1" customFormat="1" ht="22.5" customHeight="1" x14ac:dyDescent="0.3">
      <c r="B170" s="37"/>
      <c r="C170" s="201" t="s">
        <v>778</v>
      </c>
      <c r="D170" s="201" t="s">
        <v>410</v>
      </c>
      <c r="E170" s="202" t="s">
        <v>4997</v>
      </c>
      <c r="F170" s="203" t="s">
        <v>3847</v>
      </c>
      <c r="G170" s="204" t="s">
        <v>3040</v>
      </c>
      <c r="H170" s="205">
        <v>1</v>
      </c>
      <c r="I170" s="206"/>
      <c r="J170" s="207">
        <f t="shared" si="30"/>
        <v>0</v>
      </c>
      <c r="K170" s="203" t="s">
        <v>36</v>
      </c>
      <c r="L170" s="57"/>
      <c r="M170" s="208" t="s">
        <v>36</v>
      </c>
      <c r="N170" s="209" t="s">
        <v>50</v>
      </c>
      <c r="O170" s="38"/>
      <c r="P170" s="210">
        <f t="shared" si="31"/>
        <v>0</v>
      </c>
      <c r="Q170" s="210">
        <v>0</v>
      </c>
      <c r="R170" s="210">
        <f t="shared" si="32"/>
        <v>0</v>
      </c>
      <c r="S170" s="210">
        <v>0</v>
      </c>
      <c r="T170" s="211">
        <f t="shared" si="33"/>
        <v>0</v>
      </c>
      <c r="AR170" s="19" t="s">
        <v>723</v>
      </c>
      <c r="AT170" s="19" t="s">
        <v>410</v>
      </c>
      <c r="AU170" s="19" t="s">
        <v>87</v>
      </c>
      <c r="AY170" s="19" t="s">
        <v>406</v>
      </c>
      <c r="BE170" s="212">
        <f t="shared" si="34"/>
        <v>0</v>
      </c>
      <c r="BF170" s="212">
        <f t="shared" si="35"/>
        <v>0</v>
      </c>
      <c r="BG170" s="212">
        <f t="shared" si="36"/>
        <v>0</v>
      </c>
      <c r="BH170" s="212">
        <f t="shared" si="37"/>
        <v>0</v>
      </c>
      <c r="BI170" s="212">
        <f t="shared" si="38"/>
        <v>0</v>
      </c>
      <c r="BJ170" s="19" t="s">
        <v>23</v>
      </c>
      <c r="BK170" s="212">
        <f t="shared" si="39"/>
        <v>0</v>
      </c>
      <c r="BL170" s="19" t="s">
        <v>723</v>
      </c>
      <c r="BM170" s="19" t="s">
        <v>778</v>
      </c>
    </row>
    <row r="171" spans="2:65" s="11" customFormat="1" ht="29.85" customHeight="1" x14ac:dyDescent="0.3">
      <c r="B171" s="182"/>
      <c r="C171" s="183"/>
      <c r="D171" s="198" t="s">
        <v>78</v>
      </c>
      <c r="E171" s="199" t="s">
        <v>3848</v>
      </c>
      <c r="F171" s="199" t="s">
        <v>3043</v>
      </c>
      <c r="G171" s="183"/>
      <c r="H171" s="183"/>
      <c r="I171" s="186"/>
      <c r="J171" s="200">
        <f>BK171</f>
        <v>0</v>
      </c>
      <c r="K171" s="183"/>
      <c r="L171" s="188"/>
      <c r="M171" s="189"/>
      <c r="N171" s="190"/>
      <c r="O171" s="190"/>
      <c r="P171" s="191">
        <f>SUM(P172:P179)</f>
        <v>0</v>
      </c>
      <c r="Q171" s="190"/>
      <c r="R171" s="191">
        <f>SUM(R172:R179)</f>
        <v>0</v>
      </c>
      <c r="S171" s="190"/>
      <c r="T171" s="192">
        <f>SUM(T172:T179)</f>
        <v>0</v>
      </c>
      <c r="AR171" s="193" t="s">
        <v>94</v>
      </c>
      <c r="AT171" s="194" t="s">
        <v>78</v>
      </c>
      <c r="AU171" s="194" t="s">
        <v>23</v>
      </c>
      <c r="AY171" s="193" t="s">
        <v>406</v>
      </c>
      <c r="BK171" s="195">
        <f>SUM(BK172:BK179)</f>
        <v>0</v>
      </c>
    </row>
    <row r="172" spans="2:65" s="1" customFormat="1" ht="22.5" customHeight="1" x14ac:dyDescent="0.3">
      <c r="B172" s="37"/>
      <c r="C172" s="201" t="s">
        <v>781</v>
      </c>
      <c r="D172" s="201" t="s">
        <v>410</v>
      </c>
      <c r="E172" s="202" t="s">
        <v>4998</v>
      </c>
      <c r="F172" s="203" t="s">
        <v>3850</v>
      </c>
      <c r="G172" s="204" t="s">
        <v>3037</v>
      </c>
      <c r="H172" s="205">
        <v>1</v>
      </c>
      <c r="I172" s="206"/>
      <c r="J172" s="207">
        <f t="shared" ref="J172:J179" si="40">ROUND(I172*H172,2)</f>
        <v>0</v>
      </c>
      <c r="K172" s="203" t="s">
        <v>36</v>
      </c>
      <c r="L172" s="57"/>
      <c r="M172" s="208" t="s">
        <v>36</v>
      </c>
      <c r="N172" s="209" t="s">
        <v>50</v>
      </c>
      <c r="O172" s="38"/>
      <c r="P172" s="210">
        <f t="shared" ref="P172:P179" si="41">O172*H172</f>
        <v>0</v>
      </c>
      <c r="Q172" s="210">
        <v>0</v>
      </c>
      <c r="R172" s="210">
        <f t="shared" ref="R172:R179" si="42">Q172*H172</f>
        <v>0</v>
      </c>
      <c r="S172" s="210">
        <v>0</v>
      </c>
      <c r="T172" s="211">
        <f t="shared" ref="T172:T179" si="43">S172*H172</f>
        <v>0</v>
      </c>
      <c r="AR172" s="19" t="s">
        <v>723</v>
      </c>
      <c r="AT172" s="19" t="s">
        <v>410</v>
      </c>
      <c r="AU172" s="19" t="s">
        <v>87</v>
      </c>
      <c r="AY172" s="19" t="s">
        <v>406</v>
      </c>
      <c r="BE172" s="212">
        <f t="shared" ref="BE172:BE179" si="44">IF(N172="základní",J172,0)</f>
        <v>0</v>
      </c>
      <c r="BF172" s="212">
        <f t="shared" ref="BF172:BF179" si="45">IF(N172="snížená",J172,0)</f>
        <v>0</v>
      </c>
      <c r="BG172" s="212">
        <f t="shared" ref="BG172:BG179" si="46">IF(N172="zákl. přenesená",J172,0)</f>
        <v>0</v>
      </c>
      <c r="BH172" s="212">
        <f t="shared" ref="BH172:BH179" si="47">IF(N172="sníž. přenesená",J172,0)</f>
        <v>0</v>
      </c>
      <c r="BI172" s="212">
        <f t="shared" ref="BI172:BI179" si="48">IF(N172="nulová",J172,0)</f>
        <v>0</v>
      </c>
      <c r="BJ172" s="19" t="s">
        <v>23</v>
      </c>
      <c r="BK172" s="212">
        <f t="shared" ref="BK172:BK179" si="49">ROUND(I172*H172,2)</f>
        <v>0</v>
      </c>
      <c r="BL172" s="19" t="s">
        <v>723</v>
      </c>
      <c r="BM172" s="19" t="s">
        <v>781</v>
      </c>
    </row>
    <row r="173" spans="2:65" s="1" customFormat="1" ht="22.5" customHeight="1" x14ac:dyDescent="0.3">
      <c r="B173" s="37"/>
      <c r="C173" s="201" t="s">
        <v>784</v>
      </c>
      <c r="D173" s="201" t="s">
        <v>410</v>
      </c>
      <c r="E173" s="202" t="s">
        <v>4999</v>
      </c>
      <c r="F173" s="203" t="s">
        <v>3852</v>
      </c>
      <c r="G173" s="204" t="s">
        <v>3037</v>
      </c>
      <c r="H173" s="205">
        <v>1</v>
      </c>
      <c r="I173" s="206"/>
      <c r="J173" s="207">
        <f t="shared" si="40"/>
        <v>0</v>
      </c>
      <c r="K173" s="203" t="s">
        <v>36</v>
      </c>
      <c r="L173" s="57"/>
      <c r="M173" s="208" t="s">
        <v>36</v>
      </c>
      <c r="N173" s="209" t="s">
        <v>50</v>
      </c>
      <c r="O173" s="38"/>
      <c r="P173" s="210">
        <f t="shared" si="41"/>
        <v>0</v>
      </c>
      <c r="Q173" s="210">
        <v>0</v>
      </c>
      <c r="R173" s="210">
        <f t="shared" si="42"/>
        <v>0</v>
      </c>
      <c r="S173" s="210">
        <v>0</v>
      </c>
      <c r="T173" s="211">
        <f t="shared" si="43"/>
        <v>0</v>
      </c>
      <c r="AR173" s="19" t="s">
        <v>723</v>
      </c>
      <c r="AT173" s="19" t="s">
        <v>410</v>
      </c>
      <c r="AU173" s="19" t="s">
        <v>87</v>
      </c>
      <c r="AY173" s="19" t="s">
        <v>406</v>
      </c>
      <c r="BE173" s="212">
        <f t="shared" si="44"/>
        <v>0</v>
      </c>
      <c r="BF173" s="212">
        <f t="shared" si="45"/>
        <v>0</v>
      </c>
      <c r="BG173" s="212">
        <f t="shared" si="46"/>
        <v>0</v>
      </c>
      <c r="BH173" s="212">
        <f t="shared" si="47"/>
        <v>0</v>
      </c>
      <c r="BI173" s="212">
        <f t="shared" si="48"/>
        <v>0</v>
      </c>
      <c r="BJ173" s="19" t="s">
        <v>23</v>
      </c>
      <c r="BK173" s="212">
        <f t="shared" si="49"/>
        <v>0</v>
      </c>
      <c r="BL173" s="19" t="s">
        <v>723</v>
      </c>
      <c r="BM173" s="19" t="s">
        <v>784</v>
      </c>
    </row>
    <row r="174" spans="2:65" s="1" customFormat="1" ht="22.5" customHeight="1" x14ac:dyDescent="0.3">
      <c r="B174" s="37"/>
      <c r="C174" s="201" t="s">
        <v>787</v>
      </c>
      <c r="D174" s="201" t="s">
        <v>410</v>
      </c>
      <c r="E174" s="202" t="s">
        <v>5000</v>
      </c>
      <c r="F174" s="203" t="s">
        <v>3854</v>
      </c>
      <c r="G174" s="204" t="s">
        <v>3037</v>
      </c>
      <c r="H174" s="205">
        <v>1</v>
      </c>
      <c r="I174" s="206"/>
      <c r="J174" s="207">
        <f t="shared" si="40"/>
        <v>0</v>
      </c>
      <c r="K174" s="203" t="s">
        <v>36</v>
      </c>
      <c r="L174" s="57"/>
      <c r="M174" s="208" t="s">
        <v>36</v>
      </c>
      <c r="N174" s="209" t="s">
        <v>50</v>
      </c>
      <c r="O174" s="38"/>
      <c r="P174" s="210">
        <f t="shared" si="41"/>
        <v>0</v>
      </c>
      <c r="Q174" s="210">
        <v>0</v>
      </c>
      <c r="R174" s="210">
        <f t="shared" si="42"/>
        <v>0</v>
      </c>
      <c r="S174" s="210">
        <v>0</v>
      </c>
      <c r="T174" s="211">
        <f t="shared" si="43"/>
        <v>0</v>
      </c>
      <c r="AR174" s="19" t="s">
        <v>723</v>
      </c>
      <c r="AT174" s="19" t="s">
        <v>410</v>
      </c>
      <c r="AU174" s="19" t="s">
        <v>87</v>
      </c>
      <c r="AY174" s="19" t="s">
        <v>406</v>
      </c>
      <c r="BE174" s="212">
        <f t="shared" si="44"/>
        <v>0</v>
      </c>
      <c r="BF174" s="212">
        <f t="shared" si="45"/>
        <v>0</v>
      </c>
      <c r="BG174" s="212">
        <f t="shared" si="46"/>
        <v>0</v>
      </c>
      <c r="BH174" s="212">
        <f t="shared" si="47"/>
        <v>0</v>
      </c>
      <c r="BI174" s="212">
        <f t="shared" si="48"/>
        <v>0</v>
      </c>
      <c r="BJ174" s="19" t="s">
        <v>23</v>
      </c>
      <c r="BK174" s="212">
        <f t="shared" si="49"/>
        <v>0</v>
      </c>
      <c r="BL174" s="19" t="s">
        <v>723</v>
      </c>
      <c r="BM174" s="19" t="s">
        <v>5001</v>
      </c>
    </row>
    <row r="175" spans="2:65" s="1" customFormat="1" ht="22.5" customHeight="1" x14ac:dyDescent="0.3">
      <c r="B175" s="37"/>
      <c r="C175" s="201" t="s">
        <v>795</v>
      </c>
      <c r="D175" s="201" t="s">
        <v>410</v>
      </c>
      <c r="E175" s="202" t="s">
        <v>5002</v>
      </c>
      <c r="F175" s="203" t="s">
        <v>3857</v>
      </c>
      <c r="G175" s="204" t="s">
        <v>3037</v>
      </c>
      <c r="H175" s="205">
        <v>1</v>
      </c>
      <c r="I175" s="206"/>
      <c r="J175" s="207">
        <f t="shared" si="40"/>
        <v>0</v>
      </c>
      <c r="K175" s="203" t="s">
        <v>36</v>
      </c>
      <c r="L175" s="57"/>
      <c r="M175" s="208" t="s">
        <v>36</v>
      </c>
      <c r="N175" s="209" t="s">
        <v>50</v>
      </c>
      <c r="O175" s="38"/>
      <c r="P175" s="210">
        <f t="shared" si="41"/>
        <v>0</v>
      </c>
      <c r="Q175" s="210">
        <v>0</v>
      </c>
      <c r="R175" s="210">
        <f t="shared" si="42"/>
        <v>0</v>
      </c>
      <c r="S175" s="210">
        <v>0</v>
      </c>
      <c r="T175" s="211">
        <f t="shared" si="43"/>
        <v>0</v>
      </c>
      <c r="AR175" s="19" t="s">
        <v>723</v>
      </c>
      <c r="AT175" s="19" t="s">
        <v>410</v>
      </c>
      <c r="AU175" s="19" t="s">
        <v>87</v>
      </c>
      <c r="AY175" s="19" t="s">
        <v>406</v>
      </c>
      <c r="BE175" s="212">
        <f t="shared" si="44"/>
        <v>0</v>
      </c>
      <c r="BF175" s="212">
        <f t="shared" si="45"/>
        <v>0</v>
      </c>
      <c r="BG175" s="212">
        <f t="shared" si="46"/>
        <v>0</v>
      </c>
      <c r="BH175" s="212">
        <f t="shared" si="47"/>
        <v>0</v>
      </c>
      <c r="BI175" s="212">
        <f t="shared" si="48"/>
        <v>0</v>
      </c>
      <c r="BJ175" s="19" t="s">
        <v>23</v>
      </c>
      <c r="BK175" s="212">
        <f t="shared" si="49"/>
        <v>0</v>
      </c>
      <c r="BL175" s="19" t="s">
        <v>723</v>
      </c>
      <c r="BM175" s="19" t="s">
        <v>787</v>
      </c>
    </row>
    <row r="176" spans="2:65" s="1" customFormat="1" ht="22.5" customHeight="1" x14ac:dyDescent="0.3">
      <c r="B176" s="37"/>
      <c r="C176" s="201" t="s">
        <v>799</v>
      </c>
      <c r="D176" s="201" t="s">
        <v>410</v>
      </c>
      <c r="E176" s="202" t="s">
        <v>5003</v>
      </c>
      <c r="F176" s="203" t="s">
        <v>3859</v>
      </c>
      <c r="G176" s="204" t="s">
        <v>3037</v>
      </c>
      <c r="H176" s="205">
        <v>1</v>
      </c>
      <c r="I176" s="206"/>
      <c r="J176" s="207">
        <f t="shared" si="40"/>
        <v>0</v>
      </c>
      <c r="K176" s="203" t="s">
        <v>36</v>
      </c>
      <c r="L176" s="57"/>
      <c r="M176" s="208" t="s">
        <v>36</v>
      </c>
      <c r="N176" s="209" t="s">
        <v>50</v>
      </c>
      <c r="O176" s="38"/>
      <c r="P176" s="210">
        <f t="shared" si="41"/>
        <v>0</v>
      </c>
      <c r="Q176" s="210">
        <v>0</v>
      </c>
      <c r="R176" s="210">
        <f t="shared" si="42"/>
        <v>0</v>
      </c>
      <c r="S176" s="210">
        <v>0</v>
      </c>
      <c r="T176" s="211">
        <f t="shared" si="43"/>
        <v>0</v>
      </c>
      <c r="AR176" s="19" t="s">
        <v>723</v>
      </c>
      <c r="AT176" s="19" t="s">
        <v>410</v>
      </c>
      <c r="AU176" s="19" t="s">
        <v>87</v>
      </c>
      <c r="AY176" s="19" t="s">
        <v>406</v>
      </c>
      <c r="BE176" s="212">
        <f t="shared" si="44"/>
        <v>0</v>
      </c>
      <c r="BF176" s="212">
        <f t="shared" si="45"/>
        <v>0</v>
      </c>
      <c r="BG176" s="212">
        <f t="shared" si="46"/>
        <v>0</v>
      </c>
      <c r="BH176" s="212">
        <f t="shared" si="47"/>
        <v>0</v>
      </c>
      <c r="BI176" s="212">
        <f t="shared" si="48"/>
        <v>0</v>
      </c>
      <c r="BJ176" s="19" t="s">
        <v>23</v>
      </c>
      <c r="BK176" s="212">
        <f t="shared" si="49"/>
        <v>0</v>
      </c>
      <c r="BL176" s="19" t="s">
        <v>723</v>
      </c>
      <c r="BM176" s="19" t="s">
        <v>795</v>
      </c>
    </row>
    <row r="177" spans="2:65" s="1" customFormat="1" ht="22.5" customHeight="1" x14ac:dyDescent="0.3">
      <c r="B177" s="37"/>
      <c r="C177" s="201" t="s">
        <v>804</v>
      </c>
      <c r="D177" s="201" t="s">
        <v>410</v>
      </c>
      <c r="E177" s="202" t="s">
        <v>5004</v>
      </c>
      <c r="F177" s="203" t="s">
        <v>3048</v>
      </c>
      <c r="G177" s="204" t="s">
        <v>3037</v>
      </c>
      <c r="H177" s="205">
        <v>1</v>
      </c>
      <c r="I177" s="206"/>
      <c r="J177" s="207">
        <f t="shared" si="40"/>
        <v>0</v>
      </c>
      <c r="K177" s="203" t="s">
        <v>36</v>
      </c>
      <c r="L177" s="57"/>
      <c r="M177" s="208" t="s">
        <v>36</v>
      </c>
      <c r="N177" s="209" t="s">
        <v>50</v>
      </c>
      <c r="O177" s="38"/>
      <c r="P177" s="210">
        <f t="shared" si="41"/>
        <v>0</v>
      </c>
      <c r="Q177" s="210">
        <v>0</v>
      </c>
      <c r="R177" s="210">
        <f t="shared" si="42"/>
        <v>0</v>
      </c>
      <c r="S177" s="210">
        <v>0</v>
      </c>
      <c r="T177" s="211">
        <f t="shared" si="43"/>
        <v>0</v>
      </c>
      <c r="AR177" s="19" t="s">
        <v>723</v>
      </c>
      <c r="AT177" s="19" t="s">
        <v>410</v>
      </c>
      <c r="AU177" s="19" t="s">
        <v>87</v>
      </c>
      <c r="AY177" s="19" t="s">
        <v>406</v>
      </c>
      <c r="BE177" s="212">
        <f t="shared" si="44"/>
        <v>0</v>
      </c>
      <c r="BF177" s="212">
        <f t="shared" si="45"/>
        <v>0</v>
      </c>
      <c r="BG177" s="212">
        <f t="shared" si="46"/>
        <v>0</v>
      </c>
      <c r="BH177" s="212">
        <f t="shared" si="47"/>
        <v>0</v>
      </c>
      <c r="BI177" s="212">
        <f t="shared" si="48"/>
        <v>0</v>
      </c>
      <c r="BJ177" s="19" t="s">
        <v>23</v>
      </c>
      <c r="BK177" s="212">
        <f t="shared" si="49"/>
        <v>0</v>
      </c>
      <c r="BL177" s="19" t="s">
        <v>723</v>
      </c>
      <c r="BM177" s="19" t="s">
        <v>799</v>
      </c>
    </row>
    <row r="178" spans="2:65" s="1" customFormat="1" ht="22.5" customHeight="1" x14ac:dyDescent="0.3">
      <c r="B178" s="37"/>
      <c r="C178" s="201" t="s">
        <v>809</v>
      </c>
      <c r="D178" s="201" t="s">
        <v>410</v>
      </c>
      <c r="E178" s="202" t="s">
        <v>5005</v>
      </c>
      <c r="F178" s="203" t="s">
        <v>3862</v>
      </c>
      <c r="G178" s="204" t="s">
        <v>3037</v>
      </c>
      <c r="H178" s="205">
        <v>1</v>
      </c>
      <c r="I178" s="206"/>
      <c r="J178" s="207">
        <f t="shared" si="40"/>
        <v>0</v>
      </c>
      <c r="K178" s="203" t="s">
        <v>36</v>
      </c>
      <c r="L178" s="57"/>
      <c r="M178" s="208" t="s">
        <v>36</v>
      </c>
      <c r="N178" s="209" t="s">
        <v>50</v>
      </c>
      <c r="O178" s="38"/>
      <c r="P178" s="210">
        <f t="shared" si="41"/>
        <v>0</v>
      </c>
      <c r="Q178" s="210">
        <v>0</v>
      </c>
      <c r="R178" s="210">
        <f t="shared" si="42"/>
        <v>0</v>
      </c>
      <c r="S178" s="210">
        <v>0</v>
      </c>
      <c r="T178" s="211">
        <f t="shared" si="43"/>
        <v>0</v>
      </c>
      <c r="AR178" s="19" t="s">
        <v>723</v>
      </c>
      <c r="AT178" s="19" t="s">
        <v>410</v>
      </c>
      <c r="AU178" s="19" t="s">
        <v>87</v>
      </c>
      <c r="AY178" s="19" t="s">
        <v>406</v>
      </c>
      <c r="BE178" s="212">
        <f t="shared" si="44"/>
        <v>0</v>
      </c>
      <c r="BF178" s="212">
        <f t="shared" si="45"/>
        <v>0</v>
      </c>
      <c r="BG178" s="212">
        <f t="shared" si="46"/>
        <v>0</v>
      </c>
      <c r="BH178" s="212">
        <f t="shared" si="47"/>
        <v>0</v>
      </c>
      <c r="BI178" s="212">
        <f t="shared" si="48"/>
        <v>0</v>
      </c>
      <c r="BJ178" s="19" t="s">
        <v>23</v>
      </c>
      <c r="BK178" s="212">
        <f t="shared" si="49"/>
        <v>0</v>
      </c>
      <c r="BL178" s="19" t="s">
        <v>723</v>
      </c>
      <c r="BM178" s="19" t="s">
        <v>804</v>
      </c>
    </row>
    <row r="179" spans="2:65" s="1" customFormat="1" ht="22.5" customHeight="1" x14ac:dyDescent="0.3">
      <c r="B179" s="37"/>
      <c r="C179" s="201" t="s">
        <v>857</v>
      </c>
      <c r="D179" s="201" t="s">
        <v>410</v>
      </c>
      <c r="E179" s="202" t="s">
        <v>5006</v>
      </c>
      <c r="F179" s="203" t="s">
        <v>3052</v>
      </c>
      <c r="G179" s="204" t="s">
        <v>3037</v>
      </c>
      <c r="H179" s="205">
        <v>1</v>
      </c>
      <c r="I179" s="206"/>
      <c r="J179" s="207">
        <f t="shared" si="40"/>
        <v>0</v>
      </c>
      <c r="K179" s="203" t="s">
        <v>36</v>
      </c>
      <c r="L179" s="57"/>
      <c r="M179" s="208" t="s">
        <v>36</v>
      </c>
      <c r="N179" s="209" t="s">
        <v>50</v>
      </c>
      <c r="O179" s="38"/>
      <c r="P179" s="210">
        <f t="shared" si="41"/>
        <v>0</v>
      </c>
      <c r="Q179" s="210">
        <v>0</v>
      </c>
      <c r="R179" s="210">
        <f t="shared" si="42"/>
        <v>0</v>
      </c>
      <c r="S179" s="210">
        <v>0</v>
      </c>
      <c r="T179" s="211">
        <f t="shared" si="43"/>
        <v>0</v>
      </c>
      <c r="AR179" s="19" t="s">
        <v>723</v>
      </c>
      <c r="AT179" s="19" t="s">
        <v>410</v>
      </c>
      <c r="AU179" s="19" t="s">
        <v>87</v>
      </c>
      <c r="AY179" s="19" t="s">
        <v>406</v>
      </c>
      <c r="BE179" s="212">
        <f t="shared" si="44"/>
        <v>0</v>
      </c>
      <c r="BF179" s="212">
        <f t="shared" si="45"/>
        <v>0</v>
      </c>
      <c r="BG179" s="212">
        <f t="shared" si="46"/>
        <v>0</v>
      </c>
      <c r="BH179" s="212">
        <f t="shared" si="47"/>
        <v>0</v>
      </c>
      <c r="BI179" s="212">
        <f t="shared" si="48"/>
        <v>0</v>
      </c>
      <c r="BJ179" s="19" t="s">
        <v>23</v>
      </c>
      <c r="BK179" s="212">
        <f t="shared" si="49"/>
        <v>0</v>
      </c>
      <c r="BL179" s="19" t="s">
        <v>723</v>
      </c>
      <c r="BM179" s="19" t="s">
        <v>809</v>
      </c>
    </row>
    <row r="180" spans="2:65" s="11" customFormat="1" ht="29.85" customHeight="1" x14ac:dyDescent="0.3">
      <c r="B180" s="182"/>
      <c r="C180" s="183"/>
      <c r="D180" s="198" t="s">
        <v>78</v>
      </c>
      <c r="E180" s="199" t="s">
        <v>3864</v>
      </c>
      <c r="F180" s="199" t="s">
        <v>407</v>
      </c>
      <c r="G180" s="183"/>
      <c r="H180" s="183"/>
      <c r="I180" s="186"/>
      <c r="J180" s="200">
        <f>BK180</f>
        <v>0</v>
      </c>
      <c r="K180" s="183"/>
      <c r="L180" s="188"/>
      <c r="M180" s="189"/>
      <c r="N180" s="190"/>
      <c r="O180" s="190"/>
      <c r="P180" s="191">
        <f>SUM(P181:P183)</f>
        <v>0</v>
      </c>
      <c r="Q180" s="190"/>
      <c r="R180" s="191">
        <f>SUM(R181:R183)</f>
        <v>0</v>
      </c>
      <c r="S180" s="190"/>
      <c r="T180" s="192">
        <f>SUM(T181:T183)</f>
        <v>0</v>
      </c>
      <c r="AR180" s="193" t="s">
        <v>94</v>
      </c>
      <c r="AT180" s="194" t="s">
        <v>78</v>
      </c>
      <c r="AU180" s="194" t="s">
        <v>23</v>
      </c>
      <c r="AY180" s="193" t="s">
        <v>406</v>
      </c>
      <c r="BK180" s="195">
        <f>SUM(BK181:BK183)</f>
        <v>0</v>
      </c>
    </row>
    <row r="181" spans="2:65" s="1" customFormat="1" ht="22.5" customHeight="1" x14ac:dyDescent="0.3">
      <c r="B181" s="37"/>
      <c r="C181" s="201" t="s">
        <v>862</v>
      </c>
      <c r="D181" s="201" t="s">
        <v>410</v>
      </c>
      <c r="E181" s="202" t="s">
        <v>3865</v>
      </c>
      <c r="F181" s="203" t="s">
        <v>3055</v>
      </c>
      <c r="G181" s="204" t="s">
        <v>3037</v>
      </c>
      <c r="H181" s="205">
        <v>1</v>
      </c>
      <c r="I181" s="206"/>
      <c r="J181" s="207">
        <f>ROUND(I181*H181,2)</f>
        <v>0</v>
      </c>
      <c r="K181" s="203" t="s">
        <v>36</v>
      </c>
      <c r="L181" s="57"/>
      <c r="M181" s="208" t="s">
        <v>36</v>
      </c>
      <c r="N181" s="209" t="s">
        <v>50</v>
      </c>
      <c r="O181" s="38"/>
      <c r="P181" s="210">
        <f>O181*H181</f>
        <v>0</v>
      </c>
      <c r="Q181" s="210">
        <v>0</v>
      </c>
      <c r="R181" s="210">
        <f>Q181*H181</f>
        <v>0</v>
      </c>
      <c r="S181" s="210">
        <v>0</v>
      </c>
      <c r="T181" s="211">
        <f>S181*H181</f>
        <v>0</v>
      </c>
      <c r="AR181" s="19" t="s">
        <v>723</v>
      </c>
      <c r="AT181" s="19" t="s">
        <v>410</v>
      </c>
      <c r="AU181" s="19" t="s">
        <v>87</v>
      </c>
      <c r="AY181" s="19" t="s">
        <v>406</v>
      </c>
      <c r="BE181" s="212">
        <f>IF(N181="základní",J181,0)</f>
        <v>0</v>
      </c>
      <c r="BF181" s="212">
        <f>IF(N181="snížená",J181,0)</f>
        <v>0</v>
      </c>
      <c r="BG181" s="212">
        <f>IF(N181="zákl. přenesená",J181,0)</f>
        <v>0</v>
      </c>
      <c r="BH181" s="212">
        <f>IF(N181="sníž. přenesená",J181,0)</f>
        <v>0</v>
      </c>
      <c r="BI181" s="212">
        <f>IF(N181="nulová",J181,0)</f>
        <v>0</v>
      </c>
      <c r="BJ181" s="19" t="s">
        <v>23</v>
      </c>
      <c r="BK181" s="212">
        <f>ROUND(I181*H181,2)</f>
        <v>0</v>
      </c>
      <c r="BL181" s="19" t="s">
        <v>723</v>
      </c>
      <c r="BM181" s="19" t="s">
        <v>857</v>
      </c>
    </row>
    <row r="182" spans="2:65" s="1" customFormat="1" ht="31.5" customHeight="1" x14ac:dyDescent="0.3">
      <c r="B182" s="37"/>
      <c r="C182" s="201" t="s">
        <v>867</v>
      </c>
      <c r="D182" s="201" t="s">
        <v>410</v>
      </c>
      <c r="E182" s="202" t="s">
        <v>3866</v>
      </c>
      <c r="F182" s="203" t="s">
        <v>3867</v>
      </c>
      <c r="G182" s="204" t="s">
        <v>596</v>
      </c>
      <c r="H182" s="205">
        <v>20</v>
      </c>
      <c r="I182" s="206"/>
      <c r="J182" s="207">
        <f>ROUND(I182*H182,2)</f>
        <v>0</v>
      </c>
      <c r="K182" s="203" t="s">
        <v>36</v>
      </c>
      <c r="L182" s="57"/>
      <c r="M182" s="208" t="s">
        <v>36</v>
      </c>
      <c r="N182" s="209" t="s">
        <v>50</v>
      </c>
      <c r="O182" s="38"/>
      <c r="P182" s="210">
        <f>O182*H182</f>
        <v>0</v>
      </c>
      <c r="Q182" s="210">
        <v>0</v>
      </c>
      <c r="R182" s="210">
        <f>Q182*H182</f>
        <v>0</v>
      </c>
      <c r="S182" s="210">
        <v>0</v>
      </c>
      <c r="T182" s="211">
        <f>S182*H182</f>
        <v>0</v>
      </c>
      <c r="AR182" s="19" t="s">
        <v>723</v>
      </c>
      <c r="AT182" s="19" t="s">
        <v>410</v>
      </c>
      <c r="AU182" s="19" t="s">
        <v>87</v>
      </c>
      <c r="AY182" s="19" t="s">
        <v>406</v>
      </c>
      <c r="BE182" s="212">
        <f>IF(N182="základní",J182,0)</f>
        <v>0</v>
      </c>
      <c r="BF182" s="212">
        <f>IF(N182="snížená",J182,0)</f>
        <v>0</v>
      </c>
      <c r="BG182" s="212">
        <f>IF(N182="zákl. přenesená",J182,0)</f>
        <v>0</v>
      </c>
      <c r="BH182" s="212">
        <f>IF(N182="sníž. přenesená",J182,0)</f>
        <v>0</v>
      </c>
      <c r="BI182" s="212">
        <f>IF(N182="nulová",J182,0)</f>
        <v>0</v>
      </c>
      <c r="BJ182" s="19" t="s">
        <v>23</v>
      </c>
      <c r="BK182" s="212">
        <f>ROUND(I182*H182,2)</f>
        <v>0</v>
      </c>
      <c r="BL182" s="19" t="s">
        <v>723</v>
      </c>
      <c r="BM182" s="19" t="s">
        <v>862</v>
      </c>
    </row>
    <row r="183" spans="2:65" s="1" customFormat="1" ht="22.5" customHeight="1" x14ac:dyDescent="0.3">
      <c r="B183" s="37"/>
      <c r="C183" s="201" t="s">
        <v>872</v>
      </c>
      <c r="D183" s="201" t="s">
        <v>410</v>
      </c>
      <c r="E183" s="202" t="s">
        <v>3868</v>
      </c>
      <c r="F183" s="203" t="s">
        <v>3059</v>
      </c>
      <c r="G183" s="204" t="s">
        <v>3037</v>
      </c>
      <c r="H183" s="205">
        <v>1</v>
      </c>
      <c r="I183" s="206"/>
      <c r="J183" s="207">
        <f>ROUND(I183*H183,2)</f>
        <v>0</v>
      </c>
      <c r="K183" s="203" t="s">
        <v>36</v>
      </c>
      <c r="L183" s="57"/>
      <c r="M183" s="208" t="s">
        <v>36</v>
      </c>
      <c r="N183" s="281" t="s">
        <v>50</v>
      </c>
      <c r="O183" s="282"/>
      <c r="P183" s="283">
        <f>O183*H183</f>
        <v>0</v>
      </c>
      <c r="Q183" s="283">
        <v>0</v>
      </c>
      <c r="R183" s="283">
        <f>Q183*H183</f>
        <v>0</v>
      </c>
      <c r="S183" s="283">
        <v>0</v>
      </c>
      <c r="T183" s="284">
        <f>S183*H183</f>
        <v>0</v>
      </c>
      <c r="AR183" s="19" t="s">
        <v>723</v>
      </c>
      <c r="AT183" s="19" t="s">
        <v>410</v>
      </c>
      <c r="AU183" s="19" t="s">
        <v>87</v>
      </c>
      <c r="AY183" s="19" t="s">
        <v>406</v>
      </c>
      <c r="BE183" s="212">
        <f>IF(N183="základní",J183,0)</f>
        <v>0</v>
      </c>
      <c r="BF183" s="212">
        <f>IF(N183="snížená",J183,0)</f>
        <v>0</v>
      </c>
      <c r="BG183" s="212">
        <f>IF(N183="zákl. přenesená",J183,0)</f>
        <v>0</v>
      </c>
      <c r="BH183" s="212">
        <f>IF(N183="sníž. přenesená",J183,0)</f>
        <v>0</v>
      </c>
      <c r="BI183" s="212">
        <f>IF(N183="nulová",J183,0)</f>
        <v>0</v>
      </c>
      <c r="BJ183" s="19" t="s">
        <v>23</v>
      </c>
      <c r="BK183" s="212">
        <f>ROUND(I183*H183,2)</f>
        <v>0</v>
      </c>
      <c r="BL183" s="19" t="s">
        <v>723</v>
      </c>
      <c r="BM183" s="19" t="s">
        <v>867</v>
      </c>
    </row>
    <row r="184" spans="2:65" s="1" customFormat="1" ht="6.95" customHeight="1" x14ac:dyDescent="0.3">
      <c r="B184" s="52"/>
      <c r="C184" s="53"/>
      <c r="D184" s="53"/>
      <c r="E184" s="53"/>
      <c r="F184" s="53"/>
      <c r="G184" s="53"/>
      <c r="H184" s="53"/>
      <c r="I184" s="141"/>
      <c r="J184" s="53"/>
      <c r="K184" s="53"/>
      <c r="L184" s="57"/>
    </row>
  </sheetData>
  <sheetProtection password="CC35" sheet="1" objects="1" scenarios="1" formatColumns="0" formatRows="0" sort="0" autoFilter="0"/>
  <autoFilter ref="C93:K93"/>
  <mergeCells count="15">
    <mergeCell ref="E84:H84"/>
    <mergeCell ref="E82:H82"/>
    <mergeCell ref="E86:H86"/>
    <mergeCell ref="G1:H1"/>
    <mergeCell ref="L2:V2"/>
    <mergeCell ref="E49:H49"/>
    <mergeCell ref="E53:H53"/>
    <mergeCell ref="E51:H51"/>
    <mergeCell ref="E55:H55"/>
    <mergeCell ref="E80:H80"/>
    <mergeCell ref="E7:H7"/>
    <mergeCell ref="E11:H11"/>
    <mergeCell ref="E9:H9"/>
    <mergeCell ref="E13:H13"/>
    <mergeCell ref="E28:H28"/>
  </mergeCells>
  <hyperlinks>
    <hyperlink ref="F1:G1" location="C2" tooltip="Krycí list soupisu" display="1) Krycí list soupisu"/>
    <hyperlink ref="G1:H1" location="C62" tooltip="Rekapitulace" display="2) Rekapitulace"/>
    <hyperlink ref="J1" location="C93" tooltip="Soupis prací" display="3) Soupis prací"/>
    <hyperlink ref="L1:V1" location="'Rekapitulace stavby'!C2" tooltip="Rekapitulace stavby" display="Rekapitulace stavby"/>
  </hyperlinks>
  <printOptions horizontalCentered="1"/>
  <pageMargins left="0.59055118110236227" right="0.59055118110236227" top="0.59055118110236227" bottom="0.59055118110236227" header="0" footer="0"/>
  <pageSetup paperSize="9" fitToHeight="100" orientation="landscape" r:id="rId1"/>
  <headerFooter>
    <oddFooter>&amp;CStrana &amp;P z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BR107"/>
  <sheetViews>
    <sheetView showGridLines="0" workbookViewId="0">
      <pane ySplit="1" topLeftCell="A2" activePane="bottomLeft" state="frozen"/>
      <selection pane="bottomLeft"/>
    </sheetView>
  </sheetViews>
  <sheetFormatPr defaultRowHeight="13.5" x14ac:dyDescent="0.3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15" customWidth="1"/>
    <col min="10" max="10" width="23.5" customWidth="1"/>
    <col min="11" max="11" width="15.5" customWidth="1"/>
    <col min="13" max="18" width="9.33203125" hidden="1"/>
    <col min="19" max="19" width="8.1640625" hidden="1" customWidth="1"/>
    <col min="20" max="20" width="29.6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 x14ac:dyDescent="0.3">
      <c r="A1" s="17"/>
      <c r="B1" s="294"/>
      <c r="C1" s="294"/>
      <c r="D1" s="293" t="s">
        <v>1</v>
      </c>
      <c r="E1" s="294"/>
      <c r="F1" s="295" t="s">
        <v>8574</v>
      </c>
      <c r="G1" s="427" t="s">
        <v>8575</v>
      </c>
      <c r="H1" s="427"/>
      <c r="I1" s="300"/>
      <c r="J1" s="295" t="s">
        <v>8576</v>
      </c>
      <c r="K1" s="293" t="s">
        <v>213</v>
      </c>
      <c r="L1" s="295" t="s">
        <v>8577</v>
      </c>
      <c r="M1" s="295"/>
      <c r="N1" s="295"/>
      <c r="O1" s="295"/>
      <c r="P1" s="295"/>
      <c r="Q1" s="295"/>
      <c r="R1" s="295"/>
      <c r="S1" s="295"/>
      <c r="T1" s="295"/>
      <c r="U1" s="291"/>
      <c r="V1" s="291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</row>
    <row r="2" spans="1:70" ht="36.950000000000003" customHeight="1" x14ac:dyDescent="0.3">
      <c r="L2" s="385"/>
      <c r="M2" s="385"/>
      <c r="N2" s="385"/>
      <c r="O2" s="385"/>
      <c r="P2" s="385"/>
      <c r="Q2" s="385"/>
      <c r="R2" s="385"/>
      <c r="S2" s="385"/>
      <c r="T2" s="385"/>
      <c r="U2" s="385"/>
      <c r="V2" s="385"/>
      <c r="AT2" s="19" t="s">
        <v>145</v>
      </c>
    </row>
    <row r="3" spans="1:70" ht="6.95" customHeight="1" x14ac:dyDescent="0.3">
      <c r="B3" s="20"/>
      <c r="C3" s="21"/>
      <c r="D3" s="21"/>
      <c r="E3" s="21"/>
      <c r="F3" s="21"/>
      <c r="G3" s="21"/>
      <c r="H3" s="21"/>
      <c r="I3" s="117"/>
      <c r="J3" s="21"/>
      <c r="K3" s="22"/>
      <c r="AT3" s="19" t="s">
        <v>87</v>
      </c>
    </row>
    <row r="4" spans="1:70" ht="36.950000000000003" customHeight="1" x14ac:dyDescent="0.3">
      <c r="B4" s="23"/>
      <c r="C4" s="24"/>
      <c r="D4" s="25" t="s">
        <v>218</v>
      </c>
      <c r="E4" s="24"/>
      <c r="F4" s="24"/>
      <c r="G4" s="24"/>
      <c r="H4" s="24"/>
      <c r="I4" s="118"/>
      <c r="J4" s="24"/>
      <c r="K4" s="26"/>
      <c r="M4" s="27" t="s">
        <v>10</v>
      </c>
      <c r="AT4" s="19" t="s">
        <v>4</v>
      </c>
    </row>
    <row r="5" spans="1:70" ht="6.95" customHeight="1" x14ac:dyDescent="0.3">
      <c r="B5" s="23"/>
      <c r="C5" s="24"/>
      <c r="D5" s="24"/>
      <c r="E5" s="24"/>
      <c r="F5" s="24"/>
      <c r="G5" s="24"/>
      <c r="H5" s="24"/>
      <c r="I5" s="118"/>
      <c r="J5" s="24"/>
      <c r="K5" s="26"/>
    </row>
    <row r="6" spans="1:70" ht="15" x14ac:dyDescent="0.3">
      <c r="B6" s="23"/>
      <c r="C6" s="24"/>
      <c r="D6" s="32" t="s">
        <v>16</v>
      </c>
      <c r="E6" s="24"/>
      <c r="F6" s="24"/>
      <c r="G6" s="24"/>
      <c r="H6" s="24"/>
      <c r="I6" s="118"/>
      <c r="J6" s="24"/>
      <c r="K6" s="26"/>
    </row>
    <row r="7" spans="1:70" ht="22.5" customHeight="1" x14ac:dyDescent="0.3">
      <c r="B7" s="23"/>
      <c r="C7" s="24"/>
      <c r="D7" s="24"/>
      <c r="E7" s="428" t="str">
        <f>'Rekapitulace stavby'!K6</f>
        <v>ZLEPŠENÍ EKOLOGICKÉHO STAVU ŘEKY BEČVY V HRANICÍCH</v>
      </c>
      <c r="F7" s="414"/>
      <c r="G7" s="414"/>
      <c r="H7" s="414"/>
      <c r="I7" s="118"/>
      <c r="J7" s="24"/>
      <c r="K7" s="26"/>
    </row>
    <row r="8" spans="1:70" ht="15" x14ac:dyDescent="0.3">
      <c r="B8" s="23"/>
      <c r="C8" s="24"/>
      <c r="D8" s="32" t="s">
        <v>226</v>
      </c>
      <c r="E8" s="24"/>
      <c r="F8" s="24"/>
      <c r="G8" s="24"/>
      <c r="H8" s="24"/>
      <c r="I8" s="118"/>
      <c r="J8" s="24"/>
      <c r="K8" s="26"/>
    </row>
    <row r="9" spans="1:70" ht="22.5" customHeight="1" x14ac:dyDescent="0.3">
      <c r="B9" s="23"/>
      <c r="C9" s="24"/>
      <c r="D9" s="24"/>
      <c r="E9" s="428" t="s">
        <v>229</v>
      </c>
      <c r="F9" s="414"/>
      <c r="G9" s="414"/>
      <c r="H9" s="414"/>
      <c r="I9" s="118"/>
      <c r="J9" s="24"/>
      <c r="K9" s="26"/>
    </row>
    <row r="10" spans="1:70" ht="15" x14ac:dyDescent="0.3">
      <c r="B10" s="23"/>
      <c r="C10" s="24"/>
      <c r="D10" s="32" t="s">
        <v>232</v>
      </c>
      <c r="E10" s="24"/>
      <c r="F10" s="24"/>
      <c r="G10" s="24"/>
      <c r="H10" s="24"/>
      <c r="I10" s="118"/>
      <c r="J10" s="24"/>
      <c r="K10" s="26"/>
    </row>
    <row r="11" spans="1:70" s="1" customFormat="1" ht="22.5" customHeight="1" x14ac:dyDescent="0.3">
      <c r="B11" s="37"/>
      <c r="C11" s="38"/>
      <c r="D11" s="38"/>
      <c r="E11" s="429" t="s">
        <v>4952</v>
      </c>
      <c r="F11" s="405"/>
      <c r="G11" s="405"/>
      <c r="H11" s="405"/>
      <c r="I11" s="119"/>
      <c r="J11" s="38"/>
      <c r="K11" s="41"/>
    </row>
    <row r="12" spans="1:70" s="1" customFormat="1" ht="15" x14ac:dyDescent="0.3">
      <c r="B12" s="37"/>
      <c r="C12" s="38"/>
      <c r="D12" s="32" t="s">
        <v>238</v>
      </c>
      <c r="E12" s="38"/>
      <c r="F12" s="38"/>
      <c r="G12" s="38"/>
      <c r="H12" s="38"/>
      <c r="I12" s="119"/>
      <c r="J12" s="38"/>
      <c r="K12" s="41"/>
    </row>
    <row r="13" spans="1:70" s="1" customFormat="1" ht="36.950000000000003" customHeight="1" x14ac:dyDescent="0.3">
      <c r="B13" s="37"/>
      <c r="C13" s="38"/>
      <c r="D13" s="38"/>
      <c r="E13" s="430" t="s">
        <v>5007</v>
      </c>
      <c r="F13" s="405"/>
      <c r="G13" s="405"/>
      <c r="H13" s="405"/>
      <c r="I13" s="119"/>
      <c r="J13" s="38"/>
      <c r="K13" s="41"/>
    </row>
    <row r="14" spans="1:70" s="1" customFormat="1" x14ac:dyDescent="0.3">
      <c r="B14" s="37"/>
      <c r="C14" s="38"/>
      <c r="D14" s="38"/>
      <c r="E14" s="38"/>
      <c r="F14" s="38"/>
      <c r="G14" s="38"/>
      <c r="H14" s="38"/>
      <c r="I14" s="119"/>
      <c r="J14" s="38"/>
      <c r="K14" s="41"/>
    </row>
    <row r="15" spans="1:70" s="1" customFormat="1" ht="14.45" customHeight="1" x14ac:dyDescent="0.3">
      <c r="B15" s="37"/>
      <c r="C15" s="38"/>
      <c r="D15" s="32" t="s">
        <v>19</v>
      </c>
      <c r="E15" s="38"/>
      <c r="F15" s="30" t="s">
        <v>20</v>
      </c>
      <c r="G15" s="38"/>
      <c r="H15" s="38"/>
      <c r="I15" s="120" t="s">
        <v>21</v>
      </c>
      <c r="J15" s="30" t="s">
        <v>36</v>
      </c>
      <c r="K15" s="41"/>
    </row>
    <row r="16" spans="1:70" s="1" customFormat="1" ht="14.45" customHeight="1" x14ac:dyDescent="0.3">
      <c r="B16" s="37"/>
      <c r="C16" s="38"/>
      <c r="D16" s="32" t="s">
        <v>24</v>
      </c>
      <c r="E16" s="38"/>
      <c r="F16" s="30" t="s">
        <v>25</v>
      </c>
      <c r="G16" s="38"/>
      <c r="H16" s="38"/>
      <c r="I16" s="120" t="s">
        <v>26</v>
      </c>
      <c r="J16" s="121" t="str">
        <f>'Rekapitulace stavby'!AN8</f>
        <v>6.4.2016</v>
      </c>
      <c r="K16" s="41"/>
    </row>
    <row r="17" spans="2:11" s="1" customFormat="1" ht="10.9" customHeight="1" x14ac:dyDescent="0.3">
      <c r="B17" s="37"/>
      <c r="C17" s="38"/>
      <c r="D17" s="38"/>
      <c r="E17" s="38"/>
      <c r="F17" s="38"/>
      <c r="G17" s="38"/>
      <c r="H17" s="38"/>
      <c r="I17" s="119"/>
      <c r="J17" s="38"/>
      <c r="K17" s="41"/>
    </row>
    <row r="18" spans="2:11" s="1" customFormat="1" ht="14.45" customHeight="1" x14ac:dyDescent="0.3">
      <c r="B18" s="37"/>
      <c r="C18" s="38"/>
      <c r="D18" s="32" t="s">
        <v>34</v>
      </c>
      <c r="E18" s="38"/>
      <c r="F18" s="38"/>
      <c r="G18" s="38"/>
      <c r="H18" s="38"/>
      <c r="I18" s="120" t="s">
        <v>35</v>
      </c>
      <c r="J18" s="30" t="s">
        <v>36</v>
      </c>
      <c r="K18" s="41"/>
    </row>
    <row r="19" spans="2:11" s="1" customFormat="1" ht="18" customHeight="1" x14ac:dyDescent="0.3">
      <c r="B19" s="37"/>
      <c r="C19" s="38"/>
      <c r="D19" s="38"/>
      <c r="E19" s="30" t="s">
        <v>37</v>
      </c>
      <c r="F19" s="38"/>
      <c r="G19" s="38"/>
      <c r="H19" s="38"/>
      <c r="I19" s="120" t="s">
        <v>38</v>
      </c>
      <c r="J19" s="30" t="s">
        <v>36</v>
      </c>
      <c r="K19" s="41"/>
    </row>
    <row r="20" spans="2:11" s="1" customFormat="1" ht="6.95" customHeight="1" x14ac:dyDescent="0.3">
      <c r="B20" s="37"/>
      <c r="C20" s="38"/>
      <c r="D20" s="38"/>
      <c r="E20" s="38"/>
      <c r="F20" s="38"/>
      <c r="G20" s="38"/>
      <c r="H20" s="38"/>
      <c r="I20" s="119"/>
      <c r="J20" s="38"/>
      <c r="K20" s="41"/>
    </row>
    <row r="21" spans="2:11" s="1" customFormat="1" ht="14.45" customHeight="1" x14ac:dyDescent="0.3">
      <c r="B21" s="37"/>
      <c r="C21" s="38"/>
      <c r="D21" s="32" t="s">
        <v>39</v>
      </c>
      <c r="E21" s="38"/>
      <c r="F21" s="38"/>
      <c r="G21" s="38"/>
      <c r="H21" s="38"/>
      <c r="I21" s="120" t="s">
        <v>35</v>
      </c>
      <c r="J21" s="30" t="str">
        <f>IF('Rekapitulace stavby'!AN13="Vyplň údaj","",IF('Rekapitulace stavby'!AN13="","",'Rekapitulace stavby'!AN13))</f>
        <v/>
      </c>
      <c r="K21" s="41"/>
    </row>
    <row r="22" spans="2:11" s="1" customFormat="1" ht="18" customHeight="1" x14ac:dyDescent="0.3">
      <c r="B22" s="37"/>
      <c r="C22" s="38"/>
      <c r="D22" s="38"/>
      <c r="E22" s="30" t="str">
        <f>IF('Rekapitulace stavby'!E14="Vyplň údaj","",IF('Rekapitulace stavby'!E14="","",'Rekapitulace stavby'!E14))</f>
        <v/>
      </c>
      <c r="F22" s="38"/>
      <c r="G22" s="38"/>
      <c r="H22" s="38"/>
      <c r="I22" s="120" t="s">
        <v>38</v>
      </c>
      <c r="J22" s="30" t="str">
        <f>IF('Rekapitulace stavby'!AN14="Vyplň údaj","",IF('Rekapitulace stavby'!AN14="","",'Rekapitulace stavby'!AN14))</f>
        <v/>
      </c>
      <c r="K22" s="41"/>
    </row>
    <row r="23" spans="2:11" s="1" customFormat="1" ht="6.95" customHeight="1" x14ac:dyDescent="0.3">
      <c r="B23" s="37"/>
      <c r="C23" s="38"/>
      <c r="D23" s="38"/>
      <c r="E23" s="38"/>
      <c r="F23" s="38"/>
      <c r="G23" s="38"/>
      <c r="H23" s="38"/>
      <c r="I23" s="119"/>
      <c r="J23" s="38"/>
      <c r="K23" s="41"/>
    </row>
    <row r="24" spans="2:11" s="1" customFormat="1" ht="14.45" customHeight="1" x14ac:dyDescent="0.3">
      <c r="B24" s="37"/>
      <c r="C24" s="38"/>
      <c r="D24" s="32" t="s">
        <v>41</v>
      </c>
      <c r="E24" s="38"/>
      <c r="F24" s="38"/>
      <c r="G24" s="38"/>
      <c r="H24" s="38"/>
      <c r="I24" s="120" t="s">
        <v>35</v>
      </c>
      <c r="J24" s="30" t="s">
        <v>36</v>
      </c>
      <c r="K24" s="41"/>
    </row>
    <row r="25" spans="2:11" s="1" customFormat="1" ht="18" customHeight="1" x14ac:dyDescent="0.3">
      <c r="B25" s="37"/>
      <c r="C25" s="38"/>
      <c r="D25" s="38"/>
      <c r="E25" s="30" t="s">
        <v>42</v>
      </c>
      <c r="F25" s="38"/>
      <c r="G25" s="38"/>
      <c r="H25" s="38"/>
      <c r="I25" s="120" t="s">
        <v>38</v>
      </c>
      <c r="J25" s="30" t="s">
        <v>36</v>
      </c>
      <c r="K25" s="41"/>
    </row>
    <row r="26" spans="2:11" s="1" customFormat="1" ht="6.95" customHeight="1" x14ac:dyDescent="0.3">
      <c r="B26" s="37"/>
      <c r="C26" s="38"/>
      <c r="D26" s="38"/>
      <c r="E26" s="38"/>
      <c r="F26" s="38"/>
      <c r="G26" s="38"/>
      <c r="H26" s="38"/>
      <c r="I26" s="119"/>
      <c r="J26" s="38"/>
      <c r="K26" s="41"/>
    </row>
    <row r="27" spans="2:11" s="1" customFormat="1" ht="14.45" customHeight="1" x14ac:dyDescent="0.3">
      <c r="B27" s="37"/>
      <c r="C27" s="38"/>
      <c r="D27" s="32" t="s">
        <v>44</v>
      </c>
      <c r="E27" s="38"/>
      <c r="F27" s="38"/>
      <c r="G27" s="38"/>
      <c r="H27" s="38"/>
      <c r="I27" s="119"/>
      <c r="J27" s="38"/>
      <c r="K27" s="41"/>
    </row>
    <row r="28" spans="2:11" s="7" customFormat="1" ht="22.5" customHeight="1" x14ac:dyDescent="0.3">
      <c r="B28" s="122"/>
      <c r="C28" s="123"/>
      <c r="D28" s="123"/>
      <c r="E28" s="417" t="s">
        <v>36</v>
      </c>
      <c r="F28" s="431"/>
      <c r="G28" s="431"/>
      <c r="H28" s="431"/>
      <c r="I28" s="124"/>
      <c r="J28" s="123"/>
      <c r="K28" s="125"/>
    </row>
    <row r="29" spans="2:11" s="1" customFormat="1" ht="6.95" customHeight="1" x14ac:dyDescent="0.3">
      <c r="B29" s="37"/>
      <c r="C29" s="38"/>
      <c r="D29" s="38"/>
      <c r="E29" s="38"/>
      <c r="F29" s="38"/>
      <c r="G29" s="38"/>
      <c r="H29" s="38"/>
      <c r="I29" s="119"/>
      <c r="J29" s="38"/>
      <c r="K29" s="41"/>
    </row>
    <row r="30" spans="2:11" s="1" customFormat="1" ht="6.95" customHeight="1" x14ac:dyDescent="0.3">
      <c r="B30" s="37"/>
      <c r="C30" s="38"/>
      <c r="D30" s="81"/>
      <c r="E30" s="81"/>
      <c r="F30" s="81"/>
      <c r="G30" s="81"/>
      <c r="H30" s="81"/>
      <c r="I30" s="127"/>
      <c r="J30" s="81"/>
      <c r="K30" s="128"/>
    </row>
    <row r="31" spans="2:11" s="1" customFormat="1" ht="25.35" customHeight="1" x14ac:dyDescent="0.3">
      <c r="B31" s="37"/>
      <c r="C31" s="38"/>
      <c r="D31" s="129" t="s">
        <v>45</v>
      </c>
      <c r="E31" s="38"/>
      <c r="F31" s="38"/>
      <c r="G31" s="38"/>
      <c r="H31" s="38"/>
      <c r="I31" s="119"/>
      <c r="J31" s="130">
        <f>ROUND(J92,2)</f>
        <v>0</v>
      </c>
      <c r="K31" s="41"/>
    </row>
    <row r="32" spans="2:11" s="1" customFormat="1" ht="6.95" customHeight="1" x14ac:dyDescent="0.3">
      <c r="B32" s="37"/>
      <c r="C32" s="38"/>
      <c r="D32" s="81"/>
      <c r="E32" s="81"/>
      <c r="F32" s="81"/>
      <c r="G32" s="81"/>
      <c r="H32" s="81"/>
      <c r="I32" s="127"/>
      <c r="J32" s="81"/>
      <c r="K32" s="128"/>
    </row>
    <row r="33" spans="2:11" s="1" customFormat="1" ht="14.45" customHeight="1" x14ac:dyDescent="0.3">
      <c r="B33" s="37"/>
      <c r="C33" s="38"/>
      <c r="D33" s="38"/>
      <c r="E33" s="38"/>
      <c r="F33" s="42" t="s">
        <v>47</v>
      </c>
      <c r="G33" s="38"/>
      <c r="H33" s="38"/>
      <c r="I33" s="131" t="s">
        <v>46</v>
      </c>
      <c r="J33" s="42" t="s">
        <v>48</v>
      </c>
      <c r="K33" s="41"/>
    </row>
    <row r="34" spans="2:11" s="1" customFormat="1" ht="14.45" customHeight="1" x14ac:dyDescent="0.3">
      <c r="B34" s="37"/>
      <c r="C34" s="38"/>
      <c r="D34" s="45" t="s">
        <v>49</v>
      </c>
      <c r="E34" s="45" t="s">
        <v>50</v>
      </c>
      <c r="F34" s="132">
        <f>ROUND(SUM(BE92:BE106), 2)</f>
        <v>0</v>
      </c>
      <c r="G34" s="38"/>
      <c r="H34" s="38"/>
      <c r="I34" s="133">
        <v>0.21</v>
      </c>
      <c r="J34" s="132">
        <f>ROUND(ROUND((SUM(BE92:BE106)), 2)*I34, 2)</f>
        <v>0</v>
      </c>
      <c r="K34" s="41"/>
    </row>
    <row r="35" spans="2:11" s="1" customFormat="1" ht="14.45" customHeight="1" x14ac:dyDescent="0.3">
      <c r="B35" s="37"/>
      <c r="C35" s="38"/>
      <c r="D35" s="38"/>
      <c r="E35" s="45" t="s">
        <v>51</v>
      </c>
      <c r="F35" s="132">
        <f>ROUND(SUM(BF92:BF106), 2)</f>
        <v>0</v>
      </c>
      <c r="G35" s="38"/>
      <c r="H35" s="38"/>
      <c r="I35" s="133">
        <v>0.15</v>
      </c>
      <c r="J35" s="132">
        <f>ROUND(ROUND((SUM(BF92:BF106)), 2)*I35, 2)</f>
        <v>0</v>
      </c>
      <c r="K35" s="41"/>
    </row>
    <row r="36" spans="2:11" s="1" customFormat="1" ht="14.45" hidden="1" customHeight="1" x14ac:dyDescent="0.3">
      <c r="B36" s="37"/>
      <c r="C36" s="38"/>
      <c r="D36" s="38"/>
      <c r="E36" s="45" t="s">
        <v>52</v>
      </c>
      <c r="F36" s="132">
        <f>ROUND(SUM(BG92:BG106), 2)</f>
        <v>0</v>
      </c>
      <c r="G36" s="38"/>
      <c r="H36" s="38"/>
      <c r="I36" s="133">
        <v>0.21</v>
      </c>
      <c r="J36" s="132">
        <v>0</v>
      </c>
      <c r="K36" s="41"/>
    </row>
    <row r="37" spans="2:11" s="1" customFormat="1" ht="14.45" hidden="1" customHeight="1" x14ac:dyDescent="0.3">
      <c r="B37" s="37"/>
      <c r="C37" s="38"/>
      <c r="D37" s="38"/>
      <c r="E37" s="45" t="s">
        <v>53</v>
      </c>
      <c r="F37" s="132">
        <f>ROUND(SUM(BH92:BH106), 2)</f>
        <v>0</v>
      </c>
      <c r="G37" s="38"/>
      <c r="H37" s="38"/>
      <c r="I37" s="133">
        <v>0.15</v>
      </c>
      <c r="J37" s="132">
        <v>0</v>
      </c>
      <c r="K37" s="41"/>
    </row>
    <row r="38" spans="2:11" s="1" customFormat="1" ht="14.45" hidden="1" customHeight="1" x14ac:dyDescent="0.3">
      <c r="B38" s="37"/>
      <c r="C38" s="38"/>
      <c r="D38" s="38"/>
      <c r="E38" s="45" t="s">
        <v>54</v>
      </c>
      <c r="F38" s="132">
        <f>ROUND(SUM(BI92:BI106), 2)</f>
        <v>0</v>
      </c>
      <c r="G38" s="38"/>
      <c r="H38" s="38"/>
      <c r="I38" s="133">
        <v>0</v>
      </c>
      <c r="J38" s="132">
        <v>0</v>
      </c>
      <c r="K38" s="41"/>
    </row>
    <row r="39" spans="2:11" s="1" customFormat="1" ht="6.95" customHeight="1" x14ac:dyDescent="0.3">
      <c r="B39" s="37"/>
      <c r="C39" s="38"/>
      <c r="D39" s="38"/>
      <c r="E39" s="38"/>
      <c r="F39" s="38"/>
      <c r="G39" s="38"/>
      <c r="H39" s="38"/>
      <c r="I39" s="119"/>
      <c r="J39" s="38"/>
      <c r="K39" s="41"/>
    </row>
    <row r="40" spans="2:11" s="1" customFormat="1" ht="25.35" customHeight="1" x14ac:dyDescent="0.3">
      <c r="B40" s="37"/>
      <c r="C40" s="134"/>
      <c r="D40" s="135" t="s">
        <v>55</v>
      </c>
      <c r="E40" s="75"/>
      <c r="F40" s="75"/>
      <c r="G40" s="136" t="s">
        <v>56</v>
      </c>
      <c r="H40" s="137" t="s">
        <v>57</v>
      </c>
      <c r="I40" s="138"/>
      <c r="J40" s="139">
        <f>SUM(J31:J38)</f>
        <v>0</v>
      </c>
      <c r="K40" s="140"/>
    </row>
    <row r="41" spans="2:11" s="1" customFormat="1" ht="14.45" customHeight="1" x14ac:dyDescent="0.3">
      <c r="B41" s="52"/>
      <c r="C41" s="53"/>
      <c r="D41" s="53"/>
      <c r="E41" s="53"/>
      <c r="F41" s="53"/>
      <c r="G41" s="53"/>
      <c r="H41" s="53"/>
      <c r="I41" s="141"/>
      <c r="J41" s="53"/>
      <c r="K41" s="54"/>
    </row>
    <row r="45" spans="2:11" s="1" customFormat="1" ht="6.95" customHeight="1" x14ac:dyDescent="0.3">
      <c r="B45" s="142"/>
      <c r="C45" s="143"/>
      <c r="D45" s="143"/>
      <c r="E45" s="143"/>
      <c r="F45" s="143"/>
      <c r="G45" s="143"/>
      <c r="H45" s="143"/>
      <c r="I45" s="144"/>
      <c r="J45" s="143"/>
      <c r="K45" s="145"/>
    </row>
    <row r="46" spans="2:11" s="1" customFormat="1" ht="36.950000000000003" customHeight="1" x14ac:dyDescent="0.3">
      <c r="B46" s="37"/>
      <c r="C46" s="25" t="s">
        <v>305</v>
      </c>
      <c r="D46" s="38"/>
      <c r="E46" s="38"/>
      <c r="F46" s="38"/>
      <c r="G46" s="38"/>
      <c r="H46" s="38"/>
      <c r="I46" s="119"/>
      <c r="J46" s="38"/>
      <c r="K46" s="41"/>
    </row>
    <row r="47" spans="2:11" s="1" customFormat="1" ht="6.95" customHeight="1" x14ac:dyDescent="0.3">
      <c r="B47" s="37"/>
      <c r="C47" s="38"/>
      <c r="D47" s="38"/>
      <c r="E47" s="38"/>
      <c r="F47" s="38"/>
      <c r="G47" s="38"/>
      <c r="H47" s="38"/>
      <c r="I47" s="119"/>
      <c r="J47" s="38"/>
      <c r="K47" s="41"/>
    </row>
    <row r="48" spans="2:11" s="1" customFormat="1" ht="14.45" customHeight="1" x14ac:dyDescent="0.3">
      <c r="B48" s="37"/>
      <c r="C48" s="32" t="s">
        <v>16</v>
      </c>
      <c r="D48" s="38"/>
      <c r="E48" s="38"/>
      <c r="F48" s="38"/>
      <c r="G48" s="38"/>
      <c r="H48" s="38"/>
      <c r="I48" s="119"/>
      <c r="J48" s="38"/>
      <c r="K48" s="41"/>
    </row>
    <row r="49" spans="2:47" s="1" customFormat="1" ht="22.5" customHeight="1" x14ac:dyDescent="0.3">
      <c r="B49" s="37"/>
      <c r="C49" s="38"/>
      <c r="D49" s="38"/>
      <c r="E49" s="428" t="str">
        <f>E7</f>
        <v>ZLEPŠENÍ EKOLOGICKÉHO STAVU ŘEKY BEČVY V HRANICÍCH</v>
      </c>
      <c r="F49" s="405"/>
      <c r="G49" s="405"/>
      <c r="H49" s="405"/>
      <c r="I49" s="119"/>
      <c r="J49" s="38"/>
      <c r="K49" s="41"/>
    </row>
    <row r="50" spans="2:47" ht="15" x14ac:dyDescent="0.3">
      <c r="B50" s="23"/>
      <c r="C50" s="32" t="s">
        <v>226</v>
      </c>
      <c r="D50" s="24"/>
      <c r="E50" s="24"/>
      <c r="F50" s="24"/>
      <c r="G50" s="24"/>
      <c r="H50" s="24"/>
      <c r="I50" s="118"/>
      <c r="J50" s="24"/>
      <c r="K50" s="26"/>
    </row>
    <row r="51" spans="2:47" ht="22.5" customHeight="1" x14ac:dyDescent="0.3">
      <c r="B51" s="23"/>
      <c r="C51" s="24"/>
      <c r="D51" s="24"/>
      <c r="E51" s="428" t="s">
        <v>229</v>
      </c>
      <c r="F51" s="414"/>
      <c r="G51" s="414"/>
      <c r="H51" s="414"/>
      <c r="I51" s="118"/>
      <c r="J51" s="24"/>
      <c r="K51" s="26"/>
    </row>
    <row r="52" spans="2:47" ht="15" x14ac:dyDescent="0.3">
      <c r="B52" s="23"/>
      <c r="C52" s="32" t="s">
        <v>232</v>
      </c>
      <c r="D52" s="24"/>
      <c r="E52" s="24"/>
      <c r="F52" s="24"/>
      <c r="G52" s="24"/>
      <c r="H52" s="24"/>
      <c r="I52" s="118"/>
      <c r="J52" s="24"/>
      <c r="K52" s="26"/>
    </row>
    <row r="53" spans="2:47" s="1" customFormat="1" ht="22.5" customHeight="1" x14ac:dyDescent="0.3">
      <c r="B53" s="37"/>
      <c r="C53" s="38"/>
      <c r="D53" s="38"/>
      <c r="E53" s="429" t="s">
        <v>4952</v>
      </c>
      <c r="F53" s="405"/>
      <c r="G53" s="405"/>
      <c r="H53" s="405"/>
      <c r="I53" s="119"/>
      <c r="J53" s="38"/>
      <c r="K53" s="41"/>
    </row>
    <row r="54" spans="2:47" s="1" customFormat="1" ht="14.45" customHeight="1" x14ac:dyDescent="0.3">
      <c r="B54" s="37"/>
      <c r="C54" s="32" t="s">
        <v>238</v>
      </c>
      <c r="D54" s="38"/>
      <c r="E54" s="38"/>
      <c r="F54" s="38"/>
      <c r="G54" s="38"/>
      <c r="H54" s="38"/>
      <c r="I54" s="119"/>
      <c r="J54" s="38"/>
      <c r="K54" s="41"/>
    </row>
    <row r="55" spans="2:47" s="1" customFormat="1" ht="23.25" customHeight="1" x14ac:dyDescent="0.3">
      <c r="B55" s="37"/>
      <c r="C55" s="38"/>
      <c r="D55" s="38"/>
      <c r="E55" s="430" t="str">
        <f>E13</f>
        <v>PS 20.3 - Přenos dat</v>
      </c>
      <c r="F55" s="405"/>
      <c r="G55" s="405"/>
      <c r="H55" s="405"/>
      <c r="I55" s="119"/>
      <c r="J55" s="38"/>
      <c r="K55" s="41"/>
    </row>
    <row r="56" spans="2:47" s="1" customFormat="1" ht="6.95" customHeight="1" x14ac:dyDescent="0.3">
      <c r="B56" s="37"/>
      <c r="C56" s="38"/>
      <c r="D56" s="38"/>
      <c r="E56" s="38"/>
      <c r="F56" s="38"/>
      <c r="G56" s="38"/>
      <c r="H56" s="38"/>
      <c r="I56" s="119"/>
      <c r="J56" s="38"/>
      <c r="K56" s="41"/>
    </row>
    <row r="57" spans="2:47" s="1" customFormat="1" ht="18" customHeight="1" x14ac:dyDescent="0.3">
      <c r="B57" s="37"/>
      <c r="C57" s="32" t="s">
        <v>24</v>
      </c>
      <c r="D57" s="38"/>
      <c r="E57" s="38"/>
      <c r="F57" s="30" t="str">
        <f>F16</f>
        <v>HRANICE - DRAHOTUŠE</v>
      </c>
      <c r="G57" s="38"/>
      <c r="H57" s="38"/>
      <c r="I57" s="120" t="s">
        <v>26</v>
      </c>
      <c r="J57" s="121" t="str">
        <f>IF(J16="","",J16)</f>
        <v>6.4.2016</v>
      </c>
      <c r="K57" s="41"/>
    </row>
    <row r="58" spans="2:47" s="1" customFormat="1" ht="6.95" customHeight="1" x14ac:dyDescent="0.3">
      <c r="B58" s="37"/>
      <c r="C58" s="38"/>
      <c r="D58" s="38"/>
      <c r="E58" s="38"/>
      <c r="F58" s="38"/>
      <c r="G58" s="38"/>
      <c r="H58" s="38"/>
      <c r="I58" s="119"/>
      <c r="J58" s="38"/>
      <c r="K58" s="41"/>
    </row>
    <row r="59" spans="2:47" s="1" customFormat="1" ht="15" x14ac:dyDescent="0.3">
      <c r="B59" s="37"/>
      <c r="C59" s="32" t="s">
        <v>34</v>
      </c>
      <c r="D59" s="38"/>
      <c r="E59" s="38"/>
      <c r="F59" s="30" t="str">
        <f>E19</f>
        <v>VODOVODY A KANALIZACE PŘEROV a.s.</v>
      </c>
      <c r="G59" s="38"/>
      <c r="H59" s="38"/>
      <c r="I59" s="120" t="s">
        <v>41</v>
      </c>
      <c r="J59" s="30" t="str">
        <f>E25</f>
        <v>JV PROJEKT VH s.r.o., BRNO</v>
      </c>
      <c r="K59" s="41"/>
    </row>
    <row r="60" spans="2:47" s="1" customFormat="1" ht="14.45" customHeight="1" x14ac:dyDescent="0.3">
      <c r="B60" s="37"/>
      <c r="C60" s="32" t="s">
        <v>39</v>
      </c>
      <c r="D60" s="38"/>
      <c r="E60" s="38"/>
      <c r="F60" s="30" t="str">
        <f>IF(E22="","",E22)</f>
        <v/>
      </c>
      <c r="G60" s="38"/>
      <c r="H60" s="38"/>
      <c r="I60" s="119"/>
      <c r="J60" s="38"/>
      <c r="K60" s="41"/>
    </row>
    <row r="61" spans="2:47" s="1" customFormat="1" ht="10.35" customHeight="1" x14ac:dyDescent="0.3">
      <c r="B61" s="37"/>
      <c r="C61" s="38"/>
      <c r="D61" s="38"/>
      <c r="E61" s="38"/>
      <c r="F61" s="38"/>
      <c r="G61" s="38"/>
      <c r="H61" s="38"/>
      <c r="I61" s="119"/>
      <c r="J61" s="38"/>
      <c r="K61" s="41"/>
    </row>
    <row r="62" spans="2:47" s="1" customFormat="1" ht="29.25" customHeight="1" x14ac:dyDescent="0.3">
      <c r="B62" s="37"/>
      <c r="C62" s="146" t="s">
        <v>332</v>
      </c>
      <c r="D62" s="134"/>
      <c r="E62" s="134"/>
      <c r="F62" s="134"/>
      <c r="G62" s="134"/>
      <c r="H62" s="134"/>
      <c r="I62" s="147"/>
      <c r="J62" s="148" t="s">
        <v>333</v>
      </c>
      <c r="K62" s="149"/>
    </row>
    <row r="63" spans="2:47" s="1" customFormat="1" ht="10.35" customHeight="1" x14ac:dyDescent="0.3">
      <c r="B63" s="37"/>
      <c r="C63" s="38"/>
      <c r="D63" s="38"/>
      <c r="E63" s="38"/>
      <c r="F63" s="38"/>
      <c r="G63" s="38"/>
      <c r="H63" s="38"/>
      <c r="I63" s="119"/>
      <c r="J63" s="38"/>
      <c r="K63" s="41"/>
    </row>
    <row r="64" spans="2:47" s="1" customFormat="1" ht="29.25" customHeight="1" x14ac:dyDescent="0.3">
      <c r="B64" s="37"/>
      <c r="C64" s="150" t="s">
        <v>338</v>
      </c>
      <c r="D64" s="38"/>
      <c r="E64" s="38"/>
      <c r="F64" s="38"/>
      <c r="G64" s="38"/>
      <c r="H64" s="38"/>
      <c r="I64" s="119"/>
      <c r="J64" s="130">
        <f>J92</f>
        <v>0</v>
      </c>
      <c r="K64" s="41"/>
      <c r="AU64" s="19" t="s">
        <v>339</v>
      </c>
    </row>
    <row r="65" spans="2:12" s="8" customFormat="1" ht="24.95" customHeight="1" x14ac:dyDescent="0.3">
      <c r="B65" s="151"/>
      <c r="C65" s="152"/>
      <c r="D65" s="153" t="s">
        <v>4935</v>
      </c>
      <c r="E65" s="154"/>
      <c r="F65" s="154"/>
      <c r="G65" s="154"/>
      <c r="H65" s="154"/>
      <c r="I65" s="155"/>
      <c r="J65" s="156">
        <f>J93</f>
        <v>0</v>
      </c>
      <c r="K65" s="157"/>
    </row>
    <row r="66" spans="2:12" s="9" customFormat="1" ht="19.899999999999999" customHeight="1" x14ac:dyDescent="0.3">
      <c r="B66" s="159"/>
      <c r="C66" s="160"/>
      <c r="D66" s="161" t="s">
        <v>3870</v>
      </c>
      <c r="E66" s="162"/>
      <c r="F66" s="162"/>
      <c r="G66" s="162"/>
      <c r="H66" s="162"/>
      <c r="I66" s="163"/>
      <c r="J66" s="164">
        <f>J94</f>
        <v>0</v>
      </c>
      <c r="K66" s="165"/>
    </row>
    <row r="67" spans="2:12" s="9" customFormat="1" ht="19.899999999999999" customHeight="1" x14ac:dyDescent="0.3">
      <c r="B67" s="159"/>
      <c r="C67" s="160"/>
      <c r="D67" s="161" t="s">
        <v>5008</v>
      </c>
      <c r="E67" s="162"/>
      <c r="F67" s="162"/>
      <c r="G67" s="162"/>
      <c r="H67" s="162"/>
      <c r="I67" s="163"/>
      <c r="J67" s="164">
        <f>J98</f>
        <v>0</v>
      </c>
      <c r="K67" s="165"/>
    </row>
    <row r="68" spans="2:12" s="9" customFormat="1" ht="19.899999999999999" customHeight="1" x14ac:dyDescent="0.3">
      <c r="B68" s="159"/>
      <c r="C68" s="160"/>
      <c r="D68" s="161" t="s">
        <v>3009</v>
      </c>
      <c r="E68" s="162"/>
      <c r="F68" s="162"/>
      <c r="G68" s="162"/>
      <c r="H68" s="162"/>
      <c r="I68" s="163"/>
      <c r="J68" s="164">
        <f>J101</f>
        <v>0</v>
      </c>
      <c r="K68" s="165"/>
    </row>
    <row r="69" spans="2:12" s="1" customFormat="1" ht="21.75" customHeight="1" x14ac:dyDescent="0.3">
      <c r="B69" s="37"/>
      <c r="C69" s="38"/>
      <c r="D69" s="38"/>
      <c r="E69" s="38"/>
      <c r="F69" s="38"/>
      <c r="G69" s="38"/>
      <c r="H69" s="38"/>
      <c r="I69" s="119"/>
      <c r="J69" s="38"/>
      <c r="K69" s="41"/>
    </row>
    <row r="70" spans="2:12" s="1" customFormat="1" ht="6.95" customHeight="1" x14ac:dyDescent="0.3">
      <c r="B70" s="52"/>
      <c r="C70" s="53"/>
      <c r="D70" s="53"/>
      <c r="E70" s="53"/>
      <c r="F70" s="53"/>
      <c r="G70" s="53"/>
      <c r="H70" s="53"/>
      <c r="I70" s="141"/>
      <c r="J70" s="53"/>
      <c r="K70" s="54"/>
    </row>
    <row r="74" spans="2:12" s="1" customFormat="1" ht="6.95" customHeight="1" x14ac:dyDescent="0.3">
      <c r="B74" s="55"/>
      <c r="C74" s="56"/>
      <c r="D74" s="56"/>
      <c r="E74" s="56"/>
      <c r="F74" s="56"/>
      <c r="G74" s="56"/>
      <c r="H74" s="56"/>
      <c r="I74" s="144"/>
      <c r="J74" s="56"/>
      <c r="K74" s="56"/>
      <c r="L74" s="57"/>
    </row>
    <row r="75" spans="2:12" s="1" customFormat="1" ht="36.950000000000003" customHeight="1" x14ac:dyDescent="0.3">
      <c r="B75" s="37"/>
      <c r="C75" s="58" t="s">
        <v>390</v>
      </c>
      <c r="D75" s="59"/>
      <c r="E75" s="59"/>
      <c r="F75" s="59"/>
      <c r="G75" s="59"/>
      <c r="H75" s="59"/>
      <c r="I75" s="167"/>
      <c r="J75" s="59"/>
      <c r="K75" s="59"/>
      <c r="L75" s="57"/>
    </row>
    <row r="76" spans="2:12" s="1" customFormat="1" ht="6.95" customHeight="1" x14ac:dyDescent="0.3">
      <c r="B76" s="37"/>
      <c r="C76" s="59"/>
      <c r="D76" s="59"/>
      <c r="E76" s="59"/>
      <c r="F76" s="59"/>
      <c r="G76" s="59"/>
      <c r="H76" s="59"/>
      <c r="I76" s="167"/>
      <c r="J76" s="59"/>
      <c r="K76" s="59"/>
      <c r="L76" s="57"/>
    </row>
    <row r="77" spans="2:12" s="1" customFormat="1" ht="14.45" customHeight="1" x14ac:dyDescent="0.3">
      <c r="B77" s="37"/>
      <c r="C77" s="61" t="s">
        <v>16</v>
      </c>
      <c r="D77" s="59"/>
      <c r="E77" s="59"/>
      <c r="F77" s="59"/>
      <c r="G77" s="59"/>
      <c r="H77" s="59"/>
      <c r="I77" s="167"/>
      <c r="J77" s="59"/>
      <c r="K77" s="59"/>
      <c r="L77" s="57"/>
    </row>
    <row r="78" spans="2:12" s="1" customFormat="1" ht="22.5" customHeight="1" x14ac:dyDescent="0.3">
      <c r="B78" s="37"/>
      <c r="C78" s="59"/>
      <c r="D78" s="59"/>
      <c r="E78" s="425" t="str">
        <f>E7</f>
        <v>ZLEPŠENÍ EKOLOGICKÉHO STAVU ŘEKY BEČVY V HRANICÍCH</v>
      </c>
      <c r="F78" s="398"/>
      <c r="G78" s="398"/>
      <c r="H78" s="398"/>
      <c r="I78" s="167"/>
      <c r="J78" s="59"/>
      <c r="K78" s="59"/>
      <c r="L78" s="57"/>
    </row>
    <row r="79" spans="2:12" ht="15" x14ac:dyDescent="0.3">
      <c r="B79" s="23"/>
      <c r="C79" s="61" t="s">
        <v>226</v>
      </c>
      <c r="D79" s="168"/>
      <c r="E79" s="168"/>
      <c r="F79" s="168"/>
      <c r="G79" s="168"/>
      <c r="H79" s="168"/>
      <c r="J79" s="168"/>
      <c r="K79" s="168"/>
      <c r="L79" s="169"/>
    </row>
    <row r="80" spans="2:12" ht="22.5" customHeight="1" x14ac:dyDescent="0.3">
      <c r="B80" s="23"/>
      <c r="C80" s="168"/>
      <c r="D80" s="168"/>
      <c r="E80" s="425" t="s">
        <v>229</v>
      </c>
      <c r="F80" s="426"/>
      <c r="G80" s="426"/>
      <c r="H80" s="426"/>
      <c r="J80" s="168"/>
      <c r="K80" s="168"/>
      <c r="L80" s="169"/>
    </row>
    <row r="81" spans="2:65" ht="15" x14ac:dyDescent="0.3">
      <c r="B81" s="23"/>
      <c r="C81" s="61" t="s">
        <v>232</v>
      </c>
      <c r="D81" s="168"/>
      <c r="E81" s="168"/>
      <c r="F81" s="168"/>
      <c r="G81" s="168"/>
      <c r="H81" s="168"/>
      <c r="J81" s="168"/>
      <c r="K81" s="168"/>
      <c r="L81" s="169"/>
    </row>
    <row r="82" spans="2:65" s="1" customFormat="1" ht="22.5" customHeight="1" x14ac:dyDescent="0.3">
      <c r="B82" s="37"/>
      <c r="C82" s="59"/>
      <c r="D82" s="59"/>
      <c r="E82" s="424" t="s">
        <v>4952</v>
      </c>
      <c r="F82" s="398"/>
      <c r="G82" s="398"/>
      <c r="H82" s="398"/>
      <c r="I82" s="167"/>
      <c r="J82" s="59"/>
      <c r="K82" s="59"/>
      <c r="L82" s="57"/>
    </row>
    <row r="83" spans="2:65" s="1" customFormat="1" ht="14.45" customHeight="1" x14ac:dyDescent="0.3">
      <c r="B83" s="37"/>
      <c r="C83" s="61" t="s">
        <v>238</v>
      </c>
      <c r="D83" s="59"/>
      <c r="E83" s="59"/>
      <c r="F83" s="59"/>
      <c r="G83" s="59"/>
      <c r="H83" s="59"/>
      <c r="I83" s="167"/>
      <c r="J83" s="59"/>
      <c r="K83" s="59"/>
      <c r="L83" s="57"/>
    </row>
    <row r="84" spans="2:65" s="1" customFormat="1" ht="23.25" customHeight="1" x14ac:dyDescent="0.3">
      <c r="B84" s="37"/>
      <c r="C84" s="59"/>
      <c r="D84" s="59"/>
      <c r="E84" s="395" t="str">
        <f>E13</f>
        <v>PS 20.3 - Přenos dat</v>
      </c>
      <c r="F84" s="398"/>
      <c r="G84" s="398"/>
      <c r="H84" s="398"/>
      <c r="I84" s="167"/>
      <c r="J84" s="59"/>
      <c r="K84" s="59"/>
      <c r="L84" s="57"/>
    </row>
    <row r="85" spans="2:65" s="1" customFormat="1" ht="6.95" customHeight="1" x14ac:dyDescent="0.3">
      <c r="B85" s="37"/>
      <c r="C85" s="59"/>
      <c r="D85" s="59"/>
      <c r="E85" s="59"/>
      <c r="F85" s="59"/>
      <c r="G85" s="59"/>
      <c r="H85" s="59"/>
      <c r="I85" s="167"/>
      <c r="J85" s="59"/>
      <c r="K85" s="59"/>
      <c r="L85" s="57"/>
    </row>
    <row r="86" spans="2:65" s="1" customFormat="1" ht="18" customHeight="1" x14ac:dyDescent="0.3">
      <c r="B86" s="37"/>
      <c r="C86" s="61" t="s">
        <v>24</v>
      </c>
      <c r="D86" s="59"/>
      <c r="E86" s="59"/>
      <c r="F86" s="170" t="str">
        <f>F16</f>
        <v>HRANICE - DRAHOTUŠE</v>
      </c>
      <c r="G86" s="59"/>
      <c r="H86" s="59"/>
      <c r="I86" s="171" t="s">
        <v>26</v>
      </c>
      <c r="J86" s="69" t="str">
        <f>IF(J16="","",J16)</f>
        <v>6.4.2016</v>
      </c>
      <c r="K86" s="59"/>
      <c r="L86" s="57"/>
    </row>
    <row r="87" spans="2:65" s="1" customFormat="1" ht="6.95" customHeight="1" x14ac:dyDescent="0.3">
      <c r="B87" s="37"/>
      <c r="C87" s="59"/>
      <c r="D87" s="59"/>
      <c r="E87" s="59"/>
      <c r="F87" s="59"/>
      <c r="G87" s="59"/>
      <c r="H87" s="59"/>
      <c r="I87" s="167"/>
      <c r="J87" s="59"/>
      <c r="K87" s="59"/>
      <c r="L87" s="57"/>
    </row>
    <row r="88" spans="2:65" s="1" customFormat="1" ht="15" x14ac:dyDescent="0.3">
      <c r="B88" s="37"/>
      <c r="C88" s="61" t="s">
        <v>34</v>
      </c>
      <c r="D88" s="59"/>
      <c r="E88" s="59"/>
      <c r="F88" s="170" t="str">
        <f>E19</f>
        <v>VODOVODY A KANALIZACE PŘEROV a.s.</v>
      </c>
      <c r="G88" s="59"/>
      <c r="H88" s="59"/>
      <c r="I88" s="171" t="s">
        <v>41</v>
      </c>
      <c r="J88" s="170" t="str">
        <f>E25</f>
        <v>JV PROJEKT VH s.r.o., BRNO</v>
      </c>
      <c r="K88" s="59"/>
      <c r="L88" s="57"/>
    </row>
    <row r="89" spans="2:65" s="1" customFormat="1" ht="14.45" customHeight="1" x14ac:dyDescent="0.3">
      <c r="B89" s="37"/>
      <c r="C89" s="61" t="s">
        <v>39</v>
      </c>
      <c r="D89" s="59"/>
      <c r="E89" s="59"/>
      <c r="F89" s="170" t="str">
        <f>IF(E22="","",E22)</f>
        <v/>
      </c>
      <c r="G89" s="59"/>
      <c r="H89" s="59"/>
      <c r="I89" s="167"/>
      <c r="J89" s="59"/>
      <c r="K89" s="59"/>
      <c r="L89" s="57"/>
    </row>
    <row r="90" spans="2:65" s="1" customFormat="1" ht="10.35" customHeight="1" x14ac:dyDescent="0.3">
      <c r="B90" s="37"/>
      <c r="C90" s="59"/>
      <c r="D90" s="59"/>
      <c r="E90" s="59"/>
      <c r="F90" s="59"/>
      <c r="G90" s="59"/>
      <c r="H90" s="59"/>
      <c r="I90" s="167"/>
      <c r="J90" s="59"/>
      <c r="K90" s="59"/>
      <c r="L90" s="57"/>
    </row>
    <row r="91" spans="2:65" s="10" customFormat="1" ht="29.25" customHeight="1" x14ac:dyDescent="0.3">
      <c r="B91" s="172"/>
      <c r="C91" s="173" t="s">
        <v>391</v>
      </c>
      <c r="D91" s="174" t="s">
        <v>64</v>
      </c>
      <c r="E91" s="174" t="s">
        <v>60</v>
      </c>
      <c r="F91" s="174" t="s">
        <v>392</v>
      </c>
      <c r="G91" s="174" t="s">
        <v>393</v>
      </c>
      <c r="H91" s="174" t="s">
        <v>394</v>
      </c>
      <c r="I91" s="175" t="s">
        <v>395</v>
      </c>
      <c r="J91" s="174" t="s">
        <v>333</v>
      </c>
      <c r="K91" s="176" t="s">
        <v>396</v>
      </c>
      <c r="L91" s="177"/>
      <c r="M91" s="77" t="s">
        <v>397</v>
      </c>
      <c r="N91" s="78" t="s">
        <v>49</v>
      </c>
      <c r="O91" s="78" t="s">
        <v>398</v>
      </c>
      <c r="P91" s="78" t="s">
        <v>399</v>
      </c>
      <c r="Q91" s="78" t="s">
        <v>400</v>
      </c>
      <c r="R91" s="78" t="s">
        <v>401</v>
      </c>
      <c r="S91" s="78" t="s">
        <v>402</v>
      </c>
      <c r="T91" s="79" t="s">
        <v>403</v>
      </c>
    </row>
    <row r="92" spans="2:65" s="1" customFormat="1" ht="29.25" customHeight="1" x14ac:dyDescent="0.35">
      <c r="B92" s="37"/>
      <c r="C92" s="83" t="s">
        <v>338</v>
      </c>
      <c r="D92" s="59"/>
      <c r="E92" s="59"/>
      <c r="F92" s="59"/>
      <c r="G92" s="59"/>
      <c r="H92" s="59"/>
      <c r="I92" s="167"/>
      <c r="J92" s="178">
        <f>BK92</f>
        <v>0</v>
      </c>
      <c r="K92" s="59"/>
      <c r="L92" s="57"/>
      <c r="M92" s="80"/>
      <c r="N92" s="81"/>
      <c r="O92" s="81"/>
      <c r="P92" s="179">
        <f>P93</f>
        <v>0</v>
      </c>
      <c r="Q92" s="81"/>
      <c r="R92" s="179">
        <f>R93</f>
        <v>0</v>
      </c>
      <c r="S92" s="81"/>
      <c r="T92" s="180">
        <f>T93</f>
        <v>0</v>
      </c>
      <c r="AT92" s="19" t="s">
        <v>78</v>
      </c>
      <c r="AU92" s="19" t="s">
        <v>339</v>
      </c>
      <c r="BK92" s="181">
        <f>BK93</f>
        <v>0</v>
      </c>
    </row>
    <row r="93" spans="2:65" s="11" customFormat="1" ht="37.35" customHeight="1" x14ac:dyDescent="0.35">
      <c r="B93" s="182"/>
      <c r="C93" s="183"/>
      <c r="D93" s="184" t="s">
        <v>78</v>
      </c>
      <c r="E93" s="185" t="s">
        <v>3011</v>
      </c>
      <c r="F93" s="185" t="s">
        <v>127</v>
      </c>
      <c r="G93" s="183"/>
      <c r="H93" s="183"/>
      <c r="I93" s="186"/>
      <c r="J93" s="187">
        <f>BK93</f>
        <v>0</v>
      </c>
      <c r="K93" s="183"/>
      <c r="L93" s="188"/>
      <c r="M93" s="189"/>
      <c r="N93" s="190"/>
      <c r="O93" s="190"/>
      <c r="P93" s="191">
        <f>P94+P98+P101</f>
        <v>0</v>
      </c>
      <c r="Q93" s="190"/>
      <c r="R93" s="191">
        <f>R94+R98+R101</f>
        <v>0</v>
      </c>
      <c r="S93" s="190"/>
      <c r="T93" s="192">
        <f>T94+T98+T101</f>
        <v>0</v>
      </c>
      <c r="AR93" s="193" t="s">
        <v>94</v>
      </c>
      <c r="AT93" s="194" t="s">
        <v>78</v>
      </c>
      <c r="AU93" s="194" t="s">
        <v>79</v>
      </c>
      <c r="AY93" s="193" t="s">
        <v>406</v>
      </c>
      <c r="BK93" s="195">
        <f>BK94+BK98+BK101</f>
        <v>0</v>
      </c>
    </row>
    <row r="94" spans="2:65" s="11" customFormat="1" ht="19.899999999999999" customHeight="1" x14ac:dyDescent="0.3">
      <c r="B94" s="182"/>
      <c r="C94" s="183"/>
      <c r="D94" s="198" t="s">
        <v>78</v>
      </c>
      <c r="E94" s="199" t="s">
        <v>3012</v>
      </c>
      <c r="F94" s="199" t="s">
        <v>3023</v>
      </c>
      <c r="G94" s="183"/>
      <c r="H94" s="183"/>
      <c r="I94" s="186"/>
      <c r="J94" s="200">
        <f>BK94</f>
        <v>0</v>
      </c>
      <c r="K94" s="183"/>
      <c r="L94" s="188"/>
      <c r="M94" s="189"/>
      <c r="N94" s="190"/>
      <c r="O94" s="190"/>
      <c r="P94" s="191">
        <f>SUM(P95:P97)</f>
        <v>0</v>
      </c>
      <c r="Q94" s="190"/>
      <c r="R94" s="191">
        <f>SUM(R95:R97)</f>
        <v>0</v>
      </c>
      <c r="S94" s="190"/>
      <c r="T94" s="192">
        <f>SUM(T95:T97)</f>
        <v>0</v>
      </c>
      <c r="AR94" s="193" t="s">
        <v>94</v>
      </c>
      <c r="AT94" s="194" t="s">
        <v>78</v>
      </c>
      <c r="AU94" s="194" t="s">
        <v>23</v>
      </c>
      <c r="AY94" s="193" t="s">
        <v>406</v>
      </c>
      <c r="BK94" s="195">
        <f>SUM(BK95:BK97)</f>
        <v>0</v>
      </c>
    </row>
    <row r="95" spans="2:65" s="1" customFormat="1" ht="22.5" customHeight="1" x14ac:dyDescent="0.3">
      <c r="B95" s="37"/>
      <c r="C95" s="268" t="s">
        <v>87</v>
      </c>
      <c r="D95" s="268" t="s">
        <v>533</v>
      </c>
      <c r="E95" s="269" t="s">
        <v>3872</v>
      </c>
      <c r="F95" s="270" t="s">
        <v>3873</v>
      </c>
      <c r="G95" s="271" t="s">
        <v>1363</v>
      </c>
      <c r="H95" s="272">
        <v>1</v>
      </c>
      <c r="I95" s="273"/>
      <c r="J95" s="274">
        <f>ROUND(I95*H95,2)</f>
        <v>0</v>
      </c>
      <c r="K95" s="270" t="s">
        <v>36</v>
      </c>
      <c r="L95" s="275"/>
      <c r="M95" s="276" t="s">
        <v>36</v>
      </c>
      <c r="N95" s="277" t="s">
        <v>50</v>
      </c>
      <c r="O95" s="38"/>
      <c r="P95" s="210">
        <f>O95*H95</f>
        <v>0</v>
      </c>
      <c r="Q95" s="210">
        <v>0</v>
      </c>
      <c r="R95" s="210">
        <f>Q95*H95</f>
        <v>0</v>
      </c>
      <c r="S95" s="210">
        <v>0</v>
      </c>
      <c r="T95" s="211">
        <f>S95*H95</f>
        <v>0</v>
      </c>
      <c r="AR95" s="19" t="s">
        <v>1919</v>
      </c>
      <c r="AT95" s="19" t="s">
        <v>533</v>
      </c>
      <c r="AU95" s="19" t="s">
        <v>87</v>
      </c>
      <c r="AY95" s="19" t="s">
        <v>406</v>
      </c>
      <c r="BE95" s="212">
        <f>IF(N95="základní",J95,0)</f>
        <v>0</v>
      </c>
      <c r="BF95" s="212">
        <f>IF(N95="snížená",J95,0)</f>
        <v>0</v>
      </c>
      <c r="BG95" s="212">
        <f>IF(N95="zákl. přenesená",J95,0)</f>
        <v>0</v>
      </c>
      <c r="BH95" s="212">
        <f>IF(N95="sníž. přenesená",J95,0)</f>
        <v>0</v>
      </c>
      <c r="BI95" s="212">
        <f>IF(N95="nulová",J95,0)</f>
        <v>0</v>
      </c>
      <c r="BJ95" s="19" t="s">
        <v>23</v>
      </c>
      <c r="BK95" s="212">
        <f>ROUND(I95*H95,2)</f>
        <v>0</v>
      </c>
      <c r="BL95" s="19" t="s">
        <v>723</v>
      </c>
      <c r="BM95" s="19" t="s">
        <v>5009</v>
      </c>
    </row>
    <row r="96" spans="2:65" s="1" customFormat="1" ht="22.5" customHeight="1" x14ac:dyDescent="0.3">
      <c r="B96" s="37"/>
      <c r="C96" s="268" t="s">
        <v>415</v>
      </c>
      <c r="D96" s="268" t="s">
        <v>533</v>
      </c>
      <c r="E96" s="269" t="s">
        <v>3875</v>
      </c>
      <c r="F96" s="270" t="s">
        <v>3876</v>
      </c>
      <c r="G96" s="271" t="s">
        <v>3037</v>
      </c>
      <c r="H96" s="272">
        <v>1</v>
      </c>
      <c r="I96" s="273"/>
      <c r="J96" s="274">
        <f>ROUND(I96*H96,2)</f>
        <v>0</v>
      </c>
      <c r="K96" s="270" t="s">
        <v>36</v>
      </c>
      <c r="L96" s="275"/>
      <c r="M96" s="276" t="s">
        <v>36</v>
      </c>
      <c r="N96" s="277" t="s">
        <v>50</v>
      </c>
      <c r="O96" s="38"/>
      <c r="P96" s="210">
        <f>O96*H96</f>
        <v>0</v>
      </c>
      <c r="Q96" s="210">
        <v>0</v>
      </c>
      <c r="R96" s="210">
        <f>Q96*H96</f>
        <v>0</v>
      </c>
      <c r="S96" s="210">
        <v>0</v>
      </c>
      <c r="T96" s="211">
        <f>S96*H96</f>
        <v>0</v>
      </c>
      <c r="AR96" s="19" t="s">
        <v>1919</v>
      </c>
      <c r="AT96" s="19" t="s">
        <v>533</v>
      </c>
      <c r="AU96" s="19" t="s">
        <v>87</v>
      </c>
      <c r="AY96" s="19" t="s">
        <v>406</v>
      </c>
      <c r="BE96" s="212">
        <f>IF(N96="základní",J96,0)</f>
        <v>0</v>
      </c>
      <c r="BF96" s="212">
        <f>IF(N96="snížená",J96,0)</f>
        <v>0</v>
      </c>
      <c r="BG96" s="212">
        <f>IF(N96="zákl. přenesená",J96,0)</f>
        <v>0</v>
      </c>
      <c r="BH96" s="212">
        <f>IF(N96="sníž. přenesená",J96,0)</f>
        <v>0</v>
      </c>
      <c r="BI96" s="212">
        <f>IF(N96="nulová",J96,0)</f>
        <v>0</v>
      </c>
      <c r="BJ96" s="19" t="s">
        <v>23</v>
      </c>
      <c r="BK96" s="212">
        <f>ROUND(I96*H96,2)</f>
        <v>0</v>
      </c>
      <c r="BL96" s="19" t="s">
        <v>723</v>
      </c>
      <c r="BM96" s="19" t="s">
        <v>5010</v>
      </c>
    </row>
    <row r="97" spans="2:65" s="1" customFormat="1" ht="22.5" customHeight="1" x14ac:dyDescent="0.3">
      <c r="B97" s="37"/>
      <c r="C97" s="268" t="s">
        <v>440</v>
      </c>
      <c r="D97" s="268" t="s">
        <v>533</v>
      </c>
      <c r="E97" s="269" t="s">
        <v>3878</v>
      </c>
      <c r="F97" s="270" t="s">
        <v>3039</v>
      </c>
      <c r="G97" s="271" t="s">
        <v>3040</v>
      </c>
      <c r="H97" s="272">
        <v>1</v>
      </c>
      <c r="I97" s="273"/>
      <c r="J97" s="274">
        <f>ROUND(I97*H97,2)</f>
        <v>0</v>
      </c>
      <c r="K97" s="270" t="s">
        <v>36</v>
      </c>
      <c r="L97" s="275"/>
      <c r="M97" s="276" t="s">
        <v>36</v>
      </c>
      <c r="N97" s="277" t="s">
        <v>50</v>
      </c>
      <c r="O97" s="38"/>
      <c r="P97" s="210">
        <f>O97*H97</f>
        <v>0</v>
      </c>
      <c r="Q97" s="210">
        <v>0</v>
      </c>
      <c r="R97" s="210">
        <f>Q97*H97</f>
        <v>0</v>
      </c>
      <c r="S97" s="210">
        <v>0</v>
      </c>
      <c r="T97" s="211">
        <f>S97*H97</f>
        <v>0</v>
      </c>
      <c r="AR97" s="19" t="s">
        <v>1919</v>
      </c>
      <c r="AT97" s="19" t="s">
        <v>533</v>
      </c>
      <c r="AU97" s="19" t="s">
        <v>87</v>
      </c>
      <c r="AY97" s="19" t="s">
        <v>406</v>
      </c>
      <c r="BE97" s="212">
        <f>IF(N97="základní",J97,0)</f>
        <v>0</v>
      </c>
      <c r="BF97" s="212">
        <f>IF(N97="snížená",J97,0)</f>
        <v>0</v>
      </c>
      <c r="BG97" s="212">
        <f>IF(N97="zákl. přenesená",J97,0)</f>
        <v>0</v>
      </c>
      <c r="BH97" s="212">
        <f>IF(N97="sníž. přenesená",J97,0)</f>
        <v>0</v>
      </c>
      <c r="BI97" s="212">
        <f>IF(N97="nulová",J97,0)</f>
        <v>0</v>
      </c>
      <c r="BJ97" s="19" t="s">
        <v>23</v>
      </c>
      <c r="BK97" s="212">
        <f>ROUND(I97*H97,2)</f>
        <v>0</v>
      </c>
      <c r="BL97" s="19" t="s">
        <v>723</v>
      </c>
      <c r="BM97" s="19" t="s">
        <v>5011</v>
      </c>
    </row>
    <row r="98" spans="2:65" s="11" customFormat="1" ht="29.85" customHeight="1" x14ac:dyDescent="0.3">
      <c r="B98" s="182"/>
      <c r="C98" s="183"/>
      <c r="D98" s="198" t="s">
        <v>78</v>
      </c>
      <c r="E98" s="199" t="s">
        <v>3022</v>
      </c>
      <c r="F98" s="199" t="s">
        <v>5012</v>
      </c>
      <c r="G98" s="183"/>
      <c r="H98" s="183"/>
      <c r="I98" s="186"/>
      <c r="J98" s="200">
        <f>BK98</f>
        <v>0</v>
      </c>
      <c r="K98" s="183"/>
      <c r="L98" s="188"/>
      <c r="M98" s="189"/>
      <c r="N98" s="190"/>
      <c r="O98" s="190"/>
      <c r="P98" s="191">
        <f>SUM(P99:P100)</f>
        <v>0</v>
      </c>
      <c r="Q98" s="190"/>
      <c r="R98" s="191">
        <f>SUM(R99:R100)</f>
        <v>0</v>
      </c>
      <c r="S98" s="190"/>
      <c r="T98" s="192">
        <f>SUM(T99:T100)</f>
        <v>0</v>
      </c>
      <c r="AR98" s="193" t="s">
        <v>94</v>
      </c>
      <c r="AT98" s="194" t="s">
        <v>78</v>
      </c>
      <c r="AU98" s="194" t="s">
        <v>23</v>
      </c>
      <c r="AY98" s="193" t="s">
        <v>406</v>
      </c>
      <c r="BK98" s="195">
        <f>SUM(BK99:BK100)</f>
        <v>0</v>
      </c>
    </row>
    <row r="99" spans="2:65" s="1" customFormat="1" ht="31.5" customHeight="1" x14ac:dyDescent="0.3">
      <c r="B99" s="37"/>
      <c r="C99" s="268" t="s">
        <v>446</v>
      </c>
      <c r="D99" s="268" t="s">
        <v>533</v>
      </c>
      <c r="E99" s="269" t="s">
        <v>3881</v>
      </c>
      <c r="F99" s="270" t="s">
        <v>3882</v>
      </c>
      <c r="G99" s="271" t="s">
        <v>1363</v>
      </c>
      <c r="H99" s="272">
        <v>1</v>
      </c>
      <c r="I99" s="273"/>
      <c r="J99" s="274">
        <f>ROUND(I99*H99,2)</f>
        <v>0</v>
      </c>
      <c r="K99" s="270" t="s">
        <v>36</v>
      </c>
      <c r="L99" s="275"/>
      <c r="M99" s="276" t="s">
        <v>36</v>
      </c>
      <c r="N99" s="277" t="s">
        <v>50</v>
      </c>
      <c r="O99" s="38"/>
      <c r="P99" s="210">
        <f>O99*H99</f>
        <v>0</v>
      </c>
      <c r="Q99" s="210">
        <v>0</v>
      </c>
      <c r="R99" s="210">
        <f>Q99*H99</f>
        <v>0</v>
      </c>
      <c r="S99" s="210">
        <v>0</v>
      </c>
      <c r="T99" s="211">
        <f>S99*H99</f>
        <v>0</v>
      </c>
      <c r="AR99" s="19" t="s">
        <v>1919</v>
      </c>
      <c r="AT99" s="19" t="s">
        <v>533</v>
      </c>
      <c r="AU99" s="19" t="s">
        <v>87</v>
      </c>
      <c r="AY99" s="19" t="s">
        <v>406</v>
      </c>
      <c r="BE99" s="212">
        <f>IF(N99="základní",J99,0)</f>
        <v>0</v>
      </c>
      <c r="BF99" s="212">
        <f>IF(N99="snížená",J99,0)</f>
        <v>0</v>
      </c>
      <c r="BG99" s="212">
        <f>IF(N99="zákl. přenesená",J99,0)</f>
        <v>0</v>
      </c>
      <c r="BH99" s="212">
        <f>IF(N99="sníž. přenesená",J99,0)</f>
        <v>0</v>
      </c>
      <c r="BI99" s="212">
        <f>IF(N99="nulová",J99,0)</f>
        <v>0</v>
      </c>
      <c r="BJ99" s="19" t="s">
        <v>23</v>
      </c>
      <c r="BK99" s="212">
        <f>ROUND(I99*H99,2)</f>
        <v>0</v>
      </c>
      <c r="BL99" s="19" t="s">
        <v>723</v>
      </c>
      <c r="BM99" s="19" t="s">
        <v>5013</v>
      </c>
    </row>
    <row r="100" spans="2:65" s="1" customFormat="1" ht="22.5" customHeight="1" x14ac:dyDescent="0.3">
      <c r="B100" s="37"/>
      <c r="C100" s="268" t="s">
        <v>452</v>
      </c>
      <c r="D100" s="268" t="s">
        <v>533</v>
      </c>
      <c r="E100" s="269" t="s">
        <v>3884</v>
      </c>
      <c r="F100" s="270" t="s">
        <v>5014</v>
      </c>
      <c r="G100" s="271" t="s">
        <v>3037</v>
      </c>
      <c r="H100" s="272">
        <v>1</v>
      </c>
      <c r="I100" s="273"/>
      <c r="J100" s="274">
        <f>ROUND(I100*H100,2)</f>
        <v>0</v>
      </c>
      <c r="K100" s="270" t="s">
        <v>36</v>
      </c>
      <c r="L100" s="275"/>
      <c r="M100" s="276" t="s">
        <v>36</v>
      </c>
      <c r="N100" s="277" t="s">
        <v>50</v>
      </c>
      <c r="O100" s="38"/>
      <c r="P100" s="210">
        <f>O100*H100</f>
        <v>0</v>
      </c>
      <c r="Q100" s="210">
        <v>0</v>
      </c>
      <c r="R100" s="210">
        <f>Q100*H100</f>
        <v>0</v>
      </c>
      <c r="S100" s="210">
        <v>0</v>
      </c>
      <c r="T100" s="211">
        <f>S100*H100</f>
        <v>0</v>
      </c>
      <c r="AR100" s="19" t="s">
        <v>1919</v>
      </c>
      <c r="AT100" s="19" t="s">
        <v>533</v>
      </c>
      <c r="AU100" s="19" t="s">
        <v>87</v>
      </c>
      <c r="AY100" s="19" t="s">
        <v>406</v>
      </c>
      <c r="BE100" s="212">
        <f>IF(N100="základní",J100,0)</f>
        <v>0</v>
      </c>
      <c r="BF100" s="212">
        <f>IF(N100="snížená",J100,0)</f>
        <v>0</v>
      </c>
      <c r="BG100" s="212">
        <f>IF(N100="zákl. přenesená",J100,0)</f>
        <v>0</v>
      </c>
      <c r="BH100" s="212">
        <f>IF(N100="sníž. přenesená",J100,0)</f>
        <v>0</v>
      </c>
      <c r="BI100" s="212">
        <f>IF(N100="nulová",J100,0)</f>
        <v>0</v>
      </c>
      <c r="BJ100" s="19" t="s">
        <v>23</v>
      </c>
      <c r="BK100" s="212">
        <f>ROUND(I100*H100,2)</f>
        <v>0</v>
      </c>
      <c r="BL100" s="19" t="s">
        <v>723</v>
      </c>
      <c r="BM100" s="19" t="s">
        <v>5015</v>
      </c>
    </row>
    <row r="101" spans="2:65" s="11" customFormat="1" ht="29.85" customHeight="1" x14ac:dyDescent="0.3">
      <c r="B101" s="182"/>
      <c r="C101" s="183"/>
      <c r="D101" s="198" t="s">
        <v>78</v>
      </c>
      <c r="E101" s="199" t="s">
        <v>3042</v>
      </c>
      <c r="F101" s="199" t="s">
        <v>3043</v>
      </c>
      <c r="G101" s="183"/>
      <c r="H101" s="183"/>
      <c r="I101" s="186"/>
      <c r="J101" s="200">
        <f>BK101</f>
        <v>0</v>
      </c>
      <c r="K101" s="183"/>
      <c r="L101" s="188"/>
      <c r="M101" s="189"/>
      <c r="N101" s="190"/>
      <c r="O101" s="190"/>
      <c r="P101" s="191">
        <f>SUM(P102:P106)</f>
        <v>0</v>
      </c>
      <c r="Q101" s="190"/>
      <c r="R101" s="191">
        <f>SUM(R102:R106)</f>
        <v>0</v>
      </c>
      <c r="S101" s="190"/>
      <c r="T101" s="192">
        <f>SUM(T102:T106)</f>
        <v>0</v>
      </c>
      <c r="AR101" s="193" t="s">
        <v>94</v>
      </c>
      <c r="AT101" s="194" t="s">
        <v>78</v>
      </c>
      <c r="AU101" s="194" t="s">
        <v>23</v>
      </c>
      <c r="AY101" s="193" t="s">
        <v>406</v>
      </c>
      <c r="BK101" s="195">
        <f>SUM(BK102:BK106)</f>
        <v>0</v>
      </c>
    </row>
    <row r="102" spans="2:65" s="1" customFormat="1" ht="22.5" customHeight="1" x14ac:dyDescent="0.3">
      <c r="B102" s="37"/>
      <c r="C102" s="201" t="s">
        <v>457</v>
      </c>
      <c r="D102" s="201" t="s">
        <v>410</v>
      </c>
      <c r="E102" s="202" t="s">
        <v>87</v>
      </c>
      <c r="F102" s="203" t="s">
        <v>3850</v>
      </c>
      <c r="G102" s="204" t="s">
        <v>3037</v>
      </c>
      <c r="H102" s="205">
        <v>1</v>
      </c>
      <c r="I102" s="206"/>
      <c r="J102" s="207">
        <f>ROUND(I102*H102,2)</f>
        <v>0</v>
      </c>
      <c r="K102" s="203" t="s">
        <v>36</v>
      </c>
      <c r="L102" s="57"/>
      <c r="M102" s="208" t="s">
        <v>36</v>
      </c>
      <c r="N102" s="209" t="s">
        <v>50</v>
      </c>
      <c r="O102" s="38"/>
      <c r="P102" s="210">
        <f>O102*H102</f>
        <v>0</v>
      </c>
      <c r="Q102" s="210">
        <v>0</v>
      </c>
      <c r="R102" s="210">
        <f>Q102*H102</f>
        <v>0</v>
      </c>
      <c r="S102" s="210">
        <v>0</v>
      </c>
      <c r="T102" s="211">
        <f>S102*H102</f>
        <v>0</v>
      </c>
      <c r="AR102" s="19" t="s">
        <v>723</v>
      </c>
      <c r="AT102" s="19" t="s">
        <v>410</v>
      </c>
      <c r="AU102" s="19" t="s">
        <v>87</v>
      </c>
      <c r="AY102" s="19" t="s">
        <v>406</v>
      </c>
      <c r="BE102" s="212">
        <f>IF(N102="základní",J102,0)</f>
        <v>0</v>
      </c>
      <c r="BF102" s="212">
        <f>IF(N102="snížená",J102,0)</f>
        <v>0</v>
      </c>
      <c r="BG102" s="212">
        <f>IF(N102="zákl. přenesená",J102,0)</f>
        <v>0</v>
      </c>
      <c r="BH102" s="212">
        <f>IF(N102="sníž. přenesená",J102,0)</f>
        <v>0</v>
      </c>
      <c r="BI102" s="212">
        <f>IF(N102="nulová",J102,0)</f>
        <v>0</v>
      </c>
      <c r="BJ102" s="19" t="s">
        <v>23</v>
      </c>
      <c r="BK102" s="212">
        <f>ROUND(I102*H102,2)</f>
        <v>0</v>
      </c>
      <c r="BL102" s="19" t="s">
        <v>723</v>
      </c>
      <c r="BM102" s="19" t="s">
        <v>5016</v>
      </c>
    </row>
    <row r="103" spans="2:65" s="1" customFormat="1" ht="22.5" customHeight="1" x14ac:dyDescent="0.3">
      <c r="B103" s="37"/>
      <c r="C103" s="201" t="s">
        <v>463</v>
      </c>
      <c r="D103" s="201" t="s">
        <v>410</v>
      </c>
      <c r="E103" s="202" t="s">
        <v>94</v>
      </c>
      <c r="F103" s="203" t="s">
        <v>3888</v>
      </c>
      <c r="G103" s="204" t="s">
        <v>3037</v>
      </c>
      <c r="H103" s="205">
        <v>1</v>
      </c>
      <c r="I103" s="206"/>
      <c r="J103" s="207">
        <f>ROUND(I103*H103,2)</f>
        <v>0</v>
      </c>
      <c r="K103" s="203" t="s">
        <v>36</v>
      </c>
      <c r="L103" s="57"/>
      <c r="M103" s="208" t="s">
        <v>36</v>
      </c>
      <c r="N103" s="209" t="s">
        <v>50</v>
      </c>
      <c r="O103" s="38"/>
      <c r="P103" s="210">
        <f>O103*H103</f>
        <v>0</v>
      </c>
      <c r="Q103" s="210">
        <v>0</v>
      </c>
      <c r="R103" s="210">
        <f>Q103*H103</f>
        <v>0</v>
      </c>
      <c r="S103" s="210">
        <v>0</v>
      </c>
      <c r="T103" s="211">
        <f>S103*H103</f>
        <v>0</v>
      </c>
      <c r="AR103" s="19" t="s">
        <v>723</v>
      </c>
      <c r="AT103" s="19" t="s">
        <v>410</v>
      </c>
      <c r="AU103" s="19" t="s">
        <v>87</v>
      </c>
      <c r="AY103" s="19" t="s">
        <v>406</v>
      </c>
      <c r="BE103" s="212">
        <f>IF(N103="základní",J103,0)</f>
        <v>0</v>
      </c>
      <c r="BF103" s="212">
        <f>IF(N103="snížená",J103,0)</f>
        <v>0</v>
      </c>
      <c r="BG103" s="212">
        <f>IF(N103="zákl. přenesená",J103,0)</f>
        <v>0</v>
      </c>
      <c r="BH103" s="212">
        <f>IF(N103="sníž. přenesená",J103,0)</f>
        <v>0</v>
      </c>
      <c r="BI103" s="212">
        <f>IF(N103="nulová",J103,0)</f>
        <v>0</v>
      </c>
      <c r="BJ103" s="19" t="s">
        <v>23</v>
      </c>
      <c r="BK103" s="212">
        <f>ROUND(I103*H103,2)</f>
        <v>0</v>
      </c>
      <c r="BL103" s="19" t="s">
        <v>723</v>
      </c>
      <c r="BM103" s="19" t="s">
        <v>5017</v>
      </c>
    </row>
    <row r="104" spans="2:65" s="1" customFormat="1" ht="22.5" customHeight="1" x14ac:dyDescent="0.3">
      <c r="B104" s="37"/>
      <c r="C104" s="201" t="s">
        <v>28</v>
      </c>
      <c r="D104" s="201" t="s">
        <v>410</v>
      </c>
      <c r="E104" s="202" t="s">
        <v>415</v>
      </c>
      <c r="F104" s="203" t="s">
        <v>3890</v>
      </c>
      <c r="G104" s="204" t="s">
        <v>3037</v>
      </c>
      <c r="H104" s="205">
        <v>1</v>
      </c>
      <c r="I104" s="206"/>
      <c r="J104" s="207">
        <f>ROUND(I104*H104,2)</f>
        <v>0</v>
      </c>
      <c r="K104" s="203" t="s">
        <v>36</v>
      </c>
      <c r="L104" s="57"/>
      <c r="M104" s="208" t="s">
        <v>36</v>
      </c>
      <c r="N104" s="209" t="s">
        <v>50</v>
      </c>
      <c r="O104" s="38"/>
      <c r="P104" s="210">
        <f>O104*H104</f>
        <v>0</v>
      </c>
      <c r="Q104" s="210">
        <v>0</v>
      </c>
      <c r="R104" s="210">
        <f>Q104*H104</f>
        <v>0</v>
      </c>
      <c r="S104" s="210">
        <v>0</v>
      </c>
      <c r="T104" s="211">
        <f>S104*H104</f>
        <v>0</v>
      </c>
      <c r="AR104" s="19" t="s">
        <v>723</v>
      </c>
      <c r="AT104" s="19" t="s">
        <v>410</v>
      </c>
      <c r="AU104" s="19" t="s">
        <v>87</v>
      </c>
      <c r="AY104" s="19" t="s">
        <v>406</v>
      </c>
      <c r="BE104" s="212">
        <f>IF(N104="základní",J104,0)</f>
        <v>0</v>
      </c>
      <c r="BF104" s="212">
        <f>IF(N104="snížená",J104,0)</f>
        <v>0</v>
      </c>
      <c r="BG104" s="212">
        <f>IF(N104="zákl. přenesená",J104,0)</f>
        <v>0</v>
      </c>
      <c r="BH104" s="212">
        <f>IF(N104="sníž. přenesená",J104,0)</f>
        <v>0</v>
      </c>
      <c r="BI104" s="212">
        <f>IF(N104="nulová",J104,0)</f>
        <v>0</v>
      </c>
      <c r="BJ104" s="19" t="s">
        <v>23</v>
      </c>
      <c r="BK104" s="212">
        <f>ROUND(I104*H104,2)</f>
        <v>0</v>
      </c>
      <c r="BL104" s="19" t="s">
        <v>723</v>
      </c>
      <c r="BM104" s="19" t="s">
        <v>5018</v>
      </c>
    </row>
    <row r="105" spans="2:65" s="1" customFormat="1" ht="22.5" customHeight="1" x14ac:dyDescent="0.3">
      <c r="B105" s="37"/>
      <c r="C105" s="201" t="s">
        <v>408</v>
      </c>
      <c r="D105" s="201" t="s">
        <v>410</v>
      </c>
      <c r="E105" s="202" t="s">
        <v>440</v>
      </c>
      <c r="F105" s="203" t="s">
        <v>3048</v>
      </c>
      <c r="G105" s="204" t="s">
        <v>3037</v>
      </c>
      <c r="H105" s="205">
        <v>1</v>
      </c>
      <c r="I105" s="206"/>
      <c r="J105" s="207">
        <f>ROUND(I105*H105,2)</f>
        <v>0</v>
      </c>
      <c r="K105" s="203" t="s">
        <v>36</v>
      </c>
      <c r="L105" s="57"/>
      <c r="M105" s="208" t="s">
        <v>36</v>
      </c>
      <c r="N105" s="209" t="s">
        <v>50</v>
      </c>
      <c r="O105" s="38"/>
      <c r="P105" s="210">
        <f>O105*H105</f>
        <v>0</v>
      </c>
      <c r="Q105" s="210">
        <v>0</v>
      </c>
      <c r="R105" s="210">
        <f>Q105*H105</f>
        <v>0</v>
      </c>
      <c r="S105" s="210">
        <v>0</v>
      </c>
      <c r="T105" s="211">
        <f>S105*H105</f>
        <v>0</v>
      </c>
      <c r="AR105" s="19" t="s">
        <v>723</v>
      </c>
      <c r="AT105" s="19" t="s">
        <v>410</v>
      </c>
      <c r="AU105" s="19" t="s">
        <v>87</v>
      </c>
      <c r="AY105" s="19" t="s">
        <v>406</v>
      </c>
      <c r="BE105" s="212">
        <f>IF(N105="základní",J105,0)</f>
        <v>0</v>
      </c>
      <c r="BF105" s="212">
        <f>IF(N105="snížená",J105,0)</f>
        <v>0</v>
      </c>
      <c r="BG105" s="212">
        <f>IF(N105="zákl. přenesená",J105,0)</f>
        <v>0</v>
      </c>
      <c r="BH105" s="212">
        <f>IF(N105="sníž. přenesená",J105,0)</f>
        <v>0</v>
      </c>
      <c r="BI105" s="212">
        <f>IF(N105="nulová",J105,0)</f>
        <v>0</v>
      </c>
      <c r="BJ105" s="19" t="s">
        <v>23</v>
      </c>
      <c r="BK105" s="212">
        <f>ROUND(I105*H105,2)</f>
        <v>0</v>
      </c>
      <c r="BL105" s="19" t="s">
        <v>723</v>
      </c>
      <c r="BM105" s="19" t="s">
        <v>5019</v>
      </c>
    </row>
    <row r="106" spans="2:65" s="1" customFormat="1" ht="22.5" customHeight="1" x14ac:dyDescent="0.3">
      <c r="B106" s="37"/>
      <c r="C106" s="201" t="s">
        <v>476</v>
      </c>
      <c r="D106" s="201" t="s">
        <v>410</v>
      </c>
      <c r="E106" s="202" t="s">
        <v>446</v>
      </c>
      <c r="F106" s="203" t="s">
        <v>3052</v>
      </c>
      <c r="G106" s="204" t="s">
        <v>3037</v>
      </c>
      <c r="H106" s="205">
        <v>1</v>
      </c>
      <c r="I106" s="206"/>
      <c r="J106" s="207">
        <f>ROUND(I106*H106,2)</f>
        <v>0</v>
      </c>
      <c r="K106" s="203" t="s">
        <v>36</v>
      </c>
      <c r="L106" s="57"/>
      <c r="M106" s="208" t="s">
        <v>36</v>
      </c>
      <c r="N106" s="281" t="s">
        <v>50</v>
      </c>
      <c r="O106" s="282"/>
      <c r="P106" s="283">
        <f>O106*H106</f>
        <v>0</v>
      </c>
      <c r="Q106" s="283">
        <v>0</v>
      </c>
      <c r="R106" s="283">
        <f>Q106*H106</f>
        <v>0</v>
      </c>
      <c r="S106" s="283">
        <v>0</v>
      </c>
      <c r="T106" s="284">
        <f>S106*H106</f>
        <v>0</v>
      </c>
      <c r="AR106" s="19" t="s">
        <v>723</v>
      </c>
      <c r="AT106" s="19" t="s">
        <v>410</v>
      </c>
      <c r="AU106" s="19" t="s">
        <v>87</v>
      </c>
      <c r="AY106" s="19" t="s">
        <v>406</v>
      </c>
      <c r="BE106" s="212">
        <f>IF(N106="základní",J106,0)</f>
        <v>0</v>
      </c>
      <c r="BF106" s="212">
        <f>IF(N106="snížená",J106,0)</f>
        <v>0</v>
      </c>
      <c r="BG106" s="212">
        <f>IF(N106="zákl. přenesená",J106,0)</f>
        <v>0</v>
      </c>
      <c r="BH106" s="212">
        <f>IF(N106="sníž. přenesená",J106,0)</f>
        <v>0</v>
      </c>
      <c r="BI106" s="212">
        <f>IF(N106="nulová",J106,0)</f>
        <v>0</v>
      </c>
      <c r="BJ106" s="19" t="s">
        <v>23</v>
      </c>
      <c r="BK106" s="212">
        <f>ROUND(I106*H106,2)</f>
        <v>0</v>
      </c>
      <c r="BL106" s="19" t="s">
        <v>723</v>
      </c>
      <c r="BM106" s="19" t="s">
        <v>5020</v>
      </c>
    </row>
    <row r="107" spans="2:65" s="1" customFormat="1" ht="6.95" customHeight="1" x14ac:dyDescent="0.3">
      <c r="B107" s="52"/>
      <c r="C107" s="53"/>
      <c r="D107" s="53"/>
      <c r="E107" s="53"/>
      <c r="F107" s="53"/>
      <c r="G107" s="53"/>
      <c r="H107" s="53"/>
      <c r="I107" s="141"/>
      <c r="J107" s="53"/>
      <c r="K107" s="53"/>
      <c r="L107" s="57"/>
    </row>
  </sheetData>
  <sheetProtection password="CC35" sheet="1" objects="1" scenarios="1" formatColumns="0" formatRows="0" sort="0" autoFilter="0"/>
  <autoFilter ref="C91:K91"/>
  <mergeCells count="15">
    <mergeCell ref="E82:H82"/>
    <mergeCell ref="E80:H80"/>
    <mergeCell ref="E84:H84"/>
    <mergeCell ref="G1:H1"/>
    <mergeCell ref="L2:V2"/>
    <mergeCell ref="E49:H49"/>
    <mergeCell ref="E53:H53"/>
    <mergeCell ref="E51:H51"/>
    <mergeCell ref="E55:H55"/>
    <mergeCell ref="E78:H78"/>
    <mergeCell ref="E7:H7"/>
    <mergeCell ref="E11:H11"/>
    <mergeCell ref="E9:H9"/>
    <mergeCell ref="E13:H13"/>
    <mergeCell ref="E28:H28"/>
  </mergeCells>
  <hyperlinks>
    <hyperlink ref="F1:G1" location="C2" tooltip="Krycí list soupisu" display="1) Krycí list soupisu"/>
    <hyperlink ref="G1:H1" location="C62" tooltip="Rekapitulace" display="2) Rekapitulace"/>
    <hyperlink ref="J1" location="C91" tooltip="Soupis prací" display="3) Soupis prací"/>
    <hyperlink ref="L1:V1" location="'Rekapitulace stavby'!C2" tooltip="Rekapitulace stavby" display="Rekapitulace stavby"/>
  </hyperlinks>
  <printOptions horizontalCentered="1"/>
  <pageMargins left="0.59055118110236227" right="0.59055118110236227" top="0.59055118110236227" bottom="0.59055118110236227" header="0" footer="0"/>
  <pageSetup paperSize="9" fitToHeight="100" orientation="landscape" r:id="rId1"/>
  <headerFooter>
    <oddFooter>&amp;CStrana &amp;P z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BR1486"/>
  <sheetViews>
    <sheetView showGridLines="0" workbookViewId="0">
      <pane ySplit="1" topLeftCell="A2" activePane="bottomLeft" state="frozen"/>
      <selection pane="bottomLeft"/>
    </sheetView>
  </sheetViews>
  <sheetFormatPr defaultRowHeight="13.5" x14ac:dyDescent="0.3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15" customWidth="1"/>
    <col min="10" max="10" width="23.5" customWidth="1"/>
    <col min="11" max="11" width="15.5" customWidth="1"/>
    <col min="13" max="18" width="9.33203125" hidden="1"/>
    <col min="19" max="19" width="8.1640625" hidden="1" customWidth="1"/>
    <col min="20" max="20" width="29.6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 x14ac:dyDescent="0.3">
      <c r="A1" s="17"/>
      <c r="B1" s="294"/>
      <c r="C1" s="294"/>
      <c r="D1" s="293" t="s">
        <v>1</v>
      </c>
      <c r="E1" s="294"/>
      <c r="F1" s="295" t="s">
        <v>8574</v>
      </c>
      <c r="G1" s="427" t="s">
        <v>8575</v>
      </c>
      <c r="H1" s="427"/>
      <c r="I1" s="300"/>
      <c r="J1" s="295" t="s">
        <v>8576</v>
      </c>
      <c r="K1" s="293" t="s">
        <v>213</v>
      </c>
      <c r="L1" s="295" t="s">
        <v>8577</v>
      </c>
      <c r="M1" s="295"/>
      <c r="N1" s="295"/>
      <c r="O1" s="295"/>
      <c r="P1" s="295"/>
      <c r="Q1" s="295"/>
      <c r="R1" s="295"/>
      <c r="S1" s="295"/>
      <c r="T1" s="295"/>
      <c r="U1" s="291"/>
      <c r="V1" s="291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</row>
    <row r="2" spans="1:70" ht="36.950000000000003" customHeight="1" x14ac:dyDescent="0.3">
      <c r="L2" s="385"/>
      <c r="M2" s="385"/>
      <c r="N2" s="385"/>
      <c r="O2" s="385"/>
      <c r="P2" s="385"/>
      <c r="Q2" s="385"/>
      <c r="R2" s="385"/>
      <c r="S2" s="385"/>
      <c r="T2" s="385"/>
      <c r="U2" s="385"/>
      <c r="V2" s="385"/>
      <c r="AT2" s="19" t="s">
        <v>151</v>
      </c>
      <c r="AZ2" s="116" t="s">
        <v>5021</v>
      </c>
      <c r="BA2" s="116" t="s">
        <v>36</v>
      </c>
      <c r="BB2" s="116" t="s">
        <v>36</v>
      </c>
      <c r="BC2" s="116" t="s">
        <v>5022</v>
      </c>
      <c r="BD2" s="116" t="s">
        <v>87</v>
      </c>
    </row>
    <row r="3" spans="1:70" ht="6.95" customHeight="1" x14ac:dyDescent="0.3">
      <c r="B3" s="20"/>
      <c r="C3" s="21"/>
      <c r="D3" s="21"/>
      <c r="E3" s="21"/>
      <c r="F3" s="21"/>
      <c r="G3" s="21"/>
      <c r="H3" s="21"/>
      <c r="I3" s="117"/>
      <c r="J3" s="21"/>
      <c r="K3" s="22"/>
      <c r="AT3" s="19" t="s">
        <v>87</v>
      </c>
      <c r="AZ3" s="116" t="s">
        <v>214</v>
      </c>
      <c r="BA3" s="116" t="s">
        <v>36</v>
      </c>
      <c r="BB3" s="116" t="s">
        <v>36</v>
      </c>
      <c r="BC3" s="116" t="s">
        <v>1050</v>
      </c>
      <c r="BD3" s="116" t="s">
        <v>87</v>
      </c>
    </row>
    <row r="4" spans="1:70" ht="36.950000000000003" customHeight="1" x14ac:dyDescent="0.3">
      <c r="B4" s="23"/>
      <c r="C4" s="24"/>
      <c r="D4" s="25" t="s">
        <v>218</v>
      </c>
      <c r="E4" s="24"/>
      <c r="F4" s="24"/>
      <c r="G4" s="24"/>
      <c r="H4" s="24"/>
      <c r="I4" s="118"/>
      <c r="J4" s="24"/>
      <c r="K4" s="26"/>
      <c r="M4" s="27" t="s">
        <v>10</v>
      </c>
      <c r="AT4" s="19" t="s">
        <v>4</v>
      </c>
      <c r="AZ4" s="116" t="s">
        <v>216</v>
      </c>
      <c r="BA4" s="116" t="s">
        <v>36</v>
      </c>
      <c r="BB4" s="116" t="s">
        <v>36</v>
      </c>
      <c r="BC4" s="116" t="s">
        <v>5023</v>
      </c>
      <c r="BD4" s="116" t="s">
        <v>87</v>
      </c>
    </row>
    <row r="5" spans="1:70" ht="6.95" customHeight="1" x14ac:dyDescent="0.3">
      <c r="B5" s="23"/>
      <c r="C5" s="24"/>
      <c r="D5" s="24"/>
      <c r="E5" s="24"/>
      <c r="F5" s="24"/>
      <c r="G5" s="24"/>
      <c r="H5" s="24"/>
      <c r="I5" s="118"/>
      <c r="J5" s="24"/>
      <c r="K5" s="26"/>
      <c r="AZ5" s="116" t="s">
        <v>223</v>
      </c>
      <c r="BA5" s="116" t="s">
        <v>36</v>
      </c>
      <c r="BB5" s="116" t="s">
        <v>36</v>
      </c>
      <c r="BC5" s="116" t="s">
        <v>5024</v>
      </c>
      <c r="BD5" s="116" t="s">
        <v>87</v>
      </c>
    </row>
    <row r="6" spans="1:70" ht="15" x14ac:dyDescent="0.3">
      <c r="B6" s="23"/>
      <c r="C6" s="24"/>
      <c r="D6" s="32" t="s">
        <v>16</v>
      </c>
      <c r="E6" s="24"/>
      <c r="F6" s="24"/>
      <c r="G6" s="24"/>
      <c r="H6" s="24"/>
      <c r="I6" s="118"/>
      <c r="J6" s="24"/>
      <c r="K6" s="26"/>
      <c r="AZ6" s="116" t="s">
        <v>227</v>
      </c>
      <c r="BA6" s="116" t="s">
        <v>36</v>
      </c>
      <c r="BB6" s="116" t="s">
        <v>36</v>
      </c>
      <c r="BC6" s="116" t="s">
        <v>5025</v>
      </c>
      <c r="BD6" s="116" t="s">
        <v>87</v>
      </c>
    </row>
    <row r="7" spans="1:70" ht="22.5" customHeight="1" x14ac:dyDescent="0.3">
      <c r="B7" s="23"/>
      <c r="C7" s="24"/>
      <c r="D7" s="24"/>
      <c r="E7" s="428" t="str">
        <f>'Rekapitulace stavby'!K6</f>
        <v>ZLEPŠENÍ EKOLOGICKÉHO STAVU ŘEKY BEČVY V HRANICÍCH</v>
      </c>
      <c r="F7" s="414"/>
      <c r="G7" s="414"/>
      <c r="H7" s="414"/>
      <c r="I7" s="118"/>
      <c r="J7" s="24"/>
      <c r="K7" s="26"/>
      <c r="AZ7" s="116" t="s">
        <v>5026</v>
      </c>
      <c r="BA7" s="116" t="s">
        <v>36</v>
      </c>
      <c r="BB7" s="116" t="s">
        <v>36</v>
      </c>
      <c r="BC7" s="116" t="s">
        <v>5027</v>
      </c>
      <c r="BD7" s="116" t="s">
        <v>87</v>
      </c>
    </row>
    <row r="8" spans="1:70" ht="15" x14ac:dyDescent="0.3">
      <c r="B8" s="23"/>
      <c r="C8" s="24"/>
      <c r="D8" s="32" t="s">
        <v>226</v>
      </c>
      <c r="E8" s="24"/>
      <c r="F8" s="24"/>
      <c r="G8" s="24"/>
      <c r="H8" s="24"/>
      <c r="I8" s="118"/>
      <c r="J8" s="24"/>
      <c r="K8" s="26"/>
      <c r="AZ8" s="116" t="s">
        <v>244</v>
      </c>
      <c r="BA8" s="116" t="s">
        <v>36</v>
      </c>
      <c r="BB8" s="116" t="s">
        <v>36</v>
      </c>
      <c r="BC8" s="116" t="s">
        <v>5028</v>
      </c>
      <c r="BD8" s="116" t="s">
        <v>87</v>
      </c>
    </row>
    <row r="9" spans="1:70" ht="22.5" customHeight="1" x14ac:dyDescent="0.3">
      <c r="B9" s="23"/>
      <c r="C9" s="24"/>
      <c r="D9" s="24"/>
      <c r="E9" s="428" t="s">
        <v>229</v>
      </c>
      <c r="F9" s="414"/>
      <c r="G9" s="414"/>
      <c r="H9" s="414"/>
      <c r="I9" s="118"/>
      <c r="J9" s="24"/>
      <c r="K9" s="26"/>
      <c r="AZ9" s="116" t="s">
        <v>246</v>
      </c>
      <c r="BA9" s="116" t="s">
        <v>36</v>
      </c>
      <c r="BB9" s="116" t="s">
        <v>36</v>
      </c>
      <c r="BC9" s="116" t="s">
        <v>5029</v>
      </c>
      <c r="BD9" s="116" t="s">
        <v>87</v>
      </c>
    </row>
    <row r="10" spans="1:70" ht="15" x14ac:dyDescent="0.3">
      <c r="B10" s="23"/>
      <c r="C10" s="24"/>
      <c r="D10" s="32" t="s">
        <v>232</v>
      </c>
      <c r="E10" s="24"/>
      <c r="F10" s="24"/>
      <c r="G10" s="24"/>
      <c r="H10" s="24"/>
      <c r="I10" s="118"/>
      <c r="J10" s="24"/>
      <c r="K10" s="26"/>
      <c r="AZ10" s="116" t="s">
        <v>3063</v>
      </c>
      <c r="BA10" s="116" t="s">
        <v>36</v>
      </c>
      <c r="BB10" s="116" t="s">
        <v>36</v>
      </c>
      <c r="BC10" s="116" t="s">
        <v>5030</v>
      </c>
      <c r="BD10" s="116" t="s">
        <v>87</v>
      </c>
    </row>
    <row r="11" spans="1:70" s="1" customFormat="1" ht="22.5" customHeight="1" x14ac:dyDescent="0.3">
      <c r="B11" s="37"/>
      <c r="C11" s="38"/>
      <c r="D11" s="38"/>
      <c r="E11" s="429" t="s">
        <v>5031</v>
      </c>
      <c r="F11" s="405"/>
      <c r="G11" s="405"/>
      <c r="H11" s="405"/>
      <c r="I11" s="119"/>
      <c r="J11" s="38"/>
      <c r="K11" s="41"/>
      <c r="AZ11" s="116" t="s">
        <v>3065</v>
      </c>
      <c r="BA11" s="116" t="s">
        <v>36</v>
      </c>
      <c r="BB11" s="116" t="s">
        <v>36</v>
      </c>
      <c r="BC11" s="116" t="s">
        <v>5032</v>
      </c>
      <c r="BD11" s="116" t="s">
        <v>87</v>
      </c>
    </row>
    <row r="12" spans="1:70" s="1" customFormat="1" ht="15" x14ac:dyDescent="0.3">
      <c r="B12" s="37"/>
      <c r="C12" s="38"/>
      <c r="D12" s="32" t="s">
        <v>238</v>
      </c>
      <c r="E12" s="38"/>
      <c r="F12" s="38"/>
      <c r="G12" s="38"/>
      <c r="H12" s="38"/>
      <c r="I12" s="119"/>
      <c r="J12" s="38"/>
      <c r="K12" s="41"/>
      <c r="AZ12" s="116" t="s">
        <v>5033</v>
      </c>
      <c r="BA12" s="116" t="s">
        <v>36</v>
      </c>
      <c r="BB12" s="116" t="s">
        <v>36</v>
      </c>
      <c r="BC12" s="116" t="s">
        <v>5034</v>
      </c>
      <c r="BD12" s="116" t="s">
        <v>87</v>
      </c>
    </row>
    <row r="13" spans="1:70" s="1" customFormat="1" ht="36.950000000000003" customHeight="1" x14ac:dyDescent="0.3">
      <c r="B13" s="37"/>
      <c r="C13" s="38"/>
      <c r="D13" s="38"/>
      <c r="E13" s="430" t="s">
        <v>5035</v>
      </c>
      <c r="F13" s="405"/>
      <c r="G13" s="405"/>
      <c r="H13" s="405"/>
      <c r="I13" s="119"/>
      <c r="J13" s="38"/>
      <c r="K13" s="41"/>
      <c r="AZ13" s="116" t="s">
        <v>1535</v>
      </c>
      <c r="BA13" s="116" t="s">
        <v>36</v>
      </c>
      <c r="BB13" s="116" t="s">
        <v>36</v>
      </c>
      <c r="BC13" s="116" t="s">
        <v>5036</v>
      </c>
      <c r="BD13" s="116" t="s">
        <v>87</v>
      </c>
    </row>
    <row r="14" spans="1:70" s="1" customFormat="1" x14ac:dyDescent="0.3">
      <c r="B14" s="37"/>
      <c r="C14" s="38"/>
      <c r="D14" s="38"/>
      <c r="E14" s="38"/>
      <c r="F14" s="38"/>
      <c r="G14" s="38"/>
      <c r="H14" s="38"/>
      <c r="I14" s="119"/>
      <c r="J14" s="38"/>
      <c r="K14" s="41"/>
      <c r="AZ14" s="116" t="s">
        <v>248</v>
      </c>
      <c r="BA14" s="116" t="s">
        <v>36</v>
      </c>
      <c r="BB14" s="116" t="s">
        <v>36</v>
      </c>
      <c r="BC14" s="116" t="s">
        <v>1050</v>
      </c>
      <c r="BD14" s="116" t="s">
        <v>87</v>
      </c>
    </row>
    <row r="15" spans="1:70" s="1" customFormat="1" ht="14.45" customHeight="1" x14ac:dyDescent="0.3">
      <c r="B15" s="37"/>
      <c r="C15" s="38"/>
      <c r="D15" s="32" t="s">
        <v>19</v>
      </c>
      <c r="E15" s="38"/>
      <c r="F15" s="30" t="s">
        <v>20</v>
      </c>
      <c r="G15" s="38"/>
      <c r="H15" s="38"/>
      <c r="I15" s="120" t="s">
        <v>21</v>
      </c>
      <c r="J15" s="30" t="s">
        <v>36</v>
      </c>
      <c r="K15" s="41"/>
      <c r="AZ15" s="116" t="s">
        <v>251</v>
      </c>
      <c r="BA15" s="116" t="s">
        <v>36</v>
      </c>
      <c r="BB15" s="116" t="s">
        <v>36</v>
      </c>
      <c r="BC15" s="116" t="s">
        <v>626</v>
      </c>
      <c r="BD15" s="116" t="s">
        <v>87</v>
      </c>
    </row>
    <row r="16" spans="1:70" s="1" customFormat="1" ht="14.45" customHeight="1" x14ac:dyDescent="0.3">
      <c r="B16" s="37"/>
      <c r="C16" s="38"/>
      <c r="D16" s="32" t="s">
        <v>24</v>
      </c>
      <c r="E16" s="38"/>
      <c r="F16" s="30" t="s">
        <v>25</v>
      </c>
      <c r="G16" s="38"/>
      <c r="H16" s="38"/>
      <c r="I16" s="120" t="s">
        <v>26</v>
      </c>
      <c r="J16" s="121" t="str">
        <f>'Rekapitulace stavby'!AN8</f>
        <v>6.4.2016</v>
      </c>
      <c r="K16" s="41"/>
      <c r="AZ16" s="116" t="s">
        <v>253</v>
      </c>
      <c r="BA16" s="116" t="s">
        <v>36</v>
      </c>
      <c r="BB16" s="116" t="s">
        <v>36</v>
      </c>
      <c r="BC16" s="116" t="s">
        <v>5037</v>
      </c>
      <c r="BD16" s="116" t="s">
        <v>87</v>
      </c>
    </row>
    <row r="17" spans="2:56" s="1" customFormat="1" ht="10.9" customHeight="1" x14ac:dyDescent="0.3">
      <c r="B17" s="37"/>
      <c r="C17" s="38"/>
      <c r="D17" s="38"/>
      <c r="E17" s="38"/>
      <c r="F17" s="38"/>
      <c r="G17" s="38"/>
      <c r="H17" s="38"/>
      <c r="I17" s="119"/>
      <c r="J17" s="38"/>
      <c r="K17" s="41"/>
      <c r="AZ17" s="116" t="s">
        <v>5038</v>
      </c>
      <c r="BA17" s="116" t="s">
        <v>435</v>
      </c>
      <c r="BB17" s="116" t="s">
        <v>36</v>
      </c>
      <c r="BC17" s="116" t="s">
        <v>299</v>
      </c>
      <c r="BD17" s="116" t="s">
        <v>87</v>
      </c>
    </row>
    <row r="18" spans="2:56" s="1" customFormat="1" ht="14.45" customHeight="1" x14ac:dyDescent="0.3">
      <c r="B18" s="37"/>
      <c r="C18" s="38"/>
      <c r="D18" s="32" t="s">
        <v>34</v>
      </c>
      <c r="E18" s="38"/>
      <c r="F18" s="38"/>
      <c r="G18" s="38"/>
      <c r="H18" s="38"/>
      <c r="I18" s="120" t="s">
        <v>35</v>
      </c>
      <c r="J18" s="30" t="s">
        <v>36</v>
      </c>
      <c r="K18" s="41"/>
      <c r="AZ18" s="116" t="s">
        <v>255</v>
      </c>
      <c r="BA18" s="116" t="s">
        <v>36</v>
      </c>
      <c r="BB18" s="116" t="s">
        <v>36</v>
      </c>
      <c r="BC18" s="116" t="s">
        <v>5039</v>
      </c>
      <c r="BD18" s="116" t="s">
        <v>87</v>
      </c>
    </row>
    <row r="19" spans="2:56" s="1" customFormat="1" ht="18" customHeight="1" x14ac:dyDescent="0.3">
      <c r="B19" s="37"/>
      <c r="C19" s="38"/>
      <c r="D19" s="38"/>
      <c r="E19" s="30" t="s">
        <v>37</v>
      </c>
      <c r="F19" s="38"/>
      <c r="G19" s="38"/>
      <c r="H19" s="38"/>
      <c r="I19" s="120" t="s">
        <v>38</v>
      </c>
      <c r="J19" s="30" t="s">
        <v>36</v>
      </c>
      <c r="K19" s="41"/>
      <c r="AZ19" s="116" t="s">
        <v>5040</v>
      </c>
      <c r="BA19" s="116" t="s">
        <v>36</v>
      </c>
      <c r="BB19" s="116" t="s">
        <v>36</v>
      </c>
      <c r="BC19" s="116" t="s">
        <v>5041</v>
      </c>
      <c r="BD19" s="116" t="s">
        <v>87</v>
      </c>
    </row>
    <row r="20" spans="2:56" s="1" customFormat="1" ht="6.95" customHeight="1" x14ac:dyDescent="0.3">
      <c r="B20" s="37"/>
      <c r="C20" s="38"/>
      <c r="D20" s="38"/>
      <c r="E20" s="38"/>
      <c r="F20" s="38"/>
      <c r="G20" s="38"/>
      <c r="H20" s="38"/>
      <c r="I20" s="119"/>
      <c r="J20" s="38"/>
      <c r="K20" s="41"/>
      <c r="AZ20" s="116" t="s">
        <v>5042</v>
      </c>
      <c r="BA20" s="116" t="s">
        <v>36</v>
      </c>
      <c r="BB20" s="116" t="s">
        <v>36</v>
      </c>
      <c r="BC20" s="116" t="s">
        <v>5043</v>
      </c>
      <c r="BD20" s="116" t="s">
        <v>87</v>
      </c>
    </row>
    <row r="21" spans="2:56" s="1" customFormat="1" ht="14.45" customHeight="1" x14ac:dyDescent="0.3">
      <c r="B21" s="37"/>
      <c r="C21" s="38"/>
      <c r="D21" s="32" t="s">
        <v>39</v>
      </c>
      <c r="E21" s="38"/>
      <c r="F21" s="38"/>
      <c r="G21" s="38"/>
      <c r="H21" s="38"/>
      <c r="I21" s="120" t="s">
        <v>35</v>
      </c>
      <c r="J21" s="30" t="str">
        <f>IF('Rekapitulace stavby'!AN13="Vyplň údaj","",IF('Rekapitulace stavby'!AN13="","",'Rekapitulace stavby'!AN13))</f>
        <v/>
      </c>
      <c r="K21" s="41"/>
      <c r="AZ21" s="116" t="s">
        <v>261</v>
      </c>
      <c r="BA21" s="116" t="s">
        <v>36</v>
      </c>
      <c r="BB21" s="116" t="s">
        <v>36</v>
      </c>
      <c r="BC21" s="116" t="s">
        <v>5044</v>
      </c>
      <c r="BD21" s="116" t="s">
        <v>87</v>
      </c>
    </row>
    <row r="22" spans="2:56" s="1" customFormat="1" ht="18" customHeight="1" x14ac:dyDescent="0.3">
      <c r="B22" s="37"/>
      <c r="C22" s="38"/>
      <c r="D22" s="38"/>
      <c r="E22" s="30" t="str">
        <f>IF('Rekapitulace stavby'!E14="Vyplň údaj","",IF('Rekapitulace stavby'!E14="","",'Rekapitulace stavby'!E14))</f>
        <v/>
      </c>
      <c r="F22" s="38"/>
      <c r="G22" s="38"/>
      <c r="H22" s="38"/>
      <c r="I22" s="120" t="s">
        <v>38</v>
      </c>
      <c r="J22" s="30" t="str">
        <f>IF('Rekapitulace stavby'!AN14="Vyplň údaj","",IF('Rekapitulace stavby'!AN14="","",'Rekapitulace stavby'!AN14))</f>
        <v/>
      </c>
      <c r="K22" s="41"/>
      <c r="AZ22" s="116" t="s">
        <v>263</v>
      </c>
      <c r="BA22" s="116" t="s">
        <v>36</v>
      </c>
      <c r="BB22" s="116" t="s">
        <v>36</v>
      </c>
      <c r="BC22" s="116" t="s">
        <v>5045</v>
      </c>
      <c r="BD22" s="116" t="s">
        <v>87</v>
      </c>
    </row>
    <row r="23" spans="2:56" s="1" customFormat="1" ht="6.95" customHeight="1" x14ac:dyDescent="0.3">
      <c r="B23" s="37"/>
      <c r="C23" s="38"/>
      <c r="D23" s="38"/>
      <c r="E23" s="38"/>
      <c r="F23" s="38"/>
      <c r="G23" s="38"/>
      <c r="H23" s="38"/>
      <c r="I23" s="119"/>
      <c r="J23" s="38"/>
      <c r="K23" s="41"/>
      <c r="AZ23" s="116" t="s">
        <v>265</v>
      </c>
      <c r="BA23" s="116" t="s">
        <v>36</v>
      </c>
      <c r="BB23" s="116" t="s">
        <v>36</v>
      </c>
      <c r="BC23" s="116" t="s">
        <v>5046</v>
      </c>
      <c r="BD23" s="116" t="s">
        <v>87</v>
      </c>
    </row>
    <row r="24" spans="2:56" s="1" customFormat="1" ht="14.45" customHeight="1" x14ac:dyDescent="0.3">
      <c r="B24" s="37"/>
      <c r="C24" s="38"/>
      <c r="D24" s="32" t="s">
        <v>41</v>
      </c>
      <c r="E24" s="38"/>
      <c r="F24" s="38"/>
      <c r="G24" s="38"/>
      <c r="H24" s="38"/>
      <c r="I24" s="120" t="s">
        <v>35</v>
      </c>
      <c r="J24" s="30" t="s">
        <v>36</v>
      </c>
      <c r="K24" s="41"/>
      <c r="AZ24" s="116" t="s">
        <v>267</v>
      </c>
      <c r="BA24" s="116" t="s">
        <v>36</v>
      </c>
      <c r="BB24" s="116" t="s">
        <v>36</v>
      </c>
      <c r="BC24" s="116" t="s">
        <v>5047</v>
      </c>
      <c r="BD24" s="116" t="s">
        <v>87</v>
      </c>
    </row>
    <row r="25" spans="2:56" s="1" customFormat="1" ht="18" customHeight="1" x14ac:dyDescent="0.3">
      <c r="B25" s="37"/>
      <c r="C25" s="38"/>
      <c r="D25" s="38"/>
      <c r="E25" s="30" t="s">
        <v>42</v>
      </c>
      <c r="F25" s="38"/>
      <c r="G25" s="38"/>
      <c r="H25" s="38"/>
      <c r="I25" s="120" t="s">
        <v>38</v>
      </c>
      <c r="J25" s="30" t="s">
        <v>36</v>
      </c>
      <c r="K25" s="41"/>
      <c r="AZ25" s="116" t="s">
        <v>269</v>
      </c>
      <c r="BA25" s="116" t="s">
        <v>36</v>
      </c>
      <c r="BB25" s="116" t="s">
        <v>36</v>
      </c>
      <c r="BC25" s="116" t="s">
        <v>5048</v>
      </c>
      <c r="BD25" s="116" t="s">
        <v>87</v>
      </c>
    </row>
    <row r="26" spans="2:56" s="1" customFormat="1" ht="6.95" customHeight="1" x14ac:dyDescent="0.3">
      <c r="B26" s="37"/>
      <c r="C26" s="38"/>
      <c r="D26" s="38"/>
      <c r="E26" s="38"/>
      <c r="F26" s="38"/>
      <c r="G26" s="38"/>
      <c r="H26" s="38"/>
      <c r="I26" s="119"/>
      <c r="J26" s="38"/>
      <c r="K26" s="41"/>
      <c r="AZ26" s="116" t="s">
        <v>5049</v>
      </c>
      <c r="BA26" s="116" t="s">
        <v>36</v>
      </c>
      <c r="BB26" s="116" t="s">
        <v>36</v>
      </c>
      <c r="BC26" s="116" t="s">
        <v>527</v>
      </c>
      <c r="BD26" s="116" t="s">
        <v>87</v>
      </c>
    </row>
    <row r="27" spans="2:56" s="1" customFormat="1" ht="14.45" customHeight="1" x14ac:dyDescent="0.3">
      <c r="B27" s="37"/>
      <c r="C27" s="38"/>
      <c r="D27" s="32" t="s">
        <v>44</v>
      </c>
      <c r="E27" s="38"/>
      <c r="F27" s="38"/>
      <c r="G27" s="38"/>
      <c r="H27" s="38"/>
      <c r="I27" s="119"/>
      <c r="J27" s="38"/>
      <c r="K27" s="41"/>
      <c r="AZ27" s="116" t="s">
        <v>3915</v>
      </c>
      <c r="BA27" s="116" t="s">
        <v>36</v>
      </c>
      <c r="BB27" s="116" t="s">
        <v>36</v>
      </c>
      <c r="BC27" s="116" t="s">
        <v>5050</v>
      </c>
      <c r="BD27" s="116" t="s">
        <v>87</v>
      </c>
    </row>
    <row r="28" spans="2:56" s="7" customFormat="1" ht="22.5" customHeight="1" x14ac:dyDescent="0.3">
      <c r="B28" s="122"/>
      <c r="C28" s="123"/>
      <c r="D28" s="123"/>
      <c r="E28" s="417" t="s">
        <v>36</v>
      </c>
      <c r="F28" s="431"/>
      <c r="G28" s="431"/>
      <c r="H28" s="431"/>
      <c r="I28" s="124"/>
      <c r="J28" s="123"/>
      <c r="K28" s="125"/>
      <c r="AZ28" s="126" t="s">
        <v>275</v>
      </c>
      <c r="BA28" s="126" t="s">
        <v>36</v>
      </c>
      <c r="BB28" s="126" t="s">
        <v>36</v>
      </c>
      <c r="BC28" s="126" t="s">
        <v>5051</v>
      </c>
      <c r="BD28" s="126" t="s">
        <v>87</v>
      </c>
    </row>
    <row r="29" spans="2:56" s="1" customFormat="1" ht="6.95" customHeight="1" x14ac:dyDescent="0.3">
      <c r="B29" s="37"/>
      <c r="C29" s="38"/>
      <c r="D29" s="38"/>
      <c r="E29" s="38"/>
      <c r="F29" s="38"/>
      <c r="G29" s="38"/>
      <c r="H29" s="38"/>
      <c r="I29" s="119"/>
      <c r="J29" s="38"/>
      <c r="K29" s="41"/>
      <c r="AZ29" s="116" t="s">
        <v>283</v>
      </c>
      <c r="BA29" s="116" t="s">
        <v>36</v>
      </c>
      <c r="BB29" s="116" t="s">
        <v>36</v>
      </c>
      <c r="BC29" s="116" t="s">
        <v>5052</v>
      </c>
      <c r="BD29" s="116" t="s">
        <v>87</v>
      </c>
    </row>
    <row r="30" spans="2:56" s="1" customFormat="1" ht="6.95" customHeight="1" x14ac:dyDescent="0.3">
      <c r="B30" s="37"/>
      <c r="C30" s="38"/>
      <c r="D30" s="81"/>
      <c r="E30" s="81"/>
      <c r="F30" s="81"/>
      <c r="G30" s="81"/>
      <c r="H30" s="81"/>
      <c r="I30" s="127"/>
      <c r="J30" s="81"/>
      <c r="K30" s="128"/>
      <c r="AZ30" s="116" t="s">
        <v>3919</v>
      </c>
      <c r="BA30" s="116" t="s">
        <v>36</v>
      </c>
      <c r="BB30" s="116" t="s">
        <v>36</v>
      </c>
      <c r="BC30" s="116" t="s">
        <v>5053</v>
      </c>
      <c r="BD30" s="116" t="s">
        <v>87</v>
      </c>
    </row>
    <row r="31" spans="2:56" s="1" customFormat="1" ht="25.35" customHeight="1" x14ac:dyDescent="0.3">
      <c r="B31" s="37"/>
      <c r="C31" s="38"/>
      <c r="D31" s="129" t="s">
        <v>45</v>
      </c>
      <c r="E31" s="38"/>
      <c r="F31" s="38"/>
      <c r="G31" s="38"/>
      <c r="H31" s="38"/>
      <c r="I31" s="119"/>
      <c r="J31" s="130">
        <f>ROUND(J107,2)</f>
        <v>0</v>
      </c>
      <c r="K31" s="41"/>
      <c r="AZ31" s="116" t="s">
        <v>284</v>
      </c>
      <c r="BA31" s="116" t="s">
        <v>36</v>
      </c>
      <c r="BB31" s="116" t="s">
        <v>36</v>
      </c>
      <c r="BC31" s="116" t="s">
        <v>5054</v>
      </c>
      <c r="BD31" s="116" t="s">
        <v>87</v>
      </c>
    </row>
    <row r="32" spans="2:56" s="1" customFormat="1" ht="6.95" customHeight="1" x14ac:dyDescent="0.3">
      <c r="B32" s="37"/>
      <c r="C32" s="38"/>
      <c r="D32" s="81"/>
      <c r="E32" s="81"/>
      <c r="F32" s="81"/>
      <c r="G32" s="81"/>
      <c r="H32" s="81"/>
      <c r="I32" s="127"/>
      <c r="J32" s="81"/>
      <c r="K32" s="128"/>
      <c r="AZ32" s="116" t="s">
        <v>5055</v>
      </c>
      <c r="BA32" s="116" t="s">
        <v>36</v>
      </c>
      <c r="BB32" s="116" t="s">
        <v>36</v>
      </c>
      <c r="BC32" s="116" t="s">
        <v>5056</v>
      </c>
      <c r="BD32" s="116" t="s">
        <v>87</v>
      </c>
    </row>
    <row r="33" spans="2:56" s="1" customFormat="1" ht="14.45" customHeight="1" x14ac:dyDescent="0.3">
      <c r="B33" s="37"/>
      <c r="C33" s="38"/>
      <c r="D33" s="38"/>
      <c r="E33" s="38"/>
      <c r="F33" s="42" t="s">
        <v>47</v>
      </c>
      <c r="G33" s="38"/>
      <c r="H33" s="38"/>
      <c r="I33" s="131" t="s">
        <v>46</v>
      </c>
      <c r="J33" s="42" t="s">
        <v>48</v>
      </c>
      <c r="K33" s="41"/>
      <c r="AZ33" s="116" t="s">
        <v>5057</v>
      </c>
      <c r="BA33" s="116" t="s">
        <v>36</v>
      </c>
      <c r="BB33" s="116" t="s">
        <v>36</v>
      </c>
      <c r="BC33" s="116" t="s">
        <v>1436</v>
      </c>
      <c r="BD33" s="116" t="s">
        <v>87</v>
      </c>
    </row>
    <row r="34" spans="2:56" s="1" customFormat="1" ht="14.45" customHeight="1" x14ac:dyDescent="0.3">
      <c r="B34" s="37"/>
      <c r="C34" s="38"/>
      <c r="D34" s="45" t="s">
        <v>49</v>
      </c>
      <c r="E34" s="45" t="s">
        <v>50</v>
      </c>
      <c r="F34" s="132">
        <f>ROUND(SUM(BE107:BE1485), 2)</f>
        <v>0</v>
      </c>
      <c r="G34" s="38"/>
      <c r="H34" s="38"/>
      <c r="I34" s="133">
        <v>0.21</v>
      </c>
      <c r="J34" s="132">
        <f>ROUND(ROUND((SUM(BE107:BE1485)), 2)*I34, 2)</f>
        <v>0</v>
      </c>
      <c r="K34" s="41"/>
      <c r="AZ34" s="116" t="s">
        <v>296</v>
      </c>
      <c r="BA34" s="116" t="s">
        <v>36</v>
      </c>
      <c r="BB34" s="116" t="s">
        <v>36</v>
      </c>
      <c r="BC34" s="116" t="s">
        <v>5058</v>
      </c>
      <c r="BD34" s="116" t="s">
        <v>87</v>
      </c>
    </row>
    <row r="35" spans="2:56" s="1" customFormat="1" ht="14.45" customHeight="1" x14ac:dyDescent="0.3">
      <c r="B35" s="37"/>
      <c r="C35" s="38"/>
      <c r="D35" s="38"/>
      <c r="E35" s="45" t="s">
        <v>51</v>
      </c>
      <c r="F35" s="132">
        <f>ROUND(SUM(BF107:BF1485), 2)</f>
        <v>0</v>
      </c>
      <c r="G35" s="38"/>
      <c r="H35" s="38"/>
      <c r="I35" s="133">
        <v>0.15</v>
      </c>
      <c r="J35" s="132">
        <f>ROUND(ROUND((SUM(BF107:BF1485)), 2)*I35, 2)</f>
        <v>0</v>
      </c>
      <c r="K35" s="41"/>
      <c r="AZ35" s="116" t="s">
        <v>298</v>
      </c>
      <c r="BA35" s="116" t="s">
        <v>36</v>
      </c>
      <c r="BB35" s="116" t="s">
        <v>36</v>
      </c>
      <c r="BC35" s="116" t="s">
        <v>5059</v>
      </c>
      <c r="BD35" s="116" t="s">
        <v>87</v>
      </c>
    </row>
    <row r="36" spans="2:56" s="1" customFormat="1" ht="14.45" hidden="1" customHeight="1" x14ac:dyDescent="0.3">
      <c r="B36" s="37"/>
      <c r="C36" s="38"/>
      <c r="D36" s="38"/>
      <c r="E36" s="45" t="s">
        <v>52</v>
      </c>
      <c r="F36" s="132">
        <f>ROUND(SUM(BG107:BG1485), 2)</f>
        <v>0</v>
      </c>
      <c r="G36" s="38"/>
      <c r="H36" s="38"/>
      <c r="I36" s="133">
        <v>0.21</v>
      </c>
      <c r="J36" s="132">
        <v>0</v>
      </c>
      <c r="K36" s="41"/>
      <c r="AZ36" s="116" t="s">
        <v>300</v>
      </c>
      <c r="BA36" s="116" t="s">
        <v>36</v>
      </c>
      <c r="BB36" s="116" t="s">
        <v>36</v>
      </c>
      <c r="BC36" s="116" t="s">
        <v>5060</v>
      </c>
      <c r="BD36" s="116" t="s">
        <v>87</v>
      </c>
    </row>
    <row r="37" spans="2:56" s="1" customFormat="1" ht="14.45" hidden="1" customHeight="1" x14ac:dyDescent="0.3">
      <c r="B37" s="37"/>
      <c r="C37" s="38"/>
      <c r="D37" s="38"/>
      <c r="E37" s="45" t="s">
        <v>53</v>
      </c>
      <c r="F37" s="132">
        <f>ROUND(SUM(BH107:BH1485), 2)</f>
        <v>0</v>
      </c>
      <c r="G37" s="38"/>
      <c r="H37" s="38"/>
      <c r="I37" s="133">
        <v>0.15</v>
      </c>
      <c r="J37" s="132">
        <v>0</v>
      </c>
      <c r="K37" s="41"/>
      <c r="AZ37" s="116" t="s">
        <v>310</v>
      </c>
      <c r="BA37" s="116" t="s">
        <v>36</v>
      </c>
      <c r="BB37" s="116" t="s">
        <v>36</v>
      </c>
      <c r="BC37" s="116" t="s">
        <v>5023</v>
      </c>
      <c r="BD37" s="116" t="s">
        <v>87</v>
      </c>
    </row>
    <row r="38" spans="2:56" s="1" customFormat="1" ht="14.45" hidden="1" customHeight="1" x14ac:dyDescent="0.3">
      <c r="B38" s="37"/>
      <c r="C38" s="38"/>
      <c r="D38" s="38"/>
      <c r="E38" s="45" t="s">
        <v>54</v>
      </c>
      <c r="F38" s="132">
        <f>ROUND(SUM(BI107:BI1485), 2)</f>
        <v>0</v>
      </c>
      <c r="G38" s="38"/>
      <c r="H38" s="38"/>
      <c r="I38" s="133">
        <v>0</v>
      </c>
      <c r="J38" s="132">
        <v>0</v>
      </c>
      <c r="K38" s="41"/>
      <c r="AZ38" s="116" t="s">
        <v>313</v>
      </c>
      <c r="BA38" s="116" t="s">
        <v>36</v>
      </c>
      <c r="BB38" s="116" t="s">
        <v>36</v>
      </c>
      <c r="BC38" s="116" t="s">
        <v>5061</v>
      </c>
      <c r="BD38" s="116" t="s">
        <v>87</v>
      </c>
    </row>
    <row r="39" spans="2:56" s="1" customFormat="1" ht="6.95" customHeight="1" x14ac:dyDescent="0.3">
      <c r="B39" s="37"/>
      <c r="C39" s="38"/>
      <c r="D39" s="38"/>
      <c r="E39" s="38"/>
      <c r="F39" s="38"/>
      <c r="G39" s="38"/>
      <c r="H39" s="38"/>
      <c r="I39" s="119"/>
      <c r="J39" s="38"/>
      <c r="K39" s="41"/>
      <c r="AZ39" s="116" t="s">
        <v>5062</v>
      </c>
      <c r="BA39" s="116" t="s">
        <v>36</v>
      </c>
      <c r="BB39" s="116" t="s">
        <v>36</v>
      </c>
      <c r="BC39" s="116" t="s">
        <v>5063</v>
      </c>
      <c r="BD39" s="116" t="s">
        <v>87</v>
      </c>
    </row>
    <row r="40" spans="2:56" s="1" customFormat="1" ht="25.35" customHeight="1" x14ac:dyDescent="0.3">
      <c r="B40" s="37"/>
      <c r="C40" s="134"/>
      <c r="D40" s="135" t="s">
        <v>55</v>
      </c>
      <c r="E40" s="75"/>
      <c r="F40" s="75"/>
      <c r="G40" s="136" t="s">
        <v>56</v>
      </c>
      <c r="H40" s="137" t="s">
        <v>57</v>
      </c>
      <c r="I40" s="138"/>
      <c r="J40" s="139">
        <f>SUM(J31:J38)</f>
        <v>0</v>
      </c>
      <c r="K40" s="140"/>
      <c r="AZ40" s="116" t="s">
        <v>5064</v>
      </c>
      <c r="BA40" s="116" t="s">
        <v>435</v>
      </c>
      <c r="BB40" s="116" t="s">
        <v>36</v>
      </c>
      <c r="BC40" s="116" t="s">
        <v>23</v>
      </c>
      <c r="BD40" s="116" t="s">
        <v>87</v>
      </c>
    </row>
    <row r="41" spans="2:56" s="1" customFormat="1" ht="14.45" customHeight="1" x14ac:dyDescent="0.3">
      <c r="B41" s="52"/>
      <c r="C41" s="53"/>
      <c r="D41" s="53"/>
      <c r="E41" s="53"/>
      <c r="F41" s="53"/>
      <c r="G41" s="53"/>
      <c r="H41" s="53"/>
      <c r="I41" s="141"/>
      <c r="J41" s="53"/>
      <c r="K41" s="54"/>
      <c r="AZ41" s="116" t="s">
        <v>5065</v>
      </c>
      <c r="BA41" s="116" t="s">
        <v>36</v>
      </c>
      <c r="BB41" s="116" t="s">
        <v>36</v>
      </c>
      <c r="BC41" s="116" t="s">
        <v>440</v>
      </c>
      <c r="BD41" s="116" t="s">
        <v>87</v>
      </c>
    </row>
    <row r="42" spans="2:56" x14ac:dyDescent="0.3">
      <c r="AZ42" s="116" t="s">
        <v>5066</v>
      </c>
      <c r="BA42" s="116" t="s">
        <v>36</v>
      </c>
      <c r="BB42" s="116" t="s">
        <v>36</v>
      </c>
      <c r="BC42" s="116" t="s">
        <v>5067</v>
      </c>
      <c r="BD42" s="116" t="s">
        <v>87</v>
      </c>
    </row>
    <row r="43" spans="2:56" x14ac:dyDescent="0.3">
      <c r="AZ43" s="116" t="s">
        <v>5068</v>
      </c>
      <c r="BA43" s="116" t="s">
        <v>36</v>
      </c>
      <c r="BB43" s="116" t="s">
        <v>36</v>
      </c>
      <c r="BC43" s="116" t="s">
        <v>5069</v>
      </c>
      <c r="BD43" s="116" t="s">
        <v>87</v>
      </c>
    </row>
    <row r="44" spans="2:56" x14ac:dyDescent="0.3">
      <c r="AZ44" s="116" t="s">
        <v>5070</v>
      </c>
      <c r="BA44" s="116" t="s">
        <v>36</v>
      </c>
      <c r="BB44" s="116" t="s">
        <v>36</v>
      </c>
      <c r="BC44" s="116" t="s">
        <v>5071</v>
      </c>
      <c r="BD44" s="116" t="s">
        <v>87</v>
      </c>
    </row>
    <row r="45" spans="2:56" s="1" customFormat="1" ht="6.95" customHeight="1" x14ac:dyDescent="0.3">
      <c r="B45" s="142"/>
      <c r="C45" s="143"/>
      <c r="D45" s="143"/>
      <c r="E45" s="143"/>
      <c r="F45" s="143"/>
      <c r="G45" s="143"/>
      <c r="H45" s="143"/>
      <c r="I45" s="144"/>
      <c r="J45" s="143"/>
      <c r="K45" s="145"/>
      <c r="AZ45" s="116" t="s">
        <v>5072</v>
      </c>
      <c r="BA45" s="116" t="s">
        <v>36</v>
      </c>
      <c r="BB45" s="116" t="s">
        <v>36</v>
      </c>
      <c r="BC45" s="116" t="s">
        <v>5073</v>
      </c>
      <c r="BD45" s="116" t="s">
        <v>87</v>
      </c>
    </row>
    <row r="46" spans="2:56" s="1" customFormat="1" ht="36.950000000000003" customHeight="1" x14ac:dyDescent="0.3">
      <c r="B46" s="37"/>
      <c r="C46" s="25" t="s">
        <v>305</v>
      </c>
      <c r="D46" s="38"/>
      <c r="E46" s="38"/>
      <c r="F46" s="38"/>
      <c r="G46" s="38"/>
      <c r="H46" s="38"/>
      <c r="I46" s="119"/>
      <c r="J46" s="38"/>
      <c r="K46" s="41"/>
      <c r="AZ46" s="116" t="s">
        <v>3930</v>
      </c>
      <c r="BA46" s="116" t="s">
        <v>36</v>
      </c>
      <c r="BB46" s="116" t="s">
        <v>36</v>
      </c>
      <c r="BC46" s="116" t="s">
        <v>5056</v>
      </c>
      <c r="BD46" s="116" t="s">
        <v>87</v>
      </c>
    </row>
    <row r="47" spans="2:56" s="1" customFormat="1" ht="6.95" customHeight="1" x14ac:dyDescent="0.3">
      <c r="B47" s="37"/>
      <c r="C47" s="38"/>
      <c r="D47" s="38"/>
      <c r="E47" s="38"/>
      <c r="F47" s="38"/>
      <c r="G47" s="38"/>
      <c r="H47" s="38"/>
      <c r="I47" s="119"/>
      <c r="J47" s="38"/>
      <c r="K47" s="41"/>
      <c r="AZ47" s="116" t="s">
        <v>5074</v>
      </c>
      <c r="BA47" s="116" t="s">
        <v>36</v>
      </c>
      <c r="BB47" s="116" t="s">
        <v>36</v>
      </c>
      <c r="BC47" s="116" t="s">
        <v>5075</v>
      </c>
      <c r="BD47" s="116" t="s">
        <v>87</v>
      </c>
    </row>
    <row r="48" spans="2:56" s="1" customFormat="1" ht="14.45" customHeight="1" x14ac:dyDescent="0.3">
      <c r="B48" s="37"/>
      <c r="C48" s="32" t="s">
        <v>16</v>
      </c>
      <c r="D48" s="38"/>
      <c r="E48" s="38"/>
      <c r="F48" s="38"/>
      <c r="G48" s="38"/>
      <c r="H48" s="38"/>
      <c r="I48" s="119"/>
      <c r="J48" s="38"/>
      <c r="K48" s="41"/>
      <c r="AZ48" s="116" t="s">
        <v>5076</v>
      </c>
      <c r="BA48" s="116" t="s">
        <v>36</v>
      </c>
      <c r="BB48" s="116" t="s">
        <v>36</v>
      </c>
      <c r="BC48" s="116" t="s">
        <v>5077</v>
      </c>
      <c r="BD48" s="116" t="s">
        <v>87</v>
      </c>
    </row>
    <row r="49" spans="2:56" s="1" customFormat="1" ht="22.5" customHeight="1" x14ac:dyDescent="0.3">
      <c r="B49" s="37"/>
      <c r="C49" s="38"/>
      <c r="D49" s="38"/>
      <c r="E49" s="428" t="str">
        <f>E7</f>
        <v>ZLEPŠENÍ EKOLOGICKÉHO STAVU ŘEKY BEČVY V HRANICÍCH</v>
      </c>
      <c r="F49" s="405"/>
      <c r="G49" s="405"/>
      <c r="H49" s="405"/>
      <c r="I49" s="119"/>
      <c r="J49" s="38"/>
      <c r="K49" s="41"/>
      <c r="AZ49" s="116" t="s">
        <v>5078</v>
      </c>
      <c r="BA49" s="116" t="s">
        <v>36</v>
      </c>
      <c r="BB49" s="116" t="s">
        <v>36</v>
      </c>
      <c r="BC49" s="116" t="s">
        <v>5079</v>
      </c>
      <c r="BD49" s="116" t="s">
        <v>87</v>
      </c>
    </row>
    <row r="50" spans="2:56" ht="15" x14ac:dyDescent="0.3">
      <c r="B50" s="23"/>
      <c r="C50" s="32" t="s">
        <v>226</v>
      </c>
      <c r="D50" s="24"/>
      <c r="E50" s="24"/>
      <c r="F50" s="24"/>
      <c r="G50" s="24"/>
      <c r="H50" s="24"/>
      <c r="I50" s="118"/>
      <c r="J50" s="24"/>
      <c r="K50" s="26"/>
      <c r="AZ50" s="116" t="s">
        <v>5080</v>
      </c>
      <c r="BA50" s="116" t="s">
        <v>36</v>
      </c>
      <c r="BB50" s="116" t="s">
        <v>36</v>
      </c>
      <c r="BC50" s="116" t="s">
        <v>5081</v>
      </c>
      <c r="BD50" s="116" t="s">
        <v>87</v>
      </c>
    </row>
    <row r="51" spans="2:56" ht="22.5" customHeight="1" x14ac:dyDescent="0.3">
      <c r="B51" s="23"/>
      <c r="C51" s="24"/>
      <c r="D51" s="24"/>
      <c r="E51" s="428" t="s">
        <v>229</v>
      </c>
      <c r="F51" s="414"/>
      <c r="G51" s="414"/>
      <c r="H51" s="414"/>
      <c r="I51" s="118"/>
      <c r="J51" s="24"/>
      <c r="K51" s="26"/>
      <c r="AZ51" s="116" t="s">
        <v>5082</v>
      </c>
      <c r="BA51" s="116" t="s">
        <v>36</v>
      </c>
      <c r="BB51" s="116" t="s">
        <v>36</v>
      </c>
      <c r="BC51" s="116" t="s">
        <v>3086</v>
      </c>
      <c r="BD51" s="116" t="s">
        <v>87</v>
      </c>
    </row>
    <row r="52" spans="2:56" ht="15" x14ac:dyDescent="0.3">
      <c r="B52" s="23"/>
      <c r="C52" s="32" t="s">
        <v>232</v>
      </c>
      <c r="D52" s="24"/>
      <c r="E52" s="24"/>
      <c r="F52" s="24"/>
      <c r="G52" s="24"/>
      <c r="H52" s="24"/>
      <c r="I52" s="118"/>
      <c r="J52" s="24"/>
      <c r="K52" s="26"/>
      <c r="AZ52" s="116" t="s">
        <v>355</v>
      </c>
      <c r="BA52" s="116" t="s">
        <v>36</v>
      </c>
      <c r="BB52" s="116" t="s">
        <v>36</v>
      </c>
      <c r="BC52" s="116" t="s">
        <v>5083</v>
      </c>
      <c r="BD52" s="116" t="s">
        <v>87</v>
      </c>
    </row>
    <row r="53" spans="2:56" s="1" customFormat="1" ht="22.5" customHeight="1" x14ac:dyDescent="0.3">
      <c r="B53" s="37"/>
      <c r="C53" s="38"/>
      <c r="D53" s="38"/>
      <c r="E53" s="429" t="s">
        <v>5031</v>
      </c>
      <c r="F53" s="405"/>
      <c r="G53" s="405"/>
      <c r="H53" s="405"/>
      <c r="I53" s="119"/>
      <c r="J53" s="38"/>
      <c r="K53" s="41"/>
      <c r="AZ53" s="116" t="s">
        <v>3938</v>
      </c>
      <c r="BA53" s="116" t="s">
        <v>36</v>
      </c>
      <c r="BB53" s="116" t="s">
        <v>36</v>
      </c>
      <c r="BC53" s="116" t="s">
        <v>5084</v>
      </c>
      <c r="BD53" s="116" t="s">
        <v>87</v>
      </c>
    </row>
    <row r="54" spans="2:56" s="1" customFormat="1" ht="14.45" customHeight="1" x14ac:dyDescent="0.3">
      <c r="B54" s="37"/>
      <c r="C54" s="32" t="s">
        <v>238</v>
      </c>
      <c r="D54" s="38"/>
      <c r="E54" s="38"/>
      <c r="F54" s="38"/>
      <c r="G54" s="38"/>
      <c r="H54" s="38"/>
      <c r="I54" s="119"/>
      <c r="J54" s="38"/>
      <c r="K54" s="41"/>
      <c r="AZ54" s="116" t="s">
        <v>3940</v>
      </c>
      <c r="BA54" s="116" t="s">
        <v>36</v>
      </c>
      <c r="BB54" s="116" t="s">
        <v>36</v>
      </c>
      <c r="BC54" s="116" t="s">
        <v>5085</v>
      </c>
      <c r="BD54" s="116" t="s">
        <v>87</v>
      </c>
    </row>
    <row r="55" spans="2:56" s="1" customFormat="1" ht="23.25" customHeight="1" x14ac:dyDescent="0.3">
      <c r="B55" s="37"/>
      <c r="C55" s="38"/>
      <c r="D55" s="38"/>
      <c r="E55" s="430" t="str">
        <f>E13</f>
        <v>SO 40.11 - Retenční nádrž RN1D - stavební část</v>
      </c>
      <c r="F55" s="405"/>
      <c r="G55" s="405"/>
      <c r="H55" s="405"/>
      <c r="I55" s="119"/>
      <c r="J55" s="38"/>
      <c r="K55" s="41"/>
      <c r="AZ55" s="116" t="s">
        <v>3944</v>
      </c>
      <c r="BA55" s="116" t="s">
        <v>36</v>
      </c>
      <c r="BB55" s="116" t="s">
        <v>36</v>
      </c>
      <c r="BC55" s="116" t="s">
        <v>5086</v>
      </c>
      <c r="BD55" s="116" t="s">
        <v>87</v>
      </c>
    </row>
    <row r="56" spans="2:56" s="1" customFormat="1" ht="6.95" customHeight="1" x14ac:dyDescent="0.3">
      <c r="B56" s="37"/>
      <c r="C56" s="38"/>
      <c r="D56" s="38"/>
      <c r="E56" s="38"/>
      <c r="F56" s="38"/>
      <c r="G56" s="38"/>
      <c r="H56" s="38"/>
      <c r="I56" s="119"/>
      <c r="J56" s="38"/>
      <c r="K56" s="41"/>
      <c r="AZ56" s="116" t="s">
        <v>5087</v>
      </c>
      <c r="BA56" s="116" t="s">
        <v>36</v>
      </c>
      <c r="BB56" s="116" t="s">
        <v>36</v>
      </c>
      <c r="BC56" s="116" t="s">
        <v>5088</v>
      </c>
      <c r="BD56" s="116" t="s">
        <v>87</v>
      </c>
    </row>
    <row r="57" spans="2:56" s="1" customFormat="1" ht="18" customHeight="1" x14ac:dyDescent="0.3">
      <c r="B57" s="37"/>
      <c r="C57" s="32" t="s">
        <v>24</v>
      </c>
      <c r="D57" s="38"/>
      <c r="E57" s="38"/>
      <c r="F57" s="30" t="str">
        <f>F16</f>
        <v>HRANICE - DRAHOTUŠE</v>
      </c>
      <c r="G57" s="38"/>
      <c r="H57" s="38"/>
      <c r="I57" s="120" t="s">
        <v>26</v>
      </c>
      <c r="J57" s="121" t="str">
        <f>IF(J16="","",J16)</f>
        <v>6.4.2016</v>
      </c>
      <c r="K57" s="41"/>
      <c r="AZ57" s="116" t="s">
        <v>5089</v>
      </c>
      <c r="BA57" s="116" t="s">
        <v>36</v>
      </c>
      <c r="BB57" s="116" t="s">
        <v>36</v>
      </c>
      <c r="BC57" s="116" t="s">
        <v>5090</v>
      </c>
      <c r="BD57" s="116" t="s">
        <v>87</v>
      </c>
    </row>
    <row r="58" spans="2:56" s="1" customFormat="1" ht="6.95" customHeight="1" x14ac:dyDescent="0.3">
      <c r="B58" s="37"/>
      <c r="C58" s="38"/>
      <c r="D58" s="38"/>
      <c r="E58" s="38"/>
      <c r="F58" s="38"/>
      <c r="G58" s="38"/>
      <c r="H58" s="38"/>
      <c r="I58" s="119"/>
      <c r="J58" s="38"/>
      <c r="K58" s="41"/>
      <c r="AZ58" s="116" t="s">
        <v>5091</v>
      </c>
      <c r="BA58" s="116" t="s">
        <v>36</v>
      </c>
      <c r="BB58" s="116" t="s">
        <v>36</v>
      </c>
      <c r="BC58" s="116" t="s">
        <v>5092</v>
      </c>
      <c r="BD58" s="116" t="s">
        <v>87</v>
      </c>
    </row>
    <row r="59" spans="2:56" s="1" customFormat="1" ht="15" x14ac:dyDescent="0.3">
      <c r="B59" s="37"/>
      <c r="C59" s="32" t="s">
        <v>34</v>
      </c>
      <c r="D59" s="38"/>
      <c r="E59" s="38"/>
      <c r="F59" s="30" t="str">
        <f>E19</f>
        <v>VODOVODY A KANALIZACE PŘEROV a.s.</v>
      </c>
      <c r="G59" s="38"/>
      <c r="H59" s="38"/>
      <c r="I59" s="120" t="s">
        <v>41</v>
      </c>
      <c r="J59" s="30" t="str">
        <f>E25</f>
        <v>JV PROJEKT VH s.r.o., BRNO</v>
      </c>
      <c r="K59" s="41"/>
      <c r="AZ59" s="116" t="s">
        <v>364</v>
      </c>
      <c r="BA59" s="116" t="s">
        <v>36</v>
      </c>
      <c r="BB59" s="116" t="s">
        <v>36</v>
      </c>
      <c r="BC59" s="116" t="s">
        <v>5093</v>
      </c>
      <c r="BD59" s="116" t="s">
        <v>87</v>
      </c>
    </row>
    <row r="60" spans="2:56" s="1" customFormat="1" ht="14.45" customHeight="1" x14ac:dyDescent="0.3">
      <c r="B60" s="37"/>
      <c r="C60" s="32" t="s">
        <v>39</v>
      </c>
      <c r="D60" s="38"/>
      <c r="E60" s="38"/>
      <c r="F60" s="30" t="str">
        <f>IF(E22="","",E22)</f>
        <v/>
      </c>
      <c r="G60" s="38"/>
      <c r="H60" s="38"/>
      <c r="I60" s="119"/>
      <c r="J60" s="38"/>
      <c r="K60" s="41"/>
      <c r="AZ60" s="116" t="s">
        <v>3949</v>
      </c>
      <c r="BA60" s="116" t="s">
        <v>36</v>
      </c>
      <c r="BB60" s="116" t="s">
        <v>36</v>
      </c>
      <c r="BC60" s="116" t="s">
        <v>5094</v>
      </c>
      <c r="BD60" s="116" t="s">
        <v>87</v>
      </c>
    </row>
    <row r="61" spans="2:56" s="1" customFormat="1" ht="10.35" customHeight="1" x14ac:dyDescent="0.3">
      <c r="B61" s="37"/>
      <c r="C61" s="38"/>
      <c r="D61" s="38"/>
      <c r="E61" s="38"/>
      <c r="F61" s="38"/>
      <c r="G61" s="38"/>
      <c r="H61" s="38"/>
      <c r="I61" s="119"/>
      <c r="J61" s="38"/>
      <c r="K61" s="41"/>
      <c r="AZ61" s="116" t="s">
        <v>5095</v>
      </c>
      <c r="BA61" s="116" t="s">
        <v>36</v>
      </c>
      <c r="BB61" s="116" t="s">
        <v>36</v>
      </c>
      <c r="BC61" s="116" t="s">
        <v>5096</v>
      </c>
      <c r="BD61" s="116" t="s">
        <v>87</v>
      </c>
    </row>
    <row r="62" spans="2:56" s="1" customFormat="1" ht="29.25" customHeight="1" x14ac:dyDescent="0.3">
      <c r="B62" s="37"/>
      <c r="C62" s="146" t="s">
        <v>332</v>
      </c>
      <c r="D62" s="134"/>
      <c r="E62" s="134"/>
      <c r="F62" s="134"/>
      <c r="G62" s="134"/>
      <c r="H62" s="134"/>
      <c r="I62" s="147"/>
      <c r="J62" s="148" t="s">
        <v>333</v>
      </c>
      <c r="K62" s="149"/>
      <c r="AZ62" s="116" t="s">
        <v>381</v>
      </c>
      <c r="BA62" s="116" t="s">
        <v>36</v>
      </c>
      <c r="BB62" s="116" t="s">
        <v>36</v>
      </c>
      <c r="BC62" s="116" t="s">
        <v>5097</v>
      </c>
      <c r="BD62" s="116" t="s">
        <v>87</v>
      </c>
    </row>
    <row r="63" spans="2:56" s="1" customFormat="1" ht="10.35" customHeight="1" x14ac:dyDescent="0.3">
      <c r="B63" s="37"/>
      <c r="C63" s="38"/>
      <c r="D63" s="38"/>
      <c r="E63" s="38"/>
      <c r="F63" s="38"/>
      <c r="G63" s="38"/>
      <c r="H63" s="38"/>
      <c r="I63" s="119"/>
      <c r="J63" s="38"/>
      <c r="K63" s="41"/>
    </row>
    <row r="64" spans="2:56" s="1" customFormat="1" ht="29.25" customHeight="1" x14ac:dyDescent="0.3">
      <c r="B64" s="37"/>
      <c r="C64" s="150" t="s">
        <v>338</v>
      </c>
      <c r="D64" s="38"/>
      <c r="E64" s="38"/>
      <c r="F64" s="38"/>
      <c r="G64" s="38"/>
      <c r="H64" s="38"/>
      <c r="I64" s="119"/>
      <c r="J64" s="130">
        <f>J107</f>
        <v>0</v>
      </c>
      <c r="K64" s="41"/>
      <c r="AU64" s="19" t="s">
        <v>339</v>
      </c>
    </row>
    <row r="65" spans="2:11" s="8" customFormat="1" ht="24.95" customHeight="1" x14ac:dyDescent="0.3">
      <c r="B65" s="151"/>
      <c r="C65" s="152"/>
      <c r="D65" s="153" t="s">
        <v>342</v>
      </c>
      <c r="E65" s="154"/>
      <c r="F65" s="154"/>
      <c r="G65" s="154"/>
      <c r="H65" s="154"/>
      <c r="I65" s="155"/>
      <c r="J65" s="156">
        <f>J108</f>
        <v>0</v>
      </c>
      <c r="K65" s="157"/>
    </row>
    <row r="66" spans="2:11" s="9" customFormat="1" ht="19.899999999999999" customHeight="1" x14ac:dyDescent="0.3">
      <c r="B66" s="159"/>
      <c r="C66" s="160"/>
      <c r="D66" s="161" t="s">
        <v>345</v>
      </c>
      <c r="E66" s="162"/>
      <c r="F66" s="162"/>
      <c r="G66" s="162"/>
      <c r="H66" s="162"/>
      <c r="I66" s="163"/>
      <c r="J66" s="164">
        <f>J109</f>
        <v>0</v>
      </c>
      <c r="K66" s="165"/>
    </row>
    <row r="67" spans="2:11" s="9" customFormat="1" ht="14.85" customHeight="1" x14ac:dyDescent="0.3">
      <c r="B67" s="159"/>
      <c r="C67" s="160"/>
      <c r="D67" s="161" t="s">
        <v>348</v>
      </c>
      <c r="E67" s="162"/>
      <c r="F67" s="162"/>
      <c r="G67" s="162"/>
      <c r="H67" s="162"/>
      <c r="I67" s="163"/>
      <c r="J67" s="164">
        <f>J110</f>
        <v>0</v>
      </c>
      <c r="K67" s="165"/>
    </row>
    <row r="68" spans="2:11" s="9" customFormat="1" ht="14.85" customHeight="1" x14ac:dyDescent="0.3">
      <c r="B68" s="159"/>
      <c r="C68" s="160"/>
      <c r="D68" s="161" t="s">
        <v>351</v>
      </c>
      <c r="E68" s="162"/>
      <c r="F68" s="162"/>
      <c r="G68" s="162"/>
      <c r="H68" s="162"/>
      <c r="I68" s="163"/>
      <c r="J68" s="164">
        <f>J280</f>
        <v>0</v>
      </c>
      <c r="K68" s="165"/>
    </row>
    <row r="69" spans="2:11" s="9" customFormat="1" ht="14.85" customHeight="1" x14ac:dyDescent="0.3">
      <c r="B69" s="159"/>
      <c r="C69" s="160"/>
      <c r="D69" s="161" t="s">
        <v>354</v>
      </c>
      <c r="E69" s="162"/>
      <c r="F69" s="162"/>
      <c r="G69" s="162"/>
      <c r="H69" s="162"/>
      <c r="I69" s="163"/>
      <c r="J69" s="164">
        <f>J567</f>
        <v>0</v>
      </c>
      <c r="K69" s="165"/>
    </row>
    <row r="70" spans="2:11" s="9" customFormat="1" ht="19.899999999999999" customHeight="1" x14ac:dyDescent="0.3">
      <c r="B70" s="159"/>
      <c r="C70" s="160"/>
      <c r="D70" s="161" t="s">
        <v>357</v>
      </c>
      <c r="E70" s="162"/>
      <c r="F70" s="162"/>
      <c r="G70" s="162"/>
      <c r="H70" s="162"/>
      <c r="I70" s="163"/>
      <c r="J70" s="164">
        <f>J778</f>
        <v>0</v>
      </c>
      <c r="K70" s="165"/>
    </row>
    <row r="71" spans="2:11" s="9" customFormat="1" ht="19.899999999999999" customHeight="1" x14ac:dyDescent="0.3">
      <c r="B71" s="159"/>
      <c r="C71" s="160"/>
      <c r="D71" s="161" t="s">
        <v>360</v>
      </c>
      <c r="E71" s="162"/>
      <c r="F71" s="162"/>
      <c r="G71" s="162"/>
      <c r="H71" s="162"/>
      <c r="I71" s="163"/>
      <c r="J71" s="164">
        <f>J834</f>
        <v>0</v>
      </c>
      <c r="K71" s="165"/>
    </row>
    <row r="72" spans="2:11" s="9" customFormat="1" ht="19.899999999999999" customHeight="1" x14ac:dyDescent="0.3">
      <c r="B72" s="159"/>
      <c r="C72" s="160"/>
      <c r="D72" s="161" t="s">
        <v>363</v>
      </c>
      <c r="E72" s="162"/>
      <c r="F72" s="162"/>
      <c r="G72" s="162"/>
      <c r="H72" s="162"/>
      <c r="I72" s="163"/>
      <c r="J72" s="164">
        <f>J986</f>
        <v>0</v>
      </c>
      <c r="K72" s="165"/>
    </row>
    <row r="73" spans="2:11" s="9" customFormat="1" ht="19.899999999999999" customHeight="1" x14ac:dyDescent="0.3">
      <c r="B73" s="159"/>
      <c r="C73" s="160"/>
      <c r="D73" s="161" t="s">
        <v>366</v>
      </c>
      <c r="E73" s="162"/>
      <c r="F73" s="162"/>
      <c r="G73" s="162"/>
      <c r="H73" s="162"/>
      <c r="I73" s="163"/>
      <c r="J73" s="164">
        <f>J1104</f>
        <v>0</v>
      </c>
      <c r="K73" s="165"/>
    </row>
    <row r="74" spans="2:11" s="9" customFormat="1" ht="19.899999999999999" customHeight="1" x14ac:dyDescent="0.3">
      <c r="B74" s="159"/>
      <c r="C74" s="160"/>
      <c r="D74" s="161" t="s">
        <v>369</v>
      </c>
      <c r="E74" s="162"/>
      <c r="F74" s="162"/>
      <c r="G74" s="162"/>
      <c r="H74" s="162"/>
      <c r="I74" s="163"/>
      <c r="J74" s="164">
        <f>J1163</f>
        <v>0</v>
      </c>
      <c r="K74" s="165"/>
    </row>
    <row r="75" spans="2:11" s="9" customFormat="1" ht="19.899999999999999" customHeight="1" x14ac:dyDescent="0.3">
      <c r="B75" s="159"/>
      <c r="C75" s="160"/>
      <c r="D75" s="161" t="s">
        <v>372</v>
      </c>
      <c r="E75" s="162"/>
      <c r="F75" s="162"/>
      <c r="G75" s="162"/>
      <c r="H75" s="162"/>
      <c r="I75" s="163"/>
      <c r="J75" s="164">
        <f>J1167</f>
        <v>0</v>
      </c>
      <c r="K75" s="165"/>
    </row>
    <row r="76" spans="2:11" s="9" customFormat="1" ht="19.899999999999999" customHeight="1" x14ac:dyDescent="0.3">
      <c r="B76" s="159"/>
      <c r="C76" s="160"/>
      <c r="D76" s="161" t="s">
        <v>374</v>
      </c>
      <c r="E76" s="162"/>
      <c r="F76" s="162"/>
      <c r="G76" s="162"/>
      <c r="H76" s="162"/>
      <c r="I76" s="163"/>
      <c r="J76" s="164">
        <f>J1400</f>
        <v>0</v>
      </c>
      <c r="K76" s="165"/>
    </row>
    <row r="77" spans="2:11" s="9" customFormat="1" ht="19.899999999999999" customHeight="1" x14ac:dyDescent="0.3">
      <c r="B77" s="159"/>
      <c r="C77" s="160"/>
      <c r="D77" s="161" t="s">
        <v>377</v>
      </c>
      <c r="E77" s="162"/>
      <c r="F77" s="162"/>
      <c r="G77" s="162"/>
      <c r="H77" s="162"/>
      <c r="I77" s="163"/>
      <c r="J77" s="164">
        <f>J1446</f>
        <v>0</v>
      </c>
      <c r="K77" s="165"/>
    </row>
    <row r="78" spans="2:11" s="8" customFormat="1" ht="24.95" customHeight="1" x14ac:dyDescent="0.3">
      <c r="B78" s="151"/>
      <c r="C78" s="152"/>
      <c r="D78" s="153" t="s">
        <v>380</v>
      </c>
      <c r="E78" s="154"/>
      <c r="F78" s="154"/>
      <c r="G78" s="154"/>
      <c r="H78" s="154"/>
      <c r="I78" s="155"/>
      <c r="J78" s="156">
        <f>J1448</f>
        <v>0</v>
      </c>
      <c r="K78" s="157"/>
    </row>
    <row r="79" spans="2:11" s="9" customFormat="1" ht="19.899999999999999" customHeight="1" x14ac:dyDescent="0.3">
      <c r="B79" s="159"/>
      <c r="C79" s="160"/>
      <c r="D79" s="161" t="s">
        <v>383</v>
      </c>
      <c r="E79" s="162"/>
      <c r="F79" s="162"/>
      <c r="G79" s="162"/>
      <c r="H79" s="162"/>
      <c r="I79" s="163"/>
      <c r="J79" s="164">
        <f>J1449</f>
        <v>0</v>
      </c>
      <c r="K79" s="165"/>
    </row>
    <row r="80" spans="2:11" s="9" customFormat="1" ht="19.899999999999999" customHeight="1" x14ac:dyDescent="0.3">
      <c r="B80" s="159"/>
      <c r="C80" s="160"/>
      <c r="D80" s="161" t="s">
        <v>386</v>
      </c>
      <c r="E80" s="162"/>
      <c r="F80" s="162"/>
      <c r="G80" s="162"/>
      <c r="H80" s="162"/>
      <c r="I80" s="163"/>
      <c r="J80" s="164">
        <f>J1475</f>
        <v>0</v>
      </c>
      <c r="K80" s="165"/>
    </row>
    <row r="81" spans="2:12" s="8" customFormat="1" ht="24.95" customHeight="1" x14ac:dyDescent="0.3">
      <c r="B81" s="151"/>
      <c r="C81" s="152"/>
      <c r="D81" s="153" t="s">
        <v>387</v>
      </c>
      <c r="E81" s="154"/>
      <c r="F81" s="154"/>
      <c r="G81" s="154"/>
      <c r="H81" s="154"/>
      <c r="I81" s="155"/>
      <c r="J81" s="156">
        <f>J1477</f>
        <v>0</v>
      </c>
      <c r="K81" s="157"/>
    </row>
    <row r="82" spans="2:12" s="9" customFormat="1" ht="19.899999999999999" customHeight="1" x14ac:dyDescent="0.3">
      <c r="B82" s="159"/>
      <c r="C82" s="160"/>
      <c r="D82" s="161" t="s">
        <v>388</v>
      </c>
      <c r="E82" s="162"/>
      <c r="F82" s="162"/>
      <c r="G82" s="162"/>
      <c r="H82" s="162"/>
      <c r="I82" s="163"/>
      <c r="J82" s="164">
        <f>J1478</f>
        <v>0</v>
      </c>
      <c r="K82" s="165"/>
    </row>
    <row r="83" spans="2:12" s="9" customFormat="1" ht="19.899999999999999" customHeight="1" x14ac:dyDescent="0.3">
      <c r="B83" s="159"/>
      <c r="C83" s="160"/>
      <c r="D83" s="161" t="s">
        <v>389</v>
      </c>
      <c r="E83" s="162"/>
      <c r="F83" s="162"/>
      <c r="G83" s="162"/>
      <c r="H83" s="162"/>
      <c r="I83" s="163"/>
      <c r="J83" s="164">
        <f>J1480</f>
        <v>0</v>
      </c>
      <c r="K83" s="165"/>
    </row>
    <row r="84" spans="2:12" s="1" customFormat="1" ht="21.75" customHeight="1" x14ac:dyDescent="0.3">
      <c r="B84" s="37"/>
      <c r="C84" s="38"/>
      <c r="D84" s="38"/>
      <c r="E84" s="38"/>
      <c r="F84" s="38"/>
      <c r="G84" s="38"/>
      <c r="H84" s="38"/>
      <c r="I84" s="119"/>
      <c r="J84" s="38"/>
      <c r="K84" s="41"/>
    </row>
    <row r="85" spans="2:12" s="1" customFormat="1" ht="6.95" customHeight="1" x14ac:dyDescent="0.3">
      <c r="B85" s="52"/>
      <c r="C85" s="53"/>
      <c r="D85" s="53"/>
      <c r="E85" s="53"/>
      <c r="F85" s="53"/>
      <c r="G85" s="53"/>
      <c r="H85" s="53"/>
      <c r="I85" s="141"/>
      <c r="J85" s="53"/>
      <c r="K85" s="54"/>
    </row>
    <row r="89" spans="2:12" s="1" customFormat="1" ht="6.95" customHeight="1" x14ac:dyDescent="0.3">
      <c r="B89" s="55"/>
      <c r="C89" s="56"/>
      <c r="D89" s="56"/>
      <c r="E89" s="56"/>
      <c r="F89" s="56"/>
      <c r="G89" s="56"/>
      <c r="H89" s="56"/>
      <c r="I89" s="144"/>
      <c r="J89" s="56"/>
      <c r="K89" s="56"/>
      <c r="L89" s="57"/>
    </row>
    <row r="90" spans="2:12" s="1" customFormat="1" ht="36.950000000000003" customHeight="1" x14ac:dyDescent="0.3">
      <c r="B90" s="37"/>
      <c r="C90" s="58" t="s">
        <v>390</v>
      </c>
      <c r="D90" s="59"/>
      <c r="E90" s="59"/>
      <c r="F90" s="59"/>
      <c r="G90" s="59"/>
      <c r="H90" s="59"/>
      <c r="I90" s="167"/>
      <c r="J90" s="59"/>
      <c r="K90" s="59"/>
      <c r="L90" s="57"/>
    </row>
    <row r="91" spans="2:12" s="1" customFormat="1" ht="6.95" customHeight="1" x14ac:dyDescent="0.3">
      <c r="B91" s="37"/>
      <c r="C91" s="59"/>
      <c r="D91" s="59"/>
      <c r="E91" s="59"/>
      <c r="F91" s="59"/>
      <c r="G91" s="59"/>
      <c r="H91" s="59"/>
      <c r="I91" s="167"/>
      <c r="J91" s="59"/>
      <c r="K91" s="59"/>
      <c r="L91" s="57"/>
    </row>
    <row r="92" spans="2:12" s="1" customFormat="1" ht="14.45" customHeight="1" x14ac:dyDescent="0.3">
      <c r="B92" s="37"/>
      <c r="C92" s="61" t="s">
        <v>16</v>
      </c>
      <c r="D92" s="59"/>
      <c r="E92" s="59"/>
      <c r="F92" s="59"/>
      <c r="G92" s="59"/>
      <c r="H92" s="59"/>
      <c r="I92" s="167"/>
      <c r="J92" s="59"/>
      <c r="K92" s="59"/>
      <c r="L92" s="57"/>
    </row>
    <row r="93" spans="2:12" s="1" customFormat="1" ht="22.5" customHeight="1" x14ac:dyDescent="0.3">
      <c r="B93" s="37"/>
      <c r="C93" s="59"/>
      <c r="D93" s="59"/>
      <c r="E93" s="425" t="str">
        <f>E7</f>
        <v>ZLEPŠENÍ EKOLOGICKÉHO STAVU ŘEKY BEČVY V HRANICÍCH</v>
      </c>
      <c r="F93" s="398"/>
      <c r="G93" s="398"/>
      <c r="H93" s="398"/>
      <c r="I93" s="167"/>
      <c r="J93" s="59"/>
      <c r="K93" s="59"/>
      <c r="L93" s="57"/>
    </row>
    <row r="94" spans="2:12" ht="15" x14ac:dyDescent="0.3">
      <c r="B94" s="23"/>
      <c r="C94" s="61" t="s">
        <v>226</v>
      </c>
      <c r="D94" s="168"/>
      <c r="E94" s="168"/>
      <c r="F94" s="168"/>
      <c r="G94" s="168"/>
      <c r="H94" s="168"/>
      <c r="J94" s="168"/>
      <c r="K94" s="168"/>
      <c r="L94" s="169"/>
    </row>
    <row r="95" spans="2:12" ht="22.5" customHeight="1" x14ac:dyDescent="0.3">
      <c r="B95" s="23"/>
      <c r="C95" s="168"/>
      <c r="D95" s="168"/>
      <c r="E95" s="425" t="s">
        <v>229</v>
      </c>
      <c r="F95" s="426"/>
      <c r="G95" s="426"/>
      <c r="H95" s="426"/>
      <c r="J95" s="168"/>
      <c r="K95" s="168"/>
      <c r="L95" s="169"/>
    </row>
    <row r="96" spans="2:12" ht="15" x14ac:dyDescent="0.3">
      <c r="B96" s="23"/>
      <c r="C96" s="61" t="s">
        <v>232</v>
      </c>
      <c r="D96" s="168"/>
      <c r="E96" s="168"/>
      <c r="F96" s="168"/>
      <c r="G96" s="168"/>
      <c r="H96" s="168"/>
      <c r="J96" s="168"/>
      <c r="K96" s="168"/>
      <c r="L96" s="169"/>
    </row>
    <row r="97" spans="2:65" s="1" customFormat="1" ht="22.5" customHeight="1" x14ac:dyDescent="0.3">
      <c r="B97" s="37"/>
      <c r="C97" s="59"/>
      <c r="D97" s="59"/>
      <c r="E97" s="424" t="s">
        <v>5031</v>
      </c>
      <c r="F97" s="398"/>
      <c r="G97" s="398"/>
      <c r="H97" s="398"/>
      <c r="I97" s="167"/>
      <c r="J97" s="59"/>
      <c r="K97" s="59"/>
      <c r="L97" s="57"/>
    </row>
    <row r="98" spans="2:65" s="1" customFormat="1" ht="14.45" customHeight="1" x14ac:dyDescent="0.3">
      <c r="B98" s="37"/>
      <c r="C98" s="61" t="s">
        <v>238</v>
      </c>
      <c r="D98" s="59"/>
      <c r="E98" s="59"/>
      <c r="F98" s="59"/>
      <c r="G98" s="59"/>
      <c r="H98" s="59"/>
      <c r="I98" s="167"/>
      <c r="J98" s="59"/>
      <c r="K98" s="59"/>
      <c r="L98" s="57"/>
    </row>
    <row r="99" spans="2:65" s="1" customFormat="1" ht="23.25" customHeight="1" x14ac:dyDescent="0.3">
      <c r="B99" s="37"/>
      <c r="C99" s="59"/>
      <c r="D99" s="59"/>
      <c r="E99" s="395" t="str">
        <f>E13</f>
        <v>SO 40.11 - Retenční nádrž RN1D - stavební část</v>
      </c>
      <c r="F99" s="398"/>
      <c r="G99" s="398"/>
      <c r="H99" s="398"/>
      <c r="I99" s="167"/>
      <c r="J99" s="59"/>
      <c r="K99" s="59"/>
      <c r="L99" s="57"/>
    </row>
    <row r="100" spans="2:65" s="1" customFormat="1" ht="6.95" customHeight="1" x14ac:dyDescent="0.3">
      <c r="B100" s="37"/>
      <c r="C100" s="59"/>
      <c r="D100" s="59"/>
      <c r="E100" s="59"/>
      <c r="F100" s="59"/>
      <c r="G100" s="59"/>
      <c r="H100" s="59"/>
      <c r="I100" s="167"/>
      <c r="J100" s="59"/>
      <c r="K100" s="59"/>
      <c r="L100" s="57"/>
    </row>
    <row r="101" spans="2:65" s="1" customFormat="1" ht="18" customHeight="1" x14ac:dyDescent="0.3">
      <c r="B101" s="37"/>
      <c r="C101" s="61" t="s">
        <v>24</v>
      </c>
      <c r="D101" s="59"/>
      <c r="E101" s="59"/>
      <c r="F101" s="170" t="str">
        <f>F16</f>
        <v>HRANICE - DRAHOTUŠE</v>
      </c>
      <c r="G101" s="59"/>
      <c r="H101" s="59"/>
      <c r="I101" s="171" t="s">
        <v>26</v>
      </c>
      <c r="J101" s="69" t="str">
        <f>IF(J16="","",J16)</f>
        <v>6.4.2016</v>
      </c>
      <c r="K101" s="59"/>
      <c r="L101" s="57"/>
    </row>
    <row r="102" spans="2:65" s="1" customFormat="1" ht="6.95" customHeight="1" x14ac:dyDescent="0.3">
      <c r="B102" s="37"/>
      <c r="C102" s="59"/>
      <c r="D102" s="59"/>
      <c r="E102" s="59"/>
      <c r="F102" s="59"/>
      <c r="G102" s="59"/>
      <c r="H102" s="59"/>
      <c r="I102" s="167"/>
      <c r="J102" s="59"/>
      <c r="K102" s="59"/>
      <c r="L102" s="57"/>
    </row>
    <row r="103" spans="2:65" s="1" customFormat="1" ht="15" x14ac:dyDescent="0.3">
      <c r="B103" s="37"/>
      <c r="C103" s="61" t="s">
        <v>34</v>
      </c>
      <c r="D103" s="59"/>
      <c r="E103" s="59"/>
      <c r="F103" s="170" t="str">
        <f>E19</f>
        <v>VODOVODY A KANALIZACE PŘEROV a.s.</v>
      </c>
      <c r="G103" s="59"/>
      <c r="H103" s="59"/>
      <c r="I103" s="171" t="s">
        <v>41</v>
      </c>
      <c r="J103" s="170" t="str">
        <f>E25</f>
        <v>JV PROJEKT VH s.r.o., BRNO</v>
      </c>
      <c r="K103" s="59"/>
      <c r="L103" s="57"/>
    </row>
    <row r="104" spans="2:65" s="1" customFormat="1" ht="14.45" customHeight="1" x14ac:dyDescent="0.3">
      <c r="B104" s="37"/>
      <c r="C104" s="61" t="s">
        <v>39</v>
      </c>
      <c r="D104" s="59"/>
      <c r="E104" s="59"/>
      <c r="F104" s="170" t="str">
        <f>IF(E22="","",E22)</f>
        <v/>
      </c>
      <c r="G104" s="59"/>
      <c r="H104" s="59"/>
      <c r="I104" s="167"/>
      <c r="J104" s="59"/>
      <c r="K104" s="59"/>
      <c r="L104" s="57"/>
    </row>
    <row r="105" spans="2:65" s="1" customFormat="1" ht="10.35" customHeight="1" x14ac:dyDescent="0.3">
      <c r="B105" s="37"/>
      <c r="C105" s="59"/>
      <c r="D105" s="59"/>
      <c r="E105" s="59"/>
      <c r="F105" s="59"/>
      <c r="G105" s="59"/>
      <c r="H105" s="59"/>
      <c r="I105" s="167"/>
      <c r="J105" s="59"/>
      <c r="K105" s="59"/>
      <c r="L105" s="57"/>
    </row>
    <row r="106" spans="2:65" s="10" customFormat="1" ht="29.25" customHeight="1" x14ac:dyDescent="0.3">
      <c r="B106" s="172"/>
      <c r="C106" s="173" t="s">
        <v>391</v>
      </c>
      <c r="D106" s="174" t="s">
        <v>64</v>
      </c>
      <c r="E106" s="174" t="s">
        <v>60</v>
      </c>
      <c r="F106" s="174" t="s">
        <v>392</v>
      </c>
      <c r="G106" s="174" t="s">
        <v>393</v>
      </c>
      <c r="H106" s="174" t="s">
        <v>394</v>
      </c>
      <c r="I106" s="175" t="s">
        <v>395</v>
      </c>
      <c r="J106" s="174" t="s">
        <v>333</v>
      </c>
      <c r="K106" s="176" t="s">
        <v>396</v>
      </c>
      <c r="L106" s="177"/>
      <c r="M106" s="77" t="s">
        <v>397</v>
      </c>
      <c r="N106" s="78" t="s">
        <v>49</v>
      </c>
      <c r="O106" s="78" t="s">
        <v>398</v>
      </c>
      <c r="P106" s="78" t="s">
        <v>399</v>
      </c>
      <c r="Q106" s="78" t="s">
        <v>400</v>
      </c>
      <c r="R106" s="78" t="s">
        <v>401</v>
      </c>
      <c r="S106" s="78" t="s">
        <v>402</v>
      </c>
      <c r="T106" s="79" t="s">
        <v>403</v>
      </c>
    </row>
    <row r="107" spans="2:65" s="1" customFormat="1" ht="29.25" customHeight="1" x14ac:dyDescent="0.35">
      <c r="B107" s="37"/>
      <c r="C107" s="83" t="s">
        <v>338</v>
      </c>
      <c r="D107" s="59"/>
      <c r="E107" s="59"/>
      <c r="F107" s="59"/>
      <c r="G107" s="59"/>
      <c r="H107" s="59"/>
      <c r="I107" s="167"/>
      <c r="J107" s="178">
        <f>BK107</f>
        <v>0</v>
      </c>
      <c r="K107" s="59"/>
      <c r="L107" s="57"/>
      <c r="M107" s="80"/>
      <c r="N107" s="81"/>
      <c r="O107" s="81"/>
      <c r="P107" s="179">
        <f>P108+P1448+P1477</f>
        <v>0</v>
      </c>
      <c r="Q107" s="81"/>
      <c r="R107" s="179">
        <f>R108+R1448+R1477</f>
        <v>1051.8855010599998</v>
      </c>
      <c r="S107" s="81"/>
      <c r="T107" s="180">
        <f>T108+T1448+T1477</f>
        <v>138.86236339999999</v>
      </c>
      <c r="AT107" s="19" t="s">
        <v>78</v>
      </c>
      <c r="AU107" s="19" t="s">
        <v>339</v>
      </c>
      <c r="BK107" s="181">
        <f>BK108+BK1448+BK1477</f>
        <v>0</v>
      </c>
    </row>
    <row r="108" spans="2:65" s="11" customFormat="1" ht="37.35" customHeight="1" x14ac:dyDescent="0.35">
      <c r="B108" s="182"/>
      <c r="C108" s="183"/>
      <c r="D108" s="184" t="s">
        <v>78</v>
      </c>
      <c r="E108" s="185" t="s">
        <v>404</v>
      </c>
      <c r="F108" s="185" t="s">
        <v>405</v>
      </c>
      <c r="G108" s="183"/>
      <c r="H108" s="183"/>
      <c r="I108" s="186"/>
      <c r="J108" s="187">
        <f>BK108</f>
        <v>0</v>
      </c>
      <c r="K108" s="183"/>
      <c r="L108" s="188"/>
      <c r="M108" s="189"/>
      <c r="N108" s="190"/>
      <c r="O108" s="190"/>
      <c r="P108" s="191">
        <f>P109+P778+P834+P986+P1104+P1163+P1167+P1400+P1446</f>
        <v>0</v>
      </c>
      <c r="Q108" s="190"/>
      <c r="R108" s="191">
        <f>R109+R778+R834+R986+R1104+R1163+R1167+R1400+R1446</f>
        <v>1050.8256710599999</v>
      </c>
      <c r="S108" s="190"/>
      <c r="T108" s="192">
        <f>T109+T778+T834+T986+T1104+T1163+T1167+T1400+T1446</f>
        <v>138.86236339999999</v>
      </c>
      <c r="AR108" s="193" t="s">
        <v>23</v>
      </c>
      <c r="AT108" s="194" t="s">
        <v>78</v>
      </c>
      <c r="AU108" s="194" t="s">
        <v>79</v>
      </c>
      <c r="AY108" s="193" t="s">
        <v>406</v>
      </c>
      <c r="BK108" s="195">
        <f>BK109+BK778+BK834+BK986+BK1104+BK1163+BK1167+BK1400+BK1446</f>
        <v>0</v>
      </c>
    </row>
    <row r="109" spans="2:65" s="11" customFormat="1" ht="19.899999999999999" customHeight="1" x14ac:dyDescent="0.3">
      <c r="B109" s="182"/>
      <c r="C109" s="183"/>
      <c r="D109" s="184" t="s">
        <v>78</v>
      </c>
      <c r="E109" s="196" t="s">
        <v>23</v>
      </c>
      <c r="F109" s="196" t="s">
        <v>407</v>
      </c>
      <c r="G109" s="183"/>
      <c r="H109" s="183"/>
      <c r="I109" s="186"/>
      <c r="J109" s="197">
        <f>BK109</f>
        <v>0</v>
      </c>
      <c r="K109" s="183"/>
      <c r="L109" s="188"/>
      <c r="M109" s="189"/>
      <c r="N109" s="190"/>
      <c r="O109" s="190"/>
      <c r="P109" s="191">
        <f>P110+P280+P567</f>
        <v>0</v>
      </c>
      <c r="Q109" s="190"/>
      <c r="R109" s="191">
        <f>R110+R280+R567</f>
        <v>154.48816357999999</v>
      </c>
      <c r="S109" s="190"/>
      <c r="T109" s="192">
        <f>T110+T280+T567</f>
        <v>30.5945134</v>
      </c>
      <c r="AR109" s="193" t="s">
        <v>23</v>
      </c>
      <c r="AT109" s="194" t="s">
        <v>78</v>
      </c>
      <c r="AU109" s="194" t="s">
        <v>23</v>
      </c>
      <c r="AY109" s="193" t="s">
        <v>406</v>
      </c>
      <c r="BK109" s="195">
        <f>BK110+BK280+BK567</f>
        <v>0</v>
      </c>
    </row>
    <row r="110" spans="2:65" s="11" customFormat="1" ht="14.85" customHeight="1" x14ac:dyDescent="0.3">
      <c r="B110" s="182"/>
      <c r="C110" s="183"/>
      <c r="D110" s="198" t="s">
        <v>78</v>
      </c>
      <c r="E110" s="199" t="s">
        <v>408</v>
      </c>
      <c r="F110" s="199" t="s">
        <v>409</v>
      </c>
      <c r="G110" s="183"/>
      <c r="H110" s="183"/>
      <c r="I110" s="186"/>
      <c r="J110" s="200">
        <f>BK110</f>
        <v>0</v>
      </c>
      <c r="K110" s="183"/>
      <c r="L110" s="188"/>
      <c r="M110" s="189"/>
      <c r="N110" s="190"/>
      <c r="O110" s="190"/>
      <c r="P110" s="191">
        <f>SUM(P111:P279)</f>
        <v>0</v>
      </c>
      <c r="Q110" s="190"/>
      <c r="R110" s="191">
        <f>SUM(R111:R279)</f>
        <v>0.68687578000000005</v>
      </c>
      <c r="S110" s="190"/>
      <c r="T110" s="192">
        <f>SUM(T111:T279)</f>
        <v>7.5570044000000003</v>
      </c>
      <c r="AR110" s="193" t="s">
        <v>23</v>
      </c>
      <c r="AT110" s="194" t="s">
        <v>78</v>
      </c>
      <c r="AU110" s="194" t="s">
        <v>87</v>
      </c>
      <c r="AY110" s="193" t="s">
        <v>406</v>
      </c>
      <c r="BK110" s="195">
        <f>SUM(BK111:BK279)</f>
        <v>0</v>
      </c>
    </row>
    <row r="111" spans="2:65" s="1" customFormat="1" ht="31.5" customHeight="1" x14ac:dyDescent="0.3">
      <c r="B111" s="37"/>
      <c r="C111" s="201" t="s">
        <v>23</v>
      </c>
      <c r="D111" s="201" t="s">
        <v>410</v>
      </c>
      <c r="E111" s="202" t="s">
        <v>5098</v>
      </c>
      <c r="F111" s="203" t="s">
        <v>5099</v>
      </c>
      <c r="G111" s="204" t="s">
        <v>466</v>
      </c>
      <c r="H111" s="205">
        <v>30</v>
      </c>
      <c r="I111" s="206"/>
      <c r="J111" s="207">
        <f>ROUND(I111*H111,2)</f>
        <v>0</v>
      </c>
      <c r="K111" s="203" t="s">
        <v>414</v>
      </c>
      <c r="L111" s="57"/>
      <c r="M111" s="208" t="s">
        <v>36</v>
      </c>
      <c r="N111" s="209" t="s">
        <v>50</v>
      </c>
      <c r="O111" s="38"/>
      <c r="P111" s="210">
        <f>O111*H111</f>
        <v>0</v>
      </c>
      <c r="Q111" s="210">
        <v>0</v>
      </c>
      <c r="R111" s="210">
        <f>Q111*H111</f>
        <v>0</v>
      </c>
      <c r="S111" s="210">
        <v>0</v>
      </c>
      <c r="T111" s="211">
        <f>S111*H111</f>
        <v>0</v>
      </c>
      <c r="AR111" s="19" t="s">
        <v>415</v>
      </c>
      <c r="AT111" s="19" t="s">
        <v>410</v>
      </c>
      <c r="AU111" s="19" t="s">
        <v>94</v>
      </c>
      <c r="AY111" s="19" t="s">
        <v>406</v>
      </c>
      <c r="BE111" s="212">
        <f>IF(N111="základní",J111,0)</f>
        <v>0</v>
      </c>
      <c r="BF111" s="212">
        <f>IF(N111="snížená",J111,0)</f>
        <v>0</v>
      </c>
      <c r="BG111" s="212">
        <f>IF(N111="zákl. přenesená",J111,0)</f>
        <v>0</v>
      </c>
      <c r="BH111" s="212">
        <f>IF(N111="sníž. přenesená",J111,0)</f>
        <v>0</v>
      </c>
      <c r="BI111" s="212">
        <f>IF(N111="nulová",J111,0)</f>
        <v>0</v>
      </c>
      <c r="BJ111" s="19" t="s">
        <v>23</v>
      </c>
      <c r="BK111" s="212">
        <f>ROUND(I111*H111,2)</f>
        <v>0</v>
      </c>
      <c r="BL111" s="19" t="s">
        <v>415</v>
      </c>
      <c r="BM111" s="19" t="s">
        <v>5100</v>
      </c>
    </row>
    <row r="112" spans="2:65" s="13" customFormat="1" x14ac:dyDescent="0.3">
      <c r="B112" s="225"/>
      <c r="C112" s="226"/>
      <c r="D112" s="215" t="s">
        <v>417</v>
      </c>
      <c r="E112" s="227" t="s">
        <v>36</v>
      </c>
      <c r="F112" s="228" t="s">
        <v>5101</v>
      </c>
      <c r="G112" s="226"/>
      <c r="H112" s="229">
        <v>30</v>
      </c>
      <c r="I112" s="230"/>
      <c r="J112" s="226"/>
      <c r="K112" s="226"/>
      <c r="L112" s="231"/>
      <c r="M112" s="232"/>
      <c r="N112" s="233"/>
      <c r="O112" s="233"/>
      <c r="P112" s="233"/>
      <c r="Q112" s="233"/>
      <c r="R112" s="233"/>
      <c r="S112" s="233"/>
      <c r="T112" s="234"/>
      <c r="AT112" s="235" t="s">
        <v>417</v>
      </c>
      <c r="AU112" s="235" t="s">
        <v>94</v>
      </c>
      <c r="AV112" s="13" t="s">
        <v>87</v>
      </c>
      <c r="AW112" s="13" t="s">
        <v>43</v>
      </c>
      <c r="AX112" s="13" t="s">
        <v>79</v>
      </c>
      <c r="AY112" s="235" t="s">
        <v>406</v>
      </c>
    </row>
    <row r="113" spans="2:65" s="15" customFormat="1" x14ac:dyDescent="0.3">
      <c r="B113" s="254"/>
      <c r="C113" s="255"/>
      <c r="D113" s="247" t="s">
        <v>417</v>
      </c>
      <c r="E113" s="265" t="s">
        <v>5038</v>
      </c>
      <c r="F113" s="266" t="s">
        <v>435</v>
      </c>
      <c r="G113" s="255"/>
      <c r="H113" s="267">
        <v>30</v>
      </c>
      <c r="I113" s="259"/>
      <c r="J113" s="255"/>
      <c r="K113" s="255"/>
      <c r="L113" s="260"/>
      <c r="M113" s="261"/>
      <c r="N113" s="262"/>
      <c r="O113" s="262"/>
      <c r="P113" s="262"/>
      <c r="Q113" s="262"/>
      <c r="R113" s="262"/>
      <c r="S113" s="262"/>
      <c r="T113" s="263"/>
      <c r="AT113" s="264" t="s">
        <v>417</v>
      </c>
      <c r="AU113" s="264" t="s">
        <v>94</v>
      </c>
      <c r="AV113" s="15" t="s">
        <v>94</v>
      </c>
      <c r="AW113" s="15" t="s">
        <v>43</v>
      </c>
      <c r="AX113" s="15" t="s">
        <v>23</v>
      </c>
      <c r="AY113" s="264" t="s">
        <v>406</v>
      </c>
    </row>
    <row r="114" spans="2:65" s="1" customFormat="1" ht="22.5" customHeight="1" x14ac:dyDescent="0.3">
      <c r="B114" s="37"/>
      <c r="C114" s="201" t="s">
        <v>87</v>
      </c>
      <c r="D114" s="201" t="s">
        <v>410</v>
      </c>
      <c r="E114" s="202" t="s">
        <v>5102</v>
      </c>
      <c r="F114" s="203" t="s">
        <v>5103</v>
      </c>
      <c r="G114" s="204" t="s">
        <v>1363</v>
      </c>
      <c r="H114" s="205">
        <v>1</v>
      </c>
      <c r="I114" s="206"/>
      <c r="J114" s="207">
        <f>ROUND(I114*H114,2)</f>
        <v>0</v>
      </c>
      <c r="K114" s="203" t="s">
        <v>414</v>
      </c>
      <c r="L114" s="57"/>
      <c r="M114" s="208" t="s">
        <v>36</v>
      </c>
      <c r="N114" s="209" t="s">
        <v>50</v>
      </c>
      <c r="O114" s="38"/>
      <c r="P114" s="210">
        <f>O114*H114</f>
        <v>0</v>
      </c>
      <c r="Q114" s="210">
        <v>0</v>
      </c>
      <c r="R114" s="210">
        <f>Q114*H114</f>
        <v>0</v>
      </c>
      <c r="S114" s="210">
        <v>0</v>
      </c>
      <c r="T114" s="211">
        <f>S114*H114</f>
        <v>0</v>
      </c>
      <c r="AR114" s="19" t="s">
        <v>415</v>
      </c>
      <c r="AT114" s="19" t="s">
        <v>410</v>
      </c>
      <c r="AU114" s="19" t="s">
        <v>94</v>
      </c>
      <c r="AY114" s="19" t="s">
        <v>406</v>
      </c>
      <c r="BE114" s="212">
        <f>IF(N114="základní",J114,0)</f>
        <v>0</v>
      </c>
      <c r="BF114" s="212">
        <f>IF(N114="snížená",J114,0)</f>
        <v>0</v>
      </c>
      <c r="BG114" s="212">
        <f>IF(N114="zákl. přenesená",J114,0)</f>
        <v>0</v>
      </c>
      <c r="BH114" s="212">
        <f>IF(N114="sníž. přenesená",J114,0)</f>
        <v>0</v>
      </c>
      <c r="BI114" s="212">
        <f>IF(N114="nulová",J114,0)</f>
        <v>0</v>
      </c>
      <c r="BJ114" s="19" t="s">
        <v>23</v>
      </c>
      <c r="BK114" s="212">
        <f>ROUND(I114*H114,2)</f>
        <v>0</v>
      </c>
      <c r="BL114" s="19" t="s">
        <v>415</v>
      </c>
      <c r="BM114" s="19" t="s">
        <v>5104</v>
      </c>
    </row>
    <row r="115" spans="2:65" s="13" customFormat="1" x14ac:dyDescent="0.3">
      <c r="B115" s="225"/>
      <c r="C115" s="226"/>
      <c r="D115" s="215" t="s">
        <v>417</v>
      </c>
      <c r="E115" s="227" t="s">
        <v>36</v>
      </c>
      <c r="F115" s="228" t="s">
        <v>23</v>
      </c>
      <c r="G115" s="226"/>
      <c r="H115" s="229">
        <v>1</v>
      </c>
      <c r="I115" s="230"/>
      <c r="J115" s="226"/>
      <c r="K115" s="226"/>
      <c r="L115" s="231"/>
      <c r="M115" s="232"/>
      <c r="N115" s="233"/>
      <c r="O115" s="233"/>
      <c r="P115" s="233"/>
      <c r="Q115" s="233"/>
      <c r="R115" s="233"/>
      <c r="S115" s="233"/>
      <c r="T115" s="234"/>
      <c r="AT115" s="235" t="s">
        <v>417</v>
      </c>
      <c r="AU115" s="235" t="s">
        <v>94</v>
      </c>
      <c r="AV115" s="13" t="s">
        <v>87</v>
      </c>
      <c r="AW115" s="13" t="s">
        <v>43</v>
      </c>
      <c r="AX115" s="13" t="s">
        <v>79</v>
      </c>
      <c r="AY115" s="235" t="s">
        <v>406</v>
      </c>
    </row>
    <row r="116" spans="2:65" s="15" customFormat="1" x14ac:dyDescent="0.3">
      <c r="B116" s="254"/>
      <c r="C116" s="255"/>
      <c r="D116" s="247" t="s">
        <v>417</v>
      </c>
      <c r="E116" s="265" t="s">
        <v>5064</v>
      </c>
      <c r="F116" s="266" t="s">
        <v>435</v>
      </c>
      <c r="G116" s="255"/>
      <c r="H116" s="267">
        <v>1</v>
      </c>
      <c r="I116" s="259"/>
      <c r="J116" s="255"/>
      <c r="K116" s="255"/>
      <c r="L116" s="260"/>
      <c r="M116" s="261"/>
      <c r="N116" s="262"/>
      <c r="O116" s="262"/>
      <c r="P116" s="262"/>
      <c r="Q116" s="262"/>
      <c r="R116" s="262"/>
      <c r="S116" s="262"/>
      <c r="T116" s="263"/>
      <c r="AT116" s="264" t="s">
        <v>417</v>
      </c>
      <c r="AU116" s="264" t="s">
        <v>94</v>
      </c>
      <c r="AV116" s="15" t="s">
        <v>94</v>
      </c>
      <c r="AW116" s="15" t="s">
        <v>43</v>
      </c>
      <c r="AX116" s="15" t="s">
        <v>23</v>
      </c>
      <c r="AY116" s="264" t="s">
        <v>406</v>
      </c>
    </row>
    <row r="117" spans="2:65" s="1" customFormat="1" ht="22.5" customHeight="1" x14ac:dyDescent="0.3">
      <c r="B117" s="37"/>
      <c r="C117" s="201" t="s">
        <v>94</v>
      </c>
      <c r="D117" s="201" t="s">
        <v>410</v>
      </c>
      <c r="E117" s="202" t="s">
        <v>5105</v>
      </c>
      <c r="F117" s="203" t="s">
        <v>5106</v>
      </c>
      <c r="G117" s="204" t="s">
        <v>1363</v>
      </c>
      <c r="H117" s="205">
        <v>5</v>
      </c>
      <c r="I117" s="206"/>
      <c r="J117" s="207">
        <f>ROUND(I117*H117,2)</f>
        <v>0</v>
      </c>
      <c r="K117" s="203" t="s">
        <v>414</v>
      </c>
      <c r="L117" s="57"/>
      <c r="M117" s="208" t="s">
        <v>36</v>
      </c>
      <c r="N117" s="209" t="s">
        <v>50</v>
      </c>
      <c r="O117" s="38"/>
      <c r="P117" s="210">
        <f>O117*H117</f>
        <v>0</v>
      </c>
      <c r="Q117" s="210">
        <v>0</v>
      </c>
      <c r="R117" s="210">
        <f>Q117*H117</f>
        <v>0</v>
      </c>
      <c r="S117" s="210">
        <v>0</v>
      </c>
      <c r="T117" s="211">
        <f>S117*H117</f>
        <v>0</v>
      </c>
      <c r="AR117" s="19" t="s">
        <v>415</v>
      </c>
      <c r="AT117" s="19" t="s">
        <v>410</v>
      </c>
      <c r="AU117" s="19" t="s">
        <v>94</v>
      </c>
      <c r="AY117" s="19" t="s">
        <v>406</v>
      </c>
      <c r="BE117" s="212">
        <f>IF(N117="základní",J117,0)</f>
        <v>0</v>
      </c>
      <c r="BF117" s="212">
        <f>IF(N117="snížená",J117,0)</f>
        <v>0</v>
      </c>
      <c r="BG117" s="212">
        <f>IF(N117="zákl. přenesená",J117,0)</f>
        <v>0</v>
      </c>
      <c r="BH117" s="212">
        <f>IF(N117="sníž. přenesená",J117,0)</f>
        <v>0</v>
      </c>
      <c r="BI117" s="212">
        <f>IF(N117="nulová",J117,0)</f>
        <v>0</v>
      </c>
      <c r="BJ117" s="19" t="s">
        <v>23</v>
      </c>
      <c r="BK117" s="212">
        <f>ROUND(I117*H117,2)</f>
        <v>0</v>
      </c>
      <c r="BL117" s="19" t="s">
        <v>415</v>
      </c>
      <c r="BM117" s="19" t="s">
        <v>5107</v>
      </c>
    </row>
    <row r="118" spans="2:65" s="13" customFormat="1" x14ac:dyDescent="0.3">
      <c r="B118" s="225"/>
      <c r="C118" s="226"/>
      <c r="D118" s="215" t="s">
        <v>417</v>
      </c>
      <c r="E118" s="227" t="s">
        <v>36</v>
      </c>
      <c r="F118" s="228" t="s">
        <v>440</v>
      </c>
      <c r="G118" s="226"/>
      <c r="H118" s="229">
        <v>5</v>
      </c>
      <c r="I118" s="230"/>
      <c r="J118" s="226"/>
      <c r="K118" s="226"/>
      <c r="L118" s="231"/>
      <c r="M118" s="232"/>
      <c r="N118" s="233"/>
      <c r="O118" s="233"/>
      <c r="P118" s="233"/>
      <c r="Q118" s="233"/>
      <c r="R118" s="233"/>
      <c r="S118" s="233"/>
      <c r="T118" s="234"/>
      <c r="AT118" s="235" t="s">
        <v>417</v>
      </c>
      <c r="AU118" s="235" t="s">
        <v>94</v>
      </c>
      <c r="AV118" s="13" t="s">
        <v>87</v>
      </c>
      <c r="AW118" s="13" t="s">
        <v>43</v>
      </c>
      <c r="AX118" s="13" t="s">
        <v>79</v>
      </c>
      <c r="AY118" s="235" t="s">
        <v>406</v>
      </c>
    </row>
    <row r="119" spans="2:65" s="15" customFormat="1" x14ac:dyDescent="0.3">
      <c r="B119" s="254"/>
      <c r="C119" s="255"/>
      <c r="D119" s="247" t="s">
        <v>417</v>
      </c>
      <c r="E119" s="265" t="s">
        <v>5065</v>
      </c>
      <c r="F119" s="266" t="s">
        <v>435</v>
      </c>
      <c r="G119" s="255"/>
      <c r="H119" s="267">
        <v>5</v>
      </c>
      <c r="I119" s="259"/>
      <c r="J119" s="255"/>
      <c r="K119" s="255"/>
      <c r="L119" s="260"/>
      <c r="M119" s="261"/>
      <c r="N119" s="262"/>
      <c r="O119" s="262"/>
      <c r="P119" s="262"/>
      <c r="Q119" s="262"/>
      <c r="R119" s="262"/>
      <c r="S119" s="262"/>
      <c r="T119" s="263"/>
      <c r="AT119" s="264" t="s">
        <v>417</v>
      </c>
      <c r="AU119" s="264" t="s">
        <v>94</v>
      </c>
      <c r="AV119" s="15" t="s">
        <v>94</v>
      </c>
      <c r="AW119" s="15" t="s">
        <v>43</v>
      </c>
      <c r="AX119" s="15" t="s">
        <v>23</v>
      </c>
      <c r="AY119" s="264" t="s">
        <v>406</v>
      </c>
    </row>
    <row r="120" spans="2:65" s="1" customFormat="1" ht="22.5" customHeight="1" x14ac:dyDescent="0.3">
      <c r="B120" s="37"/>
      <c r="C120" s="201" t="s">
        <v>415</v>
      </c>
      <c r="D120" s="201" t="s">
        <v>410</v>
      </c>
      <c r="E120" s="202" t="s">
        <v>5108</v>
      </c>
      <c r="F120" s="203" t="s">
        <v>5109</v>
      </c>
      <c r="G120" s="204" t="s">
        <v>1363</v>
      </c>
      <c r="H120" s="205">
        <v>1</v>
      </c>
      <c r="I120" s="206"/>
      <c r="J120" s="207">
        <f>ROUND(I120*H120,2)</f>
        <v>0</v>
      </c>
      <c r="K120" s="203" t="s">
        <v>414</v>
      </c>
      <c r="L120" s="57"/>
      <c r="M120" s="208" t="s">
        <v>36</v>
      </c>
      <c r="N120" s="209" t="s">
        <v>50</v>
      </c>
      <c r="O120" s="38"/>
      <c r="P120" s="210">
        <f>O120*H120</f>
        <v>0</v>
      </c>
      <c r="Q120" s="210">
        <v>8.0000000000000007E-5</v>
      </c>
      <c r="R120" s="210">
        <f>Q120*H120</f>
        <v>8.0000000000000007E-5</v>
      </c>
      <c r="S120" s="210">
        <v>0</v>
      </c>
      <c r="T120" s="211">
        <f>S120*H120</f>
        <v>0</v>
      </c>
      <c r="AR120" s="19" t="s">
        <v>415</v>
      </c>
      <c r="AT120" s="19" t="s">
        <v>410</v>
      </c>
      <c r="AU120" s="19" t="s">
        <v>94</v>
      </c>
      <c r="AY120" s="19" t="s">
        <v>406</v>
      </c>
      <c r="BE120" s="212">
        <f>IF(N120="základní",J120,0)</f>
        <v>0</v>
      </c>
      <c r="BF120" s="212">
        <f>IF(N120="snížená",J120,0)</f>
        <v>0</v>
      </c>
      <c r="BG120" s="212">
        <f>IF(N120="zákl. přenesená",J120,0)</f>
        <v>0</v>
      </c>
      <c r="BH120" s="212">
        <f>IF(N120="sníž. přenesená",J120,0)</f>
        <v>0</v>
      </c>
      <c r="BI120" s="212">
        <f>IF(N120="nulová",J120,0)</f>
        <v>0</v>
      </c>
      <c r="BJ120" s="19" t="s">
        <v>23</v>
      </c>
      <c r="BK120" s="212">
        <f>ROUND(I120*H120,2)</f>
        <v>0</v>
      </c>
      <c r="BL120" s="19" t="s">
        <v>415</v>
      </c>
      <c r="BM120" s="19" t="s">
        <v>5110</v>
      </c>
    </row>
    <row r="121" spans="2:65" s="13" customFormat="1" x14ac:dyDescent="0.3">
      <c r="B121" s="225"/>
      <c r="C121" s="226"/>
      <c r="D121" s="247" t="s">
        <v>417</v>
      </c>
      <c r="E121" s="251" t="s">
        <v>36</v>
      </c>
      <c r="F121" s="252" t="s">
        <v>5064</v>
      </c>
      <c r="G121" s="226"/>
      <c r="H121" s="253">
        <v>1</v>
      </c>
      <c r="I121" s="230"/>
      <c r="J121" s="226"/>
      <c r="K121" s="226"/>
      <c r="L121" s="231"/>
      <c r="M121" s="232"/>
      <c r="N121" s="233"/>
      <c r="O121" s="233"/>
      <c r="P121" s="233"/>
      <c r="Q121" s="233"/>
      <c r="R121" s="233"/>
      <c r="S121" s="233"/>
      <c r="T121" s="234"/>
      <c r="AT121" s="235" t="s">
        <v>417</v>
      </c>
      <c r="AU121" s="235" t="s">
        <v>94</v>
      </c>
      <c r="AV121" s="13" t="s">
        <v>87</v>
      </c>
      <c r="AW121" s="13" t="s">
        <v>43</v>
      </c>
      <c r="AX121" s="13" t="s">
        <v>23</v>
      </c>
      <c r="AY121" s="235" t="s">
        <v>406</v>
      </c>
    </row>
    <row r="122" spans="2:65" s="1" customFormat="1" ht="22.5" customHeight="1" x14ac:dyDescent="0.3">
      <c r="B122" s="37"/>
      <c r="C122" s="201" t="s">
        <v>440</v>
      </c>
      <c r="D122" s="201" t="s">
        <v>410</v>
      </c>
      <c r="E122" s="202" t="s">
        <v>5111</v>
      </c>
      <c r="F122" s="203" t="s">
        <v>5112</v>
      </c>
      <c r="G122" s="204" t="s">
        <v>1363</v>
      </c>
      <c r="H122" s="205">
        <v>5</v>
      </c>
      <c r="I122" s="206"/>
      <c r="J122" s="207">
        <f>ROUND(I122*H122,2)</f>
        <v>0</v>
      </c>
      <c r="K122" s="203" t="s">
        <v>414</v>
      </c>
      <c r="L122" s="57"/>
      <c r="M122" s="208" t="s">
        <v>36</v>
      </c>
      <c r="N122" s="209" t="s">
        <v>50</v>
      </c>
      <c r="O122" s="38"/>
      <c r="P122" s="210">
        <f>O122*H122</f>
        <v>0</v>
      </c>
      <c r="Q122" s="210">
        <v>8.0000000000000007E-5</v>
      </c>
      <c r="R122" s="210">
        <f>Q122*H122</f>
        <v>4.0000000000000002E-4</v>
      </c>
      <c r="S122" s="210">
        <v>0</v>
      </c>
      <c r="T122" s="211">
        <f>S122*H122</f>
        <v>0</v>
      </c>
      <c r="AR122" s="19" t="s">
        <v>415</v>
      </c>
      <c r="AT122" s="19" t="s">
        <v>410</v>
      </c>
      <c r="AU122" s="19" t="s">
        <v>94</v>
      </c>
      <c r="AY122" s="19" t="s">
        <v>406</v>
      </c>
      <c r="BE122" s="212">
        <f>IF(N122="základní",J122,0)</f>
        <v>0</v>
      </c>
      <c r="BF122" s="212">
        <f>IF(N122="snížená",J122,0)</f>
        <v>0</v>
      </c>
      <c r="BG122" s="212">
        <f>IF(N122="zákl. přenesená",J122,0)</f>
        <v>0</v>
      </c>
      <c r="BH122" s="212">
        <f>IF(N122="sníž. přenesená",J122,0)</f>
        <v>0</v>
      </c>
      <c r="BI122" s="212">
        <f>IF(N122="nulová",J122,0)</f>
        <v>0</v>
      </c>
      <c r="BJ122" s="19" t="s">
        <v>23</v>
      </c>
      <c r="BK122" s="212">
        <f>ROUND(I122*H122,2)</f>
        <v>0</v>
      </c>
      <c r="BL122" s="19" t="s">
        <v>415</v>
      </c>
      <c r="BM122" s="19" t="s">
        <v>5113</v>
      </c>
    </row>
    <row r="123" spans="2:65" s="13" customFormat="1" x14ac:dyDescent="0.3">
      <c r="B123" s="225"/>
      <c r="C123" s="226"/>
      <c r="D123" s="247" t="s">
        <v>417</v>
      </c>
      <c r="E123" s="251" t="s">
        <v>36</v>
      </c>
      <c r="F123" s="252" t="s">
        <v>5065</v>
      </c>
      <c r="G123" s="226"/>
      <c r="H123" s="253">
        <v>5</v>
      </c>
      <c r="I123" s="230"/>
      <c r="J123" s="226"/>
      <c r="K123" s="226"/>
      <c r="L123" s="231"/>
      <c r="M123" s="232"/>
      <c r="N123" s="233"/>
      <c r="O123" s="233"/>
      <c r="P123" s="233"/>
      <c r="Q123" s="233"/>
      <c r="R123" s="233"/>
      <c r="S123" s="233"/>
      <c r="T123" s="234"/>
      <c r="AT123" s="235" t="s">
        <v>417</v>
      </c>
      <c r="AU123" s="235" t="s">
        <v>94</v>
      </c>
      <c r="AV123" s="13" t="s">
        <v>87</v>
      </c>
      <c r="AW123" s="13" t="s">
        <v>43</v>
      </c>
      <c r="AX123" s="13" t="s">
        <v>23</v>
      </c>
      <c r="AY123" s="235" t="s">
        <v>406</v>
      </c>
    </row>
    <row r="124" spans="2:65" s="1" customFormat="1" ht="22.5" customHeight="1" x14ac:dyDescent="0.3">
      <c r="B124" s="37"/>
      <c r="C124" s="201" t="s">
        <v>446</v>
      </c>
      <c r="D124" s="201" t="s">
        <v>410</v>
      </c>
      <c r="E124" s="202" t="s">
        <v>5114</v>
      </c>
      <c r="F124" s="203" t="s">
        <v>5115</v>
      </c>
      <c r="G124" s="204" t="s">
        <v>1363</v>
      </c>
      <c r="H124" s="205">
        <v>1</v>
      </c>
      <c r="I124" s="206"/>
      <c r="J124" s="207">
        <f>ROUND(I124*H124,2)</f>
        <v>0</v>
      </c>
      <c r="K124" s="203" t="s">
        <v>414</v>
      </c>
      <c r="L124" s="57"/>
      <c r="M124" s="208" t="s">
        <v>36</v>
      </c>
      <c r="N124" s="209" t="s">
        <v>50</v>
      </c>
      <c r="O124" s="38"/>
      <c r="P124" s="210">
        <f>O124*H124</f>
        <v>0</v>
      </c>
      <c r="Q124" s="210">
        <v>0</v>
      </c>
      <c r="R124" s="210">
        <f>Q124*H124</f>
        <v>0</v>
      </c>
      <c r="S124" s="210">
        <v>0</v>
      </c>
      <c r="T124" s="211">
        <f>S124*H124</f>
        <v>0</v>
      </c>
      <c r="AR124" s="19" t="s">
        <v>415</v>
      </c>
      <c r="AT124" s="19" t="s">
        <v>410</v>
      </c>
      <c r="AU124" s="19" t="s">
        <v>94</v>
      </c>
      <c r="AY124" s="19" t="s">
        <v>406</v>
      </c>
      <c r="BE124" s="212">
        <f>IF(N124="základní",J124,0)</f>
        <v>0</v>
      </c>
      <c r="BF124" s="212">
        <f>IF(N124="snížená",J124,0)</f>
        <v>0</v>
      </c>
      <c r="BG124" s="212">
        <f>IF(N124="zákl. přenesená",J124,0)</f>
        <v>0</v>
      </c>
      <c r="BH124" s="212">
        <f>IF(N124="sníž. přenesená",J124,0)</f>
        <v>0</v>
      </c>
      <c r="BI124" s="212">
        <f>IF(N124="nulová",J124,0)</f>
        <v>0</v>
      </c>
      <c r="BJ124" s="19" t="s">
        <v>23</v>
      </c>
      <c r="BK124" s="212">
        <f>ROUND(I124*H124,2)</f>
        <v>0</v>
      </c>
      <c r="BL124" s="19" t="s">
        <v>415</v>
      </c>
      <c r="BM124" s="19" t="s">
        <v>5116</v>
      </c>
    </row>
    <row r="125" spans="2:65" s="13" customFormat="1" x14ac:dyDescent="0.3">
      <c r="B125" s="225"/>
      <c r="C125" s="226"/>
      <c r="D125" s="247" t="s">
        <v>417</v>
      </c>
      <c r="E125" s="251" t="s">
        <v>36</v>
      </c>
      <c r="F125" s="252" t="s">
        <v>5064</v>
      </c>
      <c r="G125" s="226"/>
      <c r="H125" s="253">
        <v>1</v>
      </c>
      <c r="I125" s="230"/>
      <c r="J125" s="226"/>
      <c r="K125" s="226"/>
      <c r="L125" s="231"/>
      <c r="M125" s="232"/>
      <c r="N125" s="233"/>
      <c r="O125" s="233"/>
      <c r="P125" s="233"/>
      <c r="Q125" s="233"/>
      <c r="R125" s="233"/>
      <c r="S125" s="233"/>
      <c r="T125" s="234"/>
      <c r="AT125" s="235" t="s">
        <v>417</v>
      </c>
      <c r="AU125" s="235" t="s">
        <v>94</v>
      </c>
      <c r="AV125" s="13" t="s">
        <v>87</v>
      </c>
      <c r="AW125" s="13" t="s">
        <v>43</v>
      </c>
      <c r="AX125" s="13" t="s">
        <v>23</v>
      </c>
      <c r="AY125" s="235" t="s">
        <v>406</v>
      </c>
    </row>
    <row r="126" spans="2:65" s="1" customFormat="1" ht="22.5" customHeight="1" x14ac:dyDescent="0.3">
      <c r="B126" s="37"/>
      <c r="C126" s="201" t="s">
        <v>452</v>
      </c>
      <c r="D126" s="201" t="s">
        <v>410</v>
      </c>
      <c r="E126" s="202" t="s">
        <v>5117</v>
      </c>
      <c r="F126" s="203" t="s">
        <v>5118</v>
      </c>
      <c r="G126" s="204" t="s">
        <v>1363</v>
      </c>
      <c r="H126" s="205">
        <v>5</v>
      </c>
      <c r="I126" s="206"/>
      <c r="J126" s="207">
        <f>ROUND(I126*H126,2)</f>
        <v>0</v>
      </c>
      <c r="K126" s="203" t="s">
        <v>414</v>
      </c>
      <c r="L126" s="57"/>
      <c r="M126" s="208" t="s">
        <v>36</v>
      </c>
      <c r="N126" s="209" t="s">
        <v>50</v>
      </c>
      <c r="O126" s="38"/>
      <c r="P126" s="210">
        <f>O126*H126</f>
        <v>0</v>
      </c>
      <c r="Q126" s="210">
        <v>0</v>
      </c>
      <c r="R126" s="210">
        <f>Q126*H126</f>
        <v>0</v>
      </c>
      <c r="S126" s="210">
        <v>0</v>
      </c>
      <c r="T126" s="211">
        <f>S126*H126</f>
        <v>0</v>
      </c>
      <c r="AR126" s="19" t="s">
        <v>415</v>
      </c>
      <c r="AT126" s="19" t="s">
        <v>410</v>
      </c>
      <c r="AU126" s="19" t="s">
        <v>94</v>
      </c>
      <c r="AY126" s="19" t="s">
        <v>406</v>
      </c>
      <c r="BE126" s="212">
        <f>IF(N126="základní",J126,0)</f>
        <v>0</v>
      </c>
      <c r="BF126" s="212">
        <f>IF(N126="snížená",J126,0)</f>
        <v>0</v>
      </c>
      <c r="BG126" s="212">
        <f>IF(N126="zákl. přenesená",J126,0)</f>
        <v>0</v>
      </c>
      <c r="BH126" s="212">
        <f>IF(N126="sníž. přenesená",J126,0)</f>
        <v>0</v>
      </c>
      <c r="BI126" s="212">
        <f>IF(N126="nulová",J126,0)</f>
        <v>0</v>
      </c>
      <c r="BJ126" s="19" t="s">
        <v>23</v>
      </c>
      <c r="BK126" s="212">
        <f>ROUND(I126*H126,2)</f>
        <v>0</v>
      </c>
      <c r="BL126" s="19" t="s">
        <v>415</v>
      </c>
      <c r="BM126" s="19" t="s">
        <v>5119</v>
      </c>
    </row>
    <row r="127" spans="2:65" s="13" customFormat="1" x14ac:dyDescent="0.3">
      <c r="B127" s="225"/>
      <c r="C127" s="226"/>
      <c r="D127" s="247" t="s">
        <v>417</v>
      </c>
      <c r="E127" s="251" t="s">
        <v>36</v>
      </c>
      <c r="F127" s="252" t="s">
        <v>5065</v>
      </c>
      <c r="G127" s="226"/>
      <c r="H127" s="253">
        <v>5</v>
      </c>
      <c r="I127" s="230"/>
      <c r="J127" s="226"/>
      <c r="K127" s="226"/>
      <c r="L127" s="231"/>
      <c r="M127" s="232"/>
      <c r="N127" s="233"/>
      <c r="O127" s="233"/>
      <c r="P127" s="233"/>
      <c r="Q127" s="233"/>
      <c r="R127" s="233"/>
      <c r="S127" s="233"/>
      <c r="T127" s="234"/>
      <c r="AT127" s="235" t="s">
        <v>417</v>
      </c>
      <c r="AU127" s="235" t="s">
        <v>94</v>
      </c>
      <c r="AV127" s="13" t="s">
        <v>87</v>
      </c>
      <c r="AW127" s="13" t="s">
        <v>43</v>
      </c>
      <c r="AX127" s="13" t="s">
        <v>23</v>
      </c>
      <c r="AY127" s="235" t="s">
        <v>406</v>
      </c>
    </row>
    <row r="128" spans="2:65" s="1" customFormat="1" ht="22.5" customHeight="1" x14ac:dyDescent="0.3">
      <c r="B128" s="37"/>
      <c r="C128" s="201" t="s">
        <v>457</v>
      </c>
      <c r="D128" s="201" t="s">
        <v>410</v>
      </c>
      <c r="E128" s="202" t="s">
        <v>5120</v>
      </c>
      <c r="F128" s="203" t="s">
        <v>5121</v>
      </c>
      <c r="G128" s="204" t="s">
        <v>1363</v>
      </c>
      <c r="H128" s="205">
        <v>1</v>
      </c>
      <c r="I128" s="206"/>
      <c r="J128" s="207">
        <f>ROUND(I128*H128,2)</f>
        <v>0</v>
      </c>
      <c r="K128" s="203" t="s">
        <v>414</v>
      </c>
      <c r="L128" s="57"/>
      <c r="M128" s="208" t="s">
        <v>36</v>
      </c>
      <c r="N128" s="209" t="s">
        <v>50</v>
      </c>
      <c r="O128" s="38"/>
      <c r="P128" s="210">
        <f>O128*H128</f>
        <v>0</v>
      </c>
      <c r="Q128" s="210">
        <v>0</v>
      </c>
      <c r="R128" s="210">
        <f>Q128*H128</f>
        <v>0</v>
      </c>
      <c r="S128" s="210">
        <v>0</v>
      </c>
      <c r="T128" s="211">
        <f>S128*H128</f>
        <v>0</v>
      </c>
      <c r="AR128" s="19" t="s">
        <v>415</v>
      </c>
      <c r="AT128" s="19" t="s">
        <v>410</v>
      </c>
      <c r="AU128" s="19" t="s">
        <v>94</v>
      </c>
      <c r="AY128" s="19" t="s">
        <v>406</v>
      </c>
      <c r="BE128" s="212">
        <f>IF(N128="základní",J128,0)</f>
        <v>0</v>
      </c>
      <c r="BF128" s="212">
        <f>IF(N128="snížená",J128,0)</f>
        <v>0</v>
      </c>
      <c r="BG128" s="212">
        <f>IF(N128="zákl. přenesená",J128,0)</f>
        <v>0</v>
      </c>
      <c r="BH128" s="212">
        <f>IF(N128="sníž. přenesená",J128,0)</f>
        <v>0</v>
      </c>
      <c r="BI128" s="212">
        <f>IF(N128="nulová",J128,0)</f>
        <v>0</v>
      </c>
      <c r="BJ128" s="19" t="s">
        <v>23</v>
      </c>
      <c r="BK128" s="212">
        <f>ROUND(I128*H128,2)</f>
        <v>0</v>
      </c>
      <c r="BL128" s="19" t="s">
        <v>415</v>
      </c>
      <c r="BM128" s="19" t="s">
        <v>5122</v>
      </c>
    </row>
    <row r="129" spans="2:65" s="13" customFormat="1" x14ac:dyDescent="0.3">
      <c r="B129" s="225"/>
      <c r="C129" s="226"/>
      <c r="D129" s="247" t="s">
        <v>417</v>
      </c>
      <c r="E129" s="251" t="s">
        <v>36</v>
      </c>
      <c r="F129" s="252" t="s">
        <v>5064</v>
      </c>
      <c r="G129" s="226"/>
      <c r="H129" s="253">
        <v>1</v>
      </c>
      <c r="I129" s="230"/>
      <c r="J129" s="226"/>
      <c r="K129" s="226"/>
      <c r="L129" s="231"/>
      <c r="M129" s="232"/>
      <c r="N129" s="233"/>
      <c r="O129" s="233"/>
      <c r="P129" s="233"/>
      <c r="Q129" s="233"/>
      <c r="R129" s="233"/>
      <c r="S129" s="233"/>
      <c r="T129" s="234"/>
      <c r="AT129" s="235" t="s">
        <v>417</v>
      </c>
      <c r="AU129" s="235" t="s">
        <v>94</v>
      </c>
      <c r="AV129" s="13" t="s">
        <v>87</v>
      </c>
      <c r="AW129" s="13" t="s">
        <v>43</v>
      </c>
      <c r="AX129" s="13" t="s">
        <v>23</v>
      </c>
      <c r="AY129" s="235" t="s">
        <v>406</v>
      </c>
    </row>
    <row r="130" spans="2:65" s="1" customFormat="1" ht="22.5" customHeight="1" x14ac:dyDescent="0.3">
      <c r="B130" s="37"/>
      <c r="C130" s="201" t="s">
        <v>463</v>
      </c>
      <c r="D130" s="201" t="s">
        <v>410</v>
      </c>
      <c r="E130" s="202" t="s">
        <v>5123</v>
      </c>
      <c r="F130" s="203" t="s">
        <v>5124</v>
      </c>
      <c r="G130" s="204" t="s">
        <v>1363</v>
      </c>
      <c r="H130" s="205">
        <v>5</v>
      </c>
      <c r="I130" s="206"/>
      <c r="J130" s="207">
        <f>ROUND(I130*H130,2)</f>
        <v>0</v>
      </c>
      <c r="K130" s="203" t="s">
        <v>414</v>
      </c>
      <c r="L130" s="57"/>
      <c r="M130" s="208" t="s">
        <v>36</v>
      </c>
      <c r="N130" s="209" t="s">
        <v>50</v>
      </c>
      <c r="O130" s="38"/>
      <c r="P130" s="210">
        <f>O130*H130</f>
        <v>0</v>
      </c>
      <c r="Q130" s="210">
        <v>0</v>
      </c>
      <c r="R130" s="210">
        <f>Q130*H130</f>
        <v>0</v>
      </c>
      <c r="S130" s="210">
        <v>0</v>
      </c>
      <c r="T130" s="211">
        <f>S130*H130</f>
        <v>0</v>
      </c>
      <c r="AR130" s="19" t="s">
        <v>415</v>
      </c>
      <c r="AT130" s="19" t="s">
        <v>410</v>
      </c>
      <c r="AU130" s="19" t="s">
        <v>94</v>
      </c>
      <c r="AY130" s="19" t="s">
        <v>406</v>
      </c>
      <c r="BE130" s="212">
        <f>IF(N130="základní",J130,0)</f>
        <v>0</v>
      </c>
      <c r="BF130" s="212">
        <f>IF(N130="snížená",J130,0)</f>
        <v>0</v>
      </c>
      <c r="BG130" s="212">
        <f>IF(N130="zákl. přenesená",J130,0)</f>
        <v>0</v>
      </c>
      <c r="BH130" s="212">
        <f>IF(N130="sníž. přenesená",J130,0)</f>
        <v>0</v>
      </c>
      <c r="BI130" s="212">
        <f>IF(N130="nulová",J130,0)</f>
        <v>0</v>
      </c>
      <c r="BJ130" s="19" t="s">
        <v>23</v>
      </c>
      <c r="BK130" s="212">
        <f>ROUND(I130*H130,2)</f>
        <v>0</v>
      </c>
      <c r="BL130" s="19" t="s">
        <v>415</v>
      </c>
      <c r="BM130" s="19" t="s">
        <v>5125</v>
      </c>
    </row>
    <row r="131" spans="2:65" s="13" customFormat="1" x14ac:dyDescent="0.3">
      <c r="B131" s="225"/>
      <c r="C131" s="226"/>
      <c r="D131" s="247" t="s">
        <v>417</v>
      </c>
      <c r="E131" s="251" t="s">
        <v>36</v>
      </c>
      <c r="F131" s="252" t="s">
        <v>5065</v>
      </c>
      <c r="G131" s="226"/>
      <c r="H131" s="253">
        <v>5</v>
      </c>
      <c r="I131" s="230"/>
      <c r="J131" s="226"/>
      <c r="K131" s="226"/>
      <c r="L131" s="231"/>
      <c r="M131" s="232"/>
      <c r="N131" s="233"/>
      <c r="O131" s="233"/>
      <c r="P131" s="233"/>
      <c r="Q131" s="233"/>
      <c r="R131" s="233"/>
      <c r="S131" s="233"/>
      <c r="T131" s="234"/>
      <c r="AT131" s="235" t="s">
        <v>417</v>
      </c>
      <c r="AU131" s="235" t="s">
        <v>94</v>
      </c>
      <c r="AV131" s="13" t="s">
        <v>87</v>
      </c>
      <c r="AW131" s="13" t="s">
        <v>43</v>
      </c>
      <c r="AX131" s="13" t="s">
        <v>23</v>
      </c>
      <c r="AY131" s="235" t="s">
        <v>406</v>
      </c>
    </row>
    <row r="132" spans="2:65" s="1" customFormat="1" ht="22.5" customHeight="1" x14ac:dyDescent="0.3">
      <c r="B132" s="37"/>
      <c r="C132" s="201" t="s">
        <v>28</v>
      </c>
      <c r="D132" s="201" t="s">
        <v>410</v>
      </c>
      <c r="E132" s="202" t="s">
        <v>5126</v>
      </c>
      <c r="F132" s="203" t="s">
        <v>5127</v>
      </c>
      <c r="G132" s="204" t="s">
        <v>1363</v>
      </c>
      <c r="H132" s="205">
        <v>1</v>
      </c>
      <c r="I132" s="206"/>
      <c r="J132" s="207">
        <f>ROUND(I132*H132,2)</f>
        <v>0</v>
      </c>
      <c r="K132" s="203" t="s">
        <v>414</v>
      </c>
      <c r="L132" s="57"/>
      <c r="M132" s="208" t="s">
        <v>36</v>
      </c>
      <c r="N132" s="209" t="s">
        <v>50</v>
      </c>
      <c r="O132" s="38"/>
      <c r="P132" s="210">
        <f>O132*H132</f>
        <v>0</v>
      </c>
      <c r="Q132" s="210">
        <v>0</v>
      </c>
      <c r="R132" s="210">
        <f>Q132*H132</f>
        <v>0</v>
      </c>
      <c r="S132" s="210">
        <v>0</v>
      </c>
      <c r="T132" s="211">
        <f>S132*H132</f>
        <v>0</v>
      </c>
      <c r="AR132" s="19" t="s">
        <v>415</v>
      </c>
      <c r="AT132" s="19" t="s">
        <v>410</v>
      </c>
      <c r="AU132" s="19" t="s">
        <v>94</v>
      </c>
      <c r="AY132" s="19" t="s">
        <v>406</v>
      </c>
      <c r="BE132" s="212">
        <f>IF(N132="základní",J132,0)</f>
        <v>0</v>
      </c>
      <c r="BF132" s="212">
        <f>IF(N132="snížená",J132,0)</f>
        <v>0</v>
      </c>
      <c r="BG132" s="212">
        <f>IF(N132="zákl. přenesená",J132,0)</f>
        <v>0</v>
      </c>
      <c r="BH132" s="212">
        <f>IF(N132="sníž. přenesená",J132,0)</f>
        <v>0</v>
      </c>
      <c r="BI132" s="212">
        <f>IF(N132="nulová",J132,0)</f>
        <v>0</v>
      </c>
      <c r="BJ132" s="19" t="s">
        <v>23</v>
      </c>
      <c r="BK132" s="212">
        <f>ROUND(I132*H132,2)</f>
        <v>0</v>
      </c>
      <c r="BL132" s="19" t="s">
        <v>415</v>
      </c>
      <c r="BM132" s="19" t="s">
        <v>5128</v>
      </c>
    </row>
    <row r="133" spans="2:65" s="13" customFormat="1" x14ac:dyDescent="0.3">
      <c r="B133" s="225"/>
      <c r="C133" s="226"/>
      <c r="D133" s="247" t="s">
        <v>417</v>
      </c>
      <c r="E133" s="251" t="s">
        <v>36</v>
      </c>
      <c r="F133" s="252" t="s">
        <v>5064</v>
      </c>
      <c r="G133" s="226"/>
      <c r="H133" s="253">
        <v>1</v>
      </c>
      <c r="I133" s="230"/>
      <c r="J133" s="226"/>
      <c r="K133" s="226"/>
      <c r="L133" s="231"/>
      <c r="M133" s="232"/>
      <c r="N133" s="233"/>
      <c r="O133" s="233"/>
      <c r="P133" s="233"/>
      <c r="Q133" s="233"/>
      <c r="R133" s="233"/>
      <c r="S133" s="233"/>
      <c r="T133" s="234"/>
      <c r="AT133" s="235" t="s">
        <v>417</v>
      </c>
      <c r="AU133" s="235" t="s">
        <v>94</v>
      </c>
      <c r="AV133" s="13" t="s">
        <v>87</v>
      </c>
      <c r="AW133" s="13" t="s">
        <v>43</v>
      </c>
      <c r="AX133" s="13" t="s">
        <v>23</v>
      </c>
      <c r="AY133" s="235" t="s">
        <v>406</v>
      </c>
    </row>
    <row r="134" spans="2:65" s="1" customFormat="1" ht="22.5" customHeight="1" x14ac:dyDescent="0.3">
      <c r="B134" s="37"/>
      <c r="C134" s="201" t="s">
        <v>408</v>
      </c>
      <c r="D134" s="201" t="s">
        <v>410</v>
      </c>
      <c r="E134" s="202" t="s">
        <v>5129</v>
      </c>
      <c r="F134" s="203" t="s">
        <v>5130</v>
      </c>
      <c r="G134" s="204" t="s">
        <v>1363</v>
      </c>
      <c r="H134" s="205">
        <v>5</v>
      </c>
      <c r="I134" s="206"/>
      <c r="J134" s="207">
        <f>ROUND(I134*H134,2)</f>
        <v>0</v>
      </c>
      <c r="K134" s="203" t="s">
        <v>414</v>
      </c>
      <c r="L134" s="57"/>
      <c r="M134" s="208" t="s">
        <v>36</v>
      </c>
      <c r="N134" s="209" t="s">
        <v>50</v>
      </c>
      <c r="O134" s="38"/>
      <c r="P134" s="210">
        <f>O134*H134</f>
        <v>0</v>
      </c>
      <c r="Q134" s="210">
        <v>0</v>
      </c>
      <c r="R134" s="210">
        <f>Q134*H134</f>
        <v>0</v>
      </c>
      <c r="S134" s="210">
        <v>0</v>
      </c>
      <c r="T134" s="211">
        <f>S134*H134</f>
        <v>0</v>
      </c>
      <c r="AR134" s="19" t="s">
        <v>415</v>
      </c>
      <c r="AT134" s="19" t="s">
        <v>410</v>
      </c>
      <c r="AU134" s="19" t="s">
        <v>94</v>
      </c>
      <c r="AY134" s="19" t="s">
        <v>406</v>
      </c>
      <c r="BE134" s="212">
        <f>IF(N134="základní",J134,0)</f>
        <v>0</v>
      </c>
      <c r="BF134" s="212">
        <f>IF(N134="snížená",J134,0)</f>
        <v>0</v>
      </c>
      <c r="BG134" s="212">
        <f>IF(N134="zákl. přenesená",J134,0)</f>
        <v>0</v>
      </c>
      <c r="BH134" s="212">
        <f>IF(N134="sníž. přenesená",J134,0)</f>
        <v>0</v>
      </c>
      <c r="BI134" s="212">
        <f>IF(N134="nulová",J134,0)</f>
        <v>0</v>
      </c>
      <c r="BJ134" s="19" t="s">
        <v>23</v>
      </c>
      <c r="BK134" s="212">
        <f>ROUND(I134*H134,2)</f>
        <v>0</v>
      </c>
      <c r="BL134" s="19" t="s">
        <v>415</v>
      </c>
      <c r="BM134" s="19" t="s">
        <v>5131</v>
      </c>
    </row>
    <row r="135" spans="2:65" s="13" customFormat="1" x14ac:dyDescent="0.3">
      <c r="B135" s="225"/>
      <c r="C135" s="226"/>
      <c r="D135" s="247" t="s">
        <v>417</v>
      </c>
      <c r="E135" s="251" t="s">
        <v>36</v>
      </c>
      <c r="F135" s="252" t="s">
        <v>5065</v>
      </c>
      <c r="G135" s="226"/>
      <c r="H135" s="253">
        <v>5</v>
      </c>
      <c r="I135" s="230"/>
      <c r="J135" s="226"/>
      <c r="K135" s="226"/>
      <c r="L135" s="231"/>
      <c r="M135" s="232"/>
      <c r="N135" s="233"/>
      <c r="O135" s="233"/>
      <c r="P135" s="233"/>
      <c r="Q135" s="233"/>
      <c r="R135" s="233"/>
      <c r="S135" s="233"/>
      <c r="T135" s="234"/>
      <c r="AT135" s="235" t="s">
        <v>417</v>
      </c>
      <c r="AU135" s="235" t="s">
        <v>94</v>
      </c>
      <c r="AV135" s="13" t="s">
        <v>87</v>
      </c>
      <c r="AW135" s="13" t="s">
        <v>43</v>
      </c>
      <c r="AX135" s="13" t="s">
        <v>23</v>
      </c>
      <c r="AY135" s="235" t="s">
        <v>406</v>
      </c>
    </row>
    <row r="136" spans="2:65" s="1" customFormat="1" ht="22.5" customHeight="1" x14ac:dyDescent="0.3">
      <c r="B136" s="37"/>
      <c r="C136" s="201" t="s">
        <v>476</v>
      </c>
      <c r="D136" s="201" t="s">
        <v>410</v>
      </c>
      <c r="E136" s="202" t="s">
        <v>5132</v>
      </c>
      <c r="F136" s="203" t="s">
        <v>5133</v>
      </c>
      <c r="G136" s="204" t="s">
        <v>466</v>
      </c>
      <c r="H136" s="205">
        <v>60</v>
      </c>
      <c r="I136" s="206"/>
      <c r="J136" s="207">
        <f>ROUND(I136*H136,2)</f>
        <v>0</v>
      </c>
      <c r="K136" s="203" t="s">
        <v>414</v>
      </c>
      <c r="L136" s="57"/>
      <c r="M136" s="208" t="s">
        <v>36</v>
      </c>
      <c r="N136" s="209" t="s">
        <v>50</v>
      </c>
      <c r="O136" s="38"/>
      <c r="P136" s="210">
        <f>O136*H136</f>
        <v>0</v>
      </c>
      <c r="Q136" s="210">
        <v>0</v>
      </c>
      <c r="R136" s="210">
        <f>Q136*H136</f>
        <v>0</v>
      </c>
      <c r="S136" s="210">
        <v>0</v>
      </c>
      <c r="T136" s="211">
        <f>S136*H136</f>
        <v>0</v>
      </c>
      <c r="AR136" s="19" t="s">
        <v>415</v>
      </c>
      <c r="AT136" s="19" t="s">
        <v>410</v>
      </c>
      <c r="AU136" s="19" t="s">
        <v>94</v>
      </c>
      <c r="AY136" s="19" t="s">
        <v>406</v>
      </c>
      <c r="BE136" s="212">
        <f>IF(N136="základní",J136,0)</f>
        <v>0</v>
      </c>
      <c r="BF136" s="212">
        <f>IF(N136="snížená",J136,0)</f>
        <v>0</v>
      </c>
      <c r="BG136" s="212">
        <f>IF(N136="zákl. přenesená",J136,0)</f>
        <v>0</v>
      </c>
      <c r="BH136" s="212">
        <f>IF(N136="sníž. přenesená",J136,0)</f>
        <v>0</v>
      </c>
      <c r="BI136" s="212">
        <f>IF(N136="nulová",J136,0)</f>
        <v>0</v>
      </c>
      <c r="BJ136" s="19" t="s">
        <v>23</v>
      </c>
      <c r="BK136" s="212">
        <f>ROUND(I136*H136,2)</f>
        <v>0</v>
      </c>
      <c r="BL136" s="19" t="s">
        <v>415</v>
      </c>
      <c r="BM136" s="19" t="s">
        <v>5134</v>
      </c>
    </row>
    <row r="137" spans="2:65" s="13" customFormat="1" x14ac:dyDescent="0.3">
      <c r="B137" s="225"/>
      <c r="C137" s="226"/>
      <c r="D137" s="247" t="s">
        <v>417</v>
      </c>
      <c r="E137" s="251" t="s">
        <v>36</v>
      </c>
      <c r="F137" s="252" t="s">
        <v>5135</v>
      </c>
      <c r="G137" s="226"/>
      <c r="H137" s="253">
        <v>60</v>
      </c>
      <c r="I137" s="230"/>
      <c r="J137" s="226"/>
      <c r="K137" s="226"/>
      <c r="L137" s="231"/>
      <c r="M137" s="232"/>
      <c r="N137" s="233"/>
      <c r="O137" s="233"/>
      <c r="P137" s="233"/>
      <c r="Q137" s="233"/>
      <c r="R137" s="233"/>
      <c r="S137" s="233"/>
      <c r="T137" s="234"/>
      <c r="AT137" s="235" t="s">
        <v>417</v>
      </c>
      <c r="AU137" s="235" t="s">
        <v>94</v>
      </c>
      <c r="AV137" s="13" t="s">
        <v>87</v>
      </c>
      <c r="AW137" s="13" t="s">
        <v>43</v>
      </c>
      <c r="AX137" s="13" t="s">
        <v>23</v>
      </c>
      <c r="AY137" s="235" t="s">
        <v>406</v>
      </c>
    </row>
    <row r="138" spans="2:65" s="1" customFormat="1" ht="31.5" customHeight="1" x14ac:dyDescent="0.3">
      <c r="B138" s="37"/>
      <c r="C138" s="201" t="s">
        <v>314</v>
      </c>
      <c r="D138" s="201" t="s">
        <v>410</v>
      </c>
      <c r="E138" s="202" t="s">
        <v>5136</v>
      </c>
      <c r="F138" s="203" t="s">
        <v>5137</v>
      </c>
      <c r="G138" s="204" t="s">
        <v>1363</v>
      </c>
      <c r="H138" s="205">
        <v>1</v>
      </c>
      <c r="I138" s="206"/>
      <c r="J138" s="207">
        <f>ROUND(I138*H138,2)</f>
        <v>0</v>
      </c>
      <c r="K138" s="203" t="s">
        <v>414</v>
      </c>
      <c r="L138" s="57"/>
      <c r="M138" s="208" t="s">
        <v>36</v>
      </c>
      <c r="N138" s="209" t="s">
        <v>50</v>
      </c>
      <c r="O138" s="38"/>
      <c r="P138" s="210">
        <f>O138*H138</f>
        <v>0</v>
      </c>
      <c r="Q138" s="210">
        <v>0</v>
      </c>
      <c r="R138" s="210">
        <f>Q138*H138</f>
        <v>0</v>
      </c>
      <c r="S138" s="210">
        <v>0</v>
      </c>
      <c r="T138" s="211">
        <f>S138*H138</f>
        <v>0</v>
      </c>
      <c r="AR138" s="19" t="s">
        <v>415</v>
      </c>
      <c r="AT138" s="19" t="s">
        <v>410</v>
      </c>
      <c r="AU138" s="19" t="s">
        <v>94</v>
      </c>
      <c r="AY138" s="19" t="s">
        <v>406</v>
      </c>
      <c r="BE138" s="212">
        <f>IF(N138="základní",J138,0)</f>
        <v>0</v>
      </c>
      <c r="BF138" s="212">
        <f>IF(N138="snížená",J138,0)</f>
        <v>0</v>
      </c>
      <c r="BG138" s="212">
        <f>IF(N138="zákl. přenesená",J138,0)</f>
        <v>0</v>
      </c>
      <c r="BH138" s="212">
        <f>IF(N138="sníž. přenesená",J138,0)</f>
        <v>0</v>
      </c>
      <c r="BI138" s="212">
        <f>IF(N138="nulová",J138,0)</f>
        <v>0</v>
      </c>
      <c r="BJ138" s="19" t="s">
        <v>23</v>
      </c>
      <c r="BK138" s="212">
        <f>ROUND(I138*H138,2)</f>
        <v>0</v>
      </c>
      <c r="BL138" s="19" t="s">
        <v>415</v>
      </c>
      <c r="BM138" s="19" t="s">
        <v>5138</v>
      </c>
    </row>
    <row r="139" spans="2:65" s="13" customFormat="1" x14ac:dyDescent="0.3">
      <c r="B139" s="225"/>
      <c r="C139" s="226"/>
      <c r="D139" s="247" t="s">
        <v>417</v>
      </c>
      <c r="E139" s="251" t="s">
        <v>36</v>
      </c>
      <c r="F139" s="252" t="s">
        <v>5064</v>
      </c>
      <c r="G139" s="226"/>
      <c r="H139" s="253">
        <v>1</v>
      </c>
      <c r="I139" s="230"/>
      <c r="J139" s="226"/>
      <c r="K139" s="226"/>
      <c r="L139" s="231"/>
      <c r="M139" s="232"/>
      <c r="N139" s="233"/>
      <c r="O139" s="233"/>
      <c r="P139" s="233"/>
      <c r="Q139" s="233"/>
      <c r="R139" s="233"/>
      <c r="S139" s="233"/>
      <c r="T139" s="234"/>
      <c r="AT139" s="235" t="s">
        <v>417</v>
      </c>
      <c r="AU139" s="235" t="s">
        <v>94</v>
      </c>
      <c r="AV139" s="13" t="s">
        <v>87</v>
      </c>
      <c r="AW139" s="13" t="s">
        <v>43</v>
      </c>
      <c r="AX139" s="13" t="s">
        <v>23</v>
      </c>
      <c r="AY139" s="235" t="s">
        <v>406</v>
      </c>
    </row>
    <row r="140" spans="2:65" s="1" customFormat="1" ht="31.5" customHeight="1" x14ac:dyDescent="0.3">
      <c r="B140" s="37"/>
      <c r="C140" s="201" t="s">
        <v>484</v>
      </c>
      <c r="D140" s="201" t="s">
        <v>410</v>
      </c>
      <c r="E140" s="202" t="s">
        <v>5139</v>
      </c>
      <c r="F140" s="203" t="s">
        <v>5140</v>
      </c>
      <c r="G140" s="204" t="s">
        <v>1363</v>
      </c>
      <c r="H140" s="205">
        <v>5</v>
      </c>
      <c r="I140" s="206"/>
      <c r="J140" s="207">
        <f>ROUND(I140*H140,2)</f>
        <v>0</v>
      </c>
      <c r="K140" s="203" t="s">
        <v>414</v>
      </c>
      <c r="L140" s="57"/>
      <c r="M140" s="208" t="s">
        <v>36</v>
      </c>
      <c r="N140" s="209" t="s">
        <v>50</v>
      </c>
      <c r="O140" s="38"/>
      <c r="P140" s="210">
        <f>O140*H140</f>
        <v>0</v>
      </c>
      <c r="Q140" s="210">
        <v>0</v>
      </c>
      <c r="R140" s="210">
        <f>Q140*H140</f>
        <v>0</v>
      </c>
      <c r="S140" s="210">
        <v>0</v>
      </c>
      <c r="T140" s="211">
        <f>S140*H140</f>
        <v>0</v>
      </c>
      <c r="AR140" s="19" t="s">
        <v>415</v>
      </c>
      <c r="AT140" s="19" t="s">
        <v>410</v>
      </c>
      <c r="AU140" s="19" t="s">
        <v>94</v>
      </c>
      <c r="AY140" s="19" t="s">
        <v>406</v>
      </c>
      <c r="BE140" s="212">
        <f>IF(N140="základní",J140,0)</f>
        <v>0</v>
      </c>
      <c r="BF140" s="212">
        <f>IF(N140="snížená",J140,0)</f>
        <v>0</v>
      </c>
      <c r="BG140" s="212">
        <f>IF(N140="zákl. přenesená",J140,0)</f>
        <v>0</v>
      </c>
      <c r="BH140" s="212">
        <f>IF(N140="sníž. přenesená",J140,0)</f>
        <v>0</v>
      </c>
      <c r="BI140" s="212">
        <f>IF(N140="nulová",J140,0)</f>
        <v>0</v>
      </c>
      <c r="BJ140" s="19" t="s">
        <v>23</v>
      </c>
      <c r="BK140" s="212">
        <f>ROUND(I140*H140,2)</f>
        <v>0</v>
      </c>
      <c r="BL140" s="19" t="s">
        <v>415</v>
      </c>
      <c r="BM140" s="19" t="s">
        <v>5141</v>
      </c>
    </row>
    <row r="141" spans="2:65" s="13" customFormat="1" x14ac:dyDescent="0.3">
      <c r="B141" s="225"/>
      <c r="C141" s="226"/>
      <c r="D141" s="247" t="s">
        <v>417</v>
      </c>
      <c r="E141" s="251" t="s">
        <v>36</v>
      </c>
      <c r="F141" s="252" t="s">
        <v>5065</v>
      </c>
      <c r="G141" s="226"/>
      <c r="H141" s="253">
        <v>5</v>
      </c>
      <c r="I141" s="230"/>
      <c r="J141" s="226"/>
      <c r="K141" s="226"/>
      <c r="L141" s="231"/>
      <c r="M141" s="232"/>
      <c r="N141" s="233"/>
      <c r="O141" s="233"/>
      <c r="P141" s="233"/>
      <c r="Q141" s="233"/>
      <c r="R141" s="233"/>
      <c r="S141" s="233"/>
      <c r="T141" s="234"/>
      <c r="AT141" s="235" t="s">
        <v>417</v>
      </c>
      <c r="AU141" s="235" t="s">
        <v>94</v>
      </c>
      <c r="AV141" s="13" t="s">
        <v>87</v>
      </c>
      <c r="AW141" s="13" t="s">
        <v>43</v>
      </c>
      <c r="AX141" s="13" t="s">
        <v>23</v>
      </c>
      <c r="AY141" s="235" t="s">
        <v>406</v>
      </c>
    </row>
    <row r="142" spans="2:65" s="1" customFormat="1" ht="31.5" customHeight="1" x14ac:dyDescent="0.3">
      <c r="B142" s="37"/>
      <c r="C142" s="201" t="s">
        <v>8</v>
      </c>
      <c r="D142" s="201" t="s">
        <v>410</v>
      </c>
      <c r="E142" s="202" t="s">
        <v>5142</v>
      </c>
      <c r="F142" s="203" t="s">
        <v>5143</v>
      </c>
      <c r="G142" s="204" t="s">
        <v>1363</v>
      </c>
      <c r="H142" s="205">
        <v>1</v>
      </c>
      <c r="I142" s="206"/>
      <c r="J142" s="207">
        <f>ROUND(I142*H142,2)</f>
        <v>0</v>
      </c>
      <c r="K142" s="203" t="s">
        <v>414</v>
      </c>
      <c r="L142" s="57"/>
      <c r="M142" s="208" t="s">
        <v>36</v>
      </c>
      <c r="N142" s="209" t="s">
        <v>50</v>
      </c>
      <c r="O142" s="38"/>
      <c r="P142" s="210">
        <f>O142*H142</f>
        <v>0</v>
      </c>
      <c r="Q142" s="210">
        <v>0</v>
      </c>
      <c r="R142" s="210">
        <f>Q142*H142</f>
        <v>0</v>
      </c>
      <c r="S142" s="210">
        <v>0</v>
      </c>
      <c r="T142" s="211">
        <f>S142*H142</f>
        <v>0</v>
      </c>
      <c r="AR142" s="19" t="s">
        <v>415</v>
      </c>
      <c r="AT142" s="19" t="s">
        <v>410</v>
      </c>
      <c r="AU142" s="19" t="s">
        <v>94</v>
      </c>
      <c r="AY142" s="19" t="s">
        <v>406</v>
      </c>
      <c r="BE142" s="212">
        <f>IF(N142="základní",J142,0)</f>
        <v>0</v>
      </c>
      <c r="BF142" s="212">
        <f>IF(N142="snížená",J142,0)</f>
        <v>0</v>
      </c>
      <c r="BG142" s="212">
        <f>IF(N142="zákl. přenesená",J142,0)</f>
        <v>0</v>
      </c>
      <c r="BH142" s="212">
        <f>IF(N142="sníž. přenesená",J142,0)</f>
        <v>0</v>
      </c>
      <c r="BI142" s="212">
        <f>IF(N142="nulová",J142,0)</f>
        <v>0</v>
      </c>
      <c r="BJ142" s="19" t="s">
        <v>23</v>
      </c>
      <c r="BK142" s="212">
        <f>ROUND(I142*H142,2)</f>
        <v>0</v>
      </c>
      <c r="BL142" s="19" t="s">
        <v>415</v>
      </c>
      <c r="BM142" s="19" t="s">
        <v>5144</v>
      </c>
    </row>
    <row r="143" spans="2:65" s="13" customFormat="1" x14ac:dyDescent="0.3">
      <c r="B143" s="225"/>
      <c r="C143" s="226"/>
      <c r="D143" s="247" t="s">
        <v>417</v>
      </c>
      <c r="E143" s="251" t="s">
        <v>36</v>
      </c>
      <c r="F143" s="252" t="s">
        <v>5064</v>
      </c>
      <c r="G143" s="226"/>
      <c r="H143" s="253">
        <v>1</v>
      </c>
      <c r="I143" s="230"/>
      <c r="J143" s="226"/>
      <c r="K143" s="226"/>
      <c r="L143" s="231"/>
      <c r="M143" s="232"/>
      <c r="N143" s="233"/>
      <c r="O143" s="233"/>
      <c r="P143" s="233"/>
      <c r="Q143" s="233"/>
      <c r="R143" s="233"/>
      <c r="S143" s="233"/>
      <c r="T143" s="234"/>
      <c r="AT143" s="235" t="s">
        <v>417</v>
      </c>
      <c r="AU143" s="235" t="s">
        <v>94</v>
      </c>
      <c r="AV143" s="13" t="s">
        <v>87</v>
      </c>
      <c r="AW143" s="13" t="s">
        <v>43</v>
      </c>
      <c r="AX143" s="13" t="s">
        <v>23</v>
      </c>
      <c r="AY143" s="235" t="s">
        <v>406</v>
      </c>
    </row>
    <row r="144" spans="2:65" s="1" customFormat="1" ht="31.5" customHeight="1" x14ac:dyDescent="0.3">
      <c r="B144" s="37"/>
      <c r="C144" s="201" t="s">
        <v>493</v>
      </c>
      <c r="D144" s="201" t="s">
        <v>410</v>
      </c>
      <c r="E144" s="202" t="s">
        <v>5145</v>
      </c>
      <c r="F144" s="203" t="s">
        <v>5146</v>
      </c>
      <c r="G144" s="204" t="s">
        <v>1363</v>
      </c>
      <c r="H144" s="205">
        <v>5</v>
      </c>
      <c r="I144" s="206"/>
      <c r="J144" s="207">
        <f>ROUND(I144*H144,2)</f>
        <v>0</v>
      </c>
      <c r="K144" s="203" t="s">
        <v>414</v>
      </c>
      <c r="L144" s="57"/>
      <c r="M144" s="208" t="s">
        <v>36</v>
      </c>
      <c r="N144" s="209" t="s">
        <v>50</v>
      </c>
      <c r="O144" s="38"/>
      <c r="P144" s="210">
        <f>O144*H144</f>
        <v>0</v>
      </c>
      <c r="Q144" s="210">
        <v>0</v>
      </c>
      <c r="R144" s="210">
        <f>Q144*H144</f>
        <v>0</v>
      </c>
      <c r="S144" s="210">
        <v>0</v>
      </c>
      <c r="T144" s="211">
        <f>S144*H144</f>
        <v>0</v>
      </c>
      <c r="AR144" s="19" t="s">
        <v>415</v>
      </c>
      <c r="AT144" s="19" t="s">
        <v>410</v>
      </c>
      <c r="AU144" s="19" t="s">
        <v>94</v>
      </c>
      <c r="AY144" s="19" t="s">
        <v>406</v>
      </c>
      <c r="BE144" s="212">
        <f>IF(N144="základní",J144,0)</f>
        <v>0</v>
      </c>
      <c r="BF144" s="212">
        <f>IF(N144="snížená",J144,0)</f>
        <v>0</v>
      </c>
      <c r="BG144" s="212">
        <f>IF(N144="zákl. přenesená",J144,0)</f>
        <v>0</v>
      </c>
      <c r="BH144" s="212">
        <f>IF(N144="sníž. přenesená",J144,0)</f>
        <v>0</v>
      </c>
      <c r="BI144" s="212">
        <f>IF(N144="nulová",J144,0)</f>
        <v>0</v>
      </c>
      <c r="BJ144" s="19" t="s">
        <v>23</v>
      </c>
      <c r="BK144" s="212">
        <f>ROUND(I144*H144,2)</f>
        <v>0</v>
      </c>
      <c r="BL144" s="19" t="s">
        <v>415</v>
      </c>
      <c r="BM144" s="19" t="s">
        <v>5147</v>
      </c>
    </row>
    <row r="145" spans="2:65" s="13" customFormat="1" x14ac:dyDescent="0.3">
      <c r="B145" s="225"/>
      <c r="C145" s="226"/>
      <c r="D145" s="247" t="s">
        <v>417</v>
      </c>
      <c r="E145" s="251" t="s">
        <v>36</v>
      </c>
      <c r="F145" s="252" t="s">
        <v>5065</v>
      </c>
      <c r="G145" s="226"/>
      <c r="H145" s="253">
        <v>5</v>
      </c>
      <c r="I145" s="230"/>
      <c r="J145" s="226"/>
      <c r="K145" s="226"/>
      <c r="L145" s="231"/>
      <c r="M145" s="232"/>
      <c r="N145" s="233"/>
      <c r="O145" s="233"/>
      <c r="P145" s="233"/>
      <c r="Q145" s="233"/>
      <c r="R145" s="233"/>
      <c r="S145" s="233"/>
      <c r="T145" s="234"/>
      <c r="AT145" s="235" t="s">
        <v>417</v>
      </c>
      <c r="AU145" s="235" t="s">
        <v>94</v>
      </c>
      <c r="AV145" s="13" t="s">
        <v>87</v>
      </c>
      <c r="AW145" s="13" t="s">
        <v>43</v>
      </c>
      <c r="AX145" s="13" t="s">
        <v>23</v>
      </c>
      <c r="AY145" s="235" t="s">
        <v>406</v>
      </c>
    </row>
    <row r="146" spans="2:65" s="1" customFormat="1" ht="22.5" customHeight="1" x14ac:dyDescent="0.3">
      <c r="B146" s="37"/>
      <c r="C146" s="201" t="s">
        <v>498</v>
      </c>
      <c r="D146" s="201" t="s">
        <v>410</v>
      </c>
      <c r="E146" s="202" t="s">
        <v>5148</v>
      </c>
      <c r="F146" s="203" t="s">
        <v>5149</v>
      </c>
      <c r="G146" s="204" t="s">
        <v>1363</v>
      </c>
      <c r="H146" s="205">
        <v>1</v>
      </c>
      <c r="I146" s="206"/>
      <c r="J146" s="207">
        <f>ROUND(I146*H146,2)</f>
        <v>0</v>
      </c>
      <c r="K146" s="203" t="s">
        <v>414</v>
      </c>
      <c r="L146" s="57"/>
      <c r="M146" s="208" t="s">
        <v>36</v>
      </c>
      <c r="N146" s="209" t="s">
        <v>50</v>
      </c>
      <c r="O146" s="38"/>
      <c r="P146" s="210">
        <f>O146*H146</f>
        <v>0</v>
      </c>
      <c r="Q146" s="210">
        <v>0</v>
      </c>
      <c r="R146" s="210">
        <f>Q146*H146</f>
        <v>0</v>
      </c>
      <c r="S146" s="210">
        <v>0</v>
      </c>
      <c r="T146" s="211">
        <f>S146*H146</f>
        <v>0</v>
      </c>
      <c r="AR146" s="19" t="s">
        <v>415</v>
      </c>
      <c r="AT146" s="19" t="s">
        <v>410</v>
      </c>
      <c r="AU146" s="19" t="s">
        <v>94</v>
      </c>
      <c r="AY146" s="19" t="s">
        <v>406</v>
      </c>
      <c r="BE146" s="212">
        <f>IF(N146="základní",J146,0)</f>
        <v>0</v>
      </c>
      <c r="BF146" s="212">
        <f>IF(N146="snížená",J146,0)</f>
        <v>0</v>
      </c>
      <c r="BG146" s="212">
        <f>IF(N146="zákl. přenesená",J146,0)</f>
        <v>0</v>
      </c>
      <c r="BH146" s="212">
        <f>IF(N146="sníž. přenesená",J146,0)</f>
        <v>0</v>
      </c>
      <c r="BI146" s="212">
        <f>IF(N146="nulová",J146,0)</f>
        <v>0</v>
      </c>
      <c r="BJ146" s="19" t="s">
        <v>23</v>
      </c>
      <c r="BK146" s="212">
        <f>ROUND(I146*H146,2)</f>
        <v>0</v>
      </c>
      <c r="BL146" s="19" t="s">
        <v>415</v>
      </c>
      <c r="BM146" s="19" t="s">
        <v>5150</v>
      </c>
    </row>
    <row r="147" spans="2:65" s="13" customFormat="1" x14ac:dyDescent="0.3">
      <c r="B147" s="225"/>
      <c r="C147" s="226"/>
      <c r="D147" s="247" t="s">
        <v>417</v>
      </c>
      <c r="E147" s="251" t="s">
        <v>36</v>
      </c>
      <c r="F147" s="252" t="s">
        <v>5064</v>
      </c>
      <c r="G147" s="226"/>
      <c r="H147" s="253">
        <v>1</v>
      </c>
      <c r="I147" s="230"/>
      <c r="J147" s="226"/>
      <c r="K147" s="226"/>
      <c r="L147" s="231"/>
      <c r="M147" s="232"/>
      <c r="N147" s="233"/>
      <c r="O147" s="233"/>
      <c r="P147" s="233"/>
      <c r="Q147" s="233"/>
      <c r="R147" s="233"/>
      <c r="S147" s="233"/>
      <c r="T147" s="234"/>
      <c r="AT147" s="235" t="s">
        <v>417</v>
      </c>
      <c r="AU147" s="235" t="s">
        <v>94</v>
      </c>
      <c r="AV147" s="13" t="s">
        <v>87</v>
      </c>
      <c r="AW147" s="13" t="s">
        <v>43</v>
      </c>
      <c r="AX147" s="13" t="s">
        <v>23</v>
      </c>
      <c r="AY147" s="235" t="s">
        <v>406</v>
      </c>
    </row>
    <row r="148" spans="2:65" s="1" customFormat="1" ht="22.5" customHeight="1" x14ac:dyDescent="0.3">
      <c r="B148" s="37"/>
      <c r="C148" s="201" t="s">
        <v>503</v>
      </c>
      <c r="D148" s="201" t="s">
        <v>410</v>
      </c>
      <c r="E148" s="202" t="s">
        <v>5151</v>
      </c>
      <c r="F148" s="203" t="s">
        <v>5152</v>
      </c>
      <c r="G148" s="204" t="s">
        <v>1363</v>
      </c>
      <c r="H148" s="205">
        <v>5</v>
      </c>
      <c r="I148" s="206"/>
      <c r="J148" s="207">
        <f>ROUND(I148*H148,2)</f>
        <v>0</v>
      </c>
      <c r="K148" s="203" t="s">
        <v>414</v>
      </c>
      <c r="L148" s="57"/>
      <c r="M148" s="208" t="s">
        <v>36</v>
      </c>
      <c r="N148" s="209" t="s">
        <v>50</v>
      </c>
      <c r="O148" s="38"/>
      <c r="P148" s="210">
        <f>O148*H148</f>
        <v>0</v>
      </c>
      <c r="Q148" s="210">
        <v>0</v>
      </c>
      <c r="R148" s="210">
        <f>Q148*H148</f>
        <v>0</v>
      </c>
      <c r="S148" s="210">
        <v>0</v>
      </c>
      <c r="T148" s="211">
        <f>S148*H148</f>
        <v>0</v>
      </c>
      <c r="AR148" s="19" t="s">
        <v>415</v>
      </c>
      <c r="AT148" s="19" t="s">
        <v>410</v>
      </c>
      <c r="AU148" s="19" t="s">
        <v>94</v>
      </c>
      <c r="AY148" s="19" t="s">
        <v>406</v>
      </c>
      <c r="BE148" s="212">
        <f>IF(N148="základní",J148,0)</f>
        <v>0</v>
      </c>
      <c r="BF148" s="212">
        <f>IF(N148="snížená",J148,0)</f>
        <v>0</v>
      </c>
      <c r="BG148" s="212">
        <f>IF(N148="zákl. přenesená",J148,0)</f>
        <v>0</v>
      </c>
      <c r="BH148" s="212">
        <f>IF(N148="sníž. přenesená",J148,0)</f>
        <v>0</v>
      </c>
      <c r="BI148" s="212">
        <f>IF(N148="nulová",J148,0)</f>
        <v>0</v>
      </c>
      <c r="BJ148" s="19" t="s">
        <v>23</v>
      </c>
      <c r="BK148" s="212">
        <f>ROUND(I148*H148,2)</f>
        <v>0</v>
      </c>
      <c r="BL148" s="19" t="s">
        <v>415</v>
      </c>
      <c r="BM148" s="19" t="s">
        <v>5153</v>
      </c>
    </row>
    <row r="149" spans="2:65" s="13" customFormat="1" x14ac:dyDescent="0.3">
      <c r="B149" s="225"/>
      <c r="C149" s="226"/>
      <c r="D149" s="247" t="s">
        <v>417</v>
      </c>
      <c r="E149" s="251" t="s">
        <v>36</v>
      </c>
      <c r="F149" s="252" t="s">
        <v>5065</v>
      </c>
      <c r="G149" s="226"/>
      <c r="H149" s="253">
        <v>5</v>
      </c>
      <c r="I149" s="230"/>
      <c r="J149" s="226"/>
      <c r="K149" s="226"/>
      <c r="L149" s="231"/>
      <c r="M149" s="232"/>
      <c r="N149" s="233"/>
      <c r="O149" s="233"/>
      <c r="P149" s="233"/>
      <c r="Q149" s="233"/>
      <c r="R149" s="233"/>
      <c r="S149" s="233"/>
      <c r="T149" s="234"/>
      <c r="AT149" s="235" t="s">
        <v>417</v>
      </c>
      <c r="AU149" s="235" t="s">
        <v>94</v>
      </c>
      <c r="AV149" s="13" t="s">
        <v>87</v>
      </c>
      <c r="AW149" s="13" t="s">
        <v>43</v>
      </c>
      <c r="AX149" s="13" t="s">
        <v>23</v>
      </c>
      <c r="AY149" s="235" t="s">
        <v>406</v>
      </c>
    </row>
    <row r="150" spans="2:65" s="1" customFormat="1" ht="22.5" customHeight="1" x14ac:dyDescent="0.3">
      <c r="B150" s="37"/>
      <c r="C150" s="201" t="s">
        <v>508</v>
      </c>
      <c r="D150" s="201" t="s">
        <v>410</v>
      </c>
      <c r="E150" s="202" t="s">
        <v>5154</v>
      </c>
      <c r="F150" s="203" t="s">
        <v>5155</v>
      </c>
      <c r="G150" s="204" t="s">
        <v>466</v>
      </c>
      <c r="H150" s="205">
        <v>30</v>
      </c>
      <c r="I150" s="206"/>
      <c r="J150" s="207">
        <f>ROUND(I150*H150,2)</f>
        <v>0</v>
      </c>
      <c r="K150" s="203" t="s">
        <v>36</v>
      </c>
      <c r="L150" s="57"/>
      <c r="M150" s="208" t="s">
        <v>36</v>
      </c>
      <c r="N150" s="209" t="s">
        <v>50</v>
      </c>
      <c r="O150" s="38"/>
      <c r="P150" s="210">
        <f>O150*H150</f>
        <v>0</v>
      </c>
      <c r="Q150" s="210">
        <v>0</v>
      </c>
      <c r="R150" s="210">
        <f>Q150*H150</f>
        <v>0</v>
      </c>
      <c r="S150" s="210">
        <v>0</v>
      </c>
      <c r="T150" s="211">
        <f>S150*H150</f>
        <v>0</v>
      </c>
      <c r="AR150" s="19" t="s">
        <v>415</v>
      </c>
      <c r="AT150" s="19" t="s">
        <v>410</v>
      </c>
      <c r="AU150" s="19" t="s">
        <v>94</v>
      </c>
      <c r="AY150" s="19" t="s">
        <v>406</v>
      </c>
      <c r="BE150" s="212">
        <f>IF(N150="základní",J150,0)</f>
        <v>0</v>
      </c>
      <c r="BF150" s="212">
        <f>IF(N150="snížená",J150,0)</f>
        <v>0</v>
      </c>
      <c r="BG150" s="212">
        <f>IF(N150="zákl. přenesená",J150,0)</f>
        <v>0</v>
      </c>
      <c r="BH150" s="212">
        <f>IF(N150="sníž. přenesená",J150,0)</f>
        <v>0</v>
      </c>
      <c r="BI150" s="212">
        <f>IF(N150="nulová",J150,0)</f>
        <v>0</v>
      </c>
      <c r="BJ150" s="19" t="s">
        <v>23</v>
      </c>
      <c r="BK150" s="212">
        <f>ROUND(I150*H150,2)</f>
        <v>0</v>
      </c>
      <c r="BL150" s="19" t="s">
        <v>415</v>
      </c>
      <c r="BM150" s="19" t="s">
        <v>5156</v>
      </c>
    </row>
    <row r="151" spans="2:65" s="13" customFormat="1" x14ac:dyDescent="0.3">
      <c r="B151" s="225"/>
      <c r="C151" s="226"/>
      <c r="D151" s="247" t="s">
        <v>417</v>
      </c>
      <c r="E151" s="251" t="s">
        <v>36</v>
      </c>
      <c r="F151" s="252" t="s">
        <v>5038</v>
      </c>
      <c r="G151" s="226"/>
      <c r="H151" s="253">
        <v>30</v>
      </c>
      <c r="I151" s="230"/>
      <c r="J151" s="226"/>
      <c r="K151" s="226"/>
      <c r="L151" s="231"/>
      <c r="M151" s="232"/>
      <c r="N151" s="233"/>
      <c r="O151" s="233"/>
      <c r="P151" s="233"/>
      <c r="Q151" s="233"/>
      <c r="R151" s="233"/>
      <c r="S151" s="233"/>
      <c r="T151" s="234"/>
      <c r="AT151" s="235" t="s">
        <v>417</v>
      </c>
      <c r="AU151" s="235" t="s">
        <v>94</v>
      </c>
      <c r="AV151" s="13" t="s">
        <v>87</v>
      </c>
      <c r="AW151" s="13" t="s">
        <v>43</v>
      </c>
      <c r="AX151" s="13" t="s">
        <v>23</v>
      </c>
      <c r="AY151" s="235" t="s">
        <v>406</v>
      </c>
    </row>
    <row r="152" spans="2:65" s="1" customFormat="1" ht="22.5" customHeight="1" x14ac:dyDescent="0.3">
      <c r="B152" s="37"/>
      <c r="C152" s="201" t="s">
        <v>512</v>
      </c>
      <c r="D152" s="201" t="s">
        <v>410</v>
      </c>
      <c r="E152" s="202" t="s">
        <v>5157</v>
      </c>
      <c r="F152" s="203" t="s">
        <v>5158</v>
      </c>
      <c r="G152" s="204" t="s">
        <v>1363</v>
      </c>
      <c r="H152" s="205">
        <v>1</v>
      </c>
      <c r="I152" s="206"/>
      <c r="J152" s="207">
        <f>ROUND(I152*H152,2)</f>
        <v>0</v>
      </c>
      <c r="K152" s="203" t="s">
        <v>36</v>
      </c>
      <c r="L152" s="57"/>
      <c r="M152" s="208" t="s">
        <v>36</v>
      </c>
      <c r="N152" s="209" t="s">
        <v>50</v>
      </c>
      <c r="O152" s="38"/>
      <c r="P152" s="210">
        <f>O152*H152</f>
        <v>0</v>
      </c>
      <c r="Q152" s="210">
        <v>0</v>
      </c>
      <c r="R152" s="210">
        <f>Q152*H152</f>
        <v>0</v>
      </c>
      <c r="S152" s="210">
        <v>0</v>
      </c>
      <c r="T152" s="211">
        <f>S152*H152</f>
        <v>0</v>
      </c>
      <c r="AR152" s="19" t="s">
        <v>415</v>
      </c>
      <c r="AT152" s="19" t="s">
        <v>410</v>
      </c>
      <c r="AU152" s="19" t="s">
        <v>94</v>
      </c>
      <c r="AY152" s="19" t="s">
        <v>406</v>
      </c>
      <c r="BE152" s="212">
        <f>IF(N152="základní",J152,0)</f>
        <v>0</v>
      </c>
      <c r="BF152" s="212">
        <f>IF(N152="snížená",J152,0)</f>
        <v>0</v>
      </c>
      <c r="BG152" s="212">
        <f>IF(N152="zákl. přenesená",J152,0)</f>
        <v>0</v>
      </c>
      <c r="BH152" s="212">
        <f>IF(N152="sníž. přenesená",J152,0)</f>
        <v>0</v>
      </c>
      <c r="BI152" s="212">
        <f>IF(N152="nulová",J152,0)</f>
        <v>0</v>
      </c>
      <c r="BJ152" s="19" t="s">
        <v>23</v>
      </c>
      <c r="BK152" s="212">
        <f>ROUND(I152*H152,2)</f>
        <v>0</v>
      </c>
      <c r="BL152" s="19" t="s">
        <v>415</v>
      </c>
      <c r="BM152" s="19" t="s">
        <v>5159</v>
      </c>
    </row>
    <row r="153" spans="2:65" s="13" customFormat="1" x14ac:dyDescent="0.3">
      <c r="B153" s="225"/>
      <c r="C153" s="226"/>
      <c r="D153" s="247" t="s">
        <v>417</v>
      </c>
      <c r="E153" s="251" t="s">
        <v>36</v>
      </c>
      <c r="F153" s="252" t="s">
        <v>5064</v>
      </c>
      <c r="G153" s="226"/>
      <c r="H153" s="253">
        <v>1</v>
      </c>
      <c r="I153" s="230"/>
      <c r="J153" s="226"/>
      <c r="K153" s="226"/>
      <c r="L153" s="231"/>
      <c r="M153" s="232"/>
      <c r="N153" s="233"/>
      <c r="O153" s="233"/>
      <c r="P153" s="233"/>
      <c r="Q153" s="233"/>
      <c r="R153" s="233"/>
      <c r="S153" s="233"/>
      <c r="T153" s="234"/>
      <c r="AT153" s="235" t="s">
        <v>417</v>
      </c>
      <c r="AU153" s="235" t="s">
        <v>94</v>
      </c>
      <c r="AV153" s="13" t="s">
        <v>87</v>
      </c>
      <c r="AW153" s="13" t="s">
        <v>43</v>
      </c>
      <c r="AX153" s="13" t="s">
        <v>23</v>
      </c>
      <c r="AY153" s="235" t="s">
        <v>406</v>
      </c>
    </row>
    <row r="154" spans="2:65" s="1" customFormat="1" ht="22.5" customHeight="1" x14ac:dyDescent="0.3">
      <c r="B154" s="37"/>
      <c r="C154" s="201" t="s">
        <v>7</v>
      </c>
      <c r="D154" s="201" t="s">
        <v>410</v>
      </c>
      <c r="E154" s="202" t="s">
        <v>5160</v>
      </c>
      <c r="F154" s="203" t="s">
        <v>5161</v>
      </c>
      <c r="G154" s="204" t="s">
        <v>1363</v>
      </c>
      <c r="H154" s="205">
        <v>5</v>
      </c>
      <c r="I154" s="206"/>
      <c r="J154" s="207">
        <f>ROUND(I154*H154,2)</f>
        <v>0</v>
      </c>
      <c r="K154" s="203" t="s">
        <v>36</v>
      </c>
      <c r="L154" s="57"/>
      <c r="M154" s="208" t="s">
        <v>36</v>
      </c>
      <c r="N154" s="209" t="s">
        <v>50</v>
      </c>
      <c r="O154" s="38"/>
      <c r="P154" s="210">
        <f>O154*H154</f>
        <v>0</v>
      </c>
      <c r="Q154" s="210">
        <v>0</v>
      </c>
      <c r="R154" s="210">
        <f>Q154*H154</f>
        <v>0</v>
      </c>
      <c r="S154" s="210">
        <v>0</v>
      </c>
      <c r="T154" s="211">
        <f>S154*H154</f>
        <v>0</v>
      </c>
      <c r="AR154" s="19" t="s">
        <v>415</v>
      </c>
      <c r="AT154" s="19" t="s">
        <v>410</v>
      </c>
      <c r="AU154" s="19" t="s">
        <v>94</v>
      </c>
      <c r="AY154" s="19" t="s">
        <v>406</v>
      </c>
      <c r="BE154" s="212">
        <f>IF(N154="základní",J154,0)</f>
        <v>0</v>
      </c>
      <c r="BF154" s="212">
        <f>IF(N154="snížená",J154,0)</f>
        <v>0</v>
      </c>
      <c r="BG154" s="212">
        <f>IF(N154="zákl. přenesená",J154,0)</f>
        <v>0</v>
      </c>
      <c r="BH154" s="212">
        <f>IF(N154="sníž. přenesená",J154,0)</f>
        <v>0</v>
      </c>
      <c r="BI154" s="212">
        <f>IF(N154="nulová",J154,0)</f>
        <v>0</v>
      </c>
      <c r="BJ154" s="19" t="s">
        <v>23</v>
      </c>
      <c r="BK154" s="212">
        <f>ROUND(I154*H154,2)</f>
        <v>0</v>
      </c>
      <c r="BL154" s="19" t="s">
        <v>415</v>
      </c>
      <c r="BM154" s="19" t="s">
        <v>5162</v>
      </c>
    </row>
    <row r="155" spans="2:65" s="13" customFormat="1" x14ac:dyDescent="0.3">
      <c r="B155" s="225"/>
      <c r="C155" s="226"/>
      <c r="D155" s="247" t="s">
        <v>417</v>
      </c>
      <c r="E155" s="251" t="s">
        <v>36</v>
      </c>
      <c r="F155" s="252" t="s">
        <v>5065</v>
      </c>
      <c r="G155" s="226"/>
      <c r="H155" s="253">
        <v>5</v>
      </c>
      <c r="I155" s="230"/>
      <c r="J155" s="226"/>
      <c r="K155" s="226"/>
      <c r="L155" s="231"/>
      <c r="M155" s="232"/>
      <c r="N155" s="233"/>
      <c r="O155" s="233"/>
      <c r="P155" s="233"/>
      <c r="Q155" s="233"/>
      <c r="R155" s="233"/>
      <c r="S155" s="233"/>
      <c r="T155" s="234"/>
      <c r="AT155" s="235" t="s">
        <v>417</v>
      </c>
      <c r="AU155" s="235" t="s">
        <v>94</v>
      </c>
      <c r="AV155" s="13" t="s">
        <v>87</v>
      </c>
      <c r="AW155" s="13" t="s">
        <v>43</v>
      </c>
      <c r="AX155" s="13" t="s">
        <v>23</v>
      </c>
      <c r="AY155" s="235" t="s">
        <v>406</v>
      </c>
    </row>
    <row r="156" spans="2:65" s="1" customFormat="1" ht="31.5" customHeight="1" x14ac:dyDescent="0.3">
      <c r="B156" s="37"/>
      <c r="C156" s="201" t="s">
        <v>520</v>
      </c>
      <c r="D156" s="201" t="s">
        <v>410</v>
      </c>
      <c r="E156" s="202" t="s">
        <v>485</v>
      </c>
      <c r="F156" s="203" t="s">
        <v>486</v>
      </c>
      <c r="G156" s="204" t="s">
        <v>466</v>
      </c>
      <c r="H156" s="205">
        <v>303.60000000000002</v>
      </c>
      <c r="I156" s="206"/>
      <c r="J156" s="207">
        <f>ROUND(I156*H156,2)</f>
        <v>0</v>
      </c>
      <c r="K156" s="203" t="s">
        <v>36</v>
      </c>
      <c r="L156" s="57"/>
      <c r="M156" s="208" t="s">
        <v>36</v>
      </c>
      <c r="N156" s="209" t="s">
        <v>50</v>
      </c>
      <c r="O156" s="38"/>
      <c r="P156" s="210">
        <f>O156*H156</f>
        <v>0</v>
      </c>
      <c r="Q156" s="210">
        <v>0</v>
      </c>
      <c r="R156" s="210">
        <f>Q156*H156</f>
        <v>0</v>
      </c>
      <c r="S156" s="210">
        <v>0</v>
      </c>
      <c r="T156" s="211">
        <f>S156*H156</f>
        <v>0</v>
      </c>
      <c r="AR156" s="19" t="s">
        <v>415</v>
      </c>
      <c r="AT156" s="19" t="s">
        <v>410</v>
      </c>
      <c r="AU156" s="19" t="s">
        <v>94</v>
      </c>
      <c r="AY156" s="19" t="s">
        <v>406</v>
      </c>
      <c r="BE156" s="212">
        <f>IF(N156="základní",J156,0)</f>
        <v>0</v>
      </c>
      <c r="BF156" s="212">
        <f>IF(N156="snížená",J156,0)</f>
        <v>0</v>
      </c>
      <c r="BG156" s="212">
        <f>IF(N156="zákl. přenesená",J156,0)</f>
        <v>0</v>
      </c>
      <c r="BH156" s="212">
        <f>IF(N156="sníž. přenesená",J156,0)</f>
        <v>0</v>
      </c>
      <c r="BI156" s="212">
        <f>IF(N156="nulová",J156,0)</f>
        <v>0</v>
      </c>
      <c r="BJ156" s="19" t="s">
        <v>23</v>
      </c>
      <c r="BK156" s="212">
        <f>ROUND(I156*H156,2)</f>
        <v>0</v>
      </c>
      <c r="BL156" s="19" t="s">
        <v>415</v>
      </c>
      <c r="BM156" s="19" t="s">
        <v>5163</v>
      </c>
    </row>
    <row r="157" spans="2:65" s="13" customFormat="1" x14ac:dyDescent="0.3">
      <c r="B157" s="225"/>
      <c r="C157" s="226"/>
      <c r="D157" s="247" t="s">
        <v>417</v>
      </c>
      <c r="E157" s="251" t="s">
        <v>36</v>
      </c>
      <c r="F157" s="252" t="s">
        <v>5164</v>
      </c>
      <c r="G157" s="226"/>
      <c r="H157" s="253">
        <v>303.60000000000002</v>
      </c>
      <c r="I157" s="230"/>
      <c r="J157" s="226"/>
      <c r="K157" s="226"/>
      <c r="L157" s="231"/>
      <c r="M157" s="232"/>
      <c r="N157" s="233"/>
      <c r="O157" s="233"/>
      <c r="P157" s="233"/>
      <c r="Q157" s="233"/>
      <c r="R157" s="233"/>
      <c r="S157" s="233"/>
      <c r="T157" s="234"/>
      <c r="AT157" s="235" t="s">
        <v>417</v>
      </c>
      <c r="AU157" s="235" t="s">
        <v>94</v>
      </c>
      <c r="AV157" s="13" t="s">
        <v>87</v>
      </c>
      <c r="AW157" s="13" t="s">
        <v>43</v>
      </c>
      <c r="AX157" s="13" t="s">
        <v>23</v>
      </c>
      <c r="AY157" s="235" t="s">
        <v>406</v>
      </c>
    </row>
    <row r="158" spans="2:65" s="1" customFormat="1" ht="22.5" customHeight="1" x14ac:dyDescent="0.3">
      <c r="B158" s="37"/>
      <c r="C158" s="201" t="s">
        <v>525</v>
      </c>
      <c r="D158" s="201" t="s">
        <v>410</v>
      </c>
      <c r="E158" s="202" t="s">
        <v>5165</v>
      </c>
      <c r="F158" s="203" t="s">
        <v>5166</v>
      </c>
      <c r="G158" s="204" t="s">
        <v>596</v>
      </c>
      <c r="H158" s="205">
        <v>9.0500000000000007</v>
      </c>
      <c r="I158" s="206"/>
      <c r="J158" s="207">
        <f>ROUND(I158*H158,2)</f>
        <v>0</v>
      </c>
      <c r="K158" s="203" t="s">
        <v>414</v>
      </c>
      <c r="L158" s="57"/>
      <c r="M158" s="208" t="s">
        <v>36</v>
      </c>
      <c r="N158" s="209" t="s">
        <v>50</v>
      </c>
      <c r="O158" s="38"/>
      <c r="P158" s="210">
        <f>O158*H158</f>
        <v>0</v>
      </c>
      <c r="Q158" s="210">
        <v>0</v>
      </c>
      <c r="R158" s="210">
        <f>Q158*H158</f>
        <v>0</v>
      </c>
      <c r="S158" s="210">
        <v>0.20499999999999999</v>
      </c>
      <c r="T158" s="211">
        <f>S158*H158</f>
        <v>1.8552500000000001</v>
      </c>
      <c r="AR158" s="19" t="s">
        <v>415</v>
      </c>
      <c r="AT158" s="19" t="s">
        <v>410</v>
      </c>
      <c r="AU158" s="19" t="s">
        <v>94</v>
      </c>
      <c r="AY158" s="19" t="s">
        <v>406</v>
      </c>
      <c r="BE158" s="212">
        <f>IF(N158="základní",J158,0)</f>
        <v>0</v>
      </c>
      <c r="BF158" s="212">
        <f>IF(N158="snížená",J158,0)</f>
        <v>0</v>
      </c>
      <c r="BG158" s="212">
        <f>IF(N158="zákl. přenesená",J158,0)</f>
        <v>0</v>
      </c>
      <c r="BH158" s="212">
        <f>IF(N158="sníž. přenesená",J158,0)</f>
        <v>0</v>
      </c>
      <c r="BI158" s="212">
        <f>IF(N158="nulová",J158,0)</f>
        <v>0</v>
      </c>
      <c r="BJ158" s="19" t="s">
        <v>23</v>
      </c>
      <c r="BK158" s="212">
        <f>ROUND(I158*H158,2)</f>
        <v>0</v>
      </c>
      <c r="BL158" s="19" t="s">
        <v>415</v>
      </c>
      <c r="BM158" s="19" t="s">
        <v>5167</v>
      </c>
    </row>
    <row r="159" spans="2:65" s="13" customFormat="1" x14ac:dyDescent="0.3">
      <c r="B159" s="225"/>
      <c r="C159" s="226"/>
      <c r="D159" s="247" t="s">
        <v>417</v>
      </c>
      <c r="E159" s="251" t="s">
        <v>36</v>
      </c>
      <c r="F159" s="252" t="s">
        <v>5168</v>
      </c>
      <c r="G159" s="226"/>
      <c r="H159" s="253">
        <v>9.0500000000000007</v>
      </c>
      <c r="I159" s="230"/>
      <c r="J159" s="226"/>
      <c r="K159" s="226"/>
      <c r="L159" s="231"/>
      <c r="M159" s="232"/>
      <c r="N159" s="233"/>
      <c r="O159" s="233"/>
      <c r="P159" s="233"/>
      <c r="Q159" s="233"/>
      <c r="R159" s="233"/>
      <c r="S159" s="233"/>
      <c r="T159" s="234"/>
      <c r="AT159" s="235" t="s">
        <v>417</v>
      </c>
      <c r="AU159" s="235" t="s">
        <v>94</v>
      </c>
      <c r="AV159" s="13" t="s">
        <v>87</v>
      </c>
      <c r="AW159" s="13" t="s">
        <v>43</v>
      </c>
      <c r="AX159" s="13" t="s">
        <v>23</v>
      </c>
      <c r="AY159" s="235" t="s">
        <v>406</v>
      </c>
    </row>
    <row r="160" spans="2:65" s="1" customFormat="1" ht="22.5" customHeight="1" x14ac:dyDescent="0.3">
      <c r="B160" s="37"/>
      <c r="C160" s="201" t="s">
        <v>527</v>
      </c>
      <c r="D160" s="201" t="s">
        <v>410</v>
      </c>
      <c r="E160" s="202" t="s">
        <v>5169</v>
      </c>
      <c r="F160" s="203" t="s">
        <v>5170</v>
      </c>
      <c r="G160" s="204" t="s">
        <v>466</v>
      </c>
      <c r="H160" s="205">
        <v>6.2249999999999996</v>
      </c>
      <c r="I160" s="206"/>
      <c r="J160" s="207">
        <f>ROUND(I160*H160,2)</f>
        <v>0</v>
      </c>
      <c r="K160" s="203" t="s">
        <v>414</v>
      </c>
      <c r="L160" s="57"/>
      <c r="M160" s="208" t="s">
        <v>36</v>
      </c>
      <c r="N160" s="209" t="s">
        <v>50</v>
      </c>
      <c r="O160" s="38"/>
      <c r="P160" s="210">
        <f>O160*H160</f>
        <v>0</v>
      </c>
      <c r="Q160" s="210">
        <v>0</v>
      </c>
      <c r="R160" s="210">
        <f>Q160*H160</f>
        <v>0</v>
      </c>
      <c r="S160" s="210">
        <v>0.16</v>
      </c>
      <c r="T160" s="211">
        <f>S160*H160</f>
        <v>0.996</v>
      </c>
      <c r="AR160" s="19" t="s">
        <v>415</v>
      </c>
      <c r="AT160" s="19" t="s">
        <v>410</v>
      </c>
      <c r="AU160" s="19" t="s">
        <v>94</v>
      </c>
      <c r="AY160" s="19" t="s">
        <v>406</v>
      </c>
      <c r="BE160" s="212">
        <f>IF(N160="základní",J160,0)</f>
        <v>0</v>
      </c>
      <c r="BF160" s="212">
        <f>IF(N160="snížená",J160,0)</f>
        <v>0</v>
      </c>
      <c r="BG160" s="212">
        <f>IF(N160="zákl. přenesená",J160,0)</f>
        <v>0</v>
      </c>
      <c r="BH160" s="212">
        <f>IF(N160="sníž. přenesená",J160,0)</f>
        <v>0</v>
      </c>
      <c r="BI160" s="212">
        <f>IF(N160="nulová",J160,0)</f>
        <v>0</v>
      </c>
      <c r="BJ160" s="19" t="s">
        <v>23</v>
      </c>
      <c r="BK160" s="212">
        <f>ROUND(I160*H160,2)</f>
        <v>0</v>
      </c>
      <c r="BL160" s="19" t="s">
        <v>415</v>
      </c>
      <c r="BM160" s="19" t="s">
        <v>5171</v>
      </c>
    </row>
    <row r="161" spans="2:65" s="13" customFormat="1" x14ac:dyDescent="0.3">
      <c r="B161" s="225"/>
      <c r="C161" s="226"/>
      <c r="D161" s="247" t="s">
        <v>417</v>
      </c>
      <c r="E161" s="251" t="s">
        <v>36</v>
      </c>
      <c r="F161" s="252" t="s">
        <v>5040</v>
      </c>
      <c r="G161" s="226"/>
      <c r="H161" s="253">
        <v>6.2249999999999996</v>
      </c>
      <c r="I161" s="230"/>
      <c r="J161" s="226"/>
      <c r="K161" s="226"/>
      <c r="L161" s="231"/>
      <c r="M161" s="232"/>
      <c r="N161" s="233"/>
      <c r="O161" s="233"/>
      <c r="P161" s="233"/>
      <c r="Q161" s="233"/>
      <c r="R161" s="233"/>
      <c r="S161" s="233"/>
      <c r="T161" s="234"/>
      <c r="AT161" s="235" t="s">
        <v>417</v>
      </c>
      <c r="AU161" s="235" t="s">
        <v>94</v>
      </c>
      <c r="AV161" s="13" t="s">
        <v>87</v>
      </c>
      <c r="AW161" s="13" t="s">
        <v>43</v>
      </c>
      <c r="AX161" s="13" t="s">
        <v>23</v>
      </c>
      <c r="AY161" s="235" t="s">
        <v>406</v>
      </c>
    </row>
    <row r="162" spans="2:65" s="1" customFormat="1" ht="31.5" customHeight="1" x14ac:dyDescent="0.3">
      <c r="B162" s="37"/>
      <c r="C162" s="201" t="s">
        <v>532</v>
      </c>
      <c r="D162" s="201" t="s">
        <v>410</v>
      </c>
      <c r="E162" s="202" t="s">
        <v>494</v>
      </c>
      <c r="F162" s="203" t="s">
        <v>495</v>
      </c>
      <c r="G162" s="204" t="s">
        <v>466</v>
      </c>
      <c r="H162" s="205">
        <v>330.84800000000001</v>
      </c>
      <c r="I162" s="206"/>
      <c r="J162" s="207">
        <f>ROUND(I162*H162,2)</f>
        <v>0</v>
      </c>
      <c r="K162" s="203" t="s">
        <v>36</v>
      </c>
      <c r="L162" s="57"/>
      <c r="M162" s="208" t="s">
        <v>36</v>
      </c>
      <c r="N162" s="209" t="s">
        <v>50</v>
      </c>
      <c r="O162" s="38"/>
      <c r="P162" s="210">
        <f>O162*H162</f>
        <v>0</v>
      </c>
      <c r="Q162" s="210">
        <v>0</v>
      </c>
      <c r="R162" s="210">
        <f>Q162*H162</f>
        <v>0</v>
      </c>
      <c r="S162" s="210">
        <v>2.9999999999999997E-4</v>
      </c>
      <c r="T162" s="211">
        <f>S162*H162</f>
        <v>9.9254399999999993E-2</v>
      </c>
      <c r="AR162" s="19" t="s">
        <v>415</v>
      </c>
      <c r="AT162" s="19" t="s">
        <v>410</v>
      </c>
      <c r="AU162" s="19" t="s">
        <v>94</v>
      </c>
      <c r="AY162" s="19" t="s">
        <v>406</v>
      </c>
      <c r="BE162" s="212">
        <f>IF(N162="základní",J162,0)</f>
        <v>0</v>
      </c>
      <c r="BF162" s="212">
        <f>IF(N162="snížená",J162,0)</f>
        <v>0</v>
      </c>
      <c r="BG162" s="212">
        <f>IF(N162="zákl. přenesená",J162,0)</f>
        <v>0</v>
      </c>
      <c r="BH162" s="212">
        <f>IF(N162="sníž. přenesená",J162,0)</f>
        <v>0</v>
      </c>
      <c r="BI162" s="212">
        <f>IF(N162="nulová",J162,0)</f>
        <v>0</v>
      </c>
      <c r="BJ162" s="19" t="s">
        <v>23</v>
      </c>
      <c r="BK162" s="212">
        <f>ROUND(I162*H162,2)</f>
        <v>0</v>
      </c>
      <c r="BL162" s="19" t="s">
        <v>415</v>
      </c>
      <c r="BM162" s="19" t="s">
        <v>5172</v>
      </c>
    </row>
    <row r="163" spans="2:65" s="13" customFormat="1" x14ac:dyDescent="0.3">
      <c r="B163" s="225"/>
      <c r="C163" s="226"/>
      <c r="D163" s="247" t="s">
        <v>417</v>
      </c>
      <c r="E163" s="251" t="s">
        <v>36</v>
      </c>
      <c r="F163" s="252" t="s">
        <v>5173</v>
      </c>
      <c r="G163" s="226"/>
      <c r="H163" s="253">
        <v>330.84800000000001</v>
      </c>
      <c r="I163" s="230"/>
      <c r="J163" s="226"/>
      <c r="K163" s="226"/>
      <c r="L163" s="231"/>
      <c r="M163" s="232"/>
      <c r="N163" s="233"/>
      <c r="O163" s="233"/>
      <c r="P163" s="233"/>
      <c r="Q163" s="233"/>
      <c r="R163" s="233"/>
      <c r="S163" s="233"/>
      <c r="T163" s="234"/>
      <c r="AT163" s="235" t="s">
        <v>417</v>
      </c>
      <c r="AU163" s="235" t="s">
        <v>94</v>
      </c>
      <c r="AV163" s="13" t="s">
        <v>87</v>
      </c>
      <c r="AW163" s="13" t="s">
        <v>43</v>
      </c>
      <c r="AX163" s="13" t="s">
        <v>23</v>
      </c>
      <c r="AY163" s="235" t="s">
        <v>406</v>
      </c>
    </row>
    <row r="164" spans="2:65" s="1" customFormat="1" ht="22.5" customHeight="1" x14ac:dyDescent="0.3">
      <c r="B164" s="37"/>
      <c r="C164" s="201" t="s">
        <v>539</v>
      </c>
      <c r="D164" s="201" t="s">
        <v>410</v>
      </c>
      <c r="E164" s="202" t="s">
        <v>5174</v>
      </c>
      <c r="F164" s="203" t="s">
        <v>5175</v>
      </c>
      <c r="G164" s="204" t="s">
        <v>466</v>
      </c>
      <c r="H164" s="205">
        <v>6.2249999999999996</v>
      </c>
      <c r="I164" s="206"/>
      <c r="J164" s="207">
        <f>ROUND(I164*H164,2)</f>
        <v>0</v>
      </c>
      <c r="K164" s="203" t="s">
        <v>414</v>
      </c>
      <c r="L164" s="57"/>
      <c r="M164" s="208" t="s">
        <v>36</v>
      </c>
      <c r="N164" s="209" t="s">
        <v>50</v>
      </c>
      <c r="O164" s="38"/>
      <c r="P164" s="210">
        <f>O164*H164</f>
        <v>0</v>
      </c>
      <c r="Q164" s="210">
        <v>0</v>
      </c>
      <c r="R164" s="210">
        <f>Q164*H164</f>
        <v>0</v>
      </c>
      <c r="S164" s="210">
        <v>0.74</v>
      </c>
      <c r="T164" s="211">
        <f>S164*H164</f>
        <v>4.6064999999999996</v>
      </c>
      <c r="AR164" s="19" t="s">
        <v>415</v>
      </c>
      <c r="AT164" s="19" t="s">
        <v>410</v>
      </c>
      <c r="AU164" s="19" t="s">
        <v>94</v>
      </c>
      <c r="AY164" s="19" t="s">
        <v>406</v>
      </c>
      <c r="BE164" s="212">
        <f>IF(N164="základní",J164,0)</f>
        <v>0</v>
      </c>
      <c r="BF164" s="212">
        <f>IF(N164="snížená",J164,0)</f>
        <v>0</v>
      </c>
      <c r="BG164" s="212">
        <f>IF(N164="zákl. přenesená",J164,0)</f>
        <v>0</v>
      </c>
      <c r="BH164" s="212">
        <f>IF(N164="sníž. přenesená",J164,0)</f>
        <v>0</v>
      </c>
      <c r="BI164" s="212">
        <f>IF(N164="nulová",J164,0)</f>
        <v>0</v>
      </c>
      <c r="BJ164" s="19" t="s">
        <v>23</v>
      </c>
      <c r="BK164" s="212">
        <f>ROUND(I164*H164,2)</f>
        <v>0</v>
      </c>
      <c r="BL164" s="19" t="s">
        <v>415</v>
      </c>
      <c r="BM164" s="19" t="s">
        <v>5176</v>
      </c>
    </row>
    <row r="165" spans="2:65" s="13" customFormat="1" x14ac:dyDescent="0.3">
      <c r="B165" s="225"/>
      <c r="C165" s="226"/>
      <c r="D165" s="247" t="s">
        <v>417</v>
      </c>
      <c r="E165" s="251" t="s">
        <v>36</v>
      </c>
      <c r="F165" s="252" t="s">
        <v>5040</v>
      </c>
      <c r="G165" s="226"/>
      <c r="H165" s="253">
        <v>6.2249999999999996</v>
      </c>
      <c r="I165" s="230"/>
      <c r="J165" s="226"/>
      <c r="K165" s="226"/>
      <c r="L165" s="231"/>
      <c r="M165" s="232"/>
      <c r="N165" s="233"/>
      <c r="O165" s="233"/>
      <c r="P165" s="233"/>
      <c r="Q165" s="233"/>
      <c r="R165" s="233"/>
      <c r="S165" s="233"/>
      <c r="T165" s="234"/>
      <c r="AT165" s="235" t="s">
        <v>417</v>
      </c>
      <c r="AU165" s="235" t="s">
        <v>94</v>
      </c>
      <c r="AV165" s="13" t="s">
        <v>87</v>
      </c>
      <c r="AW165" s="13" t="s">
        <v>43</v>
      </c>
      <c r="AX165" s="13" t="s">
        <v>23</v>
      </c>
      <c r="AY165" s="235" t="s">
        <v>406</v>
      </c>
    </row>
    <row r="166" spans="2:65" s="1" customFormat="1" ht="31.5" customHeight="1" x14ac:dyDescent="0.3">
      <c r="B166" s="37"/>
      <c r="C166" s="201" t="s">
        <v>543</v>
      </c>
      <c r="D166" s="201" t="s">
        <v>410</v>
      </c>
      <c r="E166" s="202" t="s">
        <v>489</v>
      </c>
      <c r="F166" s="203" t="s">
        <v>490</v>
      </c>
      <c r="G166" s="204" t="s">
        <v>466</v>
      </c>
      <c r="H166" s="205">
        <v>180</v>
      </c>
      <c r="I166" s="206"/>
      <c r="J166" s="207">
        <f>ROUND(I166*H166,2)</f>
        <v>0</v>
      </c>
      <c r="K166" s="203" t="s">
        <v>36</v>
      </c>
      <c r="L166" s="57"/>
      <c r="M166" s="208" t="s">
        <v>36</v>
      </c>
      <c r="N166" s="209" t="s">
        <v>50</v>
      </c>
      <c r="O166" s="38"/>
      <c r="P166" s="210">
        <f>O166*H166</f>
        <v>0</v>
      </c>
      <c r="Q166" s="210">
        <v>0</v>
      </c>
      <c r="R166" s="210">
        <f>Q166*H166</f>
        <v>0</v>
      </c>
      <c r="S166" s="210">
        <v>0</v>
      </c>
      <c r="T166" s="211">
        <f>S166*H166</f>
        <v>0</v>
      </c>
      <c r="AR166" s="19" t="s">
        <v>415</v>
      </c>
      <c r="AT166" s="19" t="s">
        <v>410</v>
      </c>
      <c r="AU166" s="19" t="s">
        <v>94</v>
      </c>
      <c r="AY166" s="19" t="s">
        <v>406</v>
      </c>
      <c r="BE166" s="212">
        <f>IF(N166="základní",J166,0)</f>
        <v>0</v>
      </c>
      <c r="BF166" s="212">
        <f>IF(N166="snížená",J166,0)</f>
        <v>0</v>
      </c>
      <c r="BG166" s="212">
        <f>IF(N166="zákl. přenesená",J166,0)</f>
        <v>0</v>
      </c>
      <c r="BH166" s="212">
        <f>IF(N166="sníž. přenesená",J166,0)</f>
        <v>0</v>
      </c>
      <c r="BI166" s="212">
        <f>IF(N166="nulová",J166,0)</f>
        <v>0</v>
      </c>
      <c r="BJ166" s="19" t="s">
        <v>23</v>
      </c>
      <c r="BK166" s="212">
        <f>ROUND(I166*H166,2)</f>
        <v>0</v>
      </c>
      <c r="BL166" s="19" t="s">
        <v>415</v>
      </c>
      <c r="BM166" s="19" t="s">
        <v>5177</v>
      </c>
    </row>
    <row r="167" spans="2:65" s="13" customFormat="1" x14ac:dyDescent="0.3">
      <c r="B167" s="225"/>
      <c r="C167" s="226"/>
      <c r="D167" s="247" t="s">
        <v>417</v>
      </c>
      <c r="E167" s="251" t="s">
        <v>36</v>
      </c>
      <c r="F167" s="252" t="s">
        <v>5178</v>
      </c>
      <c r="G167" s="226"/>
      <c r="H167" s="253">
        <v>180</v>
      </c>
      <c r="I167" s="230"/>
      <c r="J167" s="226"/>
      <c r="K167" s="226"/>
      <c r="L167" s="231"/>
      <c r="M167" s="232"/>
      <c r="N167" s="233"/>
      <c r="O167" s="233"/>
      <c r="P167" s="233"/>
      <c r="Q167" s="233"/>
      <c r="R167" s="233"/>
      <c r="S167" s="233"/>
      <c r="T167" s="234"/>
      <c r="AT167" s="235" t="s">
        <v>417</v>
      </c>
      <c r="AU167" s="235" t="s">
        <v>94</v>
      </c>
      <c r="AV167" s="13" t="s">
        <v>87</v>
      </c>
      <c r="AW167" s="13" t="s">
        <v>43</v>
      </c>
      <c r="AX167" s="13" t="s">
        <v>23</v>
      </c>
      <c r="AY167" s="235" t="s">
        <v>406</v>
      </c>
    </row>
    <row r="168" spans="2:65" s="1" customFormat="1" ht="22.5" customHeight="1" x14ac:dyDescent="0.3">
      <c r="B168" s="37"/>
      <c r="C168" s="201" t="s">
        <v>546</v>
      </c>
      <c r="D168" s="201" t="s">
        <v>410</v>
      </c>
      <c r="E168" s="202" t="s">
        <v>888</v>
      </c>
      <c r="F168" s="203" t="s">
        <v>889</v>
      </c>
      <c r="G168" s="204" t="s">
        <v>501</v>
      </c>
      <c r="H168" s="205">
        <v>7.5570000000000004</v>
      </c>
      <c r="I168" s="206"/>
      <c r="J168" s="207">
        <f>ROUND(I168*H168,2)</f>
        <v>0</v>
      </c>
      <c r="K168" s="203" t="s">
        <v>414</v>
      </c>
      <c r="L168" s="57"/>
      <c r="M168" s="208" t="s">
        <v>36</v>
      </c>
      <c r="N168" s="209" t="s">
        <v>50</v>
      </c>
      <c r="O168" s="38"/>
      <c r="P168" s="210">
        <f>O168*H168</f>
        <v>0</v>
      </c>
      <c r="Q168" s="210">
        <v>0</v>
      </c>
      <c r="R168" s="210">
        <f>Q168*H168</f>
        <v>0</v>
      </c>
      <c r="S168" s="210">
        <v>0</v>
      </c>
      <c r="T168" s="211">
        <f>S168*H168</f>
        <v>0</v>
      </c>
      <c r="AR168" s="19" t="s">
        <v>415</v>
      </c>
      <c r="AT168" s="19" t="s">
        <v>410</v>
      </c>
      <c r="AU168" s="19" t="s">
        <v>94</v>
      </c>
      <c r="AY168" s="19" t="s">
        <v>406</v>
      </c>
      <c r="BE168" s="212">
        <f>IF(N168="základní",J168,0)</f>
        <v>0</v>
      </c>
      <c r="BF168" s="212">
        <f>IF(N168="snížená",J168,0)</f>
        <v>0</v>
      </c>
      <c r="BG168" s="212">
        <f>IF(N168="zákl. přenesená",J168,0)</f>
        <v>0</v>
      </c>
      <c r="BH168" s="212">
        <f>IF(N168="sníž. přenesená",J168,0)</f>
        <v>0</v>
      </c>
      <c r="BI168" s="212">
        <f>IF(N168="nulová",J168,0)</f>
        <v>0</v>
      </c>
      <c r="BJ168" s="19" t="s">
        <v>23</v>
      </c>
      <c r="BK168" s="212">
        <f>ROUND(I168*H168,2)</f>
        <v>0</v>
      </c>
      <c r="BL168" s="19" t="s">
        <v>415</v>
      </c>
      <c r="BM168" s="19" t="s">
        <v>5179</v>
      </c>
    </row>
    <row r="169" spans="2:65" s="1" customFormat="1" ht="22.5" customHeight="1" x14ac:dyDescent="0.3">
      <c r="B169" s="37"/>
      <c r="C169" s="201" t="s">
        <v>550</v>
      </c>
      <c r="D169" s="201" t="s">
        <v>410</v>
      </c>
      <c r="E169" s="202" t="s">
        <v>620</v>
      </c>
      <c r="F169" s="203" t="s">
        <v>621</v>
      </c>
      <c r="G169" s="204" t="s">
        <v>501</v>
      </c>
      <c r="H169" s="205">
        <v>166.25399999999999</v>
      </c>
      <c r="I169" s="206"/>
      <c r="J169" s="207">
        <f>ROUND(I169*H169,2)</f>
        <v>0</v>
      </c>
      <c r="K169" s="203" t="s">
        <v>414</v>
      </c>
      <c r="L169" s="57"/>
      <c r="M169" s="208" t="s">
        <v>36</v>
      </c>
      <c r="N169" s="209" t="s">
        <v>50</v>
      </c>
      <c r="O169" s="38"/>
      <c r="P169" s="210">
        <f>O169*H169</f>
        <v>0</v>
      </c>
      <c r="Q169" s="210">
        <v>0</v>
      </c>
      <c r="R169" s="210">
        <f>Q169*H169</f>
        <v>0</v>
      </c>
      <c r="S169" s="210">
        <v>0</v>
      </c>
      <c r="T169" s="211">
        <f>S169*H169</f>
        <v>0</v>
      </c>
      <c r="AR169" s="19" t="s">
        <v>415</v>
      </c>
      <c r="AT169" s="19" t="s">
        <v>410</v>
      </c>
      <c r="AU169" s="19" t="s">
        <v>94</v>
      </c>
      <c r="AY169" s="19" t="s">
        <v>406</v>
      </c>
      <c r="BE169" s="212">
        <f>IF(N169="základní",J169,0)</f>
        <v>0</v>
      </c>
      <c r="BF169" s="212">
        <f>IF(N169="snížená",J169,0)</f>
        <v>0</v>
      </c>
      <c r="BG169" s="212">
        <f>IF(N169="zákl. přenesená",J169,0)</f>
        <v>0</v>
      </c>
      <c r="BH169" s="212">
        <f>IF(N169="sníž. přenesená",J169,0)</f>
        <v>0</v>
      </c>
      <c r="BI169" s="212">
        <f>IF(N169="nulová",J169,0)</f>
        <v>0</v>
      </c>
      <c r="BJ169" s="19" t="s">
        <v>23</v>
      </c>
      <c r="BK169" s="212">
        <f>ROUND(I169*H169,2)</f>
        <v>0</v>
      </c>
      <c r="BL169" s="19" t="s">
        <v>415</v>
      </c>
      <c r="BM169" s="19" t="s">
        <v>5180</v>
      </c>
    </row>
    <row r="170" spans="2:65" s="13" customFormat="1" x14ac:dyDescent="0.3">
      <c r="B170" s="225"/>
      <c r="C170" s="226"/>
      <c r="D170" s="247" t="s">
        <v>417</v>
      </c>
      <c r="E170" s="226"/>
      <c r="F170" s="252" t="s">
        <v>5181</v>
      </c>
      <c r="G170" s="226"/>
      <c r="H170" s="253">
        <v>166.25399999999999</v>
      </c>
      <c r="I170" s="230"/>
      <c r="J170" s="226"/>
      <c r="K170" s="226"/>
      <c r="L170" s="231"/>
      <c r="M170" s="232"/>
      <c r="N170" s="233"/>
      <c r="O170" s="233"/>
      <c r="P170" s="233"/>
      <c r="Q170" s="233"/>
      <c r="R170" s="233"/>
      <c r="S170" s="233"/>
      <c r="T170" s="234"/>
      <c r="AT170" s="235" t="s">
        <v>417</v>
      </c>
      <c r="AU170" s="235" t="s">
        <v>94</v>
      </c>
      <c r="AV170" s="13" t="s">
        <v>87</v>
      </c>
      <c r="AW170" s="13" t="s">
        <v>4</v>
      </c>
      <c r="AX170" s="13" t="s">
        <v>23</v>
      </c>
      <c r="AY170" s="235" t="s">
        <v>406</v>
      </c>
    </row>
    <row r="171" spans="2:65" s="1" customFormat="1" ht="22.5" customHeight="1" x14ac:dyDescent="0.3">
      <c r="B171" s="37"/>
      <c r="C171" s="201" t="s">
        <v>299</v>
      </c>
      <c r="D171" s="201" t="s">
        <v>410</v>
      </c>
      <c r="E171" s="202" t="s">
        <v>509</v>
      </c>
      <c r="F171" s="203" t="s">
        <v>510</v>
      </c>
      <c r="G171" s="204" t="s">
        <v>501</v>
      </c>
      <c r="H171" s="205">
        <v>7.5570000000000004</v>
      </c>
      <c r="I171" s="206"/>
      <c r="J171" s="207">
        <f>ROUND(I171*H171,2)</f>
        <v>0</v>
      </c>
      <c r="K171" s="203" t="s">
        <v>36</v>
      </c>
      <c r="L171" s="57"/>
      <c r="M171" s="208" t="s">
        <v>36</v>
      </c>
      <c r="N171" s="209" t="s">
        <v>50</v>
      </c>
      <c r="O171" s="38"/>
      <c r="P171" s="210">
        <f>O171*H171</f>
        <v>0</v>
      </c>
      <c r="Q171" s="210">
        <v>0</v>
      </c>
      <c r="R171" s="210">
        <f>Q171*H171</f>
        <v>0</v>
      </c>
      <c r="S171" s="210">
        <v>0</v>
      </c>
      <c r="T171" s="211">
        <f>S171*H171</f>
        <v>0</v>
      </c>
      <c r="AR171" s="19" t="s">
        <v>415</v>
      </c>
      <c r="AT171" s="19" t="s">
        <v>410</v>
      </c>
      <c r="AU171" s="19" t="s">
        <v>94</v>
      </c>
      <c r="AY171" s="19" t="s">
        <v>406</v>
      </c>
      <c r="BE171" s="212">
        <f>IF(N171="základní",J171,0)</f>
        <v>0</v>
      </c>
      <c r="BF171" s="212">
        <f>IF(N171="snížená",J171,0)</f>
        <v>0</v>
      </c>
      <c r="BG171" s="212">
        <f>IF(N171="zákl. přenesená",J171,0)</f>
        <v>0</v>
      </c>
      <c r="BH171" s="212">
        <f>IF(N171="sníž. přenesená",J171,0)</f>
        <v>0</v>
      </c>
      <c r="BI171" s="212">
        <f>IF(N171="nulová",J171,0)</f>
        <v>0</v>
      </c>
      <c r="BJ171" s="19" t="s">
        <v>23</v>
      </c>
      <c r="BK171" s="212">
        <f>ROUND(I171*H171,2)</f>
        <v>0</v>
      </c>
      <c r="BL171" s="19" t="s">
        <v>415</v>
      </c>
      <c r="BM171" s="19" t="s">
        <v>5182</v>
      </c>
    </row>
    <row r="172" spans="2:65" s="1" customFormat="1" ht="22.5" customHeight="1" x14ac:dyDescent="0.3">
      <c r="B172" s="37"/>
      <c r="C172" s="201" t="s">
        <v>559</v>
      </c>
      <c r="D172" s="201" t="s">
        <v>410</v>
      </c>
      <c r="E172" s="202" t="s">
        <v>431</v>
      </c>
      <c r="F172" s="203" t="s">
        <v>432</v>
      </c>
      <c r="G172" s="204" t="s">
        <v>413</v>
      </c>
      <c r="H172" s="205">
        <v>47.923000000000002</v>
      </c>
      <c r="I172" s="206"/>
      <c r="J172" s="207">
        <f>ROUND(I172*H172,2)</f>
        <v>0</v>
      </c>
      <c r="K172" s="203" t="s">
        <v>414</v>
      </c>
      <c r="L172" s="57"/>
      <c r="M172" s="208" t="s">
        <v>36</v>
      </c>
      <c r="N172" s="209" t="s">
        <v>50</v>
      </c>
      <c r="O172" s="38"/>
      <c r="P172" s="210">
        <f>O172*H172</f>
        <v>0</v>
      </c>
      <c r="Q172" s="210">
        <v>0</v>
      </c>
      <c r="R172" s="210">
        <f>Q172*H172</f>
        <v>0</v>
      </c>
      <c r="S172" s="210">
        <v>0</v>
      </c>
      <c r="T172" s="211">
        <f>S172*H172</f>
        <v>0</v>
      </c>
      <c r="AR172" s="19" t="s">
        <v>415</v>
      </c>
      <c r="AT172" s="19" t="s">
        <v>410</v>
      </c>
      <c r="AU172" s="19" t="s">
        <v>94</v>
      </c>
      <c r="AY172" s="19" t="s">
        <v>406</v>
      </c>
      <c r="BE172" s="212">
        <f>IF(N172="základní",J172,0)</f>
        <v>0</v>
      </c>
      <c r="BF172" s="212">
        <f>IF(N172="snížená",J172,0)</f>
        <v>0</v>
      </c>
      <c r="BG172" s="212">
        <f>IF(N172="zákl. přenesená",J172,0)</f>
        <v>0</v>
      </c>
      <c r="BH172" s="212">
        <f>IF(N172="sníž. přenesená",J172,0)</f>
        <v>0</v>
      </c>
      <c r="BI172" s="212">
        <f>IF(N172="nulová",J172,0)</f>
        <v>0</v>
      </c>
      <c r="BJ172" s="19" t="s">
        <v>23</v>
      </c>
      <c r="BK172" s="212">
        <f>ROUND(I172*H172,2)</f>
        <v>0</v>
      </c>
      <c r="BL172" s="19" t="s">
        <v>415</v>
      </c>
      <c r="BM172" s="19" t="s">
        <v>5183</v>
      </c>
    </row>
    <row r="173" spans="2:65" s="12" customFormat="1" x14ac:dyDescent="0.3">
      <c r="B173" s="213"/>
      <c r="C173" s="214"/>
      <c r="D173" s="215" t="s">
        <v>417</v>
      </c>
      <c r="E173" s="216" t="s">
        <v>36</v>
      </c>
      <c r="F173" s="217" t="s">
        <v>5184</v>
      </c>
      <c r="G173" s="214"/>
      <c r="H173" s="218" t="s">
        <v>36</v>
      </c>
      <c r="I173" s="219"/>
      <c r="J173" s="214"/>
      <c r="K173" s="214"/>
      <c r="L173" s="220"/>
      <c r="M173" s="221"/>
      <c r="N173" s="222"/>
      <c r="O173" s="222"/>
      <c r="P173" s="222"/>
      <c r="Q173" s="222"/>
      <c r="R173" s="222"/>
      <c r="S173" s="222"/>
      <c r="T173" s="223"/>
      <c r="AT173" s="224" t="s">
        <v>417</v>
      </c>
      <c r="AU173" s="224" t="s">
        <v>94</v>
      </c>
      <c r="AV173" s="12" t="s">
        <v>23</v>
      </c>
      <c r="AW173" s="12" t="s">
        <v>43</v>
      </c>
      <c r="AX173" s="12" t="s">
        <v>79</v>
      </c>
      <c r="AY173" s="224" t="s">
        <v>406</v>
      </c>
    </row>
    <row r="174" spans="2:65" s="13" customFormat="1" x14ac:dyDescent="0.3">
      <c r="B174" s="225"/>
      <c r="C174" s="226"/>
      <c r="D174" s="215" t="s">
        <v>417</v>
      </c>
      <c r="E174" s="227" t="s">
        <v>36</v>
      </c>
      <c r="F174" s="228" t="s">
        <v>5185</v>
      </c>
      <c r="G174" s="226"/>
      <c r="H174" s="229">
        <v>103.04</v>
      </c>
      <c r="I174" s="230"/>
      <c r="J174" s="226"/>
      <c r="K174" s="226"/>
      <c r="L174" s="231"/>
      <c r="M174" s="232"/>
      <c r="N174" s="233"/>
      <c r="O174" s="233"/>
      <c r="P174" s="233"/>
      <c r="Q174" s="233"/>
      <c r="R174" s="233"/>
      <c r="S174" s="233"/>
      <c r="T174" s="234"/>
      <c r="AT174" s="235" t="s">
        <v>417</v>
      </c>
      <c r="AU174" s="235" t="s">
        <v>94</v>
      </c>
      <c r="AV174" s="13" t="s">
        <v>87</v>
      </c>
      <c r="AW174" s="13" t="s">
        <v>43</v>
      </c>
      <c r="AX174" s="13" t="s">
        <v>79</v>
      </c>
      <c r="AY174" s="235" t="s">
        <v>406</v>
      </c>
    </row>
    <row r="175" spans="2:65" s="13" customFormat="1" x14ac:dyDescent="0.3">
      <c r="B175" s="225"/>
      <c r="C175" s="226"/>
      <c r="D175" s="215" t="s">
        <v>417</v>
      </c>
      <c r="E175" s="227" t="s">
        <v>36</v>
      </c>
      <c r="F175" s="228" t="s">
        <v>5186</v>
      </c>
      <c r="G175" s="226"/>
      <c r="H175" s="229">
        <v>11.2</v>
      </c>
      <c r="I175" s="230"/>
      <c r="J175" s="226"/>
      <c r="K175" s="226"/>
      <c r="L175" s="231"/>
      <c r="M175" s="232"/>
      <c r="N175" s="233"/>
      <c r="O175" s="233"/>
      <c r="P175" s="233"/>
      <c r="Q175" s="233"/>
      <c r="R175" s="233"/>
      <c r="S175" s="233"/>
      <c r="T175" s="234"/>
      <c r="AT175" s="235" t="s">
        <v>417</v>
      </c>
      <c r="AU175" s="235" t="s">
        <v>94</v>
      </c>
      <c r="AV175" s="13" t="s">
        <v>87</v>
      </c>
      <c r="AW175" s="13" t="s">
        <v>43</v>
      </c>
      <c r="AX175" s="13" t="s">
        <v>79</v>
      </c>
      <c r="AY175" s="235" t="s">
        <v>406</v>
      </c>
    </row>
    <row r="176" spans="2:65" s="15" customFormat="1" x14ac:dyDescent="0.3">
      <c r="B176" s="254"/>
      <c r="C176" s="255"/>
      <c r="D176" s="215" t="s">
        <v>417</v>
      </c>
      <c r="E176" s="256" t="s">
        <v>5087</v>
      </c>
      <c r="F176" s="257" t="s">
        <v>435</v>
      </c>
      <c r="G176" s="255"/>
      <c r="H176" s="258">
        <v>114.24</v>
      </c>
      <c r="I176" s="259"/>
      <c r="J176" s="255"/>
      <c r="K176" s="255"/>
      <c r="L176" s="260"/>
      <c r="M176" s="261"/>
      <c r="N176" s="262"/>
      <c r="O176" s="262"/>
      <c r="P176" s="262"/>
      <c r="Q176" s="262"/>
      <c r="R176" s="262"/>
      <c r="S176" s="262"/>
      <c r="T176" s="263"/>
      <c r="AT176" s="264" t="s">
        <v>417</v>
      </c>
      <c r="AU176" s="264" t="s">
        <v>94</v>
      </c>
      <c r="AV176" s="15" t="s">
        <v>94</v>
      </c>
      <c r="AW176" s="15" t="s">
        <v>43</v>
      </c>
      <c r="AX176" s="15" t="s">
        <v>79</v>
      </c>
      <c r="AY176" s="264" t="s">
        <v>406</v>
      </c>
    </row>
    <row r="177" spans="2:65" s="13" customFormat="1" x14ac:dyDescent="0.3">
      <c r="B177" s="225"/>
      <c r="C177" s="226"/>
      <c r="D177" s="215" t="s">
        <v>417</v>
      </c>
      <c r="E177" s="227" t="s">
        <v>36</v>
      </c>
      <c r="F177" s="228" t="s">
        <v>5187</v>
      </c>
      <c r="G177" s="226"/>
      <c r="H177" s="229">
        <v>-16.513999999999999</v>
      </c>
      <c r="I177" s="230"/>
      <c r="J177" s="226"/>
      <c r="K177" s="226"/>
      <c r="L177" s="231"/>
      <c r="M177" s="232"/>
      <c r="N177" s="233"/>
      <c r="O177" s="233"/>
      <c r="P177" s="233"/>
      <c r="Q177" s="233"/>
      <c r="R177" s="233"/>
      <c r="S177" s="233"/>
      <c r="T177" s="234"/>
      <c r="AT177" s="235" t="s">
        <v>417</v>
      </c>
      <c r="AU177" s="235" t="s">
        <v>94</v>
      </c>
      <c r="AV177" s="13" t="s">
        <v>87</v>
      </c>
      <c r="AW177" s="13" t="s">
        <v>43</v>
      </c>
      <c r="AX177" s="13" t="s">
        <v>79</v>
      </c>
      <c r="AY177" s="235" t="s">
        <v>406</v>
      </c>
    </row>
    <row r="178" spans="2:65" s="13" customFormat="1" x14ac:dyDescent="0.3">
      <c r="B178" s="225"/>
      <c r="C178" s="226"/>
      <c r="D178" s="215" t="s">
        <v>417</v>
      </c>
      <c r="E178" s="227" t="s">
        <v>36</v>
      </c>
      <c r="F178" s="228" t="s">
        <v>5188</v>
      </c>
      <c r="G178" s="226"/>
      <c r="H178" s="229">
        <v>-1.881</v>
      </c>
      <c r="I178" s="230"/>
      <c r="J178" s="226"/>
      <c r="K178" s="226"/>
      <c r="L178" s="231"/>
      <c r="M178" s="232"/>
      <c r="N178" s="233"/>
      <c r="O178" s="233"/>
      <c r="P178" s="233"/>
      <c r="Q178" s="233"/>
      <c r="R178" s="233"/>
      <c r="S178" s="233"/>
      <c r="T178" s="234"/>
      <c r="AT178" s="235" t="s">
        <v>417</v>
      </c>
      <c r="AU178" s="235" t="s">
        <v>94</v>
      </c>
      <c r="AV178" s="13" t="s">
        <v>87</v>
      </c>
      <c r="AW178" s="13" t="s">
        <v>43</v>
      </c>
      <c r="AX178" s="13" t="s">
        <v>79</v>
      </c>
      <c r="AY178" s="235" t="s">
        <v>406</v>
      </c>
    </row>
    <row r="179" spans="2:65" s="14" customFormat="1" x14ac:dyDescent="0.3">
      <c r="B179" s="236"/>
      <c r="C179" s="237"/>
      <c r="D179" s="215" t="s">
        <v>417</v>
      </c>
      <c r="E179" s="238" t="s">
        <v>3944</v>
      </c>
      <c r="F179" s="239" t="s">
        <v>421</v>
      </c>
      <c r="G179" s="237"/>
      <c r="H179" s="240">
        <v>95.844999999999999</v>
      </c>
      <c r="I179" s="241"/>
      <c r="J179" s="237"/>
      <c r="K179" s="237"/>
      <c r="L179" s="242"/>
      <c r="M179" s="243"/>
      <c r="N179" s="244"/>
      <c r="O179" s="244"/>
      <c r="P179" s="244"/>
      <c r="Q179" s="244"/>
      <c r="R179" s="244"/>
      <c r="S179" s="244"/>
      <c r="T179" s="245"/>
      <c r="AT179" s="246" t="s">
        <v>417</v>
      </c>
      <c r="AU179" s="246" t="s">
        <v>94</v>
      </c>
      <c r="AV179" s="14" t="s">
        <v>415</v>
      </c>
      <c r="AW179" s="14" t="s">
        <v>43</v>
      </c>
      <c r="AX179" s="14" t="s">
        <v>79</v>
      </c>
      <c r="AY179" s="246" t="s">
        <v>406</v>
      </c>
    </row>
    <row r="180" spans="2:65" s="12" customFormat="1" x14ac:dyDescent="0.3">
      <c r="B180" s="213"/>
      <c r="C180" s="214"/>
      <c r="D180" s="215" t="s">
        <v>417</v>
      </c>
      <c r="E180" s="216" t="s">
        <v>36</v>
      </c>
      <c r="F180" s="217" t="s">
        <v>444</v>
      </c>
      <c r="G180" s="214"/>
      <c r="H180" s="218" t="s">
        <v>36</v>
      </c>
      <c r="I180" s="219"/>
      <c r="J180" s="214"/>
      <c r="K180" s="214"/>
      <c r="L180" s="220"/>
      <c r="M180" s="221"/>
      <c r="N180" s="222"/>
      <c r="O180" s="222"/>
      <c r="P180" s="222"/>
      <c r="Q180" s="222"/>
      <c r="R180" s="222"/>
      <c r="S180" s="222"/>
      <c r="T180" s="223"/>
      <c r="AT180" s="224" t="s">
        <v>417</v>
      </c>
      <c r="AU180" s="224" t="s">
        <v>94</v>
      </c>
      <c r="AV180" s="12" t="s">
        <v>23</v>
      </c>
      <c r="AW180" s="12" t="s">
        <v>43</v>
      </c>
      <c r="AX180" s="12" t="s">
        <v>79</v>
      </c>
      <c r="AY180" s="224" t="s">
        <v>406</v>
      </c>
    </row>
    <row r="181" spans="2:65" s="13" customFormat="1" x14ac:dyDescent="0.3">
      <c r="B181" s="225"/>
      <c r="C181" s="226"/>
      <c r="D181" s="247" t="s">
        <v>417</v>
      </c>
      <c r="E181" s="251" t="s">
        <v>36</v>
      </c>
      <c r="F181" s="252" t="s">
        <v>5189</v>
      </c>
      <c r="G181" s="226"/>
      <c r="H181" s="253">
        <v>47.923000000000002</v>
      </c>
      <c r="I181" s="230"/>
      <c r="J181" s="226"/>
      <c r="K181" s="226"/>
      <c r="L181" s="231"/>
      <c r="M181" s="232"/>
      <c r="N181" s="233"/>
      <c r="O181" s="233"/>
      <c r="P181" s="233"/>
      <c r="Q181" s="233"/>
      <c r="R181" s="233"/>
      <c r="S181" s="233"/>
      <c r="T181" s="234"/>
      <c r="AT181" s="235" t="s">
        <v>417</v>
      </c>
      <c r="AU181" s="235" t="s">
        <v>94</v>
      </c>
      <c r="AV181" s="13" t="s">
        <v>87</v>
      </c>
      <c r="AW181" s="13" t="s">
        <v>43</v>
      </c>
      <c r="AX181" s="13" t="s">
        <v>23</v>
      </c>
      <c r="AY181" s="235" t="s">
        <v>406</v>
      </c>
    </row>
    <row r="182" spans="2:65" s="1" customFormat="1" ht="22.5" customHeight="1" x14ac:dyDescent="0.3">
      <c r="B182" s="37"/>
      <c r="C182" s="201" t="s">
        <v>564</v>
      </c>
      <c r="D182" s="201" t="s">
        <v>410</v>
      </c>
      <c r="E182" s="202" t="s">
        <v>441</v>
      </c>
      <c r="F182" s="203" t="s">
        <v>442</v>
      </c>
      <c r="G182" s="204" t="s">
        <v>413</v>
      </c>
      <c r="H182" s="205">
        <v>9.5850000000000009</v>
      </c>
      <c r="I182" s="206"/>
      <c r="J182" s="207">
        <f>ROUND(I182*H182,2)</f>
        <v>0</v>
      </c>
      <c r="K182" s="203" t="s">
        <v>414</v>
      </c>
      <c r="L182" s="57"/>
      <c r="M182" s="208" t="s">
        <v>36</v>
      </c>
      <c r="N182" s="209" t="s">
        <v>50</v>
      </c>
      <c r="O182" s="38"/>
      <c r="P182" s="210">
        <f>O182*H182</f>
        <v>0</v>
      </c>
      <c r="Q182" s="210">
        <v>0</v>
      </c>
      <c r="R182" s="210">
        <f>Q182*H182</f>
        <v>0</v>
      </c>
      <c r="S182" s="210">
        <v>0</v>
      </c>
      <c r="T182" s="211">
        <f>S182*H182</f>
        <v>0</v>
      </c>
      <c r="AR182" s="19" t="s">
        <v>415</v>
      </c>
      <c r="AT182" s="19" t="s">
        <v>410</v>
      </c>
      <c r="AU182" s="19" t="s">
        <v>94</v>
      </c>
      <c r="AY182" s="19" t="s">
        <v>406</v>
      </c>
      <c r="BE182" s="212">
        <f>IF(N182="základní",J182,0)</f>
        <v>0</v>
      </c>
      <c r="BF182" s="212">
        <f>IF(N182="snížená",J182,0)</f>
        <v>0</v>
      </c>
      <c r="BG182" s="212">
        <f>IF(N182="zákl. přenesená",J182,0)</f>
        <v>0</v>
      </c>
      <c r="BH182" s="212">
        <f>IF(N182="sníž. přenesená",J182,0)</f>
        <v>0</v>
      </c>
      <c r="BI182" s="212">
        <f>IF(N182="nulová",J182,0)</f>
        <v>0</v>
      </c>
      <c r="BJ182" s="19" t="s">
        <v>23</v>
      </c>
      <c r="BK182" s="212">
        <f>ROUND(I182*H182,2)</f>
        <v>0</v>
      </c>
      <c r="BL182" s="19" t="s">
        <v>415</v>
      </c>
      <c r="BM182" s="19" t="s">
        <v>5190</v>
      </c>
    </row>
    <row r="183" spans="2:65" s="12" customFormat="1" x14ac:dyDescent="0.3">
      <c r="B183" s="213"/>
      <c r="C183" s="214"/>
      <c r="D183" s="215" t="s">
        <v>417</v>
      </c>
      <c r="E183" s="216" t="s">
        <v>36</v>
      </c>
      <c r="F183" s="217" t="s">
        <v>5191</v>
      </c>
      <c r="G183" s="214"/>
      <c r="H183" s="218" t="s">
        <v>36</v>
      </c>
      <c r="I183" s="219"/>
      <c r="J183" s="214"/>
      <c r="K183" s="214"/>
      <c r="L183" s="220"/>
      <c r="M183" s="221"/>
      <c r="N183" s="222"/>
      <c r="O183" s="222"/>
      <c r="P183" s="222"/>
      <c r="Q183" s="222"/>
      <c r="R183" s="222"/>
      <c r="S183" s="222"/>
      <c r="T183" s="223"/>
      <c r="AT183" s="224" t="s">
        <v>417</v>
      </c>
      <c r="AU183" s="224" t="s">
        <v>94</v>
      </c>
      <c r="AV183" s="12" t="s">
        <v>23</v>
      </c>
      <c r="AW183" s="12" t="s">
        <v>43</v>
      </c>
      <c r="AX183" s="12" t="s">
        <v>79</v>
      </c>
      <c r="AY183" s="224" t="s">
        <v>406</v>
      </c>
    </row>
    <row r="184" spans="2:65" s="13" customFormat="1" x14ac:dyDescent="0.3">
      <c r="B184" s="225"/>
      <c r="C184" s="226"/>
      <c r="D184" s="247" t="s">
        <v>417</v>
      </c>
      <c r="E184" s="251" t="s">
        <v>36</v>
      </c>
      <c r="F184" s="252" t="s">
        <v>5192</v>
      </c>
      <c r="G184" s="226"/>
      <c r="H184" s="253">
        <v>9.5850000000000009</v>
      </c>
      <c r="I184" s="230"/>
      <c r="J184" s="226"/>
      <c r="K184" s="226"/>
      <c r="L184" s="231"/>
      <c r="M184" s="232"/>
      <c r="N184" s="233"/>
      <c r="O184" s="233"/>
      <c r="P184" s="233"/>
      <c r="Q184" s="233"/>
      <c r="R184" s="233"/>
      <c r="S184" s="233"/>
      <c r="T184" s="234"/>
      <c r="AT184" s="235" t="s">
        <v>417</v>
      </c>
      <c r="AU184" s="235" t="s">
        <v>94</v>
      </c>
      <c r="AV184" s="13" t="s">
        <v>87</v>
      </c>
      <c r="AW184" s="13" t="s">
        <v>43</v>
      </c>
      <c r="AX184" s="13" t="s">
        <v>23</v>
      </c>
      <c r="AY184" s="235" t="s">
        <v>406</v>
      </c>
    </row>
    <row r="185" spans="2:65" s="1" customFormat="1" ht="22.5" customHeight="1" x14ac:dyDescent="0.3">
      <c r="B185" s="37"/>
      <c r="C185" s="201" t="s">
        <v>572</v>
      </c>
      <c r="D185" s="201" t="s">
        <v>410</v>
      </c>
      <c r="E185" s="202" t="s">
        <v>447</v>
      </c>
      <c r="F185" s="203" t="s">
        <v>448</v>
      </c>
      <c r="G185" s="204" t="s">
        <v>413</v>
      </c>
      <c r="H185" s="205">
        <v>38.338000000000001</v>
      </c>
      <c r="I185" s="206"/>
      <c r="J185" s="207">
        <f>ROUND(I185*H185,2)</f>
        <v>0</v>
      </c>
      <c r="K185" s="203" t="s">
        <v>414</v>
      </c>
      <c r="L185" s="57"/>
      <c r="M185" s="208" t="s">
        <v>36</v>
      </c>
      <c r="N185" s="209" t="s">
        <v>50</v>
      </c>
      <c r="O185" s="38"/>
      <c r="P185" s="210">
        <f>O185*H185</f>
        <v>0</v>
      </c>
      <c r="Q185" s="210">
        <v>0</v>
      </c>
      <c r="R185" s="210">
        <f>Q185*H185</f>
        <v>0</v>
      </c>
      <c r="S185" s="210">
        <v>0</v>
      </c>
      <c r="T185" s="211">
        <f>S185*H185</f>
        <v>0</v>
      </c>
      <c r="AR185" s="19" t="s">
        <v>415</v>
      </c>
      <c r="AT185" s="19" t="s">
        <v>410</v>
      </c>
      <c r="AU185" s="19" t="s">
        <v>94</v>
      </c>
      <c r="AY185" s="19" t="s">
        <v>406</v>
      </c>
      <c r="BE185" s="212">
        <f>IF(N185="základní",J185,0)</f>
        <v>0</v>
      </c>
      <c r="BF185" s="212">
        <f>IF(N185="snížená",J185,0)</f>
        <v>0</v>
      </c>
      <c r="BG185" s="212">
        <f>IF(N185="zákl. přenesená",J185,0)</f>
        <v>0</v>
      </c>
      <c r="BH185" s="212">
        <f>IF(N185="sníž. přenesená",J185,0)</f>
        <v>0</v>
      </c>
      <c r="BI185" s="212">
        <f>IF(N185="nulová",J185,0)</f>
        <v>0</v>
      </c>
      <c r="BJ185" s="19" t="s">
        <v>23</v>
      </c>
      <c r="BK185" s="212">
        <f>ROUND(I185*H185,2)</f>
        <v>0</v>
      </c>
      <c r="BL185" s="19" t="s">
        <v>415</v>
      </c>
      <c r="BM185" s="19" t="s">
        <v>5193</v>
      </c>
    </row>
    <row r="186" spans="2:65" s="12" customFormat="1" x14ac:dyDescent="0.3">
      <c r="B186" s="213"/>
      <c r="C186" s="214"/>
      <c r="D186" s="215" t="s">
        <v>417</v>
      </c>
      <c r="E186" s="216" t="s">
        <v>36</v>
      </c>
      <c r="F186" s="217" t="s">
        <v>4172</v>
      </c>
      <c r="G186" s="214"/>
      <c r="H186" s="218" t="s">
        <v>36</v>
      </c>
      <c r="I186" s="219"/>
      <c r="J186" s="214"/>
      <c r="K186" s="214"/>
      <c r="L186" s="220"/>
      <c r="M186" s="221"/>
      <c r="N186" s="222"/>
      <c r="O186" s="222"/>
      <c r="P186" s="222"/>
      <c r="Q186" s="222"/>
      <c r="R186" s="222"/>
      <c r="S186" s="222"/>
      <c r="T186" s="223"/>
      <c r="AT186" s="224" t="s">
        <v>417</v>
      </c>
      <c r="AU186" s="224" t="s">
        <v>94</v>
      </c>
      <c r="AV186" s="12" t="s">
        <v>23</v>
      </c>
      <c r="AW186" s="12" t="s">
        <v>43</v>
      </c>
      <c r="AX186" s="12" t="s">
        <v>79</v>
      </c>
      <c r="AY186" s="224" t="s">
        <v>406</v>
      </c>
    </row>
    <row r="187" spans="2:65" s="13" customFormat="1" x14ac:dyDescent="0.3">
      <c r="B187" s="225"/>
      <c r="C187" s="226"/>
      <c r="D187" s="247" t="s">
        <v>417</v>
      </c>
      <c r="E187" s="251" t="s">
        <v>36</v>
      </c>
      <c r="F187" s="252" t="s">
        <v>5194</v>
      </c>
      <c r="G187" s="226"/>
      <c r="H187" s="253">
        <v>38.338000000000001</v>
      </c>
      <c r="I187" s="230"/>
      <c r="J187" s="226"/>
      <c r="K187" s="226"/>
      <c r="L187" s="231"/>
      <c r="M187" s="232"/>
      <c r="N187" s="233"/>
      <c r="O187" s="233"/>
      <c r="P187" s="233"/>
      <c r="Q187" s="233"/>
      <c r="R187" s="233"/>
      <c r="S187" s="233"/>
      <c r="T187" s="234"/>
      <c r="AT187" s="235" t="s">
        <v>417</v>
      </c>
      <c r="AU187" s="235" t="s">
        <v>94</v>
      </c>
      <c r="AV187" s="13" t="s">
        <v>87</v>
      </c>
      <c r="AW187" s="13" t="s">
        <v>43</v>
      </c>
      <c r="AX187" s="13" t="s">
        <v>23</v>
      </c>
      <c r="AY187" s="235" t="s">
        <v>406</v>
      </c>
    </row>
    <row r="188" spans="2:65" s="1" customFormat="1" ht="22.5" customHeight="1" x14ac:dyDescent="0.3">
      <c r="B188" s="37"/>
      <c r="C188" s="201" t="s">
        <v>576</v>
      </c>
      <c r="D188" s="201" t="s">
        <v>410</v>
      </c>
      <c r="E188" s="202" t="s">
        <v>453</v>
      </c>
      <c r="F188" s="203" t="s">
        <v>454</v>
      </c>
      <c r="G188" s="204" t="s">
        <v>413</v>
      </c>
      <c r="H188" s="205">
        <v>7.6680000000000001</v>
      </c>
      <c r="I188" s="206"/>
      <c r="J188" s="207">
        <f>ROUND(I188*H188,2)</f>
        <v>0</v>
      </c>
      <c r="K188" s="203" t="s">
        <v>414</v>
      </c>
      <c r="L188" s="57"/>
      <c r="M188" s="208" t="s">
        <v>36</v>
      </c>
      <c r="N188" s="209" t="s">
        <v>50</v>
      </c>
      <c r="O188" s="38"/>
      <c r="P188" s="210">
        <f>O188*H188</f>
        <v>0</v>
      </c>
      <c r="Q188" s="210">
        <v>0</v>
      </c>
      <c r="R188" s="210">
        <f>Q188*H188</f>
        <v>0</v>
      </c>
      <c r="S188" s="210">
        <v>0</v>
      </c>
      <c r="T188" s="211">
        <f>S188*H188</f>
        <v>0</v>
      </c>
      <c r="AR188" s="19" t="s">
        <v>415</v>
      </c>
      <c r="AT188" s="19" t="s">
        <v>410</v>
      </c>
      <c r="AU188" s="19" t="s">
        <v>94</v>
      </c>
      <c r="AY188" s="19" t="s">
        <v>406</v>
      </c>
      <c r="BE188" s="212">
        <f>IF(N188="základní",J188,0)</f>
        <v>0</v>
      </c>
      <c r="BF188" s="212">
        <f>IF(N188="snížená",J188,0)</f>
        <v>0</v>
      </c>
      <c r="BG188" s="212">
        <f>IF(N188="zákl. přenesená",J188,0)</f>
        <v>0</v>
      </c>
      <c r="BH188" s="212">
        <f>IF(N188="sníž. přenesená",J188,0)</f>
        <v>0</v>
      </c>
      <c r="BI188" s="212">
        <f>IF(N188="nulová",J188,0)</f>
        <v>0</v>
      </c>
      <c r="BJ188" s="19" t="s">
        <v>23</v>
      </c>
      <c r="BK188" s="212">
        <f>ROUND(I188*H188,2)</f>
        <v>0</v>
      </c>
      <c r="BL188" s="19" t="s">
        <v>415</v>
      </c>
      <c r="BM188" s="19" t="s">
        <v>5195</v>
      </c>
    </row>
    <row r="189" spans="2:65" s="12" customFormat="1" x14ac:dyDescent="0.3">
      <c r="B189" s="213"/>
      <c r="C189" s="214"/>
      <c r="D189" s="215" t="s">
        <v>417</v>
      </c>
      <c r="E189" s="216" t="s">
        <v>36</v>
      </c>
      <c r="F189" s="217" t="s">
        <v>5191</v>
      </c>
      <c r="G189" s="214"/>
      <c r="H189" s="218" t="s">
        <v>36</v>
      </c>
      <c r="I189" s="219"/>
      <c r="J189" s="214"/>
      <c r="K189" s="214"/>
      <c r="L189" s="220"/>
      <c r="M189" s="221"/>
      <c r="N189" s="222"/>
      <c r="O189" s="222"/>
      <c r="P189" s="222"/>
      <c r="Q189" s="222"/>
      <c r="R189" s="222"/>
      <c r="S189" s="222"/>
      <c r="T189" s="223"/>
      <c r="AT189" s="224" t="s">
        <v>417</v>
      </c>
      <c r="AU189" s="224" t="s">
        <v>94</v>
      </c>
      <c r="AV189" s="12" t="s">
        <v>23</v>
      </c>
      <c r="AW189" s="12" t="s">
        <v>43</v>
      </c>
      <c r="AX189" s="12" t="s">
        <v>79</v>
      </c>
      <c r="AY189" s="224" t="s">
        <v>406</v>
      </c>
    </row>
    <row r="190" spans="2:65" s="13" customFormat="1" x14ac:dyDescent="0.3">
      <c r="B190" s="225"/>
      <c r="C190" s="226"/>
      <c r="D190" s="247" t="s">
        <v>417</v>
      </c>
      <c r="E190" s="251" t="s">
        <v>36</v>
      </c>
      <c r="F190" s="252" t="s">
        <v>5196</v>
      </c>
      <c r="G190" s="226"/>
      <c r="H190" s="253">
        <v>7.6680000000000001</v>
      </c>
      <c r="I190" s="230"/>
      <c r="J190" s="226"/>
      <c r="K190" s="226"/>
      <c r="L190" s="231"/>
      <c r="M190" s="232"/>
      <c r="N190" s="233"/>
      <c r="O190" s="233"/>
      <c r="P190" s="233"/>
      <c r="Q190" s="233"/>
      <c r="R190" s="233"/>
      <c r="S190" s="233"/>
      <c r="T190" s="234"/>
      <c r="AT190" s="235" t="s">
        <v>417</v>
      </c>
      <c r="AU190" s="235" t="s">
        <v>94</v>
      </c>
      <c r="AV190" s="13" t="s">
        <v>87</v>
      </c>
      <c r="AW190" s="13" t="s">
        <v>43</v>
      </c>
      <c r="AX190" s="13" t="s">
        <v>23</v>
      </c>
      <c r="AY190" s="235" t="s">
        <v>406</v>
      </c>
    </row>
    <row r="191" spans="2:65" s="1" customFormat="1" ht="22.5" customHeight="1" x14ac:dyDescent="0.3">
      <c r="B191" s="37"/>
      <c r="C191" s="201" t="s">
        <v>580</v>
      </c>
      <c r="D191" s="201" t="s">
        <v>410</v>
      </c>
      <c r="E191" s="202" t="s">
        <v>458</v>
      </c>
      <c r="F191" s="203" t="s">
        <v>459</v>
      </c>
      <c r="G191" s="204" t="s">
        <v>413</v>
      </c>
      <c r="H191" s="205">
        <v>9.5850000000000009</v>
      </c>
      <c r="I191" s="206"/>
      <c r="J191" s="207">
        <f>ROUND(I191*H191,2)</f>
        <v>0</v>
      </c>
      <c r="K191" s="203" t="s">
        <v>414</v>
      </c>
      <c r="L191" s="57"/>
      <c r="M191" s="208" t="s">
        <v>36</v>
      </c>
      <c r="N191" s="209" t="s">
        <v>50</v>
      </c>
      <c r="O191" s="38"/>
      <c r="P191" s="210">
        <f>O191*H191</f>
        <v>0</v>
      </c>
      <c r="Q191" s="210">
        <v>1.0460000000000001E-2</v>
      </c>
      <c r="R191" s="210">
        <f>Q191*H191</f>
        <v>0.10025910000000002</v>
      </c>
      <c r="S191" s="210">
        <v>0</v>
      </c>
      <c r="T191" s="211">
        <f>S191*H191</f>
        <v>0</v>
      </c>
      <c r="AR191" s="19" t="s">
        <v>415</v>
      </c>
      <c r="AT191" s="19" t="s">
        <v>410</v>
      </c>
      <c r="AU191" s="19" t="s">
        <v>94</v>
      </c>
      <c r="AY191" s="19" t="s">
        <v>406</v>
      </c>
      <c r="BE191" s="212">
        <f>IF(N191="základní",J191,0)</f>
        <v>0</v>
      </c>
      <c r="BF191" s="212">
        <f>IF(N191="snížená",J191,0)</f>
        <v>0</v>
      </c>
      <c r="BG191" s="212">
        <f>IF(N191="zákl. přenesená",J191,0)</f>
        <v>0</v>
      </c>
      <c r="BH191" s="212">
        <f>IF(N191="sníž. přenesená",J191,0)</f>
        <v>0</v>
      </c>
      <c r="BI191" s="212">
        <f>IF(N191="nulová",J191,0)</f>
        <v>0</v>
      </c>
      <c r="BJ191" s="19" t="s">
        <v>23</v>
      </c>
      <c r="BK191" s="212">
        <f>ROUND(I191*H191,2)</f>
        <v>0</v>
      </c>
      <c r="BL191" s="19" t="s">
        <v>415</v>
      </c>
      <c r="BM191" s="19" t="s">
        <v>5197</v>
      </c>
    </row>
    <row r="192" spans="2:65" s="12" customFormat="1" x14ac:dyDescent="0.3">
      <c r="B192" s="213"/>
      <c r="C192" s="214"/>
      <c r="D192" s="215" t="s">
        <v>417</v>
      </c>
      <c r="E192" s="216" t="s">
        <v>36</v>
      </c>
      <c r="F192" s="217" t="s">
        <v>5198</v>
      </c>
      <c r="G192" s="214"/>
      <c r="H192" s="218" t="s">
        <v>36</v>
      </c>
      <c r="I192" s="219"/>
      <c r="J192" s="214"/>
      <c r="K192" s="214"/>
      <c r="L192" s="220"/>
      <c r="M192" s="221"/>
      <c r="N192" s="222"/>
      <c r="O192" s="222"/>
      <c r="P192" s="222"/>
      <c r="Q192" s="222"/>
      <c r="R192" s="222"/>
      <c r="S192" s="222"/>
      <c r="T192" s="223"/>
      <c r="AT192" s="224" t="s">
        <v>417</v>
      </c>
      <c r="AU192" s="224" t="s">
        <v>94</v>
      </c>
      <c r="AV192" s="12" t="s">
        <v>23</v>
      </c>
      <c r="AW192" s="12" t="s">
        <v>43</v>
      </c>
      <c r="AX192" s="12" t="s">
        <v>79</v>
      </c>
      <c r="AY192" s="224" t="s">
        <v>406</v>
      </c>
    </row>
    <row r="193" spans="2:65" s="13" customFormat="1" x14ac:dyDescent="0.3">
      <c r="B193" s="225"/>
      <c r="C193" s="226"/>
      <c r="D193" s="247" t="s">
        <v>417</v>
      </c>
      <c r="E193" s="251" t="s">
        <v>36</v>
      </c>
      <c r="F193" s="252" t="s">
        <v>5199</v>
      </c>
      <c r="G193" s="226"/>
      <c r="H193" s="253">
        <v>9.5850000000000009</v>
      </c>
      <c r="I193" s="230"/>
      <c r="J193" s="226"/>
      <c r="K193" s="226"/>
      <c r="L193" s="231"/>
      <c r="M193" s="232"/>
      <c r="N193" s="233"/>
      <c r="O193" s="233"/>
      <c r="P193" s="233"/>
      <c r="Q193" s="233"/>
      <c r="R193" s="233"/>
      <c r="S193" s="233"/>
      <c r="T193" s="234"/>
      <c r="AT193" s="235" t="s">
        <v>417</v>
      </c>
      <c r="AU193" s="235" t="s">
        <v>94</v>
      </c>
      <c r="AV193" s="13" t="s">
        <v>87</v>
      </c>
      <c r="AW193" s="13" t="s">
        <v>43</v>
      </c>
      <c r="AX193" s="13" t="s">
        <v>23</v>
      </c>
      <c r="AY193" s="235" t="s">
        <v>406</v>
      </c>
    </row>
    <row r="194" spans="2:65" s="1" customFormat="1" ht="22.5" customHeight="1" x14ac:dyDescent="0.3">
      <c r="B194" s="37"/>
      <c r="C194" s="201" t="s">
        <v>585</v>
      </c>
      <c r="D194" s="201" t="s">
        <v>410</v>
      </c>
      <c r="E194" s="202" t="s">
        <v>3452</v>
      </c>
      <c r="F194" s="203" t="s">
        <v>3453</v>
      </c>
      <c r="G194" s="204" t="s">
        <v>413</v>
      </c>
      <c r="H194" s="205">
        <v>8.3870000000000005</v>
      </c>
      <c r="I194" s="206"/>
      <c r="J194" s="207">
        <f>ROUND(I194*H194,2)</f>
        <v>0</v>
      </c>
      <c r="K194" s="203" t="s">
        <v>414</v>
      </c>
      <c r="L194" s="57"/>
      <c r="M194" s="208" t="s">
        <v>36</v>
      </c>
      <c r="N194" s="209" t="s">
        <v>50</v>
      </c>
      <c r="O194" s="38"/>
      <c r="P194" s="210">
        <f>O194*H194</f>
        <v>0</v>
      </c>
      <c r="Q194" s="210">
        <v>0</v>
      </c>
      <c r="R194" s="210">
        <f>Q194*H194</f>
        <v>0</v>
      </c>
      <c r="S194" s="210">
        <v>0</v>
      </c>
      <c r="T194" s="211">
        <f>S194*H194</f>
        <v>0</v>
      </c>
      <c r="AR194" s="19" t="s">
        <v>415</v>
      </c>
      <c r="AT194" s="19" t="s">
        <v>410</v>
      </c>
      <c r="AU194" s="19" t="s">
        <v>94</v>
      </c>
      <c r="AY194" s="19" t="s">
        <v>406</v>
      </c>
      <c r="BE194" s="212">
        <f>IF(N194="základní",J194,0)</f>
        <v>0</v>
      </c>
      <c r="BF194" s="212">
        <f>IF(N194="snížená",J194,0)</f>
        <v>0</v>
      </c>
      <c r="BG194" s="212">
        <f>IF(N194="zákl. přenesená",J194,0)</f>
        <v>0</v>
      </c>
      <c r="BH194" s="212">
        <f>IF(N194="sníž. přenesená",J194,0)</f>
        <v>0</v>
      </c>
      <c r="BI194" s="212">
        <f>IF(N194="nulová",J194,0)</f>
        <v>0</v>
      </c>
      <c r="BJ194" s="19" t="s">
        <v>23</v>
      </c>
      <c r="BK194" s="212">
        <f>ROUND(I194*H194,2)</f>
        <v>0</v>
      </c>
      <c r="BL194" s="19" t="s">
        <v>415</v>
      </c>
      <c r="BM194" s="19" t="s">
        <v>5200</v>
      </c>
    </row>
    <row r="195" spans="2:65" s="12" customFormat="1" x14ac:dyDescent="0.3">
      <c r="B195" s="213"/>
      <c r="C195" s="214"/>
      <c r="D195" s="215" t="s">
        <v>417</v>
      </c>
      <c r="E195" s="216" t="s">
        <v>36</v>
      </c>
      <c r="F195" s="217" t="s">
        <v>5201</v>
      </c>
      <c r="G195" s="214"/>
      <c r="H195" s="218" t="s">
        <v>36</v>
      </c>
      <c r="I195" s="219"/>
      <c r="J195" s="214"/>
      <c r="K195" s="214"/>
      <c r="L195" s="220"/>
      <c r="M195" s="221"/>
      <c r="N195" s="222"/>
      <c r="O195" s="222"/>
      <c r="P195" s="222"/>
      <c r="Q195" s="222"/>
      <c r="R195" s="222"/>
      <c r="S195" s="222"/>
      <c r="T195" s="223"/>
      <c r="AT195" s="224" t="s">
        <v>417</v>
      </c>
      <c r="AU195" s="224" t="s">
        <v>94</v>
      </c>
      <c r="AV195" s="12" t="s">
        <v>23</v>
      </c>
      <c r="AW195" s="12" t="s">
        <v>43</v>
      </c>
      <c r="AX195" s="12" t="s">
        <v>79</v>
      </c>
      <c r="AY195" s="224" t="s">
        <v>406</v>
      </c>
    </row>
    <row r="196" spans="2:65" s="12" customFormat="1" x14ac:dyDescent="0.3">
      <c r="B196" s="213"/>
      <c r="C196" s="214"/>
      <c r="D196" s="215" t="s">
        <v>417</v>
      </c>
      <c r="E196" s="216" t="s">
        <v>36</v>
      </c>
      <c r="F196" s="217" t="s">
        <v>5184</v>
      </c>
      <c r="G196" s="214"/>
      <c r="H196" s="218" t="s">
        <v>36</v>
      </c>
      <c r="I196" s="219"/>
      <c r="J196" s="214"/>
      <c r="K196" s="214"/>
      <c r="L196" s="220"/>
      <c r="M196" s="221"/>
      <c r="N196" s="222"/>
      <c r="O196" s="222"/>
      <c r="P196" s="222"/>
      <c r="Q196" s="222"/>
      <c r="R196" s="222"/>
      <c r="S196" s="222"/>
      <c r="T196" s="223"/>
      <c r="AT196" s="224" t="s">
        <v>417</v>
      </c>
      <c r="AU196" s="224" t="s">
        <v>94</v>
      </c>
      <c r="AV196" s="12" t="s">
        <v>23</v>
      </c>
      <c r="AW196" s="12" t="s">
        <v>43</v>
      </c>
      <c r="AX196" s="12" t="s">
        <v>79</v>
      </c>
      <c r="AY196" s="224" t="s">
        <v>406</v>
      </c>
    </row>
    <row r="197" spans="2:65" s="13" customFormat="1" x14ac:dyDescent="0.3">
      <c r="B197" s="225"/>
      <c r="C197" s="226"/>
      <c r="D197" s="215" t="s">
        <v>417</v>
      </c>
      <c r="E197" s="227" t="s">
        <v>36</v>
      </c>
      <c r="F197" s="228" t="s">
        <v>5202</v>
      </c>
      <c r="G197" s="226"/>
      <c r="H197" s="229">
        <v>10.08</v>
      </c>
      <c r="I197" s="230"/>
      <c r="J197" s="226"/>
      <c r="K197" s="226"/>
      <c r="L197" s="231"/>
      <c r="M197" s="232"/>
      <c r="N197" s="233"/>
      <c r="O197" s="233"/>
      <c r="P197" s="233"/>
      <c r="Q197" s="233"/>
      <c r="R197" s="233"/>
      <c r="S197" s="233"/>
      <c r="T197" s="234"/>
      <c r="AT197" s="235" t="s">
        <v>417</v>
      </c>
      <c r="AU197" s="235" t="s">
        <v>94</v>
      </c>
      <c r="AV197" s="13" t="s">
        <v>87</v>
      </c>
      <c r="AW197" s="13" t="s">
        <v>43</v>
      </c>
      <c r="AX197" s="13" t="s">
        <v>79</v>
      </c>
      <c r="AY197" s="235" t="s">
        <v>406</v>
      </c>
    </row>
    <row r="198" spans="2:65" s="13" customFormat="1" x14ac:dyDescent="0.3">
      <c r="B198" s="225"/>
      <c r="C198" s="226"/>
      <c r="D198" s="215" t="s">
        <v>417</v>
      </c>
      <c r="E198" s="227" t="s">
        <v>36</v>
      </c>
      <c r="F198" s="228" t="s">
        <v>5203</v>
      </c>
      <c r="G198" s="226"/>
      <c r="H198" s="229">
        <v>-1.6930000000000001</v>
      </c>
      <c r="I198" s="230"/>
      <c r="J198" s="226"/>
      <c r="K198" s="226"/>
      <c r="L198" s="231"/>
      <c r="M198" s="232"/>
      <c r="N198" s="233"/>
      <c r="O198" s="233"/>
      <c r="P198" s="233"/>
      <c r="Q198" s="233"/>
      <c r="R198" s="233"/>
      <c r="S198" s="233"/>
      <c r="T198" s="234"/>
      <c r="AT198" s="235" t="s">
        <v>417</v>
      </c>
      <c r="AU198" s="235" t="s">
        <v>94</v>
      </c>
      <c r="AV198" s="13" t="s">
        <v>87</v>
      </c>
      <c r="AW198" s="13" t="s">
        <v>43</v>
      </c>
      <c r="AX198" s="13" t="s">
        <v>79</v>
      </c>
      <c r="AY198" s="235" t="s">
        <v>406</v>
      </c>
    </row>
    <row r="199" spans="2:65" s="14" customFormat="1" x14ac:dyDescent="0.3">
      <c r="B199" s="236"/>
      <c r="C199" s="237"/>
      <c r="D199" s="247" t="s">
        <v>417</v>
      </c>
      <c r="E199" s="248" t="s">
        <v>36</v>
      </c>
      <c r="F199" s="249" t="s">
        <v>421</v>
      </c>
      <c r="G199" s="237"/>
      <c r="H199" s="250">
        <v>8.3870000000000005</v>
      </c>
      <c r="I199" s="241"/>
      <c r="J199" s="237"/>
      <c r="K199" s="237"/>
      <c r="L199" s="242"/>
      <c r="M199" s="243"/>
      <c r="N199" s="244"/>
      <c r="O199" s="244"/>
      <c r="P199" s="244"/>
      <c r="Q199" s="244"/>
      <c r="R199" s="244"/>
      <c r="S199" s="244"/>
      <c r="T199" s="245"/>
      <c r="AT199" s="246" t="s">
        <v>417</v>
      </c>
      <c r="AU199" s="246" t="s">
        <v>94</v>
      </c>
      <c r="AV199" s="14" t="s">
        <v>415</v>
      </c>
      <c r="AW199" s="14" t="s">
        <v>43</v>
      </c>
      <c r="AX199" s="14" t="s">
        <v>23</v>
      </c>
      <c r="AY199" s="246" t="s">
        <v>406</v>
      </c>
    </row>
    <row r="200" spans="2:65" s="1" customFormat="1" ht="22.5" customHeight="1" x14ac:dyDescent="0.3">
      <c r="B200" s="37"/>
      <c r="C200" s="201" t="s">
        <v>587</v>
      </c>
      <c r="D200" s="201" t="s">
        <v>410</v>
      </c>
      <c r="E200" s="202" t="s">
        <v>573</v>
      </c>
      <c r="F200" s="203" t="s">
        <v>574</v>
      </c>
      <c r="G200" s="204" t="s">
        <v>413</v>
      </c>
      <c r="H200" s="205">
        <v>0.93200000000000005</v>
      </c>
      <c r="I200" s="206"/>
      <c r="J200" s="207">
        <f>ROUND(I200*H200,2)</f>
        <v>0</v>
      </c>
      <c r="K200" s="203" t="s">
        <v>414</v>
      </c>
      <c r="L200" s="57"/>
      <c r="M200" s="208" t="s">
        <v>36</v>
      </c>
      <c r="N200" s="209" t="s">
        <v>50</v>
      </c>
      <c r="O200" s="38"/>
      <c r="P200" s="210">
        <f>O200*H200</f>
        <v>0</v>
      </c>
      <c r="Q200" s="210">
        <v>0</v>
      </c>
      <c r="R200" s="210">
        <f>Q200*H200</f>
        <v>0</v>
      </c>
      <c r="S200" s="210">
        <v>0</v>
      </c>
      <c r="T200" s="211">
        <f>S200*H200</f>
        <v>0</v>
      </c>
      <c r="AR200" s="19" t="s">
        <v>415</v>
      </c>
      <c r="AT200" s="19" t="s">
        <v>410</v>
      </c>
      <c r="AU200" s="19" t="s">
        <v>94</v>
      </c>
      <c r="AY200" s="19" t="s">
        <v>406</v>
      </c>
      <c r="BE200" s="212">
        <f>IF(N200="základní",J200,0)</f>
        <v>0</v>
      </c>
      <c r="BF200" s="212">
        <f>IF(N200="snížená",J200,0)</f>
        <v>0</v>
      </c>
      <c r="BG200" s="212">
        <f>IF(N200="zákl. přenesená",J200,0)</f>
        <v>0</v>
      </c>
      <c r="BH200" s="212">
        <f>IF(N200="sníž. přenesená",J200,0)</f>
        <v>0</v>
      </c>
      <c r="BI200" s="212">
        <f>IF(N200="nulová",J200,0)</f>
        <v>0</v>
      </c>
      <c r="BJ200" s="19" t="s">
        <v>23</v>
      </c>
      <c r="BK200" s="212">
        <f>ROUND(I200*H200,2)</f>
        <v>0</v>
      </c>
      <c r="BL200" s="19" t="s">
        <v>415</v>
      </c>
      <c r="BM200" s="19" t="s">
        <v>5204</v>
      </c>
    </row>
    <row r="201" spans="2:65" s="12" customFormat="1" x14ac:dyDescent="0.3">
      <c r="B201" s="213"/>
      <c r="C201" s="214"/>
      <c r="D201" s="215" t="s">
        <v>417</v>
      </c>
      <c r="E201" s="216" t="s">
        <v>36</v>
      </c>
      <c r="F201" s="217" t="s">
        <v>5205</v>
      </c>
      <c r="G201" s="214"/>
      <c r="H201" s="218" t="s">
        <v>36</v>
      </c>
      <c r="I201" s="219"/>
      <c r="J201" s="214"/>
      <c r="K201" s="214"/>
      <c r="L201" s="220"/>
      <c r="M201" s="221"/>
      <c r="N201" s="222"/>
      <c r="O201" s="222"/>
      <c r="P201" s="222"/>
      <c r="Q201" s="222"/>
      <c r="R201" s="222"/>
      <c r="S201" s="222"/>
      <c r="T201" s="223"/>
      <c r="AT201" s="224" t="s">
        <v>417</v>
      </c>
      <c r="AU201" s="224" t="s">
        <v>94</v>
      </c>
      <c r="AV201" s="12" t="s">
        <v>23</v>
      </c>
      <c r="AW201" s="12" t="s">
        <v>43</v>
      </c>
      <c r="AX201" s="12" t="s">
        <v>79</v>
      </c>
      <c r="AY201" s="224" t="s">
        <v>406</v>
      </c>
    </row>
    <row r="202" spans="2:65" s="12" customFormat="1" x14ac:dyDescent="0.3">
      <c r="B202" s="213"/>
      <c r="C202" s="214"/>
      <c r="D202" s="215" t="s">
        <v>417</v>
      </c>
      <c r="E202" s="216" t="s">
        <v>36</v>
      </c>
      <c r="F202" s="217" t="s">
        <v>5184</v>
      </c>
      <c r="G202" s="214"/>
      <c r="H202" s="218" t="s">
        <v>36</v>
      </c>
      <c r="I202" s="219"/>
      <c r="J202" s="214"/>
      <c r="K202" s="214"/>
      <c r="L202" s="220"/>
      <c r="M202" s="221"/>
      <c r="N202" s="222"/>
      <c r="O202" s="222"/>
      <c r="P202" s="222"/>
      <c r="Q202" s="222"/>
      <c r="R202" s="222"/>
      <c r="S202" s="222"/>
      <c r="T202" s="223"/>
      <c r="AT202" s="224" t="s">
        <v>417</v>
      </c>
      <c r="AU202" s="224" t="s">
        <v>94</v>
      </c>
      <c r="AV202" s="12" t="s">
        <v>23</v>
      </c>
      <c r="AW202" s="12" t="s">
        <v>43</v>
      </c>
      <c r="AX202" s="12" t="s">
        <v>79</v>
      </c>
      <c r="AY202" s="224" t="s">
        <v>406</v>
      </c>
    </row>
    <row r="203" spans="2:65" s="13" customFormat="1" x14ac:dyDescent="0.3">
      <c r="B203" s="225"/>
      <c r="C203" s="226"/>
      <c r="D203" s="215" t="s">
        <v>417</v>
      </c>
      <c r="E203" s="227" t="s">
        <v>36</v>
      </c>
      <c r="F203" s="228" t="s">
        <v>5206</v>
      </c>
      <c r="G203" s="226"/>
      <c r="H203" s="229">
        <v>1.1200000000000001</v>
      </c>
      <c r="I203" s="230"/>
      <c r="J203" s="226"/>
      <c r="K203" s="226"/>
      <c r="L203" s="231"/>
      <c r="M203" s="232"/>
      <c r="N203" s="233"/>
      <c r="O203" s="233"/>
      <c r="P203" s="233"/>
      <c r="Q203" s="233"/>
      <c r="R203" s="233"/>
      <c r="S203" s="233"/>
      <c r="T203" s="234"/>
      <c r="AT203" s="235" t="s">
        <v>417</v>
      </c>
      <c r="AU203" s="235" t="s">
        <v>94</v>
      </c>
      <c r="AV203" s="13" t="s">
        <v>87</v>
      </c>
      <c r="AW203" s="13" t="s">
        <v>43</v>
      </c>
      <c r="AX203" s="13" t="s">
        <v>79</v>
      </c>
      <c r="AY203" s="235" t="s">
        <v>406</v>
      </c>
    </row>
    <row r="204" spans="2:65" s="13" customFormat="1" x14ac:dyDescent="0.3">
      <c r="B204" s="225"/>
      <c r="C204" s="226"/>
      <c r="D204" s="215" t="s">
        <v>417</v>
      </c>
      <c r="E204" s="227" t="s">
        <v>36</v>
      </c>
      <c r="F204" s="228" t="s">
        <v>5207</v>
      </c>
      <c r="G204" s="226"/>
      <c r="H204" s="229">
        <v>-0.188</v>
      </c>
      <c r="I204" s="230"/>
      <c r="J204" s="226"/>
      <c r="K204" s="226"/>
      <c r="L204" s="231"/>
      <c r="M204" s="232"/>
      <c r="N204" s="233"/>
      <c r="O204" s="233"/>
      <c r="P204" s="233"/>
      <c r="Q204" s="233"/>
      <c r="R204" s="233"/>
      <c r="S204" s="233"/>
      <c r="T204" s="234"/>
      <c r="AT204" s="235" t="s">
        <v>417</v>
      </c>
      <c r="AU204" s="235" t="s">
        <v>94</v>
      </c>
      <c r="AV204" s="13" t="s">
        <v>87</v>
      </c>
      <c r="AW204" s="13" t="s">
        <v>43</v>
      </c>
      <c r="AX204" s="13" t="s">
        <v>79</v>
      </c>
      <c r="AY204" s="235" t="s">
        <v>406</v>
      </c>
    </row>
    <row r="205" spans="2:65" s="14" customFormat="1" x14ac:dyDescent="0.3">
      <c r="B205" s="236"/>
      <c r="C205" s="237"/>
      <c r="D205" s="247" t="s">
        <v>417</v>
      </c>
      <c r="E205" s="248" t="s">
        <v>36</v>
      </c>
      <c r="F205" s="249" t="s">
        <v>421</v>
      </c>
      <c r="G205" s="237"/>
      <c r="H205" s="250">
        <v>0.93200000000000005</v>
      </c>
      <c r="I205" s="241"/>
      <c r="J205" s="237"/>
      <c r="K205" s="237"/>
      <c r="L205" s="242"/>
      <c r="M205" s="243"/>
      <c r="N205" s="244"/>
      <c r="O205" s="244"/>
      <c r="P205" s="244"/>
      <c r="Q205" s="244"/>
      <c r="R205" s="244"/>
      <c r="S205" s="244"/>
      <c r="T205" s="245"/>
      <c r="AT205" s="246" t="s">
        <v>417</v>
      </c>
      <c r="AU205" s="246" t="s">
        <v>94</v>
      </c>
      <c r="AV205" s="14" t="s">
        <v>415</v>
      </c>
      <c r="AW205" s="14" t="s">
        <v>43</v>
      </c>
      <c r="AX205" s="14" t="s">
        <v>23</v>
      </c>
      <c r="AY205" s="246" t="s">
        <v>406</v>
      </c>
    </row>
    <row r="206" spans="2:65" s="1" customFormat="1" ht="22.5" customHeight="1" x14ac:dyDescent="0.3">
      <c r="B206" s="37"/>
      <c r="C206" s="201" t="s">
        <v>593</v>
      </c>
      <c r="D206" s="201" t="s">
        <v>410</v>
      </c>
      <c r="E206" s="202" t="s">
        <v>800</v>
      </c>
      <c r="F206" s="203" t="s">
        <v>801</v>
      </c>
      <c r="G206" s="204" t="s">
        <v>413</v>
      </c>
      <c r="H206" s="205">
        <v>77.873000000000005</v>
      </c>
      <c r="I206" s="206"/>
      <c r="J206" s="207">
        <f>ROUND(I206*H206,2)</f>
        <v>0</v>
      </c>
      <c r="K206" s="203" t="s">
        <v>414</v>
      </c>
      <c r="L206" s="57"/>
      <c r="M206" s="208" t="s">
        <v>36</v>
      </c>
      <c r="N206" s="209" t="s">
        <v>50</v>
      </c>
      <c r="O206" s="38"/>
      <c r="P206" s="210">
        <f>O206*H206</f>
        <v>0</v>
      </c>
      <c r="Q206" s="210">
        <v>0</v>
      </c>
      <c r="R206" s="210">
        <f>Q206*H206</f>
        <v>0</v>
      </c>
      <c r="S206" s="210">
        <v>0</v>
      </c>
      <c r="T206" s="211">
        <f>S206*H206</f>
        <v>0</v>
      </c>
      <c r="AR206" s="19" t="s">
        <v>415</v>
      </c>
      <c r="AT206" s="19" t="s">
        <v>410</v>
      </c>
      <c r="AU206" s="19" t="s">
        <v>94</v>
      </c>
      <c r="AY206" s="19" t="s">
        <v>406</v>
      </c>
      <c r="BE206" s="212">
        <f>IF(N206="základní",J206,0)</f>
        <v>0</v>
      </c>
      <c r="BF206" s="212">
        <f>IF(N206="snížená",J206,0)</f>
        <v>0</v>
      </c>
      <c r="BG206" s="212">
        <f>IF(N206="zákl. přenesená",J206,0)</f>
        <v>0</v>
      </c>
      <c r="BH206" s="212">
        <f>IF(N206="sníž. přenesená",J206,0)</f>
        <v>0</v>
      </c>
      <c r="BI206" s="212">
        <f>IF(N206="nulová",J206,0)</f>
        <v>0</v>
      </c>
      <c r="BJ206" s="19" t="s">
        <v>23</v>
      </c>
      <c r="BK206" s="212">
        <f>ROUND(I206*H206,2)</f>
        <v>0</v>
      </c>
      <c r="BL206" s="19" t="s">
        <v>415</v>
      </c>
      <c r="BM206" s="19" t="s">
        <v>5208</v>
      </c>
    </row>
    <row r="207" spans="2:65" s="12" customFormat="1" x14ac:dyDescent="0.3">
      <c r="B207" s="213"/>
      <c r="C207" s="214"/>
      <c r="D207" s="215" t="s">
        <v>417</v>
      </c>
      <c r="E207" s="216" t="s">
        <v>36</v>
      </c>
      <c r="F207" s="217" t="s">
        <v>5201</v>
      </c>
      <c r="G207" s="214"/>
      <c r="H207" s="218" t="s">
        <v>36</v>
      </c>
      <c r="I207" s="219"/>
      <c r="J207" s="214"/>
      <c r="K207" s="214"/>
      <c r="L207" s="220"/>
      <c r="M207" s="221"/>
      <c r="N207" s="222"/>
      <c r="O207" s="222"/>
      <c r="P207" s="222"/>
      <c r="Q207" s="222"/>
      <c r="R207" s="222"/>
      <c r="S207" s="222"/>
      <c r="T207" s="223"/>
      <c r="AT207" s="224" t="s">
        <v>417</v>
      </c>
      <c r="AU207" s="224" t="s">
        <v>94</v>
      </c>
      <c r="AV207" s="12" t="s">
        <v>23</v>
      </c>
      <c r="AW207" s="12" t="s">
        <v>43</v>
      </c>
      <c r="AX207" s="12" t="s">
        <v>79</v>
      </c>
      <c r="AY207" s="224" t="s">
        <v>406</v>
      </c>
    </row>
    <row r="208" spans="2:65" s="12" customFormat="1" x14ac:dyDescent="0.3">
      <c r="B208" s="213"/>
      <c r="C208" s="214"/>
      <c r="D208" s="215" t="s">
        <v>417</v>
      </c>
      <c r="E208" s="216" t="s">
        <v>36</v>
      </c>
      <c r="F208" s="217" t="s">
        <v>5184</v>
      </c>
      <c r="G208" s="214"/>
      <c r="H208" s="218" t="s">
        <v>36</v>
      </c>
      <c r="I208" s="219"/>
      <c r="J208" s="214"/>
      <c r="K208" s="214"/>
      <c r="L208" s="220"/>
      <c r="M208" s="221"/>
      <c r="N208" s="222"/>
      <c r="O208" s="222"/>
      <c r="P208" s="222"/>
      <c r="Q208" s="222"/>
      <c r="R208" s="222"/>
      <c r="S208" s="222"/>
      <c r="T208" s="223"/>
      <c r="AT208" s="224" t="s">
        <v>417</v>
      </c>
      <c r="AU208" s="224" t="s">
        <v>94</v>
      </c>
      <c r="AV208" s="12" t="s">
        <v>23</v>
      </c>
      <c r="AW208" s="12" t="s">
        <v>43</v>
      </c>
      <c r="AX208" s="12" t="s">
        <v>79</v>
      </c>
      <c r="AY208" s="224" t="s">
        <v>406</v>
      </c>
    </row>
    <row r="209" spans="2:65" s="13" customFormat="1" x14ac:dyDescent="0.3">
      <c r="B209" s="225"/>
      <c r="C209" s="226"/>
      <c r="D209" s="215" t="s">
        <v>417</v>
      </c>
      <c r="E209" s="227" t="s">
        <v>36</v>
      </c>
      <c r="F209" s="228" t="s">
        <v>5209</v>
      </c>
      <c r="G209" s="226"/>
      <c r="H209" s="229">
        <v>92.736000000000004</v>
      </c>
      <c r="I209" s="230"/>
      <c r="J209" s="226"/>
      <c r="K209" s="226"/>
      <c r="L209" s="231"/>
      <c r="M209" s="232"/>
      <c r="N209" s="233"/>
      <c r="O209" s="233"/>
      <c r="P209" s="233"/>
      <c r="Q209" s="233"/>
      <c r="R209" s="233"/>
      <c r="S209" s="233"/>
      <c r="T209" s="234"/>
      <c r="AT209" s="235" t="s">
        <v>417</v>
      </c>
      <c r="AU209" s="235" t="s">
        <v>94</v>
      </c>
      <c r="AV209" s="13" t="s">
        <v>87</v>
      </c>
      <c r="AW209" s="13" t="s">
        <v>43</v>
      </c>
      <c r="AX209" s="13" t="s">
        <v>79</v>
      </c>
      <c r="AY209" s="235" t="s">
        <v>406</v>
      </c>
    </row>
    <row r="210" spans="2:65" s="13" customFormat="1" x14ac:dyDescent="0.3">
      <c r="B210" s="225"/>
      <c r="C210" s="226"/>
      <c r="D210" s="215" t="s">
        <v>417</v>
      </c>
      <c r="E210" s="227" t="s">
        <v>36</v>
      </c>
      <c r="F210" s="228" t="s">
        <v>5210</v>
      </c>
      <c r="G210" s="226"/>
      <c r="H210" s="229">
        <v>-14.863</v>
      </c>
      <c r="I210" s="230"/>
      <c r="J210" s="226"/>
      <c r="K210" s="226"/>
      <c r="L210" s="231"/>
      <c r="M210" s="232"/>
      <c r="N210" s="233"/>
      <c r="O210" s="233"/>
      <c r="P210" s="233"/>
      <c r="Q210" s="233"/>
      <c r="R210" s="233"/>
      <c r="S210" s="233"/>
      <c r="T210" s="234"/>
      <c r="AT210" s="235" t="s">
        <v>417</v>
      </c>
      <c r="AU210" s="235" t="s">
        <v>94</v>
      </c>
      <c r="AV210" s="13" t="s">
        <v>87</v>
      </c>
      <c r="AW210" s="13" t="s">
        <v>43</v>
      </c>
      <c r="AX210" s="13" t="s">
        <v>79</v>
      </c>
      <c r="AY210" s="235" t="s">
        <v>406</v>
      </c>
    </row>
    <row r="211" spans="2:65" s="14" customFormat="1" x14ac:dyDescent="0.3">
      <c r="B211" s="236"/>
      <c r="C211" s="237"/>
      <c r="D211" s="247" t="s">
        <v>417</v>
      </c>
      <c r="E211" s="248" t="s">
        <v>36</v>
      </c>
      <c r="F211" s="249" t="s">
        <v>421</v>
      </c>
      <c r="G211" s="237"/>
      <c r="H211" s="250">
        <v>77.873000000000005</v>
      </c>
      <c r="I211" s="241"/>
      <c r="J211" s="237"/>
      <c r="K211" s="237"/>
      <c r="L211" s="242"/>
      <c r="M211" s="243"/>
      <c r="N211" s="244"/>
      <c r="O211" s="244"/>
      <c r="P211" s="244"/>
      <c r="Q211" s="244"/>
      <c r="R211" s="244"/>
      <c r="S211" s="244"/>
      <c r="T211" s="245"/>
      <c r="AT211" s="246" t="s">
        <v>417</v>
      </c>
      <c r="AU211" s="246" t="s">
        <v>94</v>
      </c>
      <c r="AV211" s="14" t="s">
        <v>415</v>
      </c>
      <c r="AW211" s="14" t="s">
        <v>43</v>
      </c>
      <c r="AX211" s="14" t="s">
        <v>23</v>
      </c>
      <c r="AY211" s="246" t="s">
        <v>406</v>
      </c>
    </row>
    <row r="212" spans="2:65" s="1" customFormat="1" ht="22.5" customHeight="1" x14ac:dyDescent="0.3">
      <c r="B212" s="37"/>
      <c r="C212" s="201" t="s">
        <v>600</v>
      </c>
      <c r="D212" s="201" t="s">
        <v>410</v>
      </c>
      <c r="E212" s="202" t="s">
        <v>805</v>
      </c>
      <c r="F212" s="203" t="s">
        <v>806</v>
      </c>
      <c r="G212" s="204" t="s">
        <v>413</v>
      </c>
      <c r="H212" s="205">
        <v>8.6530000000000005</v>
      </c>
      <c r="I212" s="206"/>
      <c r="J212" s="207">
        <f>ROUND(I212*H212,2)</f>
        <v>0</v>
      </c>
      <c r="K212" s="203" t="s">
        <v>414</v>
      </c>
      <c r="L212" s="57"/>
      <c r="M212" s="208" t="s">
        <v>36</v>
      </c>
      <c r="N212" s="209" t="s">
        <v>50</v>
      </c>
      <c r="O212" s="38"/>
      <c r="P212" s="210">
        <f>O212*H212</f>
        <v>0</v>
      </c>
      <c r="Q212" s="210">
        <v>0</v>
      </c>
      <c r="R212" s="210">
        <f>Q212*H212</f>
        <v>0</v>
      </c>
      <c r="S212" s="210">
        <v>0</v>
      </c>
      <c r="T212" s="211">
        <f>S212*H212</f>
        <v>0</v>
      </c>
      <c r="AR212" s="19" t="s">
        <v>415</v>
      </c>
      <c r="AT212" s="19" t="s">
        <v>410</v>
      </c>
      <c r="AU212" s="19" t="s">
        <v>94</v>
      </c>
      <c r="AY212" s="19" t="s">
        <v>406</v>
      </c>
      <c r="BE212" s="212">
        <f>IF(N212="základní",J212,0)</f>
        <v>0</v>
      </c>
      <c r="BF212" s="212">
        <f>IF(N212="snížená",J212,0)</f>
        <v>0</v>
      </c>
      <c r="BG212" s="212">
        <f>IF(N212="zákl. přenesená",J212,0)</f>
        <v>0</v>
      </c>
      <c r="BH212" s="212">
        <f>IF(N212="sníž. přenesená",J212,0)</f>
        <v>0</v>
      </c>
      <c r="BI212" s="212">
        <f>IF(N212="nulová",J212,0)</f>
        <v>0</v>
      </c>
      <c r="BJ212" s="19" t="s">
        <v>23</v>
      </c>
      <c r="BK212" s="212">
        <f>ROUND(I212*H212,2)</f>
        <v>0</v>
      </c>
      <c r="BL212" s="19" t="s">
        <v>415</v>
      </c>
      <c r="BM212" s="19" t="s">
        <v>5211</v>
      </c>
    </row>
    <row r="213" spans="2:65" s="12" customFormat="1" x14ac:dyDescent="0.3">
      <c r="B213" s="213"/>
      <c r="C213" s="214"/>
      <c r="D213" s="215" t="s">
        <v>417</v>
      </c>
      <c r="E213" s="216" t="s">
        <v>36</v>
      </c>
      <c r="F213" s="217" t="s">
        <v>5205</v>
      </c>
      <c r="G213" s="214"/>
      <c r="H213" s="218" t="s">
        <v>36</v>
      </c>
      <c r="I213" s="219"/>
      <c r="J213" s="214"/>
      <c r="K213" s="214"/>
      <c r="L213" s="220"/>
      <c r="M213" s="221"/>
      <c r="N213" s="222"/>
      <c r="O213" s="222"/>
      <c r="P213" s="222"/>
      <c r="Q213" s="222"/>
      <c r="R213" s="222"/>
      <c r="S213" s="222"/>
      <c r="T213" s="223"/>
      <c r="AT213" s="224" t="s">
        <v>417</v>
      </c>
      <c r="AU213" s="224" t="s">
        <v>94</v>
      </c>
      <c r="AV213" s="12" t="s">
        <v>23</v>
      </c>
      <c r="AW213" s="12" t="s">
        <v>43</v>
      </c>
      <c r="AX213" s="12" t="s">
        <v>79</v>
      </c>
      <c r="AY213" s="224" t="s">
        <v>406</v>
      </c>
    </row>
    <row r="214" spans="2:65" s="12" customFormat="1" x14ac:dyDescent="0.3">
      <c r="B214" s="213"/>
      <c r="C214" s="214"/>
      <c r="D214" s="215" t="s">
        <v>417</v>
      </c>
      <c r="E214" s="216" t="s">
        <v>36</v>
      </c>
      <c r="F214" s="217" t="s">
        <v>5184</v>
      </c>
      <c r="G214" s="214"/>
      <c r="H214" s="218" t="s">
        <v>36</v>
      </c>
      <c r="I214" s="219"/>
      <c r="J214" s="214"/>
      <c r="K214" s="214"/>
      <c r="L214" s="220"/>
      <c r="M214" s="221"/>
      <c r="N214" s="222"/>
      <c r="O214" s="222"/>
      <c r="P214" s="222"/>
      <c r="Q214" s="222"/>
      <c r="R214" s="222"/>
      <c r="S214" s="222"/>
      <c r="T214" s="223"/>
      <c r="AT214" s="224" t="s">
        <v>417</v>
      </c>
      <c r="AU214" s="224" t="s">
        <v>94</v>
      </c>
      <c r="AV214" s="12" t="s">
        <v>23</v>
      </c>
      <c r="AW214" s="12" t="s">
        <v>43</v>
      </c>
      <c r="AX214" s="12" t="s">
        <v>79</v>
      </c>
      <c r="AY214" s="224" t="s">
        <v>406</v>
      </c>
    </row>
    <row r="215" spans="2:65" s="13" customFormat="1" x14ac:dyDescent="0.3">
      <c r="B215" s="225"/>
      <c r="C215" s="226"/>
      <c r="D215" s="215" t="s">
        <v>417</v>
      </c>
      <c r="E215" s="227" t="s">
        <v>36</v>
      </c>
      <c r="F215" s="228" t="s">
        <v>5212</v>
      </c>
      <c r="G215" s="226"/>
      <c r="H215" s="229">
        <v>10.304</v>
      </c>
      <c r="I215" s="230"/>
      <c r="J215" s="226"/>
      <c r="K215" s="226"/>
      <c r="L215" s="231"/>
      <c r="M215" s="232"/>
      <c r="N215" s="233"/>
      <c r="O215" s="233"/>
      <c r="P215" s="233"/>
      <c r="Q215" s="233"/>
      <c r="R215" s="233"/>
      <c r="S215" s="233"/>
      <c r="T215" s="234"/>
      <c r="AT215" s="235" t="s">
        <v>417</v>
      </c>
      <c r="AU215" s="235" t="s">
        <v>94</v>
      </c>
      <c r="AV215" s="13" t="s">
        <v>87</v>
      </c>
      <c r="AW215" s="13" t="s">
        <v>43</v>
      </c>
      <c r="AX215" s="13" t="s">
        <v>79</v>
      </c>
      <c r="AY215" s="235" t="s">
        <v>406</v>
      </c>
    </row>
    <row r="216" spans="2:65" s="13" customFormat="1" x14ac:dyDescent="0.3">
      <c r="B216" s="225"/>
      <c r="C216" s="226"/>
      <c r="D216" s="215" t="s">
        <v>417</v>
      </c>
      <c r="E216" s="227" t="s">
        <v>36</v>
      </c>
      <c r="F216" s="228" t="s">
        <v>5213</v>
      </c>
      <c r="G216" s="226"/>
      <c r="H216" s="229">
        <v>-1.651</v>
      </c>
      <c r="I216" s="230"/>
      <c r="J216" s="226"/>
      <c r="K216" s="226"/>
      <c r="L216" s="231"/>
      <c r="M216" s="232"/>
      <c r="N216" s="233"/>
      <c r="O216" s="233"/>
      <c r="P216" s="233"/>
      <c r="Q216" s="233"/>
      <c r="R216" s="233"/>
      <c r="S216" s="233"/>
      <c r="T216" s="234"/>
      <c r="AT216" s="235" t="s">
        <v>417</v>
      </c>
      <c r="AU216" s="235" t="s">
        <v>94</v>
      </c>
      <c r="AV216" s="13" t="s">
        <v>87</v>
      </c>
      <c r="AW216" s="13" t="s">
        <v>43</v>
      </c>
      <c r="AX216" s="13" t="s">
        <v>79</v>
      </c>
      <c r="AY216" s="235" t="s">
        <v>406</v>
      </c>
    </row>
    <row r="217" spans="2:65" s="14" customFormat="1" x14ac:dyDescent="0.3">
      <c r="B217" s="236"/>
      <c r="C217" s="237"/>
      <c r="D217" s="247" t="s">
        <v>417</v>
      </c>
      <c r="E217" s="248" t="s">
        <v>36</v>
      </c>
      <c r="F217" s="249" t="s">
        <v>421</v>
      </c>
      <c r="G217" s="237"/>
      <c r="H217" s="250">
        <v>8.6530000000000005</v>
      </c>
      <c r="I217" s="241"/>
      <c r="J217" s="237"/>
      <c r="K217" s="237"/>
      <c r="L217" s="242"/>
      <c r="M217" s="243"/>
      <c r="N217" s="244"/>
      <c r="O217" s="244"/>
      <c r="P217" s="244"/>
      <c r="Q217" s="244"/>
      <c r="R217" s="244"/>
      <c r="S217" s="244"/>
      <c r="T217" s="245"/>
      <c r="AT217" s="246" t="s">
        <v>417</v>
      </c>
      <c r="AU217" s="246" t="s">
        <v>94</v>
      </c>
      <c r="AV217" s="14" t="s">
        <v>415</v>
      </c>
      <c r="AW217" s="14" t="s">
        <v>43</v>
      </c>
      <c r="AX217" s="14" t="s">
        <v>23</v>
      </c>
      <c r="AY217" s="246" t="s">
        <v>406</v>
      </c>
    </row>
    <row r="218" spans="2:65" s="1" customFormat="1" ht="22.5" customHeight="1" x14ac:dyDescent="0.3">
      <c r="B218" s="37"/>
      <c r="C218" s="201" t="s">
        <v>607</v>
      </c>
      <c r="D218" s="201" t="s">
        <v>410</v>
      </c>
      <c r="E218" s="202" t="s">
        <v>788</v>
      </c>
      <c r="F218" s="203" t="s">
        <v>789</v>
      </c>
      <c r="G218" s="204" t="s">
        <v>466</v>
      </c>
      <c r="H218" s="205">
        <v>181.76</v>
      </c>
      <c r="I218" s="206"/>
      <c r="J218" s="207">
        <f>ROUND(I218*H218,2)</f>
        <v>0</v>
      </c>
      <c r="K218" s="203" t="s">
        <v>414</v>
      </c>
      <c r="L218" s="57"/>
      <c r="M218" s="208" t="s">
        <v>36</v>
      </c>
      <c r="N218" s="209" t="s">
        <v>50</v>
      </c>
      <c r="O218" s="38"/>
      <c r="P218" s="210">
        <f>O218*H218</f>
        <v>0</v>
      </c>
      <c r="Q218" s="210">
        <v>2.0100000000000001E-3</v>
      </c>
      <c r="R218" s="210">
        <f>Q218*H218</f>
        <v>0.36533759999999998</v>
      </c>
      <c r="S218" s="210">
        <v>0</v>
      </c>
      <c r="T218" s="211">
        <f>S218*H218</f>
        <v>0</v>
      </c>
      <c r="AR218" s="19" t="s">
        <v>415</v>
      </c>
      <c r="AT218" s="19" t="s">
        <v>410</v>
      </c>
      <c r="AU218" s="19" t="s">
        <v>94</v>
      </c>
      <c r="AY218" s="19" t="s">
        <v>406</v>
      </c>
      <c r="BE218" s="212">
        <f>IF(N218="základní",J218,0)</f>
        <v>0</v>
      </c>
      <c r="BF218" s="212">
        <f>IF(N218="snížená",J218,0)</f>
        <v>0</v>
      </c>
      <c r="BG218" s="212">
        <f>IF(N218="zákl. přenesená",J218,0)</f>
        <v>0</v>
      </c>
      <c r="BH218" s="212">
        <f>IF(N218="sníž. přenesená",J218,0)</f>
        <v>0</v>
      </c>
      <c r="BI218" s="212">
        <f>IF(N218="nulová",J218,0)</f>
        <v>0</v>
      </c>
      <c r="BJ218" s="19" t="s">
        <v>23</v>
      </c>
      <c r="BK218" s="212">
        <f>ROUND(I218*H218,2)</f>
        <v>0</v>
      </c>
      <c r="BL218" s="19" t="s">
        <v>415</v>
      </c>
      <c r="BM218" s="19" t="s">
        <v>5214</v>
      </c>
    </row>
    <row r="219" spans="2:65" s="12" customFormat="1" x14ac:dyDescent="0.3">
      <c r="B219" s="213"/>
      <c r="C219" s="214"/>
      <c r="D219" s="215" t="s">
        <v>417</v>
      </c>
      <c r="E219" s="216" t="s">
        <v>36</v>
      </c>
      <c r="F219" s="217" t="s">
        <v>5184</v>
      </c>
      <c r="G219" s="214"/>
      <c r="H219" s="218" t="s">
        <v>36</v>
      </c>
      <c r="I219" s="219"/>
      <c r="J219" s="214"/>
      <c r="K219" s="214"/>
      <c r="L219" s="220"/>
      <c r="M219" s="221"/>
      <c r="N219" s="222"/>
      <c r="O219" s="222"/>
      <c r="P219" s="222"/>
      <c r="Q219" s="222"/>
      <c r="R219" s="222"/>
      <c r="S219" s="222"/>
      <c r="T219" s="223"/>
      <c r="AT219" s="224" t="s">
        <v>417</v>
      </c>
      <c r="AU219" s="224" t="s">
        <v>94</v>
      </c>
      <c r="AV219" s="12" t="s">
        <v>23</v>
      </c>
      <c r="AW219" s="12" t="s">
        <v>43</v>
      </c>
      <c r="AX219" s="12" t="s">
        <v>79</v>
      </c>
      <c r="AY219" s="224" t="s">
        <v>406</v>
      </c>
    </row>
    <row r="220" spans="2:65" s="13" customFormat="1" x14ac:dyDescent="0.3">
      <c r="B220" s="225"/>
      <c r="C220" s="226"/>
      <c r="D220" s="215" t="s">
        <v>417</v>
      </c>
      <c r="E220" s="227" t="s">
        <v>36</v>
      </c>
      <c r="F220" s="228" t="s">
        <v>5215</v>
      </c>
      <c r="G220" s="226"/>
      <c r="H220" s="229">
        <v>156.16</v>
      </c>
      <c r="I220" s="230"/>
      <c r="J220" s="226"/>
      <c r="K220" s="226"/>
      <c r="L220" s="231"/>
      <c r="M220" s="232"/>
      <c r="N220" s="233"/>
      <c r="O220" s="233"/>
      <c r="P220" s="233"/>
      <c r="Q220" s="233"/>
      <c r="R220" s="233"/>
      <c r="S220" s="233"/>
      <c r="T220" s="234"/>
      <c r="AT220" s="235" t="s">
        <v>417</v>
      </c>
      <c r="AU220" s="235" t="s">
        <v>94</v>
      </c>
      <c r="AV220" s="13" t="s">
        <v>87</v>
      </c>
      <c r="AW220" s="13" t="s">
        <v>43</v>
      </c>
      <c r="AX220" s="13" t="s">
        <v>79</v>
      </c>
      <c r="AY220" s="235" t="s">
        <v>406</v>
      </c>
    </row>
    <row r="221" spans="2:65" s="13" customFormat="1" x14ac:dyDescent="0.3">
      <c r="B221" s="225"/>
      <c r="C221" s="226"/>
      <c r="D221" s="215" t="s">
        <v>417</v>
      </c>
      <c r="E221" s="227" t="s">
        <v>36</v>
      </c>
      <c r="F221" s="228" t="s">
        <v>5216</v>
      </c>
      <c r="G221" s="226"/>
      <c r="H221" s="229">
        <v>25.6</v>
      </c>
      <c r="I221" s="230"/>
      <c r="J221" s="226"/>
      <c r="K221" s="226"/>
      <c r="L221" s="231"/>
      <c r="M221" s="232"/>
      <c r="N221" s="233"/>
      <c r="O221" s="233"/>
      <c r="P221" s="233"/>
      <c r="Q221" s="233"/>
      <c r="R221" s="233"/>
      <c r="S221" s="233"/>
      <c r="T221" s="234"/>
      <c r="AT221" s="235" t="s">
        <v>417</v>
      </c>
      <c r="AU221" s="235" t="s">
        <v>94</v>
      </c>
      <c r="AV221" s="13" t="s">
        <v>87</v>
      </c>
      <c r="AW221" s="13" t="s">
        <v>43</v>
      </c>
      <c r="AX221" s="13" t="s">
        <v>79</v>
      </c>
      <c r="AY221" s="235" t="s">
        <v>406</v>
      </c>
    </row>
    <row r="222" spans="2:65" s="14" customFormat="1" x14ac:dyDescent="0.3">
      <c r="B222" s="236"/>
      <c r="C222" s="237"/>
      <c r="D222" s="247" t="s">
        <v>417</v>
      </c>
      <c r="E222" s="248" t="s">
        <v>36</v>
      </c>
      <c r="F222" s="249" t="s">
        <v>421</v>
      </c>
      <c r="G222" s="237"/>
      <c r="H222" s="250">
        <v>181.76</v>
      </c>
      <c r="I222" s="241"/>
      <c r="J222" s="237"/>
      <c r="K222" s="237"/>
      <c r="L222" s="242"/>
      <c r="M222" s="243"/>
      <c r="N222" s="244"/>
      <c r="O222" s="244"/>
      <c r="P222" s="244"/>
      <c r="Q222" s="244"/>
      <c r="R222" s="244"/>
      <c r="S222" s="244"/>
      <c r="T222" s="245"/>
      <c r="AT222" s="246" t="s">
        <v>417</v>
      </c>
      <c r="AU222" s="246" t="s">
        <v>94</v>
      </c>
      <c r="AV222" s="14" t="s">
        <v>415</v>
      </c>
      <c r="AW222" s="14" t="s">
        <v>43</v>
      </c>
      <c r="AX222" s="14" t="s">
        <v>23</v>
      </c>
      <c r="AY222" s="246" t="s">
        <v>406</v>
      </c>
    </row>
    <row r="223" spans="2:65" s="1" customFormat="1" ht="22.5" customHeight="1" x14ac:dyDescent="0.3">
      <c r="B223" s="37"/>
      <c r="C223" s="201" t="s">
        <v>615</v>
      </c>
      <c r="D223" s="201" t="s">
        <v>410</v>
      </c>
      <c r="E223" s="202" t="s">
        <v>796</v>
      </c>
      <c r="F223" s="203" t="s">
        <v>797</v>
      </c>
      <c r="G223" s="204" t="s">
        <v>466</v>
      </c>
      <c r="H223" s="205">
        <v>181.76</v>
      </c>
      <c r="I223" s="206"/>
      <c r="J223" s="207">
        <f>ROUND(I223*H223,2)</f>
        <v>0</v>
      </c>
      <c r="K223" s="203" t="s">
        <v>414</v>
      </c>
      <c r="L223" s="57"/>
      <c r="M223" s="208" t="s">
        <v>36</v>
      </c>
      <c r="N223" s="209" t="s">
        <v>50</v>
      </c>
      <c r="O223" s="38"/>
      <c r="P223" s="210">
        <f>O223*H223</f>
        <v>0</v>
      </c>
      <c r="Q223" s="210">
        <v>0</v>
      </c>
      <c r="R223" s="210">
        <f>Q223*H223</f>
        <v>0</v>
      </c>
      <c r="S223" s="210">
        <v>0</v>
      </c>
      <c r="T223" s="211">
        <f>S223*H223</f>
        <v>0</v>
      </c>
      <c r="AR223" s="19" t="s">
        <v>415</v>
      </c>
      <c r="AT223" s="19" t="s">
        <v>410</v>
      </c>
      <c r="AU223" s="19" t="s">
        <v>94</v>
      </c>
      <c r="AY223" s="19" t="s">
        <v>406</v>
      </c>
      <c r="BE223" s="212">
        <f>IF(N223="základní",J223,0)</f>
        <v>0</v>
      </c>
      <c r="BF223" s="212">
        <f>IF(N223="snížená",J223,0)</f>
        <v>0</v>
      </c>
      <c r="BG223" s="212">
        <f>IF(N223="zákl. přenesená",J223,0)</f>
        <v>0</v>
      </c>
      <c r="BH223" s="212">
        <f>IF(N223="sníž. přenesená",J223,0)</f>
        <v>0</v>
      </c>
      <c r="BI223" s="212">
        <f>IF(N223="nulová",J223,0)</f>
        <v>0</v>
      </c>
      <c r="BJ223" s="19" t="s">
        <v>23</v>
      </c>
      <c r="BK223" s="212">
        <f>ROUND(I223*H223,2)</f>
        <v>0</v>
      </c>
      <c r="BL223" s="19" t="s">
        <v>415</v>
      </c>
      <c r="BM223" s="19" t="s">
        <v>5217</v>
      </c>
    </row>
    <row r="224" spans="2:65" s="1" customFormat="1" ht="22.5" customHeight="1" x14ac:dyDescent="0.3">
      <c r="B224" s="37"/>
      <c r="C224" s="201" t="s">
        <v>619</v>
      </c>
      <c r="D224" s="201" t="s">
        <v>410</v>
      </c>
      <c r="E224" s="202" t="s">
        <v>5218</v>
      </c>
      <c r="F224" s="203" t="s">
        <v>5219</v>
      </c>
      <c r="G224" s="204" t="s">
        <v>413</v>
      </c>
      <c r="H224" s="205">
        <v>28.492000000000001</v>
      </c>
      <c r="I224" s="206"/>
      <c r="J224" s="207">
        <f>ROUND(I224*H224,2)</f>
        <v>0</v>
      </c>
      <c r="K224" s="203" t="s">
        <v>414</v>
      </c>
      <c r="L224" s="57"/>
      <c r="M224" s="208" t="s">
        <v>36</v>
      </c>
      <c r="N224" s="209" t="s">
        <v>50</v>
      </c>
      <c r="O224" s="38"/>
      <c r="P224" s="210">
        <f>O224*H224</f>
        <v>0</v>
      </c>
      <c r="Q224" s="210">
        <v>0</v>
      </c>
      <c r="R224" s="210">
        <f>Q224*H224</f>
        <v>0</v>
      </c>
      <c r="S224" s="210">
        <v>0</v>
      </c>
      <c r="T224" s="211">
        <f>S224*H224</f>
        <v>0</v>
      </c>
      <c r="AR224" s="19" t="s">
        <v>415</v>
      </c>
      <c r="AT224" s="19" t="s">
        <v>410</v>
      </c>
      <c r="AU224" s="19" t="s">
        <v>94</v>
      </c>
      <c r="AY224" s="19" t="s">
        <v>406</v>
      </c>
      <c r="BE224" s="212">
        <f>IF(N224="základní",J224,0)</f>
        <v>0</v>
      </c>
      <c r="BF224" s="212">
        <f>IF(N224="snížená",J224,0)</f>
        <v>0</v>
      </c>
      <c r="BG224" s="212">
        <f>IF(N224="zákl. přenesená",J224,0)</f>
        <v>0</v>
      </c>
      <c r="BH224" s="212">
        <f>IF(N224="sníž. přenesená",J224,0)</f>
        <v>0</v>
      </c>
      <c r="BI224" s="212">
        <f>IF(N224="nulová",J224,0)</f>
        <v>0</v>
      </c>
      <c r="BJ224" s="19" t="s">
        <v>23</v>
      </c>
      <c r="BK224" s="212">
        <f>ROUND(I224*H224,2)</f>
        <v>0</v>
      </c>
      <c r="BL224" s="19" t="s">
        <v>415</v>
      </c>
      <c r="BM224" s="19" t="s">
        <v>5220</v>
      </c>
    </row>
    <row r="225" spans="2:65" s="12" customFormat="1" x14ac:dyDescent="0.3">
      <c r="B225" s="213"/>
      <c r="C225" s="214"/>
      <c r="D225" s="215" t="s">
        <v>417</v>
      </c>
      <c r="E225" s="216" t="s">
        <v>36</v>
      </c>
      <c r="F225" s="217" t="s">
        <v>5184</v>
      </c>
      <c r="G225" s="214"/>
      <c r="H225" s="218" t="s">
        <v>36</v>
      </c>
      <c r="I225" s="219"/>
      <c r="J225" s="214"/>
      <c r="K225" s="214"/>
      <c r="L225" s="220"/>
      <c r="M225" s="221"/>
      <c r="N225" s="222"/>
      <c r="O225" s="222"/>
      <c r="P225" s="222"/>
      <c r="Q225" s="222"/>
      <c r="R225" s="222"/>
      <c r="S225" s="222"/>
      <c r="T225" s="223"/>
      <c r="AT225" s="224" t="s">
        <v>417</v>
      </c>
      <c r="AU225" s="224" t="s">
        <v>94</v>
      </c>
      <c r="AV225" s="12" t="s">
        <v>23</v>
      </c>
      <c r="AW225" s="12" t="s">
        <v>43</v>
      </c>
      <c r="AX225" s="12" t="s">
        <v>79</v>
      </c>
      <c r="AY225" s="224" t="s">
        <v>406</v>
      </c>
    </row>
    <row r="226" spans="2:65" s="13" customFormat="1" x14ac:dyDescent="0.3">
      <c r="B226" s="225"/>
      <c r="C226" s="226"/>
      <c r="D226" s="215" t="s">
        <v>417</v>
      </c>
      <c r="E226" s="227" t="s">
        <v>36</v>
      </c>
      <c r="F226" s="228" t="s">
        <v>5221</v>
      </c>
      <c r="G226" s="226"/>
      <c r="H226" s="229">
        <v>2.97</v>
      </c>
      <c r="I226" s="230"/>
      <c r="J226" s="226"/>
      <c r="K226" s="226"/>
      <c r="L226" s="231"/>
      <c r="M226" s="232"/>
      <c r="N226" s="233"/>
      <c r="O226" s="233"/>
      <c r="P226" s="233"/>
      <c r="Q226" s="233"/>
      <c r="R226" s="233"/>
      <c r="S226" s="233"/>
      <c r="T226" s="234"/>
      <c r="AT226" s="235" t="s">
        <v>417</v>
      </c>
      <c r="AU226" s="235" t="s">
        <v>94</v>
      </c>
      <c r="AV226" s="13" t="s">
        <v>87</v>
      </c>
      <c r="AW226" s="13" t="s">
        <v>43</v>
      </c>
      <c r="AX226" s="13" t="s">
        <v>79</v>
      </c>
      <c r="AY226" s="235" t="s">
        <v>406</v>
      </c>
    </row>
    <row r="227" spans="2:65" s="13" customFormat="1" x14ac:dyDescent="0.3">
      <c r="B227" s="225"/>
      <c r="C227" s="226"/>
      <c r="D227" s="215" t="s">
        <v>417</v>
      </c>
      <c r="E227" s="227" t="s">
        <v>36</v>
      </c>
      <c r="F227" s="228" t="s">
        <v>5222</v>
      </c>
      <c r="G227" s="226"/>
      <c r="H227" s="229">
        <v>23.888000000000002</v>
      </c>
      <c r="I227" s="230"/>
      <c r="J227" s="226"/>
      <c r="K227" s="226"/>
      <c r="L227" s="231"/>
      <c r="M227" s="232"/>
      <c r="N227" s="233"/>
      <c r="O227" s="233"/>
      <c r="P227" s="233"/>
      <c r="Q227" s="233"/>
      <c r="R227" s="233"/>
      <c r="S227" s="233"/>
      <c r="T227" s="234"/>
      <c r="AT227" s="235" t="s">
        <v>417</v>
      </c>
      <c r="AU227" s="235" t="s">
        <v>94</v>
      </c>
      <c r="AV227" s="13" t="s">
        <v>87</v>
      </c>
      <c r="AW227" s="13" t="s">
        <v>43</v>
      </c>
      <c r="AX227" s="13" t="s">
        <v>79</v>
      </c>
      <c r="AY227" s="235" t="s">
        <v>406</v>
      </c>
    </row>
    <row r="228" spans="2:65" s="13" customFormat="1" x14ac:dyDescent="0.3">
      <c r="B228" s="225"/>
      <c r="C228" s="226"/>
      <c r="D228" s="215" t="s">
        <v>417</v>
      </c>
      <c r="E228" s="227" t="s">
        <v>36</v>
      </c>
      <c r="F228" s="228" t="s">
        <v>5223</v>
      </c>
      <c r="G228" s="226"/>
      <c r="H228" s="229">
        <v>17.28</v>
      </c>
      <c r="I228" s="230"/>
      <c r="J228" s="226"/>
      <c r="K228" s="226"/>
      <c r="L228" s="231"/>
      <c r="M228" s="232"/>
      <c r="N228" s="233"/>
      <c r="O228" s="233"/>
      <c r="P228" s="233"/>
      <c r="Q228" s="233"/>
      <c r="R228" s="233"/>
      <c r="S228" s="233"/>
      <c r="T228" s="234"/>
      <c r="AT228" s="235" t="s">
        <v>417</v>
      </c>
      <c r="AU228" s="235" t="s">
        <v>94</v>
      </c>
      <c r="AV228" s="13" t="s">
        <v>87</v>
      </c>
      <c r="AW228" s="13" t="s">
        <v>43</v>
      </c>
      <c r="AX228" s="13" t="s">
        <v>79</v>
      </c>
      <c r="AY228" s="235" t="s">
        <v>406</v>
      </c>
    </row>
    <row r="229" spans="2:65" s="13" customFormat="1" x14ac:dyDescent="0.3">
      <c r="B229" s="225"/>
      <c r="C229" s="226"/>
      <c r="D229" s="215" t="s">
        <v>417</v>
      </c>
      <c r="E229" s="227" t="s">
        <v>36</v>
      </c>
      <c r="F229" s="228" t="s">
        <v>5224</v>
      </c>
      <c r="G229" s="226"/>
      <c r="H229" s="229">
        <v>1.6</v>
      </c>
      <c r="I229" s="230"/>
      <c r="J229" s="226"/>
      <c r="K229" s="226"/>
      <c r="L229" s="231"/>
      <c r="M229" s="232"/>
      <c r="N229" s="233"/>
      <c r="O229" s="233"/>
      <c r="P229" s="233"/>
      <c r="Q229" s="233"/>
      <c r="R229" s="233"/>
      <c r="S229" s="233"/>
      <c r="T229" s="234"/>
      <c r="AT229" s="235" t="s">
        <v>417</v>
      </c>
      <c r="AU229" s="235" t="s">
        <v>94</v>
      </c>
      <c r="AV229" s="13" t="s">
        <v>87</v>
      </c>
      <c r="AW229" s="13" t="s">
        <v>43</v>
      </c>
      <c r="AX229" s="13" t="s">
        <v>79</v>
      </c>
      <c r="AY229" s="235" t="s">
        <v>406</v>
      </c>
    </row>
    <row r="230" spans="2:65" s="15" customFormat="1" x14ac:dyDescent="0.3">
      <c r="B230" s="254"/>
      <c r="C230" s="255"/>
      <c r="D230" s="215" t="s">
        <v>417</v>
      </c>
      <c r="E230" s="256" t="s">
        <v>5091</v>
      </c>
      <c r="F230" s="257" t="s">
        <v>435</v>
      </c>
      <c r="G230" s="255"/>
      <c r="H230" s="258">
        <v>45.738</v>
      </c>
      <c r="I230" s="259"/>
      <c r="J230" s="255"/>
      <c r="K230" s="255"/>
      <c r="L230" s="260"/>
      <c r="M230" s="261"/>
      <c r="N230" s="262"/>
      <c r="O230" s="262"/>
      <c r="P230" s="262"/>
      <c r="Q230" s="262"/>
      <c r="R230" s="262"/>
      <c r="S230" s="262"/>
      <c r="T230" s="263"/>
      <c r="AT230" s="264" t="s">
        <v>417</v>
      </c>
      <c r="AU230" s="264" t="s">
        <v>94</v>
      </c>
      <c r="AV230" s="15" t="s">
        <v>94</v>
      </c>
      <c r="AW230" s="15" t="s">
        <v>43</v>
      </c>
      <c r="AX230" s="15" t="s">
        <v>79</v>
      </c>
      <c r="AY230" s="264" t="s">
        <v>406</v>
      </c>
    </row>
    <row r="231" spans="2:65" s="13" customFormat="1" x14ac:dyDescent="0.3">
      <c r="B231" s="225"/>
      <c r="C231" s="226"/>
      <c r="D231" s="215" t="s">
        <v>417</v>
      </c>
      <c r="E231" s="227" t="s">
        <v>36</v>
      </c>
      <c r="F231" s="228" t="s">
        <v>5225</v>
      </c>
      <c r="G231" s="226"/>
      <c r="H231" s="229">
        <v>-0.57099999999999995</v>
      </c>
      <c r="I231" s="230"/>
      <c r="J231" s="226"/>
      <c r="K231" s="226"/>
      <c r="L231" s="231"/>
      <c r="M231" s="232"/>
      <c r="N231" s="233"/>
      <c r="O231" s="233"/>
      <c r="P231" s="233"/>
      <c r="Q231" s="233"/>
      <c r="R231" s="233"/>
      <c r="S231" s="233"/>
      <c r="T231" s="234"/>
      <c r="AT231" s="235" t="s">
        <v>417</v>
      </c>
      <c r="AU231" s="235" t="s">
        <v>94</v>
      </c>
      <c r="AV231" s="13" t="s">
        <v>87</v>
      </c>
      <c r="AW231" s="13" t="s">
        <v>43</v>
      </c>
      <c r="AX231" s="13" t="s">
        <v>79</v>
      </c>
      <c r="AY231" s="235" t="s">
        <v>406</v>
      </c>
    </row>
    <row r="232" spans="2:65" s="13" customFormat="1" x14ac:dyDescent="0.3">
      <c r="B232" s="225"/>
      <c r="C232" s="226"/>
      <c r="D232" s="215" t="s">
        <v>417</v>
      </c>
      <c r="E232" s="227" t="s">
        <v>36</v>
      </c>
      <c r="F232" s="228" t="s">
        <v>5222</v>
      </c>
      <c r="G232" s="226"/>
      <c r="H232" s="229">
        <v>23.888000000000002</v>
      </c>
      <c r="I232" s="230"/>
      <c r="J232" s="226"/>
      <c r="K232" s="226"/>
      <c r="L232" s="231"/>
      <c r="M232" s="232"/>
      <c r="N232" s="233"/>
      <c r="O232" s="233"/>
      <c r="P232" s="233"/>
      <c r="Q232" s="233"/>
      <c r="R232" s="233"/>
      <c r="S232" s="233"/>
      <c r="T232" s="234"/>
      <c r="AT232" s="235" t="s">
        <v>417</v>
      </c>
      <c r="AU232" s="235" t="s">
        <v>94</v>
      </c>
      <c r="AV232" s="13" t="s">
        <v>87</v>
      </c>
      <c r="AW232" s="13" t="s">
        <v>43</v>
      </c>
      <c r="AX232" s="13" t="s">
        <v>79</v>
      </c>
      <c r="AY232" s="235" t="s">
        <v>406</v>
      </c>
    </row>
    <row r="233" spans="2:65" s="13" customFormat="1" x14ac:dyDescent="0.3">
      <c r="B233" s="225"/>
      <c r="C233" s="226"/>
      <c r="D233" s="215" t="s">
        <v>417</v>
      </c>
      <c r="E233" s="227" t="s">
        <v>36</v>
      </c>
      <c r="F233" s="228" t="s">
        <v>5226</v>
      </c>
      <c r="G233" s="226"/>
      <c r="H233" s="229">
        <v>-8.2690000000000001</v>
      </c>
      <c r="I233" s="230"/>
      <c r="J233" s="226"/>
      <c r="K233" s="226"/>
      <c r="L233" s="231"/>
      <c r="M233" s="232"/>
      <c r="N233" s="233"/>
      <c r="O233" s="233"/>
      <c r="P233" s="233"/>
      <c r="Q233" s="233"/>
      <c r="R233" s="233"/>
      <c r="S233" s="233"/>
      <c r="T233" s="234"/>
      <c r="AT233" s="235" t="s">
        <v>417</v>
      </c>
      <c r="AU233" s="235" t="s">
        <v>94</v>
      </c>
      <c r="AV233" s="13" t="s">
        <v>87</v>
      </c>
      <c r="AW233" s="13" t="s">
        <v>43</v>
      </c>
      <c r="AX233" s="13" t="s">
        <v>79</v>
      </c>
      <c r="AY233" s="235" t="s">
        <v>406</v>
      </c>
    </row>
    <row r="234" spans="2:65" s="13" customFormat="1" x14ac:dyDescent="0.3">
      <c r="B234" s="225"/>
      <c r="C234" s="226"/>
      <c r="D234" s="215" t="s">
        <v>417</v>
      </c>
      <c r="E234" s="227" t="s">
        <v>36</v>
      </c>
      <c r="F234" s="228" t="s">
        <v>5227</v>
      </c>
      <c r="G234" s="226"/>
      <c r="H234" s="229">
        <v>-3.6230000000000002</v>
      </c>
      <c r="I234" s="230"/>
      <c r="J234" s="226"/>
      <c r="K234" s="226"/>
      <c r="L234" s="231"/>
      <c r="M234" s="232"/>
      <c r="N234" s="233"/>
      <c r="O234" s="233"/>
      <c r="P234" s="233"/>
      <c r="Q234" s="233"/>
      <c r="R234" s="233"/>
      <c r="S234" s="233"/>
      <c r="T234" s="234"/>
      <c r="AT234" s="235" t="s">
        <v>417</v>
      </c>
      <c r="AU234" s="235" t="s">
        <v>94</v>
      </c>
      <c r="AV234" s="13" t="s">
        <v>87</v>
      </c>
      <c r="AW234" s="13" t="s">
        <v>43</v>
      </c>
      <c r="AX234" s="13" t="s">
        <v>79</v>
      </c>
      <c r="AY234" s="235" t="s">
        <v>406</v>
      </c>
    </row>
    <row r="235" spans="2:65" s="13" customFormat="1" x14ac:dyDescent="0.3">
      <c r="B235" s="225"/>
      <c r="C235" s="226"/>
      <c r="D235" s="215" t="s">
        <v>417</v>
      </c>
      <c r="E235" s="227" t="s">
        <v>36</v>
      </c>
      <c r="F235" s="228" t="s">
        <v>5228</v>
      </c>
      <c r="G235" s="226"/>
      <c r="H235" s="229">
        <v>-0.18</v>
      </c>
      <c r="I235" s="230"/>
      <c r="J235" s="226"/>
      <c r="K235" s="226"/>
      <c r="L235" s="231"/>
      <c r="M235" s="232"/>
      <c r="N235" s="233"/>
      <c r="O235" s="233"/>
      <c r="P235" s="233"/>
      <c r="Q235" s="233"/>
      <c r="R235" s="233"/>
      <c r="S235" s="233"/>
      <c r="T235" s="234"/>
      <c r="AT235" s="235" t="s">
        <v>417</v>
      </c>
      <c r="AU235" s="235" t="s">
        <v>94</v>
      </c>
      <c r="AV235" s="13" t="s">
        <v>87</v>
      </c>
      <c r="AW235" s="13" t="s">
        <v>43</v>
      </c>
      <c r="AX235" s="13" t="s">
        <v>79</v>
      </c>
      <c r="AY235" s="235" t="s">
        <v>406</v>
      </c>
    </row>
    <row r="236" spans="2:65" s="14" customFormat="1" x14ac:dyDescent="0.3">
      <c r="B236" s="236"/>
      <c r="C236" s="237"/>
      <c r="D236" s="215" t="s">
        <v>417</v>
      </c>
      <c r="E236" s="238" t="s">
        <v>5089</v>
      </c>
      <c r="F236" s="239" t="s">
        <v>421</v>
      </c>
      <c r="G236" s="237"/>
      <c r="H236" s="240">
        <v>56.982999999999997</v>
      </c>
      <c r="I236" s="241"/>
      <c r="J236" s="237"/>
      <c r="K236" s="237"/>
      <c r="L236" s="242"/>
      <c r="M236" s="243"/>
      <c r="N236" s="244"/>
      <c r="O236" s="244"/>
      <c r="P236" s="244"/>
      <c r="Q236" s="244"/>
      <c r="R236" s="244"/>
      <c r="S236" s="244"/>
      <c r="T236" s="245"/>
      <c r="AT236" s="246" t="s">
        <v>417</v>
      </c>
      <c r="AU236" s="246" t="s">
        <v>94</v>
      </c>
      <c r="AV236" s="14" t="s">
        <v>415</v>
      </c>
      <c r="AW236" s="14" t="s">
        <v>43</v>
      </c>
      <c r="AX236" s="14" t="s">
        <v>79</v>
      </c>
      <c r="AY236" s="246" t="s">
        <v>406</v>
      </c>
    </row>
    <row r="237" spans="2:65" s="12" customFormat="1" x14ac:dyDescent="0.3">
      <c r="B237" s="213"/>
      <c r="C237" s="214"/>
      <c r="D237" s="215" t="s">
        <v>417</v>
      </c>
      <c r="E237" s="216" t="s">
        <v>36</v>
      </c>
      <c r="F237" s="217" t="s">
        <v>444</v>
      </c>
      <c r="G237" s="214"/>
      <c r="H237" s="218" t="s">
        <v>36</v>
      </c>
      <c r="I237" s="219"/>
      <c r="J237" s="214"/>
      <c r="K237" s="214"/>
      <c r="L237" s="220"/>
      <c r="M237" s="221"/>
      <c r="N237" s="222"/>
      <c r="O237" s="222"/>
      <c r="P237" s="222"/>
      <c r="Q237" s="222"/>
      <c r="R237" s="222"/>
      <c r="S237" s="222"/>
      <c r="T237" s="223"/>
      <c r="AT237" s="224" t="s">
        <v>417</v>
      </c>
      <c r="AU237" s="224" t="s">
        <v>94</v>
      </c>
      <c r="AV237" s="12" t="s">
        <v>23</v>
      </c>
      <c r="AW237" s="12" t="s">
        <v>43</v>
      </c>
      <c r="AX237" s="12" t="s">
        <v>79</v>
      </c>
      <c r="AY237" s="224" t="s">
        <v>406</v>
      </c>
    </row>
    <row r="238" spans="2:65" s="13" customFormat="1" x14ac:dyDescent="0.3">
      <c r="B238" s="225"/>
      <c r="C238" s="226"/>
      <c r="D238" s="247" t="s">
        <v>417</v>
      </c>
      <c r="E238" s="251" t="s">
        <v>36</v>
      </c>
      <c r="F238" s="252" t="s">
        <v>5229</v>
      </c>
      <c r="G238" s="226"/>
      <c r="H238" s="253">
        <v>28.492000000000001</v>
      </c>
      <c r="I238" s="230"/>
      <c r="J238" s="226"/>
      <c r="K238" s="226"/>
      <c r="L238" s="231"/>
      <c r="M238" s="232"/>
      <c r="N238" s="233"/>
      <c r="O238" s="233"/>
      <c r="P238" s="233"/>
      <c r="Q238" s="233"/>
      <c r="R238" s="233"/>
      <c r="S238" s="233"/>
      <c r="T238" s="234"/>
      <c r="AT238" s="235" t="s">
        <v>417</v>
      </c>
      <c r="AU238" s="235" t="s">
        <v>94</v>
      </c>
      <c r="AV238" s="13" t="s">
        <v>87</v>
      </c>
      <c r="AW238" s="13" t="s">
        <v>43</v>
      </c>
      <c r="AX238" s="13" t="s">
        <v>23</v>
      </c>
      <c r="AY238" s="235" t="s">
        <v>406</v>
      </c>
    </row>
    <row r="239" spans="2:65" s="1" customFormat="1" ht="22.5" customHeight="1" x14ac:dyDescent="0.3">
      <c r="B239" s="37"/>
      <c r="C239" s="201" t="s">
        <v>624</v>
      </c>
      <c r="D239" s="201" t="s">
        <v>410</v>
      </c>
      <c r="E239" s="202" t="s">
        <v>5230</v>
      </c>
      <c r="F239" s="203" t="s">
        <v>5231</v>
      </c>
      <c r="G239" s="204" t="s">
        <v>413</v>
      </c>
      <c r="H239" s="205">
        <v>5.6980000000000004</v>
      </c>
      <c r="I239" s="206"/>
      <c r="J239" s="207">
        <f>ROUND(I239*H239,2)</f>
        <v>0</v>
      </c>
      <c r="K239" s="203" t="s">
        <v>414</v>
      </c>
      <c r="L239" s="57"/>
      <c r="M239" s="208" t="s">
        <v>36</v>
      </c>
      <c r="N239" s="209" t="s">
        <v>50</v>
      </c>
      <c r="O239" s="38"/>
      <c r="P239" s="210">
        <f>O239*H239</f>
        <v>0</v>
      </c>
      <c r="Q239" s="210">
        <v>0</v>
      </c>
      <c r="R239" s="210">
        <f>Q239*H239</f>
        <v>0</v>
      </c>
      <c r="S239" s="210">
        <v>0</v>
      </c>
      <c r="T239" s="211">
        <f>S239*H239</f>
        <v>0</v>
      </c>
      <c r="AR239" s="19" t="s">
        <v>415</v>
      </c>
      <c r="AT239" s="19" t="s">
        <v>410</v>
      </c>
      <c r="AU239" s="19" t="s">
        <v>94</v>
      </c>
      <c r="AY239" s="19" t="s">
        <v>406</v>
      </c>
      <c r="BE239" s="212">
        <f>IF(N239="základní",J239,0)</f>
        <v>0</v>
      </c>
      <c r="BF239" s="212">
        <f>IF(N239="snížená",J239,0)</f>
        <v>0</v>
      </c>
      <c r="BG239" s="212">
        <f>IF(N239="zákl. přenesená",J239,0)</f>
        <v>0</v>
      </c>
      <c r="BH239" s="212">
        <f>IF(N239="sníž. přenesená",J239,0)</f>
        <v>0</v>
      </c>
      <c r="BI239" s="212">
        <f>IF(N239="nulová",J239,0)</f>
        <v>0</v>
      </c>
      <c r="BJ239" s="19" t="s">
        <v>23</v>
      </c>
      <c r="BK239" s="212">
        <f>ROUND(I239*H239,2)</f>
        <v>0</v>
      </c>
      <c r="BL239" s="19" t="s">
        <v>415</v>
      </c>
      <c r="BM239" s="19" t="s">
        <v>5232</v>
      </c>
    </row>
    <row r="240" spans="2:65" s="12" customFormat="1" x14ac:dyDescent="0.3">
      <c r="B240" s="213"/>
      <c r="C240" s="214"/>
      <c r="D240" s="215" t="s">
        <v>417</v>
      </c>
      <c r="E240" s="216" t="s">
        <v>36</v>
      </c>
      <c r="F240" s="217" t="s">
        <v>5191</v>
      </c>
      <c r="G240" s="214"/>
      <c r="H240" s="218" t="s">
        <v>36</v>
      </c>
      <c r="I240" s="219"/>
      <c r="J240" s="214"/>
      <c r="K240" s="214"/>
      <c r="L240" s="220"/>
      <c r="M240" s="221"/>
      <c r="N240" s="222"/>
      <c r="O240" s="222"/>
      <c r="P240" s="222"/>
      <c r="Q240" s="222"/>
      <c r="R240" s="222"/>
      <c r="S240" s="222"/>
      <c r="T240" s="223"/>
      <c r="AT240" s="224" t="s">
        <v>417</v>
      </c>
      <c r="AU240" s="224" t="s">
        <v>94</v>
      </c>
      <c r="AV240" s="12" t="s">
        <v>23</v>
      </c>
      <c r="AW240" s="12" t="s">
        <v>43</v>
      </c>
      <c r="AX240" s="12" t="s">
        <v>79</v>
      </c>
      <c r="AY240" s="224" t="s">
        <v>406</v>
      </c>
    </row>
    <row r="241" spans="2:65" s="13" customFormat="1" x14ac:dyDescent="0.3">
      <c r="B241" s="225"/>
      <c r="C241" s="226"/>
      <c r="D241" s="247" t="s">
        <v>417</v>
      </c>
      <c r="E241" s="251" t="s">
        <v>36</v>
      </c>
      <c r="F241" s="252" t="s">
        <v>5233</v>
      </c>
      <c r="G241" s="226"/>
      <c r="H241" s="253">
        <v>5.6980000000000004</v>
      </c>
      <c r="I241" s="230"/>
      <c r="J241" s="226"/>
      <c r="K241" s="226"/>
      <c r="L241" s="231"/>
      <c r="M241" s="232"/>
      <c r="N241" s="233"/>
      <c r="O241" s="233"/>
      <c r="P241" s="233"/>
      <c r="Q241" s="233"/>
      <c r="R241" s="233"/>
      <c r="S241" s="233"/>
      <c r="T241" s="234"/>
      <c r="AT241" s="235" t="s">
        <v>417</v>
      </c>
      <c r="AU241" s="235" t="s">
        <v>94</v>
      </c>
      <c r="AV241" s="13" t="s">
        <v>87</v>
      </c>
      <c r="AW241" s="13" t="s">
        <v>43</v>
      </c>
      <c r="AX241" s="13" t="s">
        <v>23</v>
      </c>
      <c r="AY241" s="235" t="s">
        <v>406</v>
      </c>
    </row>
    <row r="242" spans="2:65" s="1" customFormat="1" ht="22.5" customHeight="1" x14ac:dyDescent="0.3">
      <c r="B242" s="37"/>
      <c r="C242" s="201" t="s">
        <v>626</v>
      </c>
      <c r="D242" s="201" t="s">
        <v>410</v>
      </c>
      <c r="E242" s="202" t="s">
        <v>5234</v>
      </c>
      <c r="F242" s="203" t="s">
        <v>5235</v>
      </c>
      <c r="G242" s="204" t="s">
        <v>413</v>
      </c>
      <c r="H242" s="205">
        <v>22.792999999999999</v>
      </c>
      <c r="I242" s="206"/>
      <c r="J242" s="207">
        <f>ROUND(I242*H242,2)</f>
        <v>0</v>
      </c>
      <c r="K242" s="203" t="s">
        <v>414</v>
      </c>
      <c r="L242" s="57"/>
      <c r="M242" s="208" t="s">
        <v>36</v>
      </c>
      <c r="N242" s="209" t="s">
        <v>50</v>
      </c>
      <c r="O242" s="38"/>
      <c r="P242" s="210">
        <f>O242*H242</f>
        <v>0</v>
      </c>
      <c r="Q242" s="210">
        <v>0</v>
      </c>
      <c r="R242" s="210">
        <f>Q242*H242</f>
        <v>0</v>
      </c>
      <c r="S242" s="210">
        <v>0</v>
      </c>
      <c r="T242" s="211">
        <f>S242*H242</f>
        <v>0</v>
      </c>
      <c r="AR242" s="19" t="s">
        <v>415</v>
      </c>
      <c r="AT242" s="19" t="s">
        <v>410</v>
      </c>
      <c r="AU242" s="19" t="s">
        <v>94</v>
      </c>
      <c r="AY242" s="19" t="s">
        <v>406</v>
      </c>
      <c r="BE242" s="212">
        <f>IF(N242="základní",J242,0)</f>
        <v>0</v>
      </c>
      <c r="BF242" s="212">
        <f>IF(N242="snížená",J242,0)</f>
        <v>0</v>
      </c>
      <c r="BG242" s="212">
        <f>IF(N242="zákl. přenesená",J242,0)</f>
        <v>0</v>
      </c>
      <c r="BH242" s="212">
        <f>IF(N242="sníž. přenesená",J242,0)</f>
        <v>0</v>
      </c>
      <c r="BI242" s="212">
        <f>IF(N242="nulová",J242,0)</f>
        <v>0</v>
      </c>
      <c r="BJ242" s="19" t="s">
        <v>23</v>
      </c>
      <c r="BK242" s="212">
        <f>ROUND(I242*H242,2)</f>
        <v>0</v>
      </c>
      <c r="BL242" s="19" t="s">
        <v>415</v>
      </c>
      <c r="BM242" s="19" t="s">
        <v>5236</v>
      </c>
    </row>
    <row r="243" spans="2:65" s="12" customFormat="1" x14ac:dyDescent="0.3">
      <c r="B243" s="213"/>
      <c r="C243" s="214"/>
      <c r="D243" s="215" t="s">
        <v>417</v>
      </c>
      <c r="E243" s="216" t="s">
        <v>36</v>
      </c>
      <c r="F243" s="217" t="s">
        <v>4172</v>
      </c>
      <c r="G243" s="214"/>
      <c r="H243" s="218" t="s">
        <v>36</v>
      </c>
      <c r="I243" s="219"/>
      <c r="J243" s="214"/>
      <c r="K243" s="214"/>
      <c r="L243" s="220"/>
      <c r="M243" s="221"/>
      <c r="N243" s="222"/>
      <c r="O243" s="222"/>
      <c r="P243" s="222"/>
      <c r="Q243" s="222"/>
      <c r="R243" s="222"/>
      <c r="S243" s="222"/>
      <c r="T243" s="223"/>
      <c r="AT243" s="224" t="s">
        <v>417</v>
      </c>
      <c r="AU243" s="224" t="s">
        <v>94</v>
      </c>
      <c r="AV243" s="12" t="s">
        <v>23</v>
      </c>
      <c r="AW243" s="12" t="s">
        <v>43</v>
      </c>
      <c r="AX243" s="12" t="s">
        <v>79</v>
      </c>
      <c r="AY243" s="224" t="s">
        <v>406</v>
      </c>
    </row>
    <row r="244" spans="2:65" s="13" customFormat="1" x14ac:dyDescent="0.3">
      <c r="B244" s="225"/>
      <c r="C244" s="226"/>
      <c r="D244" s="247" t="s">
        <v>417</v>
      </c>
      <c r="E244" s="251" t="s">
        <v>36</v>
      </c>
      <c r="F244" s="252" t="s">
        <v>5237</v>
      </c>
      <c r="G244" s="226"/>
      <c r="H244" s="253">
        <v>22.792999999999999</v>
      </c>
      <c r="I244" s="230"/>
      <c r="J244" s="226"/>
      <c r="K244" s="226"/>
      <c r="L244" s="231"/>
      <c r="M244" s="232"/>
      <c r="N244" s="233"/>
      <c r="O244" s="233"/>
      <c r="P244" s="233"/>
      <c r="Q244" s="233"/>
      <c r="R244" s="233"/>
      <c r="S244" s="233"/>
      <c r="T244" s="234"/>
      <c r="AT244" s="235" t="s">
        <v>417</v>
      </c>
      <c r="AU244" s="235" t="s">
        <v>94</v>
      </c>
      <c r="AV244" s="13" t="s">
        <v>87</v>
      </c>
      <c r="AW244" s="13" t="s">
        <v>43</v>
      </c>
      <c r="AX244" s="13" t="s">
        <v>23</v>
      </c>
      <c r="AY244" s="235" t="s">
        <v>406</v>
      </c>
    </row>
    <row r="245" spans="2:65" s="1" customFormat="1" ht="22.5" customHeight="1" x14ac:dyDescent="0.3">
      <c r="B245" s="37"/>
      <c r="C245" s="201" t="s">
        <v>632</v>
      </c>
      <c r="D245" s="201" t="s">
        <v>410</v>
      </c>
      <c r="E245" s="202" t="s">
        <v>5238</v>
      </c>
      <c r="F245" s="203" t="s">
        <v>5239</v>
      </c>
      <c r="G245" s="204" t="s">
        <v>413</v>
      </c>
      <c r="H245" s="205">
        <v>4.5590000000000002</v>
      </c>
      <c r="I245" s="206"/>
      <c r="J245" s="207">
        <f>ROUND(I245*H245,2)</f>
        <v>0</v>
      </c>
      <c r="K245" s="203" t="s">
        <v>414</v>
      </c>
      <c r="L245" s="57"/>
      <c r="M245" s="208" t="s">
        <v>36</v>
      </c>
      <c r="N245" s="209" t="s">
        <v>50</v>
      </c>
      <c r="O245" s="38"/>
      <c r="P245" s="210">
        <f>O245*H245</f>
        <v>0</v>
      </c>
      <c r="Q245" s="210">
        <v>0</v>
      </c>
      <c r="R245" s="210">
        <f>Q245*H245</f>
        <v>0</v>
      </c>
      <c r="S245" s="210">
        <v>0</v>
      </c>
      <c r="T245" s="211">
        <f>S245*H245</f>
        <v>0</v>
      </c>
      <c r="AR245" s="19" t="s">
        <v>415</v>
      </c>
      <c r="AT245" s="19" t="s">
        <v>410</v>
      </c>
      <c r="AU245" s="19" t="s">
        <v>94</v>
      </c>
      <c r="AY245" s="19" t="s">
        <v>406</v>
      </c>
      <c r="BE245" s="212">
        <f>IF(N245="základní",J245,0)</f>
        <v>0</v>
      </c>
      <c r="BF245" s="212">
        <f>IF(N245="snížená",J245,0)</f>
        <v>0</v>
      </c>
      <c r="BG245" s="212">
        <f>IF(N245="zákl. přenesená",J245,0)</f>
        <v>0</v>
      </c>
      <c r="BH245" s="212">
        <f>IF(N245="sníž. přenesená",J245,0)</f>
        <v>0</v>
      </c>
      <c r="BI245" s="212">
        <f>IF(N245="nulová",J245,0)</f>
        <v>0</v>
      </c>
      <c r="BJ245" s="19" t="s">
        <v>23</v>
      </c>
      <c r="BK245" s="212">
        <f>ROUND(I245*H245,2)</f>
        <v>0</v>
      </c>
      <c r="BL245" s="19" t="s">
        <v>415</v>
      </c>
      <c r="BM245" s="19" t="s">
        <v>5240</v>
      </c>
    </row>
    <row r="246" spans="2:65" s="12" customFormat="1" x14ac:dyDescent="0.3">
      <c r="B246" s="213"/>
      <c r="C246" s="214"/>
      <c r="D246" s="215" t="s">
        <v>417</v>
      </c>
      <c r="E246" s="216" t="s">
        <v>36</v>
      </c>
      <c r="F246" s="217" t="s">
        <v>5191</v>
      </c>
      <c r="G246" s="214"/>
      <c r="H246" s="218" t="s">
        <v>36</v>
      </c>
      <c r="I246" s="219"/>
      <c r="J246" s="214"/>
      <c r="K246" s="214"/>
      <c r="L246" s="220"/>
      <c r="M246" s="221"/>
      <c r="N246" s="222"/>
      <c r="O246" s="222"/>
      <c r="P246" s="222"/>
      <c r="Q246" s="222"/>
      <c r="R246" s="222"/>
      <c r="S246" s="222"/>
      <c r="T246" s="223"/>
      <c r="AT246" s="224" t="s">
        <v>417</v>
      </c>
      <c r="AU246" s="224" t="s">
        <v>94</v>
      </c>
      <c r="AV246" s="12" t="s">
        <v>23</v>
      </c>
      <c r="AW246" s="12" t="s">
        <v>43</v>
      </c>
      <c r="AX246" s="12" t="s">
        <v>79</v>
      </c>
      <c r="AY246" s="224" t="s">
        <v>406</v>
      </c>
    </row>
    <row r="247" spans="2:65" s="13" customFormat="1" x14ac:dyDescent="0.3">
      <c r="B247" s="225"/>
      <c r="C247" s="226"/>
      <c r="D247" s="247" t="s">
        <v>417</v>
      </c>
      <c r="E247" s="251" t="s">
        <v>36</v>
      </c>
      <c r="F247" s="252" t="s">
        <v>5241</v>
      </c>
      <c r="G247" s="226"/>
      <c r="H247" s="253">
        <v>4.5590000000000002</v>
      </c>
      <c r="I247" s="230"/>
      <c r="J247" s="226"/>
      <c r="K247" s="226"/>
      <c r="L247" s="231"/>
      <c r="M247" s="232"/>
      <c r="N247" s="233"/>
      <c r="O247" s="233"/>
      <c r="P247" s="233"/>
      <c r="Q247" s="233"/>
      <c r="R247" s="233"/>
      <c r="S247" s="233"/>
      <c r="T247" s="234"/>
      <c r="AT247" s="235" t="s">
        <v>417</v>
      </c>
      <c r="AU247" s="235" t="s">
        <v>94</v>
      </c>
      <c r="AV247" s="13" t="s">
        <v>87</v>
      </c>
      <c r="AW247" s="13" t="s">
        <v>43</v>
      </c>
      <c r="AX247" s="13" t="s">
        <v>23</v>
      </c>
      <c r="AY247" s="235" t="s">
        <v>406</v>
      </c>
    </row>
    <row r="248" spans="2:65" s="1" customFormat="1" ht="22.5" customHeight="1" x14ac:dyDescent="0.3">
      <c r="B248" s="37"/>
      <c r="C248" s="201" t="s">
        <v>637</v>
      </c>
      <c r="D248" s="201" t="s">
        <v>410</v>
      </c>
      <c r="E248" s="202" t="s">
        <v>5242</v>
      </c>
      <c r="F248" s="203" t="s">
        <v>5243</v>
      </c>
      <c r="G248" s="204" t="s">
        <v>413</v>
      </c>
      <c r="H248" s="205">
        <v>5.6980000000000004</v>
      </c>
      <c r="I248" s="206"/>
      <c r="J248" s="207">
        <f>ROUND(I248*H248,2)</f>
        <v>0</v>
      </c>
      <c r="K248" s="203" t="s">
        <v>414</v>
      </c>
      <c r="L248" s="57"/>
      <c r="M248" s="208" t="s">
        <v>36</v>
      </c>
      <c r="N248" s="209" t="s">
        <v>50</v>
      </c>
      <c r="O248" s="38"/>
      <c r="P248" s="210">
        <f>O248*H248</f>
        <v>0</v>
      </c>
      <c r="Q248" s="210">
        <v>3.5500000000000002E-3</v>
      </c>
      <c r="R248" s="210">
        <f>Q248*H248</f>
        <v>2.0227900000000004E-2</v>
      </c>
      <c r="S248" s="210">
        <v>0</v>
      </c>
      <c r="T248" s="211">
        <f>S248*H248</f>
        <v>0</v>
      </c>
      <c r="AR248" s="19" t="s">
        <v>415</v>
      </c>
      <c r="AT248" s="19" t="s">
        <v>410</v>
      </c>
      <c r="AU248" s="19" t="s">
        <v>94</v>
      </c>
      <c r="AY248" s="19" t="s">
        <v>406</v>
      </c>
      <c r="BE248" s="212">
        <f>IF(N248="základní",J248,0)</f>
        <v>0</v>
      </c>
      <c r="BF248" s="212">
        <f>IF(N248="snížená",J248,0)</f>
        <v>0</v>
      </c>
      <c r="BG248" s="212">
        <f>IF(N248="zákl. přenesená",J248,0)</f>
        <v>0</v>
      </c>
      <c r="BH248" s="212">
        <f>IF(N248="sníž. přenesená",J248,0)</f>
        <v>0</v>
      </c>
      <c r="BI248" s="212">
        <f>IF(N248="nulová",J248,0)</f>
        <v>0</v>
      </c>
      <c r="BJ248" s="19" t="s">
        <v>23</v>
      </c>
      <c r="BK248" s="212">
        <f>ROUND(I248*H248,2)</f>
        <v>0</v>
      </c>
      <c r="BL248" s="19" t="s">
        <v>415</v>
      </c>
      <c r="BM248" s="19" t="s">
        <v>5244</v>
      </c>
    </row>
    <row r="249" spans="2:65" s="12" customFormat="1" x14ac:dyDescent="0.3">
      <c r="B249" s="213"/>
      <c r="C249" s="214"/>
      <c r="D249" s="215" t="s">
        <v>417</v>
      </c>
      <c r="E249" s="216" t="s">
        <v>36</v>
      </c>
      <c r="F249" s="217" t="s">
        <v>5198</v>
      </c>
      <c r="G249" s="214"/>
      <c r="H249" s="218" t="s">
        <v>36</v>
      </c>
      <c r="I249" s="219"/>
      <c r="J249" s="214"/>
      <c r="K249" s="214"/>
      <c r="L249" s="220"/>
      <c r="M249" s="221"/>
      <c r="N249" s="222"/>
      <c r="O249" s="222"/>
      <c r="P249" s="222"/>
      <c r="Q249" s="222"/>
      <c r="R249" s="222"/>
      <c r="S249" s="222"/>
      <c r="T249" s="223"/>
      <c r="AT249" s="224" t="s">
        <v>417</v>
      </c>
      <c r="AU249" s="224" t="s">
        <v>94</v>
      </c>
      <c r="AV249" s="12" t="s">
        <v>23</v>
      </c>
      <c r="AW249" s="12" t="s">
        <v>43</v>
      </c>
      <c r="AX249" s="12" t="s">
        <v>79</v>
      </c>
      <c r="AY249" s="224" t="s">
        <v>406</v>
      </c>
    </row>
    <row r="250" spans="2:65" s="13" customFormat="1" x14ac:dyDescent="0.3">
      <c r="B250" s="225"/>
      <c r="C250" s="226"/>
      <c r="D250" s="247" t="s">
        <v>417</v>
      </c>
      <c r="E250" s="251" t="s">
        <v>36</v>
      </c>
      <c r="F250" s="252" t="s">
        <v>5245</v>
      </c>
      <c r="G250" s="226"/>
      <c r="H250" s="253">
        <v>5.6980000000000004</v>
      </c>
      <c r="I250" s="230"/>
      <c r="J250" s="226"/>
      <c r="K250" s="226"/>
      <c r="L250" s="231"/>
      <c r="M250" s="232"/>
      <c r="N250" s="233"/>
      <c r="O250" s="233"/>
      <c r="P250" s="233"/>
      <c r="Q250" s="233"/>
      <c r="R250" s="233"/>
      <c r="S250" s="233"/>
      <c r="T250" s="234"/>
      <c r="AT250" s="235" t="s">
        <v>417</v>
      </c>
      <c r="AU250" s="235" t="s">
        <v>94</v>
      </c>
      <c r="AV250" s="13" t="s">
        <v>87</v>
      </c>
      <c r="AW250" s="13" t="s">
        <v>43</v>
      </c>
      <c r="AX250" s="13" t="s">
        <v>23</v>
      </c>
      <c r="AY250" s="235" t="s">
        <v>406</v>
      </c>
    </row>
    <row r="251" spans="2:65" s="1" customFormat="1" ht="22.5" customHeight="1" x14ac:dyDescent="0.3">
      <c r="B251" s="37"/>
      <c r="C251" s="201" t="s">
        <v>641</v>
      </c>
      <c r="D251" s="201" t="s">
        <v>410</v>
      </c>
      <c r="E251" s="202" t="s">
        <v>5246</v>
      </c>
      <c r="F251" s="203" t="s">
        <v>5247</v>
      </c>
      <c r="G251" s="204" t="s">
        <v>466</v>
      </c>
      <c r="H251" s="205">
        <v>85.15</v>
      </c>
      <c r="I251" s="206"/>
      <c r="J251" s="207">
        <f>ROUND(I251*H251,2)</f>
        <v>0</v>
      </c>
      <c r="K251" s="203" t="s">
        <v>414</v>
      </c>
      <c r="L251" s="57"/>
      <c r="M251" s="208" t="s">
        <v>36</v>
      </c>
      <c r="N251" s="209" t="s">
        <v>50</v>
      </c>
      <c r="O251" s="38"/>
      <c r="P251" s="210">
        <f>O251*H251</f>
        <v>0</v>
      </c>
      <c r="Q251" s="210">
        <v>1.49E-3</v>
      </c>
      <c r="R251" s="210">
        <f>Q251*H251</f>
        <v>0.1268735</v>
      </c>
      <c r="S251" s="210">
        <v>0</v>
      </c>
      <c r="T251" s="211">
        <f>S251*H251</f>
        <v>0</v>
      </c>
      <c r="AR251" s="19" t="s">
        <v>415</v>
      </c>
      <c r="AT251" s="19" t="s">
        <v>410</v>
      </c>
      <c r="AU251" s="19" t="s">
        <v>94</v>
      </c>
      <c r="AY251" s="19" t="s">
        <v>406</v>
      </c>
      <c r="BE251" s="212">
        <f>IF(N251="základní",J251,0)</f>
        <v>0</v>
      </c>
      <c r="BF251" s="212">
        <f>IF(N251="snížená",J251,0)</f>
        <v>0</v>
      </c>
      <c r="BG251" s="212">
        <f>IF(N251="zákl. přenesená",J251,0)</f>
        <v>0</v>
      </c>
      <c r="BH251" s="212">
        <f>IF(N251="sníž. přenesená",J251,0)</f>
        <v>0</v>
      </c>
      <c r="BI251" s="212">
        <f>IF(N251="nulová",J251,0)</f>
        <v>0</v>
      </c>
      <c r="BJ251" s="19" t="s">
        <v>23</v>
      </c>
      <c r="BK251" s="212">
        <f>ROUND(I251*H251,2)</f>
        <v>0</v>
      </c>
      <c r="BL251" s="19" t="s">
        <v>415</v>
      </c>
      <c r="BM251" s="19" t="s">
        <v>5248</v>
      </c>
    </row>
    <row r="252" spans="2:65" s="12" customFormat="1" x14ac:dyDescent="0.3">
      <c r="B252" s="213"/>
      <c r="C252" s="214"/>
      <c r="D252" s="215" t="s">
        <v>417</v>
      </c>
      <c r="E252" s="216" t="s">
        <v>36</v>
      </c>
      <c r="F252" s="217" t="s">
        <v>5184</v>
      </c>
      <c r="G252" s="214"/>
      <c r="H252" s="218" t="s">
        <v>36</v>
      </c>
      <c r="I252" s="219"/>
      <c r="J252" s="214"/>
      <c r="K252" s="214"/>
      <c r="L252" s="220"/>
      <c r="M252" s="221"/>
      <c r="N252" s="222"/>
      <c r="O252" s="222"/>
      <c r="P252" s="222"/>
      <c r="Q252" s="222"/>
      <c r="R252" s="222"/>
      <c r="S252" s="222"/>
      <c r="T252" s="223"/>
      <c r="AT252" s="224" t="s">
        <v>417</v>
      </c>
      <c r="AU252" s="224" t="s">
        <v>94</v>
      </c>
      <c r="AV252" s="12" t="s">
        <v>23</v>
      </c>
      <c r="AW252" s="12" t="s">
        <v>43</v>
      </c>
      <c r="AX252" s="12" t="s">
        <v>79</v>
      </c>
      <c r="AY252" s="224" t="s">
        <v>406</v>
      </c>
    </row>
    <row r="253" spans="2:65" s="13" customFormat="1" x14ac:dyDescent="0.3">
      <c r="B253" s="225"/>
      <c r="C253" s="226"/>
      <c r="D253" s="215" t="s">
        <v>417</v>
      </c>
      <c r="E253" s="227" t="s">
        <v>36</v>
      </c>
      <c r="F253" s="228" t="s">
        <v>5249</v>
      </c>
      <c r="G253" s="226"/>
      <c r="H253" s="229">
        <v>11.34</v>
      </c>
      <c r="I253" s="230"/>
      <c r="J253" s="226"/>
      <c r="K253" s="226"/>
      <c r="L253" s="231"/>
      <c r="M253" s="232"/>
      <c r="N253" s="233"/>
      <c r="O253" s="233"/>
      <c r="P253" s="233"/>
      <c r="Q253" s="233"/>
      <c r="R253" s="233"/>
      <c r="S253" s="233"/>
      <c r="T253" s="234"/>
      <c r="AT253" s="235" t="s">
        <v>417</v>
      </c>
      <c r="AU253" s="235" t="s">
        <v>94</v>
      </c>
      <c r="AV253" s="13" t="s">
        <v>87</v>
      </c>
      <c r="AW253" s="13" t="s">
        <v>43</v>
      </c>
      <c r="AX253" s="13" t="s">
        <v>79</v>
      </c>
      <c r="AY253" s="235" t="s">
        <v>406</v>
      </c>
    </row>
    <row r="254" spans="2:65" s="13" customFormat="1" x14ac:dyDescent="0.3">
      <c r="B254" s="225"/>
      <c r="C254" s="226"/>
      <c r="D254" s="215" t="s">
        <v>417</v>
      </c>
      <c r="E254" s="227" t="s">
        <v>36</v>
      </c>
      <c r="F254" s="228" t="s">
        <v>5250</v>
      </c>
      <c r="G254" s="226"/>
      <c r="H254" s="229">
        <v>38.61</v>
      </c>
      <c r="I254" s="230"/>
      <c r="J254" s="226"/>
      <c r="K254" s="226"/>
      <c r="L254" s="231"/>
      <c r="M254" s="232"/>
      <c r="N254" s="233"/>
      <c r="O254" s="233"/>
      <c r="P254" s="233"/>
      <c r="Q254" s="233"/>
      <c r="R254" s="233"/>
      <c r="S254" s="233"/>
      <c r="T254" s="234"/>
      <c r="AT254" s="235" t="s">
        <v>417</v>
      </c>
      <c r="AU254" s="235" t="s">
        <v>94</v>
      </c>
      <c r="AV254" s="13" t="s">
        <v>87</v>
      </c>
      <c r="AW254" s="13" t="s">
        <v>43</v>
      </c>
      <c r="AX254" s="13" t="s">
        <v>79</v>
      </c>
      <c r="AY254" s="235" t="s">
        <v>406</v>
      </c>
    </row>
    <row r="255" spans="2:65" s="13" customFormat="1" x14ac:dyDescent="0.3">
      <c r="B255" s="225"/>
      <c r="C255" s="226"/>
      <c r="D255" s="215" t="s">
        <v>417</v>
      </c>
      <c r="E255" s="227" t="s">
        <v>36</v>
      </c>
      <c r="F255" s="228" t="s">
        <v>5251</v>
      </c>
      <c r="G255" s="226"/>
      <c r="H255" s="229">
        <v>28.8</v>
      </c>
      <c r="I255" s="230"/>
      <c r="J255" s="226"/>
      <c r="K255" s="226"/>
      <c r="L255" s="231"/>
      <c r="M255" s="232"/>
      <c r="N255" s="233"/>
      <c r="O255" s="233"/>
      <c r="P255" s="233"/>
      <c r="Q255" s="233"/>
      <c r="R255" s="233"/>
      <c r="S255" s="233"/>
      <c r="T255" s="234"/>
      <c r="AT255" s="235" t="s">
        <v>417</v>
      </c>
      <c r="AU255" s="235" t="s">
        <v>94</v>
      </c>
      <c r="AV255" s="13" t="s">
        <v>87</v>
      </c>
      <c r="AW255" s="13" t="s">
        <v>43</v>
      </c>
      <c r="AX255" s="13" t="s">
        <v>79</v>
      </c>
      <c r="AY255" s="235" t="s">
        <v>406</v>
      </c>
    </row>
    <row r="256" spans="2:65" s="13" customFormat="1" x14ac:dyDescent="0.3">
      <c r="B256" s="225"/>
      <c r="C256" s="226"/>
      <c r="D256" s="215" t="s">
        <v>417</v>
      </c>
      <c r="E256" s="227" t="s">
        <v>36</v>
      </c>
      <c r="F256" s="228" t="s">
        <v>5252</v>
      </c>
      <c r="G256" s="226"/>
      <c r="H256" s="229">
        <v>6.4</v>
      </c>
      <c r="I256" s="230"/>
      <c r="J256" s="226"/>
      <c r="K256" s="226"/>
      <c r="L256" s="231"/>
      <c r="M256" s="232"/>
      <c r="N256" s="233"/>
      <c r="O256" s="233"/>
      <c r="P256" s="233"/>
      <c r="Q256" s="233"/>
      <c r="R256" s="233"/>
      <c r="S256" s="233"/>
      <c r="T256" s="234"/>
      <c r="AT256" s="235" t="s">
        <v>417</v>
      </c>
      <c r="AU256" s="235" t="s">
        <v>94</v>
      </c>
      <c r="AV256" s="13" t="s">
        <v>87</v>
      </c>
      <c r="AW256" s="13" t="s">
        <v>43</v>
      </c>
      <c r="AX256" s="13" t="s">
        <v>79</v>
      </c>
      <c r="AY256" s="235" t="s">
        <v>406</v>
      </c>
    </row>
    <row r="257" spans="2:65" s="14" customFormat="1" x14ac:dyDescent="0.3">
      <c r="B257" s="236"/>
      <c r="C257" s="237"/>
      <c r="D257" s="247" t="s">
        <v>417</v>
      </c>
      <c r="E257" s="248" t="s">
        <v>36</v>
      </c>
      <c r="F257" s="249" t="s">
        <v>421</v>
      </c>
      <c r="G257" s="237"/>
      <c r="H257" s="250">
        <v>85.15</v>
      </c>
      <c r="I257" s="241"/>
      <c r="J257" s="237"/>
      <c r="K257" s="237"/>
      <c r="L257" s="242"/>
      <c r="M257" s="243"/>
      <c r="N257" s="244"/>
      <c r="O257" s="244"/>
      <c r="P257" s="244"/>
      <c r="Q257" s="244"/>
      <c r="R257" s="244"/>
      <c r="S257" s="244"/>
      <c r="T257" s="245"/>
      <c r="AT257" s="246" t="s">
        <v>417</v>
      </c>
      <c r="AU257" s="246" t="s">
        <v>94</v>
      </c>
      <c r="AV257" s="14" t="s">
        <v>415</v>
      </c>
      <c r="AW257" s="14" t="s">
        <v>43</v>
      </c>
      <c r="AX257" s="14" t="s">
        <v>23</v>
      </c>
      <c r="AY257" s="246" t="s">
        <v>406</v>
      </c>
    </row>
    <row r="258" spans="2:65" s="1" customFormat="1" ht="22.5" customHeight="1" x14ac:dyDescent="0.3">
      <c r="B258" s="37"/>
      <c r="C258" s="201" t="s">
        <v>646</v>
      </c>
      <c r="D258" s="201" t="s">
        <v>410</v>
      </c>
      <c r="E258" s="202" t="s">
        <v>5253</v>
      </c>
      <c r="F258" s="203" t="s">
        <v>5254</v>
      </c>
      <c r="G258" s="204" t="s">
        <v>466</v>
      </c>
      <c r="H258" s="205">
        <v>85.15</v>
      </c>
      <c r="I258" s="206"/>
      <c r="J258" s="207">
        <f>ROUND(I258*H258,2)</f>
        <v>0</v>
      </c>
      <c r="K258" s="203" t="s">
        <v>414</v>
      </c>
      <c r="L258" s="57"/>
      <c r="M258" s="208" t="s">
        <v>36</v>
      </c>
      <c r="N258" s="209" t="s">
        <v>50</v>
      </c>
      <c r="O258" s="38"/>
      <c r="P258" s="210">
        <f>O258*H258</f>
        <v>0</v>
      </c>
      <c r="Q258" s="210">
        <v>0</v>
      </c>
      <c r="R258" s="210">
        <f>Q258*H258</f>
        <v>0</v>
      </c>
      <c r="S258" s="210">
        <v>0</v>
      </c>
      <c r="T258" s="211">
        <f>S258*H258</f>
        <v>0</v>
      </c>
      <c r="AR258" s="19" t="s">
        <v>415</v>
      </c>
      <c r="AT258" s="19" t="s">
        <v>410</v>
      </c>
      <c r="AU258" s="19" t="s">
        <v>94</v>
      </c>
      <c r="AY258" s="19" t="s">
        <v>406</v>
      </c>
      <c r="BE258" s="212">
        <f>IF(N258="základní",J258,0)</f>
        <v>0</v>
      </c>
      <c r="BF258" s="212">
        <f>IF(N258="snížená",J258,0)</f>
        <v>0</v>
      </c>
      <c r="BG258" s="212">
        <f>IF(N258="zákl. přenesená",J258,0)</f>
        <v>0</v>
      </c>
      <c r="BH258" s="212">
        <f>IF(N258="sníž. přenesená",J258,0)</f>
        <v>0</v>
      </c>
      <c r="BI258" s="212">
        <f>IF(N258="nulová",J258,0)</f>
        <v>0</v>
      </c>
      <c r="BJ258" s="19" t="s">
        <v>23</v>
      </c>
      <c r="BK258" s="212">
        <f>ROUND(I258*H258,2)</f>
        <v>0</v>
      </c>
      <c r="BL258" s="19" t="s">
        <v>415</v>
      </c>
      <c r="BM258" s="19" t="s">
        <v>5255</v>
      </c>
    </row>
    <row r="259" spans="2:65" s="1" customFormat="1" ht="22.5" customHeight="1" x14ac:dyDescent="0.3">
      <c r="B259" s="37"/>
      <c r="C259" s="201" t="s">
        <v>652</v>
      </c>
      <c r="D259" s="201" t="s">
        <v>410</v>
      </c>
      <c r="E259" s="202" t="s">
        <v>5256</v>
      </c>
      <c r="F259" s="203" t="s">
        <v>5257</v>
      </c>
      <c r="G259" s="204" t="s">
        <v>413</v>
      </c>
      <c r="H259" s="205">
        <v>45.738</v>
      </c>
      <c r="I259" s="206"/>
      <c r="J259" s="207">
        <f>ROUND(I259*H259,2)</f>
        <v>0</v>
      </c>
      <c r="K259" s="203" t="s">
        <v>414</v>
      </c>
      <c r="L259" s="57"/>
      <c r="M259" s="208" t="s">
        <v>36</v>
      </c>
      <c r="N259" s="209" t="s">
        <v>50</v>
      </c>
      <c r="O259" s="38"/>
      <c r="P259" s="210">
        <f>O259*H259</f>
        <v>0</v>
      </c>
      <c r="Q259" s="210">
        <v>1.3600000000000001E-3</v>
      </c>
      <c r="R259" s="210">
        <f>Q259*H259</f>
        <v>6.2203680000000004E-2</v>
      </c>
      <c r="S259" s="210">
        <v>0</v>
      </c>
      <c r="T259" s="211">
        <f>S259*H259</f>
        <v>0</v>
      </c>
      <c r="AR259" s="19" t="s">
        <v>415</v>
      </c>
      <c r="AT259" s="19" t="s">
        <v>410</v>
      </c>
      <c r="AU259" s="19" t="s">
        <v>94</v>
      </c>
      <c r="AY259" s="19" t="s">
        <v>406</v>
      </c>
      <c r="BE259" s="212">
        <f>IF(N259="základní",J259,0)</f>
        <v>0</v>
      </c>
      <c r="BF259" s="212">
        <f>IF(N259="snížená",J259,0)</f>
        <v>0</v>
      </c>
      <c r="BG259" s="212">
        <f>IF(N259="zákl. přenesená",J259,0)</f>
        <v>0</v>
      </c>
      <c r="BH259" s="212">
        <f>IF(N259="sníž. přenesená",J259,0)</f>
        <v>0</v>
      </c>
      <c r="BI259" s="212">
        <f>IF(N259="nulová",J259,0)</f>
        <v>0</v>
      </c>
      <c r="BJ259" s="19" t="s">
        <v>23</v>
      </c>
      <c r="BK259" s="212">
        <f>ROUND(I259*H259,2)</f>
        <v>0</v>
      </c>
      <c r="BL259" s="19" t="s">
        <v>415</v>
      </c>
      <c r="BM259" s="19" t="s">
        <v>5258</v>
      </c>
    </row>
    <row r="260" spans="2:65" s="12" customFormat="1" x14ac:dyDescent="0.3">
      <c r="B260" s="213"/>
      <c r="C260" s="214"/>
      <c r="D260" s="215" t="s">
        <v>417</v>
      </c>
      <c r="E260" s="216" t="s">
        <v>36</v>
      </c>
      <c r="F260" s="217" t="s">
        <v>5184</v>
      </c>
      <c r="G260" s="214"/>
      <c r="H260" s="218" t="s">
        <v>36</v>
      </c>
      <c r="I260" s="219"/>
      <c r="J260" s="214"/>
      <c r="K260" s="214"/>
      <c r="L260" s="220"/>
      <c r="M260" s="221"/>
      <c r="N260" s="222"/>
      <c r="O260" s="222"/>
      <c r="P260" s="222"/>
      <c r="Q260" s="222"/>
      <c r="R260" s="222"/>
      <c r="S260" s="222"/>
      <c r="T260" s="223"/>
      <c r="AT260" s="224" t="s">
        <v>417</v>
      </c>
      <c r="AU260" s="224" t="s">
        <v>94</v>
      </c>
      <c r="AV260" s="12" t="s">
        <v>23</v>
      </c>
      <c r="AW260" s="12" t="s">
        <v>43</v>
      </c>
      <c r="AX260" s="12" t="s">
        <v>79</v>
      </c>
      <c r="AY260" s="224" t="s">
        <v>406</v>
      </c>
    </row>
    <row r="261" spans="2:65" s="13" customFormat="1" x14ac:dyDescent="0.3">
      <c r="B261" s="225"/>
      <c r="C261" s="226"/>
      <c r="D261" s="215" t="s">
        <v>417</v>
      </c>
      <c r="E261" s="227" t="s">
        <v>36</v>
      </c>
      <c r="F261" s="228" t="s">
        <v>5221</v>
      </c>
      <c r="G261" s="226"/>
      <c r="H261" s="229">
        <v>2.97</v>
      </c>
      <c r="I261" s="230"/>
      <c r="J261" s="226"/>
      <c r="K261" s="226"/>
      <c r="L261" s="231"/>
      <c r="M261" s="232"/>
      <c r="N261" s="233"/>
      <c r="O261" s="233"/>
      <c r="P261" s="233"/>
      <c r="Q261" s="233"/>
      <c r="R261" s="233"/>
      <c r="S261" s="233"/>
      <c r="T261" s="234"/>
      <c r="AT261" s="235" t="s">
        <v>417</v>
      </c>
      <c r="AU261" s="235" t="s">
        <v>94</v>
      </c>
      <c r="AV261" s="13" t="s">
        <v>87</v>
      </c>
      <c r="AW261" s="13" t="s">
        <v>43</v>
      </c>
      <c r="AX261" s="13" t="s">
        <v>79</v>
      </c>
      <c r="AY261" s="235" t="s">
        <v>406</v>
      </c>
    </row>
    <row r="262" spans="2:65" s="13" customFormat="1" x14ac:dyDescent="0.3">
      <c r="B262" s="225"/>
      <c r="C262" s="226"/>
      <c r="D262" s="215" t="s">
        <v>417</v>
      </c>
      <c r="E262" s="227" t="s">
        <v>36</v>
      </c>
      <c r="F262" s="228" t="s">
        <v>5222</v>
      </c>
      <c r="G262" s="226"/>
      <c r="H262" s="229">
        <v>23.888000000000002</v>
      </c>
      <c r="I262" s="230"/>
      <c r="J262" s="226"/>
      <c r="K262" s="226"/>
      <c r="L262" s="231"/>
      <c r="M262" s="232"/>
      <c r="N262" s="233"/>
      <c r="O262" s="233"/>
      <c r="P262" s="233"/>
      <c r="Q262" s="233"/>
      <c r="R262" s="233"/>
      <c r="S262" s="233"/>
      <c r="T262" s="234"/>
      <c r="AT262" s="235" t="s">
        <v>417</v>
      </c>
      <c r="AU262" s="235" t="s">
        <v>94</v>
      </c>
      <c r="AV262" s="13" t="s">
        <v>87</v>
      </c>
      <c r="AW262" s="13" t="s">
        <v>43</v>
      </c>
      <c r="AX262" s="13" t="s">
        <v>79</v>
      </c>
      <c r="AY262" s="235" t="s">
        <v>406</v>
      </c>
    </row>
    <row r="263" spans="2:65" s="13" customFormat="1" x14ac:dyDescent="0.3">
      <c r="B263" s="225"/>
      <c r="C263" s="226"/>
      <c r="D263" s="215" t="s">
        <v>417</v>
      </c>
      <c r="E263" s="227" t="s">
        <v>36</v>
      </c>
      <c r="F263" s="228" t="s">
        <v>5223</v>
      </c>
      <c r="G263" s="226"/>
      <c r="H263" s="229">
        <v>17.28</v>
      </c>
      <c r="I263" s="230"/>
      <c r="J263" s="226"/>
      <c r="K263" s="226"/>
      <c r="L263" s="231"/>
      <c r="M263" s="232"/>
      <c r="N263" s="233"/>
      <c r="O263" s="233"/>
      <c r="P263" s="233"/>
      <c r="Q263" s="233"/>
      <c r="R263" s="233"/>
      <c r="S263" s="233"/>
      <c r="T263" s="234"/>
      <c r="AT263" s="235" t="s">
        <v>417</v>
      </c>
      <c r="AU263" s="235" t="s">
        <v>94</v>
      </c>
      <c r="AV263" s="13" t="s">
        <v>87</v>
      </c>
      <c r="AW263" s="13" t="s">
        <v>43</v>
      </c>
      <c r="AX263" s="13" t="s">
        <v>79</v>
      </c>
      <c r="AY263" s="235" t="s">
        <v>406</v>
      </c>
    </row>
    <row r="264" spans="2:65" s="13" customFormat="1" x14ac:dyDescent="0.3">
      <c r="B264" s="225"/>
      <c r="C264" s="226"/>
      <c r="D264" s="215" t="s">
        <v>417</v>
      </c>
      <c r="E264" s="227" t="s">
        <v>36</v>
      </c>
      <c r="F264" s="228" t="s">
        <v>5224</v>
      </c>
      <c r="G264" s="226"/>
      <c r="H264" s="229">
        <v>1.6</v>
      </c>
      <c r="I264" s="230"/>
      <c r="J264" s="226"/>
      <c r="K264" s="226"/>
      <c r="L264" s="231"/>
      <c r="M264" s="232"/>
      <c r="N264" s="233"/>
      <c r="O264" s="233"/>
      <c r="P264" s="233"/>
      <c r="Q264" s="233"/>
      <c r="R264" s="233"/>
      <c r="S264" s="233"/>
      <c r="T264" s="234"/>
      <c r="AT264" s="235" t="s">
        <v>417</v>
      </c>
      <c r="AU264" s="235" t="s">
        <v>94</v>
      </c>
      <c r="AV264" s="13" t="s">
        <v>87</v>
      </c>
      <c r="AW264" s="13" t="s">
        <v>43</v>
      </c>
      <c r="AX264" s="13" t="s">
        <v>79</v>
      </c>
      <c r="AY264" s="235" t="s">
        <v>406</v>
      </c>
    </row>
    <row r="265" spans="2:65" s="14" customFormat="1" x14ac:dyDescent="0.3">
      <c r="B265" s="236"/>
      <c r="C265" s="237"/>
      <c r="D265" s="247" t="s">
        <v>417</v>
      </c>
      <c r="E265" s="248" t="s">
        <v>36</v>
      </c>
      <c r="F265" s="249" t="s">
        <v>421</v>
      </c>
      <c r="G265" s="237"/>
      <c r="H265" s="250">
        <v>45.738</v>
      </c>
      <c r="I265" s="241"/>
      <c r="J265" s="237"/>
      <c r="K265" s="237"/>
      <c r="L265" s="242"/>
      <c r="M265" s="243"/>
      <c r="N265" s="244"/>
      <c r="O265" s="244"/>
      <c r="P265" s="244"/>
      <c r="Q265" s="244"/>
      <c r="R265" s="244"/>
      <c r="S265" s="244"/>
      <c r="T265" s="245"/>
      <c r="AT265" s="246" t="s">
        <v>417</v>
      </c>
      <c r="AU265" s="246" t="s">
        <v>94</v>
      </c>
      <c r="AV265" s="14" t="s">
        <v>415</v>
      </c>
      <c r="AW265" s="14" t="s">
        <v>43</v>
      </c>
      <c r="AX265" s="14" t="s">
        <v>23</v>
      </c>
      <c r="AY265" s="246" t="s">
        <v>406</v>
      </c>
    </row>
    <row r="266" spans="2:65" s="1" customFormat="1" ht="22.5" customHeight="1" x14ac:dyDescent="0.3">
      <c r="B266" s="37"/>
      <c r="C266" s="201" t="s">
        <v>657</v>
      </c>
      <c r="D266" s="201" t="s">
        <v>410</v>
      </c>
      <c r="E266" s="202" t="s">
        <v>5259</v>
      </c>
      <c r="F266" s="203" t="s">
        <v>5260</v>
      </c>
      <c r="G266" s="204" t="s">
        <v>413</v>
      </c>
      <c r="H266" s="205">
        <v>45.738</v>
      </c>
      <c r="I266" s="206"/>
      <c r="J266" s="207">
        <f>ROUND(I266*H266,2)</f>
        <v>0</v>
      </c>
      <c r="K266" s="203" t="s">
        <v>414</v>
      </c>
      <c r="L266" s="57"/>
      <c r="M266" s="208" t="s">
        <v>36</v>
      </c>
      <c r="N266" s="209" t="s">
        <v>50</v>
      </c>
      <c r="O266" s="38"/>
      <c r="P266" s="210">
        <f>O266*H266</f>
        <v>0</v>
      </c>
      <c r="Q266" s="210">
        <v>0</v>
      </c>
      <c r="R266" s="210">
        <f>Q266*H266</f>
        <v>0</v>
      </c>
      <c r="S266" s="210">
        <v>0</v>
      </c>
      <c r="T266" s="211">
        <f>S266*H266</f>
        <v>0</v>
      </c>
      <c r="AR266" s="19" t="s">
        <v>415</v>
      </c>
      <c r="AT266" s="19" t="s">
        <v>410</v>
      </c>
      <c r="AU266" s="19" t="s">
        <v>94</v>
      </c>
      <c r="AY266" s="19" t="s">
        <v>406</v>
      </c>
      <c r="BE266" s="212">
        <f>IF(N266="základní",J266,0)</f>
        <v>0</v>
      </c>
      <c r="BF266" s="212">
        <f>IF(N266="snížená",J266,0)</f>
        <v>0</v>
      </c>
      <c r="BG266" s="212">
        <f>IF(N266="zákl. přenesená",J266,0)</f>
        <v>0</v>
      </c>
      <c r="BH266" s="212">
        <f>IF(N266="sníž. přenesená",J266,0)</f>
        <v>0</v>
      </c>
      <c r="BI266" s="212">
        <f>IF(N266="nulová",J266,0)</f>
        <v>0</v>
      </c>
      <c r="BJ266" s="19" t="s">
        <v>23</v>
      </c>
      <c r="BK266" s="212">
        <f>ROUND(I266*H266,2)</f>
        <v>0</v>
      </c>
      <c r="BL266" s="19" t="s">
        <v>415</v>
      </c>
      <c r="BM266" s="19" t="s">
        <v>5261</v>
      </c>
    </row>
    <row r="267" spans="2:65" s="1" customFormat="1" ht="22.5" customHeight="1" x14ac:dyDescent="0.3">
      <c r="B267" s="37"/>
      <c r="C267" s="201" t="s">
        <v>659</v>
      </c>
      <c r="D267" s="201" t="s">
        <v>410</v>
      </c>
      <c r="E267" s="202" t="s">
        <v>480</v>
      </c>
      <c r="F267" s="203" t="s">
        <v>481</v>
      </c>
      <c r="G267" s="204" t="s">
        <v>413</v>
      </c>
      <c r="H267" s="205">
        <v>159.97800000000001</v>
      </c>
      <c r="I267" s="206"/>
      <c r="J267" s="207">
        <f>ROUND(I267*H267,2)</f>
        <v>0</v>
      </c>
      <c r="K267" s="203" t="s">
        <v>414</v>
      </c>
      <c r="L267" s="57"/>
      <c r="M267" s="208" t="s">
        <v>36</v>
      </c>
      <c r="N267" s="209" t="s">
        <v>50</v>
      </c>
      <c r="O267" s="38"/>
      <c r="P267" s="210">
        <f>O267*H267</f>
        <v>0</v>
      </c>
      <c r="Q267" s="210">
        <v>0</v>
      </c>
      <c r="R267" s="210">
        <f>Q267*H267</f>
        <v>0</v>
      </c>
      <c r="S267" s="210">
        <v>0</v>
      </c>
      <c r="T267" s="211">
        <f>S267*H267</f>
        <v>0</v>
      </c>
      <c r="AR267" s="19" t="s">
        <v>415</v>
      </c>
      <c r="AT267" s="19" t="s">
        <v>410</v>
      </c>
      <c r="AU267" s="19" t="s">
        <v>94</v>
      </c>
      <c r="AY267" s="19" t="s">
        <v>406</v>
      </c>
      <c r="BE267" s="212">
        <f>IF(N267="základní",J267,0)</f>
        <v>0</v>
      </c>
      <c r="BF267" s="212">
        <f>IF(N267="snížená",J267,0)</f>
        <v>0</v>
      </c>
      <c r="BG267" s="212">
        <f>IF(N267="zákl. přenesená",J267,0)</f>
        <v>0</v>
      </c>
      <c r="BH267" s="212">
        <f>IF(N267="sníž. přenesená",J267,0)</f>
        <v>0</v>
      </c>
      <c r="BI267" s="212">
        <f>IF(N267="nulová",J267,0)</f>
        <v>0</v>
      </c>
      <c r="BJ267" s="19" t="s">
        <v>23</v>
      </c>
      <c r="BK267" s="212">
        <f>ROUND(I267*H267,2)</f>
        <v>0</v>
      </c>
      <c r="BL267" s="19" t="s">
        <v>415</v>
      </c>
      <c r="BM267" s="19" t="s">
        <v>5262</v>
      </c>
    </row>
    <row r="268" spans="2:65" s="13" customFormat="1" x14ac:dyDescent="0.3">
      <c r="B268" s="225"/>
      <c r="C268" s="226"/>
      <c r="D268" s="247" t="s">
        <v>417</v>
      </c>
      <c r="E268" s="251" t="s">
        <v>36</v>
      </c>
      <c r="F268" s="252" t="s">
        <v>5263</v>
      </c>
      <c r="G268" s="226"/>
      <c r="H268" s="253">
        <v>159.97800000000001</v>
      </c>
      <c r="I268" s="230"/>
      <c r="J268" s="226"/>
      <c r="K268" s="226"/>
      <c r="L268" s="231"/>
      <c r="M268" s="232"/>
      <c r="N268" s="233"/>
      <c r="O268" s="233"/>
      <c r="P268" s="233"/>
      <c r="Q268" s="233"/>
      <c r="R268" s="233"/>
      <c r="S268" s="233"/>
      <c r="T268" s="234"/>
      <c r="AT268" s="235" t="s">
        <v>417</v>
      </c>
      <c r="AU268" s="235" t="s">
        <v>94</v>
      </c>
      <c r="AV268" s="13" t="s">
        <v>87</v>
      </c>
      <c r="AW268" s="13" t="s">
        <v>43</v>
      </c>
      <c r="AX268" s="13" t="s">
        <v>23</v>
      </c>
      <c r="AY268" s="235" t="s">
        <v>406</v>
      </c>
    </row>
    <row r="269" spans="2:65" s="1" customFormat="1" ht="22.5" customHeight="1" x14ac:dyDescent="0.3">
      <c r="B269" s="37"/>
      <c r="C269" s="201" t="s">
        <v>662</v>
      </c>
      <c r="D269" s="201" t="s">
        <v>410</v>
      </c>
      <c r="E269" s="202" t="s">
        <v>513</v>
      </c>
      <c r="F269" s="203" t="s">
        <v>514</v>
      </c>
      <c r="G269" s="204" t="s">
        <v>466</v>
      </c>
      <c r="H269" s="205">
        <v>318.84800000000001</v>
      </c>
      <c r="I269" s="206"/>
      <c r="J269" s="207">
        <f>ROUND(I269*H269,2)</f>
        <v>0</v>
      </c>
      <c r="K269" s="203" t="s">
        <v>414</v>
      </c>
      <c r="L269" s="57"/>
      <c r="M269" s="208" t="s">
        <v>36</v>
      </c>
      <c r="N269" s="209" t="s">
        <v>50</v>
      </c>
      <c r="O269" s="38"/>
      <c r="P269" s="210">
        <f>O269*H269</f>
        <v>0</v>
      </c>
      <c r="Q269" s="210">
        <v>0</v>
      </c>
      <c r="R269" s="210">
        <f>Q269*H269</f>
        <v>0</v>
      </c>
      <c r="S269" s="210">
        <v>0</v>
      </c>
      <c r="T269" s="211">
        <f>S269*H269</f>
        <v>0</v>
      </c>
      <c r="AR269" s="19" t="s">
        <v>415</v>
      </c>
      <c r="AT269" s="19" t="s">
        <v>410</v>
      </c>
      <c r="AU269" s="19" t="s">
        <v>94</v>
      </c>
      <c r="AY269" s="19" t="s">
        <v>406</v>
      </c>
      <c r="BE269" s="212">
        <f>IF(N269="základní",J269,0)</f>
        <v>0</v>
      </c>
      <c r="BF269" s="212">
        <f>IF(N269="snížená",J269,0)</f>
        <v>0</v>
      </c>
      <c r="BG269" s="212">
        <f>IF(N269="zákl. přenesená",J269,0)</f>
        <v>0</v>
      </c>
      <c r="BH269" s="212">
        <f>IF(N269="sníž. přenesená",J269,0)</f>
        <v>0</v>
      </c>
      <c r="BI269" s="212">
        <f>IF(N269="nulová",J269,0)</f>
        <v>0</v>
      </c>
      <c r="BJ269" s="19" t="s">
        <v>23</v>
      </c>
      <c r="BK269" s="212">
        <f>ROUND(I269*H269,2)</f>
        <v>0</v>
      </c>
      <c r="BL269" s="19" t="s">
        <v>415</v>
      </c>
      <c r="BM269" s="19" t="s">
        <v>5264</v>
      </c>
    </row>
    <row r="270" spans="2:65" s="12" customFormat="1" x14ac:dyDescent="0.3">
      <c r="B270" s="213"/>
      <c r="C270" s="214"/>
      <c r="D270" s="215" t="s">
        <v>417</v>
      </c>
      <c r="E270" s="216" t="s">
        <v>36</v>
      </c>
      <c r="F270" s="217" t="s">
        <v>5265</v>
      </c>
      <c r="G270" s="214"/>
      <c r="H270" s="218" t="s">
        <v>36</v>
      </c>
      <c r="I270" s="219"/>
      <c r="J270" s="214"/>
      <c r="K270" s="214"/>
      <c r="L270" s="220"/>
      <c r="M270" s="221"/>
      <c r="N270" s="222"/>
      <c r="O270" s="222"/>
      <c r="P270" s="222"/>
      <c r="Q270" s="222"/>
      <c r="R270" s="222"/>
      <c r="S270" s="222"/>
      <c r="T270" s="223"/>
      <c r="AT270" s="224" t="s">
        <v>417</v>
      </c>
      <c r="AU270" s="224" t="s">
        <v>94</v>
      </c>
      <c r="AV270" s="12" t="s">
        <v>23</v>
      </c>
      <c r="AW270" s="12" t="s">
        <v>43</v>
      </c>
      <c r="AX270" s="12" t="s">
        <v>79</v>
      </c>
      <c r="AY270" s="224" t="s">
        <v>406</v>
      </c>
    </row>
    <row r="271" spans="2:65" s="13" customFormat="1" x14ac:dyDescent="0.3">
      <c r="B271" s="225"/>
      <c r="C271" s="226"/>
      <c r="D271" s="215" t="s">
        <v>417</v>
      </c>
      <c r="E271" s="227" t="s">
        <v>36</v>
      </c>
      <c r="F271" s="228" t="s">
        <v>5266</v>
      </c>
      <c r="G271" s="226"/>
      <c r="H271" s="229">
        <v>318.84800000000001</v>
      </c>
      <c r="I271" s="230"/>
      <c r="J271" s="226"/>
      <c r="K271" s="226"/>
      <c r="L271" s="231"/>
      <c r="M271" s="232"/>
      <c r="N271" s="233"/>
      <c r="O271" s="233"/>
      <c r="P271" s="233"/>
      <c r="Q271" s="233"/>
      <c r="R271" s="233"/>
      <c r="S271" s="233"/>
      <c r="T271" s="234"/>
      <c r="AT271" s="235" t="s">
        <v>417</v>
      </c>
      <c r="AU271" s="235" t="s">
        <v>94</v>
      </c>
      <c r="AV271" s="13" t="s">
        <v>87</v>
      </c>
      <c r="AW271" s="13" t="s">
        <v>43</v>
      </c>
      <c r="AX271" s="13" t="s">
        <v>79</v>
      </c>
      <c r="AY271" s="235" t="s">
        <v>406</v>
      </c>
    </row>
    <row r="272" spans="2:65" s="14" customFormat="1" x14ac:dyDescent="0.3">
      <c r="B272" s="236"/>
      <c r="C272" s="237"/>
      <c r="D272" s="247" t="s">
        <v>417</v>
      </c>
      <c r="E272" s="248" t="s">
        <v>5072</v>
      </c>
      <c r="F272" s="249" t="s">
        <v>421</v>
      </c>
      <c r="G272" s="237"/>
      <c r="H272" s="250">
        <v>318.84800000000001</v>
      </c>
      <c r="I272" s="241"/>
      <c r="J272" s="237"/>
      <c r="K272" s="237"/>
      <c r="L272" s="242"/>
      <c r="M272" s="243"/>
      <c r="N272" s="244"/>
      <c r="O272" s="244"/>
      <c r="P272" s="244"/>
      <c r="Q272" s="244"/>
      <c r="R272" s="244"/>
      <c r="S272" s="244"/>
      <c r="T272" s="245"/>
      <c r="AT272" s="246" t="s">
        <v>417</v>
      </c>
      <c r="AU272" s="246" t="s">
        <v>94</v>
      </c>
      <c r="AV272" s="14" t="s">
        <v>415</v>
      </c>
      <c r="AW272" s="14" t="s">
        <v>43</v>
      </c>
      <c r="AX272" s="14" t="s">
        <v>23</v>
      </c>
      <c r="AY272" s="246" t="s">
        <v>406</v>
      </c>
    </row>
    <row r="273" spans="2:65" s="1" customFormat="1" ht="31.5" customHeight="1" x14ac:dyDescent="0.3">
      <c r="B273" s="37"/>
      <c r="C273" s="201" t="s">
        <v>664</v>
      </c>
      <c r="D273" s="201" t="s">
        <v>410</v>
      </c>
      <c r="E273" s="202" t="s">
        <v>528</v>
      </c>
      <c r="F273" s="203" t="s">
        <v>529</v>
      </c>
      <c r="G273" s="204" t="s">
        <v>466</v>
      </c>
      <c r="H273" s="205">
        <v>318.84800000000001</v>
      </c>
      <c r="I273" s="206"/>
      <c r="J273" s="207">
        <f>ROUND(I273*H273,2)</f>
        <v>0</v>
      </c>
      <c r="K273" s="203" t="s">
        <v>36</v>
      </c>
      <c r="L273" s="57"/>
      <c r="M273" s="208" t="s">
        <v>36</v>
      </c>
      <c r="N273" s="209" t="s">
        <v>50</v>
      </c>
      <c r="O273" s="38"/>
      <c r="P273" s="210">
        <f>O273*H273</f>
        <v>0</v>
      </c>
      <c r="Q273" s="210">
        <v>0</v>
      </c>
      <c r="R273" s="210">
        <f>Q273*H273</f>
        <v>0</v>
      </c>
      <c r="S273" s="210">
        <v>0</v>
      </c>
      <c r="T273" s="211">
        <f>S273*H273</f>
        <v>0</v>
      </c>
      <c r="AR273" s="19" t="s">
        <v>415</v>
      </c>
      <c r="AT273" s="19" t="s">
        <v>410</v>
      </c>
      <c r="AU273" s="19" t="s">
        <v>94</v>
      </c>
      <c r="AY273" s="19" t="s">
        <v>406</v>
      </c>
      <c r="BE273" s="212">
        <f>IF(N273="základní",J273,0)</f>
        <v>0</v>
      </c>
      <c r="BF273" s="212">
        <f>IF(N273="snížená",J273,0)</f>
        <v>0</v>
      </c>
      <c r="BG273" s="212">
        <f>IF(N273="zákl. přenesená",J273,0)</f>
        <v>0</v>
      </c>
      <c r="BH273" s="212">
        <f>IF(N273="sníž. přenesená",J273,0)</f>
        <v>0</v>
      </c>
      <c r="BI273" s="212">
        <f>IF(N273="nulová",J273,0)</f>
        <v>0</v>
      </c>
      <c r="BJ273" s="19" t="s">
        <v>23</v>
      </c>
      <c r="BK273" s="212">
        <f>ROUND(I273*H273,2)</f>
        <v>0</v>
      </c>
      <c r="BL273" s="19" t="s">
        <v>415</v>
      </c>
      <c r="BM273" s="19" t="s">
        <v>5267</v>
      </c>
    </row>
    <row r="274" spans="2:65" s="12" customFormat="1" x14ac:dyDescent="0.3">
      <c r="B274" s="213"/>
      <c r="C274" s="214"/>
      <c r="D274" s="215" t="s">
        <v>417</v>
      </c>
      <c r="E274" s="216" t="s">
        <v>36</v>
      </c>
      <c r="F274" s="217" t="s">
        <v>3983</v>
      </c>
      <c r="G274" s="214"/>
      <c r="H274" s="218" t="s">
        <v>36</v>
      </c>
      <c r="I274" s="219"/>
      <c r="J274" s="214"/>
      <c r="K274" s="214"/>
      <c r="L274" s="220"/>
      <c r="M274" s="221"/>
      <c r="N274" s="222"/>
      <c r="O274" s="222"/>
      <c r="P274" s="222"/>
      <c r="Q274" s="222"/>
      <c r="R274" s="222"/>
      <c r="S274" s="222"/>
      <c r="T274" s="223"/>
      <c r="AT274" s="224" t="s">
        <v>417</v>
      </c>
      <c r="AU274" s="224" t="s">
        <v>94</v>
      </c>
      <c r="AV274" s="12" t="s">
        <v>23</v>
      </c>
      <c r="AW274" s="12" t="s">
        <v>43</v>
      </c>
      <c r="AX274" s="12" t="s">
        <v>79</v>
      </c>
      <c r="AY274" s="224" t="s">
        <v>406</v>
      </c>
    </row>
    <row r="275" spans="2:65" s="13" customFormat="1" x14ac:dyDescent="0.3">
      <c r="B275" s="225"/>
      <c r="C275" s="226"/>
      <c r="D275" s="247" t="s">
        <v>417</v>
      </c>
      <c r="E275" s="251" t="s">
        <v>36</v>
      </c>
      <c r="F275" s="252" t="s">
        <v>5268</v>
      </c>
      <c r="G275" s="226"/>
      <c r="H275" s="253">
        <v>318.84800000000001</v>
      </c>
      <c r="I275" s="230"/>
      <c r="J275" s="226"/>
      <c r="K275" s="226"/>
      <c r="L275" s="231"/>
      <c r="M275" s="232"/>
      <c r="N275" s="233"/>
      <c r="O275" s="233"/>
      <c r="P275" s="233"/>
      <c r="Q275" s="233"/>
      <c r="R275" s="233"/>
      <c r="S275" s="233"/>
      <c r="T275" s="234"/>
      <c r="AT275" s="235" t="s">
        <v>417</v>
      </c>
      <c r="AU275" s="235" t="s">
        <v>94</v>
      </c>
      <c r="AV275" s="13" t="s">
        <v>87</v>
      </c>
      <c r="AW275" s="13" t="s">
        <v>43</v>
      </c>
      <c r="AX275" s="13" t="s">
        <v>23</v>
      </c>
      <c r="AY275" s="235" t="s">
        <v>406</v>
      </c>
    </row>
    <row r="276" spans="2:65" s="1" customFormat="1" ht="22.5" customHeight="1" x14ac:dyDescent="0.3">
      <c r="B276" s="37"/>
      <c r="C276" s="268" t="s">
        <v>252</v>
      </c>
      <c r="D276" s="268" t="s">
        <v>533</v>
      </c>
      <c r="E276" s="269" t="s">
        <v>534</v>
      </c>
      <c r="F276" s="270" t="s">
        <v>535</v>
      </c>
      <c r="G276" s="271" t="s">
        <v>536</v>
      </c>
      <c r="H276" s="272">
        <v>11.494</v>
      </c>
      <c r="I276" s="273"/>
      <c r="J276" s="274">
        <f>ROUND(I276*H276,2)</f>
        <v>0</v>
      </c>
      <c r="K276" s="270" t="s">
        <v>36</v>
      </c>
      <c r="L276" s="275"/>
      <c r="M276" s="276" t="s">
        <v>36</v>
      </c>
      <c r="N276" s="277" t="s">
        <v>50</v>
      </c>
      <c r="O276" s="38"/>
      <c r="P276" s="210">
        <f>O276*H276</f>
        <v>0</v>
      </c>
      <c r="Q276" s="210">
        <v>1E-3</v>
      </c>
      <c r="R276" s="210">
        <f>Q276*H276</f>
        <v>1.1494000000000001E-2</v>
      </c>
      <c r="S276" s="210">
        <v>0</v>
      </c>
      <c r="T276" s="211">
        <f>S276*H276</f>
        <v>0</v>
      </c>
      <c r="AR276" s="19" t="s">
        <v>457</v>
      </c>
      <c r="AT276" s="19" t="s">
        <v>533</v>
      </c>
      <c r="AU276" s="19" t="s">
        <v>94</v>
      </c>
      <c r="AY276" s="19" t="s">
        <v>406</v>
      </c>
      <c r="BE276" s="212">
        <f>IF(N276="základní",J276,0)</f>
        <v>0</v>
      </c>
      <c r="BF276" s="212">
        <f>IF(N276="snížená",J276,0)</f>
        <v>0</v>
      </c>
      <c r="BG276" s="212">
        <f>IF(N276="zákl. přenesená",J276,0)</f>
        <v>0</v>
      </c>
      <c r="BH276" s="212">
        <f>IF(N276="sníž. přenesená",J276,0)</f>
        <v>0</v>
      </c>
      <c r="BI276" s="212">
        <f>IF(N276="nulová",J276,0)</f>
        <v>0</v>
      </c>
      <c r="BJ276" s="19" t="s">
        <v>23</v>
      </c>
      <c r="BK276" s="212">
        <f>ROUND(I276*H276,2)</f>
        <v>0</v>
      </c>
      <c r="BL276" s="19" t="s">
        <v>415</v>
      </c>
      <c r="BM276" s="19" t="s">
        <v>5269</v>
      </c>
    </row>
    <row r="277" spans="2:65" s="13" customFormat="1" x14ac:dyDescent="0.3">
      <c r="B277" s="225"/>
      <c r="C277" s="226"/>
      <c r="D277" s="247" t="s">
        <v>417</v>
      </c>
      <c r="E277" s="251" t="s">
        <v>36</v>
      </c>
      <c r="F277" s="252" t="s">
        <v>5270</v>
      </c>
      <c r="G277" s="226"/>
      <c r="H277" s="253">
        <v>11.494</v>
      </c>
      <c r="I277" s="230"/>
      <c r="J277" s="226"/>
      <c r="K277" s="226"/>
      <c r="L277" s="231"/>
      <c r="M277" s="232"/>
      <c r="N277" s="233"/>
      <c r="O277" s="233"/>
      <c r="P277" s="233"/>
      <c r="Q277" s="233"/>
      <c r="R277" s="233"/>
      <c r="S277" s="233"/>
      <c r="T277" s="234"/>
      <c r="AT277" s="235" t="s">
        <v>417</v>
      </c>
      <c r="AU277" s="235" t="s">
        <v>94</v>
      </c>
      <c r="AV277" s="13" t="s">
        <v>87</v>
      </c>
      <c r="AW277" s="13" t="s">
        <v>43</v>
      </c>
      <c r="AX277" s="13" t="s">
        <v>23</v>
      </c>
      <c r="AY277" s="235" t="s">
        <v>406</v>
      </c>
    </row>
    <row r="278" spans="2:65" s="1" customFormat="1" ht="31.5" customHeight="1" x14ac:dyDescent="0.3">
      <c r="B278" s="37"/>
      <c r="C278" s="201" t="s">
        <v>683</v>
      </c>
      <c r="D278" s="201" t="s">
        <v>410</v>
      </c>
      <c r="E278" s="202" t="s">
        <v>540</v>
      </c>
      <c r="F278" s="203" t="s">
        <v>541</v>
      </c>
      <c r="G278" s="204" t="s">
        <v>466</v>
      </c>
      <c r="H278" s="205">
        <v>318.84800000000001</v>
      </c>
      <c r="I278" s="206"/>
      <c r="J278" s="207">
        <f>ROUND(I278*H278,2)</f>
        <v>0</v>
      </c>
      <c r="K278" s="203" t="s">
        <v>36</v>
      </c>
      <c r="L278" s="57"/>
      <c r="M278" s="208" t="s">
        <v>36</v>
      </c>
      <c r="N278" s="209" t="s">
        <v>50</v>
      </c>
      <c r="O278" s="38"/>
      <c r="P278" s="210">
        <f>O278*H278</f>
        <v>0</v>
      </c>
      <c r="Q278" s="210">
        <v>0</v>
      </c>
      <c r="R278" s="210">
        <f>Q278*H278</f>
        <v>0</v>
      </c>
      <c r="S278" s="210">
        <v>0</v>
      </c>
      <c r="T278" s="211">
        <f>S278*H278</f>
        <v>0</v>
      </c>
      <c r="AR278" s="19" t="s">
        <v>415</v>
      </c>
      <c r="AT278" s="19" t="s">
        <v>410</v>
      </c>
      <c r="AU278" s="19" t="s">
        <v>94</v>
      </c>
      <c r="AY278" s="19" t="s">
        <v>406</v>
      </c>
      <c r="BE278" s="212">
        <f>IF(N278="základní",J278,0)</f>
        <v>0</v>
      </c>
      <c r="BF278" s="212">
        <f>IF(N278="snížená",J278,0)</f>
        <v>0</v>
      </c>
      <c r="BG278" s="212">
        <f>IF(N278="zákl. přenesená",J278,0)</f>
        <v>0</v>
      </c>
      <c r="BH278" s="212">
        <f>IF(N278="sníž. přenesená",J278,0)</f>
        <v>0</v>
      </c>
      <c r="BI278" s="212">
        <f>IF(N278="nulová",J278,0)</f>
        <v>0</v>
      </c>
      <c r="BJ278" s="19" t="s">
        <v>23</v>
      </c>
      <c r="BK278" s="212">
        <f>ROUND(I278*H278,2)</f>
        <v>0</v>
      </c>
      <c r="BL278" s="19" t="s">
        <v>415</v>
      </c>
      <c r="BM278" s="19" t="s">
        <v>5271</v>
      </c>
    </row>
    <row r="279" spans="2:65" s="13" customFormat="1" x14ac:dyDescent="0.3">
      <c r="B279" s="225"/>
      <c r="C279" s="226"/>
      <c r="D279" s="215" t="s">
        <v>417</v>
      </c>
      <c r="E279" s="227" t="s">
        <v>36</v>
      </c>
      <c r="F279" s="228" t="s">
        <v>5072</v>
      </c>
      <c r="G279" s="226"/>
      <c r="H279" s="229">
        <v>318.84800000000001</v>
      </c>
      <c r="I279" s="230"/>
      <c r="J279" s="226"/>
      <c r="K279" s="226"/>
      <c r="L279" s="231"/>
      <c r="M279" s="232"/>
      <c r="N279" s="233"/>
      <c r="O279" s="233"/>
      <c r="P279" s="233"/>
      <c r="Q279" s="233"/>
      <c r="R279" s="233"/>
      <c r="S279" s="233"/>
      <c r="T279" s="234"/>
      <c r="AT279" s="235" t="s">
        <v>417</v>
      </c>
      <c r="AU279" s="235" t="s">
        <v>94</v>
      </c>
      <c r="AV279" s="13" t="s">
        <v>87</v>
      </c>
      <c r="AW279" s="13" t="s">
        <v>43</v>
      </c>
      <c r="AX279" s="13" t="s">
        <v>23</v>
      </c>
      <c r="AY279" s="235" t="s">
        <v>406</v>
      </c>
    </row>
    <row r="280" spans="2:65" s="11" customFormat="1" ht="22.35" customHeight="1" x14ac:dyDescent="0.3">
      <c r="B280" s="182"/>
      <c r="C280" s="183"/>
      <c r="D280" s="198" t="s">
        <v>78</v>
      </c>
      <c r="E280" s="199" t="s">
        <v>476</v>
      </c>
      <c r="F280" s="199" t="s">
        <v>558</v>
      </c>
      <c r="G280" s="183"/>
      <c r="H280" s="183"/>
      <c r="I280" s="186"/>
      <c r="J280" s="200">
        <f>BK280</f>
        <v>0</v>
      </c>
      <c r="K280" s="183"/>
      <c r="L280" s="188"/>
      <c r="M280" s="189"/>
      <c r="N280" s="190"/>
      <c r="O280" s="190"/>
      <c r="P280" s="191">
        <f>SUM(P281:P566)</f>
        <v>0</v>
      </c>
      <c r="Q280" s="190"/>
      <c r="R280" s="191">
        <f>SUM(R281:R566)</f>
        <v>12.593815090000001</v>
      </c>
      <c r="S280" s="190"/>
      <c r="T280" s="192">
        <f>SUM(T281:T566)</f>
        <v>19.982509</v>
      </c>
      <c r="AR280" s="193" t="s">
        <v>23</v>
      </c>
      <c r="AT280" s="194" t="s">
        <v>78</v>
      </c>
      <c r="AU280" s="194" t="s">
        <v>87</v>
      </c>
      <c r="AY280" s="193" t="s">
        <v>406</v>
      </c>
      <c r="BK280" s="195">
        <f>SUM(BK281:BK566)</f>
        <v>0</v>
      </c>
    </row>
    <row r="281" spans="2:65" s="1" customFormat="1" ht="22.5" customHeight="1" x14ac:dyDescent="0.3">
      <c r="B281" s="37"/>
      <c r="C281" s="201" t="s">
        <v>688</v>
      </c>
      <c r="D281" s="201" t="s">
        <v>410</v>
      </c>
      <c r="E281" s="202" t="s">
        <v>5272</v>
      </c>
      <c r="F281" s="203" t="s">
        <v>5273</v>
      </c>
      <c r="G281" s="204" t="s">
        <v>413</v>
      </c>
      <c r="H281" s="205">
        <v>7.5439999999999996</v>
      </c>
      <c r="I281" s="206"/>
      <c r="J281" s="207">
        <f>ROUND(I281*H281,2)</f>
        <v>0</v>
      </c>
      <c r="K281" s="203" t="s">
        <v>414</v>
      </c>
      <c r="L281" s="57"/>
      <c r="M281" s="208" t="s">
        <v>36</v>
      </c>
      <c r="N281" s="209" t="s">
        <v>50</v>
      </c>
      <c r="O281" s="38"/>
      <c r="P281" s="210">
        <f>O281*H281</f>
        <v>0</v>
      </c>
      <c r="Q281" s="210">
        <v>0</v>
      </c>
      <c r="R281" s="210">
        <f>Q281*H281</f>
        <v>0</v>
      </c>
      <c r="S281" s="210">
        <v>0</v>
      </c>
      <c r="T281" s="211">
        <f>S281*H281</f>
        <v>0</v>
      </c>
      <c r="AR281" s="19" t="s">
        <v>415</v>
      </c>
      <c r="AT281" s="19" t="s">
        <v>410</v>
      </c>
      <c r="AU281" s="19" t="s">
        <v>94</v>
      </c>
      <c r="AY281" s="19" t="s">
        <v>406</v>
      </c>
      <c r="BE281" s="212">
        <f>IF(N281="základní",J281,0)</f>
        <v>0</v>
      </c>
      <c r="BF281" s="212">
        <f>IF(N281="snížená",J281,0)</f>
        <v>0</v>
      </c>
      <c r="BG281" s="212">
        <f>IF(N281="zákl. přenesená",J281,0)</f>
        <v>0</v>
      </c>
      <c r="BH281" s="212">
        <f>IF(N281="sníž. přenesená",J281,0)</f>
        <v>0</v>
      </c>
      <c r="BI281" s="212">
        <f>IF(N281="nulová",J281,0)</f>
        <v>0</v>
      </c>
      <c r="BJ281" s="19" t="s">
        <v>23</v>
      </c>
      <c r="BK281" s="212">
        <f>ROUND(I281*H281,2)</f>
        <v>0</v>
      </c>
      <c r="BL281" s="19" t="s">
        <v>415</v>
      </c>
      <c r="BM281" s="19" t="s">
        <v>5274</v>
      </c>
    </row>
    <row r="282" spans="2:65" s="13" customFormat="1" x14ac:dyDescent="0.3">
      <c r="B282" s="225"/>
      <c r="C282" s="226"/>
      <c r="D282" s="215" t="s">
        <v>417</v>
      </c>
      <c r="E282" s="227" t="s">
        <v>36</v>
      </c>
      <c r="F282" s="228" t="s">
        <v>5275</v>
      </c>
      <c r="G282" s="226"/>
      <c r="H282" s="229">
        <v>7.5439999999999996</v>
      </c>
      <c r="I282" s="230"/>
      <c r="J282" s="226"/>
      <c r="K282" s="226"/>
      <c r="L282" s="231"/>
      <c r="M282" s="232"/>
      <c r="N282" s="233"/>
      <c r="O282" s="233"/>
      <c r="P282" s="233"/>
      <c r="Q282" s="233"/>
      <c r="R282" s="233"/>
      <c r="S282" s="233"/>
      <c r="T282" s="234"/>
      <c r="AT282" s="235" t="s">
        <v>417</v>
      </c>
      <c r="AU282" s="235" t="s">
        <v>94</v>
      </c>
      <c r="AV282" s="13" t="s">
        <v>87</v>
      </c>
      <c r="AW282" s="13" t="s">
        <v>43</v>
      </c>
      <c r="AX282" s="13" t="s">
        <v>79</v>
      </c>
      <c r="AY282" s="235" t="s">
        <v>406</v>
      </c>
    </row>
    <row r="283" spans="2:65" s="14" customFormat="1" x14ac:dyDescent="0.3">
      <c r="B283" s="236"/>
      <c r="C283" s="237"/>
      <c r="D283" s="247" t="s">
        <v>417</v>
      </c>
      <c r="E283" s="248" t="s">
        <v>227</v>
      </c>
      <c r="F283" s="249" t="s">
        <v>421</v>
      </c>
      <c r="G283" s="237"/>
      <c r="H283" s="250">
        <v>7.5439999999999996</v>
      </c>
      <c r="I283" s="241"/>
      <c r="J283" s="237"/>
      <c r="K283" s="237"/>
      <c r="L283" s="242"/>
      <c r="M283" s="243"/>
      <c r="N283" s="244"/>
      <c r="O283" s="244"/>
      <c r="P283" s="244"/>
      <c r="Q283" s="244"/>
      <c r="R283" s="244"/>
      <c r="S283" s="244"/>
      <c r="T283" s="245"/>
      <c r="AT283" s="246" t="s">
        <v>417</v>
      </c>
      <c r="AU283" s="246" t="s">
        <v>94</v>
      </c>
      <c r="AV283" s="14" t="s">
        <v>415</v>
      </c>
      <c r="AW283" s="14" t="s">
        <v>43</v>
      </c>
      <c r="AX283" s="14" t="s">
        <v>23</v>
      </c>
      <c r="AY283" s="246" t="s">
        <v>406</v>
      </c>
    </row>
    <row r="284" spans="2:65" s="1" customFormat="1" ht="22.5" customHeight="1" x14ac:dyDescent="0.3">
      <c r="B284" s="37"/>
      <c r="C284" s="201" t="s">
        <v>694</v>
      </c>
      <c r="D284" s="201" t="s">
        <v>410</v>
      </c>
      <c r="E284" s="202" t="s">
        <v>573</v>
      </c>
      <c r="F284" s="203" t="s">
        <v>574</v>
      </c>
      <c r="G284" s="204" t="s">
        <v>413</v>
      </c>
      <c r="H284" s="205">
        <v>7.5439999999999996</v>
      </c>
      <c r="I284" s="206"/>
      <c r="J284" s="207">
        <f>ROUND(I284*H284,2)</f>
        <v>0</v>
      </c>
      <c r="K284" s="203" t="s">
        <v>414</v>
      </c>
      <c r="L284" s="57"/>
      <c r="M284" s="208" t="s">
        <v>36</v>
      </c>
      <c r="N284" s="209" t="s">
        <v>50</v>
      </c>
      <c r="O284" s="38"/>
      <c r="P284" s="210">
        <f>O284*H284</f>
        <v>0</v>
      </c>
      <c r="Q284" s="210">
        <v>0</v>
      </c>
      <c r="R284" s="210">
        <f>Q284*H284</f>
        <v>0</v>
      </c>
      <c r="S284" s="210">
        <v>0</v>
      </c>
      <c r="T284" s="211">
        <f>S284*H284</f>
        <v>0</v>
      </c>
      <c r="AR284" s="19" t="s">
        <v>415</v>
      </c>
      <c r="AT284" s="19" t="s">
        <v>410</v>
      </c>
      <c r="AU284" s="19" t="s">
        <v>94</v>
      </c>
      <c r="AY284" s="19" t="s">
        <v>406</v>
      </c>
      <c r="BE284" s="212">
        <f>IF(N284="základní",J284,0)</f>
        <v>0</v>
      </c>
      <c r="BF284" s="212">
        <f>IF(N284="snížená",J284,0)</f>
        <v>0</v>
      </c>
      <c r="BG284" s="212">
        <f>IF(N284="zákl. přenesená",J284,0)</f>
        <v>0</v>
      </c>
      <c r="BH284" s="212">
        <f>IF(N284="sníž. přenesená",J284,0)</f>
        <v>0</v>
      </c>
      <c r="BI284" s="212">
        <f>IF(N284="nulová",J284,0)</f>
        <v>0</v>
      </c>
      <c r="BJ284" s="19" t="s">
        <v>23</v>
      </c>
      <c r="BK284" s="212">
        <f>ROUND(I284*H284,2)</f>
        <v>0</v>
      </c>
      <c r="BL284" s="19" t="s">
        <v>415</v>
      </c>
      <c r="BM284" s="19" t="s">
        <v>5276</v>
      </c>
    </row>
    <row r="285" spans="2:65" s="13" customFormat="1" x14ac:dyDescent="0.3">
      <c r="B285" s="225"/>
      <c r="C285" s="226"/>
      <c r="D285" s="247" t="s">
        <v>417</v>
      </c>
      <c r="E285" s="251" t="s">
        <v>36</v>
      </c>
      <c r="F285" s="252" t="s">
        <v>227</v>
      </c>
      <c r="G285" s="226"/>
      <c r="H285" s="253">
        <v>7.5439999999999996</v>
      </c>
      <c r="I285" s="230"/>
      <c r="J285" s="226"/>
      <c r="K285" s="226"/>
      <c r="L285" s="231"/>
      <c r="M285" s="232"/>
      <c r="N285" s="233"/>
      <c r="O285" s="233"/>
      <c r="P285" s="233"/>
      <c r="Q285" s="233"/>
      <c r="R285" s="233"/>
      <c r="S285" s="233"/>
      <c r="T285" s="234"/>
      <c r="AT285" s="235" t="s">
        <v>417</v>
      </c>
      <c r="AU285" s="235" t="s">
        <v>94</v>
      </c>
      <c r="AV285" s="13" t="s">
        <v>87</v>
      </c>
      <c r="AW285" s="13" t="s">
        <v>43</v>
      </c>
      <c r="AX285" s="13" t="s">
        <v>23</v>
      </c>
      <c r="AY285" s="235" t="s">
        <v>406</v>
      </c>
    </row>
    <row r="286" spans="2:65" s="1" customFormat="1" ht="22.5" customHeight="1" x14ac:dyDescent="0.3">
      <c r="B286" s="37"/>
      <c r="C286" s="201" t="s">
        <v>696</v>
      </c>
      <c r="D286" s="201" t="s">
        <v>410</v>
      </c>
      <c r="E286" s="202" t="s">
        <v>577</v>
      </c>
      <c r="F286" s="203" t="s">
        <v>578</v>
      </c>
      <c r="G286" s="204" t="s">
        <v>413</v>
      </c>
      <c r="H286" s="205">
        <v>7.5439999999999996</v>
      </c>
      <c r="I286" s="206"/>
      <c r="J286" s="207">
        <f>ROUND(I286*H286,2)</f>
        <v>0</v>
      </c>
      <c r="K286" s="203" t="s">
        <v>414</v>
      </c>
      <c r="L286" s="57"/>
      <c r="M286" s="208" t="s">
        <v>36</v>
      </c>
      <c r="N286" s="209" t="s">
        <v>50</v>
      </c>
      <c r="O286" s="38"/>
      <c r="P286" s="210">
        <f>O286*H286</f>
        <v>0</v>
      </c>
      <c r="Q286" s="210">
        <v>0</v>
      </c>
      <c r="R286" s="210">
        <f>Q286*H286</f>
        <v>0</v>
      </c>
      <c r="S286" s="210">
        <v>0</v>
      </c>
      <c r="T286" s="211">
        <f>S286*H286</f>
        <v>0</v>
      </c>
      <c r="AR286" s="19" t="s">
        <v>415</v>
      </c>
      <c r="AT286" s="19" t="s">
        <v>410</v>
      </c>
      <c r="AU286" s="19" t="s">
        <v>94</v>
      </c>
      <c r="AY286" s="19" t="s">
        <v>406</v>
      </c>
      <c r="BE286" s="212">
        <f>IF(N286="základní",J286,0)</f>
        <v>0</v>
      </c>
      <c r="BF286" s="212">
        <f>IF(N286="snížená",J286,0)</f>
        <v>0</v>
      </c>
      <c r="BG286" s="212">
        <f>IF(N286="zákl. přenesená",J286,0)</f>
        <v>0</v>
      </c>
      <c r="BH286" s="212">
        <f>IF(N286="sníž. přenesená",J286,0)</f>
        <v>0</v>
      </c>
      <c r="BI286" s="212">
        <f>IF(N286="nulová",J286,0)</f>
        <v>0</v>
      </c>
      <c r="BJ286" s="19" t="s">
        <v>23</v>
      </c>
      <c r="BK286" s="212">
        <f>ROUND(I286*H286,2)</f>
        <v>0</v>
      </c>
      <c r="BL286" s="19" t="s">
        <v>415</v>
      </c>
      <c r="BM286" s="19" t="s">
        <v>5277</v>
      </c>
    </row>
    <row r="287" spans="2:65" s="13" customFormat="1" x14ac:dyDescent="0.3">
      <c r="B287" s="225"/>
      <c r="C287" s="226"/>
      <c r="D287" s="247" t="s">
        <v>417</v>
      </c>
      <c r="E287" s="251" t="s">
        <v>36</v>
      </c>
      <c r="F287" s="252" t="s">
        <v>227</v>
      </c>
      <c r="G287" s="226"/>
      <c r="H287" s="253">
        <v>7.5439999999999996</v>
      </c>
      <c r="I287" s="230"/>
      <c r="J287" s="226"/>
      <c r="K287" s="226"/>
      <c r="L287" s="231"/>
      <c r="M287" s="232"/>
      <c r="N287" s="233"/>
      <c r="O287" s="233"/>
      <c r="P287" s="233"/>
      <c r="Q287" s="233"/>
      <c r="R287" s="233"/>
      <c r="S287" s="233"/>
      <c r="T287" s="234"/>
      <c r="AT287" s="235" t="s">
        <v>417</v>
      </c>
      <c r="AU287" s="235" t="s">
        <v>94</v>
      </c>
      <c r="AV287" s="13" t="s">
        <v>87</v>
      </c>
      <c r="AW287" s="13" t="s">
        <v>43</v>
      </c>
      <c r="AX287" s="13" t="s">
        <v>23</v>
      </c>
      <c r="AY287" s="235" t="s">
        <v>406</v>
      </c>
    </row>
    <row r="288" spans="2:65" s="1" customFormat="1" ht="22.5" customHeight="1" x14ac:dyDescent="0.3">
      <c r="B288" s="37"/>
      <c r="C288" s="201" t="s">
        <v>699</v>
      </c>
      <c r="D288" s="201" t="s">
        <v>410</v>
      </c>
      <c r="E288" s="202" t="s">
        <v>509</v>
      </c>
      <c r="F288" s="203" t="s">
        <v>510</v>
      </c>
      <c r="G288" s="204" t="s">
        <v>501</v>
      </c>
      <c r="H288" s="205">
        <v>16.597000000000001</v>
      </c>
      <c r="I288" s="206"/>
      <c r="J288" s="207">
        <f>ROUND(I288*H288,2)</f>
        <v>0</v>
      </c>
      <c r="K288" s="203" t="s">
        <v>36</v>
      </c>
      <c r="L288" s="57"/>
      <c r="M288" s="208" t="s">
        <v>36</v>
      </c>
      <c r="N288" s="209" t="s">
        <v>50</v>
      </c>
      <c r="O288" s="38"/>
      <c r="P288" s="210">
        <f>O288*H288</f>
        <v>0</v>
      </c>
      <c r="Q288" s="210">
        <v>0</v>
      </c>
      <c r="R288" s="210">
        <f>Q288*H288</f>
        <v>0</v>
      </c>
      <c r="S288" s="210">
        <v>0</v>
      </c>
      <c r="T288" s="211">
        <f>S288*H288</f>
        <v>0</v>
      </c>
      <c r="AR288" s="19" t="s">
        <v>415</v>
      </c>
      <c r="AT288" s="19" t="s">
        <v>410</v>
      </c>
      <c r="AU288" s="19" t="s">
        <v>94</v>
      </c>
      <c r="AY288" s="19" t="s">
        <v>406</v>
      </c>
      <c r="BE288" s="212">
        <f>IF(N288="základní",J288,0)</f>
        <v>0</v>
      </c>
      <c r="BF288" s="212">
        <f>IF(N288="snížená",J288,0)</f>
        <v>0</v>
      </c>
      <c r="BG288" s="212">
        <f>IF(N288="zákl. přenesená",J288,0)</f>
        <v>0</v>
      </c>
      <c r="BH288" s="212">
        <f>IF(N288="sníž. přenesená",J288,0)</f>
        <v>0</v>
      </c>
      <c r="BI288" s="212">
        <f>IF(N288="nulová",J288,0)</f>
        <v>0</v>
      </c>
      <c r="BJ288" s="19" t="s">
        <v>23</v>
      </c>
      <c r="BK288" s="212">
        <f>ROUND(I288*H288,2)</f>
        <v>0</v>
      </c>
      <c r="BL288" s="19" t="s">
        <v>415</v>
      </c>
      <c r="BM288" s="19" t="s">
        <v>5278</v>
      </c>
    </row>
    <row r="289" spans="2:65" s="13" customFormat="1" x14ac:dyDescent="0.3">
      <c r="B289" s="225"/>
      <c r="C289" s="226"/>
      <c r="D289" s="247" t="s">
        <v>417</v>
      </c>
      <c r="E289" s="251" t="s">
        <v>36</v>
      </c>
      <c r="F289" s="252" t="s">
        <v>5279</v>
      </c>
      <c r="G289" s="226"/>
      <c r="H289" s="253">
        <v>16.597000000000001</v>
      </c>
      <c r="I289" s="230"/>
      <c r="J289" s="226"/>
      <c r="K289" s="226"/>
      <c r="L289" s="231"/>
      <c r="M289" s="232"/>
      <c r="N289" s="233"/>
      <c r="O289" s="233"/>
      <c r="P289" s="233"/>
      <c r="Q289" s="233"/>
      <c r="R289" s="233"/>
      <c r="S289" s="233"/>
      <c r="T289" s="234"/>
      <c r="AT289" s="235" t="s">
        <v>417</v>
      </c>
      <c r="AU289" s="235" t="s">
        <v>94</v>
      </c>
      <c r="AV289" s="13" t="s">
        <v>87</v>
      </c>
      <c r="AW289" s="13" t="s">
        <v>43</v>
      </c>
      <c r="AX289" s="13" t="s">
        <v>23</v>
      </c>
      <c r="AY289" s="235" t="s">
        <v>406</v>
      </c>
    </row>
    <row r="290" spans="2:65" s="1" customFormat="1" ht="22.5" customHeight="1" x14ac:dyDescent="0.3">
      <c r="B290" s="37"/>
      <c r="C290" s="201" t="s">
        <v>703</v>
      </c>
      <c r="D290" s="201" t="s">
        <v>410</v>
      </c>
      <c r="E290" s="202" t="s">
        <v>5280</v>
      </c>
      <c r="F290" s="203" t="s">
        <v>5281</v>
      </c>
      <c r="G290" s="204" t="s">
        <v>466</v>
      </c>
      <c r="H290" s="205">
        <v>30.489000000000001</v>
      </c>
      <c r="I290" s="206"/>
      <c r="J290" s="207">
        <f>ROUND(I290*H290,2)</f>
        <v>0</v>
      </c>
      <c r="K290" s="203" t="s">
        <v>414</v>
      </c>
      <c r="L290" s="57"/>
      <c r="M290" s="208" t="s">
        <v>36</v>
      </c>
      <c r="N290" s="209" t="s">
        <v>50</v>
      </c>
      <c r="O290" s="38"/>
      <c r="P290" s="210">
        <f>O290*H290</f>
        <v>0</v>
      </c>
      <c r="Q290" s="210">
        <v>0</v>
      </c>
      <c r="R290" s="210">
        <f>Q290*H290</f>
        <v>0</v>
      </c>
      <c r="S290" s="210">
        <v>0.18099999999999999</v>
      </c>
      <c r="T290" s="211">
        <f>S290*H290</f>
        <v>5.5185089999999999</v>
      </c>
      <c r="AR290" s="19" t="s">
        <v>415</v>
      </c>
      <c r="AT290" s="19" t="s">
        <v>410</v>
      </c>
      <c r="AU290" s="19" t="s">
        <v>94</v>
      </c>
      <c r="AY290" s="19" t="s">
        <v>406</v>
      </c>
      <c r="BE290" s="212">
        <f>IF(N290="základní",J290,0)</f>
        <v>0</v>
      </c>
      <c r="BF290" s="212">
        <f>IF(N290="snížená",J290,0)</f>
        <v>0</v>
      </c>
      <c r="BG290" s="212">
        <f>IF(N290="zákl. přenesená",J290,0)</f>
        <v>0</v>
      </c>
      <c r="BH290" s="212">
        <f>IF(N290="sníž. přenesená",J290,0)</f>
        <v>0</v>
      </c>
      <c r="BI290" s="212">
        <f>IF(N290="nulová",J290,0)</f>
        <v>0</v>
      </c>
      <c r="BJ290" s="19" t="s">
        <v>23</v>
      </c>
      <c r="BK290" s="212">
        <f>ROUND(I290*H290,2)</f>
        <v>0</v>
      </c>
      <c r="BL290" s="19" t="s">
        <v>415</v>
      </c>
      <c r="BM290" s="19" t="s">
        <v>5282</v>
      </c>
    </row>
    <row r="291" spans="2:65" s="12" customFormat="1" x14ac:dyDescent="0.3">
      <c r="B291" s="213"/>
      <c r="C291" s="214"/>
      <c r="D291" s="215" t="s">
        <v>417</v>
      </c>
      <c r="E291" s="216" t="s">
        <v>36</v>
      </c>
      <c r="F291" s="217" t="s">
        <v>668</v>
      </c>
      <c r="G291" s="214"/>
      <c r="H291" s="218" t="s">
        <v>36</v>
      </c>
      <c r="I291" s="219"/>
      <c r="J291" s="214"/>
      <c r="K291" s="214"/>
      <c r="L291" s="220"/>
      <c r="M291" s="221"/>
      <c r="N291" s="222"/>
      <c r="O291" s="222"/>
      <c r="P291" s="222"/>
      <c r="Q291" s="222"/>
      <c r="R291" s="222"/>
      <c r="S291" s="222"/>
      <c r="T291" s="223"/>
      <c r="AT291" s="224" t="s">
        <v>417</v>
      </c>
      <c r="AU291" s="224" t="s">
        <v>94</v>
      </c>
      <c r="AV291" s="12" t="s">
        <v>23</v>
      </c>
      <c r="AW291" s="12" t="s">
        <v>43</v>
      </c>
      <c r="AX291" s="12" t="s">
        <v>79</v>
      </c>
      <c r="AY291" s="224" t="s">
        <v>406</v>
      </c>
    </row>
    <row r="292" spans="2:65" s="12" customFormat="1" x14ac:dyDescent="0.3">
      <c r="B292" s="213"/>
      <c r="C292" s="214"/>
      <c r="D292" s="215" t="s">
        <v>417</v>
      </c>
      <c r="E292" s="216" t="s">
        <v>36</v>
      </c>
      <c r="F292" s="217" t="s">
        <v>5283</v>
      </c>
      <c r="G292" s="214"/>
      <c r="H292" s="218" t="s">
        <v>36</v>
      </c>
      <c r="I292" s="219"/>
      <c r="J292" s="214"/>
      <c r="K292" s="214"/>
      <c r="L292" s="220"/>
      <c r="M292" s="221"/>
      <c r="N292" s="222"/>
      <c r="O292" s="222"/>
      <c r="P292" s="222"/>
      <c r="Q292" s="222"/>
      <c r="R292" s="222"/>
      <c r="S292" s="222"/>
      <c r="T292" s="223"/>
      <c r="AT292" s="224" t="s">
        <v>417</v>
      </c>
      <c r="AU292" s="224" t="s">
        <v>94</v>
      </c>
      <c r="AV292" s="12" t="s">
        <v>23</v>
      </c>
      <c r="AW292" s="12" t="s">
        <v>43</v>
      </c>
      <c r="AX292" s="12" t="s">
        <v>79</v>
      </c>
      <c r="AY292" s="224" t="s">
        <v>406</v>
      </c>
    </row>
    <row r="293" spans="2:65" s="13" customFormat="1" x14ac:dyDescent="0.3">
      <c r="B293" s="225"/>
      <c r="C293" s="226"/>
      <c r="D293" s="215" t="s">
        <v>417</v>
      </c>
      <c r="E293" s="227" t="s">
        <v>36</v>
      </c>
      <c r="F293" s="228" t="s">
        <v>5284</v>
      </c>
      <c r="G293" s="226"/>
      <c r="H293" s="229">
        <v>18.369</v>
      </c>
      <c r="I293" s="230"/>
      <c r="J293" s="226"/>
      <c r="K293" s="226"/>
      <c r="L293" s="231"/>
      <c r="M293" s="232"/>
      <c r="N293" s="233"/>
      <c r="O293" s="233"/>
      <c r="P293" s="233"/>
      <c r="Q293" s="233"/>
      <c r="R293" s="233"/>
      <c r="S293" s="233"/>
      <c r="T293" s="234"/>
      <c r="AT293" s="235" t="s">
        <v>417</v>
      </c>
      <c r="AU293" s="235" t="s">
        <v>94</v>
      </c>
      <c r="AV293" s="13" t="s">
        <v>87</v>
      </c>
      <c r="AW293" s="13" t="s">
        <v>43</v>
      </c>
      <c r="AX293" s="13" t="s">
        <v>79</v>
      </c>
      <c r="AY293" s="235" t="s">
        <v>406</v>
      </c>
    </row>
    <row r="294" spans="2:65" s="13" customFormat="1" x14ac:dyDescent="0.3">
      <c r="B294" s="225"/>
      <c r="C294" s="226"/>
      <c r="D294" s="215" t="s">
        <v>417</v>
      </c>
      <c r="E294" s="227" t="s">
        <v>36</v>
      </c>
      <c r="F294" s="228" t="s">
        <v>5285</v>
      </c>
      <c r="G294" s="226"/>
      <c r="H294" s="229">
        <v>11.4</v>
      </c>
      <c r="I294" s="230"/>
      <c r="J294" s="226"/>
      <c r="K294" s="226"/>
      <c r="L294" s="231"/>
      <c r="M294" s="232"/>
      <c r="N294" s="233"/>
      <c r="O294" s="233"/>
      <c r="P294" s="233"/>
      <c r="Q294" s="233"/>
      <c r="R294" s="233"/>
      <c r="S294" s="233"/>
      <c r="T294" s="234"/>
      <c r="AT294" s="235" t="s">
        <v>417</v>
      </c>
      <c r="AU294" s="235" t="s">
        <v>94</v>
      </c>
      <c r="AV294" s="13" t="s">
        <v>87</v>
      </c>
      <c r="AW294" s="13" t="s">
        <v>43</v>
      </c>
      <c r="AX294" s="13" t="s">
        <v>79</v>
      </c>
      <c r="AY294" s="235" t="s">
        <v>406</v>
      </c>
    </row>
    <row r="295" spans="2:65" s="12" customFormat="1" x14ac:dyDescent="0.3">
      <c r="B295" s="213"/>
      <c r="C295" s="214"/>
      <c r="D295" s="215" t="s">
        <v>417</v>
      </c>
      <c r="E295" s="216" t="s">
        <v>36</v>
      </c>
      <c r="F295" s="217" t="s">
        <v>5286</v>
      </c>
      <c r="G295" s="214"/>
      <c r="H295" s="218" t="s">
        <v>36</v>
      </c>
      <c r="I295" s="219"/>
      <c r="J295" s="214"/>
      <c r="K295" s="214"/>
      <c r="L295" s="220"/>
      <c r="M295" s="221"/>
      <c r="N295" s="222"/>
      <c r="O295" s="222"/>
      <c r="P295" s="222"/>
      <c r="Q295" s="222"/>
      <c r="R295" s="222"/>
      <c r="S295" s="222"/>
      <c r="T295" s="223"/>
      <c r="AT295" s="224" t="s">
        <v>417</v>
      </c>
      <c r="AU295" s="224" t="s">
        <v>94</v>
      </c>
      <c r="AV295" s="12" t="s">
        <v>23</v>
      </c>
      <c r="AW295" s="12" t="s">
        <v>43</v>
      </c>
      <c r="AX295" s="12" t="s">
        <v>79</v>
      </c>
      <c r="AY295" s="224" t="s">
        <v>406</v>
      </c>
    </row>
    <row r="296" spans="2:65" s="13" customFormat="1" x14ac:dyDescent="0.3">
      <c r="B296" s="225"/>
      <c r="C296" s="226"/>
      <c r="D296" s="215" t="s">
        <v>417</v>
      </c>
      <c r="E296" s="227" t="s">
        <v>36</v>
      </c>
      <c r="F296" s="228" t="s">
        <v>5287</v>
      </c>
      <c r="G296" s="226"/>
      <c r="H296" s="229">
        <v>0.72</v>
      </c>
      <c r="I296" s="230"/>
      <c r="J296" s="226"/>
      <c r="K296" s="226"/>
      <c r="L296" s="231"/>
      <c r="M296" s="232"/>
      <c r="N296" s="233"/>
      <c r="O296" s="233"/>
      <c r="P296" s="233"/>
      <c r="Q296" s="233"/>
      <c r="R296" s="233"/>
      <c r="S296" s="233"/>
      <c r="T296" s="234"/>
      <c r="AT296" s="235" t="s">
        <v>417</v>
      </c>
      <c r="AU296" s="235" t="s">
        <v>94</v>
      </c>
      <c r="AV296" s="13" t="s">
        <v>87</v>
      </c>
      <c r="AW296" s="13" t="s">
        <v>43</v>
      </c>
      <c r="AX296" s="13" t="s">
        <v>79</v>
      </c>
      <c r="AY296" s="235" t="s">
        <v>406</v>
      </c>
    </row>
    <row r="297" spans="2:65" s="14" customFormat="1" x14ac:dyDescent="0.3">
      <c r="B297" s="236"/>
      <c r="C297" s="237"/>
      <c r="D297" s="247" t="s">
        <v>417</v>
      </c>
      <c r="E297" s="248" t="s">
        <v>216</v>
      </c>
      <c r="F297" s="249" t="s">
        <v>421</v>
      </c>
      <c r="G297" s="237"/>
      <c r="H297" s="250">
        <v>30.489000000000001</v>
      </c>
      <c r="I297" s="241"/>
      <c r="J297" s="237"/>
      <c r="K297" s="237"/>
      <c r="L297" s="242"/>
      <c r="M297" s="243"/>
      <c r="N297" s="244"/>
      <c r="O297" s="244"/>
      <c r="P297" s="244"/>
      <c r="Q297" s="244"/>
      <c r="R297" s="244"/>
      <c r="S297" s="244"/>
      <c r="T297" s="245"/>
      <c r="AT297" s="246" t="s">
        <v>417</v>
      </c>
      <c r="AU297" s="246" t="s">
        <v>94</v>
      </c>
      <c r="AV297" s="14" t="s">
        <v>415</v>
      </c>
      <c r="AW297" s="14" t="s">
        <v>43</v>
      </c>
      <c r="AX297" s="14" t="s">
        <v>23</v>
      </c>
      <c r="AY297" s="246" t="s">
        <v>406</v>
      </c>
    </row>
    <row r="298" spans="2:65" s="1" customFormat="1" ht="22.5" customHeight="1" x14ac:dyDescent="0.3">
      <c r="B298" s="37"/>
      <c r="C298" s="201" t="s">
        <v>709</v>
      </c>
      <c r="D298" s="201" t="s">
        <v>410</v>
      </c>
      <c r="E298" s="202" t="s">
        <v>5288</v>
      </c>
      <c r="F298" s="203" t="s">
        <v>5289</v>
      </c>
      <c r="G298" s="204" t="s">
        <v>596</v>
      </c>
      <c r="H298" s="205">
        <v>60.26</v>
      </c>
      <c r="I298" s="206"/>
      <c r="J298" s="207">
        <f>ROUND(I298*H298,2)</f>
        <v>0</v>
      </c>
      <c r="K298" s="203" t="s">
        <v>414</v>
      </c>
      <c r="L298" s="57"/>
      <c r="M298" s="208" t="s">
        <v>36</v>
      </c>
      <c r="N298" s="209" t="s">
        <v>50</v>
      </c>
      <c r="O298" s="38"/>
      <c r="P298" s="210">
        <f>O298*H298</f>
        <v>0</v>
      </c>
      <c r="Q298" s="210">
        <v>0</v>
      </c>
      <c r="R298" s="210">
        <f>Q298*H298</f>
        <v>0</v>
      </c>
      <c r="S298" s="210">
        <v>0</v>
      </c>
      <c r="T298" s="211">
        <f>S298*H298</f>
        <v>0</v>
      </c>
      <c r="AR298" s="19" t="s">
        <v>415</v>
      </c>
      <c r="AT298" s="19" t="s">
        <v>410</v>
      </c>
      <c r="AU298" s="19" t="s">
        <v>94</v>
      </c>
      <c r="AY298" s="19" t="s">
        <v>406</v>
      </c>
      <c r="BE298" s="212">
        <f>IF(N298="základní",J298,0)</f>
        <v>0</v>
      </c>
      <c r="BF298" s="212">
        <f>IF(N298="snížená",J298,0)</f>
        <v>0</v>
      </c>
      <c r="BG298" s="212">
        <f>IF(N298="zákl. přenesená",J298,0)</f>
        <v>0</v>
      </c>
      <c r="BH298" s="212">
        <f>IF(N298="sníž. přenesená",J298,0)</f>
        <v>0</v>
      </c>
      <c r="BI298" s="212">
        <f>IF(N298="nulová",J298,0)</f>
        <v>0</v>
      </c>
      <c r="BJ298" s="19" t="s">
        <v>23</v>
      </c>
      <c r="BK298" s="212">
        <f>ROUND(I298*H298,2)</f>
        <v>0</v>
      </c>
      <c r="BL298" s="19" t="s">
        <v>415</v>
      </c>
      <c r="BM298" s="19" t="s">
        <v>5290</v>
      </c>
    </row>
    <row r="299" spans="2:65" s="12" customFormat="1" x14ac:dyDescent="0.3">
      <c r="B299" s="213"/>
      <c r="C299" s="214"/>
      <c r="D299" s="215" t="s">
        <v>417</v>
      </c>
      <c r="E299" s="216" t="s">
        <v>36</v>
      </c>
      <c r="F299" s="217" t="s">
        <v>668</v>
      </c>
      <c r="G299" s="214"/>
      <c r="H299" s="218" t="s">
        <v>36</v>
      </c>
      <c r="I299" s="219"/>
      <c r="J299" s="214"/>
      <c r="K299" s="214"/>
      <c r="L299" s="220"/>
      <c r="M299" s="221"/>
      <c r="N299" s="222"/>
      <c r="O299" s="222"/>
      <c r="P299" s="222"/>
      <c r="Q299" s="222"/>
      <c r="R299" s="222"/>
      <c r="S299" s="222"/>
      <c r="T299" s="223"/>
      <c r="AT299" s="224" t="s">
        <v>417</v>
      </c>
      <c r="AU299" s="224" t="s">
        <v>94</v>
      </c>
      <c r="AV299" s="12" t="s">
        <v>23</v>
      </c>
      <c r="AW299" s="12" t="s">
        <v>43</v>
      </c>
      <c r="AX299" s="12" t="s">
        <v>79</v>
      </c>
      <c r="AY299" s="224" t="s">
        <v>406</v>
      </c>
    </row>
    <row r="300" spans="2:65" s="12" customFormat="1" x14ac:dyDescent="0.3">
      <c r="B300" s="213"/>
      <c r="C300" s="214"/>
      <c r="D300" s="215" t="s">
        <v>417</v>
      </c>
      <c r="E300" s="216" t="s">
        <v>36</v>
      </c>
      <c r="F300" s="217" t="s">
        <v>5283</v>
      </c>
      <c r="G300" s="214"/>
      <c r="H300" s="218" t="s">
        <v>36</v>
      </c>
      <c r="I300" s="219"/>
      <c r="J300" s="214"/>
      <c r="K300" s="214"/>
      <c r="L300" s="220"/>
      <c r="M300" s="221"/>
      <c r="N300" s="222"/>
      <c r="O300" s="222"/>
      <c r="P300" s="222"/>
      <c r="Q300" s="222"/>
      <c r="R300" s="222"/>
      <c r="S300" s="222"/>
      <c r="T300" s="223"/>
      <c r="AT300" s="224" t="s">
        <v>417</v>
      </c>
      <c r="AU300" s="224" t="s">
        <v>94</v>
      </c>
      <c r="AV300" s="12" t="s">
        <v>23</v>
      </c>
      <c r="AW300" s="12" t="s">
        <v>43</v>
      </c>
      <c r="AX300" s="12" t="s">
        <v>79</v>
      </c>
      <c r="AY300" s="224" t="s">
        <v>406</v>
      </c>
    </row>
    <row r="301" spans="2:65" s="13" customFormat="1" x14ac:dyDescent="0.3">
      <c r="B301" s="225"/>
      <c r="C301" s="226"/>
      <c r="D301" s="215" t="s">
        <v>417</v>
      </c>
      <c r="E301" s="227" t="s">
        <v>36</v>
      </c>
      <c r="F301" s="228" t="s">
        <v>5291</v>
      </c>
      <c r="G301" s="226"/>
      <c r="H301" s="229">
        <v>28.26</v>
      </c>
      <c r="I301" s="230"/>
      <c r="J301" s="226"/>
      <c r="K301" s="226"/>
      <c r="L301" s="231"/>
      <c r="M301" s="232"/>
      <c r="N301" s="233"/>
      <c r="O301" s="233"/>
      <c r="P301" s="233"/>
      <c r="Q301" s="233"/>
      <c r="R301" s="233"/>
      <c r="S301" s="233"/>
      <c r="T301" s="234"/>
      <c r="AT301" s="235" t="s">
        <v>417</v>
      </c>
      <c r="AU301" s="235" t="s">
        <v>94</v>
      </c>
      <c r="AV301" s="13" t="s">
        <v>87</v>
      </c>
      <c r="AW301" s="13" t="s">
        <v>43</v>
      </c>
      <c r="AX301" s="13" t="s">
        <v>79</v>
      </c>
      <c r="AY301" s="235" t="s">
        <v>406</v>
      </c>
    </row>
    <row r="302" spans="2:65" s="13" customFormat="1" x14ac:dyDescent="0.3">
      <c r="B302" s="225"/>
      <c r="C302" s="226"/>
      <c r="D302" s="215" t="s">
        <v>417</v>
      </c>
      <c r="E302" s="227" t="s">
        <v>36</v>
      </c>
      <c r="F302" s="228" t="s">
        <v>5292</v>
      </c>
      <c r="G302" s="226"/>
      <c r="H302" s="229">
        <v>30.8</v>
      </c>
      <c r="I302" s="230"/>
      <c r="J302" s="226"/>
      <c r="K302" s="226"/>
      <c r="L302" s="231"/>
      <c r="M302" s="232"/>
      <c r="N302" s="233"/>
      <c r="O302" s="233"/>
      <c r="P302" s="233"/>
      <c r="Q302" s="233"/>
      <c r="R302" s="233"/>
      <c r="S302" s="233"/>
      <c r="T302" s="234"/>
      <c r="AT302" s="235" t="s">
        <v>417</v>
      </c>
      <c r="AU302" s="235" t="s">
        <v>94</v>
      </c>
      <c r="AV302" s="13" t="s">
        <v>87</v>
      </c>
      <c r="AW302" s="13" t="s">
        <v>43</v>
      </c>
      <c r="AX302" s="13" t="s">
        <v>79</v>
      </c>
      <c r="AY302" s="235" t="s">
        <v>406</v>
      </c>
    </row>
    <row r="303" spans="2:65" s="12" customFormat="1" x14ac:dyDescent="0.3">
      <c r="B303" s="213"/>
      <c r="C303" s="214"/>
      <c r="D303" s="215" t="s">
        <v>417</v>
      </c>
      <c r="E303" s="216" t="s">
        <v>36</v>
      </c>
      <c r="F303" s="217" t="s">
        <v>5286</v>
      </c>
      <c r="G303" s="214"/>
      <c r="H303" s="218" t="s">
        <v>36</v>
      </c>
      <c r="I303" s="219"/>
      <c r="J303" s="214"/>
      <c r="K303" s="214"/>
      <c r="L303" s="220"/>
      <c r="M303" s="221"/>
      <c r="N303" s="222"/>
      <c r="O303" s="222"/>
      <c r="P303" s="222"/>
      <c r="Q303" s="222"/>
      <c r="R303" s="222"/>
      <c r="S303" s="222"/>
      <c r="T303" s="223"/>
      <c r="AT303" s="224" t="s">
        <v>417</v>
      </c>
      <c r="AU303" s="224" t="s">
        <v>94</v>
      </c>
      <c r="AV303" s="12" t="s">
        <v>23</v>
      </c>
      <c r="AW303" s="12" t="s">
        <v>43</v>
      </c>
      <c r="AX303" s="12" t="s">
        <v>79</v>
      </c>
      <c r="AY303" s="224" t="s">
        <v>406</v>
      </c>
    </row>
    <row r="304" spans="2:65" s="13" customFormat="1" x14ac:dyDescent="0.3">
      <c r="B304" s="225"/>
      <c r="C304" s="226"/>
      <c r="D304" s="215" t="s">
        <v>417</v>
      </c>
      <c r="E304" s="227" t="s">
        <v>36</v>
      </c>
      <c r="F304" s="228" t="s">
        <v>5293</v>
      </c>
      <c r="G304" s="226"/>
      <c r="H304" s="229">
        <v>1.2</v>
      </c>
      <c r="I304" s="230"/>
      <c r="J304" s="226"/>
      <c r="K304" s="226"/>
      <c r="L304" s="231"/>
      <c r="M304" s="232"/>
      <c r="N304" s="233"/>
      <c r="O304" s="233"/>
      <c r="P304" s="233"/>
      <c r="Q304" s="233"/>
      <c r="R304" s="233"/>
      <c r="S304" s="233"/>
      <c r="T304" s="234"/>
      <c r="AT304" s="235" t="s">
        <v>417</v>
      </c>
      <c r="AU304" s="235" t="s">
        <v>94</v>
      </c>
      <c r="AV304" s="13" t="s">
        <v>87</v>
      </c>
      <c r="AW304" s="13" t="s">
        <v>43</v>
      </c>
      <c r="AX304" s="13" t="s">
        <v>79</v>
      </c>
      <c r="AY304" s="235" t="s">
        <v>406</v>
      </c>
    </row>
    <row r="305" spans="2:65" s="14" customFormat="1" x14ac:dyDescent="0.3">
      <c r="B305" s="236"/>
      <c r="C305" s="237"/>
      <c r="D305" s="247" t="s">
        <v>417</v>
      </c>
      <c r="E305" s="248" t="s">
        <v>36</v>
      </c>
      <c r="F305" s="249" t="s">
        <v>421</v>
      </c>
      <c r="G305" s="237"/>
      <c r="H305" s="250">
        <v>60.26</v>
      </c>
      <c r="I305" s="241"/>
      <c r="J305" s="237"/>
      <c r="K305" s="237"/>
      <c r="L305" s="242"/>
      <c r="M305" s="243"/>
      <c r="N305" s="244"/>
      <c r="O305" s="244"/>
      <c r="P305" s="244"/>
      <c r="Q305" s="244"/>
      <c r="R305" s="244"/>
      <c r="S305" s="244"/>
      <c r="T305" s="245"/>
      <c r="AT305" s="246" t="s">
        <v>417</v>
      </c>
      <c r="AU305" s="246" t="s">
        <v>94</v>
      </c>
      <c r="AV305" s="14" t="s">
        <v>415</v>
      </c>
      <c r="AW305" s="14" t="s">
        <v>43</v>
      </c>
      <c r="AX305" s="14" t="s">
        <v>23</v>
      </c>
      <c r="AY305" s="246" t="s">
        <v>406</v>
      </c>
    </row>
    <row r="306" spans="2:65" s="1" customFormat="1" ht="22.5" customHeight="1" x14ac:dyDescent="0.3">
      <c r="B306" s="37"/>
      <c r="C306" s="201" t="s">
        <v>714</v>
      </c>
      <c r="D306" s="201" t="s">
        <v>410</v>
      </c>
      <c r="E306" s="202" t="s">
        <v>5294</v>
      </c>
      <c r="F306" s="203" t="s">
        <v>5295</v>
      </c>
      <c r="G306" s="204" t="s">
        <v>466</v>
      </c>
      <c r="H306" s="205">
        <v>113</v>
      </c>
      <c r="I306" s="206"/>
      <c r="J306" s="207">
        <f>ROUND(I306*H306,2)</f>
        <v>0</v>
      </c>
      <c r="K306" s="203" t="s">
        <v>414</v>
      </c>
      <c r="L306" s="57"/>
      <c r="M306" s="208" t="s">
        <v>36</v>
      </c>
      <c r="N306" s="209" t="s">
        <v>50</v>
      </c>
      <c r="O306" s="38"/>
      <c r="P306" s="210">
        <f>O306*H306</f>
        <v>0</v>
      </c>
      <c r="Q306" s="210">
        <v>5.0000000000000002E-5</v>
      </c>
      <c r="R306" s="210">
        <f>Q306*H306</f>
        <v>5.6500000000000005E-3</v>
      </c>
      <c r="S306" s="210">
        <v>0.128</v>
      </c>
      <c r="T306" s="211">
        <f>S306*H306</f>
        <v>14.464</v>
      </c>
      <c r="AR306" s="19" t="s">
        <v>415</v>
      </c>
      <c r="AT306" s="19" t="s">
        <v>410</v>
      </c>
      <c r="AU306" s="19" t="s">
        <v>94</v>
      </c>
      <c r="AY306" s="19" t="s">
        <v>406</v>
      </c>
      <c r="BE306" s="212">
        <f>IF(N306="základní",J306,0)</f>
        <v>0</v>
      </c>
      <c r="BF306" s="212">
        <f>IF(N306="snížená",J306,0)</f>
        <v>0</v>
      </c>
      <c r="BG306" s="212">
        <f>IF(N306="zákl. přenesená",J306,0)</f>
        <v>0</v>
      </c>
      <c r="BH306" s="212">
        <f>IF(N306="sníž. přenesená",J306,0)</f>
        <v>0</v>
      </c>
      <c r="BI306" s="212">
        <f>IF(N306="nulová",J306,0)</f>
        <v>0</v>
      </c>
      <c r="BJ306" s="19" t="s">
        <v>23</v>
      </c>
      <c r="BK306" s="212">
        <f>ROUND(I306*H306,2)</f>
        <v>0</v>
      </c>
      <c r="BL306" s="19" t="s">
        <v>415</v>
      </c>
      <c r="BM306" s="19" t="s">
        <v>5296</v>
      </c>
    </row>
    <row r="307" spans="2:65" s="13" customFormat="1" x14ac:dyDescent="0.3">
      <c r="B307" s="225"/>
      <c r="C307" s="226"/>
      <c r="D307" s="247" t="s">
        <v>417</v>
      </c>
      <c r="E307" s="251" t="s">
        <v>248</v>
      </c>
      <c r="F307" s="252" t="s">
        <v>5297</v>
      </c>
      <c r="G307" s="226"/>
      <c r="H307" s="253">
        <v>113</v>
      </c>
      <c r="I307" s="230"/>
      <c r="J307" s="226"/>
      <c r="K307" s="226"/>
      <c r="L307" s="231"/>
      <c r="M307" s="232"/>
      <c r="N307" s="233"/>
      <c r="O307" s="233"/>
      <c r="P307" s="233"/>
      <c r="Q307" s="233"/>
      <c r="R307" s="233"/>
      <c r="S307" s="233"/>
      <c r="T307" s="234"/>
      <c r="AT307" s="235" t="s">
        <v>417</v>
      </c>
      <c r="AU307" s="235" t="s">
        <v>94</v>
      </c>
      <c r="AV307" s="13" t="s">
        <v>87</v>
      </c>
      <c r="AW307" s="13" t="s">
        <v>43</v>
      </c>
      <c r="AX307" s="13" t="s">
        <v>23</v>
      </c>
      <c r="AY307" s="235" t="s">
        <v>406</v>
      </c>
    </row>
    <row r="308" spans="2:65" s="1" customFormat="1" ht="22.5" customHeight="1" x14ac:dyDescent="0.3">
      <c r="B308" s="37"/>
      <c r="C308" s="201" t="s">
        <v>719</v>
      </c>
      <c r="D308" s="201" t="s">
        <v>410</v>
      </c>
      <c r="E308" s="202" t="s">
        <v>689</v>
      </c>
      <c r="F308" s="203" t="s">
        <v>690</v>
      </c>
      <c r="G308" s="204" t="s">
        <v>596</v>
      </c>
      <c r="H308" s="205">
        <v>6.8</v>
      </c>
      <c r="I308" s="206"/>
      <c r="J308" s="207">
        <f>ROUND(I308*H308,2)</f>
        <v>0</v>
      </c>
      <c r="K308" s="203" t="s">
        <v>414</v>
      </c>
      <c r="L308" s="57"/>
      <c r="M308" s="208" t="s">
        <v>36</v>
      </c>
      <c r="N308" s="209" t="s">
        <v>50</v>
      </c>
      <c r="O308" s="38"/>
      <c r="P308" s="210">
        <f>O308*H308</f>
        <v>0</v>
      </c>
      <c r="Q308" s="210">
        <v>0</v>
      </c>
      <c r="R308" s="210">
        <f>Q308*H308</f>
        <v>0</v>
      </c>
      <c r="S308" s="210">
        <v>0</v>
      </c>
      <c r="T308" s="211">
        <f>S308*H308</f>
        <v>0</v>
      </c>
      <c r="AR308" s="19" t="s">
        <v>415</v>
      </c>
      <c r="AT308" s="19" t="s">
        <v>410</v>
      </c>
      <c r="AU308" s="19" t="s">
        <v>94</v>
      </c>
      <c r="AY308" s="19" t="s">
        <v>406</v>
      </c>
      <c r="BE308" s="212">
        <f>IF(N308="základní",J308,0)</f>
        <v>0</v>
      </c>
      <c r="BF308" s="212">
        <f>IF(N308="snížená",J308,0)</f>
        <v>0</v>
      </c>
      <c r="BG308" s="212">
        <f>IF(N308="zákl. přenesená",J308,0)</f>
        <v>0</v>
      </c>
      <c r="BH308" s="212">
        <f>IF(N308="sníž. přenesená",J308,0)</f>
        <v>0</v>
      </c>
      <c r="BI308" s="212">
        <f>IF(N308="nulová",J308,0)</f>
        <v>0</v>
      </c>
      <c r="BJ308" s="19" t="s">
        <v>23</v>
      </c>
      <c r="BK308" s="212">
        <f>ROUND(I308*H308,2)</f>
        <v>0</v>
      </c>
      <c r="BL308" s="19" t="s">
        <v>415</v>
      </c>
      <c r="BM308" s="19" t="s">
        <v>5298</v>
      </c>
    </row>
    <row r="309" spans="2:65" s="12" customFormat="1" x14ac:dyDescent="0.3">
      <c r="B309" s="213"/>
      <c r="C309" s="214"/>
      <c r="D309" s="215" t="s">
        <v>417</v>
      </c>
      <c r="E309" s="216" t="s">
        <v>36</v>
      </c>
      <c r="F309" s="217" t="s">
        <v>692</v>
      </c>
      <c r="G309" s="214"/>
      <c r="H309" s="218" t="s">
        <v>36</v>
      </c>
      <c r="I309" s="219"/>
      <c r="J309" s="214"/>
      <c r="K309" s="214"/>
      <c r="L309" s="220"/>
      <c r="M309" s="221"/>
      <c r="N309" s="222"/>
      <c r="O309" s="222"/>
      <c r="P309" s="222"/>
      <c r="Q309" s="222"/>
      <c r="R309" s="222"/>
      <c r="S309" s="222"/>
      <c r="T309" s="223"/>
      <c r="AT309" s="224" t="s">
        <v>417</v>
      </c>
      <c r="AU309" s="224" t="s">
        <v>94</v>
      </c>
      <c r="AV309" s="12" t="s">
        <v>23</v>
      </c>
      <c r="AW309" s="12" t="s">
        <v>43</v>
      </c>
      <c r="AX309" s="12" t="s">
        <v>79</v>
      </c>
      <c r="AY309" s="224" t="s">
        <v>406</v>
      </c>
    </row>
    <row r="310" spans="2:65" s="13" customFormat="1" x14ac:dyDescent="0.3">
      <c r="B310" s="225"/>
      <c r="C310" s="226"/>
      <c r="D310" s="247" t="s">
        <v>417</v>
      </c>
      <c r="E310" s="251" t="s">
        <v>313</v>
      </c>
      <c r="F310" s="252" t="s">
        <v>5299</v>
      </c>
      <c r="G310" s="226"/>
      <c r="H310" s="253">
        <v>6.8</v>
      </c>
      <c r="I310" s="230"/>
      <c r="J310" s="226"/>
      <c r="K310" s="226"/>
      <c r="L310" s="231"/>
      <c r="M310" s="232"/>
      <c r="N310" s="233"/>
      <c r="O310" s="233"/>
      <c r="P310" s="233"/>
      <c r="Q310" s="233"/>
      <c r="R310" s="233"/>
      <c r="S310" s="233"/>
      <c r="T310" s="234"/>
      <c r="AT310" s="235" t="s">
        <v>417</v>
      </c>
      <c r="AU310" s="235" t="s">
        <v>94</v>
      </c>
      <c r="AV310" s="13" t="s">
        <v>87</v>
      </c>
      <c r="AW310" s="13" t="s">
        <v>43</v>
      </c>
      <c r="AX310" s="13" t="s">
        <v>23</v>
      </c>
      <c r="AY310" s="235" t="s">
        <v>406</v>
      </c>
    </row>
    <row r="311" spans="2:65" s="1" customFormat="1" ht="22.5" customHeight="1" x14ac:dyDescent="0.3">
      <c r="B311" s="37"/>
      <c r="C311" s="201" t="s">
        <v>723</v>
      </c>
      <c r="D311" s="201" t="s">
        <v>410</v>
      </c>
      <c r="E311" s="202" t="s">
        <v>888</v>
      </c>
      <c r="F311" s="203" t="s">
        <v>889</v>
      </c>
      <c r="G311" s="204" t="s">
        <v>501</v>
      </c>
      <c r="H311" s="205">
        <v>19.983000000000001</v>
      </c>
      <c r="I311" s="206"/>
      <c r="J311" s="207">
        <f>ROUND(I311*H311,2)</f>
        <v>0</v>
      </c>
      <c r="K311" s="203" t="s">
        <v>414</v>
      </c>
      <c r="L311" s="57"/>
      <c r="M311" s="208" t="s">
        <v>36</v>
      </c>
      <c r="N311" s="209" t="s">
        <v>50</v>
      </c>
      <c r="O311" s="38"/>
      <c r="P311" s="210">
        <f>O311*H311</f>
        <v>0</v>
      </c>
      <c r="Q311" s="210">
        <v>0</v>
      </c>
      <c r="R311" s="210">
        <f>Q311*H311</f>
        <v>0</v>
      </c>
      <c r="S311" s="210">
        <v>0</v>
      </c>
      <c r="T311" s="211">
        <f>S311*H311</f>
        <v>0</v>
      </c>
      <c r="AR311" s="19" t="s">
        <v>415</v>
      </c>
      <c r="AT311" s="19" t="s">
        <v>410</v>
      </c>
      <c r="AU311" s="19" t="s">
        <v>94</v>
      </c>
      <c r="AY311" s="19" t="s">
        <v>406</v>
      </c>
      <c r="BE311" s="212">
        <f>IF(N311="základní",J311,0)</f>
        <v>0</v>
      </c>
      <c r="BF311" s="212">
        <f>IF(N311="snížená",J311,0)</f>
        <v>0</v>
      </c>
      <c r="BG311" s="212">
        <f>IF(N311="zákl. přenesená",J311,0)</f>
        <v>0</v>
      </c>
      <c r="BH311" s="212">
        <f>IF(N311="sníž. přenesená",J311,0)</f>
        <v>0</v>
      </c>
      <c r="BI311" s="212">
        <f>IF(N311="nulová",J311,0)</f>
        <v>0</v>
      </c>
      <c r="BJ311" s="19" t="s">
        <v>23</v>
      </c>
      <c r="BK311" s="212">
        <f>ROUND(I311*H311,2)</f>
        <v>0</v>
      </c>
      <c r="BL311" s="19" t="s">
        <v>415</v>
      </c>
      <c r="BM311" s="19" t="s">
        <v>5300</v>
      </c>
    </row>
    <row r="312" spans="2:65" s="1" customFormat="1" ht="22.5" customHeight="1" x14ac:dyDescent="0.3">
      <c r="B312" s="37"/>
      <c r="C312" s="201" t="s">
        <v>730</v>
      </c>
      <c r="D312" s="201" t="s">
        <v>410</v>
      </c>
      <c r="E312" s="202" t="s">
        <v>620</v>
      </c>
      <c r="F312" s="203" t="s">
        <v>621</v>
      </c>
      <c r="G312" s="204" t="s">
        <v>501</v>
      </c>
      <c r="H312" s="205">
        <v>99.915000000000006</v>
      </c>
      <c r="I312" s="206"/>
      <c r="J312" s="207">
        <f>ROUND(I312*H312,2)</f>
        <v>0</v>
      </c>
      <c r="K312" s="203" t="s">
        <v>414</v>
      </c>
      <c r="L312" s="57"/>
      <c r="M312" s="208" t="s">
        <v>36</v>
      </c>
      <c r="N312" s="209" t="s">
        <v>50</v>
      </c>
      <c r="O312" s="38"/>
      <c r="P312" s="210">
        <f>O312*H312</f>
        <v>0</v>
      </c>
      <c r="Q312" s="210">
        <v>0</v>
      </c>
      <c r="R312" s="210">
        <f>Q312*H312</f>
        <v>0</v>
      </c>
      <c r="S312" s="210">
        <v>0</v>
      </c>
      <c r="T312" s="211">
        <f>S312*H312</f>
        <v>0</v>
      </c>
      <c r="AR312" s="19" t="s">
        <v>415</v>
      </c>
      <c r="AT312" s="19" t="s">
        <v>410</v>
      </c>
      <c r="AU312" s="19" t="s">
        <v>94</v>
      </c>
      <c r="AY312" s="19" t="s">
        <v>406</v>
      </c>
      <c r="BE312" s="212">
        <f>IF(N312="základní",J312,0)</f>
        <v>0</v>
      </c>
      <c r="BF312" s="212">
        <f>IF(N312="snížená",J312,0)</f>
        <v>0</v>
      </c>
      <c r="BG312" s="212">
        <f>IF(N312="zákl. přenesená",J312,0)</f>
        <v>0</v>
      </c>
      <c r="BH312" s="212">
        <f>IF(N312="sníž. přenesená",J312,0)</f>
        <v>0</v>
      </c>
      <c r="BI312" s="212">
        <f>IF(N312="nulová",J312,0)</f>
        <v>0</v>
      </c>
      <c r="BJ312" s="19" t="s">
        <v>23</v>
      </c>
      <c r="BK312" s="212">
        <f>ROUND(I312*H312,2)</f>
        <v>0</v>
      </c>
      <c r="BL312" s="19" t="s">
        <v>415</v>
      </c>
      <c r="BM312" s="19" t="s">
        <v>5301</v>
      </c>
    </row>
    <row r="313" spans="2:65" s="13" customFormat="1" x14ac:dyDescent="0.3">
      <c r="B313" s="225"/>
      <c r="C313" s="226"/>
      <c r="D313" s="247" t="s">
        <v>417</v>
      </c>
      <c r="E313" s="226"/>
      <c r="F313" s="252" t="s">
        <v>5302</v>
      </c>
      <c r="G313" s="226"/>
      <c r="H313" s="253">
        <v>99.915000000000006</v>
      </c>
      <c r="I313" s="230"/>
      <c r="J313" s="226"/>
      <c r="K313" s="226"/>
      <c r="L313" s="231"/>
      <c r="M313" s="232"/>
      <c r="N313" s="233"/>
      <c r="O313" s="233"/>
      <c r="P313" s="233"/>
      <c r="Q313" s="233"/>
      <c r="R313" s="233"/>
      <c r="S313" s="233"/>
      <c r="T313" s="234"/>
      <c r="AT313" s="235" t="s">
        <v>417</v>
      </c>
      <c r="AU313" s="235" t="s">
        <v>94</v>
      </c>
      <c r="AV313" s="13" t="s">
        <v>87</v>
      </c>
      <c r="AW313" s="13" t="s">
        <v>4</v>
      </c>
      <c r="AX313" s="13" t="s">
        <v>23</v>
      </c>
      <c r="AY313" s="235" t="s">
        <v>406</v>
      </c>
    </row>
    <row r="314" spans="2:65" s="1" customFormat="1" ht="22.5" customHeight="1" x14ac:dyDescent="0.3">
      <c r="B314" s="37"/>
      <c r="C314" s="201" t="s">
        <v>733</v>
      </c>
      <c r="D314" s="201" t="s">
        <v>410</v>
      </c>
      <c r="E314" s="202" t="s">
        <v>700</v>
      </c>
      <c r="F314" s="203" t="s">
        <v>701</v>
      </c>
      <c r="G314" s="204" t="s">
        <v>501</v>
      </c>
      <c r="H314" s="205">
        <v>19.983000000000001</v>
      </c>
      <c r="I314" s="206"/>
      <c r="J314" s="207">
        <f>ROUND(I314*H314,2)</f>
        <v>0</v>
      </c>
      <c r="K314" s="203" t="s">
        <v>36</v>
      </c>
      <c r="L314" s="57"/>
      <c r="M314" s="208" t="s">
        <v>36</v>
      </c>
      <c r="N314" s="209" t="s">
        <v>50</v>
      </c>
      <c r="O314" s="38"/>
      <c r="P314" s="210">
        <f>O314*H314</f>
        <v>0</v>
      </c>
      <c r="Q314" s="210">
        <v>0</v>
      </c>
      <c r="R314" s="210">
        <f>Q314*H314</f>
        <v>0</v>
      </c>
      <c r="S314" s="210">
        <v>0</v>
      </c>
      <c r="T314" s="211">
        <f>S314*H314</f>
        <v>0</v>
      </c>
      <c r="AR314" s="19" t="s">
        <v>415</v>
      </c>
      <c r="AT314" s="19" t="s">
        <v>410</v>
      </c>
      <c r="AU314" s="19" t="s">
        <v>94</v>
      </c>
      <c r="AY314" s="19" t="s">
        <v>406</v>
      </c>
      <c r="BE314" s="212">
        <f>IF(N314="základní",J314,0)</f>
        <v>0</v>
      </c>
      <c r="BF314" s="212">
        <f>IF(N314="snížená",J314,0)</f>
        <v>0</v>
      </c>
      <c r="BG314" s="212">
        <f>IF(N314="zákl. přenesená",J314,0)</f>
        <v>0</v>
      </c>
      <c r="BH314" s="212">
        <f>IF(N314="sníž. přenesená",J314,0)</f>
        <v>0</v>
      </c>
      <c r="BI314" s="212">
        <f>IF(N314="nulová",J314,0)</f>
        <v>0</v>
      </c>
      <c r="BJ314" s="19" t="s">
        <v>23</v>
      </c>
      <c r="BK314" s="212">
        <f>ROUND(I314*H314,2)</f>
        <v>0</v>
      </c>
      <c r="BL314" s="19" t="s">
        <v>415</v>
      </c>
      <c r="BM314" s="19" t="s">
        <v>5303</v>
      </c>
    </row>
    <row r="315" spans="2:65" s="1" customFormat="1" ht="31.5" customHeight="1" x14ac:dyDescent="0.3">
      <c r="B315" s="37"/>
      <c r="C315" s="201" t="s">
        <v>738</v>
      </c>
      <c r="D315" s="201" t="s">
        <v>410</v>
      </c>
      <c r="E315" s="202" t="s">
        <v>710</v>
      </c>
      <c r="F315" s="203" t="s">
        <v>711</v>
      </c>
      <c r="G315" s="204" t="s">
        <v>706</v>
      </c>
      <c r="H315" s="205">
        <v>825</v>
      </c>
      <c r="I315" s="206"/>
      <c r="J315" s="207">
        <f>ROUND(I315*H315,2)</f>
        <v>0</v>
      </c>
      <c r="K315" s="203" t="s">
        <v>36</v>
      </c>
      <c r="L315" s="57"/>
      <c r="M315" s="208" t="s">
        <v>36</v>
      </c>
      <c r="N315" s="209" t="s">
        <v>50</v>
      </c>
      <c r="O315" s="38"/>
      <c r="P315" s="210">
        <f>O315*H315</f>
        <v>0</v>
      </c>
      <c r="Q315" s="210">
        <v>4.0000000000000003E-5</v>
      </c>
      <c r="R315" s="210">
        <f>Q315*H315</f>
        <v>3.3000000000000002E-2</v>
      </c>
      <c r="S315" s="210">
        <v>0</v>
      </c>
      <c r="T315" s="211">
        <f>S315*H315</f>
        <v>0</v>
      </c>
      <c r="AR315" s="19" t="s">
        <v>415</v>
      </c>
      <c r="AT315" s="19" t="s">
        <v>410</v>
      </c>
      <c r="AU315" s="19" t="s">
        <v>94</v>
      </c>
      <c r="AY315" s="19" t="s">
        <v>406</v>
      </c>
      <c r="BE315" s="212">
        <f>IF(N315="základní",J315,0)</f>
        <v>0</v>
      </c>
      <c r="BF315" s="212">
        <f>IF(N315="snížená",J315,0)</f>
        <v>0</v>
      </c>
      <c r="BG315" s="212">
        <f>IF(N315="zákl. přenesená",J315,0)</f>
        <v>0</v>
      </c>
      <c r="BH315" s="212">
        <f>IF(N315="sníž. přenesená",J315,0)</f>
        <v>0</v>
      </c>
      <c r="BI315" s="212">
        <f>IF(N315="nulová",J315,0)</f>
        <v>0</v>
      </c>
      <c r="BJ315" s="19" t="s">
        <v>23</v>
      </c>
      <c r="BK315" s="212">
        <f>ROUND(I315*H315,2)</f>
        <v>0</v>
      </c>
      <c r="BL315" s="19" t="s">
        <v>415</v>
      </c>
      <c r="BM315" s="19" t="s">
        <v>5304</v>
      </c>
    </row>
    <row r="316" spans="2:65" s="13" customFormat="1" x14ac:dyDescent="0.3">
      <c r="B316" s="225"/>
      <c r="C316" s="226"/>
      <c r="D316" s="247" t="s">
        <v>417</v>
      </c>
      <c r="E316" s="251" t="s">
        <v>36</v>
      </c>
      <c r="F316" s="252" t="s">
        <v>5305</v>
      </c>
      <c r="G316" s="226"/>
      <c r="H316" s="253">
        <v>825</v>
      </c>
      <c r="I316" s="230"/>
      <c r="J316" s="226"/>
      <c r="K316" s="226"/>
      <c r="L316" s="231"/>
      <c r="M316" s="232"/>
      <c r="N316" s="233"/>
      <c r="O316" s="233"/>
      <c r="P316" s="233"/>
      <c r="Q316" s="233"/>
      <c r="R316" s="233"/>
      <c r="S316" s="233"/>
      <c r="T316" s="234"/>
      <c r="AT316" s="235" t="s">
        <v>417</v>
      </c>
      <c r="AU316" s="235" t="s">
        <v>94</v>
      </c>
      <c r="AV316" s="13" t="s">
        <v>87</v>
      </c>
      <c r="AW316" s="13" t="s">
        <v>43</v>
      </c>
      <c r="AX316" s="13" t="s">
        <v>23</v>
      </c>
      <c r="AY316" s="235" t="s">
        <v>406</v>
      </c>
    </row>
    <row r="317" spans="2:65" s="1" customFormat="1" ht="31.5" customHeight="1" x14ac:dyDescent="0.3">
      <c r="B317" s="37"/>
      <c r="C317" s="201" t="s">
        <v>743</v>
      </c>
      <c r="D317" s="201" t="s">
        <v>410</v>
      </c>
      <c r="E317" s="202" t="s">
        <v>3993</v>
      </c>
      <c r="F317" s="203" t="s">
        <v>5306</v>
      </c>
      <c r="G317" s="204" t="s">
        <v>706</v>
      </c>
      <c r="H317" s="205">
        <v>825</v>
      </c>
      <c r="I317" s="206"/>
      <c r="J317" s="207">
        <f>ROUND(I317*H317,2)</f>
        <v>0</v>
      </c>
      <c r="K317" s="203" t="s">
        <v>36</v>
      </c>
      <c r="L317" s="57"/>
      <c r="M317" s="208" t="s">
        <v>36</v>
      </c>
      <c r="N317" s="209" t="s">
        <v>50</v>
      </c>
      <c r="O317" s="38"/>
      <c r="P317" s="210">
        <f>O317*H317</f>
        <v>0</v>
      </c>
      <c r="Q317" s="210">
        <v>0</v>
      </c>
      <c r="R317" s="210">
        <f>Q317*H317</f>
        <v>0</v>
      </c>
      <c r="S317" s="210">
        <v>0</v>
      </c>
      <c r="T317" s="211">
        <f>S317*H317</f>
        <v>0</v>
      </c>
      <c r="AR317" s="19" t="s">
        <v>415</v>
      </c>
      <c r="AT317" s="19" t="s">
        <v>410</v>
      </c>
      <c r="AU317" s="19" t="s">
        <v>94</v>
      </c>
      <c r="AY317" s="19" t="s">
        <v>406</v>
      </c>
      <c r="BE317" s="212">
        <f>IF(N317="základní",J317,0)</f>
        <v>0</v>
      </c>
      <c r="BF317" s="212">
        <f>IF(N317="snížená",J317,0)</f>
        <v>0</v>
      </c>
      <c r="BG317" s="212">
        <f>IF(N317="zákl. přenesená",J317,0)</f>
        <v>0</v>
      </c>
      <c r="BH317" s="212">
        <f>IF(N317="sníž. přenesená",J317,0)</f>
        <v>0</v>
      </c>
      <c r="BI317" s="212">
        <f>IF(N317="nulová",J317,0)</f>
        <v>0</v>
      </c>
      <c r="BJ317" s="19" t="s">
        <v>23</v>
      </c>
      <c r="BK317" s="212">
        <f>ROUND(I317*H317,2)</f>
        <v>0</v>
      </c>
      <c r="BL317" s="19" t="s">
        <v>415</v>
      </c>
      <c r="BM317" s="19" t="s">
        <v>5307</v>
      </c>
    </row>
    <row r="318" spans="2:65" s="13" customFormat="1" x14ac:dyDescent="0.3">
      <c r="B318" s="225"/>
      <c r="C318" s="226"/>
      <c r="D318" s="247" t="s">
        <v>417</v>
      </c>
      <c r="E318" s="251" t="s">
        <v>36</v>
      </c>
      <c r="F318" s="252" t="s">
        <v>5308</v>
      </c>
      <c r="G318" s="226"/>
      <c r="H318" s="253">
        <v>825</v>
      </c>
      <c r="I318" s="230"/>
      <c r="J318" s="226"/>
      <c r="K318" s="226"/>
      <c r="L318" s="231"/>
      <c r="M318" s="232"/>
      <c r="N318" s="233"/>
      <c r="O318" s="233"/>
      <c r="P318" s="233"/>
      <c r="Q318" s="233"/>
      <c r="R318" s="233"/>
      <c r="S318" s="233"/>
      <c r="T318" s="234"/>
      <c r="AT318" s="235" t="s">
        <v>417</v>
      </c>
      <c r="AU318" s="235" t="s">
        <v>94</v>
      </c>
      <c r="AV318" s="13" t="s">
        <v>87</v>
      </c>
      <c r="AW318" s="13" t="s">
        <v>43</v>
      </c>
      <c r="AX318" s="13" t="s">
        <v>23</v>
      </c>
      <c r="AY318" s="235" t="s">
        <v>406</v>
      </c>
    </row>
    <row r="319" spans="2:65" s="1" customFormat="1" ht="22.5" customHeight="1" x14ac:dyDescent="0.3">
      <c r="B319" s="37"/>
      <c r="C319" s="201" t="s">
        <v>748</v>
      </c>
      <c r="D319" s="201" t="s">
        <v>410</v>
      </c>
      <c r="E319" s="202" t="s">
        <v>720</v>
      </c>
      <c r="F319" s="203" t="s">
        <v>721</v>
      </c>
      <c r="G319" s="204" t="s">
        <v>466</v>
      </c>
      <c r="H319" s="205">
        <v>39.390999999999998</v>
      </c>
      <c r="I319" s="206"/>
      <c r="J319" s="207">
        <f>ROUND(I319*H319,2)</f>
        <v>0</v>
      </c>
      <c r="K319" s="203" t="s">
        <v>36</v>
      </c>
      <c r="L319" s="57"/>
      <c r="M319" s="208" t="s">
        <v>36</v>
      </c>
      <c r="N319" s="209" t="s">
        <v>50</v>
      </c>
      <c r="O319" s="38"/>
      <c r="P319" s="210">
        <f>O319*H319</f>
        <v>0</v>
      </c>
      <c r="Q319" s="210">
        <v>0</v>
      </c>
      <c r="R319" s="210">
        <f>Q319*H319</f>
        <v>0</v>
      </c>
      <c r="S319" s="210">
        <v>0</v>
      </c>
      <c r="T319" s="211">
        <f>S319*H319</f>
        <v>0</v>
      </c>
      <c r="AR319" s="19" t="s">
        <v>415</v>
      </c>
      <c r="AT319" s="19" t="s">
        <v>410</v>
      </c>
      <c r="AU319" s="19" t="s">
        <v>94</v>
      </c>
      <c r="AY319" s="19" t="s">
        <v>406</v>
      </c>
      <c r="BE319" s="212">
        <f>IF(N319="základní",J319,0)</f>
        <v>0</v>
      </c>
      <c r="BF319" s="212">
        <f>IF(N319="snížená",J319,0)</f>
        <v>0</v>
      </c>
      <c r="BG319" s="212">
        <f>IF(N319="zákl. přenesená",J319,0)</f>
        <v>0</v>
      </c>
      <c r="BH319" s="212">
        <f>IF(N319="sníž. přenesená",J319,0)</f>
        <v>0</v>
      </c>
      <c r="BI319" s="212">
        <f>IF(N319="nulová",J319,0)</f>
        <v>0</v>
      </c>
      <c r="BJ319" s="19" t="s">
        <v>23</v>
      </c>
      <c r="BK319" s="212">
        <f>ROUND(I319*H319,2)</f>
        <v>0</v>
      </c>
      <c r="BL319" s="19" t="s">
        <v>415</v>
      </c>
      <c r="BM319" s="19" t="s">
        <v>5309</v>
      </c>
    </row>
    <row r="320" spans="2:65" s="13" customFormat="1" x14ac:dyDescent="0.3">
      <c r="B320" s="225"/>
      <c r="C320" s="226"/>
      <c r="D320" s="247" t="s">
        <v>417</v>
      </c>
      <c r="E320" s="251" t="s">
        <v>36</v>
      </c>
      <c r="F320" s="252" t="s">
        <v>283</v>
      </c>
      <c r="G320" s="226"/>
      <c r="H320" s="253">
        <v>39.390999999999998</v>
      </c>
      <c r="I320" s="230"/>
      <c r="J320" s="226"/>
      <c r="K320" s="226"/>
      <c r="L320" s="231"/>
      <c r="M320" s="232"/>
      <c r="N320" s="233"/>
      <c r="O320" s="233"/>
      <c r="P320" s="233"/>
      <c r="Q320" s="233"/>
      <c r="R320" s="233"/>
      <c r="S320" s="233"/>
      <c r="T320" s="234"/>
      <c r="AT320" s="235" t="s">
        <v>417</v>
      </c>
      <c r="AU320" s="235" t="s">
        <v>94</v>
      </c>
      <c r="AV320" s="13" t="s">
        <v>87</v>
      </c>
      <c r="AW320" s="13" t="s">
        <v>43</v>
      </c>
      <c r="AX320" s="13" t="s">
        <v>23</v>
      </c>
      <c r="AY320" s="235" t="s">
        <v>406</v>
      </c>
    </row>
    <row r="321" spans="2:65" s="1" customFormat="1" ht="22.5" customHeight="1" x14ac:dyDescent="0.3">
      <c r="B321" s="37"/>
      <c r="C321" s="201" t="s">
        <v>755</v>
      </c>
      <c r="D321" s="201" t="s">
        <v>410</v>
      </c>
      <c r="E321" s="202" t="s">
        <v>411</v>
      </c>
      <c r="F321" s="203" t="s">
        <v>412</v>
      </c>
      <c r="G321" s="204" t="s">
        <v>413</v>
      </c>
      <c r="H321" s="205">
        <v>7.8780000000000001</v>
      </c>
      <c r="I321" s="206"/>
      <c r="J321" s="207">
        <f>ROUND(I321*H321,2)</f>
        <v>0</v>
      </c>
      <c r="K321" s="203" t="s">
        <v>414</v>
      </c>
      <c r="L321" s="57"/>
      <c r="M321" s="208" t="s">
        <v>36</v>
      </c>
      <c r="N321" s="209" t="s">
        <v>50</v>
      </c>
      <c r="O321" s="38"/>
      <c r="P321" s="210">
        <f>O321*H321</f>
        <v>0</v>
      </c>
      <c r="Q321" s="210">
        <v>0</v>
      </c>
      <c r="R321" s="210">
        <f>Q321*H321</f>
        <v>0</v>
      </c>
      <c r="S321" s="210">
        <v>0</v>
      </c>
      <c r="T321" s="211">
        <f>S321*H321</f>
        <v>0</v>
      </c>
      <c r="AR321" s="19" t="s">
        <v>415</v>
      </c>
      <c r="AT321" s="19" t="s">
        <v>410</v>
      </c>
      <c r="AU321" s="19" t="s">
        <v>94</v>
      </c>
      <c r="AY321" s="19" t="s">
        <v>406</v>
      </c>
      <c r="BE321" s="212">
        <f>IF(N321="základní",J321,0)</f>
        <v>0</v>
      </c>
      <c r="BF321" s="212">
        <f>IF(N321="snížená",J321,0)</f>
        <v>0</v>
      </c>
      <c r="BG321" s="212">
        <f>IF(N321="zákl. přenesená",J321,0)</f>
        <v>0</v>
      </c>
      <c r="BH321" s="212">
        <f>IF(N321="sníž. přenesená",J321,0)</f>
        <v>0</v>
      </c>
      <c r="BI321" s="212">
        <f>IF(N321="nulová",J321,0)</f>
        <v>0</v>
      </c>
      <c r="BJ321" s="19" t="s">
        <v>23</v>
      </c>
      <c r="BK321" s="212">
        <f>ROUND(I321*H321,2)</f>
        <v>0</v>
      </c>
      <c r="BL321" s="19" t="s">
        <v>415</v>
      </c>
      <c r="BM321" s="19" t="s">
        <v>5310</v>
      </c>
    </row>
    <row r="322" spans="2:65" s="12" customFormat="1" x14ac:dyDescent="0.3">
      <c r="B322" s="213"/>
      <c r="C322" s="214"/>
      <c r="D322" s="215" t="s">
        <v>417</v>
      </c>
      <c r="E322" s="216" t="s">
        <v>36</v>
      </c>
      <c r="F322" s="217" t="s">
        <v>3999</v>
      </c>
      <c r="G322" s="214"/>
      <c r="H322" s="218" t="s">
        <v>36</v>
      </c>
      <c r="I322" s="219"/>
      <c r="J322" s="214"/>
      <c r="K322" s="214"/>
      <c r="L322" s="220"/>
      <c r="M322" s="221"/>
      <c r="N322" s="222"/>
      <c r="O322" s="222"/>
      <c r="P322" s="222"/>
      <c r="Q322" s="222"/>
      <c r="R322" s="222"/>
      <c r="S322" s="222"/>
      <c r="T322" s="223"/>
      <c r="AT322" s="224" t="s">
        <v>417</v>
      </c>
      <c r="AU322" s="224" t="s">
        <v>94</v>
      </c>
      <c r="AV322" s="12" t="s">
        <v>23</v>
      </c>
      <c r="AW322" s="12" t="s">
        <v>43</v>
      </c>
      <c r="AX322" s="12" t="s">
        <v>79</v>
      </c>
      <c r="AY322" s="224" t="s">
        <v>406</v>
      </c>
    </row>
    <row r="323" spans="2:65" s="12" customFormat="1" x14ac:dyDescent="0.3">
      <c r="B323" s="213"/>
      <c r="C323" s="214"/>
      <c r="D323" s="215" t="s">
        <v>417</v>
      </c>
      <c r="E323" s="216" t="s">
        <v>36</v>
      </c>
      <c r="F323" s="217" t="s">
        <v>1885</v>
      </c>
      <c r="G323" s="214"/>
      <c r="H323" s="218" t="s">
        <v>36</v>
      </c>
      <c r="I323" s="219"/>
      <c r="J323" s="214"/>
      <c r="K323" s="214"/>
      <c r="L323" s="220"/>
      <c r="M323" s="221"/>
      <c r="N323" s="222"/>
      <c r="O323" s="222"/>
      <c r="P323" s="222"/>
      <c r="Q323" s="222"/>
      <c r="R323" s="222"/>
      <c r="S323" s="222"/>
      <c r="T323" s="223"/>
      <c r="AT323" s="224" t="s">
        <v>417</v>
      </c>
      <c r="AU323" s="224" t="s">
        <v>94</v>
      </c>
      <c r="AV323" s="12" t="s">
        <v>23</v>
      </c>
      <c r="AW323" s="12" t="s">
        <v>43</v>
      </c>
      <c r="AX323" s="12" t="s">
        <v>79</v>
      </c>
      <c r="AY323" s="224" t="s">
        <v>406</v>
      </c>
    </row>
    <row r="324" spans="2:65" s="13" customFormat="1" x14ac:dyDescent="0.3">
      <c r="B324" s="225"/>
      <c r="C324" s="226"/>
      <c r="D324" s="215" t="s">
        <v>417</v>
      </c>
      <c r="E324" s="227" t="s">
        <v>36</v>
      </c>
      <c r="F324" s="228" t="s">
        <v>5311</v>
      </c>
      <c r="G324" s="226"/>
      <c r="H324" s="229">
        <v>17.544</v>
      </c>
      <c r="I324" s="230"/>
      <c r="J324" s="226"/>
      <c r="K324" s="226"/>
      <c r="L324" s="231"/>
      <c r="M324" s="232"/>
      <c r="N324" s="233"/>
      <c r="O324" s="233"/>
      <c r="P324" s="233"/>
      <c r="Q324" s="233"/>
      <c r="R324" s="233"/>
      <c r="S324" s="233"/>
      <c r="T324" s="234"/>
      <c r="AT324" s="235" t="s">
        <v>417</v>
      </c>
      <c r="AU324" s="235" t="s">
        <v>94</v>
      </c>
      <c r="AV324" s="13" t="s">
        <v>87</v>
      </c>
      <c r="AW324" s="13" t="s">
        <v>43</v>
      </c>
      <c r="AX324" s="13" t="s">
        <v>79</v>
      </c>
      <c r="AY324" s="235" t="s">
        <v>406</v>
      </c>
    </row>
    <row r="325" spans="2:65" s="13" customFormat="1" x14ac:dyDescent="0.3">
      <c r="B325" s="225"/>
      <c r="C325" s="226"/>
      <c r="D325" s="215" t="s">
        <v>417</v>
      </c>
      <c r="E325" s="227" t="s">
        <v>36</v>
      </c>
      <c r="F325" s="228" t="s">
        <v>5312</v>
      </c>
      <c r="G325" s="226"/>
      <c r="H325" s="229">
        <v>5.319</v>
      </c>
      <c r="I325" s="230"/>
      <c r="J325" s="226"/>
      <c r="K325" s="226"/>
      <c r="L325" s="231"/>
      <c r="M325" s="232"/>
      <c r="N325" s="233"/>
      <c r="O325" s="233"/>
      <c r="P325" s="233"/>
      <c r="Q325" s="233"/>
      <c r="R325" s="233"/>
      <c r="S325" s="233"/>
      <c r="T325" s="234"/>
      <c r="AT325" s="235" t="s">
        <v>417</v>
      </c>
      <c r="AU325" s="235" t="s">
        <v>94</v>
      </c>
      <c r="AV325" s="13" t="s">
        <v>87</v>
      </c>
      <c r="AW325" s="13" t="s">
        <v>43</v>
      </c>
      <c r="AX325" s="13" t="s">
        <v>79</v>
      </c>
      <c r="AY325" s="235" t="s">
        <v>406</v>
      </c>
    </row>
    <row r="326" spans="2:65" s="13" customFormat="1" x14ac:dyDescent="0.3">
      <c r="B326" s="225"/>
      <c r="C326" s="226"/>
      <c r="D326" s="215" t="s">
        <v>417</v>
      </c>
      <c r="E326" s="227" t="s">
        <v>36</v>
      </c>
      <c r="F326" s="228" t="s">
        <v>5313</v>
      </c>
      <c r="G326" s="226"/>
      <c r="H326" s="229">
        <v>4.968</v>
      </c>
      <c r="I326" s="230"/>
      <c r="J326" s="226"/>
      <c r="K326" s="226"/>
      <c r="L326" s="231"/>
      <c r="M326" s="232"/>
      <c r="N326" s="233"/>
      <c r="O326" s="233"/>
      <c r="P326" s="233"/>
      <c r="Q326" s="233"/>
      <c r="R326" s="233"/>
      <c r="S326" s="233"/>
      <c r="T326" s="234"/>
      <c r="AT326" s="235" t="s">
        <v>417</v>
      </c>
      <c r="AU326" s="235" t="s">
        <v>94</v>
      </c>
      <c r="AV326" s="13" t="s">
        <v>87</v>
      </c>
      <c r="AW326" s="13" t="s">
        <v>43</v>
      </c>
      <c r="AX326" s="13" t="s">
        <v>79</v>
      </c>
      <c r="AY326" s="235" t="s">
        <v>406</v>
      </c>
    </row>
    <row r="327" spans="2:65" s="13" customFormat="1" x14ac:dyDescent="0.3">
      <c r="B327" s="225"/>
      <c r="C327" s="226"/>
      <c r="D327" s="215" t="s">
        <v>417</v>
      </c>
      <c r="E327" s="227" t="s">
        <v>36</v>
      </c>
      <c r="F327" s="228" t="s">
        <v>5314</v>
      </c>
      <c r="G327" s="226"/>
      <c r="H327" s="229">
        <v>0.72</v>
      </c>
      <c r="I327" s="230"/>
      <c r="J327" s="226"/>
      <c r="K327" s="226"/>
      <c r="L327" s="231"/>
      <c r="M327" s="232"/>
      <c r="N327" s="233"/>
      <c r="O327" s="233"/>
      <c r="P327" s="233"/>
      <c r="Q327" s="233"/>
      <c r="R327" s="233"/>
      <c r="S327" s="233"/>
      <c r="T327" s="234"/>
      <c r="AT327" s="235" t="s">
        <v>417</v>
      </c>
      <c r="AU327" s="235" t="s">
        <v>94</v>
      </c>
      <c r="AV327" s="13" t="s">
        <v>87</v>
      </c>
      <c r="AW327" s="13" t="s">
        <v>43</v>
      </c>
      <c r="AX327" s="13" t="s">
        <v>79</v>
      </c>
      <c r="AY327" s="235" t="s">
        <v>406</v>
      </c>
    </row>
    <row r="328" spans="2:65" s="12" customFormat="1" x14ac:dyDescent="0.3">
      <c r="B328" s="213"/>
      <c r="C328" s="214"/>
      <c r="D328" s="215" t="s">
        <v>417</v>
      </c>
      <c r="E328" s="216" t="s">
        <v>36</v>
      </c>
      <c r="F328" s="217" t="s">
        <v>763</v>
      </c>
      <c r="G328" s="214"/>
      <c r="H328" s="218" t="s">
        <v>36</v>
      </c>
      <c r="I328" s="219"/>
      <c r="J328" s="214"/>
      <c r="K328" s="214"/>
      <c r="L328" s="220"/>
      <c r="M328" s="221"/>
      <c r="N328" s="222"/>
      <c r="O328" s="222"/>
      <c r="P328" s="222"/>
      <c r="Q328" s="222"/>
      <c r="R328" s="222"/>
      <c r="S328" s="222"/>
      <c r="T328" s="223"/>
      <c r="AT328" s="224" t="s">
        <v>417</v>
      </c>
      <c r="AU328" s="224" t="s">
        <v>94</v>
      </c>
      <c r="AV328" s="12" t="s">
        <v>23</v>
      </c>
      <c r="AW328" s="12" t="s">
        <v>43</v>
      </c>
      <c r="AX328" s="12" t="s">
        <v>79</v>
      </c>
      <c r="AY328" s="224" t="s">
        <v>406</v>
      </c>
    </row>
    <row r="329" spans="2:65" s="13" customFormat="1" x14ac:dyDescent="0.3">
      <c r="B329" s="225"/>
      <c r="C329" s="226"/>
      <c r="D329" s="215" t="s">
        <v>417</v>
      </c>
      <c r="E329" s="227" t="s">
        <v>36</v>
      </c>
      <c r="F329" s="228" t="s">
        <v>5315</v>
      </c>
      <c r="G329" s="226"/>
      <c r="H329" s="229">
        <v>4.08</v>
      </c>
      <c r="I329" s="230"/>
      <c r="J329" s="226"/>
      <c r="K329" s="226"/>
      <c r="L329" s="231"/>
      <c r="M329" s="232"/>
      <c r="N329" s="233"/>
      <c r="O329" s="233"/>
      <c r="P329" s="233"/>
      <c r="Q329" s="233"/>
      <c r="R329" s="233"/>
      <c r="S329" s="233"/>
      <c r="T329" s="234"/>
      <c r="AT329" s="235" t="s">
        <v>417</v>
      </c>
      <c r="AU329" s="235" t="s">
        <v>94</v>
      </c>
      <c r="AV329" s="13" t="s">
        <v>87</v>
      </c>
      <c r="AW329" s="13" t="s">
        <v>43</v>
      </c>
      <c r="AX329" s="13" t="s">
        <v>79</v>
      </c>
      <c r="AY329" s="235" t="s">
        <v>406</v>
      </c>
    </row>
    <row r="330" spans="2:65" s="13" customFormat="1" x14ac:dyDescent="0.3">
      <c r="B330" s="225"/>
      <c r="C330" s="226"/>
      <c r="D330" s="215" t="s">
        <v>417</v>
      </c>
      <c r="E330" s="227" t="s">
        <v>36</v>
      </c>
      <c r="F330" s="228" t="s">
        <v>5316</v>
      </c>
      <c r="G330" s="226"/>
      <c r="H330" s="229">
        <v>6.76</v>
      </c>
      <c r="I330" s="230"/>
      <c r="J330" s="226"/>
      <c r="K330" s="226"/>
      <c r="L330" s="231"/>
      <c r="M330" s="232"/>
      <c r="N330" s="233"/>
      <c r="O330" s="233"/>
      <c r="P330" s="233"/>
      <c r="Q330" s="233"/>
      <c r="R330" s="233"/>
      <c r="S330" s="233"/>
      <c r="T330" s="234"/>
      <c r="AT330" s="235" t="s">
        <v>417</v>
      </c>
      <c r="AU330" s="235" t="s">
        <v>94</v>
      </c>
      <c r="AV330" s="13" t="s">
        <v>87</v>
      </c>
      <c r="AW330" s="13" t="s">
        <v>43</v>
      </c>
      <c r="AX330" s="13" t="s">
        <v>79</v>
      </c>
      <c r="AY330" s="235" t="s">
        <v>406</v>
      </c>
    </row>
    <row r="331" spans="2:65" s="14" customFormat="1" x14ac:dyDescent="0.3">
      <c r="B331" s="236"/>
      <c r="C331" s="237"/>
      <c r="D331" s="215" t="s">
        <v>417</v>
      </c>
      <c r="E331" s="238" t="s">
        <v>283</v>
      </c>
      <c r="F331" s="239" t="s">
        <v>421</v>
      </c>
      <c r="G331" s="237"/>
      <c r="H331" s="240">
        <v>39.390999999999998</v>
      </c>
      <c r="I331" s="241"/>
      <c r="J331" s="237"/>
      <c r="K331" s="237"/>
      <c r="L331" s="242"/>
      <c r="M331" s="243"/>
      <c r="N331" s="244"/>
      <c r="O331" s="244"/>
      <c r="P331" s="244"/>
      <c r="Q331" s="244"/>
      <c r="R331" s="244"/>
      <c r="S331" s="244"/>
      <c r="T331" s="245"/>
      <c r="AT331" s="246" t="s">
        <v>417</v>
      </c>
      <c r="AU331" s="246" t="s">
        <v>94</v>
      </c>
      <c r="AV331" s="14" t="s">
        <v>415</v>
      </c>
      <c r="AW331" s="14" t="s">
        <v>43</v>
      </c>
      <c r="AX331" s="14" t="s">
        <v>79</v>
      </c>
      <c r="AY331" s="246" t="s">
        <v>406</v>
      </c>
    </row>
    <row r="332" spans="2:65" s="12" customFormat="1" x14ac:dyDescent="0.3">
      <c r="B332" s="213"/>
      <c r="C332" s="214"/>
      <c r="D332" s="215" t="s">
        <v>417</v>
      </c>
      <c r="E332" s="216" t="s">
        <v>36</v>
      </c>
      <c r="F332" s="217" t="s">
        <v>4008</v>
      </c>
      <c r="G332" s="214"/>
      <c r="H332" s="218" t="s">
        <v>36</v>
      </c>
      <c r="I332" s="219"/>
      <c r="J332" s="214"/>
      <c r="K332" s="214"/>
      <c r="L332" s="220"/>
      <c r="M332" s="221"/>
      <c r="N332" s="222"/>
      <c r="O332" s="222"/>
      <c r="P332" s="222"/>
      <c r="Q332" s="222"/>
      <c r="R332" s="222"/>
      <c r="S332" s="222"/>
      <c r="T332" s="223"/>
      <c r="AT332" s="224" t="s">
        <v>417</v>
      </c>
      <c r="AU332" s="224" t="s">
        <v>94</v>
      </c>
      <c r="AV332" s="12" t="s">
        <v>23</v>
      </c>
      <c r="AW332" s="12" t="s">
        <v>43</v>
      </c>
      <c r="AX332" s="12" t="s">
        <v>79</v>
      </c>
      <c r="AY332" s="224" t="s">
        <v>406</v>
      </c>
    </row>
    <row r="333" spans="2:65" s="12" customFormat="1" x14ac:dyDescent="0.3">
      <c r="B333" s="213"/>
      <c r="C333" s="214"/>
      <c r="D333" s="215" t="s">
        <v>417</v>
      </c>
      <c r="E333" s="216" t="s">
        <v>36</v>
      </c>
      <c r="F333" s="217" t="s">
        <v>1885</v>
      </c>
      <c r="G333" s="214"/>
      <c r="H333" s="218" t="s">
        <v>36</v>
      </c>
      <c r="I333" s="219"/>
      <c r="J333" s="214"/>
      <c r="K333" s="214"/>
      <c r="L333" s="220"/>
      <c r="M333" s="221"/>
      <c r="N333" s="222"/>
      <c r="O333" s="222"/>
      <c r="P333" s="222"/>
      <c r="Q333" s="222"/>
      <c r="R333" s="222"/>
      <c r="S333" s="222"/>
      <c r="T333" s="223"/>
      <c r="AT333" s="224" t="s">
        <v>417</v>
      </c>
      <c r="AU333" s="224" t="s">
        <v>94</v>
      </c>
      <c r="AV333" s="12" t="s">
        <v>23</v>
      </c>
      <c r="AW333" s="12" t="s">
        <v>43</v>
      </c>
      <c r="AX333" s="12" t="s">
        <v>79</v>
      </c>
      <c r="AY333" s="224" t="s">
        <v>406</v>
      </c>
    </row>
    <row r="334" spans="2:65" s="12" customFormat="1" x14ac:dyDescent="0.3">
      <c r="B334" s="213"/>
      <c r="C334" s="214"/>
      <c r="D334" s="215" t="s">
        <v>417</v>
      </c>
      <c r="E334" s="216" t="s">
        <v>36</v>
      </c>
      <c r="F334" s="217" t="s">
        <v>763</v>
      </c>
      <c r="G334" s="214"/>
      <c r="H334" s="218" t="s">
        <v>36</v>
      </c>
      <c r="I334" s="219"/>
      <c r="J334" s="214"/>
      <c r="K334" s="214"/>
      <c r="L334" s="220"/>
      <c r="M334" s="221"/>
      <c r="N334" s="222"/>
      <c r="O334" s="222"/>
      <c r="P334" s="222"/>
      <c r="Q334" s="222"/>
      <c r="R334" s="222"/>
      <c r="S334" s="222"/>
      <c r="T334" s="223"/>
      <c r="AT334" s="224" t="s">
        <v>417</v>
      </c>
      <c r="AU334" s="224" t="s">
        <v>94</v>
      </c>
      <c r="AV334" s="12" t="s">
        <v>23</v>
      </c>
      <c r="AW334" s="12" t="s">
        <v>43</v>
      </c>
      <c r="AX334" s="12" t="s">
        <v>79</v>
      </c>
      <c r="AY334" s="224" t="s">
        <v>406</v>
      </c>
    </row>
    <row r="335" spans="2:65" s="13" customFormat="1" x14ac:dyDescent="0.3">
      <c r="B335" s="225"/>
      <c r="C335" s="226"/>
      <c r="D335" s="215" t="s">
        <v>417</v>
      </c>
      <c r="E335" s="227" t="s">
        <v>36</v>
      </c>
      <c r="F335" s="228" t="s">
        <v>5317</v>
      </c>
      <c r="G335" s="226"/>
      <c r="H335" s="229">
        <v>7.8780000000000001</v>
      </c>
      <c r="I335" s="230"/>
      <c r="J335" s="226"/>
      <c r="K335" s="226"/>
      <c r="L335" s="231"/>
      <c r="M335" s="232"/>
      <c r="N335" s="233"/>
      <c r="O335" s="233"/>
      <c r="P335" s="233"/>
      <c r="Q335" s="233"/>
      <c r="R335" s="233"/>
      <c r="S335" s="233"/>
      <c r="T335" s="234"/>
      <c r="AT335" s="235" t="s">
        <v>417</v>
      </c>
      <c r="AU335" s="235" t="s">
        <v>94</v>
      </c>
      <c r="AV335" s="13" t="s">
        <v>87</v>
      </c>
      <c r="AW335" s="13" t="s">
        <v>43</v>
      </c>
      <c r="AX335" s="13" t="s">
        <v>79</v>
      </c>
      <c r="AY335" s="235" t="s">
        <v>406</v>
      </c>
    </row>
    <row r="336" spans="2:65" s="14" customFormat="1" x14ac:dyDescent="0.3">
      <c r="B336" s="236"/>
      <c r="C336" s="237"/>
      <c r="D336" s="247" t="s">
        <v>417</v>
      </c>
      <c r="E336" s="248" t="s">
        <v>284</v>
      </c>
      <c r="F336" s="249" t="s">
        <v>421</v>
      </c>
      <c r="G336" s="237"/>
      <c r="H336" s="250">
        <v>7.8780000000000001</v>
      </c>
      <c r="I336" s="241"/>
      <c r="J336" s="237"/>
      <c r="K336" s="237"/>
      <c r="L336" s="242"/>
      <c r="M336" s="243"/>
      <c r="N336" s="244"/>
      <c r="O336" s="244"/>
      <c r="P336" s="244"/>
      <c r="Q336" s="244"/>
      <c r="R336" s="244"/>
      <c r="S336" s="244"/>
      <c r="T336" s="245"/>
      <c r="AT336" s="246" t="s">
        <v>417</v>
      </c>
      <c r="AU336" s="246" t="s">
        <v>94</v>
      </c>
      <c r="AV336" s="14" t="s">
        <v>415</v>
      </c>
      <c r="AW336" s="14" t="s">
        <v>43</v>
      </c>
      <c r="AX336" s="14" t="s">
        <v>23</v>
      </c>
      <c r="AY336" s="246" t="s">
        <v>406</v>
      </c>
    </row>
    <row r="337" spans="2:65" s="1" customFormat="1" ht="22.5" customHeight="1" x14ac:dyDescent="0.3">
      <c r="B337" s="37"/>
      <c r="C337" s="201" t="s">
        <v>775</v>
      </c>
      <c r="D337" s="201" t="s">
        <v>410</v>
      </c>
      <c r="E337" s="202" t="s">
        <v>5318</v>
      </c>
      <c r="F337" s="203" t="s">
        <v>5319</v>
      </c>
      <c r="G337" s="204" t="s">
        <v>413</v>
      </c>
      <c r="H337" s="205">
        <v>7.8780000000000001</v>
      </c>
      <c r="I337" s="206"/>
      <c r="J337" s="207">
        <f>ROUND(I337*H337,2)</f>
        <v>0</v>
      </c>
      <c r="K337" s="203" t="s">
        <v>414</v>
      </c>
      <c r="L337" s="57"/>
      <c r="M337" s="208" t="s">
        <v>36</v>
      </c>
      <c r="N337" s="209" t="s">
        <v>50</v>
      </c>
      <c r="O337" s="38"/>
      <c r="P337" s="210">
        <f>O337*H337</f>
        <v>0</v>
      </c>
      <c r="Q337" s="210">
        <v>0</v>
      </c>
      <c r="R337" s="210">
        <f>Q337*H337</f>
        <v>0</v>
      </c>
      <c r="S337" s="210">
        <v>0</v>
      </c>
      <c r="T337" s="211">
        <f>S337*H337</f>
        <v>0</v>
      </c>
      <c r="AR337" s="19" t="s">
        <v>415</v>
      </c>
      <c r="AT337" s="19" t="s">
        <v>410</v>
      </c>
      <c r="AU337" s="19" t="s">
        <v>94</v>
      </c>
      <c r="AY337" s="19" t="s">
        <v>406</v>
      </c>
      <c r="BE337" s="212">
        <f>IF(N337="základní",J337,0)</f>
        <v>0</v>
      </c>
      <c r="BF337" s="212">
        <f>IF(N337="snížená",J337,0)</f>
        <v>0</v>
      </c>
      <c r="BG337" s="212">
        <f>IF(N337="zákl. přenesená",J337,0)</f>
        <v>0</v>
      </c>
      <c r="BH337" s="212">
        <f>IF(N337="sníž. přenesená",J337,0)</f>
        <v>0</v>
      </c>
      <c r="BI337" s="212">
        <f>IF(N337="nulová",J337,0)</f>
        <v>0</v>
      </c>
      <c r="BJ337" s="19" t="s">
        <v>23</v>
      </c>
      <c r="BK337" s="212">
        <f>ROUND(I337*H337,2)</f>
        <v>0</v>
      </c>
      <c r="BL337" s="19" t="s">
        <v>415</v>
      </c>
      <c r="BM337" s="19" t="s">
        <v>5320</v>
      </c>
    </row>
    <row r="338" spans="2:65" s="13" customFormat="1" x14ac:dyDescent="0.3">
      <c r="B338" s="225"/>
      <c r="C338" s="226"/>
      <c r="D338" s="247" t="s">
        <v>417</v>
      </c>
      <c r="E338" s="251" t="s">
        <v>36</v>
      </c>
      <c r="F338" s="252" t="s">
        <v>5321</v>
      </c>
      <c r="G338" s="226"/>
      <c r="H338" s="253">
        <v>7.8780000000000001</v>
      </c>
      <c r="I338" s="230"/>
      <c r="J338" s="226"/>
      <c r="K338" s="226"/>
      <c r="L338" s="231"/>
      <c r="M338" s="232"/>
      <c r="N338" s="233"/>
      <c r="O338" s="233"/>
      <c r="P338" s="233"/>
      <c r="Q338" s="233"/>
      <c r="R338" s="233"/>
      <c r="S338" s="233"/>
      <c r="T338" s="234"/>
      <c r="AT338" s="235" t="s">
        <v>417</v>
      </c>
      <c r="AU338" s="235" t="s">
        <v>94</v>
      </c>
      <c r="AV338" s="13" t="s">
        <v>87</v>
      </c>
      <c r="AW338" s="13" t="s">
        <v>43</v>
      </c>
      <c r="AX338" s="13" t="s">
        <v>23</v>
      </c>
      <c r="AY338" s="235" t="s">
        <v>406</v>
      </c>
    </row>
    <row r="339" spans="2:65" s="1" customFormat="1" ht="22.5" customHeight="1" x14ac:dyDescent="0.3">
      <c r="B339" s="37"/>
      <c r="C339" s="201" t="s">
        <v>778</v>
      </c>
      <c r="D339" s="201" t="s">
        <v>410</v>
      </c>
      <c r="E339" s="202" t="s">
        <v>739</v>
      </c>
      <c r="F339" s="203" t="s">
        <v>740</v>
      </c>
      <c r="G339" s="204" t="s">
        <v>596</v>
      </c>
      <c r="H339" s="205">
        <v>1.3</v>
      </c>
      <c r="I339" s="206"/>
      <c r="J339" s="207">
        <f>ROUND(I339*H339,2)</f>
        <v>0</v>
      </c>
      <c r="K339" s="203" t="s">
        <v>414</v>
      </c>
      <c r="L339" s="57"/>
      <c r="M339" s="208" t="s">
        <v>36</v>
      </c>
      <c r="N339" s="209" t="s">
        <v>50</v>
      </c>
      <c r="O339" s="38"/>
      <c r="P339" s="210">
        <f>O339*H339</f>
        <v>0</v>
      </c>
      <c r="Q339" s="210">
        <v>1.269E-2</v>
      </c>
      <c r="R339" s="210">
        <f>Q339*H339</f>
        <v>1.6497000000000001E-2</v>
      </c>
      <c r="S339" s="210">
        <v>0</v>
      </c>
      <c r="T339" s="211">
        <f>S339*H339</f>
        <v>0</v>
      </c>
      <c r="AR339" s="19" t="s">
        <v>415</v>
      </c>
      <c r="AT339" s="19" t="s">
        <v>410</v>
      </c>
      <c r="AU339" s="19" t="s">
        <v>94</v>
      </c>
      <c r="AY339" s="19" t="s">
        <v>406</v>
      </c>
      <c r="BE339" s="212">
        <f>IF(N339="základní",J339,0)</f>
        <v>0</v>
      </c>
      <c r="BF339" s="212">
        <f>IF(N339="snížená",J339,0)</f>
        <v>0</v>
      </c>
      <c r="BG339" s="212">
        <f>IF(N339="zákl. přenesená",J339,0)</f>
        <v>0</v>
      </c>
      <c r="BH339" s="212">
        <f>IF(N339="sníž. přenesená",J339,0)</f>
        <v>0</v>
      </c>
      <c r="BI339" s="212">
        <f>IF(N339="nulová",J339,0)</f>
        <v>0</v>
      </c>
      <c r="BJ339" s="19" t="s">
        <v>23</v>
      </c>
      <c r="BK339" s="212">
        <f>ROUND(I339*H339,2)</f>
        <v>0</v>
      </c>
      <c r="BL339" s="19" t="s">
        <v>415</v>
      </c>
      <c r="BM339" s="19" t="s">
        <v>5322</v>
      </c>
    </row>
    <row r="340" spans="2:65" s="13" customFormat="1" x14ac:dyDescent="0.3">
      <c r="B340" s="225"/>
      <c r="C340" s="226"/>
      <c r="D340" s="215" t="s">
        <v>417</v>
      </c>
      <c r="E340" s="227" t="s">
        <v>36</v>
      </c>
      <c r="F340" s="228" t="s">
        <v>5323</v>
      </c>
      <c r="G340" s="226"/>
      <c r="H340" s="229">
        <v>1.3</v>
      </c>
      <c r="I340" s="230"/>
      <c r="J340" s="226"/>
      <c r="K340" s="226"/>
      <c r="L340" s="231"/>
      <c r="M340" s="232"/>
      <c r="N340" s="233"/>
      <c r="O340" s="233"/>
      <c r="P340" s="233"/>
      <c r="Q340" s="233"/>
      <c r="R340" s="233"/>
      <c r="S340" s="233"/>
      <c r="T340" s="234"/>
      <c r="AT340" s="235" t="s">
        <v>417</v>
      </c>
      <c r="AU340" s="235" t="s">
        <v>94</v>
      </c>
      <c r="AV340" s="13" t="s">
        <v>87</v>
      </c>
      <c r="AW340" s="13" t="s">
        <v>43</v>
      </c>
      <c r="AX340" s="13" t="s">
        <v>79</v>
      </c>
      <c r="AY340" s="235" t="s">
        <v>406</v>
      </c>
    </row>
    <row r="341" spans="2:65" s="15" customFormat="1" x14ac:dyDescent="0.3">
      <c r="B341" s="254"/>
      <c r="C341" s="255"/>
      <c r="D341" s="247" t="s">
        <v>417</v>
      </c>
      <c r="E341" s="265" t="s">
        <v>296</v>
      </c>
      <c r="F341" s="266" t="s">
        <v>435</v>
      </c>
      <c r="G341" s="255"/>
      <c r="H341" s="267">
        <v>1.3</v>
      </c>
      <c r="I341" s="259"/>
      <c r="J341" s="255"/>
      <c r="K341" s="255"/>
      <c r="L341" s="260"/>
      <c r="M341" s="261"/>
      <c r="N341" s="262"/>
      <c r="O341" s="262"/>
      <c r="P341" s="262"/>
      <c r="Q341" s="262"/>
      <c r="R341" s="262"/>
      <c r="S341" s="262"/>
      <c r="T341" s="263"/>
      <c r="AT341" s="264" t="s">
        <v>417</v>
      </c>
      <c r="AU341" s="264" t="s">
        <v>94</v>
      </c>
      <c r="AV341" s="15" t="s">
        <v>94</v>
      </c>
      <c r="AW341" s="15" t="s">
        <v>43</v>
      </c>
      <c r="AX341" s="15" t="s">
        <v>23</v>
      </c>
      <c r="AY341" s="264" t="s">
        <v>406</v>
      </c>
    </row>
    <row r="342" spans="2:65" s="1" customFormat="1" ht="22.5" customHeight="1" x14ac:dyDescent="0.3">
      <c r="B342" s="37"/>
      <c r="C342" s="201" t="s">
        <v>781</v>
      </c>
      <c r="D342" s="201" t="s">
        <v>410</v>
      </c>
      <c r="E342" s="202" t="s">
        <v>744</v>
      </c>
      <c r="F342" s="203" t="s">
        <v>745</v>
      </c>
      <c r="G342" s="204" t="s">
        <v>596</v>
      </c>
      <c r="H342" s="205">
        <v>7.8</v>
      </c>
      <c r="I342" s="206"/>
      <c r="J342" s="207">
        <f>ROUND(I342*H342,2)</f>
        <v>0</v>
      </c>
      <c r="K342" s="203" t="s">
        <v>414</v>
      </c>
      <c r="L342" s="57"/>
      <c r="M342" s="208" t="s">
        <v>36</v>
      </c>
      <c r="N342" s="209" t="s">
        <v>50</v>
      </c>
      <c r="O342" s="38"/>
      <c r="P342" s="210">
        <f>O342*H342</f>
        <v>0</v>
      </c>
      <c r="Q342" s="210">
        <v>3.6900000000000002E-2</v>
      </c>
      <c r="R342" s="210">
        <f>Q342*H342</f>
        <v>0.28782000000000002</v>
      </c>
      <c r="S342" s="210">
        <v>0</v>
      </c>
      <c r="T342" s="211">
        <f>S342*H342</f>
        <v>0</v>
      </c>
      <c r="AR342" s="19" t="s">
        <v>415</v>
      </c>
      <c r="AT342" s="19" t="s">
        <v>410</v>
      </c>
      <c r="AU342" s="19" t="s">
        <v>94</v>
      </c>
      <c r="AY342" s="19" t="s">
        <v>406</v>
      </c>
      <c r="BE342" s="212">
        <f>IF(N342="základní",J342,0)</f>
        <v>0</v>
      </c>
      <c r="BF342" s="212">
        <f>IF(N342="snížená",J342,0)</f>
        <v>0</v>
      </c>
      <c r="BG342" s="212">
        <f>IF(N342="zákl. přenesená",J342,0)</f>
        <v>0</v>
      </c>
      <c r="BH342" s="212">
        <f>IF(N342="sníž. přenesená",J342,0)</f>
        <v>0</v>
      </c>
      <c r="BI342" s="212">
        <f>IF(N342="nulová",J342,0)</f>
        <v>0</v>
      </c>
      <c r="BJ342" s="19" t="s">
        <v>23</v>
      </c>
      <c r="BK342" s="212">
        <f>ROUND(I342*H342,2)</f>
        <v>0</v>
      </c>
      <c r="BL342" s="19" t="s">
        <v>415</v>
      </c>
      <c r="BM342" s="19" t="s">
        <v>5324</v>
      </c>
    </row>
    <row r="343" spans="2:65" s="13" customFormat="1" x14ac:dyDescent="0.3">
      <c r="B343" s="225"/>
      <c r="C343" s="226"/>
      <c r="D343" s="215" t="s">
        <v>417</v>
      </c>
      <c r="E343" s="227" t="s">
        <v>36</v>
      </c>
      <c r="F343" s="228" t="s">
        <v>5325</v>
      </c>
      <c r="G343" s="226"/>
      <c r="H343" s="229">
        <v>7.8</v>
      </c>
      <c r="I343" s="230"/>
      <c r="J343" s="226"/>
      <c r="K343" s="226"/>
      <c r="L343" s="231"/>
      <c r="M343" s="232"/>
      <c r="N343" s="233"/>
      <c r="O343" s="233"/>
      <c r="P343" s="233"/>
      <c r="Q343" s="233"/>
      <c r="R343" s="233"/>
      <c r="S343" s="233"/>
      <c r="T343" s="234"/>
      <c r="AT343" s="235" t="s">
        <v>417</v>
      </c>
      <c r="AU343" s="235" t="s">
        <v>94</v>
      </c>
      <c r="AV343" s="13" t="s">
        <v>87</v>
      </c>
      <c r="AW343" s="13" t="s">
        <v>43</v>
      </c>
      <c r="AX343" s="13" t="s">
        <v>79</v>
      </c>
      <c r="AY343" s="235" t="s">
        <v>406</v>
      </c>
    </row>
    <row r="344" spans="2:65" s="15" customFormat="1" x14ac:dyDescent="0.3">
      <c r="B344" s="254"/>
      <c r="C344" s="255"/>
      <c r="D344" s="247" t="s">
        <v>417</v>
      </c>
      <c r="E344" s="265" t="s">
        <v>253</v>
      </c>
      <c r="F344" s="266" t="s">
        <v>435</v>
      </c>
      <c r="G344" s="255"/>
      <c r="H344" s="267">
        <v>7.8</v>
      </c>
      <c r="I344" s="259"/>
      <c r="J344" s="255"/>
      <c r="K344" s="255"/>
      <c r="L344" s="260"/>
      <c r="M344" s="261"/>
      <c r="N344" s="262"/>
      <c r="O344" s="262"/>
      <c r="P344" s="262"/>
      <c r="Q344" s="262"/>
      <c r="R344" s="262"/>
      <c r="S344" s="262"/>
      <c r="T344" s="263"/>
      <c r="AT344" s="264" t="s">
        <v>417</v>
      </c>
      <c r="AU344" s="264" t="s">
        <v>94</v>
      </c>
      <c r="AV344" s="15" t="s">
        <v>94</v>
      </c>
      <c r="AW344" s="15" t="s">
        <v>43</v>
      </c>
      <c r="AX344" s="15" t="s">
        <v>23</v>
      </c>
      <c r="AY344" s="264" t="s">
        <v>406</v>
      </c>
    </row>
    <row r="345" spans="2:65" s="1" customFormat="1" ht="22.5" customHeight="1" x14ac:dyDescent="0.3">
      <c r="B345" s="37"/>
      <c r="C345" s="201" t="s">
        <v>784</v>
      </c>
      <c r="D345" s="201" t="s">
        <v>410</v>
      </c>
      <c r="E345" s="202" t="s">
        <v>749</v>
      </c>
      <c r="F345" s="203" t="s">
        <v>750</v>
      </c>
      <c r="G345" s="204" t="s">
        <v>413</v>
      </c>
      <c r="H345" s="205">
        <v>14.544</v>
      </c>
      <c r="I345" s="206"/>
      <c r="J345" s="207">
        <f>ROUND(I345*H345,2)</f>
        <v>0</v>
      </c>
      <c r="K345" s="203" t="s">
        <v>414</v>
      </c>
      <c r="L345" s="57"/>
      <c r="M345" s="208" t="s">
        <v>36</v>
      </c>
      <c r="N345" s="209" t="s">
        <v>50</v>
      </c>
      <c r="O345" s="38"/>
      <c r="P345" s="210">
        <f>O345*H345</f>
        <v>0</v>
      </c>
      <c r="Q345" s="210">
        <v>0</v>
      </c>
      <c r="R345" s="210">
        <f>Q345*H345</f>
        <v>0</v>
      </c>
      <c r="S345" s="210">
        <v>0</v>
      </c>
      <c r="T345" s="211">
        <f>S345*H345</f>
        <v>0</v>
      </c>
      <c r="AR345" s="19" t="s">
        <v>415</v>
      </c>
      <c r="AT345" s="19" t="s">
        <v>410</v>
      </c>
      <c r="AU345" s="19" t="s">
        <v>94</v>
      </c>
      <c r="AY345" s="19" t="s">
        <v>406</v>
      </c>
      <c r="BE345" s="212">
        <f>IF(N345="základní",J345,0)</f>
        <v>0</v>
      </c>
      <c r="BF345" s="212">
        <f>IF(N345="snížená",J345,0)</f>
        <v>0</v>
      </c>
      <c r="BG345" s="212">
        <f>IF(N345="zákl. přenesená",J345,0)</f>
        <v>0</v>
      </c>
      <c r="BH345" s="212">
        <f>IF(N345="sníž. přenesená",J345,0)</f>
        <v>0</v>
      </c>
      <c r="BI345" s="212">
        <f>IF(N345="nulová",J345,0)</f>
        <v>0</v>
      </c>
      <c r="BJ345" s="19" t="s">
        <v>23</v>
      </c>
      <c r="BK345" s="212">
        <f>ROUND(I345*H345,2)</f>
        <v>0</v>
      </c>
      <c r="BL345" s="19" t="s">
        <v>415</v>
      </c>
      <c r="BM345" s="19" t="s">
        <v>5326</v>
      </c>
    </row>
    <row r="346" spans="2:65" s="13" customFormat="1" x14ac:dyDescent="0.3">
      <c r="B346" s="225"/>
      <c r="C346" s="226"/>
      <c r="D346" s="215" t="s">
        <v>417</v>
      </c>
      <c r="E346" s="227" t="s">
        <v>36</v>
      </c>
      <c r="F346" s="228" t="s">
        <v>5327</v>
      </c>
      <c r="G346" s="226"/>
      <c r="H346" s="229">
        <v>2.8439999999999999</v>
      </c>
      <c r="I346" s="230"/>
      <c r="J346" s="226"/>
      <c r="K346" s="226"/>
      <c r="L346" s="231"/>
      <c r="M346" s="232"/>
      <c r="N346" s="233"/>
      <c r="O346" s="233"/>
      <c r="P346" s="233"/>
      <c r="Q346" s="233"/>
      <c r="R346" s="233"/>
      <c r="S346" s="233"/>
      <c r="T346" s="234"/>
      <c r="AT346" s="235" t="s">
        <v>417</v>
      </c>
      <c r="AU346" s="235" t="s">
        <v>94</v>
      </c>
      <c r="AV346" s="13" t="s">
        <v>87</v>
      </c>
      <c r="AW346" s="13" t="s">
        <v>43</v>
      </c>
      <c r="AX346" s="13" t="s">
        <v>79</v>
      </c>
      <c r="AY346" s="235" t="s">
        <v>406</v>
      </c>
    </row>
    <row r="347" spans="2:65" s="13" customFormat="1" x14ac:dyDescent="0.3">
      <c r="B347" s="225"/>
      <c r="C347" s="226"/>
      <c r="D347" s="215" t="s">
        <v>417</v>
      </c>
      <c r="E347" s="227" t="s">
        <v>36</v>
      </c>
      <c r="F347" s="228" t="s">
        <v>754</v>
      </c>
      <c r="G347" s="226"/>
      <c r="H347" s="229">
        <v>11.7</v>
      </c>
      <c r="I347" s="230"/>
      <c r="J347" s="226"/>
      <c r="K347" s="226"/>
      <c r="L347" s="231"/>
      <c r="M347" s="232"/>
      <c r="N347" s="233"/>
      <c r="O347" s="233"/>
      <c r="P347" s="233"/>
      <c r="Q347" s="233"/>
      <c r="R347" s="233"/>
      <c r="S347" s="233"/>
      <c r="T347" s="234"/>
      <c r="AT347" s="235" t="s">
        <v>417</v>
      </c>
      <c r="AU347" s="235" t="s">
        <v>94</v>
      </c>
      <c r="AV347" s="13" t="s">
        <v>87</v>
      </c>
      <c r="AW347" s="13" t="s">
        <v>43</v>
      </c>
      <c r="AX347" s="13" t="s">
        <v>79</v>
      </c>
      <c r="AY347" s="235" t="s">
        <v>406</v>
      </c>
    </row>
    <row r="348" spans="2:65" s="15" customFormat="1" x14ac:dyDescent="0.3">
      <c r="B348" s="254"/>
      <c r="C348" s="255"/>
      <c r="D348" s="247" t="s">
        <v>417</v>
      </c>
      <c r="E348" s="265" t="s">
        <v>36</v>
      </c>
      <c r="F348" s="266" t="s">
        <v>435</v>
      </c>
      <c r="G348" s="255"/>
      <c r="H348" s="267">
        <v>14.544</v>
      </c>
      <c r="I348" s="259"/>
      <c r="J348" s="255"/>
      <c r="K348" s="255"/>
      <c r="L348" s="260"/>
      <c r="M348" s="261"/>
      <c r="N348" s="262"/>
      <c r="O348" s="262"/>
      <c r="P348" s="262"/>
      <c r="Q348" s="262"/>
      <c r="R348" s="262"/>
      <c r="S348" s="262"/>
      <c r="T348" s="263"/>
      <c r="AT348" s="264" t="s">
        <v>417</v>
      </c>
      <c r="AU348" s="264" t="s">
        <v>94</v>
      </c>
      <c r="AV348" s="15" t="s">
        <v>94</v>
      </c>
      <c r="AW348" s="15" t="s">
        <v>43</v>
      </c>
      <c r="AX348" s="15" t="s">
        <v>23</v>
      </c>
      <c r="AY348" s="264" t="s">
        <v>406</v>
      </c>
    </row>
    <row r="349" spans="2:65" s="1" customFormat="1" ht="22.5" customHeight="1" x14ac:dyDescent="0.3">
      <c r="B349" s="37"/>
      <c r="C349" s="201" t="s">
        <v>787</v>
      </c>
      <c r="D349" s="201" t="s">
        <v>410</v>
      </c>
      <c r="E349" s="202" t="s">
        <v>756</v>
      </c>
      <c r="F349" s="203" t="s">
        <v>757</v>
      </c>
      <c r="G349" s="204" t="s">
        <v>413</v>
      </c>
      <c r="H349" s="205">
        <v>87.046999999999997</v>
      </c>
      <c r="I349" s="206"/>
      <c r="J349" s="207">
        <f>ROUND(I349*H349,2)</f>
        <v>0</v>
      </c>
      <c r="K349" s="203" t="s">
        <v>414</v>
      </c>
      <c r="L349" s="57"/>
      <c r="M349" s="208" t="s">
        <v>36</v>
      </c>
      <c r="N349" s="209" t="s">
        <v>50</v>
      </c>
      <c r="O349" s="38"/>
      <c r="P349" s="210">
        <f>O349*H349</f>
        <v>0</v>
      </c>
      <c r="Q349" s="210">
        <v>0</v>
      </c>
      <c r="R349" s="210">
        <f>Q349*H349</f>
        <v>0</v>
      </c>
      <c r="S349" s="210">
        <v>0</v>
      </c>
      <c r="T349" s="211">
        <f>S349*H349</f>
        <v>0</v>
      </c>
      <c r="AR349" s="19" t="s">
        <v>415</v>
      </c>
      <c r="AT349" s="19" t="s">
        <v>410</v>
      </c>
      <c r="AU349" s="19" t="s">
        <v>94</v>
      </c>
      <c r="AY349" s="19" t="s">
        <v>406</v>
      </c>
      <c r="BE349" s="212">
        <f>IF(N349="základní",J349,0)</f>
        <v>0</v>
      </c>
      <c r="BF349" s="212">
        <f>IF(N349="snížená",J349,0)</f>
        <v>0</v>
      </c>
      <c r="BG349" s="212">
        <f>IF(N349="zákl. přenesená",J349,0)</f>
        <v>0</v>
      </c>
      <c r="BH349" s="212">
        <f>IF(N349="sníž. přenesená",J349,0)</f>
        <v>0</v>
      </c>
      <c r="BI349" s="212">
        <f>IF(N349="nulová",J349,0)</f>
        <v>0</v>
      </c>
      <c r="BJ349" s="19" t="s">
        <v>23</v>
      </c>
      <c r="BK349" s="212">
        <f>ROUND(I349*H349,2)</f>
        <v>0</v>
      </c>
      <c r="BL349" s="19" t="s">
        <v>415</v>
      </c>
      <c r="BM349" s="19" t="s">
        <v>5328</v>
      </c>
    </row>
    <row r="350" spans="2:65" s="12" customFormat="1" x14ac:dyDescent="0.3">
      <c r="B350" s="213"/>
      <c r="C350" s="214"/>
      <c r="D350" s="215" t="s">
        <v>417</v>
      </c>
      <c r="E350" s="216" t="s">
        <v>36</v>
      </c>
      <c r="F350" s="217" t="s">
        <v>5329</v>
      </c>
      <c r="G350" s="214"/>
      <c r="H350" s="218" t="s">
        <v>36</v>
      </c>
      <c r="I350" s="219"/>
      <c r="J350" s="214"/>
      <c r="K350" s="214"/>
      <c r="L350" s="220"/>
      <c r="M350" s="221"/>
      <c r="N350" s="222"/>
      <c r="O350" s="222"/>
      <c r="P350" s="222"/>
      <c r="Q350" s="222"/>
      <c r="R350" s="222"/>
      <c r="S350" s="222"/>
      <c r="T350" s="223"/>
      <c r="AT350" s="224" t="s">
        <v>417</v>
      </c>
      <c r="AU350" s="224" t="s">
        <v>94</v>
      </c>
      <c r="AV350" s="12" t="s">
        <v>23</v>
      </c>
      <c r="AW350" s="12" t="s">
        <v>43</v>
      </c>
      <c r="AX350" s="12" t="s">
        <v>79</v>
      </c>
      <c r="AY350" s="224" t="s">
        <v>406</v>
      </c>
    </row>
    <row r="351" spans="2:65" s="12" customFormat="1" x14ac:dyDescent="0.3">
      <c r="B351" s="213"/>
      <c r="C351" s="214"/>
      <c r="D351" s="215" t="s">
        <v>417</v>
      </c>
      <c r="E351" s="216" t="s">
        <v>36</v>
      </c>
      <c r="F351" s="217" t="s">
        <v>5330</v>
      </c>
      <c r="G351" s="214"/>
      <c r="H351" s="218" t="s">
        <v>36</v>
      </c>
      <c r="I351" s="219"/>
      <c r="J351" s="214"/>
      <c r="K351" s="214"/>
      <c r="L351" s="220"/>
      <c r="M351" s="221"/>
      <c r="N351" s="222"/>
      <c r="O351" s="222"/>
      <c r="P351" s="222"/>
      <c r="Q351" s="222"/>
      <c r="R351" s="222"/>
      <c r="S351" s="222"/>
      <c r="T351" s="223"/>
      <c r="AT351" s="224" t="s">
        <v>417</v>
      </c>
      <c r="AU351" s="224" t="s">
        <v>94</v>
      </c>
      <c r="AV351" s="12" t="s">
        <v>23</v>
      </c>
      <c r="AW351" s="12" t="s">
        <v>43</v>
      </c>
      <c r="AX351" s="12" t="s">
        <v>79</v>
      </c>
      <c r="AY351" s="224" t="s">
        <v>406</v>
      </c>
    </row>
    <row r="352" spans="2:65" s="13" customFormat="1" x14ac:dyDescent="0.3">
      <c r="B352" s="225"/>
      <c r="C352" s="226"/>
      <c r="D352" s="215" t="s">
        <v>417</v>
      </c>
      <c r="E352" s="227" t="s">
        <v>36</v>
      </c>
      <c r="F352" s="228" t="s">
        <v>5331</v>
      </c>
      <c r="G352" s="226"/>
      <c r="H352" s="229">
        <v>52.655000000000001</v>
      </c>
      <c r="I352" s="230"/>
      <c r="J352" s="226"/>
      <c r="K352" s="226"/>
      <c r="L352" s="231"/>
      <c r="M352" s="232"/>
      <c r="N352" s="233"/>
      <c r="O352" s="233"/>
      <c r="P352" s="233"/>
      <c r="Q352" s="233"/>
      <c r="R352" s="233"/>
      <c r="S352" s="233"/>
      <c r="T352" s="234"/>
      <c r="AT352" s="235" t="s">
        <v>417</v>
      </c>
      <c r="AU352" s="235" t="s">
        <v>94</v>
      </c>
      <c r="AV352" s="13" t="s">
        <v>87</v>
      </c>
      <c r="AW352" s="13" t="s">
        <v>43</v>
      </c>
      <c r="AX352" s="13" t="s">
        <v>79</v>
      </c>
      <c r="AY352" s="235" t="s">
        <v>406</v>
      </c>
    </row>
    <row r="353" spans="2:51" s="13" customFormat="1" x14ac:dyDescent="0.3">
      <c r="B353" s="225"/>
      <c r="C353" s="226"/>
      <c r="D353" s="215" t="s">
        <v>417</v>
      </c>
      <c r="E353" s="227" t="s">
        <v>36</v>
      </c>
      <c r="F353" s="228" t="s">
        <v>5332</v>
      </c>
      <c r="G353" s="226"/>
      <c r="H353" s="229">
        <v>30.831</v>
      </c>
      <c r="I353" s="230"/>
      <c r="J353" s="226"/>
      <c r="K353" s="226"/>
      <c r="L353" s="231"/>
      <c r="M353" s="232"/>
      <c r="N353" s="233"/>
      <c r="O353" s="233"/>
      <c r="P353" s="233"/>
      <c r="Q353" s="233"/>
      <c r="R353" s="233"/>
      <c r="S353" s="233"/>
      <c r="T353" s="234"/>
      <c r="AT353" s="235" t="s">
        <v>417</v>
      </c>
      <c r="AU353" s="235" t="s">
        <v>94</v>
      </c>
      <c r="AV353" s="13" t="s">
        <v>87</v>
      </c>
      <c r="AW353" s="13" t="s">
        <v>43</v>
      </c>
      <c r="AX353" s="13" t="s">
        <v>79</v>
      </c>
      <c r="AY353" s="235" t="s">
        <v>406</v>
      </c>
    </row>
    <row r="354" spans="2:51" s="13" customFormat="1" x14ac:dyDescent="0.3">
      <c r="B354" s="225"/>
      <c r="C354" s="226"/>
      <c r="D354" s="215" t="s">
        <v>417</v>
      </c>
      <c r="E354" s="227" t="s">
        <v>36</v>
      </c>
      <c r="F354" s="228" t="s">
        <v>5333</v>
      </c>
      <c r="G354" s="226"/>
      <c r="H354" s="229">
        <v>24.597999999999999</v>
      </c>
      <c r="I354" s="230"/>
      <c r="J354" s="226"/>
      <c r="K354" s="226"/>
      <c r="L354" s="231"/>
      <c r="M354" s="232"/>
      <c r="N354" s="233"/>
      <c r="O354" s="233"/>
      <c r="P354" s="233"/>
      <c r="Q354" s="233"/>
      <c r="R354" s="233"/>
      <c r="S354" s="233"/>
      <c r="T354" s="234"/>
      <c r="AT354" s="235" t="s">
        <v>417</v>
      </c>
      <c r="AU354" s="235" t="s">
        <v>94</v>
      </c>
      <c r="AV354" s="13" t="s">
        <v>87</v>
      </c>
      <c r="AW354" s="13" t="s">
        <v>43</v>
      </c>
      <c r="AX354" s="13" t="s">
        <v>79</v>
      </c>
      <c r="AY354" s="235" t="s">
        <v>406</v>
      </c>
    </row>
    <row r="355" spans="2:51" s="12" customFormat="1" x14ac:dyDescent="0.3">
      <c r="B355" s="213"/>
      <c r="C355" s="214"/>
      <c r="D355" s="215" t="s">
        <v>417</v>
      </c>
      <c r="E355" s="216" t="s">
        <v>36</v>
      </c>
      <c r="F355" s="217" t="s">
        <v>5334</v>
      </c>
      <c r="G355" s="214"/>
      <c r="H355" s="218" t="s">
        <v>36</v>
      </c>
      <c r="I355" s="219"/>
      <c r="J355" s="214"/>
      <c r="K355" s="214"/>
      <c r="L355" s="220"/>
      <c r="M355" s="221"/>
      <c r="N355" s="222"/>
      <c r="O355" s="222"/>
      <c r="P355" s="222"/>
      <c r="Q355" s="222"/>
      <c r="R355" s="222"/>
      <c r="S355" s="222"/>
      <c r="T355" s="223"/>
      <c r="AT355" s="224" t="s">
        <v>417</v>
      </c>
      <c r="AU355" s="224" t="s">
        <v>94</v>
      </c>
      <c r="AV355" s="12" t="s">
        <v>23</v>
      </c>
      <c r="AW355" s="12" t="s">
        <v>43</v>
      </c>
      <c r="AX355" s="12" t="s">
        <v>79</v>
      </c>
      <c r="AY355" s="224" t="s">
        <v>406</v>
      </c>
    </row>
    <row r="356" spans="2:51" s="13" customFormat="1" x14ac:dyDescent="0.3">
      <c r="B356" s="225"/>
      <c r="C356" s="226"/>
      <c r="D356" s="215" t="s">
        <v>417</v>
      </c>
      <c r="E356" s="227" t="s">
        <v>36</v>
      </c>
      <c r="F356" s="228" t="s">
        <v>5335</v>
      </c>
      <c r="G356" s="226"/>
      <c r="H356" s="229">
        <v>21.436</v>
      </c>
      <c r="I356" s="230"/>
      <c r="J356" s="226"/>
      <c r="K356" s="226"/>
      <c r="L356" s="231"/>
      <c r="M356" s="232"/>
      <c r="N356" s="233"/>
      <c r="O356" s="233"/>
      <c r="P356" s="233"/>
      <c r="Q356" s="233"/>
      <c r="R356" s="233"/>
      <c r="S356" s="233"/>
      <c r="T356" s="234"/>
      <c r="AT356" s="235" t="s">
        <v>417</v>
      </c>
      <c r="AU356" s="235" t="s">
        <v>94</v>
      </c>
      <c r="AV356" s="13" t="s">
        <v>87</v>
      </c>
      <c r="AW356" s="13" t="s">
        <v>43</v>
      </c>
      <c r="AX356" s="13" t="s">
        <v>79</v>
      </c>
      <c r="AY356" s="235" t="s">
        <v>406</v>
      </c>
    </row>
    <row r="357" spans="2:51" s="12" customFormat="1" x14ac:dyDescent="0.3">
      <c r="B357" s="213"/>
      <c r="C357" s="214"/>
      <c r="D357" s="215" t="s">
        <v>417</v>
      </c>
      <c r="E357" s="216" t="s">
        <v>36</v>
      </c>
      <c r="F357" s="217" t="s">
        <v>5336</v>
      </c>
      <c r="G357" s="214"/>
      <c r="H357" s="218" t="s">
        <v>36</v>
      </c>
      <c r="I357" s="219"/>
      <c r="J357" s="214"/>
      <c r="K357" s="214"/>
      <c r="L357" s="220"/>
      <c r="M357" s="221"/>
      <c r="N357" s="222"/>
      <c r="O357" s="222"/>
      <c r="P357" s="222"/>
      <c r="Q357" s="222"/>
      <c r="R357" s="222"/>
      <c r="S357" s="222"/>
      <c r="T357" s="223"/>
      <c r="AT357" s="224" t="s">
        <v>417</v>
      </c>
      <c r="AU357" s="224" t="s">
        <v>94</v>
      </c>
      <c r="AV357" s="12" t="s">
        <v>23</v>
      </c>
      <c r="AW357" s="12" t="s">
        <v>43</v>
      </c>
      <c r="AX357" s="12" t="s">
        <v>79</v>
      </c>
      <c r="AY357" s="224" t="s">
        <v>406</v>
      </c>
    </row>
    <row r="358" spans="2:51" s="13" customFormat="1" x14ac:dyDescent="0.3">
      <c r="B358" s="225"/>
      <c r="C358" s="226"/>
      <c r="D358" s="215" t="s">
        <v>417</v>
      </c>
      <c r="E358" s="227" t="s">
        <v>36</v>
      </c>
      <c r="F358" s="228" t="s">
        <v>5337</v>
      </c>
      <c r="G358" s="226"/>
      <c r="H358" s="229">
        <v>13.603999999999999</v>
      </c>
      <c r="I358" s="230"/>
      <c r="J358" s="226"/>
      <c r="K358" s="226"/>
      <c r="L358" s="231"/>
      <c r="M358" s="232"/>
      <c r="N358" s="233"/>
      <c r="O358" s="233"/>
      <c r="P358" s="233"/>
      <c r="Q358" s="233"/>
      <c r="R358" s="233"/>
      <c r="S358" s="233"/>
      <c r="T358" s="234"/>
      <c r="AT358" s="235" t="s">
        <v>417</v>
      </c>
      <c r="AU358" s="235" t="s">
        <v>94</v>
      </c>
      <c r="AV358" s="13" t="s">
        <v>87</v>
      </c>
      <c r="AW358" s="13" t="s">
        <v>43</v>
      </c>
      <c r="AX358" s="13" t="s">
        <v>79</v>
      </c>
      <c r="AY358" s="235" t="s">
        <v>406</v>
      </c>
    </row>
    <row r="359" spans="2:51" s="12" customFormat="1" x14ac:dyDescent="0.3">
      <c r="B359" s="213"/>
      <c r="C359" s="214"/>
      <c r="D359" s="215" t="s">
        <v>417</v>
      </c>
      <c r="E359" s="216" t="s">
        <v>36</v>
      </c>
      <c r="F359" s="217" t="s">
        <v>763</v>
      </c>
      <c r="G359" s="214"/>
      <c r="H359" s="218" t="s">
        <v>36</v>
      </c>
      <c r="I359" s="219"/>
      <c r="J359" s="214"/>
      <c r="K359" s="214"/>
      <c r="L359" s="220"/>
      <c r="M359" s="221"/>
      <c r="N359" s="222"/>
      <c r="O359" s="222"/>
      <c r="P359" s="222"/>
      <c r="Q359" s="222"/>
      <c r="R359" s="222"/>
      <c r="S359" s="222"/>
      <c r="T359" s="223"/>
      <c r="AT359" s="224" t="s">
        <v>417</v>
      </c>
      <c r="AU359" s="224" t="s">
        <v>94</v>
      </c>
      <c r="AV359" s="12" t="s">
        <v>23</v>
      </c>
      <c r="AW359" s="12" t="s">
        <v>43</v>
      </c>
      <c r="AX359" s="12" t="s">
        <v>79</v>
      </c>
      <c r="AY359" s="224" t="s">
        <v>406</v>
      </c>
    </row>
    <row r="360" spans="2:51" s="13" customFormat="1" x14ac:dyDescent="0.3">
      <c r="B360" s="225"/>
      <c r="C360" s="226"/>
      <c r="D360" s="215" t="s">
        <v>417</v>
      </c>
      <c r="E360" s="227" t="s">
        <v>36</v>
      </c>
      <c r="F360" s="228" t="s">
        <v>5338</v>
      </c>
      <c r="G360" s="226"/>
      <c r="H360" s="229">
        <v>36.630000000000003</v>
      </c>
      <c r="I360" s="230"/>
      <c r="J360" s="226"/>
      <c r="K360" s="226"/>
      <c r="L360" s="231"/>
      <c r="M360" s="232"/>
      <c r="N360" s="233"/>
      <c r="O360" s="233"/>
      <c r="P360" s="233"/>
      <c r="Q360" s="233"/>
      <c r="R360" s="233"/>
      <c r="S360" s="233"/>
      <c r="T360" s="234"/>
      <c r="AT360" s="235" t="s">
        <v>417</v>
      </c>
      <c r="AU360" s="235" t="s">
        <v>94</v>
      </c>
      <c r="AV360" s="13" t="s">
        <v>87</v>
      </c>
      <c r="AW360" s="13" t="s">
        <v>43</v>
      </c>
      <c r="AX360" s="13" t="s">
        <v>79</v>
      </c>
      <c r="AY360" s="235" t="s">
        <v>406</v>
      </c>
    </row>
    <row r="361" spans="2:51" s="13" customFormat="1" x14ac:dyDescent="0.3">
      <c r="B361" s="225"/>
      <c r="C361" s="226"/>
      <c r="D361" s="215" t="s">
        <v>417</v>
      </c>
      <c r="E361" s="227" t="s">
        <v>36</v>
      </c>
      <c r="F361" s="228" t="s">
        <v>5339</v>
      </c>
      <c r="G361" s="226"/>
      <c r="H361" s="229">
        <v>13.71</v>
      </c>
      <c r="I361" s="230"/>
      <c r="J361" s="226"/>
      <c r="K361" s="226"/>
      <c r="L361" s="231"/>
      <c r="M361" s="232"/>
      <c r="N361" s="233"/>
      <c r="O361" s="233"/>
      <c r="P361" s="233"/>
      <c r="Q361" s="233"/>
      <c r="R361" s="233"/>
      <c r="S361" s="233"/>
      <c r="T361" s="234"/>
      <c r="AT361" s="235" t="s">
        <v>417</v>
      </c>
      <c r="AU361" s="235" t="s">
        <v>94</v>
      </c>
      <c r="AV361" s="13" t="s">
        <v>87</v>
      </c>
      <c r="AW361" s="13" t="s">
        <v>43</v>
      </c>
      <c r="AX361" s="13" t="s">
        <v>79</v>
      </c>
      <c r="AY361" s="235" t="s">
        <v>406</v>
      </c>
    </row>
    <row r="362" spans="2:51" s="13" customFormat="1" x14ac:dyDescent="0.3">
      <c r="B362" s="225"/>
      <c r="C362" s="226"/>
      <c r="D362" s="215" t="s">
        <v>417</v>
      </c>
      <c r="E362" s="227" t="s">
        <v>36</v>
      </c>
      <c r="F362" s="228" t="s">
        <v>5340</v>
      </c>
      <c r="G362" s="226"/>
      <c r="H362" s="229">
        <v>29.609000000000002</v>
      </c>
      <c r="I362" s="230"/>
      <c r="J362" s="226"/>
      <c r="K362" s="226"/>
      <c r="L362" s="231"/>
      <c r="M362" s="232"/>
      <c r="N362" s="233"/>
      <c r="O362" s="233"/>
      <c r="P362" s="233"/>
      <c r="Q362" s="233"/>
      <c r="R362" s="233"/>
      <c r="S362" s="233"/>
      <c r="T362" s="234"/>
      <c r="AT362" s="235" t="s">
        <v>417</v>
      </c>
      <c r="AU362" s="235" t="s">
        <v>94</v>
      </c>
      <c r="AV362" s="13" t="s">
        <v>87</v>
      </c>
      <c r="AW362" s="13" t="s">
        <v>43</v>
      </c>
      <c r="AX362" s="13" t="s">
        <v>79</v>
      </c>
      <c r="AY362" s="235" t="s">
        <v>406</v>
      </c>
    </row>
    <row r="363" spans="2:51" s="13" customFormat="1" x14ac:dyDescent="0.3">
      <c r="B363" s="225"/>
      <c r="C363" s="226"/>
      <c r="D363" s="215" t="s">
        <v>417</v>
      </c>
      <c r="E363" s="227" t="s">
        <v>36</v>
      </c>
      <c r="F363" s="228" t="s">
        <v>5341</v>
      </c>
      <c r="G363" s="226"/>
      <c r="H363" s="229">
        <v>1.1479999999999999</v>
      </c>
      <c r="I363" s="230"/>
      <c r="J363" s="226"/>
      <c r="K363" s="226"/>
      <c r="L363" s="231"/>
      <c r="M363" s="232"/>
      <c r="N363" s="233"/>
      <c r="O363" s="233"/>
      <c r="P363" s="233"/>
      <c r="Q363" s="233"/>
      <c r="R363" s="233"/>
      <c r="S363" s="233"/>
      <c r="T363" s="234"/>
      <c r="AT363" s="235" t="s">
        <v>417</v>
      </c>
      <c r="AU363" s="235" t="s">
        <v>94</v>
      </c>
      <c r="AV363" s="13" t="s">
        <v>87</v>
      </c>
      <c r="AW363" s="13" t="s">
        <v>43</v>
      </c>
      <c r="AX363" s="13" t="s">
        <v>79</v>
      </c>
      <c r="AY363" s="235" t="s">
        <v>406</v>
      </c>
    </row>
    <row r="364" spans="2:51" s="12" customFormat="1" x14ac:dyDescent="0.3">
      <c r="B364" s="213"/>
      <c r="C364" s="214"/>
      <c r="D364" s="215" t="s">
        <v>417</v>
      </c>
      <c r="E364" s="216" t="s">
        <v>36</v>
      </c>
      <c r="F364" s="217" t="s">
        <v>5342</v>
      </c>
      <c r="G364" s="214"/>
      <c r="H364" s="218" t="s">
        <v>36</v>
      </c>
      <c r="I364" s="219"/>
      <c r="J364" s="214"/>
      <c r="K364" s="214"/>
      <c r="L364" s="220"/>
      <c r="M364" s="221"/>
      <c r="N364" s="222"/>
      <c r="O364" s="222"/>
      <c r="P364" s="222"/>
      <c r="Q364" s="222"/>
      <c r="R364" s="222"/>
      <c r="S364" s="222"/>
      <c r="T364" s="223"/>
      <c r="AT364" s="224" t="s">
        <v>417</v>
      </c>
      <c r="AU364" s="224" t="s">
        <v>94</v>
      </c>
      <c r="AV364" s="12" t="s">
        <v>23</v>
      </c>
      <c r="AW364" s="12" t="s">
        <v>43</v>
      </c>
      <c r="AX364" s="12" t="s">
        <v>79</v>
      </c>
      <c r="AY364" s="224" t="s">
        <v>406</v>
      </c>
    </row>
    <row r="365" spans="2:51" s="13" customFormat="1" x14ac:dyDescent="0.3">
      <c r="B365" s="225"/>
      <c r="C365" s="226"/>
      <c r="D365" s="215" t="s">
        <v>417</v>
      </c>
      <c r="E365" s="227" t="s">
        <v>36</v>
      </c>
      <c r="F365" s="228" t="s">
        <v>5343</v>
      </c>
      <c r="G365" s="226"/>
      <c r="H365" s="229">
        <v>4.37</v>
      </c>
      <c r="I365" s="230"/>
      <c r="J365" s="226"/>
      <c r="K365" s="226"/>
      <c r="L365" s="231"/>
      <c r="M365" s="232"/>
      <c r="N365" s="233"/>
      <c r="O365" s="233"/>
      <c r="P365" s="233"/>
      <c r="Q365" s="233"/>
      <c r="R365" s="233"/>
      <c r="S365" s="233"/>
      <c r="T365" s="234"/>
      <c r="AT365" s="235" t="s">
        <v>417</v>
      </c>
      <c r="AU365" s="235" t="s">
        <v>94</v>
      </c>
      <c r="AV365" s="13" t="s">
        <v>87</v>
      </c>
      <c r="AW365" s="13" t="s">
        <v>43</v>
      </c>
      <c r="AX365" s="13" t="s">
        <v>79</v>
      </c>
      <c r="AY365" s="235" t="s">
        <v>406</v>
      </c>
    </row>
    <row r="366" spans="2:51" s="15" customFormat="1" x14ac:dyDescent="0.3">
      <c r="B366" s="254"/>
      <c r="C366" s="255"/>
      <c r="D366" s="215" t="s">
        <v>417</v>
      </c>
      <c r="E366" s="256" t="s">
        <v>3940</v>
      </c>
      <c r="F366" s="257" t="s">
        <v>435</v>
      </c>
      <c r="G366" s="255"/>
      <c r="H366" s="258">
        <v>228.59100000000001</v>
      </c>
      <c r="I366" s="259"/>
      <c r="J366" s="255"/>
      <c r="K366" s="255"/>
      <c r="L366" s="260"/>
      <c r="M366" s="261"/>
      <c r="N366" s="262"/>
      <c r="O366" s="262"/>
      <c r="P366" s="262"/>
      <c r="Q366" s="262"/>
      <c r="R366" s="262"/>
      <c r="S366" s="262"/>
      <c r="T366" s="263"/>
      <c r="AT366" s="264" t="s">
        <v>417</v>
      </c>
      <c r="AU366" s="264" t="s">
        <v>94</v>
      </c>
      <c r="AV366" s="15" t="s">
        <v>94</v>
      </c>
      <c r="AW366" s="15" t="s">
        <v>43</v>
      </c>
      <c r="AX366" s="15" t="s">
        <v>79</v>
      </c>
      <c r="AY366" s="264" t="s">
        <v>406</v>
      </c>
    </row>
    <row r="367" spans="2:51" s="12" customFormat="1" x14ac:dyDescent="0.3">
      <c r="B367" s="213"/>
      <c r="C367" s="214"/>
      <c r="D367" s="215" t="s">
        <v>417</v>
      </c>
      <c r="E367" s="216" t="s">
        <v>36</v>
      </c>
      <c r="F367" s="217" t="s">
        <v>765</v>
      </c>
      <c r="G367" s="214"/>
      <c r="H367" s="218" t="s">
        <v>36</v>
      </c>
      <c r="I367" s="219"/>
      <c r="J367" s="214"/>
      <c r="K367" s="214"/>
      <c r="L367" s="220"/>
      <c r="M367" s="221"/>
      <c r="N367" s="222"/>
      <c r="O367" s="222"/>
      <c r="P367" s="222"/>
      <c r="Q367" s="222"/>
      <c r="R367" s="222"/>
      <c r="S367" s="222"/>
      <c r="T367" s="223"/>
      <c r="AT367" s="224" t="s">
        <v>417</v>
      </c>
      <c r="AU367" s="224" t="s">
        <v>94</v>
      </c>
      <c r="AV367" s="12" t="s">
        <v>23</v>
      </c>
      <c r="AW367" s="12" t="s">
        <v>43</v>
      </c>
      <c r="AX367" s="12" t="s">
        <v>79</v>
      </c>
      <c r="AY367" s="224" t="s">
        <v>406</v>
      </c>
    </row>
    <row r="368" spans="2:51" s="13" customFormat="1" x14ac:dyDescent="0.3">
      <c r="B368" s="225"/>
      <c r="C368" s="226"/>
      <c r="D368" s="215" t="s">
        <v>417</v>
      </c>
      <c r="E368" s="227" t="s">
        <v>36</v>
      </c>
      <c r="F368" s="228" t="s">
        <v>5344</v>
      </c>
      <c r="G368" s="226"/>
      <c r="H368" s="229">
        <v>-13.72</v>
      </c>
      <c r="I368" s="230"/>
      <c r="J368" s="226"/>
      <c r="K368" s="226"/>
      <c r="L368" s="231"/>
      <c r="M368" s="232"/>
      <c r="N368" s="233"/>
      <c r="O368" s="233"/>
      <c r="P368" s="233"/>
      <c r="Q368" s="233"/>
      <c r="R368" s="233"/>
      <c r="S368" s="233"/>
      <c r="T368" s="234"/>
      <c r="AT368" s="235" t="s">
        <v>417</v>
      </c>
      <c r="AU368" s="235" t="s">
        <v>94</v>
      </c>
      <c r="AV368" s="13" t="s">
        <v>87</v>
      </c>
      <c r="AW368" s="13" t="s">
        <v>43</v>
      </c>
      <c r="AX368" s="13" t="s">
        <v>79</v>
      </c>
      <c r="AY368" s="235" t="s">
        <v>406</v>
      </c>
    </row>
    <row r="369" spans="2:65" s="13" customFormat="1" x14ac:dyDescent="0.3">
      <c r="B369" s="225"/>
      <c r="C369" s="226"/>
      <c r="D369" s="215" t="s">
        <v>417</v>
      </c>
      <c r="E369" s="227" t="s">
        <v>36</v>
      </c>
      <c r="F369" s="228" t="s">
        <v>4029</v>
      </c>
      <c r="G369" s="226"/>
      <c r="H369" s="229">
        <v>-11.817</v>
      </c>
      <c r="I369" s="230"/>
      <c r="J369" s="226"/>
      <c r="K369" s="226"/>
      <c r="L369" s="231"/>
      <c r="M369" s="232"/>
      <c r="N369" s="233"/>
      <c r="O369" s="233"/>
      <c r="P369" s="233"/>
      <c r="Q369" s="233"/>
      <c r="R369" s="233"/>
      <c r="S369" s="233"/>
      <c r="T369" s="234"/>
      <c r="AT369" s="235" t="s">
        <v>417</v>
      </c>
      <c r="AU369" s="235" t="s">
        <v>94</v>
      </c>
      <c r="AV369" s="13" t="s">
        <v>87</v>
      </c>
      <c r="AW369" s="13" t="s">
        <v>43</v>
      </c>
      <c r="AX369" s="13" t="s">
        <v>79</v>
      </c>
      <c r="AY369" s="235" t="s">
        <v>406</v>
      </c>
    </row>
    <row r="370" spans="2:65" s="12" customFormat="1" x14ac:dyDescent="0.3">
      <c r="B370" s="213"/>
      <c r="C370" s="214"/>
      <c r="D370" s="215" t="s">
        <v>417</v>
      </c>
      <c r="E370" s="216" t="s">
        <v>36</v>
      </c>
      <c r="F370" s="217" t="s">
        <v>436</v>
      </c>
      <c r="G370" s="214"/>
      <c r="H370" s="218" t="s">
        <v>36</v>
      </c>
      <c r="I370" s="219"/>
      <c r="J370" s="214"/>
      <c r="K370" s="214"/>
      <c r="L370" s="220"/>
      <c r="M370" s="221"/>
      <c r="N370" s="222"/>
      <c r="O370" s="222"/>
      <c r="P370" s="222"/>
      <c r="Q370" s="222"/>
      <c r="R370" s="222"/>
      <c r="S370" s="222"/>
      <c r="T370" s="223"/>
      <c r="AT370" s="224" t="s">
        <v>417</v>
      </c>
      <c r="AU370" s="224" t="s">
        <v>94</v>
      </c>
      <c r="AV370" s="12" t="s">
        <v>23</v>
      </c>
      <c r="AW370" s="12" t="s">
        <v>43</v>
      </c>
      <c r="AX370" s="12" t="s">
        <v>79</v>
      </c>
      <c r="AY370" s="224" t="s">
        <v>406</v>
      </c>
    </row>
    <row r="371" spans="2:65" s="13" customFormat="1" x14ac:dyDescent="0.3">
      <c r="B371" s="225"/>
      <c r="C371" s="226"/>
      <c r="D371" s="215" t="s">
        <v>417</v>
      </c>
      <c r="E371" s="227" t="s">
        <v>36</v>
      </c>
      <c r="F371" s="228" t="s">
        <v>5345</v>
      </c>
      <c r="G371" s="226"/>
      <c r="H371" s="229">
        <v>-17.13</v>
      </c>
      <c r="I371" s="230"/>
      <c r="J371" s="226"/>
      <c r="K371" s="226"/>
      <c r="L371" s="231"/>
      <c r="M371" s="232"/>
      <c r="N371" s="233"/>
      <c r="O371" s="233"/>
      <c r="P371" s="233"/>
      <c r="Q371" s="233"/>
      <c r="R371" s="233"/>
      <c r="S371" s="233"/>
      <c r="T371" s="234"/>
      <c r="AT371" s="235" t="s">
        <v>417</v>
      </c>
      <c r="AU371" s="235" t="s">
        <v>94</v>
      </c>
      <c r="AV371" s="13" t="s">
        <v>87</v>
      </c>
      <c r="AW371" s="13" t="s">
        <v>43</v>
      </c>
      <c r="AX371" s="13" t="s">
        <v>79</v>
      </c>
      <c r="AY371" s="235" t="s">
        <v>406</v>
      </c>
    </row>
    <row r="372" spans="2:65" s="13" customFormat="1" x14ac:dyDescent="0.3">
      <c r="B372" s="225"/>
      <c r="C372" s="226"/>
      <c r="D372" s="215" t="s">
        <v>417</v>
      </c>
      <c r="E372" s="227" t="s">
        <v>36</v>
      </c>
      <c r="F372" s="228" t="s">
        <v>5346</v>
      </c>
      <c r="G372" s="226"/>
      <c r="H372" s="229">
        <v>-3.59</v>
      </c>
      <c r="I372" s="230"/>
      <c r="J372" s="226"/>
      <c r="K372" s="226"/>
      <c r="L372" s="231"/>
      <c r="M372" s="232"/>
      <c r="N372" s="233"/>
      <c r="O372" s="233"/>
      <c r="P372" s="233"/>
      <c r="Q372" s="233"/>
      <c r="R372" s="233"/>
      <c r="S372" s="233"/>
      <c r="T372" s="234"/>
      <c r="AT372" s="235" t="s">
        <v>417</v>
      </c>
      <c r="AU372" s="235" t="s">
        <v>94</v>
      </c>
      <c r="AV372" s="13" t="s">
        <v>87</v>
      </c>
      <c r="AW372" s="13" t="s">
        <v>43</v>
      </c>
      <c r="AX372" s="13" t="s">
        <v>79</v>
      </c>
      <c r="AY372" s="235" t="s">
        <v>406</v>
      </c>
    </row>
    <row r="373" spans="2:65" s="13" customFormat="1" x14ac:dyDescent="0.3">
      <c r="B373" s="225"/>
      <c r="C373" s="226"/>
      <c r="D373" s="215" t="s">
        <v>417</v>
      </c>
      <c r="E373" s="227" t="s">
        <v>36</v>
      </c>
      <c r="F373" s="228" t="s">
        <v>5347</v>
      </c>
      <c r="G373" s="226"/>
      <c r="H373" s="229">
        <v>-0.99399999999999999</v>
      </c>
      <c r="I373" s="230"/>
      <c r="J373" s="226"/>
      <c r="K373" s="226"/>
      <c r="L373" s="231"/>
      <c r="M373" s="232"/>
      <c r="N373" s="233"/>
      <c r="O373" s="233"/>
      <c r="P373" s="233"/>
      <c r="Q373" s="233"/>
      <c r="R373" s="233"/>
      <c r="S373" s="233"/>
      <c r="T373" s="234"/>
      <c r="AT373" s="235" t="s">
        <v>417</v>
      </c>
      <c r="AU373" s="235" t="s">
        <v>94</v>
      </c>
      <c r="AV373" s="13" t="s">
        <v>87</v>
      </c>
      <c r="AW373" s="13" t="s">
        <v>43</v>
      </c>
      <c r="AX373" s="13" t="s">
        <v>79</v>
      </c>
      <c r="AY373" s="235" t="s">
        <v>406</v>
      </c>
    </row>
    <row r="374" spans="2:65" s="13" customFormat="1" x14ac:dyDescent="0.3">
      <c r="B374" s="225"/>
      <c r="C374" s="226"/>
      <c r="D374" s="215" t="s">
        <v>417</v>
      </c>
      <c r="E374" s="227" t="s">
        <v>36</v>
      </c>
      <c r="F374" s="228" t="s">
        <v>5348</v>
      </c>
      <c r="G374" s="226"/>
      <c r="H374" s="229">
        <v>-7.2460000000000004</v>
      </c>
      <c r="I374" s="230"/>
      <c r="J374" s="226"/>
      <c r="K374" s="226"/>
      <c r="L374" s="231"/>
      <c r="M374" s="232"/>
      <c r="N374" s="233"/>
      <c r="O374" s="233"/>
      <c r="P374" s="233"/>
      <c r="Q374" s="233"/>
      <c r="R374" s="233"/>
      <c r="S374" s="233"/>
      <c r="T374" s="234"/>
      <c r="AT374" s="235" t="s">
        <v>417</v>
      </c>
      <c r="AU374" s="235" t="s">
        <v>94</v>
      </c>
      <c r="AV374" s="13" t="s">
        <v>87</v>
      </c>
      <c r="AW374" s="13" t="s">
        <v>43</v>
      </c>
      <c r="AX374" s="13" t="s">
        <v>79</v>
      </c>
      <c r="AY374" s="235" t="s">
        <v>406</v>
      </c>
    </row>
    <row r="375" spans="2:65" s="14" customFormat="1" x14ac:dyDescent="0.3">
      <c r="B375" s="236"/>
      <c r="C375" s="237"/>
      <c r="D375" s="215" t="s">
        <v>417</v>
      </c>
      <c r="E375" s="238" t="s">
        <v>3938</v>
      </c>
      <c r="F375" s="239" t="s">
        <v>421</v>
      </c>
      <c r="G375" s="237"/>
      <c r="H375" s="240">
        <v>174.09399999999999</v>
      </c>
      <c r="I375" s="241"/>
      <c r="J375" s="237"/>
      <c r="K375" s="237"/>
      <c r="L375" s="242"/>
      <c r="M375" s="243"/>
      <c r="N375" s="244"/>
      <c r="O375" s="244"/>
      <c r="P375" s="244"/>
      <c r="Q375" s="244"/>
      <c r="R375" s="244"/>
      <c r="S375" s="244"/>
      <c r="T375" s="245"/>
      <c r="AT375" s="246" t="s">
        <v>417</v>
      </c>
      <c r="AU375" s="246" t="s">
        <v>94</v>
      </c>
      <c r="AV375" s="14" t="s">
        <v>415</v>
      </c>
      <c r="AW375" s="14" t="s">
        <v>43</v>
      </c>
      <c r="AX375" s="14" t="s">
        <v>79</v>
      </c>
      <c r="AY375" s="246" t="s">
        <v>406</v>
      </c>
    </row>
    <row r="376" spans="2:65" s="12" customFormat="1" x14ac:dyDescent="0.3">
      <c r="B376" s="213"/>
      <c r="C376" s="214"/>
      <c r="D376" s="215" t="s">
        <v>417</v>
      </c>
      <c r="E376" s="216" t="s">
        <v>36</v>
      </c>
      <c r="F376" s="217" t="s">
        <v>444</v>
      </c>
      <c r="G376" s="214"/>
      <c r="H376" s="218" t="s">
        <v>36</v>
      </c>
      <c r="I376" s="219"/>
      <c r="J376" s="214"/>
      <c r="K376" s="214"/>
      <c r="L376" s="220"/>
      <c r="M376" s="221"/>
      <c r="N376" s="222"/>
      <c r="O376" s="222"/>
      <c r="P376" s="222"/>
      <c r="Q376" s="222"/>
      <c r="R376" s="222"/>
      <c r="S376" s="222"/>
      <c r="T376" s="223"/>
      <c r="AT376" s="224" t="s">
        <v>417</v>
      </c>
      <c r="AU376" s="224" t="s">
        <v>94</v>
      </c>
      <c r="AV376" s="12" t="s">
        <v>23</v>
      </c>
      <c r="AW376" s="12" t="s">
        <v>43</v>
      </c>
      <c r="AX376" s="12" t="s">
        <v>79</v>
      </c>
      <c r="AY376" s="224" t="s">
        <v>406</v>
      </c>
    </row>
    <row r="377" spans="2:65" s="13" customFormat="1" x14ac:dyDescent="0.3">
      <c r="B377" s="225"/>
      <c r="C377" s="226"/>
      <c r="D377" s="247" t="s">
        <v>417</v>
      </c>
      <c r="E377" s="251" t="s">
        <v>36</v>
      </c>
      <c r="F377" s="252" t="s">
        <v>5349</v>
      </c>
      <c r="G377" s="226"/>
      <c r="H377" s="253">
        <v>87.046999999999997</v>
      </c>
      <c r="I377" s="230"/>
      <c r="J377" s="226"/>
      <c r="K377" s="226"/>
      <c r="L377" s="231"/>
      <c r="M377" s="232"/>
      <c r="N377" s="233"/>
      <c r="O377" s="233"/>
      <c r="P377" s="233"/>
      <c r="Q377" s="233"/>
      <c r="R377" s="233"/>
      <c r="S377" s="233"/>
      <c r="T377" s="234"/>
      <c r="AT377" s="235" t="s">
        <v>417</v>
      </c>
      <c r="AU377" s="235" t="s">
        <v>94</v>
      </c>
      <c r="AV377" s="13" t="s">
        <v>87</v>
      </c>
      <c r="AW377" s="13" t="s">
        <v>43</v>
      </c>
      <c r="AX377" s="13" t="s">
        <v>23</v>
      </c>
      <c r="AY377" s="235" t="s">
        <v>406</v>
      </c>
    </row>
    <row r="378" spans="2:65" s="1" customFormat="1" ht="22.5" customHeight="1" x14ac:dyDescent="0.3">
      <c r="B378" s="37"/>
      <c r="C378" s="201" t="s">
        <v>795</v>
      </c>
      <c r="D378" s="201" t="s">
        <v>410</v>
      </c>
      <c r="E378" s="202" t="s">
        <v>441</v>
      </c>
      <c r="F378" s="203" t="s">
        <v>442</v>
      </c>
      <c r="G378" s="204" t="s">
        <v>413</v>
      </c>
      <c r="H378" s="205">
        <v>17.408999999999999</v>
      </c>
      <c r="I378" s="206"/>
      <c r="J378" s="207">
        <f>ROUND(I378*H378,2)</f>
        <v>0</v>
      </c>
      <c r="K378" s="203" t="s">
        <v>414</v>
      </c>
      <c r="L378" s="57"/>
      <c r="M378" s="208" t="s">
        <v>36</v>
      </c>
      <c r="N378" s="209" t="s">
        <v>50</v>
      </c>
      <c r="O378" s="38"/>
      <c r="P378" s="210">
        <f>O378*H378</f>
        <v>0</v>
      </c>
      <c r="Q378" s="210">
        <v>0</v>
      </c>
      <c r="R378" s="210">
        <f>Q378*H378</f>
        <v>0</v>
      </c>
      <c r="S378" s="210">
        <v>0</v>
      </c>
      <c r="T378" s="211">
        <f>S378*H378</f>
        <v>0</v>
      </c>
      <c r="AR378" s="19" t="s">
        <v>415</v>
      </c>
      <c r="AT378" s="19" t="s">
        <v>410</v>
      </c>
      <c r="AU378" s="19" t="s">
        <v>94</v>
      </c>
      <c r="AY378" s="19" t="s">
        <v>406</v>
      </c>
      <c r="BE378" s="212">
        <f>IF(N378="základní",J378,0)</f>
        <v>0</v>
      </c>
      <c r="BF378" s="212">
        <f>IF(N378="snížená",J378,0)</f>
        <v>0</v>
      </c>
      <c r="BG378" s="212">
        <f>IF(N378="zákl. přenesená",J378,0)</f>
        <v>0</v>
      </c>
      <c r="BH378" s="212">
        <f>IF(N378="sníž. přenesená",J378,0)</f>
        <v>0</v>
      </c>
      <c r="BI378" s="212">
        <f>IF(N378="nulová",J378,0)</f>
        <v>0</v>
      </c>
      <c r="BJ378" s="19" t="s">
        <v>23</v>
      </c>
      <c r="BK378" s="212">
        <f>ROUND(I378*H378,2)</f>
        <v>0</v>
      </c>
      <c r="BL378" s="19" t="s">
        <v>415</v>
      </c>
      <c r="BM378" s="19" t="s">
        <v>5350</v>
      </c>
    </row>
    <row r="379" spans="2:65" s="12" customFormat="1" x14ac:dyDescent="0.3">
      <c r="B379" s="213"/>
      <c r="C379" s="214"/>
      <c r="D379" s="215" t="s">
        <v>417</v>
      </c>
      <c r="E379" s="216" t="s">
        <v>36</v>
      </c>
      <c r="F379" s="217" t="s">
        <v>5191</v>
      </c>
      <c r="G379" s="214"/>
      <c r="H379" s="218" t="s">
        <v>36</v>
      </c>
      <c r="I379" s="219"/>
      <c r="J379" s="214"/>
      <c r="K379" s="214"/>
      <c r="L379" s="220"/>
      <c r="M379" s="221"/>
      <c r="N379" s="222"/>
      <c r="O379" s="222"/>
      <c r="P379" s="222"/>
      <c r="Q379" s="222"/>
      <c r="R379" s="222"/>
      <c r="S379" s="222"/>
      <c r="T379" s="223"/>
      <c r="AT379" s="224" t="s">
        <v>417</v>
      </c>
      <c r="AU379" s="224" t="s">
        <v>94</v>
      </c>
      <c r="AV379" s="12" t="s">
        <v>23</v>
      </c>
      <c r="AW379" s="12" t="s">
        <v>43</v>
      </c>
      <c r="AX379" s="12" t="s">
        <v>79</v>
      </c>
      <c r="AY379" s="224" t="s">
        <v>406</v>
      </c>
    </row>
    <row r="380" spans="2:65" s="13" customFormat="1" x14ac:dyDescent="0.3">
      <c r="B380" s="225"/>
      <c r="C380" s="226"/>
      <c r="D380" s="247" t="s">
        <v>417</v>
      </c>
      <c r="E380" s="251" t="s">
        <v>36</v>
      </c>
      <c r="F380" s="252" t="s">
        <v>5351</v>
      </c>
      <c r="G380" s="226"/>
      <c r="H380" s="253">
        <v>17.408999999999999</v>
      </c>
      <c r="I380" s="230"/>
      <c r="J380" s="226"/>
      <c r="K380" s="226"/>
      <c r="L380" s="231"/>
      <c r="M380" s="232"/>
      <c r="N380" s="233"/>
      <c r="O380" s="233"/>
      <c r="P380" s="233"/>
      <c r="Q380" s="233"/>
      <c r="R380" s="233"/>
      <c r="S380" s="233"/>
      <c r="T380" s="234"/>
      <c r="AT380" s="235" t="s">
        <v>417</v>
      </c>
      <c r="AU380" s="235" t="s">
        <v>94</v>
      </c>
      <c r="AV380" s="13" t="s">
        <v>87</v>
      </c>
      <c r="AW380" s="13" t="s">
        <v>43</v>
      </c>
      <c r="AX380" s="13" t="s">
        <v>23</v>
      </c>
      <c r="AY380" s="235" t="s">
        <v>406</v>
      </c>
    </row>
    <row r="381" spans="2:65" s="1" customFormat="1" ht="22.5" customHeight="1" x14ac:dyDescent="0.3">
      <c r="B381" s="37"/>
      <c r="C381" s="201" t="s">
        <v>799</v>
      </c>
      <c r="D381" s="201" t="s">
        <v>410</v>
      </c>
      <c r="E381" s="202" t="s">
        <v>447</v>
      </c>
      <c r="F381" s="203" t="s">
        <v>448</v>
      </c>
      <c r="G381" s="204" t="s">
        <v>413</v>
      </c>
      <c r="H381" s="205">
        <v>69.638000000000005</v>
      </c>
      <c r="I381" s="206"/>
      <c r="J381" s="207">
        <f>ROUND(I381*H381,2)</f>
        <v>0</v>
      </c>
      <c r="K381" s="203" t="s">
        <v>414</v>
      </c>
      <c r="L381" s="57"/>
      <c r="M381" s="208" t="s">
        <v>36</v>
      </c>
      <c r="N381" s="209" t="s">
        <v>50</v>
      </c>
      <c r="O381" s="38"/>
      <c r="P381" s="210">
        <f>O381*H381</f>
        <v>0</v>
      </c>
      <c r="Q381" s="210">
        <v>0</v>
      </c>
      <c r="R381" s="210">
        <f>Q381*H381</f>
        <v>0</v>
      </c>
      <c r="S381" s="210">
        <v>0</v>
      </c>
      <c r="T381" s="211">
        <f>S381*H381</f>
        <v>0</v>
      </c>
      <c r="AR381" s="19" t="s">
        <v>415</v>
      </c>
      <c r="AT381" s="19" t="s">
        <v>410</v>
      </c>
      <c r="AU381" s="19" t="s">
        <v>94</v>
      </c>
      <c r="AY381" s="19" t="s">
        <v>406</v>
      </c>
      <c r="BE381" s="212">
        <f>IF(N381="základní",J381,0)</f>
        <v>0</v>
      </c>
      <c r="BF381" s="212">
        <f>IF(N381="snížená",J381,0)</f>
        <v>0</v>
      </c>
      <c r="BG381" s="212">
        <f>IF(N381="zákl. přenesená",J381,0)</f>
        <v>0</v>
      </c>
      <c r="BH381" s="212">
        <f>IF(N381="sníž. přenesená",J381,0)</f>
        <v>0</v>
      </c>
      <c r="BI381" s="212">
        <f>IF(N381="nulová",J381,0)</f>
        <v>0</v>
      </c>
      <c r="BJ381" s="19" t="s">
        <v>23</v>
      </c>
      <c r="BK381" s="212">
        <f>ROUND(I381*H381,2)</f>
        <v>0</v>
      </c>
      <c r="BL381" s="19" t="s">
        <v>415</v>
      </c>
      <c r="BM381" s="19" t="s">
        <v>5352</v>
      </c>
    </row>
    <row r="382" spans="2:65" s="12" customFormat="1" x14ac:dyDescent="0.3">
      <c r="B382" s="213"/>
      <c r="C382" s="214"/>
      <c r="D382" s="215" t="s">
        <v>417</v>
      </c>
      <c r="E382" s="216" t="s">
        <v>36</v>
      </c>
      <c r="F382" s="217" t="s">
        <v>4172</v>
      </c>
      <c r="G382" s="214"/>
      <c r="H382" s="218" t="s">
        <v>36</v>
      </c>
      <c r="I382" s="219"/>
      <c r="J382" s="214"/>
      <c r="K382" s="214"/>
      <c r="L382" s="220"/>
      <c r="M382" s="221"/>
      <c r="N382" s="222"/>
      <c r="O382" s="222"/>
      <c r="P382" s="222"/>
      <c r="Q382" s="222"/>
      <c r="R382" s="222"/>
      <c r="S382" s="222"/>
      <c r="T382" s="223"/>
      <c r="AT382" s="224" t="s">
        <v>417</v>
      </c>
      <c r="AU382" s="224" t="s">
        <v>94</v>
      </c>
      <c r="AV382" s="12" t="s">
        <v>23</v>
      </c>
      <c r="AW382" s="12" t="s">
        <v>43</v>
      </c>
      <c r="AX382" s="12" t="s">
        <v>79</v>
      </c>
      <c r="AY382" s="224" t="s">
        <v>406</v>
      </c>
    </row>
    <row r="383" spans="2:65" s="13" customFormat="1" x14ac:dyDescent="0.3">
      <c r="B383" s="225"/>
      <c r="C383" s="226"/>
      <c r="D383" s="247" t="s">
        <v>417</v>
      </c>
      <c r="E383" s="251" t="s">
        <v>36</v>
      </c>
      <c r="F383" s="252" t="s">
        <v>5353</v>
      </c>
      <c r="G383" s="226"/>
      <c r="H383" s="253">
        <v>69.638000000000005</v>
      </c>
      <c r="I383" s="230"/>
      <c r="J383" s="226"/>
      <c r="K383" s="226"/>
      <c r="L383" s="231"/>
      <c r="M383" s="232"/>
      <c r="N383" s="233"/>
      <c r="O383" s="233"/>
      <c r="P383" s="233"/>
      <c r="Q383" s="233"/>
      <c r="R383" s="233"/>
      <c r="S383" s="233"/>
      <c r="T383" s="234"/>
      <c r="AT383" s="235" t="s">
        <v>417</v>
      </c>
      <c r="AU383" s="235" t="s">
        <v>94</v>
      </c>
      <c r="AV383" s="13" t="s">
        <v>87</v>
      </c>
      <c r="AW383" s="13" t="s">
        <v>43</v>
      </c>
      <c r="AX383" s="13" t="s">
        <v>23</v>
      </c>
      <c r="AY383" s="235" t="s">
        <v>406</v>
      </c>
    </row>
    <row r="384" spans="2:65" s="1" customFormat="1" ht="22.5" customHeight="1" x14ac:dyDescent="0.3">
      <c r="B384" s="37"/>
      <c r="C384" s="201" t="s">
        <v>804</v>
      </c>
      <c r="D384" s="201" t="s">
        <v>410</v>
      </c>
      <c r="E384" s="202" t="s">
        <v>453</v>
      </c>
      <c r="F384" s="203" t="s">
        <v>454</v>
      </c>
      <c r="G384" s="204" t="s">
        <v>413</v>
      </c>
      <c r="H384" s="205">
        <v>13.928000000000001</v>
      </c>
      <c r="I384" s="206"/>
      <c r="J384" s="207">
        <f>ROUND(I384*H384,2)</f>
        <v>0</v>
      </c>
      <c r="K384" s="203" t="s">
        <v>414</v>
      </c>
      <c r="L384" s="57"/>
      <c r="M384" s="208" t="s">
        <v>36</v>
      </c>
      <c r="N384" s="209" t="s">
        <v>50</v>
      </c>
      <c r="O384" s="38"/>
      <c r="P384" s="210">
        <f>O384*H384</f>
        <v>0</v>
      </c>
      <c r="Q384" s="210">
        <v>0</v>
      </c>
      <c r="R384" s="210">
        <f>Q384*H384</f>
        <v>0</v>
      </c>
      <c r="S384" s="210">
        <v>0</v>
      </c>
      <c r="T384" s="211">
        <f>S384*H384</f>
        <v>0</v>
      </c>
      <c r="AR384" s="19" t="s">
        <v>415</v>
      </c>
      <c r="AT384" s="19" t="s">
        <v>410</v>
      </c>
      <c r="AU384" s="19" t="s">
        <v>94</v>
      </c>
      <c r="AY384" s="19" t="s">
        <v>406</v>
      </c>
      <c r="BE384" s="212">
        <f>IF(N384="základní",J384,0)</f>
        <v>0</v>
      </c>
      <c r="BF384" s="212">
        <f>IF(N384="snížená",J384,0)</f>
        <v>0</v>
      </c>
      <c r="BG384" s="212">
        <f>IF(N384="zákl. přenesená",J384,0)</f>
        <v>0</v>
      </c>
      <c r="BH384" s="212">
        <f>IF(N384="sníž. přenesená",J384,0)</f>
        <v>0</v>
      </c>
      <c r="BI384" s="212">
        <f>IF(N384="nulová",J384,0)</f>
        <v>0</v>
      </c>
      <c r="BJ384" s="19" t="s">
        <v>23</v>
      </c>
      <c r="BK384" s="212">
        <f>ROUND(I384*H384,2)</f>
        <v>0</v>
      </c>
      <c r="BL384" s="19" t="s">
        <v>415</v>
      </c>
      <c r="BM384" s="19" t="s">
        <v>5354</v>
      </c>
    </row>
    <row r="385" spans="2:65" s="12" customFormat="1" x14ac:dyDescent="0.3">
      <c r="B385" s="213"/>
      <c r="C385" s="214"/>
      <c r="D385" s="215" t="s">
        <v>417</v>
      </c>
      <c r="E385" s="216" t="s">
        <v>36</v>
      </c>
      <c r="F385" s="217" t="s">
        <v>5191</v>
      </c>
      <c r="G385" s="214"/>
      <c r="H385" s="218" t="s">
        <v>36</v>
      </c>
      <c r="I385" s="219"/>
      <c r="J385" s="214"/>
      <c r="K385" s="214"/>
      <c r="L385" s="220"/>
      <c r="M385" s="221"/>
      <c r="N385" s="222"/>
      <c r="O385" s="222"/>
      <c r="P385" s="222"/>
      <c r="Q385" s="222"/>
      <c r="R385" s="222"/>
      <c r="S385" s="222"/>
      <c r="T385" s="223"/>
      <c r="AT385" s="224" t="s">
        <v>417</v>
      </c>
      <c r="AU385" s="224" t="s">
        <v>94</v>
      </c>
      <c r="AV385" s="12" t="s">
        <v>23</v>
      </c>
      <c r="AW385" s="12" t="s">
        <v>43</v>
      </c>
      <c r="AX385" s="12" t="s">
        <v>79</v>
      </c>
      <c r="AY385" s="224" t="s">
        <v>406</v>
      </c>
    </row>
    <row r="386" spans="2:65" s="13" customFormat="1" x14ac:dyDescent="0.3">
      <c r="B386" s="225"/>
      <c r="C386" s="226"/>
      <c r="D386" s="247" t="s">
        <v>417</v>
      </c>
      <c r="E386" s="251" t="s">
        <v>36</v>
      </c>
      <c r="F386" s="252" t="s">
        <v>5355</v>
      </c>
      <c r="G386" s="226"/>
      <c r="H386" s="253">
        <v>13.928000000000001</v>
      </c>
      <c r="I386" s="230"/>
      <c r="J386" s="226"/>
      <c r="K386" s="226"/>
      <c r="L386" s="231"/>
      <c r="M386" s="232"/>
      <c r="N386" s="233"/>
      <c r="O386" s="233"/>
      <c r="P386" s="233"/>
      <c r="Q386" s="233"/>
      <c r="R386" s="233"/>
      <c r="S386" s="233"/>
      <c r="T386" s="234"/>
      <c r="AT386" s="235" t="s">
        <v>417</v>
      </c>
      <c r="AU386" s="235" t="s">
        <v>94</v>
      </c>
      <c r="AV386" s="13" t="s">
        <v>87</v>
      </c>
      <c r="AW386" s="13" t="s">
        <v>43</v>
      </c>
      <c r="AX386" s="13" t="s">
        <v>23</v>
      </c>
      <c r="AY386" s="235" t="s">
        <v>406</v>
      </c>
    </row>
    <row r="387" spans="2:65" s="1" customFormat="1" ht="22.5" customHeight="1" x14ac:dyDescent="0.3">
      <c r="B387" s="37"/>
      <c r="C387" s="201" t="s">
        <v>809</v>
      </c>
      <c r="D387" s="201" t="s">
        <v>410</v>
      </c>
      <c r="E387" s="202" t="s">
        <v>458</v>
      </c>
      <c r="F387" s="203" t="s">
        <v>459</v>
      </c>
      <c r="G387" s="204" t="s">
        <v>413</v>
      </c>
      <c r="H387" s="205">
        <v>17.408999999999999</v>
      </c>
      <c r="I387" s="206"/>
      <c r="J387" s="207">
        <f>ROUND(I387*H387,2)</f>
        <v>0</v>
      </c>
      <c r="K387" s="203" t="s">
        <v>414</v>
      </c>
      <c r="L387" s="57"/>
      <c r="M387" s="208" t="s">
        <v>36</v>
      </c>
      <c r="N387" s="209" t="s">
        <v>50</v>
      </c>
      <c r="O387" s="38"/>
      <c r="P387" s="210">
        <f>O387*H387</f>
        <v>0</v>
      </c>
      <c r="Q387" s="210">
        <v>1.0460000000000001E-2</v>
      </c>
      <c r="R387" s="210">
        <f>Q387*H387</f>
        <v>0.18209813999999999</v>
      </c>
      <c r="S387" s="210">
        <v>0</v>
      </c>
      <c r="T387" s="211">
        <f>S387*H387</f>
        <v>0</v>
      </c>
      <c r="AR387" s="19" t="s">
        <v>415</v>
      </c>
      <c r="AT387" s="19" t="s">
        <v>410</v>
      </c>
      <c r="AU387" s="19" t="s">
        <v>94</v>
      </c>
      <c r="AY387" s="19" t="s">
        <v>406</v>
      </c>
      <c r="BE387" s="212">
        <f>IF(N387="základní",J387,0)</f>
        <v>0</v>
      </c>
      <c r="BF387" s="212">
        <f>IF(N387="snížená",J387,0)</f>
        <v>0</v>
      </c>
      <c r="BG387" s="212">
        <f>IF(N387="zákl. přenesená",J387,0)</f>
        <v>0</v>
      </c>
      <c r="BH387" s="212">
        <f>IF(N387="sníž. přenesená",J387,0)</f>
        <v>0</v>
      </c>
      <c r="BI387" s="212">
        <f>IF(N387="nulová",J387,0)</f>
        <v>0</v>
      </c>
      <c r="BJ387" s="19" t="s">
        <v>23</v>
      </c>
      <c r="BK387" s="212">
        <f>ROUND(I387*H387,2)</f>
        <v>0</v>
      </c>
      <c r="BL387" s="19" t="s">
        <v>415</v>
      </c>
      <c r="BM387" s="19" t="s">
        <v>5356</v>
      </c>
    </row>
    <row r="388" spans="2:65" s="12" customFormat="1" x14ac:dyDescent="0.3">
      <c r="B388" s="213"/>
      <c r="C388" s="214"/>
      <c r="D388" s="215" t="s">
        <v>417</v>
      </c>
      <c r="E388" s="216" t="s">
        <v>36</v>
      </c>
      <c r="F388" s="217" t="s">
        <v>5198</v>
      </c>
      <c r="G388" s="214"/>
      <c r="H388" s="218" t="s">
        <v>36</v>
      </c>
      <c r="I388" s="219"/>
      <c r="J388" s="214"/>
      <c r="K388" s="214"/>
      <c r="L388" s="220"/>
      <c r="M388" s="221"/>
      <c r="N388" s="222"/>
      <c r="O388" s="222"/>
      <c r="P388" s="222"/>
      <c r="Q388" s="222"/>
      <c r="R388" s="222"/>
      <c r="S388" s="222"/>
      <c r="T388" s="223"/>
      <c r="AT388" s="224" t="s">
        <v>417</v>
      </c>
      <c r="AU388" s="224" t="s">
        <v>94</v>
      </c>
      <c r="AV388" s="12" t="s">
        <v>23</v>
      </c>
      <c r="AW388" s="12" t="s">
        <v>43</v>
      </c>
      <c r="AX388" s="12" t="s">
        <v>79</v>
      </c>
      <c r="AY388" s="224" t="s">
        <v>406</v>
      </c>
    </row>
    <row r="389" spans="2:65" s="13" customFormat="1" x14ac:dyDescent="0.3">
      <c r="B389" s="225"/>
      <c r="C389" s="226"/>
      <c r="D389" s="247" t="s">
        <v>417</v>
      </c>
      <c r="E389" s="251" t="s">
        <v>36</v>
      </c>
      <c r="F389" s="252" t="s">
        <v>5357</v>
      </c>
      <c r="G389" s="226"/>
      <c r="H389" s="253">
        <v>17.408999999999999</v>
      </c>
      <c r="I389" s="230"/>
      <c r="J389" s="226"/>
      <c r="K389" s="226"/>
      <c r="L389" s="231"/>
      <c r="M389" s="232"/>
      <c r="N389" s="233"/>
      <c r="O389" s="233"/>
      <c r="P389" s="233"/>
      <c r="Q389" s="233"/>
      <c r="R389" s="233"/>
      <c r="S389" s="233"/>
      <c r="T389" s="234"/>
      <c r="AT389" s="235" t="s">
        <v>417</v>
      </c>
      <c r="AU389" s="235" t="s">
        <v>94</v>
      </c>
      <c r="AV389" s="13" t="s">
        <v>87</v>
      </c>
      <c r="AW389" s="13" t="s">
        <v>43</v>
      </c>
      <c r="AX389" s="13" t="s">
        <v>23</v>
      </c>
      <c r="AY389" s="235" t="s">
        <v>406</v>
      </c>
    </row>
    <row r="390" spans="2:65" s="1" customFormat="1" ht="22.5" customHeight="1" x14ac:dyDescent="0.3">
      <c r="B390" s="37"/>
      <c r="C390" s="201" t="s">
        <v>857</v>
      </c>
      <c r="D390" s="201" t="s">
        <v>410</v>
      </c>
      <c r="E390" s="202" t="s">
        <v>788</v>
      </c>
      <c r="F390" s="203" t="s">
        <v>789</v>
      </c>
      <c r="G390" s="204" t="s">
        <v>466</v>
      </c>
      <c r="H390" s="205">
        <v>212.5</v>
      </c>
      <c r="I390" s="206"/>
      <c r="J390" s="207">
        <f>ROUND(I390*H390,2)</f>
        <v>0</v>
      </c>
      <c r="K390" s="203" t="s">
        <v>414</v>
      </c>
      <c r="L390" s="57"/>
      <c r="M390" s="208" t="s">
        <v>36</v>
      </c>
      <c r="N390" s="209" t="s">
        <v>50</v>
      </c>
      <c r="O390" s="38"/>
      <c r="P390" s="210">
        <f>O390*H390</f>
        <v>0</v>
      </c>
      <c r="Q390" s="210">
        <v>2.0100000000000001E-3</v>
      </c>
      <c r="R390" s="210">
        <f>Q390*H390</f>
        <v>0.42712500000000003</v>
      </c>
      <c r="S390" s="210">
        <v>0</v>
      </c>
      <c r="T390" s="211">
        <f>S390*H390</f>
        <v>0</v>
      </c>
      <c r="AR390" s="19" t="s">
        <v>415</v>
      </c>
      <c r="AT390" s="19" t="s">
        <v>410</v>
      </c>
      <c r="AU390" s="19" t="s">
        <v>94</v>
      </c>
      <c r="AY390" s="19" t="s">
        <v>406</v>
      </c>
      <c r="BE390" s="212">
        <f>IF(N390="základní",J390,0)</f>
        <v>0</v>
      </c>
      <c r="BF390" s="212">
        <f>IF(N390="snížená",J390,0)</f>
        <v>0</v>
      </c>
      <c r="BG390" s="212">
        <f>IF(N390="zákl. přenesená",J390,0)</f>
        <v>0</v>
      </c>
      <c r="BH390" s="212">
        <f>IF(N390="sníž. přenesená",J390,0)</f>
        <v>0</v>
      </c>
      <c r="BI390" s="212">
        <f>IF(N390="nulová",J390,0)</f>
        <v>0</v>
      </c>
      <c r="BJ390" s="19" t="s">
        <v>23</v>
      </c>
      <c r="BK390" s="212">
        <f>ROUND(I390*H390,2)</f>
        <v>0</v>
      </c>
      <c r="BL390" s="19" t="s">
        <v>415</v>
      </c>
      <c r="BM390" s="19" t="s">
        <v>5358</v>
      </c>
    </row>
    <row r="391" spans="2:65" s="12" customFormat="1" x14ac:dyDescent="0.3">
      <c r="B391" s="213"/>
      <c r="C391" s="214"/>
      <c r="D391" s="215" t="s">
        <v>417</v>
      </c>
      <c r="E391" s="216" t="s">
        <v>36</v>
      </c>
      <c r="F391" s="217" t="s">
        <v>5329</v>
      </c>
      <c r="G391" s="214"/>
      <c r="H391" s="218" t="s">
        <v>36</v>
      </c>
      <c r="I391" s="219"/>
      <c r="J391" s="214"/>
      <c r="K391" s="214"/>
      <c r="L391" s="220"/>
      <c r="M391" s="221"/>
      <c r="N391" s="222"/>
      <c r="O391" s="222"/>
      <c r="P391" s="222"/>
      <c r="Q391" s="222"/>
      <c r="R391" s="222"/>
      <c r="S391" s="222"/>
      <c r="T391" s="223"/>
      <c r="AT391" s="224" t="s">
        <v>417</v>
      </c>
      <c r="AU391" s="224" t="s">
        <v>94</v>
      </c>
      <c r="AV391" s="12" t="s">
        <v>23</v>
      </c>
      <c r="AW391" s="12" t="s">
        <v>43</v>
      </c>
      <c r="AX391" s="12" t="s">
        <v>79</v>
      </c>
      <c r="AY391" s="224" t="s">
        <v>406</v>
      </c>
    </row>
    <row r="392" spans="2:65" s="12" customFormat="1" x14ac:dyDescent="0.3">
      <c r="B392" s="213"/>
      <c r="C392" s="214"/>
      <c r="D392" s="215" t="s">
        <v>417</v>
      </c>
      <c r="E392" s="216" t="s">
        <v>36</v>
      </c>
      <c r="F392" s="217" t="s">
        <v>5330</v>
      </c>
      <c r="G392" s="214"/>
      <c r="H392" s="218" t="s">
        <v>36</v>
      </c>
      <c r="I392" s="219"/>
      <c r="J392" s="214"/>
      <c r="K392" s="214"/>
      <c r="L392" s="220"/>
      <c r="M392" s="221"/>
      <c r="N392" s="222"/>
      <c r="O392" s="222"/>
      <c r="P392" s="222"/>
      <c r="Q392" s="222"/>
      <c r="R392" s="222"/>
      <c r="S392" s="222"/>
      <c r="T392" s="223"/>
      <c r="AT392" s="224" t="s">
        <v>417</v>
      </c>
      <c r="AU392" s="224" t="s">
        <v>94</v>
      </c>
      <c r="AV392" s="12" t="s">
        <v>23</v>
      </c>
      <c r="AW392" s="12" t="s">
        <v>43</v>
      </c>
      <c r="AX392" s="12" t="s">
        <v>79</v>
      </c>
      <c r="AY392" s="224" t="s">
        <v>406</v>
      </c>
    </row>
    <row r="393" spans="2:65" s="13" customFormat="1" x14ac:dyDescent="0.3">
      <c r="B393" s="225"/>
      <c r="C393" s="226"/>
      <c r="D393" s="215" t="s">
        <v>417</v>
      </c>
      <c r="E393" s="227" t="s">
        <v>36</v>
      </c>
      <c r="F393" s="228" t="s">
        <v>5359</v>
      </c>
      <c r="G393" s="226"/>
      <c r="H393" s="229">
        <v>81.007000000000005</v>
      </c>
      <c r="I393" s="230"/>
      <c r="J393" s="226"/>
      <c r="K393" s="226"/>
      <c r="L393" s="231"/>
      <c r="M393" s="232"/>
      <c r="N393" s="233"/>
      <c r="O393" s="233"/>
      <c r="P393" s="233"/>
      <c r="Q393" s="233"/>
      <c r="R393" s="233"/>
      <c r="S393" s="233"/>
      <c r="T393" s="234"/>
      <c r="AT393" s="235" t="s">
        <v>417</v>
      </c>
      <c r="AU393" s="235" t="s">
        <v>94</v>
      </c>
      <c r="AV393" s="13" t="s">
        <v>87</v>
      </c>
      <c r="AW393" s="13" t="s">
        <v>43</v>
      </c>
      <c r="AX393" s="13" t="s">
        <v>79</v>
      </c>
      <c r="AY393" s="235" t="s">
        <v>406</v>
      </c>
    </row>
    <row r="394" spans="2:65" s="13" customFormat="1" x14ac:dyDescent="0.3">
      <c r="B394" s="225"/>
      <c r="C394" s="226"/>
      <c r="D394" s="215" t="s">
        <v>417</v>
      </c>
      <c r="E394" s="227" t="s">
        <v>36</v>
      </c>
      <c r="F394" s="228" t="s">
        <v>5360</v>
      </c>
      <c r="G394" s="226"/>
      <c r="H394" s="229">
        <v>47.432000000000002</v>
      </c>
      <c r="I394" s="230"/>
      <c r="J394" s="226"/>
      <c r="K394" s="226"/>
      <c r="L394" s="231"/>
      <c r="M394" s="232"/>
      <c r="N394" s="233"/>
      <c r="O394" s="233"/>
      <c r="P394" s="233"/>
      <c r="Q394" s="233"/>
      <c r="R394" s="233"/>
      <c r="S394" s="233"/>
      <c r="T394" s="234"/>
      <c r="AT394" s="235" t="s">
        <v>417</v>
      </c>
      <c r="AU394" s="235" t="s">
        <v>94</v>
      </c>
      <c r="AV394" s="13" t="s">
        <v>87</v>
      </c>
      <c r="AW394" s="13" t="s">
        <v>43</v>
      </c>
      <c r="AX394" s="13" t="s">
        <v>79</v>
      </c>
      <c r="AY394" s="235" t="s">
        <v>406</v>
      </c>
    </row>
    <row r="395" spans="2:65" s="13" customFormat="1" x14ac:dyDescent="0.3">
      <c r="B395" s="225"/>
      <c r="C395" s="226"/>
      <c r="D395" s="215" t="s">
        <v>417</v>
      </c>
      <c r="E395" s="227" t="s">
        <v>36</v>
      </c>
      <c r="F395" s="228" t="s">
        <v>5361</v>
      </c>
      <c r="G395" s="226"/>
      <c r="H395" s="229">
        <v>37.844000000000001</v>
      </c>
      <c r="I395" s="230"/>
      <c r="J395" s="226"/>
      <c r="K395" s="226"/>
      <c r="L395" s="231"/>
      <c r="M395" s="232"/>
      <c r="N395" s="233"/>
      <c r="O395" s="233"/>
      <c r="P395" s="233"/>
      <c r="Q395" s="233"/>
      <c r="R395" s="233"/>
      <c r="S395" s="233"/>
      <c r="T395" s="234"/>
      <c r="AT395" s="235" t="s">
        <v>417</v>
      </c>
      <c r="AU395" s="235" t="s">
        <v>94</v>
      </c>
      <c r="AV395" s="13" t="s">
        <v>87</v>
      </c>
      <c r="AW395" s="13" t="s">
        <v>43</v>
      </c>
      <c r="AX395" s="13" t="s">
        <v>79</v>
      </c>
      <c r="AY395" s="235" t="s">
        <v>406</v>
      </c>
    </row>
    <row r="396" spans="2:65" s="12" customFormat="1" x14ac:dyDescent="0.3">
      <c r="B396" s="213"/>
      <c r="C396" s="214"/>
      <c r="D396" s="215" t="s">
        <v>417</v>
      </c>
      <c r="E396" s="216" t="s">
        <v>36</v>
      </c>
      <c r="F396" s="217" t="s">
        <v>5334</v>
      </c>
      <c r="G396" s="214"/>
      <c r="H396" s="218" t="s">
        <v>36</v>
      </c>
      <c r="I396" s="219"/>
      <c r="J396" s="214"/>
      <c r="K396" s="214"/>
      <c r="L396" s="220"/>
      <c r="M396" s="221"/>
      <c r="N396" s="222"/>
      <c r="O396" s="222"/>
      <c r="P396" s="222"/>
      <c r="Q396" s="222"/>
      <c r="R396" s="222"/>
      <c r="S396" s="222"/>
      <c r="T396" s="223"/>
      <c r="AT396" s="224" t="s">
        <v>417</v>
      </c>
      <c r="AU396" s="224" t="s">
        <v>94</v>
      </c>
      <c r="AV396" s="12" t="s">
        <v>23</v>
      </c>
      <c r="AW396" s="12" t="s">
        <v>43</v>
      </c>
      <c r="AX396" s="12" t="s">
        <v>79</v>
      </c>
      <c r="AY396" s="224" t="s">
        <v>406</v>
      </c>
    </row>
    <row r="397" spans="2:65" s="13" customFormat="1" x14ac:dyDescent="0.3">
      <c r="B397" s="225"/>
      <c r="C397" s="226"/>
      <c r="D397" s="215" t="s">
        <v>417</v>
      </c>
      <c r="E397" s="227" t="s">
        <v>36</v>
      </c>
      <c r="F397" s="228" t="s">
        <v>5362</v>
      </c>
      <c r="G397" s="226"/>
      <c r="H397" s="229">
        <v>23.817</v>
      </c>
      <c r="I397" s="230"/>
      <c r="J397" s="226"/>
      <c r="K397" s="226"/>
      <c r="L397" s="231"/>
      <c r="M397" s="232"/>
      <c r="N397" s="233"/>
      <c r="O397" s="233"/>
      <c r="P397" s="233"/>
      <c r="Q397" s="233"/>
      <c r="R397" s="233"/>
      <c r="S397" s="233"/>
      <c r="T397" s="234"/>
      <c r="AT397" s="235" t="s">
        <v>417</v>
      </c>
      <c r="AU397" s="235" t="s">
        <v>94</v>
      </c>
      <c r="AV397" s="13" t="s">
        <v>87</v>
      </c>
      <c r="AW397" s="13" t="s">
        <v>43</v>
      </c>
      <c r="AX397" s="13" t="s">
        <v>79</v>
      </c>
      <c r="AY397" s="235" t="s">
        <v>406</v>
      </c>
    </row>
    <row r="398" spans="2:65" s="12" customFormat="1" x14ac:dyDescent="0.3">
      <c r="B398" s="213"/>
      <c r="C398" s="214"/>
      <c r="D398" s="215" t="s">
        <v>417</v>
      </c>
      <c r="E398" s="216" t="s">
        <v>36</v>
      </c>
      <c r="F398" s="217" t="s">
        <v>5336</v>
      </c>
      <c r="G398" s="214"/>
      <c r="H398" s="218" t="s">
        <v>36</v>
      </c>
      <c r="I398" s="219"/>
      <c r="J398" s="214"/>
      <c r="K398" s="214"/>
      <c r="L398" s="220"/>
      <c r="M398" s="221"/>
      <c r="N398" s="222"/>
      <c r="O398" s="222"/>
      <c r="P398" s="222"/>
      <c r="Q398" s="222"/>
      <c r="R398" s="222"/>
      <c r="S398" s="222"/>
      <c r="T398" s="223"/>
      <c r="AT398" s="224" t="s">
        <v>417</v>
      </c>
      <c r="AU398" s="224" t="s">
        <v>94</v>
      </c>
      <c r="AV398" s="12" t="s">
        <v>23</v>
      </c>
      <c r="AW398" s="12" t="s">
        <v>43</v>
      </c>
      <c r="AX398" s="12" t="s">
        <v>79</v>
      </c>
      <c r="AY398" s="224" t="s">
        <v>406</v>
      </c>
    </row>
    <row r="399" spans="2:65" s="13" customFormat="1" x14ac:dyDescent="0.3">
      <c r="B399" s="225"/>
      <c r="C399" s="226"/>
      <c r="D399" s="215" t="s">
        <v>417</v>
      </c>
      <c r="E399" s="227" t="s">
        <v>36</v>
      </c>
      <c r="F399" s="228" t="s">
        <v>5363</v>
      </c>
      <c r="G399" s="226"/>
      <c r="H399" s="229">
        <v>15.116</v>
      </c>
      <c r="I399" s="230"/>
      <c r="J399" s="226"/>
      <c r="K399" s="226"/>
      <c r="L399" s="231"/>
      <c r="M399" s="232"/>
      <c r="N399" s="233"/>
      <c r="O399" s="233"/>
      <c r="P399" s="233"/>
      <c r="Q399" s="233"/>
      <c r="R399" s="233"/>
      <c r="S399" s="233"/>
      <c r="T399" s="234"/>
      <c r="AT399" s="235" t="s">
        <v>417</v>
      </c>
      <c r="AU399" s="235" t="s">
        <v>94</v>
      </c>
      <c r="AV399" s="13" t="s">
        <v>87</v>
      </c>
      <c r="AW399" s="13" t="s">
        <v>43</v>
      </c>
      <c r="AX399" s="13" t="s">
        <v>79</v>
      </c>
      <c r="AY399" s="235" t="s">
        <v>406</v>
      </c>
    </row>
    <row r="400" spans="2:65" s="12" customFormat="1" x14ac:dyDescent="0.3">
      <c r="B400" s="213"/>
      <c r="C400" s="214"/>
      <c r="D400" s="215" t="s">
        <v>417</v>
      </c>
      <c r="E400" s="216" t="s">
        <v>36</v>
      </c>
      <c r="F400" s="217" t="s">
        <v>5342</v>
      </c>
      <c r="G400" s="214"/>
      <c r="H400" s="218" t="s">
        <v>36</v>
      </c>
      <c r="I400" s="219"/>
      <c r="J400" s="214"/>
      <c r="K400" s="214"/>
      <c r="L400" s="220"/>
      <c r="M400" s="221"/>
      <c r="N400" s="222"/>
      <c r="O400" s="222"/>
      <c r="P400" s="222"/>
      <c r="Q400" s="222"/>
      <c r="R400" s="222"/>
      <c r="S400" s="222"/>
      <c r="T400" s="223"/>
      <c r="AT400" s="224" t="s">
        <v>417</v>
      </c>
      <c r="AU400" s="224" t="s">
        <v>94</v>
      </c>
      <c r="AV400" s="12" t="s">
        <v>23</v>
      </c>
      <c r="AW400" s="12" t="s">
        <v>43</v>
      </c>
      <c r="AX400" s="12" t="s">
        <v>79</v>
      </c>
      <c r="AY400" s="224" t="s">
        <v>406</v>
      </c>
    </row>
    <row r="401" spans="2:65" s="13" customFormat="1" x14ac:dyDescent="0.3">
      <c r="B401" s="225"/>
      <c r="C401" s="226"/>
      <c r="D401" s="215" t="s">
        <v>417</v>
      </c>
      <c r="E401" s="227" t="s">
        <v>36</v>
      </c>
      <c r="F401" s="228" t="s">
        <v>5364</v>
      </c>
      <c r="G401" s="226"/>
      <c r="H401" s="229">
        <v>7.2839999999999998</v>
      </c>
      <c r="I401" s="230"/>
      <c r="J401" s="226"/>
      <c r="K401" s="226"/>
      <c r="L401" s="231"/>
      <c r="M401" s="232"/>
      <c r="N401" s="233"/>
      <c r="O401" s="233"/>
      <c r="P401" s="233"/>
      <c r="Q401" s="233"/>
      <c r="R401" s="233"/>
      <c r="S401" s="233"/>
      <c r="T401" s="234"/>
      <c r="AT401" s="235" t="s">
        <v>417</v>
      </c>
      <c r="AU401" s="235" t="s">
        <v>94</v>
      </c>
      <c r="AV401" s="13" t="s">
        <v>87</v>
      </c>
      <c r="AW401" s="13" t="s">
        <v>43</v>
      </c>
      <c r="AX401" s="13" t="s">
        <v>79</v>
      </c>
      <c r="AY401" s="235" t="s">
        <v>406</v>
      </c>
    </row>
    <row r="402" spans="2:65" s="14" customFormat="1" x14ac:dyDescent="0.3">
      <c r="B402" s="236"/>
      <c r="C402" s="237"/>
      <c r="D402" s="247" t="s">
        <v>417</v>
      </c>
      <c r="E402" s="248" t="s">
        <v>36</v>
      </c>
      <c r="F402" s="249" t="s">
        <v>421</v>
      </c>
      <c r="G402" s="237"/>
      <c r="H402" s="250">
        <v>212.5</v>
      </c>
      <c r="I402" s="241"/>
      <c r="J402" s="237"/>
      <c r="K402" s="237"/>
      <c r="L402" s="242"/>
      <c r="M402" s="243"/>
      <c r="N402" s="244"/>
      <c r="O402" s="244"/>
      <c r="P402" s="244"/>
      <c r="Q402" s="244"/>
      <c r="R402" s="244"/>
      <c r="S402" s="244"/>
      <c r="T402" s="245"/>
      <c r="AT402" s="246" t="s">
        <v>417</v>
      </c>
      <c r="AU402" s="246" t="s">
        <v>94</v>
      </c>
      <c r="AV402" s="14" t="s">
        <v>415</v>
      </c>
      <c r="AW402" s="14" t="s">
        <v>43</v>
      </c>
      <c r="AX402" s="14" t="s">
        <v>23</v>
      </c>
      <c r="AY402" s="246" t="s">
        <v>406</v>
      </c>
    </row>
    <row r="403" spans="2:65" s="1" customFormat="1" ht="22.5" customHeight="1" x14ac:dyDescent="0.3">
      <c r="B403" s="37"/>
      <c r="C403" s="201" t="s">
        <v>862</v>
      </c>
      <c r="D403" s="201" t="s">
        <v>410</v>
      </c>
      <c r="E403" s="202" t="s">
        <v>796</v>
      </c>
      <c r="F403" s="203" t="s">
        <v>797</v>
      </c>
      <c r="G403" s="204" t="s">
        <v>466</v>
      </c>
      <c r="H403" s="205">
        <v>212.5</v>
      </c>
      <c r="I403" s="206"/>
      <c r="J403" s="207">
        <f>ROUND(I403*H403,2)</f>
        <v>0</v>
      </c>
      <c r="K403" s="203" t="s">
        <v>414</v>
      </c>
      <c r="L403" s="57"/>
      <c r="M403" s="208" t="s">
        <v>36</v>
      </c>
      <c r="N403" s="209" t="s">
        <v>50</v>
      </c>
      <c r="O403" s="38"/>
      <c r="P403" s="210">
        <f>O403*H403</f>
        <v>0</v>
      </c>
      <c r="Q403" s="210">
        <v>0</v>
      </c>
      <c r="R403" s="210">
        <f>Q403*H403</f>
        <v>0</v>
      </c>
      <c r="S403" s="210">
        <v>0</v>
      </c>
      <c r="T403" s="211">
        <f>S403*H403</f>
        <v>0</v>
      </c>
      <c r="AR403" s="19" t="s">
        <v>415</v>
      </c>
      <c r="AT403" s="19" t="s">
        <v>410</v>
      </c>
      <c r="AU403" s="19" t="s">
        <v>94</v>
      </c>
      <c r="AY403" s="19" t="s">
        <v>406</v>
      </c>
      <c r="BE403" s="212">
        <f>IF(N403="základní",J403,0)</f>
        <v>0</v>
      </c>
      <c r="BF403" s="212">
        <f>IF(N403="snížená",J403,0)</f>
        <v>0</v>
      </c>
      <c r="BG403" s="212">
        <f>IF(N403="zákl. přenesená",J403,0)</f>
        <v>0</v>
      </c>
      <c r="BH403" s="212">
        <f>IF(N403="sníž. přenesená",J403,0)</f>
        <v>0</v>
      </c>
      <c r="BI403" s="212">
        <f>IF(N403="nulová",J403,0)</f>
        <v>0</v>
      </c>
      <c r="BJ403" s="19" t="s">
        <v>23</v>
      </c>
      <c r="BK403" s="212">
        <f>ROUND(I403*H403,2)</f>
        <v>0</v>
      </c>
      <c r="BL403" s="19" t="s">
        <v>415</v>
      </c>
      <c r="BM403" s="19" t="s">
        <v>5365</v>
      </c>
    </row>
    <row r="404" spans="2:65" s="1" customFormat="1" ht="22.5" customHeight="1" x14ac:dyDescent="0.3">
      <c r="B404" s="37"/>
      <c r="C404" s="201" t="s">
        <v>867</v>
      </c>
      <c r="D404" s="201" t="s">
        <v>410</v>
      </c>
      <c r="E404" s="202" t="s">
        <v>933</v>
      </c>
      <c r="F404" s="203" t="s">
        <v>934</v>
      </c>
      <c r="G404" s="204" t="s">
        <v>466</v>
      </c>
      <c r="H404" s="205">
        <v>48.651000000000003</v>
      </c>
      <c r="I404" s="206"/>
      <c r="J404" s="207">
        <f>ROUND(I404*H404,2)</f>
        <v>0</v>
      </c>
      <c r="K404" s="203" t="s">
        <v>414</v>
      </c>
      <c r="L404" s="57"/>
      <c r="M404" s="208" t="s">
        <v>36</v>
      </c>
      <c r="N404" s="209" t="s">
        <v>50</v>
      </c>
      <c r="O404" s="38"/>
      <c r="P404" s="210">
        <f>O404*H404</f>
        <v>0</v>
      </c>
      <c r="Q404" s="210">
        <v>1.1690000000000001E-2</v>
      </c>
      <c r="R404" s="210">
        <f>Q404*H404</f>
        <v>0.56873019000000002</v>
      </c>
      <c r="S404" s="210">
        <v>0</v>
      </c>
      <c r="T404" s="211">
        <f>S404*H404</f>
        <v>0</v>
      </c>
      <c r="AR404" s="19" t="s">
        <v>415</v>
      </c>
      <c r="AT404" s="19" t="s">
        <v>410</v>
      </c>
      <c r="AU404" s="19" t="s">
        <v>94</v>
      </c>
      <c r="AY404" s="19" t="s">
        <v>406</v>
      </c>
      <c r="BE404" s="212">
        <f>IF(N404="základní",J404,0)</f>
        <v>0</v>
      </c>
      <c r="BF404" s="212">
        <f>IF(N404="snížená",J404,0)</f>
        <v>0</v>
      </c>
      <c r="BG404" s="212">
        <f>IF(N404="zákl. přenesená",J404,0)</f>
        <v>0</v>
      </c>
      <c r="BH404" s="212">
        <f>IF(N404="sníž. přenesená",J404,0)</f>
        <v>0</v>
      </c>
      <c r="BI404" s="212">
        <f>IF(N404="nulová",J404,0)</f>
        <v>0</v>
      </c>
      <c r="BJ404" s="19" t="s">
        <v>23</v>
      </c>
      <c r="BK404" s="212">
        <f>ROUND(I404*H404,2)</f>
        <v>0</v>
      </c>
      <c r="BL404" s="19" t="s">
        <v>415</v>
      </c>
      <c r="BM404" s="19" t="s">
        <v>5366</v>
      </c>
    </row>
    <row r="405" spans="2:65" s="12" customFormat="1" x14ac:dyDescent="0.3">
      <c r="B405" s="213"/>
      <c r="C405" s="214"/>
      <c r="D405" s="215" t="s">
        <v>417</v>
      </c>
      <c r="E405" s="216" t="s">
        <v>36</v>
      </c>
      <c r="F405" s="217" t="s">
        <v>763</v>
      </c>
      <c r="G405" s="214"/>
      <c r="H405" s="218" t="s">
        <v>36</v>
      </c>
      <c r="I405" s="219"/>
      <c r="J405" s="214"/>
      <c r="K405" s="214"/>
      <c r="L405" s="220"/>
      <c r="M405" s="221"/>
      <c r="N405" s="222"/>
      <c r="O405" s="222"/>
      <c r="P405" s="222"/>
      <c r="Q405" s="222"/>
      <c r="R405" s="222"/>
      <c r="S405" s="222"/>
      <c r="T405" s="223"/>
      <c r="AT405" s="224" t="s">
        <v>417</v>
      </c>
      <c r="AU405" s="224" t="s">
        <v>94</v>
      </c>
      <c r="AV405" s="12" t="s">
        <v>23</v>
      </c>
      <c r="AW405" s="12" t="s">
        <v>43</v>
      </c>
      <c r="AX405" s="12" t="s">
        <v>79</v>
      </c>
      <c r="AY405" s="224" t="s">
        <v>406</v>
      </c>
    </row>
    <row r="406" spans="2:65" s="13" customFormat="1" x14ac:dyDescent="0.3">
      <c r="B406" s="225"/>
      <c r="C406" s="226"/>
      <c r="D406" s="215" t="s">
        <v>417</v>
      </c>
      <c r="E406" s="227" t="s">
        <v>36</v>
      </c>
      <c r="F406" s="228" t="s">
        <v>5367</v>
      </c>
      <c r="G406" s="226"/>
      <c r="H406" s="229">
        <v>10.95</v>
      </c>
      <c r="I406" s="230"/>
      <c r="J406" s="226"/>
      <c r="K406" s="226"/>
      <c r="L406" s="231"/>
      <c r="M406" s="232"/>
      <c r="N406" s="233"/>
      <c r="O406" s="233"/>
      <c r="P406" s="233"/>
      <c r="Q406" s="233"/>
      <c r="R406" s="233"/>
      <c r="S406" s="233"/>
      <c r="T406" s="234"/>
      <c r="AT406" s="235" t="s">
        <v>417</v>
      </c>
      <c r="AU406" s="235" t="s">
        <v>94</v>
      </c>
      <c r="AV406" s="13" t="s">
        <v>87</v>
      </c>
      <c r="AW406" s="13" t="s">
        <v>43</v>
      </c>
      <c r="AX406" s="13" t="s">
        <v>79</v>
      </c>
      <c r="AY406" s="235" t="s">
        <v>406</v>
      </c>
    </row>
    <row r="407" spans="2:65" s="13" customFormat="1" x14ac:dyDescent="0.3">
      <c r="B407" s="225"/>
      <c r="C407" s="226"/>
      <c r="D407" s="215" t="s">
        <v>417</v>
      </c>
      <c r="E407" s="227" t="s">
        <v>36</v>
      </c>
      <c r="F407" s="228" t="s">
        <v>5368</v>
      </c>
      <c r="G407" s="226"/>
      <c r="H407" s="229">
        <v>15.029</v>
      </c>
      <c r="I407" s="230"/>
      <c r="J407" s="226"/>
      <c r="K407" s="226"/>
      <c r="L407" s="231"/>
      <c r="M407" s="232"/>
      <c r="N407" s="233"/>
      <c r="O407" s="233"/>
      <c r="P407" s="233"/>
      <c r="Q407" s="233"/>
      <c r="R407" s="233"/>
      <c r="S407" s="233"/>
      <c r="T407" s="234"/>
      <c r="AT407" s="235" t="s">
        <v>417</v>
      </c>
      <c r="AU407" s="235" t="s">
        <v>94</v>
      </c>
      <c r="AV407" s="13" t="s">
        <v>87</v>
      </c>
      <c r="AW407" s="13" t="s">
        <v>43</v>
      </c>
      <c r="AX407" s="13" t="s">
        <v>79</v>
      </c>
      <c r="AY407" s="235" t="s">
        <v>406</v>
      </c>
    </row>
    <row r="408" spans="2:65" s="13" customFormat="1" x14ac:dyDescent="0.3">
      <c r="B408" s="225"/>
      <c r="C408" s="226"/>
      <c r="D408" s="215" t="s">
        <v>417</v>
      </c>
      <c r="E408" s="227" t="s">
        <v>36</v>
      </c>
      <c r="F408" s="228" t="s">
        <v>5369</v>
      </c>
      <c r="G408" s="226"/>
      <c r="H408" s="229">
        <v>22.672000000000001</v>
      </c>
      <c r="I408" s="230"/>
      <c r="J408" s="226"/>
      <c r="K408" s="226"/>
      <c r="L408" s="231"/>
      <c r="M408" s="232"/>
      <c r="N408" s="233"/>
      <c r="O408" s="233"/>
      <c r="P408" s="233"/>
      <c r="Q408" s="233"/>
      <c r="R408" s="233"/>
      <c r="S408" s="233"/>
      <c r="T408" s="234"/>
      <c r="AT408" s="235" t="s">
        <v>417</v>
      </c>
      <c r="AU408" s="235" t="s">
        <v>94</v>
      </c>
      <c r="AV408" s="13" t="s">
        <v>87</v>
      </c>
      <c r="AW408" s="13" t="s">
        <v>43</v>
      </c>
      <c r="AX408" s="13" t="s">
        <v>79</v>
      </c>
      <c r="AY408" s="235" t="s">
        <v>406</v>
      </c>
    </row>
    <row r="409" spans="2:65" s="14" customFormat="1" x14ac:dyDescent="0.3">
      <c r="B409" s="236"/>
      <c r="C409" s="237"/>
      <c r="D409" s="247" t="s">
        <v>417</v>
      </c>
      <c r="E409" s="248" t="s">
        <v>36</v>
      </c>
      <c r="F409" s="249" t="s">
        <v>421</v>
      </c>
      <c r="G409" s="237"/>
      <c r="H409" s="250">
        <v>48.651000000000003</v>
      </c>
      <c r="I409" s="241"/>
      <c r="J409" s="237"/>
      <c r="K409" s="237"/>
      <c r="L409" s="242"/>
      <c r="M409" s="243"/>
      <c r="N409" s="244"/>
      <c r="O409" s="244"/>
      <c r="P409" s="244"/>
      <c r="Q409" s="244"/>
      <c r="R409" s="244"/>
      <c r="S409" s="244"/>
      <c r="T409" s="245"/>
      <c r="AT409" s="246" t="s">
        <v>417</v>
      </c>
      <c r="AU409" s="246" t="s">
        <v>94</v>
      </c>
      <c r="AV409" s="14" t="s">
        <v>415</v>
      </c>
      <c r="AW409" s="14" t="s">
        <v>43</v>
      </c>
      <c r="AX409" s="14" t="s">
        <v>23</v>
      </c>
      <c r="AY409" s="246" t="s">
        <v>406</v>
      </c>
    </row>
    <row r="410" spans="2:65" s="1" customFormat="1" ht="22.5" customHeight="1" x14ac:dyDescent="0.3">
      <c r="B410" s="37"/>
      <c r="C410" s="201" t="s">
        <v>872</v>
      </c>
      <c r="D410" s="201" t="s">
        <v>410</v>
      </c>
      <c r="E410" s="202" t="s">
        <v>941</v>
      </c>
      <c r="F410" s="203" t="s">
        <v>942</v>
      </c>
      <c r="G410" s="204" t="s">
        <v>466</v>
      </c>
      <c r="H410" s="205">
        <v>48.651000000000003</v>
      </c>
      <c r="I410" s="206"/>
      <c r="J410" s="207">
        <f>ROUND(I410*H410,2)</f>
        <v>0</v>
      </c>
      <c r="K410" s="203" t="s">
        <v>414</v>
      </c>
      <c r="L410" s="57"/>
      <c r="M410" s="208" t="s">
        <v>36</v>
      </c>
      <c r="N410" s="209" t="s">
        <v>50</v>
      </c>
      <c r="O410" s="38"/>
      <c r="P410" s="210">
        <f>O410*H410</f>
        <v>0</v>
      </c>
      <c r="Q410" s="210">
        <v>0</v>
      </c>
      <c r="R410" s="210">
        <f>Q410*H410</f>
        <v>0</v>
      </c>
      <c r="S410" s="210">
        <v>0</v>
      </c>
      <c r="T410" s="211">
        <f>S410*H410</f>
        <v>0</v>
      </c>
      <c r="AR410" s="19" t="s">
        <v>415</v>
      </c>
      <c r="AT410" s="19" t="s">
        <v>410</v>
      </c>
      <c r="AU410" s="19" t="s">
        <v>94</v>
      </c>
      <c r="AY410" s="19" t="s">
        <v>406</v>
      </c>
      <c r="BE410" s="212">
        <f>IF(N410="základní",J410,0)</f>
        <v>0</v>
      </c>
      <c r="BF410" s="212">
        <f>IF(N410="snížená",J410,0)</f>
        <v>0</v>
      </c>
      <c r="BG410" s="212">
        <f>IF(N410="zákl. přenesená",J410,0)</f>
        <v>0</v>
      </c>
      <c r="BH410" s="212">
        <f>IF(N410="sníž. přenesená",J410,0)</f>
        <v>0</v>
      </c>
      <c r="BI410" s="212">
        <f>IF(N410="nulová",J410,0)</f>
        <v>0</v>
      </c>
      <c r="BJ410" s="19" t="s">
        <v>23</v>
      </c>
      <c r="BK410" s="212">
        <f>ROUND(I410*H410,2)</f>
        <v>0</v>
      </c>
      <c r="BL410" s="19" t="s">
        <v>415</v>
      </c>
      <c r="BM410" s="19" t="s">
        <v>5370</v>
      </c>
    </row>
    <row r="411" spans="2:65" s="1" customFormat="1" ht="22.5" customHeight="1" x14ac:dyDescent="0.3">
      <c r="B411" s="37"/>
      <c r="C411" s="201" t="s">
        <v>877</v>
      </c>
      <c r="D411" s="201" t="s">
        <v>410</v>
      </c>
      <c r="E411" s="202" t="s">
        <v>945</v>
      </c>
      <c r="F411" s="203" t="s">
        <v>946</v>
      </c>
      <c r="G411" s="204" t="s">
        <v>466</v>
      </c>
      <c r="H411" s="205">
        <v>84.043999999999997</v>
      </c>
      <c r="I411" s="206"/>
      <c r="J411" s="207">
        <f>ROUND(I411*H411,2)</f>
        <v>0</v>
      </c>
      <c r="K411" s="203" t="s">
        <v>414</v>
      </c>
      <c r="L411" s="57"/>
      <c r="M411" s="208" t="s">
        <v>36</v>
      </c>
      <c r="N411" s="209" t="s">
        <v>50</v>
      </c>
      <c r="O411" s="38"/>
      <c r="P411" s="210">
        <f>O411*H411</f>
        <v>0</v>
      </c>
      <c r="Q411" s="210">
        <v>6.6790000000000002E-2</v>
      </c>
      <c r="R411" s="210">
        <f>Q411*H411</f>
        <v>5.6132987600000002</v>
      </c>
      <c r="S411" s="210">
        <v>0</v>
      </c>
      <c r="T411" s="211">
        <f>S411*H411</f>
        <v>0</v>
      </c>
      <c r="AR411" s="19" t="s">
        <v>415</v>
      </c>
      <c r="AT411" s="19" t="s">
        <v>410</v>
      </c>
      <c r="AU411" s="19" t="s">
        <v>94</v>
      </c>
      <c r="AY411" s="19" t="s">
        <v>406</v>
      </c>
      <c r="BE411" s="212">
        <f>IF(N411="základní",J411,0)</f>
        <v>0</v>
      </c>
      <c r="BF411" s="212">
        <f>IF(N411="snížená",J411,0)</f>
        <v>0</v>
      </c>
      <c r="BG411" s="212">
        <f>IF(N411="zákl. přenesená",J411,0)</f>
        <v>0</v>
      </c>
      <c r="BH411" s="212">
        <f>IF(N411="sníž. přenesená",J411,0)</f>
        <v>0</v>
      </c>
      <c r="BI411" s="212">
        <f>IF(N411="nulová",J411,0)</f>
        <v>0</v>
      </c>
      <c r="BJ411" s="19" t="s">
        <v>23</v>
      </c>
      <c r="BK411" s="212">
        <f>ROUND(I411*H411,2)</f>
        <v>0</v>
      </c>
      <c r="BL411" s="19" t="s">
        <v>415</v>
      </c>
      <c r="BM411" s="19" t="s">
        <v>5371</v>
      </c>
    </row>
    <row r="412" spans="2:65" s="12" customFormat="1" x14ac:dyDescent="0.3">
      <c r="B412" s="213"/>
      <c r="C412" s="214"/>
      <c r="D412" s="215" t="s">
        <v>417</v>
      </c>
      <c r="E412" s="216" t="s">
        <v>36</v>
      </c>
      <c r="F412" s="217" t="s">
        <v>763</v>
      </c>
      <c r="G412" s="214"/>
      <c r="H412" s="218" t="s">
        <v>36</v>
      </c>
      <c r="I412" s="219"/>
      <c r="J412" s="214"/>
      <c r="K412" s="214"/>
      <c r="L412" s="220"/>
      <c r="M412" s="221"/>
      <c r="N412" s="222"/>
      <c r="O412" s="222"/>
      <c r="P412" s="222"/>
      <c r="Q412" s="222"/>
      <c r="R412" s="222"/>
      <c r="S412" s="222"/>
      <c r="T412" s="223"/>
      <c r="AT412" s="224" t="s">
        <v>417</v>
      </c>
      <c r="AU412" s="224" t="s">
        <v>94</v>
      </c>
      <c r="AV412" s="12" t="s">
        <v>23</v>
      </c>
      <c r="AW412" s="12" t="s">
        <v>43</v>
      </c>
      <c r="AX412" s="12" t="s">
        <v>79</v>
      </c>
      <c r="AY412" s="224" t="s">
        <v>406</v>
      </c>
    </row>
    <row r="413" spans="2:65" s="13" customFormat="1" x14ac:dyDescent="0.3">
      <c r="B413" s="225"/>
      <c r="C413" s="226"/>
      <c r="D413" s="215" t="s">
        <v>417</v>
      </c>
      <c r="E413" s="227" t="s">
        <v>36</v>
      </c>
      <c r="F413" s="228" t="s">
        <v>5372</v>
      </c>
      <c r="G413" s="226"/>
      <c r="H413" s="229">
        <v>43.5</v>
      </c>
      <c r="I413" s="230"/>
      <c r="J413" s="226"/>
      <c r="K413" s="226"/>
      <c r="L413" s="231"/>
      <c r="M413" s="232"/>
      <c r="N413" s="233"/>
      <c r="O413" s="233"/>
      <c r="P413" s="233"/>
      <c r="Q413" s="233"/>
      <c r="R413" s="233"/>
      <c r="S413" s="233"/>
      <c r="T413" s="234"/>
      <c r="AT413" s="235" t="s">
        <v>417</v>
      </c>
      <c r="AU413" s="235" t="s">
        <v>94</v>
      </c>
      <c r="AV413" s="13" t="s">
        <v>87</v>
      </c>
      <c r="AW413" s="13" t="s">
        <v>43</v>
      </c>
      <c r="AX413" s="13" t="s">
        <v>79</v>
      </c>
      <c r="AY413" s="235" t="s">
        <v>406</v>
      </c>
    </row>
    <row r="414" spans="2:65" s="13" customFormat="1" x14ac:dyDescent="0.3">
      <c r="B414" s="225"/>
      <c r="C414" s="226"/>
      <c r="D414" s="215" t="s">
        <v>417</v>
      </c>
      <c r="E414" s="227" t="s">
        <v>36</v>
      </c>
      <c r="F414" s="228" t="s">
        <v>5373</v>
      </c>
      <c r="G414" s="226"/>
      <c r="H414" s="229">
        <v>14.544</v>
      </c>
      <c r="I414" s="230"/>
      <c r="J414" s="226"/>
      <c r="K414" s="226"/>
      <c r="L414" s="231"/>
      <c r="M414" s="232"/>
      <c r="N414" s="233"/>
      <c r="O414" s="233"/>
      <c r="P414" s="233"/>
      <c r="Q414" s="233"/>
      <c r="R414" s="233"/>
      <c r="S414" s="233"/>
      <c r="T414" s="234"/>
      <c r="AT414" s="235" t="s">
        <v>417</v>
      </c>
      <c r="AU414" s="235" t="s">
        <v>94</v>
      </c>
      <c r="AV414" s="13" t="s">
        <v>87</v>
      </c>
      <c r="AW414" s="13" t="s">
        <v>43</v>
      </c>
      <c r="AX414" s="13" t="s">
        <v>79</v>
      </c>
      <c r="AY414" s="235" t="s">
        <v>406</v>
      </c>
    </row>
    <row r="415" spans="2:65" s="13" customFormat="1" x14ac:dyDescent="0.3">
      <c r="B415" s="225"/>
      <c r="C415" s="226"/>
      <c r="D415" s="215" t="s">
        <v>417</v>
      </c>
      <c r="E415" s="227" t="s">
        <v>36</v>
      </c>
      <c r="F415" s="228" t="s">
        <v>5374</v>
      </c>
      <c r="G415" s="226"/>
      <c r="H415" s="229">
        <v>26</v>
      </c>
      <c r="I415" s="230"/>
      <c r="J415" s="226"/>
      <c r="K415" s="226"/>
      <c r="L415" s="231"/>
      <c r="M415" s="232"/>
      <c r="N415" s="233"/>
      <c r="O415" s="233"/>
      <c r="P415" s="233"/>
      <c r="Q415" s="233"/>
      <c r="R415" s="233"/>
      <c r="S415" s="233"/>
      <c r="T415" s="234"/>
      <c r="AT415" s="235" t="s">
        <v>417</v>
      </c>
      <c r="AU415" s="235" t="s">
        <v>94</v>
      </c>
      <c r="AV415" s="13" t="s">
        <v>87</v>
      </c>
      <c r="AW415" s="13" t="s">
        <v>43</v>
      </c>
      <c r="AX415" s="13" t="s">
        <v>79</v>
      </c>
      <c r="AY415" s="235" t="s">
        <v>406</v>
      </c>
    </row>
    <row r="416" spans="2:65" s="14" customFormat="1" x14ac:dyDescent="0.3">
      <c r="B416" s="236"/>
      <c r="C416" s="237"/>
      <c r="D416" s="247" t="s">
        <v>417</v>
      </c>
      <c r="E416" s="248" t="s">
        <v>36</v>
      </c>
      <c r="F416" s="249" t="s">
        <v>421</v>
      </c>
      <c r="G416" s="237"/>
      <c r="H416" s="250">
        <v>84.043999999999997</v>
      </c>
      <c r="I416" s="241"/>
      <c r="J416" s="237"/>
      <c r="K416" s="237"/>
      <c r="L416" s="242"/>
      <c r="M416" s="243"/>
      <c r="N416" s="244"/>
      <c r="O416" s="244"/>
      <c r="P416" s="244"/>
      <c r="Q416" s="244"/>
      <c r="R416" s="244"/>
      <c r="S416" s="244"/>
      <c r="T416" s="245"/>
      <c r="AT416" s="246" t="s">
        <v>417</v>
      </c>
      <c r="AU416" s="246" t="s">
        <v>94</v>
      </c>
      <c r="AV416" s="14" t="s">
        <v>415</v>
      </c>
      <c r="AW416" s="14" t="s">
        <v>43</v>
      </c>
      <c r="AX416" s="14" t="s">
        <v>23</v>
      </c>
      <c r="AY416" s="246" t="s">
        <v>406</v>
      </c>
    </row>
    <row r="417" spans="2:65" s="1" customFormat="1" ht="22.5" customHeight="1" x14ac:dyDescent="0.3">
      <c r="B417" s="37"/>
      <c r="C417" s="201" t="s">
        <v>883</v>
      </c>
      <c r="D417" s="201" t="s">
        <v>410</v>
      </c>
      <c r="E417" s="202" t="s">
        <v>953</v>
      </c>
      <c r="F417" s="203" t="s">
        <v>954</v>
      </c>
      <c r="G417" s="204" t="s">
        <v>536</v>
      </c>
      <c r="H417" s="205">
        <v>4226.1000000000004</v>
      </c>
      <c r="I417" s="206"/>
      <c r="J417" s="207">
        <f>ROUND(I417*H417,2)</f>
        <v>0</v>
      </c>
      <c r="K417" s="203" t="s">
        <v>414</v>
      </c>
      <c r="L417" s="57"/>
      <c r="M417" s="208" t="s">
        <v>36</v>
      </c>
      <c r="N417" s="209" t="s">
        <v>50</v>
      </c>
      <c r="O417" s="38"/>
      <c r="P417" s="210">
        <f>O417*H417</f>
        <v>0</v>
      </c>
      <c r="Q417" s="210">
        <v>2.5999999999999998E-4</v>
      </c>
      <c r="R417" s="210">
        <f>Q417*H417</f>
        <v>1.098786</v>
      </c>
      <c r="S417" s="210">
        <v>0</v>
      </c>
      <c r="T417" s="211">
        <f>S417*H417</f>
        <v>0</v>
      </c>
      <c r="AR417" s="19" t="s">
        <v>415</v>
      </c>
      <c r="AT417" s="19" t="s">
        <v>410</v>
      </c>
      <c r="AU417" s="19" t="s">
        <v>94</v>
      </c>
      <c r="AY417" s="19" t="s">
        <v>406</v>
      </c>
      <c r="BE417" s="212">
        <f>IF(N417="základní",J417,0)</f>
        <v>0</v>
      </c>
      <c r="BF417" s="212">
        <f>IF(N417="snížená",J417,0)</f>
        <v>0</v>
      </c>
      <c r="BG417" s="212">
        <f>IF(N417="zákl. přenesená",J417,0)</f>
        <v>0</v>
      </c>
      <c r="BH417" s="212">
        <f>IF(N417="sníž. přenesená",J417,0)</f>
        <v>0</v>
      </c>
      <c r="BI417" s="212">
        <f>IF(N417="nulová",J417,0)</f>
        <v>0</v>
      </c>
      <c r="BJ417" s="19" t="s">
        <v>23</v>
      </c>
      <c r="BK417" s="212">
        <f>ROUND(I417*H417,2)</f>
        <v>0</v>
      </c>
      <c r="BL417" s="19" t="s">
        <v>415</v>
      </c>
      <c r="BM417" s="19" t="s">
        <v>5375</v>
      </c>
    </row>
    <row r="418" spans="2:65" s="13" customFormat="1" x14ac:dyDescent="0.3">
      <c r="B418" s="225"/>
      <c r="C418" s="226"/>
      <c r="D418" s="215" t="s">
        <v>417</v>
      </c>
      <c r="E418" s="227" t="s">
        <v>5076</v>
      </c>
      <c r="F418" s="228" t="s">
        <v>5376</v>
      </c>
      <c r="G418" s="226"/>
      <c r="H418" s="229">
        <v>605.44000000000005</v>
      </c>
      <c r="I418" s="230"/>
      <c r="J418" s="226"/>
      <c r="K418" s="226"/>
      <c r="L418" s="231"/>
      <c r="M418" s="232"/>
      <c r="N418" s="233"/>
      <c r="O418" s="233"/>
      <c r="P418" s="233"/>
      <c r="Q418" s="233"/>
      <c r="R418" s="233"/>
      <c r="S418" s="233"/>
      <c r="T418" s="234"/>
      <c r="AT418" s="235" t="s">
        <v>417</v>
      </c>
      <c r="AU418" s="235" t="s">
        <v>94</v>
      </c>
      <c r="AV418" s="13" t="s">
        <v>87</v>
      </c>
      <c r="AW418" s="13" t="s">
        <v>43</v>
      </c>
      <c r="AX418" s="13" t="s">
        <v>79</v>
      </c>
      <c r="AY418" s="235" t="s">
        <v>406</v>
      </c>
    </row>
    <row r="419" spans="2:65" s="13" customFormat="1" x14ac:dyDescent="0.3">
      <c r="B419" s="225"/>
      <c r="C419" s="226"/>
      <c r="D419" s="215" t="s">
        <v>417</v>
      </c>
      <c r="E419" s="227" t="s">
        <v>5080</v>
      </c>
      <c r="F419" s="228" t="s">
        <v>5377</v>
      </c>
      <c r="G419" s="226"/>
      <c r="H419" s="229">
        <v>1867.3</v>
      </c>
      <c r="I419" s="230"/>
      <c r="J419" s="226"/>
      <c r="K419" s="226"/>
      <c r="L419" s="231"/>
      <c r="M419" s="232"/>
      <c r="N419" s="233"/>
      <c r="O419" s="233"/>
      <c r="P419" s="233"/>
      <c r="Q419" s="233"/>
      <c r="R419" s="233"/>
      <c r="S419" s="233"/>
      <c r="T419" s="234"/>
      <c r="AT419" s="235" t="s">
        <v>417</v>
      </c>
      <c r="AU419" s="235" t="s">
        <v>94</v>
      </c>
      <c r="AV419" s="13" t="s">
        <v>87</v>
      </c>
      <c r="AW419" s="13" t="s">
        <v>43</v>
      </c>
      <c r="AX419" s="13" t="s">
        <v>79</v>
      </c>
      <c r="AY419" s="235" t="s">
        <v>406</v>
      </c>
    </row>
    <row r="420" spans="2:65" s="13" customFormat="1" x14ac:dyDescent="0.3">
      <c r="B420" s="225"/>
      <c r="C420" s="226"/>
      <c r="D420" s="215" t="s">
        <v>417</v>
      </c>
      <c r="E420" s="227" t="s">
        <v>5082</v>
      </c>
      <c r="F420" s="228" t="s">
        <v>5378</v>
      </c>
      <c r="G420" s="226"/>
      <c r="H420" s="229">
        <v>1451.76</v>
      </c>
      <c r="I420" s="230"/>
      <c r="J420" s="226"/>
      <c r="K420" s="226"/>
      <c r="L420" s="231"/>
      <c r="M420" s="232"/>
      <c r="N420" s="233"/>
      <c r="O420" s="233"/>
      <c r="P420" s="233"/>
      <c r="Q420" s="233"/>
      <c r="R420" s="233"/>
      <c r="S420" s="233"/>
      <c r="T420" s="234"/>
      <c r="AT420" s="235" t="s">
        <v>417</v>
      </c>
      <c r="AU420" s="235" t="s">
        <v>94</v>
      </c>
      <c r="AV420" s="13" t="s">
        <v>87</v>
      </c>
      <c r="AW420" s="13" t="s">
        <v>43</v>
      </c>
      <c r="AX420" s="13" t="s">
        <v>79</v>
      </c>
      <c r="AY420" s="235" t="s">
        <v>406</v>
      </c>
    </row>
    <row r="421" spans="2:65" s="13" customFormat="1" x14ac:dyDescent="0.3">
      <c r="B421" s="225"/>
      <c r="C421" s="226"/>
      <c r="D421" s="215" t="s">
        <v>417</v>
      </c>
      <c r="E421" s="227" t="s">
        <v>960</v>
      </c>
      <c r="F421" s="228" t="s">
        <v>5379</v>
      </c>
      <c r="G421" s="226"/>
      <c r="H421" s="229">
        <v>301.60000000000002</v>
      </c>
      <c r="I421" s="230"/>
      <c r="J421" s="226"/>
      <c r="K421" s="226"/>
      <c r="L421" s="231"/>
      <c r="M421" s="232"/>
      <c r="N421" s="233"/>
      <c r="O421" s="233"/>
      <c r="P421" s="233"/>
      <c r="Q421" s="233"/>
      <c r="R421" s="233"/>
      <c r="S421" s="233"/>
      <c r="T421" s="234"/>
      <c r="AT421" s="235" t="s">
        <v>417</v>
      </c>
      <c r="AU421" s="235" t="s">
        <v>94</v>
      </c>
      <c r="AV421" s="13" t="s">
        <v>87</v>
      </c>
      <c r="AW421" s="13" t="s">
        <v>43</v>
      </c>
      <c r="AX421" s="13" t="s">
        <v>79</v>
      </c>
      <c r="AY421" s="235" t="s">
        <v>406</v>
      </c>
    </row>
    <row r="422" spans="2:65" s="14" customFormat="1" x14ac:dyDescent="0.3">
      <c r="B422" s="236"/>
      <c r="C422" s="237"/>
      <c r="D422" s="247" t="s">
        <v>417</v>
      </c>
      <c r="E422" s="248" t="s">
        <v>962</v>
      </c>
      <c r="F422" s="249" t="s">
        <v>421</v>
      </c>
      <c r="G422" s="237"/>
      <c r="H422" s="250">
        <v>4226.1000000000004</v>
      </c>
      <c r="I422" s="241"/>
      <c r="J422" s="237"/>
      <c r="K422" s="237"/>
      <c r="L422" s="242"/>
      <c r="M422" s="243"/>
      <c r="N422" s="244"/>
      <c r="O422" s="244"/>
      <c r="P422" s="244"/>
      <c r="Q422" s="244"/>
      <c r="R422" s="244"/>
      <c r="S422" s="244"/>
      <c r="T422" s="245"/>
      <c r="AT422" s="246" t="s">
        <v>417</v>
      </c>
      <c r="AU422" s="246" t="s">
        <v>94</v>
      </c>
      <c r="AV422" s="14" t="s">
        <v>415</v>
      </c>
      <c r="AW422" s="14" t="s">
        <v>43</v>
      </c>
      <c r="AX422" s="14" t="s">
        <v>23</v>
      </c>
      <c r="AY422" s="246" t="s">
        <v>406</v>
      </c>
    </row>
    <row r="423" spans="2:65" s="1" customFormat="1" ht="22.5" customHeight="1" x14ac:dyDescent="0.3">
      <c r="B423" s="37"/>
      <c r="C423" s="268" t="s">
        <v>887</v>
      </c>
      <c r="D423" s="268" t="s">
        <v>533</v>
      </c>
      <c r="E423" s="269" t="s">
        <v>3179</v>
      </c>
      <c r="F423" s="270" t="s">
        <v>3180</v>
      </c>
      <c r="G423" s="271" t="s">
        <v>501</v>
      </c>
      <c r="H423" s="272">
        <v>0.374</v>
      </c>
      <c r="I423" s="273"/>
      <c r="J423" s="274">
        <f>ROUND(I423*H423,2)</f>
        <v>0</v>
      </c>
      <c r="K423" s="270" t="s">
        <v>414</v>
      </c>
      <c r="L423" s="275"/>
      <c r="M423" s="276" t="s">
        <v>36</v>
      </c>
      <c r="N423" s="277" t="s">
        <v>50</v>
      </c>
      <c r="O423" s="38"/>
      <c r="P423" s="210">
        <f>O423*H423</f>
        <v>0</v>
      </c>
      <c r="Q423" s="210">
        <v>1</v>
      </c>
      <c r="R423" s="210">
        <f>Q423*H423</f>
        <v>0.374</v>
      </c>
      <c r="S423" s="210">
        <v>0</v>
      </c>
      <c r="T423" s="211">
        <f>S423*H423</f>
        <v>0</v>
      </c>
      <c r="AR423" s="19" t="s">
        <v>457</v>
      </c>
      <c r="AT423" s="19" t="s">
        <v>533</v>
      </c>
      <c r="AU423" s="19" t="s">
        <v>94</v>
      </c>
      <c r="AY423" s="19" t="s">
        <v>406</v>
      </c>
      <c r="BE423" s="212">
        <f>IF(N423="základní",J423,0)</f>
        <v>0</v>
      </c>
      <c r="BF423" s="212">
        <f>IF(N423="snížená",J423,0)</f>
        <v>0</v>
      </c>
      <c r="BG423" s="212">
        <f>IF(N423="zákl. přenesená",J423,0)</f>
        <v>0</v>
      </c>
      <c r="BH423" s="212">
        <f>IF(N423="sníž. přenesená",J423,0)</f>
        <v>0</v>
      </c>
      <c r="BI423" s="212">
        <f>IF(N423="nulová",J423,0)</f>
        <v>0</v>
      </c>
      <c r="BJ423" s="19" t="s">
        <v>23</v>
      </c>
      <c r="BK423" s="212">
        <f>ROUND(I423*H423,2)</f>
        <v>0</v>
      </c>
      <c r="BL423" s="19" t="s">
        <v>415</v>
      </c>
      <c r="BM423" s="19" t="s">
        <v>5380</v>
      </c>
    </row>
    <row r="424" spans="2:65" s="12" customFormat="1" x14ac:dyDescent="0.3">
      <c r="B424" s="213"/>
      <c r="C424" s="214"/>
      <c r="D424" s="215" t="s">
        <v>417</v>
      </c>
      <c r="E424" s="216" t="s">
        <v>36</v>
      </c>
      <c r="F424" s="217" t="s">
        <v>5381</v>
      </c>
      <c r="G424" s="214"/>
      <c r="H424" s="218" t="s">
        <v>36</v>
      </c>
      <c r="I424" s="219"/>
      <c r="J424" s="214"/>
      <c r="K424" s="214"/>
      <c r="L424" s="220"/>
      <c r="M424" s="221"/>
      <c r="N424" s="222"/>
      <c r="O424" s="222"/>
      <c r="P424" s="222"/>
      <c r="Q424" s="222"/>
      <c r="R424" s="222"/>
      <c r="S424" s="222"/>
      <c r="T424" s="223"/>
      <c r="AT424" s="224" t="s">
        <v>417</v>
      </c>
      <c r="AU424" s="224" t="s">
        <v>94</v>
      </c>
      <c r="AV424" s="12" t="s">
        <v>23</v>
      </c>
      <c r="AW424" s="12" t="s">
        <v>43</v>
      </c>
      <c r="AX424" s="12" t="s">
        <v>79</v>
      </c>
      <c r="AY424" s="224" t="s">
        <v>406</v>
      </c>
    </row>
    <row r="425" spans="2:65" s="13" customFormat="1" x14ac:dyDescent="0.3">
      <c r="B425" s="225"/>
      <c r="C425" s="226"/>
      <c r="D425" s="247" t="s">
        <v>417</v>
      </c>
      <c r="E425" s="251" t="s">
        <v>36</v>
      </c>
      <c r="F425" s="252" t="s">
        <v>5382</v>
      </c>
      <c r="G425" s="226"/>
      <c r="H425" s="253">
        <v>0.374</v>
      </c>
      <c r="I425" s="230"/>
      <c r="J425" s="226"/>
      <c r="K425" s="226"/>
      <c r="L425" s="231"/>
      <c r="M425" s="232"/>
      <c r="N425" s="233"/>
      <c r="O425" s="233"/>
      <c r="P425" s="233"/>
      <c r="Q425" s="233"/>
      <c r="R425" s="233"/>
      <c r="S425" s="233"/>
      <c r="T425" s="234"/>
      <c r="AT425" s="235" t="s">
        <v>417</v>
      </c>
      <c r="AU425" s="235" t="s">
        <v>94</v>
      </c>
      <c r="AV425" s="13" t="s">
        <v>87</v>
      </c>
      <c r="AW425" s="13" t="s">
        <v>43</v>
      </c>
      <c r="AX425" s="13" t="s">
        <v>23</v>
      </c>
      <c r="AY425" s="235" t="s">
        <v>406</v>
      </c>
    </row>
    <row r="426" spans="2:65" s="1" customFormat="1" ht="22.5" customHeight="1" x14ac:dyDescent="0.3">
      <c r="B426" s="37"/>
      <c r="C426" s="268" t="s">
        <v>891</v>
      </c>
      <c r="D426" s="268" t="s">
        <v>533</v>
      </c>
      <c r="E426" s="269" t="s">
        <v>3183</v>
      </c>
      <c r="F426" s="270" t="s">
        <v>3184</v>
      </c>
      <c r="G426" s="271" t="s">
        <v>501</v>
      </c>
      <c r="H426" s="272">
        <v>0.249</v>
      </c>
      <c r="I426" s="273"/>
      <c r="J426" s="274">
        <f>ROUND(I426*H426,2)</f>
        <v>0</v>
      </c>
      <c r="K426" s="270" t="s">
        <v>36</v>
      </c>
      <c r="L426" s="275"/>
      <c r="M426" s="276" t="s">
        <v>36</v>
      </c>
      <c r="N426" s="277" t="s">
        <v>50</v>
      </c>
      <c r="O426" s="38"/>
      <c r="P426" s="210">
        <f>O426*H426</f>
        <v>0</v>
      </c>
      <c r="Q426" s="210">
        <v>1</v>
      </c>
      <c r="R426" s="210">
        <f>Q426*H426</f>
        <v>0.249</v>
      </c>
      <c r="S426" s="210">
        <v>0</v>
      </c>
      <c r="T426" s="211">
        <f>S426*H426</f>
        <v>0</v>
      </c>
      <c r="AR426" s="19" t="s">
        <v>457</v>
      </c>
      <c r="AT426" s="19" t="s">
        <v>533</v>
      </c>
      <c r="AU426" s="19" t="s">
        <v>94</v>
      </c>
      <c r="AY426" s="19" t="s">
        <v>406</v>
      </c>
      <c r="BE426" s="212">
        <f>IF(N426="základní",J426,0)</f>
        <v>0</v>
      </c>
      <c r="BF426" s="212">
        <f>IF(N426="snížená",J426,0)</f>
        <v>0</v>
      </c>
      <c r="BG426" s="212">
        <f>IF(N426="zákl. přenesená",J426,0)</f>
        <v>0</v>
      </c>
      <c r="BH426" s="212">
        <f>IF(N426="sníž. přenesená",J426,0)</f>
        <v>0</v>
      </c>
      <c r="BI426" s="212">
        <f>IF(N426="nulová",J426,0)</f>
        <v>0</v>
      </c>
      <c r="BJ426" s="19" t="s">
        <v>23</v>
      </c>
      <c r="BK426" s="212">
        <f>ROUND(I426*H426,2)</f>
        <v>0</v>
      </c>
      <c r="BL426" s="19" t="s">
        <v>415</v>
      </c>
      <c r="BM426" s="19" t="s">
        <v>5383</v>
      </c>
    </row>
    <row r="427" spans="2:65" s="12" customFormat="1" x14ac:dyDescent="0.3">
      <c r="B427" s="213"/>
      <c r="C427" s="214"/>
      <c r="D427" s="215" t="s">
        <v>417</v>
      </c>
      <c r="E427" s="216" t="s">
        <v>36</v>
      </c>
      <c r="F427" s="217" t="s">
        <v>5381</v>
      </c>
      <c r="G427" s="214"/>
      <c r="H427" s="218" t="s">
        <v>36</v>
      </c>
      <c r="I427" s="219"/>
      <c r="J427" s="214"/>
      <c r="K427" s="214"/>
      <c r="L427" s="220"/>
      <c r="M427" s="221"/>
      <c r="N427" s="222"/>
      <c r="O427" s="222"/>
      <c r="P427" s="222"/>
      <c r="Q427" s="222"/>
      <c r="R427" s="222"/>
      <c r="S427" s="222"/>
      <c r="T427" s="223"/>
      <c r="AT427" s="224" t="s">
        <v>417</v>
      </c>
      <c r="AU427" s="224" t="s">
        <v>94</v>
      </c>
      <c r="AV427" s="12" t="s">
        <v>23</v>
      </c>
      <c r="AW427" s="12" t="s">
        <v>43</v>
      </c>
      <c r="AX427" s="12" t="s">
        <v>79</v>
      </c>
      <c r="AY427" s="224" t="s">
        <v>406</v>
      </c>
    </row>
    <row r="428" spans="2:65" s="13" customFormat="1" x14ac:dyDescent="0.3">
      <c r="B428" s="225"/>
      <c r="C428" s="226"/>
      <c r="D428" s="215" t="s">
        <v>417</v>
      </c>
      <c r="E428" s="227" t="s">
        <v>36</v>
      </c>
      <c r="F428" s="228" t="s">
        <v>5384</v>
      </c>
      <c r="G428" s="226"/>
      <c r="H428" s="229">
        <v>0.249</v>
      </c>
      <c r="I428" s="230"/>
      <c r="J428" s="226"/>
      <c r="K428" s="226"/>
      <c r="L428" s="231"/>
      <c r="M428" s="232"/>
      <c r="N428" s="233"/>
      <c r="O428" s="233"/>
      <c r="P428" s="233"/>
      <c r="Q428" s="233"/>
      <c r="R428" s="233"/>
      <c r="S428" s="233"/>
      <c r="T428" s="234"/>
      <c r="AT428" s="235" t="s">
        <v>417</v>
      </c>
      <c r="AU428" s="235" t="s">
        <v>94</v>
      </c>
      <c r="AV428" s="13" t="s">
        <v>87</v>
      </c>
      <c r="AW428" s="13" t="s">
        <v>43</v>
      </c>
      <c r="AX428" s="13" t="s">
        <v>79</v>
      </c>
      <c r="AY428" s="235" t="s">
        <v>406</v>
      </c>
    </row>
    <row r="429" spans="2:65" s="14" customFormat="1" x14ac:dyDescent="0.3">
      <c r="B429" s="236"/>
      <c r="C429" s="237"/>
      <c r="D429" s="247" t="s">
        <v>417</v>
      </c>
      <c r="E429" s="248" t="s">
        <v>265</v>
      </c>
      <c r="F429" s="249" t="s">
        <v>421</v>
      </c>
      <c r="G429" s="237"/>
      <c r="H429" s="250">
        <v>0.249</v>
      </c>
      <c r="I429" s="241"/>
      <c r="J429" s="237"/>
      <c r="K429" s="237"/>
      <c r="L429" s="242"/>
      <c r="M429" s="243"/>
      <c r="N429" s="244"/>
      <c r="O429" s="244"/>
      <c r="P429" s="244"/>
      <c r="Q429" s="244"/>
      <c r="R429" s="244"/>
      <c r="S429" s="244"/>
      <c r="T429" s="245"/>
      <c r="AT429" s="246" t="s">
        <v>417</v>
      </c>
      <c r="AU429" s="246" t="s">
        <v>94</v>
      </c>
      <c r="AV429" s="14" t="s">
        <v>415</v>
      </c>
      <c r="AW429" s="14" t="s">
        <v>43</v>
      </c>
      <c r="AX429" s="14" t="s">
        <v>23</v>
      </c>
      <c r="AY429" s="246" t="s">
        <v>406</v>
      </c>
    </row>
    <row r="430" spans="2:65" s="1" customFormat="1" ht="22.5" customHeight="1" x14ac:dyDescent="0.3">
      <c r="B430" s="37"/>
      <c r="C430" s="268" t="s">
        <v>896</v>
      </c>
      <c r="D430" s="268" t="s">
        <v>533</v>
      </c>
      <c r="E430" s="269" t="s">
        <v>3187</v>
      </c>
      <c r="F430" s="270" t="s">
        <v>3188</v>
      </c>
      <c r="G430" s="271" t="s">
        <v>501</v>
      </c>
      <c r="H430" s="272">
        <v>2.2869999999999999</v>
      </c>
      <c r="I430" s="273"/>
      <c r="J430" s="274">
        <f>ROUND(I430*H430,2)</f>
        <v>0</v>
      </c>
      <c r="K430" s="270" t="s">
        <v>414</v>
      </c>
      <c r="L430" s="275"/>
      <c r="M430" s="276" t="s">
        <v>36</v>
      </c>
      <c r="N430" s="277" t="s">
        <v>50</v>
      </c>
      <c r="O430" s="38"/>
      <c r="P430" s="210">
        <f>O430*H430</f>
        <v>0</v>
      </c>
      <c r="Q430" s="210">
        <v>1</v>
      </c>
      <c r="R430" s="210">
        <f>Q430*H430</f>
        <v>2.2869999999999999</v>
      </c>
      <c r="S430" s="210">
        <v>0</v>
      </c>
      <c r="T430" s="211">
        <f>S430*H430</f>
        <v>0</v>
      </c>
      <c r="AR430" s="19" t="s">
        <v>457</v>
      </c>
      <c r="AT430" s="19" t="s">
        <v>533</v>
      </c>
      <c r="AU430" s="19" t="s">
        <v>94</v>
      </c>
      <c r="AY430" s="19" t="s">
        <v>406</v>
      </c>
      <c r="BE430" s="212">
        <f>IF(N430="základní",J430,0)</f>
        <v>0</v>
      </c>
      <c r="BF430" s="212">
        <f>IF(N430="snížená",J430,0)</f>
        <v>0</v>
      </c>
      <c r="BG430" s="212">
        <f>IF(N430="zákl. přenesená",J430,0)</f>
        <v>0</v>
      </c>
      <c r="BH430" s="212">
        <f>IF(N430="sníž. přenesená",J430,0)</f>
        <v>0</v>
      </c>
      <c r="BI430" s="212">
        <f>IF(N430="nulová",J430,0)</f>
        <v>0</v>
      </c>
      <c r="BJ430" s="19" t="s">
        <v>23</v>
      </c>
      <c r="BK430" s="212">
        <f>ROUND(I430*H430,2)</f>
        <v>0</v>
      </c>
      <c r="BL430" s="19" t="s">
        <v>415</v>
      </c>
      <c r="BM430" s="19" t="s">
        <v>5385</v>
      </c>
    </row>
    <row r="431" spans="2:65" s="12" customFormat="1" x14ac:dyDescent="0.3">
      <c r="B431" s="213"/>
      <c r="C431" s="214"/>
      <c r="D431" s="215" t="s">
        <v>417</v>
      </c>
      <c r="E431" s="216" t="s">
        <v>36</v>
      </c>
      <c r="F431" s="217" t="s">
        <v>978</v>
      </c>
      <c r="G431" s="214"/>
      <c r="H431" s="218" t="s">
        <v>36</v>
      </c>
      <c r="I431" s="219"/>
      <c r="J431" s="214"/>
      <c r="K431" s="214"/>
      <c r="L431" s="220"/>
      <c r="M431" s="221"/>
      <c r="N431" s="222"/>
      <c r="O431" s="222"/>
      <c r="P431" s="222"/>
      <c r="Q431" s="222"/>
      <c r="R431" s="222"/>
      <c r="S431" s="222"/>
      <c r="T431" s="223"/>
      <c r="AT431" s="224" t="s">
        <v>417</v>
      </c>
      <c r="AU431" s="224" t="s">
        <v>94</v>
      </c>
      <c r="AV431" s="12" t="s">
        <v>23</v>
      </c>
      <c r="AW431" s="12" t="s">
        <v>43</v>
      </c>
      <c r="AX431" s="12" t="s">
        <v>79</v>
      </c>
      <c r="AY431" s="224" t="s">
        <v>406</v>
      </c>
    </row>
    <row r="432" spans="2:65" s="13" customFormat="1" x14ac:dyDescent="0.3">
      <c r="B432" s="225"/>
      <c r="C432" s="226"/>
      <c r="D432" s="215" t="s">
        <v>417</v>
      </c>
      <c r="E432" s="227" t="s">
        <v>36</v>
      </c>
      <c r="F432" s="228" t="s">
        <v>5386</v>
      </c>
      <c r="G432" s="226"/>
      <c r="H432" s="229">
        <v>1.5389999999999999</v>
      </c>
      <c r="I432" s="230"/>
      <c r="J432" s="226"/>
      <c r="K432" s="226"/>
      <c r="L432" s="231"/>
      <c r="M432" s="232"/>
      <c r="N432" s="233"/>
      <c r="O432" s="233"/>
      <c r="P432" s="233"/>
      <c r="Q432" s="233"/>
      <c r="R432" s="233"/>
      <c r="S432" s="233"/>
      <c r="T432" s="234"/>
      <c r="AT432" s="235" t="s">
        <v>417</v>
      </c>
      <c r="AU432" s="235" t="s">
        <v>94</v>
      </c>
      <c r="AV432" s="13" t="s">
        <v>87</v>
      </c>
      <c r="AW432" s="13" t="s">
        <v>43</v>
      </c>
      <c r="AX432" s="13" t="s">
        <v>79</v>
      </c>
      <c r="AY432" s="235" t="s">
        <v>406</v>
      </c>
    </row>
    <row r="433" spans="2:65" s="13" customFormat="1" x14ac:dyDescent="0.3">
      <c r="B433" s="225"/>
      <c r="C433" s="226"/>
      <c r="D433" s="215" t="s">
        <v>417</v>
      </c>
      <c r="E433" s="227" t="s">
        <v>36</v>
      </c>
      <c r="F433" s="228" t="s">
        <v>5387</v>
      </c>
      <c r="G433" s="226"/>
      <c r="H433" s="229">
        <v>0.748</v>
      </c>
      <c r="I433" s="230"/>
      <c r="J433" s="226"/>
      <c r="K433" s="226"/>
      <c r="L433" s="231"/>
      <c r="M433" s="232"/>
      <c r="N433" s="233"/>
      <c r="O433" s="233"/>
      <c r="P433" s="233"/>
      <c r="Q433" s="233"/>
      <c r="R433" s="233"/>
      <c r="S433" s="233"/>
      <c r="T433" s="234"/>
      <c r="AT433" s="235" t="s">
        <v>417</v>
      </c>
      <c r="AU433" s="235" t="s">
        <v>94</v>
      </c>
      <c r="AV433" s="13" t="s">
        <v>87</v>
      </c>
      <c r="AW433" s="13" t="s">
        <v>43</v>
      </c>
      <c r="AX433" s="13" t="s">
        <v>79</v>
      </c>
      <c r="AY433" s="235" t="s">
        <v>406</v>
      </c>
    </row>
    <row r="434" spans="2:65" s="14" customFormat="1" x14ac:dyDescent="0.3">
      <c r="B434" s="236"/>
      <c r="C434" s="237"/>
      <c r="D434" s="247" t="s">
        <v>417</v>
      </c>
      <c r="E434" s="248" t="s">
        <v>36</v>
      </c>
      <c r="F434" s="249" t="s">
        <v>421</v>
      </c>
      <c r="G434" s="237"/>
      <c r="H434" s="250">
        <v>2.2869999999999999</v>
      </c>
      <c r="I434" s="241"/>
      <c r="J434" s="237"/>
      <c r="K434" s="237"/>
      <c r="L434" s="242"/>
      <c r="M434" s="243"/>
      <c r="N434" s="244"/>
      <c r="O434" s="244"/>
      <c r="P434" s="244"/>
      <c r="Q434" s="244"/>
      <c r="R434" s="244"/>
      <c r="S434" s="244"/>
      <c r="T434" s="245"/>
      <c r="AT434" s="246" t="s">
        <v>417</v>
      </c>
      <c r="AU434" s="246" t="s">
        <v>94</v>
      </c>
      <c r="AV434" s="14" t="s">
        <v>415</v>
      </c>
      <c r="AW434" s="14" t="s">
        <v>43</v>
      </c>
      <c r="AX434" s="14" t="s">
        <v>23</v>
      </c>
      <c r="AY434" s="246" t="s">
        <v>406</v>
      </c>
    </row>
    <row r="435" spans="2:65" s="1" customFormat="1" ht="22.5" customHeight="1" x14ac:dyDescent="0.3">
      <c r="B435" s="37"/>
      <c r="C435" s="268" t="s">
        <v>899</v>
      </c>
      <c r="D435" s="268" t="s">
        <v>533</v>
      </c>
      <c r="E435" s="269" t="s">
        <v>3191</v>
      </c>
      <c r="F435" s="270" t="s">
        <v>3192</v>
      </c>
      <c r="G435" s="271" t="s">
        <v>501</v>
      </c>
      <c r="H435" s="272">
        <v>1.133</v>
      </c>
      <c r="I435" s="273"/>
      <c r="J435" s="274">
        <f>ROUND(I435*H435,2)</f>
        <v>0</v>
      </c>
      <c r="K435" s="270" t="s">
        <v>36</v>
      </c>
      <c r="L435" s="275"/>
      <c r="M435" s="276" t="s">
        <v>36</v>
      </c>
      <c r="N435" s="277" t="s">
        <v>50</v>
      </c>
      <c r="O435" s="38"/>
      <c r="P435" s="210">
        <f>O435*H435</f>
        <v>0</v>
      </c>
      <c r="Q435" s="210">
        <v>1</v>
      </c>
      <c r="R435" s="210">
        <f>Q435*H435</f>
        <v>1.133</v>
      </c>
      <c r="S435" s="210">
        <v>0</v>
      </c>
      <c r="T435" s="211">
        <f>S435*H435</f>
        <v>0</v>
      </c>
      <c r="AR435" s="19" t="s">
        <v>457</v>
      </c>
      <c r="AT435" s="19" t="s">
        <v>533</v>
      </c>
      <c r="AU435" s="19" t="s">
        <v>94</v>
      </c>
      <c r="AY435" s="19" t="s">
        <v>406</v>
      </c>
      <c r="BE435" s="212">
        <f>IF(N435="základní",J435,0)</f>
        <v>0</v>
      </c>
      <c r="BF435" s="212">
        <f>IF(N435="snížená",J435,0)</f>
        <v>0</v>
      </c>
      <c r="BG435" s="212">
        <f>IF(N435="zákl. přenesená",J435,0)</f>
        <v>0</v>
      </c>
      <c r="BH435" s="212">
        <f>IF(N435="sníž. přenesená",J435,0)</f>
        <v>0</v>
      </c>
      <c r="BI435" s="212">
        <f>IF(N435="nulová",J435,0)</f>
        <v>0</v>
      </c>
      <c r="BJ435" s="19" t="s">
        <v>23</v>
      </c>
      <c r="BK435" s="212">
        <f>ROUND(I435*H435,2)</f>
        <v>0</v>
      </c>
      <c r="BL435" s="19" t="s">
        <v>415</v>
      </c>
      <c r="BM435" s="19" t="s">
        <v>5388</v>
      </c>
    </row>
    <row r="436" spans="2:65" s="12" customFormat="1" x14ac:dyDescent="0.3">
      <c r="B436" s="213"/>
      <c r="C436" s="214"/>
      <c r="D436" s="215" t="s">
        <v>417</v>
      </c>
      <c r="E436" s="216" t="s">
        <v>36</v>
      </c>
      <c r="F436" s="217" t="s">
        <v>5389</v>
      </c>
      <c r="G436" s="214"/>
      <c r="H436" s="218" t="s">
        <v>36</v>
      </c>
      <c r="I436" s="219"/>
      <c r="J436" s="214"/>
      <c r="K436" s="214"/>
      <c r="L436" s="220"/>
      <c r="M436" s="221"/>
      <c r="N436" s="222"/>
      <c r="O436" s="222"/>
      <c r="P436" s="222"/>
      <c r="Q436" s="222"/>
      <c r="R436" s="222"/>
      <c r="S436" s="222"/>
      <c r="T436" s="223"/>
      <c r="AT436" s="224" t="s">
        <v>417</v>
      </c>
      <c r="AU436" s="224" t="s">
        <v>94</v>
      </c>
      <c r="AV436" s="12" t="s">
        <v>23</v>
      </c>
      <c r="AW436" s="12" t="s">
        <v>43</v>
      </c>
      <c r="AX436" s="12" t="s">
        <v>79</v>
      </c>
      <c r="AY436" s="224" t="s">
        <v>406</v>
      </c>
    </row>
    <row r="437" spans="2:65" s="13" customFormat="1" x14ac:dyDescent="0.3">
      <c r="B437" s="225"/>
      <c r="C437" s="226"/>
      <c r="D437" s="215" t="s">
        <v>417</v>
      </c>
      <c r="E437" s="227" t="s">
        <v>36</v>
      </c>
      <c r="F437" s="228" t="s">
        <v>5390</v>
      </c>
      <c r="G437" s="226"/>
      <c r="H437" s="229">
        <v>0.38500000000000001</v>
      </c>
      <c r="I437" s="230"/>
      <c r="J437" s="226"/>
      <c r="K437" s="226"/>
      <c r="L437" s="231"/>
      <c r="M437" s="232"/>
      <c r="N437" s="233"/>
      <c r="O437" s="233"/>
      <c r="P437" s="233"/>
      <c r="Q437" s="233"/>
      <c r="R437" s="233"/>
      <c r="S437" s="233"/>
      <c r="T437" s="234"/>
      <c r="AT437" s="235" t="s">
        <v>417</v>
      </c>
      <c r="AU437" s="235" t="s">
        <v>94</v>
      </c>
      <c r="AV437" s="13" t="s">
        <v>87</v>
      </c>
      <c r="AW437" s="13" t="s">
        <v>43</v>
      </c>
      <c r="AX437" s="13" t="s">
        <v>79</v>
      </c>
      <c r="AY437" s="235" t="s">
        <v>406</v>
      </c>
    </row>
    <row r="438" spans="2:65" s="13" customFormat="1" x14ac:dyDescent="0.3">
      <c r="B438" s="225"/>
      <c r="C438" s="226"/>
      <c r="D438" s="215" t="s">
        <v>417</v>
      </c>
      <c r="E438" s="227" t="s">
        <v>36</v>
      </c>
      <c r="F438" s="228" t="s">
        <v>5387</v>
      </c>
      <c r="G438" s="226"/>
      <c r="H438" s="229">
        <v>0.748</v>
      </c>
      <c r="I438" s="230"/>
      <c r="J438" s="226"/>
      <c r="K438" s="226"/>
      <c r="L438" s="231"/>
      <c r="M438" s="232"/>
      <c r="N438" s="233"/>
      <c r="O438" s="233"/>
      <c r="P438" s="233"/>
      <c r="Q438" s="233"/>
      <c r="R438" s="233"/>
      <c r="S438" s="233"/>
      <c r="T438" s="234"/>
      <c r="AT438" s="235" t="s">
        <v>417</v>
      </c>
      <c r="AU438" s="235" t="s">
        <v>94</v>
      </c>
      <c r="AV438" s="13" t="s">
        <v>87</v>
      </c>
      <c r="AW438" s="13" t="s">
        <v>43</v>
      </c>
      <c r="AX438" s="13" t="s">
        <v>79</v>
      </c>
      <c r="AY438" s="235" t="s">
        <v>406</v>
      </c>
    </row>
    <row r="439" spans="2:65" s="14" customFormat="1" x14ac:dyDescent="0.3">
      <c r="B439" s="236"/>
      <c r="C439" s="237"/>
      <c r="D439" s="247" t="s">
        <v>417</v>
      </c>
      <c r="E439" s="248" t="s">
        <v>267</v>
      </c>
      <c r="F439" s="249" t="s">
        <v>421</v>
      </c>
      <c r="G439" s="237"/>
      <c r="H439" s="250">
        <v>1.133</v>
      </c>
      <c r="I439" s="241"/>
      <c r="J439" s="237"/>
      <c r="K439" s="237"/>
      <c r="L439" s="242"/>
      <c r="M439" s="243"/>
      <c r="N439" s="244"/>
      <c r="O439" s="244"/>
      <c r="P439" s="244"/>
      <c r="Q439" s="244"/>
      <c r="R439" s="244"/>
      <c r="S439" s="244"/>
      <c r="T439" s="245"/>
      <c r="AT439" s="246" t="s">
        <v>417</v>
      </c>
      <c r="AU439" s="246" t="s">
        <v>94</v>
      </c>
      <c r="AV439" s="14" t="s">
        <v>415</v>
      </c>
      <c r="AW439" s="14" t="s">
        <v>43</v>
      </c>
      <c r="AX439" s="14" t="s">
        <v>23</v>
      </c>
      <c r="AY439" s="246" t="s">
        <v>406</v>
      </c>
    </row>
    <row r="440" spans="2:65" s="1" customFormat="1" ht="22.5" customHeight="1" x14ac:dyDescent="0.3">
      <c r="B440" s="37"/>
      <c r="C440" s="268" t="s">
        <v>920</v>
      </c>
      <c r="D440" s="268" t="s">
        <v>533</v>
      </c>
      <c r="E440" s="269" t="s">
        <v>989</v>
      </c>
      <c r="F440" s="270" t="s">
        <v>990</v>
      </c>
      <c r="G440" s="271" t="s">
        <v>501</v>
      </c>
      <c r="H440" s="272">
        <v>0.20200000000000001</v>
      </c>
      <c r="I440" s="273"/>
      <c r="J440" s="274">
        <f>ROUND(I440*H440,2)</f>
        <v>0</v>
      </c>
      <c r="K440" s="270" t="s">
        <v>414</v>
      </c>
      <c r="L440" s="275"/>
      <c r="M440" s="276" t="s">
        <v>36</v>
      </c>
      <c r="N440" s="277" t="s">
        <v>50</v>
      </c>
      <c r="O440" s="38"/>
      <c r="P440" s="210">
        <f>O440*H440</f>
        <v>0</v>
      </c>
      <c r="Q440" s="210">
        <v>1</v>
      </c>
      <c r="R440" s="210">
        <f>Q440*H440</f>
        <v>0.20200000000000001</v>
      </c>
      <c r="S440" s="210">
        <v>0</v>
      </c>
      <c r="T440" s="211">
        <f>S440*H440</f>
        <v>0</v>
      </c>
      <c r="AR440" s="19" t="s">
        <v>457</v>
      </c>
      <c r="AT440" s="19" t="s">
        <v>533</v>
      </c>
      <c r="AU440" s="19" t="s">
        <v>94</v>
      </c>
      <c r="AY440" s="19" t="s">
        <v>406</v>
      </c>
      <c r="BE440" s="212">
        <f>IF(N440="základní",J440,0)</f>
        <v>0</v>
      </c>
      <c r="BF440" s="212">
        <f>IF(N440="snížená",J440,0)</f>
        <v>0</v>
      </c>
      <c r="BG440" s="212">
        <f>IF(N440="zákl. přenesená",J440,0)</f>
        <v>0</v>
      </c>
      <c r="BH440" s="212">
        <f>IF(N440="sníž. přenesená",J440,0)</f>
        <v>0</v>
      </c>
      <c r="BI440" s="212">
        <f>IF(N440="nulová",J440,0)</f>
        <v>0</v>
      </c>
      <c r="BJ440" s="19" t="s">
        <v>23</v>
      </c>
      <c r="BK440" s="212">
        <f>ROUND(I440*H440,2)</f>
        <v>0</v>
      </c>
      <c r="BL440" s="19" t="s">
        <v>415</v>
      </c>
      <c r="BM440" s="19" t="s">
        <v>5391</v>
      </c>
    </row>
    <row r="441" spans="2:65" s="12" customFormat="1" x14ac:dyDescent="0.3">
      <c r="B441" s="213"/>
      <c r="C441" s="214"/>
      <c r="D441" s="215" t="s">
        <v>417</v>
      </c>
      <c r="E441" s="216" t="s">
        <v>36</v>
      </c>
      <c r="F441" s="217" t="s">
        <v>992</v>
      </c>
      <c r="G441" s="214"/>
      <c r="H441" s="218" t="s">
        <v>36</v>
      </c>
      <c r="I441" s="219"/>
      <c r="J441" s="214"/>
      <c r="K441" s="214"/>
      <c r="L441" s="220"/>
      <c r="M441" s="221"/>
      <c r="N441" s="222"/>
      <c r="O441" s="222"/>
      <c r="P441" s="222"/>
      <c r="Q441" s="222"/>
      <c r="R441" s="222"/>
      <c r="S441" s="222"/>
      <c r="T441" s="223"/>
      <c r="AT441" s="224" t="s">
        <v>417</v>
      </c>
      <c r="AU441" s="224" t="s">
        <v>94</v>
      </c>
      <c r="AV441" s="12" t="s">
        <v>23</v>
      </c>
      <c r="AW441" s="12" t="s">
        <v>43</v>
      </c>
      <c r="AX441" s="12" t="s">
        <v>79</v>
      </c>
      <c r="AY441" s="224" t="s">
        <v>406</v>
      </c>
    </row>
    <row r="442" spans="2:65" s="12" customFormat="1" x14ac:dyDescent="0.3">
      <c r="B442" s="213"/>
      <c r="C442" s="214"/>
      <c r="D442" s="215" t="s">
        <v>417</v>
      </c>
      <c r="E442" s="216" t="s">
        <v>36</v>
      </c>
      <c r="F442" s="217" t="s">
        <v>993</v>
      </c>
      <c r="G442" s="214"/>
      <c r="H442" s="218" t="s">
        <v>36</v>
      </c>
      <c r="I442" s="219"/>
      <c r="J442" s="214"/>
      <c r="K442" s="214"/>
      <c r="L442" s="220"/>
      <c r="M442" s="221"/>
      <c r="N442" s="222"/>
      <c r="O442" s="222"/>
      <c r="P442" s="222"/>
      <c r="Q442" s="222"/>
      <c r="R442" s="222"/>
      <c r="S442" s="222"/>
      <c r="T442" s="223"/>
      <c r="AT442" s="224" t="s">
        <v>417</v>
      </c>
      <c r="AU442" s="224" t="s">
        <v>94</v>
      </c>
      <c r="AV442" s="12" t="s">
        <v>23</v>
      </c>
      <c r="AW442" s="12" t="s">
        <v>43</v>
      </c>
      <c r="AX442" s="12" t="s">
        <v>79</v>
      </c>
      <c r="AY442" s="224" t="s">
        <v>406</v>
      </c>
    </row>
    <row r="443" spans="2:65" s="13" customFormat="1" x14ac:dyDescent="0.3">
      <c r="B443" s="225"/>
      <c r="C443" s="226"/>
      <c r="D443" s="215" t="s">
        <v>417</v>
      </c>
      <c r="E443" s="227" t="s">
        <v>36</v>
      </c>
      <c r="F443" s="228" t="s">
        <v>5392</v>
      </c>
      <c r="G443" s="226"/>
      <c r="H443" s="229">
        <v>8.1000000000000003E-2</v>
      </c>
      <c r="I443" s="230"/>
      <c r="J443" s="226"/>
      <c r="K443" s="226"/>
      <c r="L443" s="231"/>
      <c r="M443" s="232"/>
      <c r="N443" s="233"/>
      <c r="O443" s="233"/>
      <c r="P443" s="233"/>
      <c r="Q443" s="233"/>
      <c r="R443" s="233"/>
      <c r="S443" s="233"/>
      <c r="T443" s="234"/>
      <c r="AT443" s="235" t="s">
        <v>417</v>
      </c>
      <c r="AU443" s="235" t="s">
        <v>94</v>
      </c>
      <c r="AV443" s="13" t="s">
        <v>87</v>
      </c>
      <c r="AW443" s="13" t="s">
        <v>43</v>
      </c>
      <c r="AX443" s="13" t="s">
        <v>79</v>
      </c>
      <c r="AY443" s="235" t="s">
        <v>406</v>
      </c>
    </row>
    <row r="444" spans="2:65" s="13" customFormat="1" x14ac:dyDescent="0.3">
      <c r="B444" s="225"/>
      <c r="C444" s="226"/>
      <c r="D444" s="215" t="s">
        <v>417</v>
      </c>
      <c r="E444" s="227" t="s">
        <v>36</v>
      </c>
      <c r="F444" s="228" t="s">
        <v>5393</v>
      </c>
      <c r="G444" s="226"/>
      <c r="H444" s="229">
        <v>0.05</v>
      </c>
      <c r="I444" s="230"/>
      <c r="J444" s="226"/>
      <c r="K444" s="226"/>
      <c r="L444" s="231"/>
      <c r="M444" s="232"/>
      <c r="N444" s="233"/>
      <c r="O444" s="233"/>
      <c r="P444" s="233"/>
      <c r="Q444" s="233"/>
      <c r="R444" s="233"/>
      <c r="S444" s="233"/>
      <c r="T444" s="234"/>
      <c r="AT444" s="235" t="s">
        <v>417</v>
      </c>
      <c r="AU444" s="235" t="s">
        <v>94</v>
      </c>
      <c r="AV444" s="13" t="s">
        <v>87</v>
      </c>
      <c r="AW444" s="13" t="s">
        <v>43</v>
      </c>
      <c r="AX444" s="13" t="s">
        <v>79</v>
      </c>
      <c r="AY444" s="235" t="s">
        <v>406</v>
      </c>
    </row>
    <row r="445" spans="2:65" s="13" customFormat="1" x14ac:dyDescent="0.3">
      <c r="B445" s="225"/>
      <c r="C445" s="226"/>
      <c r="D445" s="215" t="s">
        <v>417</v>
      </c>
      <c r="E445" s="227" t="s">
        <v>36</v>
      </c>
      <c r="F445" s="228" t="s">
        <v>5394</v>
      </c>
      <c r="G445" s="226"/>
      <c r="H445" s="229">
        <v>7.0999999999999994E-2</v>
      </c>
      <c r="I445" s="230"/>
      <c r="J445" s="226"/>
      <c r="K445" s="226"/>
      <c r="L445" s="231"/>
      <c r="M445" s="232"/>
      <c r="N445" s="233"/>
      <c r="O445" s="233"/>
      <c r="P445" s="233"/>
      <c r="Q445" s="233"/>
      <c r="R445" s="233"/>
      <c r="S445" s="233"/>
      <c r="T445" s="234"/>
      <c r="AT445" s="235" t="s">
        <v>417</v>
      </c>
      <c r="AU445" s="235" t="s">
        <v>94</v>
      </c>
      <c r="AV445" s="13" t="s">
        <v>87</v>
      </c>
      <c r="AW445" s="13" t="s">
        <v>43</v>
      </c>
      <c r="AX445" s="13" t="s">
        <v>79</v>
      </c>
      <c r="AY445" s="235" t="s">
        <v>406</v>
      </c>
    </row>
    <row r="446" spans="2:65" s="14" customFormat="1" x14ac:dyDescent="0.3">
      <c r="B446" s="236"/>
      <c r="C446" s="237"/>
      <c r="D446" s="247" t="s">
        <v>417</v>
      </c>
      <c r="E446" s="248" t="s">
        <v>36</v>
      </c>
      <c r="F446" s="249" t="s">
        <v>421</v>
      </c>
      <c r="G446" s="237"/>
      <c r="H446" s="250">
        <v>0.20200000000000001</v>
      </c>
      <c r="I446" s="241"/>
      <c r="J446" s="237"/>
      <c r="K446" s="237"/>
      <c r="L446" s="242"/>
      <c r="M446" s="243"/>
      <c r="N446" s="244"/>
      <c r="O446" s="244"/>
      <c r="P446" s="244"/>
      <c r="Q446" s="244"/>
      <c r="R446" s="244"/>
      <c r="S446" s="244"/>
      <c r="T446" s="245"/>
      <c r="AT446" s="246" t="s">
        <v>417</v>
      </c>
      <c r="AU446" s="246" t="s">
        <v>94</v>
      </c>
      <c r="AV446" s="14" t="s">
        <v>415</v>
      </c>
      <c r="AW446" s="14" t="s">
        <v>43</v>
      </c>
      <c r="AX446" s="14" t="s">
        <v>23</v>
      </c>
      <c r="AY446" s="246" t="s">
        <v>406</v>
      </c>
    </row>
    <row r="447" spans="2:65" s="1" customFormat="1" ht="22.5" customHeight="1" x14ac:dyDescent="0.3">
      <c r="B447" s="37"/>
      <c r="C447" s="268" t="s">
        <v>924</v>
      </c>
      <c r="D447" s="268" t="s">
        <v>533</v>
      </c>
      <c r="E447" s="269" t="s">
        <v>999</v>
      </c>
      <c r="F447" s="270" t="s">
        <v>1000</v>
      </c>
      <c r="G447" s="271" t="s">
        <v>501</v>
      </c>
      <c r="H447" s="272">
        <v>0.108</v>
      </c>
      <c r="I447" s="273"/>
      <c r="J447" s="274">
        <f>ROUND(I447*H447,2)</f>
        <v>0</v>
      </c>
      <c r="K447" s="270" t="s">
        <v>36</v>
      </c>
      <c r="L447" s="275"/>
      <c r="M447" s="276" t="s">
        <v>36</v>
      </c>
      <c r="N447" s="277" t="s">
        <v>50</v>
      </c>
      <c r="O447" s="38"/>
      <c r="P447" s="210">
        <f>O447*H447</f>
        <v>0</v>
      </c>
      <c r="Q447" s="210">
        <v>1</v>
      </c>
      <c r="R447" s="210">
        <f>Q447*H447</f>
        <v>0.108</v>
      </c>
      <c r="S447" s="210">
        <v>0</v>
      </c>
      <c r="T447" s="211">
        <f>S447*H447</f>
        <v>0</v>
      </c>
      <c r="AR447" s="19" t="s">
        <v>457</v>
      </c>
      <c r="AT447" s="19" t="s">
        <v>533</v>
      </c>
      <c r="AU447" s="19" t="s">
        <v>94</v>
      </c>
      <c r="AY447" s="19" t="s">
        <v>406</v>
      </c>
      <c r="BE447" s="212">
        <f>IF(N447="základní",J447,0)</f>
        <v>0</v>
      </c>
      <c r="BF447" s="212">
        <f>IF(N447="snížená",J447,0)</f>
        <v>0</v>
      </c>
      <c r="BG447" s="212">
        <f>IF(N447="zákl. přenesená",J447,0)</f>
        <v>0</v>
      </c>
      <c r="BH447" s="212">
        <f>IF(N447="sníž. přenesená",J447,0)</f>
        <v>0</v>
      </c>
      <c r="BI447" s="212">
        <f>IF(N447="nulová",J447,0)</f>
        <v>0</v>
      </c>
      <c r="BJ447" s="19" t="s">
        <v>23</v>
      </c>
      <c r="BK447" s="212">
        <f>ROUND(I447*H447,2)</f>
        <v>0</v>
      </c>
      <c r="BL447" s="19" t="s">
        <v>415</v>
      </c>
      <c r="BM447" s="19" t="s">
        <v>5395</v>
      </c>
    </row>
    <row r="448" spans="2:65" s="12" customFormat="1" x14ac:dyDescent="0.3">
      <c r="B448" s="213"/>
      <c r="C448" s="214"/>
      <c r="D448" s="215" t="s">
        <v>417</v>
      </c>
      <c r="E448" s="216" t="s">
        <v>36</v>
      </c>
      <c r="F448" s="217" t="s">
        <v>1002</v>
      </c>
      <c r="G448" s="214"/>
      <c r="H448" s="218" t="s">
        <v>36</v>
      </c>
      <c r="I448" s="219"/>
      <c r="J448" s="214"/>
      <c r="K448" s="214"/>
      <c r="L448" s="220"/>
      <c r="M448" s="221"/>
      <c r="N448" s="222"/>
      <c r="O448" s="222"/>
      <c r="P448" s="222"/>
      <c r="Q448" s="222"/>
      <c r="R448" s="222"/>
      <c r="S448" s="222"/>
      <c r="T448" s="223"/>
      <c r="AT448" s="224" t="s">
        <v>417</v>
      </c>
      <c r="AU448" s="224" t="s">
        <v>94</v>
      </c>
      <c r="AV448" s="12" t="s">
        <v>23</v>
      </c>
      <c r="AW448" s="12" t="s">
        <v>43</v>
      </c>
      <c r="AX448" s="12" t="s">
        <v>79</v>
      </c>
      <c r="AY448" s="224" t="s">
        <v>406</v>
      </c>
    </row>
    <row r="449" spans="2:65" s="12" customFormat="1" x14ac:dyDescent="0.3">
      <c r="B449" s="213"/>
      <c r="C449" s="214"/>
      <c r="D449" s="215" t="s">
        <v>417</v>
      </c>
      <c r="E449" s="216" t="s">
        <v>36</v>
      </c>
      <c r="F449" s="217" t="s">
        <v>993</v>
      </c>
      <c r="G449" s="214"/>
      <c r="H449" s="218" t="s">
        <v>36</v>
      </c>
      <c r="I449" s="219"/>
      <c r="J449" s="214"/>
      <c r="K449" s="214"/>
      <c r="L449" s="220"/>
      <c r="M449" s="221"/>
      <c r="N449" s="222"/>
      <c r="O449" s="222"/>
      <c r="P449" s="222"/>
      <c r="Q449" s="222"/>
      <c r="R449" s="222"/>
      <c r="S449" s="222"/>
      <c r="T449" s="223"/>
      <c r="AT449" s="224" t="s">
        <v>417</v>
      </c>
      <c r="AU449" s="224" t="s">
        <v>94</v>
      </c>
      <c r="AV449" s="12" t="s">
        <v>23</v>
      </c>
      <c r="AW449" s="12" t="s">
        <v>43</v>
      </c>
      <c r="AX449" s="12" t="s">
        <v>79</v>
      </c>
      <c r="AY449" s="224" t="s">
        <v>406</v>
      </c>
    </row>
    <row r="450" spans="2:65" s="13" customFormat="1" x14ac:dyDescent="0.3">
      <c r="B450" s="225"/>
      <c r="C450" s="226"/>
      <c r="D450" s="215" t="s">
        <v>417</v>
      </c>
      <c r="E450" s="227" t="s">
        <v>36</v>
      </c>
      <c r="F450" s="228" t="s">
        <v>5396</v>
      </c>
      <c r="G450" s="226"/>
      <c r="H450" s="229">
        <v>1.2E-2</v>
      </c>
      <c r="I450" s="230"/>
      <c r="J450" s="226"/>
      <c r="K450" s="226"/>
      <c r="L450" s="231"/>
      <c r="M450" s="232"/>
      <c r="N450" s="233"/>
      <c r="O450" s="233"/>
      <c r="P450" s="233"/>
      <c r="Q450" s="233"/>
      <c r="R450" s="233"/>
      <c r="S450" s="233"/>
      <c r="T450" s="234"/>
      <c r="AT450" s="235" t="s">
        <v>417</v>
      </c>
      <c r="AU450" s="235" t="s">
        <v>94</v>
      </c>
      <c r="AV450" s="13" t="s">
        <v>87</v>
      </c>
      <c r="AW450" s="13" t="s">
        <v>43</v>
      </c>
      <c r="AX450" s="13" t="s">
        <v>79</v>
      </c>
      <c r="AY450" s="235" t="s">
        <v>406</v>
      </c>
    </row>
    <row r="451" spans="2:65" s="13" customFormat="1" x14ac:dyDescent="0.3">
      <c r="B451" s="225"/>
      <c r="C451" s="226"/>
      <c r="D451" s="215" t="s">
        <v>417</v>
      </c>
      <c r="E451" s="227" t="s">
        <v>36</v>
      </c>
      <c r="F451" s="228" t="s">
        <v>5397</v>
      </c>
      <c r="G451" s="226"/>
      <c r="H451" s="229">
        <v>4.2999999999999997E-2</v>
      </c>
      <c r="I451" s="230"/>
      <c r="J451" s="226"/>
      <c r="K451" s="226"/>
      <c r="L451" s="231"/>
      <c r="M451" s="232"/>
      <c r="N451" s="233"/>
      <c r="O451" s="233"/>
      <c r="P451" s="233"/>
      <c r="Q451" s="233"/>
      <c r="R451" s="233"/>
      <c r="S451" s="233"/>
      <c r="T451" s="234"/>
      <c r="AT451" s="235" t="s">
        <v>417</v>
      </c>
      <c r="AU451" s="235" t="s">
        <v>94</v>
      </c>
      <c r="AV451" s="13" t="s">
        <v>87</v>
      </c>
      <c r="AW451" s="13" t="s">
        <v>43</v>
      </c>
      <c r="AX451" s="13" t="s">
        <v>79</v>
      </c>
      <c r="AY451" s="235" t="s">
        <v>406</v>
      </c>
    </row>
    <row r="452" spans="2:65" s="13" customFormat="1" x14ac:dyDescent="0.3">
      <c r="B452" s="225"/>
      <c r="C452" s="226"/>
      <c r="D452" s="215" t="s">
        <v>417</v>
      </c>
      <c r="E452" s="227" t="s">
        <v>36</v>
      </c>
      <c r="F452" s="228" t="s">
        <v>5398</v>
      </c>
      <c r="G452" s="226"/>
      <c r="H452" s="229">
        <v>5.2999999999999999E-2</v>
      </c>
      <c r="I452" s="230"/>
      <c r="J452" s="226"/>
      <c r="K452" s="226"/>
      <c r="L452" s="231"/>
      <c r="M452" s="232"/>
      <c r="N452" s="233"/>
      <c r="O452" s="233"/>
      <c r="P452" s="233"/>
      <c r="Q452" s="233"/>
      <c r="R452" s="233"/>
      <c r="S452" s="233"/>
      <c r="T452" s="234"/>
      <c r="AT452" s="235" t="s">
        <v>417</v>
      </c>
      <c r="AU452" s="235" t="s">
        <v>94</v>
      </c>
      <c r="AV452" s="13" t="s">
        <v>87</v>
      </c>
      <c r="AW452" s="13" t="s">
        <v>43</v>
      </c>
      <c r="AX452" s="13" t="s">
        <v>79</v>
      </c>
      <c r="AY452" s="235" t="s">
        <v>406</v>
      </c>
    </row>
    <row r="453" spans="2:65" s="14" customFormat="1" x14ac:dyDescent="0.3">
      <c r="B453" s="236"/>
      <c r="C453" s="237"/>
      <c r="D453" s="247" t="s">
        <v>417</v>
      </c>
      <c r="E453" s="248" t="s">
        <v>269</v>
      </c>
      <c r="F453" s="249" t="s">
        <v>421</v>
      </c>
      <c r="G453" s="237"/>
      <c r="H453" s="250">
        <v>0.108</v>
      </c>
      <c r="I453" s="241"/>
      <c r="J453" s="237"/>
      <c r="K453" s="237"/>
      <c r="L453" s="242"/>
      <c r="M453" s="243"/>
      <c r="N453" s="244"/>
      <c r="O453" s="244"/>
      <c r="P453" s="244"/>
      <c r="Q453" s="244"/>
      <c r="R453" s="244"/>
      <c r="S453" s="244"/>
      <c r="T453" s="245"/>
      <c r="AT453" s="246" t="s">
        <v>417</v>
      </c>
      <c r="AU453" s="246" t="s">
        <v>94</v>
      </c>
      <c r="AV453" s="14" t="s">
        <v>415</v>
      </c>
      <c r="AW453" s="14" t="s">
        <v>43</v>
      </c>
      <c r="AX453" s="14" t="s">
        <v>23</v>
      </c>
      <c r="AY453" s="246" t="s">
        <v>406</v>
      </c>
    </row>
    <row r="454" spans="2:65" s="1" customFormat="1" ht="22.5" customHeight="1" x14ac:dyDescent="0.3">
      <c r="B454" s="37"/>
      <c r="C454" s="201" t="s">
        <v>928</v>
      </c>
      <c r="D454" s="201" t="s">
        <v>410</v>
      </c>
      <c r="E454" s="202" t="s">
        <v>1008</v>
      </c>
      <c r="F454" s="203" t="s">
        <v>1009</v>
      </c>
      <c r="G454" s="204" t="s">
        <v>536</v>
      </c>
      <c r="H454" s="205">
        <v>1446.6020000000001</v>
      </c>
      <c r="I454" s="206"/>
      <c r="J454" s="207">
        <f>ROUND(I454*H454,2)</f>
        <v>0</v>
      </c>
      <c r="K454" s="203" t="s">
        <v>414</v>
      </c>
      <c r="L454" s="57"/>
      <c r="M454" s="208" t="s">
        <v>36</v>
      </c>
      <c r="N454" s="209" t="s">
        <v>50</v>
      </c>
      <c r="O454" s="38"/>
      <c r="P454" s="210">
        <f>O454*H454</f>
        <v>0</v>
      </c>
      <c r="Q454" s="210">
        <v>0</v>
      </c>
      <c r="R454" s="210">
        <f>Q454*H454</f>
        <v>0</v>
      </c>
      <c r="S454" s="210">
        <v>0</v>
      </c>
      <c r="T454" s="211">
        <f>S454*H454</f>
        <v>0</v>
      </c>
      <c r="AR454" s="19" t="s">
        <v>415</v>
      </c>
      <c r="AT454" s="19" t="s">
        <v>410</v>
      </c>
      <c r="AU454" s="19" t="s">
        <v>94</v>
      </c>
      <c r="AY454" s="19" t="s">
        <v>406</v>
      </c>
      <c r="BE454" s="212">
        <f>IF(N454="základní",J454,0)</f>
        <v>0</v>
      </c>
      <c r="BF454" s="212">
        <f>IF(N454="snížená",J454,0)</f>
        <v>0</v>
      </c>
      <c r="BG454" s="212">
        <f>IF(N454="zákl. přenesená",J454,0)</f>
        <v>0</v>
      </c>
      <c r="BH454" s="212">
        <f>IF(N454="sníž. přenesená",J454,0)</f>
        <v>0</v>
      </c>
      <c r="BI454" s="212">
        <f>IF(N454="nulová",J454,0)</f>
        <v>0</v>
      </c>
      <c r="BJ454" s="19" t="s">
        <v>23</v>
      </c>
      <c r="BK454" s="212">
        <f>ROUND(I454*H454,2)</f>
        <v>0</v>
      </c>
      <c r="BL454" s="19" t="s">
        <v>415</v>
      </c>
      <c r="BM454" s="19" t="s">
        <v>5399</v>
      </c>
    </row>
    <row r="455" spans="2:65" s="12" customFormat="1" x14ac:dyDescent="0.3">
      <c r="B455" s="213"/>
      <c r="C455" s="214"/>
      <c r="D455" s="215" t="s">
        <v>417</v>
      </c>
      <c r="E455" s="216" t="s">
        <v>36</v>
      </c>
      <c r="F455" s="217" t="s">
        <v>1011</v>
      </c>
      <c r="G455" s="214"/>
      <c r="H455" s="218" t="s">
        <v>36</v>
      </c>
      <c r="I455" s="219"/>
      <c r="J455" s="214"/>
      <c r="K455" s="214"/>
      <c r="L455" s="220"/>
      <c r="M455" s="221"/>
      <c r="N455" s="222"/>
      <c r="O455" s="222"/>
      <c r="P455" s="222"/>
      <c r="Q455" s="222"/>
      <c r="R455" s="222"/>
      <c r="S455" s="222"/>
      <c r="T455" s="223"/>
      <c r="AT455" s="224" t="s">
        <v>417</v>
      </c>
      <c r="AU455" s="224" t="s">
        <v>94</v>
      </c>
      <c r="AV455" s="12" t="s">
        <v>23</v>
      </c>
      <c r="AW455" s="12" t="s">
        <v>43</v>
      </c>
      <c r="AX455" s="12" t="s">
        <v>79</v>
      </c>
      <c r="AY455" s="224" t="s">
        <v>406</v>
      </c>
    </row>
    <row r="456" spans="2:65" s="13" customFormat="1" x14ac:dyDescent="0.3">
      <c r="B456" s="225"/>
      <c r="C456" s="226"/>
      <c r="D456" s="215" t="s">
        <v>417</v>
      </c>
      <c r="E456" s="227" t="s">
        <v>36</v>
      </c>
      <c r="F456" s="228" t="s">
        <v>1012</v>
      </c>
      <c r="G456" s="226"/>
      <c r="H456" s="229">
        <v>241.74799999999999</v>
      </c>
      <c r="I456" s="230"/>
      <c r="J456" s="226"/>
      <c r="K456" s="226"/>
      <c r="L456" s="231"/>
      <c r="M456" s="232"/>
      <c r="N456" s="233"/>
      <c r="O456" s="233"/>
      <c r="P456" s="233"/>
      <c r="Q456" s="233"/>
      <c r="R456" s="233"/>
      <c r="S456" s="233"/>
      <c r="T456" s="234"/>
      <c r="AT456" s="235" t="s">
        <v>417</v>
      </c>
      <c r="AU456" s="235" t="s">
        <v>94</v>
      </c>
      <c r="AV456" s="13" t="s">
        <v>87</v>
      </c>
      <c r="AW456" s="13" t="s">
        <v>43</v>
      </c>
      <c r="AX456" s="13" t="s">
        <v>79</v>
      </c>
      <c r="AY456" s="235" t="s">
        <v>406</v>
      </c>
    </row>
    <row r="457" spans="2:65" s="13" customFormat="1" x14ac:dyDescent="0.3">
      <c r="B457" s="225"/>
      <c r="C457" s="226"/>
      <c r="D457" s="215" t="s">
        <v>417</v>
      </c>
      <c r="E457" s="227" t="s">
        <v>36</v>
      </c>
      <c r="F457" s="228" t="s">
        <v>1013</v>
      </c>
      <c r="G457" s="226"/>
      <c r="H457" s="229">
        <v>1100</v>
      </c>
      <c r="I457" s="230"/>
      <c r="J457" s="226"/>
      <c r="K457" s="226"/>
      <c r="L457" s="231"/>
      <c r="M457" s="232"/>
      <c r="N457" s="233"/>
      <c r="O457" s="233"/>
      <c r="P457" s="233"/>
      <c r="Q457" s="233"/>
      <c r="R457" s="233"/>
      <c r="S457" s="233"/>
      <c r="T457" s="234"/>
      <c r="AT457" s="235" t="s">
        <v>417</v>
      </c>
      <c r="AU457" s="235" t="s">
        <v>94</v>
      </c>
      <c r="AV457" s="13" t="s">
        <v>87</v>
      </c>
      <c r="AW457" s="13" t="s">
        <v>43</v>
      </c>
      <c r="AX457" s="13" t="s">
        <v>79</v>
      </c>
      <c r="AY457" s="235" t="s">
        <v>406</v>
      </c>
    </row>
    <row r="458" spans="2:65" s="13" customFormat="1" x14ac:dyDescent="0.3">
      <c r="B458" s="225"/>
      <c r="C458" s="226"/>
      <c r="D458" s="215" t="s">
        <v>417</v>
      </c>
      <c r="E458" s="227" t="s">
        <v>36</v>
      </c>
      <c r="F458" s="228" t="s">
        <v>1014</v>
      </c>
      <c r="G458" s="226"/>
      <c r="H458" s="229">
        <v>104.854</v>
      </c>
      <c r="I458" s="230"/>
      <c r="J458" s="226"/>
      <c r="K458" s="226"/>
      <c r="L458" s="231"/>
      <c r="M458" s="232"/>
      <c r="N458" s="233"/>
      <c r="O458" s="233"/>
      <c r="P458" s="233"/>
      <c r="Q458" s="233"/>
      <c r="R458" s="233"/>
      <c r="S458" s="233"/>
      <c r="T458" s="234"/>
      <c r="AT458" s="235" t="s">
        <v>417</v>
      </c>
      <c r="AU458" s="235" t="s">
        <v>94</v>
      </c>
      <c r="AV458" s="13" t="s">
        <v>87</v>
      </c>
      <c r="AW458" s="13" t="s">
        <v>43</v>
      </c>
      <c r="AX458" s="13" t="s">
        <v>79</v>
      </c>
      <c r="AY458" s="235" t="s">
        <v>406</v>
      </c>
    </row>
    <row r="459" spans="2:65" s="14" customFormat="1" x14ac:dyDescent="0.3">
      <c r="B459" s="236"/>
      <c r="C459" s="237"/>
      <c r="D459" s="247" t="s">
        <v>417</v>
      </c>
      <c r="E459" s="248" t="s">
        <v>36</v>
      </c>
      <c r="F459" s="249" t="s">
        <v>421</v>
      </c>
      <c r="G459" s="237"/>
      <c r="H459" s="250">
        <v>1446.6020000000001</v>
      </c>
      <c r="I459" s="241"/>
      <c r="J459" s="237"/>
      <c r="K459" s="237"/>
      <c r="L459" s="242"/>
      <c r="M459" s="243"/>
      <c r="N459" s="244"/>
      <c r="O459" s="244"/>
      <c r="P459" s="244"/>
      <c r="Q459" s="244"/>
      <c r="R459" s="244"/>
      <c r="S459" s="244"/>
      <c r="T459" s="245"/>
      <c r="AT459" s="246" t="s">
        <v>417</v>
      </c>
      <c r="AU459" s="246" t="s">
        <v>94</v>
      </c>
      <c r="AV459" s="14" t="s">
        <v>415</v>
      </c>
      <c r="AW459" s="14" t="s">
        <v>43</v>
      </c>
      <c r="AX459" s="14" t="s">
        <v>23</v>
      </c>
      <c r="AY459" s="246" t="s">
        <v>406</v>
      </c>
    </row>
    <row r="460" spans="2:65" s="1" customFormat="1" ht="22.5" customHeight="1" x14ac:dyDescent="0.3">
      <c r="B460" s="37"/>
      <c r="C460" s="201" t="s">
        <v>932</v>
      </c>
      <c r="D460" s="201" t="s">
        <v>410</v>
      </c>
      <c r="E460" s="202" t="s">
        <v>800</v>
      </c>
      <c r="F460" s="203" t="s">
        <v>801</v>
      </c>
      <c r="G460" s="204" t="s">
        <v>413</v>
      </c>
      <c r="H460" s="205">
        <v>86.177000000000007</v>
      </c>
      <c r="I460" s="206"/>
      <c r="J460" s="207">
        <f>ROUND(I460*H460,2)</f>
        <v>0</v>
      </c>
      <c r="K460" s="203" t="s">
        <v>414</v>
      </c>
      <c r="L460" s="57"/>
      <c r="M460" s="208" t="s">
        <v>36</v>
      </c>
      <c r="N460" s="209" t="s">
        <v>50</v>
      </c>
      <c r="O460" s="38"/>
      <c r="P460" s="210">
        <f>O460*H460</f>
        <v>0</v>
      </c>
      <c r="Q460" s="210">
        <v>0</v>
      </c>
      <c r="R460" s="210">
        <f>Q460*H460</f>
        <v>0</v>
      </c>
      <c r="S460" s="210">
        <v>0</v>
      </c>
      <c r="T460" s="211">
        <f>S460*H460</f>
        <v>0</v>
      </c>
      <c r="AR460" s="19" t="s">
        <v>415</v>
      </c>
      <c r="AT460" s="19" t="s">
        <v>410</v>
      </c>
      <c r="AU460" s="19" t="s">
        <v>94</v>
      </c>
      <c r="AY460" s="19" t="s">
        <v>406</v>
      </c>
      <c r="BE460" s="212">
        <f>IF(N460="základní",J460,0)</f>
        <v>0</v>
      </c>
      <c r="BF460" s="212">
        <f>IF(N460="snížená",J460,0)</f>
        <v>0</v>
      </c>
      <c r="BG460" s="212">
        <f>IF(N460="zákl. přenesená",J460,0)</f>
        <v>0</v>
      </c>
      <c r="BH460" s="212">
        <f>IF(N460="sníž. přenesená",J460,0)</f>
        <v>0</v>
      </c>
      <c r="BI460" s="212">
        <f>IF(N460="nulová",J460,0)</f>
        <v>0</v>
      </c>
      <c r="BJ460" s="19" t="s">
        <v>23</v>
      </c>
      <c r="BK460" s="212">
        <f>ROUND(I460*H460,2)</f>
        <v>0</v>
      </c>
      <c r="BL460" s="19" t="s">
        <v>415</v>
      </c>
      <c r="BM460" s="19" t="s">
        <v>5400</v>
      </c>
    </row>
    <row r="461" spans="2:65" s="12" customFormat="1" x14ac:dyDescent="0.3">
      <c r="B461" s="213"/>
      <c r="C461" s="214"/>
      <c r="D461" s="215" t="s">
        <v>417</v>
      </c>
      <c r="E461" s="216" t="s">
        <v>36</v>
      </c>
      <c r="F461" s="217" t="s">
        <v>5401</v>
      </c>
      <c r="G461" s="214"/>
      <c r="H461" s="218" t="s">
        <v>36</v>
      </c>
      <c r="I461" s="219"/>
      <c r="J461" s="214"/>
      <c r="K461" s="214"/>
      <c r="L461" s="220"/>
      <c r="M461" s="221"/>
      <c r="N461" s="222"/>
      <c r="O461" s="222"/>
      <c r="P461" s="222"/>
      <c r="Q461" s="222"/>
      <c r="R461" s="222"/>
      <c r="S461" s="222"/>
      <c r="T461" s="223"/>
      <c r="AT461" s="224" t="s">
        <v>417</v>
      </c>
      <c r="AU461" s="224" t="s">
        <v>94</v>
      </c>
      <c r="AV461" s="12" t="s">
        <v>23</v>
      </c>
      <c r="AW461" s="12" t="s">
        <v>43</v>
      </c>
      <c r="AX461" s="12" t="s">
        <v>79</v>
      </c>
      <c r="AY461" s="224" t="s">
        <v>406</v>
      </c>
    </row>
    <row r="462" spans="2:65" s="13" customFormat="1" x14ac:dyDescent="0.3">
      <c r="B462" s="225"/>
      <c r="C462" s="226"/>
      <c r="D462" s="247" t="s">
        <v>417</v>
      </c>
      <c r="E462" s="251" t="s">
        <v>36</v>
      </c>
      <c r="F462" s="252" t="s">
        <v>5402</v>
      </c>
      <c r="G462" s="226"/>
      <c r="H462" s="253">
        <v>86.177000000000007</v>
      </c>
      <c r="I462" s="230"/>
      <c r="J462" s="226"/>
      <c r="K462" s="226"/>
      <c r="L462" s="231"/>
      <c r="M462" s="232"/>
      <c r="N462" s="233"/>
      <c r="O462" s="233"/>
      <c r="P462" s="233"/>
      <c r="Q462" s="233"/>
      <c r="R462" s="233"/>
      <c r="S462" s="233"/>
      <c r="T462" s="234"/>
      <c r="AT462" s="235" t="s">
        <v>417</v>
      </c>
      <c r="AU462" s="235" t="s">
        <v>94</v>
      </c>
      <c r="AV462" s="13" t="s">
        <v>87</v>
      </c>
      <c r="AW462" s="13" t="s">
        <v>43</v>
      </c>
      <c r="AX462" s="13" t="s">
        <v>23</v>
      </c>
      <c r="AY462" s="235" t="s">
        <v>406</v>
      </c>
    </row>
    <row r="463" spans="2:65" s="1" customFormat="1" ht="22.5" customHeight="1" x14ac:dyDescent="0.3">
      <c r="B463" s="37"/>
      <c r="C463" s="201" t="s">
        <v>940</v>
      </c>
      <c r="D463" s="201" t="s">
        <v>410</v>
      </c>
      <c r="E463" s="202" t="s">
        <v>805</v>
      </c>
      <c r="F463" s="203" t="s">
        <v>806</v>
      </c>
      <c r="G463" s="204" t="s">
        <v>413</v>
      </c>
      <c r="H463" s="205">
        <v>9.5749999999999993</v>
      </c>
      <c r="I463" s="206"/>
      <c r="J463" s="207">
        <f>ROUND(I463*H463,2)</f>
        <v>0</v>
      </c>
      <c r="K463" s="203" t="s">
        <v>414</v>
      </c>
      <c r="L463" s="57"/>
      <c r="M463" s="208" t="s">
        <v>36</v>
      </c>
      <c r="N463" s="209" t="s">
        <v>50</v>
      </c>
      <c r="O463" s="38"/>
      <c r="P463" s="210">
        <f>O463*H463</f>
        <v>0</v>
      </c>
      <c r="Q463" s="210">
        <v>0</v>
      </c>
      <c r="R463" s="210">
        <f>Q463*H463</f>
        <v>0</v>
      </c>
      <c r="S463" s="210">
        <v>0</v>
      </c>
      <c r="T463" s="211">
        <f>S463*H463</f>
        <v>0</v>
      </c>
      <c r="AR463" s="19" t="s">
        <v>415</v>
      </c>
      <c r="AT463" s="19" t="s">
        <v>410</v>
      </c>
      <c r="AU463" s="19" t="s">
        <v>94</v>
      </c>
      <c r="AY463" s="19" t="s">
        <v>406</v>
      </c>
      <c r="BE463" s="212">
        <f>IF(N463="základní",J463,0)</f>
        <v>0</v>
      </c>
      <c r="BF463" s="212">
        <f>IF(N463="snížená",J463,0)</f>
        <v>0</v>
      </c>
      <c r="BG463" s="212">
        <f>IF(N463="zákl. přenesená",J463,0)</f>
        <v>0</v>
      </c>
      <c r="BH463" s="212">
        <f>IF(N463="sníž. přenesená",J463,0)</f>
        <v>0</v>
      </c>
      <c r="BI463" s="212">
        <f>IF(N463="nulová",J463,0)</f>
        <v>0</v>
      </c>
      <c r="BJ463" s="19" t="s">
        <v>23</v>
      </c>
      <c r="BK463" s="212">
        <f>ROUND(I463*H463,2)</f>
        <v>0</v>
      </c>
      <c r="BL463" s="19" t="s">
        <v>415</v>
      </c>
      <c r="BM463" s="19" t="s">
        <v>5403</v>
      </c>
    </row>
    <row r="464" spans="2:65" s="13" customFormat="1" x14ac:dyDescent="0.3">
      <c r="B464" s="225"/>
      <c r="C464" s="226"/>
      <c r="D464" s="247" t="s">
        <v>417</v>
      </c>
      <c r="E464" s="251" t="s">
        <v>36</v>
      </c>
      <c r="F464" s="252" t="s">
        <v>5404</v>
      </c>
      <c r="G464" s="226"/>
      <c r="H464" s="253">
        <v>9.5749999999999993</v>
      </c>
      <c r="I464" s="230"/>
      <c r="J464" s="226"/>
      <c r="K464" s="226"/>
      <c r="L464" s="231"/>
      <c r="M464" s="232"/>
      <c r="N464" s="233"/>
      <c r="O464" s="233"/>
      <c r="P464" s="233"/>
      <c r="Q464" s="233"/>
      <c r="R464" s="233"/>
      <c r="S464" s="233"/>
      <c r="T464" s="234"/>
      <c r="AT464" s="235" t="s">
        <v>417</v>
      </c>
      <c r="AU464" s="235" t="s">
        <v>94</v>
      </c>
      <c r="AV464" s="13" t="s">
        <v>87</v>
      </c>
      <c r="AW464" s="13" t="s">
        <v>43</v>
      </c>
      <c r="AX464" s="13" t="s">
        <v>23</v>
      </c>
      <c r="AY464" s="235" t="s">
        <v>406</v>
      </c>
    </row>
    <row r="465" spans="2:65" s="1" customFormat="1" ht="22.5" customHeight="1" x14ac:dyDescent="0.3">
      <c r="B465" s="37"/>
      <c r="C465" s="201" t="s">
        <v>944</v>
      </c>
      <c r="D465" s="201" t="s">
        <v>410</v>
      </c>
      <c r="E465" s="202" t="s">
        <v>5318</v>
      </c>
      <c r="F465" s="203" t="s">
        <v>5319</v>
      </c>
      <c r="G465" s="204" t="s">
        <v>413</v>
      </c>
      <c r="H465" s="205">
        <v>51.228999999999999</v>
      </c>
      <c r="I465" s="206"/>
      <c r="J465" s="207">
        <f>ROUND(I465*H465,2)</f>
        <v>0</v>
      </c>
      <c r="K465" s="203" t="s">
        <v>414</v>
      </c>
      <c r="L465" s="57"/>
      <c r="M465" s="208" t="s">
        <v>36</v>
      </c>
      <c r="N465" s="209" t="s">
        <v>50</v>
      </c>
      <c r="O465" s="38"/>
      <c r="P465" s="210">
        <f>O465*H465</f>
        <v>0</v>
      </c>
      <c r="Q465" s="210">
        <v>0</v>
      </c>
      <c r="R465" s="210">
        <f>Q465*H465</f>
        <v>0</v>
      </c>
      <c r="S465" s="210">
        <v>0</v>
      </c>
      <c r="T465" s="211">
        <f>S465*H465</f>
        <v>0</v>
      </c>
      <c r="AR465" s="19" t="s">
        <v>415</v>
      </c>
      <c r="AT465" s="19" t="s">
        <v>410</v>
      </c>
      <c r="AU465" s="19" t="s">
        <v>94</v>
      </c>
      <c r="AY465" s="19" t="s">
        <v>406</v>
      </c>
      <c r="BE465" s="212">
        <f>IF(N465="základní",J465,0)</f>
        <v>0</v>
      </c>
      <c r="BF465" s="212">
        <f>IF(N465="snížená",J465,0)</f>
        <v>0</v>
      </c>
      <c r="BG465" s="212">
        <f>IF(N465="zákl. přenesená",J465,0)</f>
        <v>0</v>
      </c>
      <c r="BH465" s="212">
        <f>IF(N465="sníž. přenesená",J465,0)</f>
        <v>0</v>
      </c>
      <c r="BI465" s="212">
        <f>IF(N465="nulová",J465,0)</f>
        <v>0</v>
      </c>
      <c r="BJ465" s="19" t="s">
        <v>23</v>
      </c>
      <c r="BK465" s="212">
        <f>ROUND(I465*H465,2)</f>
        <v>0</v>
      </c>
      <c r="BL465" s="19" t="s">
        <v>415</v>
      </c>
      <c r="BM465" s="19" t="s">
        <v>5405</v>
      </c>
    </row>
    <row r="466" spans="2:65" s="12" customFormat="1" x14ac:dyDescent="0.3">
      <c r="B466" s="213"/>
      <c r="C466" s="214"/>
      <c r="D466" s="215" t="s">
        <v>417</v>
      </c>
      <c r="E466" s="216" t="s">
        <v>36</v>
      </c>
      <c r="F466" s="217" t="s">
        <v>732</v>
      </c>
      <c r="G466" s="214"/>
      <c r="H466" s="218" t="s">
        <v>36</v>
      </c>
      <c r="I466" s="219"/>
      <c r="J466" s="214"/>
      <c r="K466" s="214"/>
      <c r="L466" s="220"/>
      <c r="M466" s="221"/>
      <c r="N466" s="222"/>
      <c r="O466" s="222"/>
      <c r="P466" s="222"/>
      <c r="Q466" s="222"/>
      <c r="R466" s="222"/>
      <c r="S466" s="222"/>
      <c r="T466" s="223"/>
      <c r="AT466" s="224" t="s">
        <v>417</v>
      </c>
      <c r="AU466" s="224" t="s">
        <v>94</v>
      </c>
      <c r="AV466" s="12" t="s">
        <v>23</v>
      </c>
      <c r="AW466" s="12" t="s">
        <v>43</v>
      </c>
      <c r="AX466" s="12" t="s">
        <v>79</v>
      </c>
      <c r="AY466" s="224" t="s">
        <v>406</v>
      </c>
    </row>
    <row r="467" spans="2:65" s="13" customFormat="1" x14ac:dyDescent="0.3">
      <c r="B467" s="225"/>
      <c r="C467" s="226"/>
      <c r="D467" s="247" t="s">
        <v>417</v>
      </c>
      <c r="E467" s="251" t="s">
        <v>36</v>
      </c>
      <c r="F467" s="252" t="s">
        <v>5406</v>
      </c>
      <c r="G467" s="226"/>
      <c r="H467" s="253">
        <v>51.228999999999999</v>
      </c>
      <c r="I467" s="230"/>
      <c r="J467" s="226"/>
      <c r="K467" s="226"/>
      <c r="L467" s="231"/>
      <c r="M467" s="232"/>
      <c r="N467" s="233"/>
      <c r="O467" s="233"/>
      <c r="P467" s="233"/>
      <c r="Q467" s="233"/>
      <c r="R467" s="233"/>
      <c r="S467" s="233"/>
      <c r="T467" s="234"/>
      <c r="AT467" s="235" t="s">
        <v>417</v>
      </c>
      <c r="AU467" s="235" t="s">
        <v>94</v>
      </c>
      <c r="AV467" s="13" t="s">
        <v>87</v>
      </c>
      <c r="AW467" s="13" t="s">
        <v>43</v>
      </c>
      <c r="AX467" s="13" t="s">
        <v>23</v>
      </c>
      <c r="AY467" s="235" t="s">
        <v>406</v>
      </c>
    </row>
    <row r="468" spans="2:65" s="1" customFormat="1" ht="22.5" customHeight="1" x14ac:dyDescent="0.3">
      <c r="B468" s="37"/>
      <c r="C468" s="201" t="s">
        <v>952</v>
      </c>
      <c r="D468" s="201" t="s">
        <v>410</v>
      </c>
      <c r="E468" s="202" t="s">
        <v>547</v>
      </c>
      <c r="F468" s="203" t="s">
        <v>548</v>
      </c>
      <c r="G468" s="204" t="s">
        <v>413</v>
      </c>
      <c r="H468" s="205">
        <v>107.68899999999999</v>
      </c>
      <c r="I468" s="206"/>
      <c r="J468" s="207">
        <f>ROUND(I468*H468,2)</f>
        <v>0</v>
      </c>
      <c r="K468" s="203" t="s">
        <v>414</v>
      </c>
      <c r="L468" s="57"/>
      <c r="M468" s="208" t="s">
        <v>36</v>
      </c>
      <c r="N468" s="209" t="s">
        <v>50</v>
      </c>
      <c r="O468" s="38"/>
      <c r="P468" s="210">
        <f>O468*H468</f>
        <v>0</v>
      </c>
      <c r="Q468" s="210">
        <v>0</v>
      </c>
      <c r="R468" s="210">
        <f>Q468*H468</f>
        <v>0</v>
      </c>
      <c r="S468" s="210">
        <v>0</v>
      </c>
      <c r="T468" s="211">
        <f>S468*H468</f>
        <v>0</v>
      </c>
      <c r="AR468" s="19" t="s">
        <v>415</v>
      </c>
      <c r="AT468" s="19" t="s">
        <v>410</v>
      </c>
      <c r="AU468" s="19" t="s">
        <v>94</v>
      </c>
      <c r="AY468" s="19" t="s">
        <v>406</v>
      </c>
      <c r="BE468" s="212">
        <f>IF(N468="základní",J468,0)</f>
        <v>0</v>
      </c>
      <c r="BF468" s="212">
        <f>IF(N468="snížená",J468,0)</f>
        <v>0</v>
      </c>
      <c r="BG468" s="212">
        <f>IF(N468="zákl. přenesená",J468,0)</f>
        <v>0</v>
      </c>
      <c r="BH468" s="212">
        <f>IF(N468="sníž. přenesená",J468,0)</f>
        <v>0</v>
      </c>
      <c r="BI468" s="212">
        <f>IF(N468="nulová",J468,0)</f>
        <v>0</v>
      </c>
      <c r="BJ468" s="19" t="s">
        <v>23</v>
      </c>
      <c r="BK468" s="212">
        <f>ROUND(I468*H468,2)</f>
        <v>0</v>
      </c>
      <c r="BL468" s="19" t="s">
        <v>415</v>
      </c>
      <c r="BM468" s="19" t="s">
        <v>5407</v>
      </c>
    </row>
    <row r="469" spans="2:65" s="12" customFormat="1" x14ac:dyDescent="0.3">
      <c r="B469" s="213"/>
      <c r="C469" s="214"/>
      <c r="D469" s="215" t="s">
        <v>417</v>
      </c>
      <c r="E469" s="216" t="s">
        <v>36</v>
      </c>
      <c r="F469" s="217" t="s">
        <v>5408</v>
      </c>
      <c r="G469" s="214"/>
      <c r="H469" s="218" t="s">
        <v>36</v>
      </c>
      <c r="I469" s="219"/>
      <c r="J469" s="214"/>
      <c r="K469" s="214"/>
      <c r="L469" s="220"/>
      <c r="M469" s="221"/>
      <c r="N469" s="222"/>
      <c r="O469" s="222"/>
      <c r="P469" s="222"/>
      <c r="Q469" s="222"/>
      <c r="R469" s="222"/>
      <c r="S469" s="222"/>
      <c r="T469" s="223"/>
      <c r="AT469" s="224" t="s">
        <v>417</v>
      </c>
      <c r="AU469" s="224" t="s">
        <v>94</v>
      </c>
      <c r="AV469" s="12" t="s">
        <v>23</v>
      </c>
      <c r="AW469" s="12" t="s">
        <v>43</v>
      </c>
      <c r="AX469" s="12" t="s">
        <v>79</v>
      </c>
      <c r="AY469" s="224" t="s">
        <v>406</v>
      </c>
    </row>
    <row r="470" spans="2:65" s="13" customFormat="1" x14ac:dyDescent="0.3">
      <c r="B470" s="225"/>
      <c r="C470" s="226"/>
      <c r="D470" s="215" t="s">
        <v>417</v>
      </c>
      <c r="E470" s="227" t="s">
        <v>36</v>
      </c>
      <c r="F470" s="228" t="s">
        <v>4073</v>
      </c>
      <c r="G470" s="226"/>
      <c r="H470" s="229">
        <v>174.09399999999999</v>
      </c>
      <c r="I470" s="230"/>
      <c r="J470" s="226"/>
      <c r="K470" s="226"/>
      <c r="L470" s="231"/>
      <c r="M470" s="232"/>
      <c r="N470" s="233"/>
      <c r="O470" s="233"/>
      <c r="P470" s="233"/>
      <c r="Q470" s="233"/>
      <c r="R470" s="233"/>
      <c r="S470" s="233"/>
      <c r="T470" s="234"/>
      <c r="AT470" s="235" t="s">
        <v>417</v>
      </c>
      <c r="AU470" s="235" t="s">
        <v>94</v>
      </c>
      <c r="AV470" s="13" t="s">
        <v>87</v>
      </c>
      <c r="AW470" s="13" t="s">
        <v>43</v>
      </c>
      <c r="AX470" s="13" t="s">
        <v>79</v>
      </c>
      <c r="AY470" s="235" t="s">
        <v>406</v>
      </c>
    </row>
    <row r="471" spans="2:65" s="13" customFormat="1" x14ac:dyDescent="0.3">
      <c r="B471" s="225"/>
      <c r="C471" s="226"/>
      <c r="D471" s="215" t="s">
        <v>417</v>
      </c>
      <c r="E471" s="227" t="s">
        <v>36</v>
      </c>
      <c r="F471" s="228" t="s">
        <v>4074</v>
      </c>
      <c r="G471" s="226"/>
      <c r="H471" s="229">
        <v>3.9390000000000001</v>
      </c>
      <c r="I471" s="230"/>
      <c r="J471" s="226"/>
      <c r="K471" s="226"/>
      <c r="L471" s="231"/>
      <c r="M471" s="232"/>
      <c r="N471" s="233"/>
      <c r="O471" s="233"/>
      <c r="P471" s="233"/>
      <c r="Q471" s="233"/>
      <c r="R471" s="233"/>
      <c r="S471" s="233"/>
      <c r="T471" s="234"/>
      <c r="AT471" s="235" t="s">
        <v>417</v>
      </c>
      <c r="AU471" s="235" t="s">
        <v>94</v>
      </c>
      <c r="AV471" s="13" t="s">
        <v>87</v>
      </c>
      <c r="AW471" s="13" t="s">
        <v>43</v>
      </c>
      <c r="AX471" s="13" t="s">
        <v>79</v>
      </c>
      <c r="AY471" s="235" t="s">
        <v>406</v>
      </c>
    </row>
    <row r="472" spans="2:65" s="12" customFormat="1" x14ac:dyDescent="0.3">
      <c r="B472" s="213"/>
      <c r="C472" s="214"/>
      <c r="D472" s="215" t="s">
        <v>417</v>
      </c>
      <c r="E472" s="216" t="s">
        <v>36</v>
      </c>
      <c r="F472" s="217" t="s">
        <v>5409</v>
      </c>
      <c r="G472" s="214"/>
      <c r="H472" s="218" t="s">
        <v>36</v>
      </c>
      <c r="I472" s="219"/>
      <c r="J472" s="214"/>
      <c r="K472" s="214"/>
      <c r="L472" s="220"/>
      <c r="M472" s="221"/>
      <c r="N472" s="222"/>
      <c r="O472" s="222"/>
      <c r="P472" s="222"/>
      <c r="Q472" s="222"/>
      <c r="R472" s="222"/>
      <c r="S472" s="222"/>
      <c r="T472" s="223"/>
      <c r="AT472" s="224" t="s">
        <v>417</v>
      </c>
      <c r="AU472" s="224" t="s">
        <v>94</v>
      </c>
      <c r="AV472" s="12" t="s">
        <v>23</v>
      </c>
      <c r="AW472" s="12" t="s">
        <v>43</v>
      </c>
      <c r="AX472" s="12" t="s">
        <v>79</v>
      </c>
      <c r="AY472" s="224" t="s">
        <v>406</v>
      </c>
    </row>
    <row r="473" spans="2:65" s="13" customFormat="1" x14ac:dyDescent="0.3">
      <c r="B473" s="225"/>
      <c r="C473" s="226"/>
      <c r="D473" s="215" t="s">
        <v>417</v>
      </c>
      <c r="E473" s="227" t="s">
        <v>36</v>
      </c>
      <c r="F473" s="228" t="s">
        <v>5410</v>
      </c>
      <c r="G473" s="226"/>
      <c r="H473" s="229">
        <v>-51.228999999999999</v>
      </c>
      <c r="I473" s="230"/>
      <c r="J473" s="226"/>
      <c r="K473" s="226"/>
      <c r="L473" s="231"/>
      <c r="M473" s="232"/>
      <c r="N473" s="233"/>
      <c r="O473" s="233"/>
      <c r="P473" s="233"/>
      <c r="Q473" s="233"/>
      <c r="R473" s="233"/>
      <c r="S473" s="233"/>
      <c r="T473" s="234"/>
      <c r="AT473" s="235" t="s">
        <v>417</v>
      </c>
      <c r="AU473" s="235" t="s">
        <v>94</v>
      </c>
      <c r="AV473" s="13" t="s">
        <v>87</v>
      </c>
      <c r="AW473" s="13" t="s">
        <v>43</v>
      </c>
      <c r="AX473" s="13" t="s">
        <v>79</v>
      </c>
      <c r="AY473" s="235" t="s">
        <v>406</v>
      </c>
    </row>
    <row r="474" spans="2:65" s="12" customFormat="1" x14ac:dyDescent="0.3">
      <c r="B474" s="213"/>
      <c r="C474" s="214"/>
      <c r="D474" s="215" t="s">
        <v>417</v>
      </c>
      <c r="E474" s="216" t="s">
        <v>36</v>
      </c>
      <c r="F474" s="217" t="s">
        <v>5411</v>
      </c>
      <c r="G474" s="214"/>
      <c r="H474" s="218" t="s">
        <v>36</v>
      </c>
      <c r="I474" s="219"/>
      <c r="J474" s="214"/>
      <c r="K474" s="214"/>
      <c r="L474" s="220"/>
      <c r="M474" s="221"/>
      <c r="N474" s="222"/>
      <c r="O474" s="222"/>
      <c r="P474" s="222"/>
      <c r="Q474" s="222"/>
      <c r="R474" s="222"/>
      <c r="S474" s="222"/>
      <c r="T474" s="223"/>
      <c r="AT474" s="224" t="s">
        <v>417</v>
      </c>
      <c r="AU474" s="224" t="s">
        <v>94</v>
      </c>
      <c r="AV474" s="12" t="s">
        <v>23</v>
      </c>
      <c r="AW474" s="12" t="s">
        <v>43</v>
      </c>
      <c r="AX474" s="12" t="s">
        <v>79</v>
      </c>
      <c r="AY474" s="224" t="s">
        <v>406</v>
      </c>
    </row>
    <row r="475" spans="2:65" s="13" customFormat="1" x14ac:dyDescent="0.3">
      <c r="B475" s="225"/>
      <c r="C475" s="226"/>
      <c r="D475" s="215" t="s">
        <v>417</v>
      </c>
      <c r="E475" s="227" t="s">
        <v>36</v>
      </c>
      <c r="F475" s="228" t="s">
        <v>5412</v>
      </c>
      <c r="G475" s="226"/>
      <c r="H475" s="229">
        <v>-159.97800000000001</v>
      </c>
      <c r="I475" s="230"/>
      <c r="J475" s="226"/>
      <c r="K475" s="226"/>
      <c r="L475" s="231"/>
      <c r="M475" s="232"/>
      <c r="N475" s="233"/>
      <c r="O475" s="233"/>
      <c r="P475" s="233"/>
      <c r="Q475" s="233"/>
      <c r="R475" s="233"/>
      <c r="S475" s="233"/>
      <c r="T475" s="234"/>
      <c r="AT475" s="235" t="s">
        <v>417</v>
      </c>
      <c r="AU475" s="235" t="s">
        <v>94</v>
      </c>
      <c r="AV475" s="13" t="s">
        <v>87</v>
      </c>
      <c r="AW475" s="13" t="s">
        <v>43</v>
      </c>
      <c r="AX475" s="13" t="s">
        <v>79</v>
      </c>
      <c r="AY475" s="235" t="s">
        <v>406</v>
      </c>
    </row>
    <row r="476" spans="2:65" s="13" customFormat="1" x14ac:dyDescent="0.3">
      <c r="B476" s="225"/>
      <c r="C476" s="226"/>
      <c r="D476" s="215" t="s">
        <v>417</v>
      </c>
      <c r="E476" s="227" t="s">
        <v>36</v>
      </c>
      <c r="F476" s="228" t="s">
        <v>5413</v>
      </c>
      <c r="G476" s="226"/>
      <c r="H476" s="229">
        <v>152.828</v>
      </c>
      <c r="I476" s="230"/>
      <c r="J476" s="226"/>
      <c r="K476" s="226"/>
      <c r="L476" s="231"/>
      <c r="M476" s="232"/>
      <c r="N476" s="233"/>
      <c r="O476" s="233"/>
      <c r="P476" s="233"/>
      <c r="Q476" s="233"/>
      <c r="R476" s="233"/>
      <c r="S476" s="233"/>
      <c r="T476" s="234"/>
      <c r="AT476" s="235" t="s">
        <v>417</v>
      </c>
      <c r="AU476" s="235" t="s">
        <v>94</v>
      </c>
      <c r="AV476" s="13" t="s">
        <v>87</v>
      </c>
      <c r="AW476" s="13" t="s">
        <v>43</v>
      </c>
      <c r="AX476" s="13" t="s">
        <v>79</v>
      </c>
      <c r="AY476" s="235" t="s">
        <v>406</v>
      </c>
    </row>
    <row r="477" spans="2:65" s="14" customFormat="1" x14ac:dyDescent="0.3">
      <c r="B477" s="236"/>
      <c r="C477" s="237"/>
      <c r="D477" s="215" t="s">
        <v>417</v>
      </c>
      <c r="E477" s="238" t="s">
        <v>3915</v>
      </c>
      <c r="F477" s="239" t="s">
        <v>421</v>
      </c>
      <c r="G477" s="237"/>
      <c r="H477" s="240">
        <v>119.654</v>
      </c>
      <c r="I477" s="241"/>
      <c r="J477" s="237"/>
      <c r="K477" s="237"/>
      <c r="L477" s="242"/>
      <c r="M477" s="243"/>
      <c r="N477" s="244"/>
      <c r="O477" s="244"/>
      <c r="P477" s="244"/>
      <c r="Q477" s="244"/>
      <c r="R477" s="244"/>
      <c r="S477" s="244"/>
      <c r="T477" s="245"/>
      <c r="AT477" s="246" t="s">
        <v>417</v>
      </c>
      <c r="AU477" s="246" t="s">
        <v>94</v>
      </c>
      <c r="AV477" s="14" t="s">
        <v>415</v>
      </c>
      <c r="AW477" s="14" t="s">
        <v>43</v>
      </c>
      <c r="AX477" s="14" t="s">
        <v>79</v>
      </c>
      <c r="AY477" s="246" t="s">
        <v>406</v>
      </c>
    </row>
    <row r="478" spans="2:65" s="13" customFormat="1" x14ac:dyDescent="0.3">
      <c r="B478" s="225"/>
      <c r="C478" s="226"/>
      <c r="D478" s="247" t="s">
        <v>417</v>
      </c>
      <c r="E478" s="251" t="s">
        <v>36</v>
      </c>
      <c r="F478" s="252" t="s">
        <v>5414</v>
      </c>
      <c r="G478" s="226"/>
      <c r="H478" s="253">
        <v>107.68899999999999</v>
      </c>
      <c r="I478" s="230"/>
      <c r="J478" s="226"/>
      <c r="K478" s="226"/>
      <c r="L478" s="231"/>
      <c r="M478" s="232"/>
      <c r="N478" s="233"/>
      <c r="O478" s="233"/>
      <c r="P478" s="233"/>
      <c r="Q478" s="233"/>
      <c r="R478" s="233"/>
      <c r="S478" s="233"/>
      <c r="T478" s="234"/>
      <c r="AT478" s="235" t="s">
        <v>417</v>
      </c>
      <c r="AU478" s="235" t="s">
        <v>94</v>
      </c>
      <c r="AV478" s="13" t="s">
        <v>87</v>
      </c>
      <c r="AW478" s="13" t="s">
        <v>43</v>
      </c>
      <c r="AX478" s="13" t="s">
        <v>23</v>
      </c>
      <c r="AY478" s="235" t="s">
        <v>406</v>
      </c>
    </row>
    <row r="479" spans="2:65" s="1" customFormat="1" ht="31.5" customHeight="1" x14ac:dyDescent="0.3">
      <c r="B479" s="37"/>
      <c r="C479" s="201" t="s">
        <v>963</v>
      </c>
      <c r="D479" s="201" t="s">
        <v>410</v>
      </c>
      <c r="E479" s="202" t="s">
        <v>551</v>
      </c>
      <c r="F479" s="203" t="s">
        <v>552</v>
      </c>
      <c r="G479" s="204" t="s">
        <v>413</v>
      </c>
      <c r="H479" s="205">
        <v>1399.9570000000001</v>
      </c>
      <c r="I479" s="206"/>
      <c r="J479" s="207">
        <f>ROUND(I479*H479,2)</f>
        <v>0</v>
      </c>
      <c r="K479" s="203" t="s">
        <v>414</v>
      </c>
      <c r="L479" s="57"/>
      <c r="M479" s="208" t="s">
        <v>36</v>
      </c>
      <c r="N479" s="209" t="s">
        <v>50</v>
      </c>
      <c r="O479" s="38"/>
      <c r="P479" s="210">
        <f>O479*H479</f>
        <v>0</v>
      </c>
      <c r="Q479" s="210">
        <v>0</v>
      </c>
      <c r="R479" s="210">
        <f>Q479*H479</f>
        <v>0</v>
      </c>
      <c r="S479" s="210">
        <v>0</v>
      </c>
      <c r="T479" s="211">
        <f>S479*H479</f>
        <v>0</v>
      </c>
      <c r="AR479" s="19" t="s">
        <v>415</v>
      </c>
      <c r="AT479" s="19" t="s">
        <v>410</v>
      </c>
      <c r="AU479" s="19" t="s">
        <v>94</v>
      </c>
      <c r="AY479" s="19" t="s">
        <v>406</v>
      </c>
      <c r="BE479" s="212">
        <f>IF(N479="základní",J479,0)</f>
        <v>0</v>
      </c>
      <c r="BF479" s="212">
        <f>IF(N479="snížená",J479,0)</f>
        <v>0</v>
      </c>
      <c r="BG479" s="212">
        <f>IF(N479="zákl. přenesená",J479,0)</f>
        <v>0</v>
      </c>
      <c r="BH479" s="212">
        <f>IF(N479="sníž. přenesená",J479,0)</f>
        <v>0</v>
      </c>
      <c r="BI479" s="212">
        <f>IF(N479="nulová",J479,0)</f>
        <v>0</v>
      </c>
      <c r="BJ479" s="19" t="s">
        <v>23</v>
      </c>
      <c r="BK479" s="212">
        <f>ROUND(I479*H479,2)</f>
        <v>0</v>
      </c>
      <c r="BL479" s="19" t="s">
        <v>415</v>
      </c>
      <c r="BM479" s="19" t="s">
        <v>5415</v>
      </c>
    </row>
    <row r="480" spans="2:65" s="13" customFormat="1" x14ac:dyDescent="0.3">
      <c r="B480" s="225"/>
      <c r="C480" s="226"/>
      <c r="D480" s="247" t="s">
        <v>417</v>
      </c>
      <c r="E480" s="226"/>
      <c r="F480" s="252" t="s">
        <v>5416</v>
      </c>
      <c r="G480" s="226"/>
      <c r="H480" s="253">
        <v>1399.9570000000001</v>
      </c>
      <c r="I480" s="230"/>
      <c r="J480" s="226"/>
      <c r="K480" s="226"/>
      <c r="L480" s="231"/>
      <c r="M480" s="232"/>
      <c r="N480" s="233"/>
      <c r="O480" s="233"/>
      <c r="P480" s="233"/>
      <c r="Q480" s="233"/>
      <c r="R480" s="233"/>
      <c r="S480" s="233"/>
      <c r="T480" s="234"/>
      <c r="AT480" s="235" t="s">
        <v>417</v>
      </c>
      <c r="AU480" s="235" t="s">
        <v>94</v>
      </c>
      <c r="AV480" s="13" t="s">
        <v>87</v>
      </c>
      <c r="AW480" s="13" t="s">
        <v>4</v>
      </c>
      <c r="AX480" s="13" t="s">
        <v>23</v>
      </c>
      <c r="AY480" s="235" t="s">
        <v>406</v>
      </c>
    </row>
    <row r="481" spans="2:65" s="1" customFormat="1" ht="22.5" customHeight="1" x14ac:dyDescent="0.3">
      <c r="B481" s="37"/>
      <c r="C481" s="201" t="s">
        <v>969</v>
      </c>
      <c r="D481" s="201" t="s">
        <v>410</v>
      </c>
      <c r="E481" s="202" t="s">
        <v>577</v>
      </c>
      <c r="F481" s="203" t="s">
        <v>578</v>
      </c>
      <c r="G481" s="204" t="s">
        <v>413</v>
      </c>
      <c r="H481" s="205">
        <v>11.965</v>
      </c>
      <c r="I481" s="206"/>
      <c r="J481" s="207">
        <f>ROUND(I481*H481,2)</f>
        <v>0</v>
      </c>
      <c r="K481" s="203" t="s">
        <v>414</v>
      </c>
      <c r="L481" s="57"/>
      <c r="M481" s="208" t="s">
        <v>36</v>
      </c>
      <c r="N481" s="209" t="s">
        <v>50</v>
      </c>
      <c r="O481" s="38"/>
      <c r="P481" s="210">
        <f>O481*H481</f>
        <v>0</v>
      </c>
      <c r="Q481" s="210">
        <v>0</v>
      </c>
      <c r="R481" s="210">
        <f>Q481*H481</f>
        <v>0</v>
      </c>
      <c r="S481" s="210">
        <v>0</v>
      </c>
      <c r="T481" s="211">
        <f>S481*H481</f>
        <v>0</v>
      </c>
      <c r="AR481" s="19" t="s">
        <v>415</v>
      </c>
      <c r="AT481" s="19" t="s">
        <v>410</v>
      </c>
      <c r="AU481" s="19" t="s">
        <v>94</v>
      </c>
      <c r="AY481" s="19" t="s">
        <v>406</v>
      </c>
      <c r="BE481" s="212">
        <f>IF(N481="základní",J481,0)</f>
        <v>0</v>
      </c>
      <c r="BF481" s="212">
        <f>IF(N481="snížená",J481,0)</f>
        <v>0</v>
      </c>
      <c r="BG481" s="212">
        <f>IF(N481="zákl. přenesená",J481,0)</f>
        <v>0</v>
      </c>
      <c r="BH481" s="212">
        <f>IF(N481="sníž. přenesená",J481,0)</f>
        <v>0</v>
      </c>
      <c r="BI481" s="212">
        <f>IF(N481="nulová",J481,0)</f>
        <v>0</v>
      </c>
      <c r="BJ481" s="19" t="s">
        <v>23</v>
      </c>
      <c r="BK481" s="212">
        <f>ROUND(I481*H481,2)</f>
        <v>0</v>
      </c>
      <c r="BL481" s="19" t="s">
        <v>415</v>
      </c>
      <c r="BM481" s="19" t="s">
        <v>5417</v>
      </c>
    </row>
    <row r="482" spans="2:65" s="13" customFormat="1" x14ac:dyDescent="0.3">
      <c r="B482" s="225"/>
      <c r="C482" s="226"/>
      <c r="D482" s="247" t="s">
        <v>417</v>
      </c>
      <c r="E482" s="251" t="s">
        <v>36</v>
      </c>
      <c r="F482" s="252" t="s">
        <v>5418</v>
      </c>
      <c r="G482" s="226"/>
      <c r="H482" s="253">
        <v>11.965</v>
      </c>
      <c r="I482" s="230"/>
      <c r="J482" s="226"/>
      <c r="K482" s="226"/>
      <c r="L482" s="231"/>
      <c r="M482" s="232"/>
      <c r="N482" s="233"/>
      <c r="O482" s="233"/>
      <c r="P482" s="233"/>
      <c r="Q482" s="233"/>
      <c r="R482" s="233"/>
      <c r="S482" s="233"/>
      <c r="T482" s="234"/>
      <c r="AT482" s="235" t="s">
        <v>417</v>
      </c>
      <c r="AU482" s="235" t="s">
        <v>94</v>
      </c>
      <c r="AV482" s="13" t="s">
        <v>87</v>
      </c>
      <c r="AW482" s="13" t="s">
        <v>43</v>
      </c>
      <c r="AX482" s="13" t="s">
        <v>23</v>
      </c>
      <c r="AY482" s="235" t="s">
        <v>406</v>
      </c>
    </row>
    <row r="483" spans="2:65" s="1" customFormat="1" ht="31.5" customHeight="1" x14ac:dyDescent="0.3">
      <c r="B483" s="37"/>
      <c r="C483" s="201" t="s">
        <v>974</v>
      </c>
      <c r="D483" s="201" t="s">
        <v>410</v>
      </c>
      <c r="E483" s="202" t="s">
        <v>581</v>
      </c>
      <c r="F483" s="203" t="s">
        <v>582</v>
      </c>
      <c r="G483" s="204" t="s">
        <v>413</v>
      </c>
      <c r="H483" s="205">
        <v>155.54499999999999</v>
      </c>
      <c r="I483" s="206"/>
      <c r="J483" s="207">
        <f>ROUND(I483*H483,2)</f>
        <v>0</v>
      </c>
      <c r="K483" s="203" t="s">
        <v>414</v>
      </c>
      <c r="L483" s="57"/>
      <c r="M483" s="208" t="s">
        <v>36</v>
      </c>
      <c r="N483" s="209" t="s">
        <v>50</v>
      </c>
      <c r="O483" s="38"/>
      <c r="P483" s="210">
        <f>O483*H483</f>
        <v>0</v>
      </c>
      <c r="Q483" s="210">
        <v>0</v>
      </c>
      <c r="R483" s="210">
        <f>Q483*H483</f>
        <v>0</v>
      </c>
      <c r="S483" s="210">
        <v>0</v>
      </c>
      <c r="T483" s="211">
        <f>S483*H483</f>
        <v>0</v>
      </c>
      <c r="AR483" s="19" t="s">
        <v>415</v>
      </c>
      <c r="AT483" s="19" t="s">
        <v>410</v>
      </c>
      <c r="AU483" s="19" t="s">
        <v>94</v>
      </c>
      <c r="AY483" s="19" t="s">
        <v>406</v>
      </c>
      <c r="BE483" s="212">
        <f>IF(N483="základní",J483,0)</f>
        <v>0</v>
      </c>
      <c r="BF483" s="212">
        <f>IF(N483="snížená",J483,0)</f>
        <v>0</v>
      </c>
      <c r="BG483" s="212">
        <f>IF(N483="zákl. přenesená",J483,0)</f>
        <v>0</v>
      </c>
      <c r="BH483" s="212">
        <f>IF(N483="sníž. přenesená",J483,0)</f>
        <v>0</v>
      </c>
      <c r="BI483" s="212">
        <f>IF(N483="nulová",J483,0)</f>
        <v>0</v>
      </c>
      <c r="BJ483" s="19" t="s">
        <v>23</v>
      </c>
      <c r="BK483" s="212">
        <f>ROUND(I483*H483,2)</f>
        <v>0</v>
      </c>
      <c r="BL483" s="19" t="s">
        <v>415</v>
      </c>
      <c r="BM483" s="19" t="s">
        <v>5419</v>
      </c>
    </row>
    <row r="484" spans="2:65" s="13" customFormat="1" x14ac:dyDescent="0.3">
      <c r="B484" s="225"/>
      <c r="C484" s="226"/>
      <c r="D484" s="247" t="s">
        <v>417</v>
      </c>
      <c r="E484" s="226"/>
      <c r="F484" s="252" t="s">
        <v>5420</v>
      </c>
      <c r="G484" s="226"/>
      <c r="H484" s="253">
        <v>155.54499999999999</v>
      </c>
      <c r="I484" s="230"/>
      <c r="J484" s="226"/>
      <c r="K484" s="226"/>
      <c r="L484" s="231"/>
      <c r="M484" s="232"/>
      <c r="N484" s="233"/>
      <c r="O484" s="233"/>
      <c r="P484" s="233"/>
      <c r="Q484" s="233"/>
      <c r="R484" s="233"/>
      <c r="S484" s="233"/>
      <c r="T484" s="234"/>
      <c r="AT484" s="235" t="s">
        <v>417</v>
      </c>
      <c r="AU484" s="235" t="s">
        <v>94</v>
      </c>
      <c r="AV484" s="13" t="s">
        <v>87</v>
      </c>
      <c r="AW484" s="13" t="s">
        <v>4</v>
      </c>
      <c r="AX484" s="13" t="s">
        <v>23</v>
      </c>
      <c r="AY484" s="235" t="s">
        <v>406</v>
      </c>
    </row>
    <row r="485" spans="2:65" s="1" customFormat="1" ht="22.5" customHeight="1" x14ac:dyDescent="0.3">
      <c r="B485" s="37"/>
      <c r="C485" s="201" t="s">
        <v>33</v>
      </c>
      <c r="D485" s="201" t="s">
        <v>410</v>
      </c>
      <c r="E485" s="202" t="s">
        <v>555</v>
      </c>
      <c r="F485" s="203" t="s">
        <v>556</v>
      </c>
      <c r="G485" s="204" t="s">
        <v>413</v>
      </c>
      <c r="H485" s="205">
        <v>119.654</v>
      </c>
      <c r="I485" s="206"/>
      <c r="J485" s="207">
        <f>ROUND(I485*H485,2)</f>
        <v>0</v>
      </c>
      <c r="K485" s="203" t="s">
        <v>36</v>
      </c>
      <c r="L485" s="57"/>
      <c r="M485" s="208" t="s">
        <v>36</v>
      </c>
      <c r="N485" s="209" t="s">
        <v>50</v>
      </c>
      <c r="O485" s="38"/>
      <c r="P485" s="210">
        <f>O485*H485</f>
        <v>0</v>
      </c>
      <c r="Q485" s="210">
        <v>0</v>
      </c>
      <c r="R485" s="210">
        <f>Q485*H485</f>
        <v>0</v>
      </c>
      <c r="S485" s="210">
        <v>0</v>
      </c>
      <c r="T485" s="211">
        <f>S485*H485</f>
        <v>0</v>
      </c>
      <c r="AR485" s="19" t="s">
        <v>415</v>
      </c>
      <c r="AT485" s="19" t="s">
        <v>410</v>
      </c>
      <c r="AU485" s="19" t="s">
        <v>94</v>
      </c>
      <c r="AY485" s="19" t="s">
        <v>406</v>
      </c>
      <c r="BE485" s="212">
        <f>IF(N485="základní",J485,0)</f>
        <v>0</v>
      </c>
      <c r="BF485" s="212">
        <f>IF(N485="snížená",J485,0)</f>
        <v>0</v>
      </c>
      <c r="BG485" s="212">
        <f>IF(N485="zákl. přenesená",J485,0)</f>
        <v>0</v>
      </c>
      <c r="BH485" s="212">
        <f>IF(N485="sníž. přenesená",J485,0)</f>
        <v>0</v>
      </c>
      <c r="BI485" s="212">
        <f>IF(N485="nulová",J485,0)</f>
        <v>0</v>
      </c>
      <c r="BJ485" s="19" t="s">
        <v>23</v>
      </c>
      <c r="BK485" s="212">
        <f>ROUND(I485*H485,2)</f>
        <v>0</v>
      </c>
      <c r="BL485" s="19" t="s">
        <v>415</v>
      </c>
      <c r="BM485" s="19" t="s">
        <v>5421</v>
      </c>
    </row>
    <row r="486" spans="2:65" s="13" customFormat="1" x14ac:dyDescent="0.3">
      <c r="B486" s="225"/>
      <c r="C486" s="226"/>
      <c r="D486" s="247" t="s">
        <v>417</v>
      </c>
      <c r="E486" s="251" t="s">
        <v>36</v>
      </c>
      <c r="F486" s="252" t="s">
        <v>3915</v>
      </c>
      <c r="G486" s="226"/>
      <c r="H486" s="253">
        <v>119.654</v>
      </c>
      <c r="I486" s="230"/>
      <c r="J486" s="226"/>
      <c r="K486" s="226"/>
      <c r="L486" s="231"/>
      <c r="M486" s="232"/>
      <c r="N486" s="233"/>
      <c r="O486" s="233"/>
      <c r="P486" s="233"/>
      <c r="Q486" s="233"/>
      <c r="R486" s="233"/>
      <c r="S486" s="233"/>
      <c r="T486" s="234"/>
      <c r="AT486" s="235" t="s">
        <v>417</v>
      </c>
      <c r="AU486" s="235" t="s">
        <v>94</v>
      </c>
      <c r="AV486" s="13" t="s">
        <v>87</v>
      </c>
      <c r="AW486" s="13" t="s">
        <v>43</v>
      </c>
      <c r="AX486" s="13" t="s">
        <v>23</v>
      </c>
      <c r="AY486" s="235" t="s">
        <v>406</v>
      </c>
    </row>
    <row r="487" spans="2:65" s="1" customFormat="1" ht="22.5" customHeight="1" x14ac:dyDescent="0.3">
      <c r="B487" s="37"/>
      <c r="C487" s="201" t="s">
        <v>988</v>
      </c>
      <c r="D487" s="201" t="s">
        <v>410</v>
      </c>
      <c r="E487" s="202" t="s">
        <v>480</v>
      </c>
      <c r="F487" s="203" t="s">
        <v>481</v>
      </c>
      <c r="G487" s="204" t="s">
        <v>413</v>
      </c>
      <c r="H487" s="205">
        <v>77.569999999999993</v>
      </c>
      <c r="I487" s="206"/>
      <c r="J487" s="207">
        <f>ROUND(I487*H487,2)</f>
        <v>0</v>
      </c>
      <c r="K487" s="203" t="s">
        <v>414</v>
      </c>
      <c r="L487" s="57"/>
      <c r="M487" s="208" t="s">
        <v>36</v>
      </c>
      <c r="N487" s="209" t="s">
        <v>50</v>
      </c>
      <c r="O487" s="38"/>
      <c r="P487" s="210">
        <f>O487*H487</f>
        <v>0</v>
      </c>
      <c r="Q487" s="210">
        <v>0</v>
      </c>
      <c r="R487" s="210">
        <f>Q487*H487</f>
        <v>0</v>
      </c>
      <c r="S487" s="210">
        <v>0</v>
      </c>
      <c r="T487" s="211">
        <f>S487*H487</f>
        <v>0</v>
      </c>
      <c r="AR487" s="19" t="s">
        <v>415</v>
      </c>
      <c r="AT487" s="19" t="s">
        <v>410</v>
      </c>
      <c r="AU487" s="19" t="s">
        <v>94</v>
      </c>
      <c r="AY487" s="19" t="s">
        <v>406</v>
      </c>
      <c r="BE487" s="212">
        <f>IF(N487="základní",J487,0)</f>
        <v>0</v>
      </c>
      <c r="BF487" s="212">
        <f>IF(N487="snížená",J487,0)</f>
        <v>0</v>
      </c>
      <c r="BG487" s="212">
        <f>IF(N487="zákl. přenesená",J487,0)</f>
        <v>0</v>
      </c>
      <c r="BH487" s="212">
        <f>IF(N487="sníž. přenesená",J487,0)</f>
        <v>0</v>
      </c>
      <c r="BI487" s="212">
        <f>IF(N487="nulová",J487,0)</f>
        <v>0</v>
      </c>
      <c r="BJ487" s="19" t="s">
        <v>23</v>
      </c>
      <c r="BK487" s="212">
        <f>ROUND(I487*H487,2)</f>
        <v>0</v>
      </c>
      <c r="BL487" s="19" t="s">
        <v>415</v>
      </c>
      <c r="BM487" s="19" t="s">
        <v>5422</v>
      </c>
    </row>
    <row r="488" spans="2:65" s="12" customFormat="1" x14ac:dyDescent="0.3">
      <c r="B488" s="213"/>
      <c r="C488" s="214"/>
      <c r="D488" s="215" t="s">
        <v>417</v>
      </c>
      <c r="E488" s="216" t="s">
        <v>36</v>
      </c>
      <c r="F488" s="217" t="s">
        <v>1052</v>
      </c>
      <c r="G488" s="214"/>
      <c r="H488" s="218" t="s">
        <v>36</v>
      </c>
      <c r="I488" s="219"/>
      <c r="J488" s="214"/>
      <c r="K488" s="214"/>
      <c r="L488" s="220"/>
      <c r="M488" s="221"/>
      <c r="N488" s="222"/>
      <c r="O488" s="222"/>
      <c r="P488" s="222"/>
      <c r="Q488" s="222"/>
      <c r="R488" s="222"/>
      <c r="S488" s="222"/>
      <c r="T488" s="223"/>
      <c r="AT488" s="224" t="s">
        <v>417</v>
      </c>
      <c r="AU488" s="224" t="s">
        <v>94</v>
      </c>
      <c r="AV488" s="12" t="s">
        <v>23</v>
      </c>
      <c r="AW488" s="12" t="s">
        <v>43</v>
      </c>
      <c r="AX488" s="12" t="s">
        <v>79</v>
      </c>
      <c r="AY488" s="224" t="s">
        <v>406</v>
      </c>
    </row>
    <row r="489" spans="2:65" s="12" customFormat="1" x14ac:dyDescent="0.3">
      <c r="B489" s="213"/>
      <c r="C489" s="214"/>
      <c r="D489" s="215" t="s">
        <v>417</v>
      </c>
      <c r="E489" s="216" t="s">
        <v>36</v>
      </c>
      <c r="F489" s="217" t="s">
        <v>1053</v>
      </c>
      <c r="G489" s="214"/>
      <c r="H489" s="218" t="s">
        <v>36</v>
      </c>
      <c r="I489" s="219"/>
      <c r="J489" s="214"/>
      <c r="K489" s="214"/>
      <c r="L489" s="220"/>
      <c r="M489" s="221"/>
      <c r="N489" s="222"/>
      <c r="O489" s="222"/>
      <c r="P489" s="222"/>
      <c r="Q489" s="222"/>
      <c r="R489" s="222"/>
      <c r="S489" s="222"/>
      <c r="T489" s="223"/>
      <c r="AT489" s="224" t="s">
        <v>417</v>
      </c>
      <c r="AU489" s="224" t="s">
        <v>94</v>
      </c>
      <c r="AV489" s="12" t="s">
        <v>23</v>
      </c>
      <c r="AW489" s="12" t="s">
        <v>43</v>
      </c>
      <c r="AX489" s="12" t="s">
        <v>79</v>
      </c>
      <c r="AY489" s="224" t="s">
        <v>406</v>
      </c>
    </row>
    <row r="490" spans="2:65" s="13" customFormat="1" x14ac:dyDescent="0.3">
      <c r="B490" s="225"/>
      <c r="C490" s="226"/>
      <c r="D490" s="215" t="s">
        <v>417</v>
      </c>
      <c r="E490" s="227" t="s">
        <v>36</v>
      </c>
      <c r="F490" s="228" t="s">
        <v>3940</v>
      </c>
      <c r="G490" s="226"/>
      <c r="H490" s="229">
        <v>228.59100000000001</v>
      </c>
      <c r="I490" s="230"/>
      <c r="J490" s="226"/>
      <c r="K490" s="226"/>
      <c r="L490" s="231"/>
      <c r="M490" s="232"/>
      <c r="N490" s="233"/>
      <c r="O490" s="233"/>
      <c r="P490" s="233"/>
      <c r="Q490" s="233"/>
      <c r="R490" s="233"/>
      <c r="S490" s="233"/>
      <c r="T490" s="234"/>
      <c r="AT490" s="235" t="s">
        <v>417</v>
      </c>
      <c r="AU490" s="235" t="s">
        <v>94</v>
      </c>
      <c r="AV490" s="13" t="s">
        <v>87</v>
      </c>
      <c r="AW490" s="13" t="s">
        <v>43</v>
      </c>
      <c r="AX490" s="13" t="s">
        <v>79</v>
      </c>
      <c r="AY490" s="235" t="s">
        <v>406</v>
      </c>
    </row>
    <row r="491" spans="2:65" s="12" customFormat="1" x14ac:dyDescent="0.3">
      <c r="B491" s="213"/>
      <c r="C491" s="214"/>
      <c r="D491" s="215" t="s">
        <v>417</v>
      </c>
      <c r="E491" s="216" t="s">
        <v>36</v>
      </c>
      <c r="F491" s="217" t="s">
        <v>1055</v>
      </c>
      <c r="G491" s="214"/>
      <c r="H491" s="218" t="s">
        <v>36</v>
      </c>
      <c r="I491" s="219"/>
      <c r="J491" s="214"/>
      <c r="K491" s="214"/>
      <c r="L491" s="220"/>
      <c r="M491" s="221"/>
      <c r="N491" s="222"/>
      <c r="O491" s="222"/>
      <c r="P491" s="222"/>
      <c r="Q491" s="222"/>
      <c r="R491" s="222"/>
      <c r="S491" s="222"/>
      <c r="T491" s="223"/>
      <c r="AT491" s="224" t="s">
        <v>417</v>
      </c>
      <c r="AU491" s="224" t="s">
        <v>94</v>
      </c>
      <c r="AV491" s="12" t="s">
        <v>23</v>
      </c>
      <c r="AW491" s="12" t="s">
        <v>43</v>
      </c>
      <c r="AX491" s="12" t="s">
        <v>79</v>
      </c>
      <c r="AY491" s="224" t="s">
        <v>406</v>
      </c>
    </row>
    <row r="492" spans="2:65" s="12" customFormat="1" x14ac:dyDescent="0.3">
      <c r="B492" s="213"/>
      <c r="C492" s="214"/>
      <c r="D492" s="215" t="s">
        <v>417</v>
      </c>
      <c r="E492" s="216" t="s">
        <v>36</v>
      </c>
      <c r="F492" s="217" t="s">
        <v>1056</v>
      </c>
      <c r="G492" s="214"/>
      <c r="H492" s="218" t="s">
        <v>36</v>
      </c>
      <c r="I492" s="219"/>
      <c r="J492" s="214"/>
      <c r="K492" s="214"/>
      <c r="L492" s="220"/>
      <c r="M492" s="221"/>
      <c r="N492" s="222"/>
      <c r="O492" s="222"/>
      <c r="P492" s="222"/>
      <c r="Q492" s="222"/>
      <c r="R492" s="222"/>
      <c r="S492" s="222"/>
      <c r="T492" s="223"/>
      <c r="AT492" s="224" t="s">
        <v>417</v>
      </c>
      <c r="AU492" s="224" t="s">
        <v>94</v>
      </c>
      <c r="AV492" s="12" t="s">
        <v>23</v>
      </c>
      <c r="AW492" s="12" t="s">
        <v>43</v>
      </c>
      <c r="AX492" s="12" t="s">
        <v>79</v>
      </c>
      <c r="AY492" s="224" t="s">
        <v>406</v>
      </c>
    </row>
    <row r="493" spans="2:65" s="13" customFormat="1" x14ac:dyDescent="0.3">
      <c r="B493" s="225"/>
      <c r="C493" s="226"/>
      <c r="D493" s="215" t="s">
        <v>417</v>
      </c>
      <c r="E493" s="227" t="s">
        <v>36</v>
      </c>
      <c r="F493" s="228" t="s">
        <v>5423</v>
      </c>
      <c r="G493" s="226"/>
      <c r="H493" s="229">
        <v>-38.92</v>
      </c>
      <c r="I493" s="230"/>
      <c r="J493" s="226"/>
      <c r="K493" s="226"/>
      <c r="L493" s="231"/>
      <c r="M493" s="232"/>
      <c r="N493" s="233"/>
      <c r="O493" s="233"/>
      <c r="P493" s="233"/>
      <c r="Q493" s="233"/>
      <c r="R493" s="233"/>
      <c r="S493" s="233"/>
      <c r="T493" s="234"/>
      <c r="AT493" s="235" t="s">
        <v>417</v>
      </c>
      <c r="AU493" s="235" t="s">
        <v>94</v>
      </c>
      <c r="AV493" s="13" t="s">
        <v>87</v>
      </c>
      <c r="AW493" s="13" t="s">
        <v>43</v>
      </c>
      <c r="AX493" s="13" t="s">
        <v>79</v>
      </c>
      <c r="AY493" s="235" t="s">
        <v>406</v>
      </c>
    </row>
    <row r="494" spans="2:65" s="12" customFormat="1" x14ac:dyDescent="0.3">
      <c r="B494" s="213"/>
      <c r="C494" s="214"/>
      <c r="D494" s="215" t="s">
        <v>417</v>
      </c>
      <c r="E494" s="216" t="s">
        <v>36</v>
      </c>
      <c r="F494" s="217" t="s">
        <v>5424</v>
      </c>
      <c r="G494" s="214"/>
      <c r="H494" s="218" t="s">
        <v>36</v>
      </c>
      <c r="I494" s="219"/>
      <c r="J494" s="214"/>
      <c r="K494" s="214"/>
      <c r="L494" s="220"/>
      <c r="M494" s="221"/>
      <c r="N494" s="222"/>
      <c r="O494" s="222"/>
      <c r="P494" s="222"/>
      <c r="Q494" s="222"/>
      <c r="R494" s="222"/>
      <c r="S494" s="222"/>
      <c r="T494" s="223"/>
      <c r="AT494" s="224" t="s">
        <v>417</v>
      </c>
      <c r="AU494" s="224" t="s">
        <v>94</v>
      </c>
      <c r="AV494" s="12" t="s">
        <v>23</v>
      </c>
      <c r="AW494" s="12" t="s">
        <v>43</v>
      </c>
      <c r="AX494" s="12" t="s">
        <v>79</v>
      </c>
      <c r="AY494" s="224" t="s">
        <v>406</v>
      </c>
    </row>
    <row r="495" spans="2:65" s="13" customFormat="1" x14ac:dyDescent="0.3">
      <c r="B495" s="225"/>
      <c r="C495" s="226"/>
      <c r="D495" s="215" t="s">
        <v>417</v>
      </c>
      <c r="E495" s="227" t="s">
        <v>36</v>
      </c>
      <c r="F495" s="228" t="s">
        <v>5425</v>
      </c>
      <c r="G495" s="226"/>
      <c r="H495" s="229">
        <v>-21.4</v>
      </c>
      <c r="I495" s="230"/>
      <c r="J495" s="226"/>
      <c r="K495" s="226"/>
      <c r="L495" s="231"/>
      <c r="M495" s="232"/>
      <c r="N495" s="233"/>
      <c r="O495" s="233"/>
      <c r="P495" s="233"/>
      <c r="Q495" s="233"/>
      <c r="R495" s="233"/>
      <c r="S495" s="233"/>
      <c r="T495" s="234"/>
      <c r="AT495" s="235" t="s">
        <v>417</v>
      </c>
      <c r="AU495" s="235" t="s">
        <v>94</v>
      </c>
      <c r="AV495" s="13" t="s">
        <v>87</v>
      </c>
      <c r="AW495" s="13" t="s">
        <v>43</v>
      </c>
      <c r="AX495" s="13" t="s">
        <v>79</v>
      </c>
      <c r="AY495" s="235" t="s">
        <v>406</v>
      </c>
    </row>
    <row r="496" spans="2:65" s="12" customFormat="1" x14ac:dyDescent="0.3">
      <c r="B496" s="213"/>
      <c r="C496" s="214"/>
      <c r="D496" s="215" t="s">
        <v>417</v>
      </c>
      <c r="E496" s="216" t="s">
        <v>36</v>
      </c>
      <c r="F496" s="217" t="s">
        <v>5426</v>
      </c>
      <c r="G496" s="214"/>
      <c r="H496" s="218" t="s">
        <v>36</v>
      </c>
      <c r="I496" s="219"/>
      <c r="J496" s="214"/>
      <c r="K496" s="214"/>
      <c r="L496" s="220"/>
      <c r="M496" s="221"/>
      <c r="N496" s="222"/>
      <c r="O496" s="222"/>
      <c r="P496" s="222"/>
      <c r="Q496" s="222"/>
      <c r="R496" s="222"/>
      <c r="S496" s="222"/>
      <c r="T496" s="223"/>
      <c r="AT496" s="224" t="s">
        <v>417</v>
      </c>
      <c r="AU496" s="224" t="s">
        <v>94</v>
      </c>
      <c r="AV496" s="12" t="s">
        <v>23</v>
      </c>
      <c r="AW496" s="12" t="s">
        <v>43</v>
      </c>
      <c r="AX496" s="12" t="s">
        <v>79</v>
      </c>
      <c r="AY496" s="224" t="s">
        <v>406</v>
      </c>
    </row>
    <row r="497" spans="2:51" s="13" customFormat="1" x14ac:dyDescent="0.3">
      <c r="B497" s="225"/>
      <c r="C497" s="226"/>
      <c r="D497" s="215" t="s">
        <v>417</v>
      </c>
      <c r="E497" s="227" t="s">
        <v>36</v>
      </c>
      <c r="F497" s="228" t="s">
        <v>5427</v>
      </c>
      <c r="G497" s="226"/>
      <c r="H497" s="229">
        <v>-1.0589999999999999</v>
      </c>
      <c r="I497" s="230"/>
      <c r="J497" s="226"/>
      <c r="K497" s="226"/>
      <c r="L497" s="231"/>
      <c r="M497" s="232"/>
      <c r="N497" s="233"/>
      <c r="O497" s="233"/>
      <c r="P497" s="233"/>
      <c r="Q497" s="233"/>
      <c r="R497" s="233"/>
      <c r="S497" s="233"/>
      <c r="T497" s="234"/>
      <c r="AT497" s="235" t="s">
        <v>417</v>
      </c>
      <c r="AU497" s="235" t="s">
        <v>94</v>
      </c>
      <c r="AV497" s="13" t="s">
        <v>87</v>
      </c>
      <c r="AW497" s="13" t="s">
        <v>43</v>
      </c>
      <c r="AX497" s="13" t="s">
        <v>79</v>
      </c>
      <c r="AY497" s="235" t="s">
        <v>406</v>
      </c>
    </row>
    <row r="498" spans="2:51" s="12" customFormat="1" x14ac:dyDescent="0.3">
      <c r="B498" s="213"/>
      <c r="C498" s="214"/>
      <c r="D498" s="215" t="s">
        <v>417</v>
      </c>
      <c r="E498" s="216" t="s">
        <v>36</v>
      </c>
      <c r="F498" s="217" t="s">
        <v>763</v>
      </c>
      <c r="G498" s="214"/>
      <c r="H498" s="218" t="s">
        <v>36</v>
      </c>
      <c r="I498" s="219"/>
      <c r="J498" s="214"/>
      <c r="K498" s="214"/>
      <c r="L498" s="220"/>
      <c r="M498" s="221"/>
      <c r="N498" s="222"/>
      <c r="O498" s="222"/>
      <c r="P498" s="222"/>
      <c r="Q498" s="222"/>
      <c r="R498" s="222"/>
      <c r="S498" s="222"/>
      <c r="T498" s="223"/>
      <c r="AT498" s="224" t="s">
        <v>417</v>
      </c>
      <c r="AU498" s="224" t="s">
        <v>94</v>
      </c>
      <c r="AV498" s="12" t="s">
        <v>23</v>
      </c>
      <c r="AW498" s="12" t="s">
        <v>43</v>
      </c>
      <c r="AX498" s="12" t="s">
        <v>79</v>
      </c>
      <c r="AY498" s="224" t="s">
        <v>406</v>
      </c>
    </row>
    <row r="499" spans="2:51" s="12" customFormat="1" x14ac:dyDescent="0.3">
      <c r="B499" s="213"/>
      <c r="C499" s="214"/>
      <c r="D499" s="215" t="s">
        <v>417</v>
      </c>
      <c r="E499" s="216" t="s">
        <v>36</v>
      </c>
      <c r="F499" s="217" t="s">
        <v>5428</v>
      </c>
      <c r="G499" s="214"/>
      <c r="H499" s="218" t="s">
        <v>36</v>
      </c>
      <c r="I499" s="219"/>
      <c r="J499" s="214"/>
      <c r="K499" s="214"/>
      <c r="L499" s="220"/>
      <c r="M499" s="221"/>
      <c r="N499" s="222"/>
      <c r="O499" s="222"/>
      <c r="P499" s="222"/>
      <c r="Q499" s="222"/>
      <c r="R499" s="222"/>
      <c r="S499" s="222"/>
      <c r="T499" s="223"/>
      <c r="AT499" s="224" t="s">
        <v>417</v>
      </c>
      <c r="AU499" s="224" t="s">
        <v>94</v>
      </c>
      <c r="AV499" s="12" t="s">
        <v>23</v>
      </c>
      <c r="AW499" s="12" t="s">
        <v>43</v>
      </c>
      <c r="AX499" s="12" t="s">
        <v>79</v>
      </c>
      <c r="AY499" s="224" t="s">
        <v>406</v>
      </c>
    </row>
    <row r="500" spans="2:51" s="13" customFormat="1" x14ac:dyDescent="0.3">
      <c r="B500" s="225"/>
      <c r="C500" s="226"/>
      <c r="D500" s="215" t="s">
        <v>417</v>
      </c>
      <c r="E500" s="227" t="s">
        <v>36</v>
      </c>
      <c r="F500" s="228" t="s">
        <v>5429</v>
      </c>
      <c r="G500" s="226"/>
      <c r="H500" s="229">
        <v>-32.832000000000001</v>
      </c>
      <c r="I500" s="230"/>
      <c r="J500" s="226"/>
      <c r="K500" s="226"/>
      <c r="L500" s="231"/>
      <c r="M500" s="232"/>
      <c r="N500" s="233"/>
      <c r="O500" s="233"/>
      <c r="P500" s="233"/>
      <c r="Q500" s="233"/>
      <c r="R500" s="233"/>
      <c r="S500" s="233"/>
      <c r="T500" s="234"/>
      <c r="AT500" s="235" t="s">
        <v>417</v>
      </c>
      <c r="AU500" s="235" t="s">
        <v>94</v>
      </c>
      <c r="AV500" s="13" t="s">
        <v>87</v>
      </c>
      <c r="AW500" s="13" t="s">
        <v>43</v>
      </c>
      <c r="AX500" s="13" t="s">
        <v>79</v>
      </c>
      <c r="AY500" s="235" t="s">
        <v>406</v>
      </c>
    </row>
    <row r="501" spans="2:51" s="12" customFormat="1" x14ac:dyDescent="0.3">
      <c r="B501" s="213"/>
      <c r="C501" s="214"/>
      <c r="D501" s="215" t="s">
        <v>417</v>
      </c>
      <c r="E501" s="216" t="s">
        <v>36</v>
      </c>
      <c r="F501" s="217" t="s">
        <v>5381</v>
      </c>
      <c r="G501" s="214"/>
      <c r="H501" s="218" t="s">
        <v>36</v>
      </c>
      <c r="I501" s="219"/>
      <c r="J501" s="214"/>
      <c r="K501" s="214"/>
      <c r="L501" s="220"/>
      <c r="M501" s="221"/>
      <c r="N501" s="222"/>
      <c r="O501" s="222"/>
      <c r="P501" s="222"/>
      <c r="Q501" s="222"/>
      <c r="R501" s="222"/>
      <c r="S501" s="222"/>
      <c r="T501" s="223"/>
      <c r="AT501" s="224" t="s">
        <v>417</v>
      </c>
      <c r="AU501" s="224" t="s">
        <v>94</v>
      </c>
      <c r="AV501" s="12" t="s">
        <v>23</v>
      </c>
      <c r="AW501" s="12" t="s">
        <v>43</v>
      </c>
      <c r="AX501" s="12" t="s">
        <v>79</v>
      </c>
      <c r="AY501" s="224" t="s">
        <v>406</v>
      </c>
    </row>
    <row r="502" spans="2:51" s="13" customFormat="1" x14ac:dyDescent="0.3">
      <c r="B502" s="225"/>
      <c r="C502" s="226"/>
      <c r="D502" s="215" t="s">
        <v>417</v>
      </c>
      <c r="E502" s="227" t="s">
        <v>36</v>
      </c>
      <c r="F502" s="228" t="s">
        <v>5430</v>
      </c>
      <c r="G502" s="226"/>
      <c r="H502" s="229">
        <v>-7.3449999999999998</v>
      </c>
      <c r="I502" s="230"/>
      <c r="J502" s="226"/>
      <c r="K502" s="226"/>
      <c r="L502" s="231"/>
      <c r="M502" s="232"/>
      <c r="N502" s="233"/>
      <c r="O502" s="233"/>
      <c r="P502" s="233"/>
      <c r="Q502" s="233"/>
      <c r="R502" s="233"/>
      <c r="S502" s="233"/>
      <c r="T502" s="234"/>
      <c r="AT502" s="235" t="s">
        <v>417</v>
      </c>
      <c r="AU502" s="235" t="s">
        <v>94</v>
      </c>
      <c r="AV502" s="13" t="s">
        <v>87</v>
      </c>
      <c r="AW502" s="13" t="s">
        <v>43</v>
      </c>
      <c r="AX502" s="13" t="s">
        <v>79</v>
      </c>
      <c r="AY502" s="235" t="s">
        <v>406</v>
      </c>
    </row>
    <row r="503" spans="2:51" s="13" customFormat="1" x14ac:dyDescent="0.3">
      <c r="B503" s="225"/>
      <c r="C503" s="226"/>
      <c r="D503" s="215" t="s">
        <v>417</v>
      </c>
      <c r="E503" s="227" t="s">
        <v>36</v>
      </c>
      <c r="F503" s="228" t="s">
        <v>5431</v>
      </c>
      <c r="G503" s="226"/>
      <c r="H503" s="229">
        <v>-0.90600000000000003</v>
      </c>
      <c r="I503" s="230"/>
      <c r="J503" s="226"/>
      <c r="K503" s="226"/>
      <c r="L503" s="231"/>
      <c r="M503" s="232"/>
      <c r="N503" s="233"/>
      <c r="O503" s="233"/>
      <c r="P503" s="233"/>
      <c r="Q503" s="233"/>
      <c r="R503" s="233"/>
      <c r="S503" s="233"/>
      <c r="T503" s="234"/>
      <c r="AT503" s="235" t="s">
        <v>417</v>
      </c>
      <c r="AU503" s="235" t="s">
        <v>94</v>
      </c>
      <c r="AV503" s="13" t="s">
        <v>87</v>
      </c>
      <c r="AW503" s="13" t="s">
        <v>43</v>
      </c>
      <c r="AX503" s="13" t="s">
        <v>79</v>
      </c>
      <c r="AY503" s="235" t="s">
        <v>406</v>
      </c>
    </row>
    <row r="504" spans="2:51" s="13" customFormat="1" x14ac:dyDescent="0.3">
      <c r="B504" s="225"/>
      <c r="C504" s="226"/>
      <c r="D504" s="215" t="s">
        <v>417</v>
      </c>
      <c r="E504" s="227" t="s">
        <v>36</v>
      </c>
      <c r="F504" s="228" t="s">
        <v>5432</v>
      </c>
      <c r="G504" s="226"/>
      <c r="H504" s="229">
        <v>-1.4279999999999999</v>
      </c>
      <c r="I504" s="230"/>
      <c r="J504" s="226"/>
      <c r="K504" s="226"/>
      <c r="L504" s="231"/>
      <c r="M504" s="232"/>
      <c r="N504" s="233"/>
      <c r="O504" s="233"/>
      <c r="P504" s="233"/>
      <c r="Q504" s="233"/>
      <c r="R504" s="233"/>
      <c r="S504" s="233"/>
      <c r="T504" s="234"/>
      <c r="AT504" s="235" t="s">
        <v>417</v>
      </c>
      <c r="AU504" s="235" t="s">
        <v>94</v>
      </c>
      <c r="AV504" s="13" t="s">
        <v>87</v>
      </c>
      <c r="AW504" s="13" t="s">
        <v>43</v>
      </c>
      <c r="AX504" s="13" t="s">
        <v>79</v>
      </c>
      <c r="AY504" s="235" t="s">
        <v>406</v>
      </c>
    </row>
    <row r="505" spans="2:51" s="13" customFormat="1" x14ac:dyDescent="0.3">
      <c r="B505" s="225"/>
      <c r="C505" s="226"/>
      <c r="D505" s="215" t="s">
        <v>417</v>
      </c>
      <c r="E505" s="227" t="s">
        <v>36</v>
      </c>
      <c r="F505" s="228" t="s">
        <v>5433</v>
      </c>
      <c r="G505" s="226"/>
      <c r="H505" s="229">
        <v>-0.51200000000000001</v>
      </c>
      <c r="I505" s="230"/>
      <c r="J505" s="226"/>
      <c r="K505" s="226"/>
      <c r="L505" s="231"/>
      <c r="M505" s="232"/>
      <c r="N505" s="233"/>
      <c r="O505" s="233"/>
      <c r="P505" s="233"/>
      <c r="Q505" s="233"/>
      <c r="R505" s="233"/>
      <c r="S505" s="233"/>
      <c r="T505" s="234"/>
      <c r="AT505" s="235" t="s">
        <v>417</v>
      </c>
      <c r="AU505" s="235" t="s">
        <v>94</v>
      </c>
      <c r="AV505" s="13" t="s">
        <v>87</v>
      </c>
      <c r="AW505" s="13" t="s">
        <v>43</v>
      </c>
      <c r="AX505" s="13" t="s">
        <v>79</v>
      </c>
      <c r="AY505" s="235" t="s">
        <v>406</v>
      </c>
    </row>
    <row r="506" spans="2:51" s="12" customFormat="1" x14ac:dyDescent="0.3">
      <c r="B506" s="213"/>
      <c r="C506" s="214"/>
      <c r="D506" s="215" t="s">
        <v>417</v>
      </c>
      <c r="E506" s="216" t="s">
        <v>36</v>
      </c>
      <c r="F506" s="217" t="s">
        <v>5434</v>
      </c>
      <c r="G506" s="214"/>
      <c r="H506" s="218" t="s">
        <v>36</v>
      </c>
      <c r="I506" s="219"/>
      <c r="J506" s="214"/>
      <c r="K506" s="214"/>
      <c r="L506" s="220"/>
      <c r="M506" s="221"/>
      <c r="N506" s="222"/>
      <c r="O506" s="222"/>
      <c r="P506" s="222"/>
      <c r="Q506" s="222"/>
      <c r="R506" s="222"/>
      <c r="S506" s="222"/>
      <c r="T506" s="223"/>
      <c r="AT506" s="224" t="s">
        <v>417</v>
      </c>
      <c r="AU506" s="224" t="s">
        <v>94</v>
      </c>
      <c r="AV506" s="12" t="s">
        <v>23</v>
      </c>
      <c r="AW506" s="12" t="s">
        <v>43</v>
      </c>
      <c r="AX506" s="12" t="s">
        <v>79</v>
      </c>
      <c r="AY506" s="224" t="s">
        <v>406</v>
      </c>
    </row>
    <row r="507" spans="2:51" s="13" customFormat="1" x14ac:dyDescent="0.3">
      <c r="B507" s="225"/>
      <c r="C507" s="226"/>
      <c r="D507" s="215" t="s">
        <v>417</v>
      </c>
      <c r="E507" s="227" t="s">
        <v>36</v>
      </c>
      <c r="F507" s="228" t="s">
        <v>4095</v>
      </c>
      <c r="G507" s="226"/>
      <c r="H507" s="229">
        <v>-16.899999999999999</v>
      </c>
      <c r="I507" s="230"/>
      <c r="J507" s="226"/>
      <c r="K507" s="226"/>
      <c r="L507" s="231"/>
      <c r="M507" s="232"/>
      <c r="N507" s="233"/>
      <c r="O507" s="233"/>
      <c r="P507" s="233"/>
      <c r="Q507" s="233"/>
      <c r="R507" s="233"/>
      <c r="S507" s="233"/>
      <c r="T507" s="234"/>
      <c r="AT507" s="235" t="s">
        <v>417</v>
      </c>
      <c r="AU507" s="235" t="s">
        <v>94</v>
      </c>
      <c r="AV507" s="13" t="s">
        <v>87</v>
      </c>
      <c r="AW507" s="13" t="s">
        <v>43</v>
      </c>
      <c r="AX507" s="13" t="s">
        <v>79</v>
      </c>
      <c r="AY507" s="235" t="s">
        <v>406</v>
      </c>
    </row>
    <row r="508" spans="2:51" s="13" customFormat="1" x14ac:dyDescent="0.3">
      <c r="B508" s="225"/>
      <c r="C508" s="226"/>
      <c r="D508" s="215" t="s">
        <v>417</v>
      </c>
      <c r="E508" s="227" t="s">
        <v>36</v>
      </c>
      <c r="F508" s="228" t="s">
        <v>5435</v>
      </c>
      <c r="G508" s="226"/>
      <c r="H508" s="229">
        <v>-1.304</v>
      </c>
      <c r="I508" s="230"/>
      <c r="J508" s="226"/>
      <c r="K508" s="226"/>
      <c r="L508" s="231"/>
      <c r="M508" s="232"/>
      <c r="N508" s="233"/>
      <c r="O508" s="233"/>
      <c r="P508" s="233"/>
      <c r="Q508" s="233"/>
      <c r="R508" s="233"/>
      <c r="S508" s="233"/>
      <c r="T508" s="234"/>
      <c r="AT508" s="235" t="s">
        <v>417</v>
      </c>
      <c r="AU508" s="235" t="s">
        <v>94</v>
      </c>
      <c r="AV508" s="13" t="s">
        <v>87</v>
      </c>
      <c r="AW508" s="13" t="s">
        <v>43</v>
      </c>
      <c r="AX508" s="13" t="s">
        <v>79</v>
      </c>
      <c r="AY508" s="235" t="s">
        <v>406</v>
      </c>
    </row>
    <row r="509" spans="2:51" s="13" customFormat="1" x14ac:dyDescent="0.3">
      <c r="B509" s="225"/>
      <c r="C509" s="226"/>
      <c r="D509" s="215" t="s">
        <v>417</v>
      </c>
      <c r="E509" s="227" t="s">
        <v>36</v>
      </c>
      <c r="F509" s="228" t="s">
        <v>5436</v>
      </c>
      <c r="G509" s="226"/>
      <c r="H509" s="229">
        <v>-2.3660000000000001</v>
      </c>
      <c r="I509" s="230"/>
      <c r="J509" s="226"/>
      <c r="K509" s="226"/>
      <c r="L509" s="231"/>
      <c r="M509" s="232"/>
      <c r="N509" s="233"/>
      <c r="O509" s="233"/>
      <c r="P509" s="233"/>
      <c r="Q509" s="233"/>
      <c r="R509" s="233"/>
      <c r="S509" s="233"/>
      <c r="T509" s="234"/>
      <c r="AT509" s="235" t="s">
        <v>417</v>
      </c>
      <c r="AU509" s="235" t="s">
        <v>94</v>
      </c>
      <c r="AV509" s="13" t="s">
        <v>87</v>
      </c>
      <c r="AW509" s="13" t="s">
        <v>43</v>
      </c>
      <c r="AX509" s="13" t="s">
        <v>79</v>
      </c>
      <c r="AY509" s="235" t="s">
        <v>406</v>
      </c>
    </row>
    <row r="510" spans="2:51" s="13" customFormat="1" x14ac:dyDescent="0.3">
      <c r="B510" s="225"/>
      <c r="C510" s="226"/>
      <c r="D510" s="215" t="s">
        <v>417</v>
      </c>
      <c r="E510" s="227" t="s">
        <v>36</v>
      </c>
      <c r="F510" s="228" t="s">
        <v>5433</v>
      </c>
      <c r="G510" s="226"/>
      <c r="H510" s="229">
        <v>-0.51200000000000001</v>
      </c>
      <c r="I510" s="230"/>
      <c r="J510" s="226"/>
      <c r="K510" s="226"/>
      <c r="L510" s="231"/>
      <c r="M510" s="232"/>
      <c r="N510" s="233"/>
      <c r="O510" s="233"/>
      <c r="P510" s="233"/>
      <c r="Q510" s="233"/>
      <c r="R510" s="233"/>
      <c r="S510" s="233"/>
      <c r="T510" s="234"/>
      <c r="AT510" s="235" t="s">
        <v>417</v>
      </c>
      <c r="AU510" s="235" t="s">
        <v>94</v>
      </c>
      <c r="AV510" s="13" t="s">
        <v>87</v>
      </c>
      <c r="AW510" s="13" t="s">
        <v>43</v>
      </c>
      <c r="AX510" s="13" t="s">
        <v>79</v>
      </c>
      <c r="AY510" s="235" t="s">
        <v>406</v>
      </c>
    </row>
    <row r="511" spans="2:51" s="12" customFormat="1" x14ac:dyDescent="0.3">
      <c r="B511" s="213"/>
      <c r="C511" s="214"/>
      <c r="D511" s="215" t="s">
        <v>417</v>
      </c>
      <c r="E511" s="216" t="s">
        <v>36</v>
      </c>
      <c r="F511" s="217" t="s">
        <v>765</v>
      </c>
      <c r="G511" s="214"/>
      <c r="H511" s="218" t="s">
        <v>36</v>
      </c>
      <c r="I511" s="219"/>
      <c r="J511" s="214"/>
      <c r="K511" s="214"/>
      <c r="L511" s="220"/>
      <c r="M511" s="221"/>
      <c r="N511" s="222"/>
      <c r="O511" s="222"/>
      <c r="P511" s="222"/>
      <c r="Q511" s="222"/>
      <c r="R511" s="222"/>
      <c r="S511" s="222"/>
      <c r="T511" s="223"/>
      <c r="AT511" s="224" t="s">
        <v>417</v>
      </c>
      <c r="AU511" s="224" t="s">
        <v>94</v>
      </c>
      <c r="AV511" s="12" t="s">
        <v>23</v>
      </c>
      <c r="AW511" s="12" t="s">
        <v>43</v>
      </c>
      <c r="AX511" s="12" t="s">
        <v>79</v>
      </c>
      <c r="AY511" s="224" t="s">
        <v>406</v>
      </c>
    </row>
    <row r="512" spans="2:51" s="13" customFormat="1" x14ac:dyDescent="0.3">
      <c r="B512" s="225"/>
      <c r="C512" s="226"/>
      <c r="D512" s="215" t="s">
        <v>417</v>
      </c>
      <c r="E512" s="227" t="s">
        <v>36</v>
      </c>
      <c r="F512" s="228" t="s">
        <v>5437</v>
      </c>
      <c r="G512" s="226"/>
      <c r="H512" s="229">
        <v>-13.72</v>
      </c>
      <c r="I512" s="230"/>
      <c r="J512" s="226"/>
      <c r="K512" s="226"/>
      <c r="L512" s="231"/>
      <c r="M512" s="232"/>
      <c r="N512" s="233"/>
      <c r="O512" s="233"/>
      <c r="P512" s="233"/>
      <c r="Q512" s="233"/>
      <c r="R512" s="233"/>
      <c r="S512" s="233"/>
      <c r="T512" s="234"/>
      <c r="AT512" s="235" t="s">
        <v>417</v>
      </c>
      <c r="AU512" s="235" t="s">
        <v>94</v>
      </c>
      <c r="AV512" s="13" t="s">
        <v>87</v>
      </c>
      <c r="AW512" s="13" t="s">
        <v>43</v>
      </c>
      <c r="AX512" s="13" t="s">
        <v>79</v>
      </c>
      <c r="AY512" s="235" t="s">
        <v>406</v>
      </c>
    </row>
    <row r="513" spans="2:65" s="13" customFormat="1" x14ac:dyDescent="0.3">
      <c r="B513" s="225"/>
      <c r="C513" s="226"/>
      <c r="D513" s="215" t="s">
        <v>417</v>
      </c>
      <c r="E513" s="227" t="s">
        <v>36</v>
      </c>
      <c r="F513" s="228" t="s">
        <v>4029</v>
      </c>
      <c r="G513" s="226"/>
      <c r="H513" s="229">
        <v>-11.817</v>
      </c>
      <c r="I513" s="230"/>
      <c r="J513" s="226"/>
      <c r="K513" s="226"/>
      <c r="L513" s="231"/>
      <c r="M513" s="232"/>
      <c r="N513" s="233"/>
      <c r="O513" s="233"/>
      <c r="P513" s="233"/>
      <c r="Q513" s="233"/>
      <c r="R513" s="233"/>
      <c r="S513" s="233"/>
      <c r="T513" s="234"/>
      <c r="AT513" s="235" t="s">
        <v>417</v>
      </c>
      <c r="AU513" s="235" t="s">
        <v>94</v>
      </c>
      <c r="AV513" s="13" t="s">
        <v>87</v>
      </c>
      <c r="AW513" s="13" t="s">
        <v>43</v>
      </c>
      <c r="AX513" s="13" t="s">
        <v>79</v>
      </c>
      <c r="AY513" s="235" t="s">
        <v>406</v>
      </c>
    </row>
    <row r="514" spans="2:65" s="14" customFormat="1" x14ac:dyDescent="0.3">
      <c r="B514" s="236"/>
      <c r="C514" s="237"/>
      <c r="D514" s="247" t="s">
        <v>417</v>
      </c>
      <c r="E514" s="248" t="s">
        <v>3949</v>
      </c>
      <c r="F514" s="249" t="s">
        <v>421</v>
      </c>
      <c r="G514" s="237"/>
      <c r="H514" s="250">
        <v>77.569999999999993</v>
      </c>
      <c r="I514" s="241"/>
      <c r="J514" s="237"/>
      <c r="K514" s="237"/>
      <c r="L514" s="242"/>
      <c r="M514" s="243"/>
      <c r="N514" s="244"/>
      <c r="O514" s="244"/>
      <c r="P514" s="244"/>
      <c r="Q514" s="244"/>
      <c r="R514" s="244"/>
      <c r="S514" s="244"/>
      <c r="T514" s="245"/>
      <c r="AT514" s="246" t="s">
        <v>417</v>
      </c>
      <c r="AU514" s="246" t="s">
        <v>94</v>
      </c>
      <c r="AV514" s="14" t="s">
        <v>415</v>
      </c>
      <c r="AW514" s="14" t="s">
        <v>43</v>
      </c>
      <c r="AX514" s="14" t="s">
        <v>23</v>
      </c>
      <c r="AY514" s="246" t="s">
        <v>406</v>
      </c>
    </row>
    <row r="515" spans="2:65" s="1" customFormat="1" ht="22.5" customHeight="1" x14ac:dyDescent="0.3">
      <c r="B515" s="37"/>
      <c r="C515" s="201" t="s">
        <v>998</v>
      </c>
      <c r="D515" s="201" t="s">
        <v>410</v>
      </c>
      <c r="E515" s="202" t="s">
        <v>2916</v>
      </c>
      <c r="F515" s="203" t="s">
        <v>1353</v>
      </c>
      <c r="G515" s="204" t="s">
        <v>413</v>
      </c>
      <c r="H515" s="205">
        <v>51.228999999999999</v>
      </c>
      <c r="I515" s="206"/>
      <c r="J515" s="207">
        <f>ROUND(I515*H515,2)</f>
        <v>0</v>
      </c>
      <c r="K515" s="203" t="s">
        <v>36</v>
      </c>
      <c r="L515" s="57"/>
      <c r="M515" s="208" t="s">
        <v>36</v>
      </c>
      <c r="N515" s="209" t="s">
        <v>50</v>
      </c>
      <c r="O515" s="38"/>
      <c r="P515" s="210">
        <f>O515*H515</f>
        <v>0</v>
      </c>
      <c r="Q515" s="210">
        <v>0</v>
      </c>
      <c r="R515" s="210">
        <f>Q515*H515</f>
        <v>0</v>
      </c>
      <c r="S515" s="210">
        <v>0</v>
      </c>
      <c r="T515" s="211">
        <f>S515*H515</f>
        <v>0</v>
      </c>
      <c r="AR515" s="19" t="s">
        <v>415</v>
      </c>
      <c r="AT515" s="19" t="s">
        <v>410</v>
      </c>
      <c r="AU515" s="19" t="s">
        <v>94</v>
      </c>
      <c r="AY515" s="19" t="s">
        <v>406</v>
      </c>
      <c r="BE515" s="212">
        <f>IF(N515="základní",J515,0)</f>
        <v>0</v>
      </c>
      <c r="BF515" s="212">
        <f>IF(N515="snížená",J515,0)</f>
        <v>0</v>
      </c>
      <c r="BG515" s="212">
        <f>IF(N515="zákl. přenesená",J515,0)</f>
        <v>0</v>
      </c>
      <c r="BH515" s="212">
        <f>IF(N515="sníž. přenesená",J515,0)</f>
        <v>0</v>
      </c>
      <c r="BI515" s="212">
        <f>IF(N515="nulová",J515,0)</f>
        <v>0</v>
      </c>
      <c r="BJ515" s="19" t="s">
        <v>23</v>
      </c>
      <c r="BK515" s="212">
        <f>ROUND(I515*H515,2)</f>
        <v>0</v>
      </c>
      <c r="BL515" s="19" t="s">
        <v>415</v>
      </c>
      <c r="BM515" s="19" t="s">
        <v>5438</v>
      </c>
    </row>
    <row r="516" spans="2:65" s="13" customFormat="1" x14ac:dyDescent="0.3">
      <c r="B516" s="225"/>
      <c r="C516" s="226"/>
      <c r="D516" s="247" t="s">
        <v>417</v>
      </c>
      <c r="E516" s="251" t="s">
        <v>36</v>
      </c>
      <c r="F516" s="252" t="s">
        <v>5406</v>
      </c>
      <c r="G516" s="226"/>
      <c r="H516" s="253">
        <v>51.228999999999999</v>
      </c>
      <c r="I516" s="230"/>
      <c r="J516" s="226"/>
      <c r="K516" s="226"/>
      <c r="L516" s="231"/>
      <c r="M516" s="232"/>
      <c r="N516" s="233"/>
      <c r="O516" s="233"/>
      <c r="P516" s="233"/>
      <c r="Q516" s="233"/>
      <c r="R516" s="233"/>
      <c r="S516" s="233"/>
      <c r="T516" s="234"/>
      <c r="AT516" s="235" t="s">
        <v>417</v>
      </c>
      <c r="AU516" s="235" t="s">
        <v>94</v>
      </c>
      <c r="AV516" s="13" t="s">
        <v>87</v>
      </c>
      <c r="AW516" s="13" t="s">
        <v>43</v>
      </c>
      <c r="AX516" s="13" t="s">
        <v>23</v>
      </c>
      <c r="AY516" s="235" t="s">
        <v>406</v>
      </c>
    </row>
    <row r="517" spans="2:65" s="1" customFormat="1" ht="22.5" customHeight="1" x14ac:dyDescent="0.3">
      <c r="B517" s="37"/>
      <c r="C517" s="201" t="s">
        <v>1007</v>
      </c>
      <c r="D517" s="201" t="s">
        <v>410</v>
      </c>
      <c r="E517" s="202" t="s">
        <v>1131</v>
      </c>
      <c r="F517" s="203" t="s">
        <v>1132</v>
      </c>
      <c r="G517" s="204" t="s">
        <v>413</v>
      </c>
      <c r="H517" s="205">
        <v>51.228999999999999</v>
      </c>
      <c r="I517" s="206"/>
      <c r="J517" s="207">
        <f>ROUND(I517*H517,2)</f>
        <v>0</v>
      </c>
      <c r="K517" s="203" t="s">
        <v>414</v>
      </c>
      <c r="L517" s="57"/>
      <c r="M517" s="208" t="s">
        <v>36</v>
      </c>
      <c r="N517" s="209" t="s">
        <v>50</v>
      </c>
      <c r="O517" s="38"/>
      <c r="P517" s="210">
        <f>O517*H517</f>
        <v>0</v>
      </c>
      <c r="Q517" s="210">
        <v>0</v>
      </c>
      <c r="R517" s="210">
        <f>Q517*H517</f>
        <v>0</v>
      </c>
      <c r="S517" s="210">
        <v>0</v>
      </c>
      <c r="T517" s="211">
        <f>S517*H517</f>
        <v>0</v>
      </c>
      <c r="AR517" s="19" t="s">
        <v>415</v>
      </c>
      <c r="AT517" s="19" t="s">
        <v>410</v>
      </c>
      <c r="AU517" s="19" t="s">
        <v>94</v>
      </c>
      <c r="AY517" s="19" t="s">
        <v>406</v>
      </c>
      <c r="BE517" s="212">
        <f>IF(N517="základní",J517,0)</f>
        <v>0</v>
      </c>
      <c r="BF517" s="212">
        <f>IF(N517="snížená",J517,0)</f>
        <v>0</v>
      </c>
      <c r="BG517" s="212">
        <f>IF(N517="zákl. přenesená",J517,0)</f>
        <v>0</v>
      </c>
      <c r="BH517" s="212">
        <f>IF(N517="sníž. přenesená",J517,0)</f>
        <v>0</v>
      </c>
      <c r="BI517" s="212">
        <f>IF(N517="nulová",J517,0)</f>
        <v>0</v>
      </c>
      <c r="BJ517" s="19" t="s">
        <v>23</v>
      </c>
      <c r="BK517" s="212">
        <f>ROUND(I517*H517,2)</f>
        <v>0</v>
      </c>
      <c r="BL517" s="19" t="s">
        <v>415</v>
      </c>
      <c r="BM517" s="19" t="s">
        <v>5439</v>
      </c>
    </row>
    <row r="518" spans="2:65" s="13" customFormat="1" x14ac:dyDescent="0.3">
      <c r="B518" s="225"/>
      <c r="C518" s="226"/>
      <c r="D518" s="247" t="s">
        <v>417</v>
      </c>
      <c r="E518" s="251" t="s">
        <v>36</v>
      </c>
      <c r="F518" s="252" t="s">
        <v>5440</v>
      </c>
      <c r="G518" s="226"/>
      <c r="H518" s="253">
        <v>51.228999999999999</v>
      </c>
      <c r="I518" s="230"/>
      <c r="J518" s="226"/>
      <c r="K518" s="226"/>
      <c r="L518" s="231"/>
      <c r="M518" s="232"/>
      <c r="N518" s="233"/>
      <c r="O518" s="233"/>
      <c r="P518" s="233"/>
      <c r="Q518" s="233"/>
      <c r="R518" s="233"/>
      <c r="S518" s="233"/>
      <c r="T518" s="234"/>
      <c r="AT518" s="235" t="s">
        <v>417</v>
      </c>
      <c r="AU518" s="235" t="s">
        <v>94</v>
      </c>
      <c r="AV518" s="13" t="s">
        <v>87</v>
      </c>
      <c r="AW518" s="13" t="s">
        <v>43</v>
      </c>
      <c r="AX518" s="13" t="s">
        <v>23</v>
      </c>
      <c r="AY518" s="235" t="s">
        <v>406</v>
      </c>
    </row>
    <row r="519" spans="2:65" s="1" customFormat="1" ht="22.5" customHeight="1" x14ac:dyDescent="0.3">
      <c r="B519" s="37"/>
      <c r="C519" s="201" t="s">
        <v>1015</v>
      </c>
      <c r="D519" s="201" t="s">
        <v>410</v>
      </c>
      <c r="E519" s="202" t="s">
        <v>1121</v>
      </c>
      <c r="F519" s="203" t="s">
        <v>1122</v>
      </c>
      <c r="G519" s="204" t="s">
        <v>413</v>
      </c>
      <c r="H519" s="205">
        <v>51.228999999999999</v>
      </c>
      <c r="I519" s="206"/>
      <c r="J519" s="207">
        <f>ROUND(I519*H519,2)</f>
        <v>0</v>
      </c>
      <c r="K519" s="203" t="s">
        <v>414</v>
      </c>
      <c r="L519" s="57"/>
      <c r="M519" s="208" t="s">
        <v>36</v>
      </c>
      <c r="N519" s="209" t="s">
        <v>50</v>
      </c>
      <c r="O519" s="38"/>
      <c r="P519" s="210">
        <f>O519*H519</f>
        <v>0</v>
      </c>
      <c r="Q519" s="210">
        <v>0</v>
      </c>
      <c r="R519" s="210">
        <f>Q519*H519</f>
        <v>0</v>
      </c>
      <c r="S519" s="210">
        <v>0</v>
      </c>
      <c r="T519" s="211">
        <f>S519*H519</f>
        <v>0</v>
      </c>
      <c r="AR519" s="19" t="s">
        <v>415</v>
      </c>
      <c r="AT519" s="19" t="s">
        <v>410</v>
      </c>
      <c r="AU519" s="19" t="s">
        <v>94</v>
      </c>
      <c r="AY519" s="19" t="s">
        <v>406</v>
      </c>
      <c r="BE519" s="212">
        <f>IF(N519="základní",J519,0)</f>
        <v>0</v>
      </c>
      <c r="BF519" s="212">
        <f>IF(N519="snížená",J519,0)</f>
        <v>0</v>
      </c>
      <c r="BG519" s="212">
        <f>IF(N519="zákl. přenesená",J519,0)</f>
        <v>0</v>
      </c>
      <c r="BH519" s="212">
        <f>IF(N519="sníž. přenesená",J519,0)</f>
        <v>0</v>
      </c>
      <c r="BI519" s="212">
        <f>IF(N519="nulová",J519,0)</f>
        <v>0</v>
      </c>
      <c r="BJ519" s="19" t="s">
        <v>23</v>
      </c>
      <c r="BK519" s="212">
        <f>ROUND(I519*H519,2)</f>
        <v>0</v>
      </c>
      <c r="BL519" s="19" t="s">
        <v>415</v>
      </c>
      <c r="BM519" s="19" t="s">
        <v>5441</v>
      </c>
    </row>
    <row r="520" spans="2:65" s="1" customFormat="1" ht="22.5" customHeight="1" x14ac:dyDescent="0.3">
      <c r="B520" s="37"/>
      <c r="C520" s="268" t="s">
        <v>1019</v>
      </c>
      <c r="D520" s="268" t="s">
        <v>533</v>
      </c>
      <c r="E520" s="269" t="s">
        <v>1084</v>
      </c>
      <c r="F520" s="270" t="s">
        <v>1085</v>
      </c>
      <c r="G520" s="271" t="s">
        <v>413</v>
      </c>
      <c r="H520" s="272">
        <v>26.341000000000001</v>
      </c>
      <c r="I520" s="273"/>
      <c r="J520" s="274">
        <f>ROUND(I520*H520,2)</f>
        <v>0</v>
      </c>
      <c r="K520" s="270" t="s">
        <v>36</v>
      </c>
      <c r="L520" s="275"/>
      <c r="M520" s="276" t="s">
        <v>36</v>
      </c>
      <c r="N520" s="277" t="s">
        <v>50</v>
      </c>
      <c r="O520" s="38"/>
      <c r="P520" s="210">
        <f>O520*H520</f>
        <v>0</v>
      </c>
      <c r="Q520" s="210">
        <v>0</v>
      </c>
      <c r="R520" s="210">
        <f>Q520*H520</f>
        <v>0</v>
      </c>
      <c r="S520" s="210">
        <v>0</v>
      </c>
      <c r="T520" s="211">
        <f>S520*H520</f>
        <v>0</v>
      </c>
      <c r="AR520" s="19" t="s">
        <v>457</v>
      </c>
      <c r="AT520" s="19" t="s">
        <v>533</v>
      </c>
      <c r="AU520" s="19" t="s">
        <v>94</v>
      </c>
      <c r="AY520" s="19" t="s">
        <v>406</v>
      </c>
      <c r="BE520" s="212">
        <f>IF(N520="základní",J520,0)</f>
        <v>0</v>
      </c>
      <c r="BF520" s="212">
        <f>IF(N520="snížená",J520,0)</f>
        <v>0</v>
      </c>
      <c r="BG520" s="212">
        <f>IF(N520="zákl. přenesená",J520,0)</f>
        <v>0</v>
      </c>
      <c r="BH520" s="212">
        <f>IF(N520="sníž. přenesená",J520,0)</f>
        <v>0</v>
      </c>
      <c r="BI520" s="212">
        <f>IF(N520="nulová",J520,0)</f>
        <v>0</v>
      </c>
      <c r="BJ520" s="19" t="s">
        <v>23</v>
      </c>
      <c r="BK520" s="212">
        <f>ROUND(I520*H520,2)</f>
        <v>0</v>
      </c>
      <c r="BL520" s="19" t="s">
        <v>415</v>
      </c>
      <c r="BM520" s="19" t="s">
        <v>5442</v>
      </c>
    </row>
    <row r="521" spans="2:65" s="12" customFormat="1" x14ac:dyDescent="0.3">
      <c r="B521" s="213"/>
      <c r="C521" s="214"/>
      <c r="D521" s="215" t="s">
        <v>417</v>
      </c>
      <c r="E521" s="216" t="s">
        <v>36</v>
      </c>
      <c r="F521" s="217" t="s">
        <v>5443</v>
      </c>
      <c r="G521" s="214"/>
      <c r="H521" s="218" t="s">
        <v>36</v>
      </c>
      <c r="I521" s="219"/>
      <c r="J521" s="214"/>
      <c r="K521" s="214"/>
      <c r="L521" s="220"/>
      <c r="M521" s="221"/>
      <c r="N521" s="222"/>
      <c r="O521" s="222"/>
      <c r="P521" s="222"/>
      <c r="Q521" s="222"/>
      <c r="R521" s="222"/>
      <c r="S521" s="222"/>
      <c r="T521" s="223"/>
      <c r="AT521" s="224" t="s">
        <v>417</v>
      </c>
      <c r="AU521" s="224" t="s">
        <v>94</v>
      </c>
      <c r="AV521" s="12" t="s">
        <v>23</v>
      </c>
      <c r="AW521" s="12" t="s">
        <v>43</v>
      </c>
      <c r="AX521" s="12" t="s">
        <v>79</v>
      </c>
      <c r="AY521" s="224" t="s">
        <v>406</v>
      </c>
    </row>
    <row r="522" spans="2:65" s="13" customFormat="1" x14ac:dyDescent="0.3">
      <c r="B522" s="225"/>
      <c r="C522" s="226"/>
      <c r="D522" s="215" t="s">
        <v>417</v>
      </c>
      <c r="E522" s="227" t="s">
        <v>36</v>
      </c>
      <c r="F522" s="228" t="s">
        <v>5444</v>
      </c>
      <c r="G522" s="226"/>
      <c r="H522" s="229">
        <v>26.341000000000001</v>
      </c>
      <c r="I522" s="230"/>
      <c r="J522" s="226"/>
      <c r="K522" s="226"/>
      <c r="L522" s="231"/>
      <c r="M522" s="232"/>
      <c r="N522" s="233"/>
      <c r="O522" s="233"/>
      <c r="P522" s="233"/>
      <c r="Q522" s="233"/>
      <c r="R522" s="233"/>
      <c r="S522" s="233"/>
      <c r="T522" s="234"/>
      <c r="AT522" s="235" t="s">
        <v>417</v>
      </c>
      <c r="AU522" s="235" t="s">
        <v>94</v>
      </c>
      <c r="AV522" s="13" t="s">
        <v>87</v>
      </c>
      <c r="AW522" s="13" t="s">
        <v>43</v>
      </c>
      <c r="AX522" s="13" t="s">
        <v>79</v>
      </c>
      <c r="AY522" s="235" t="s">
        <v>406</v>
      </c>
    </row>
    <row r="523" spans="2:65" s="14" customFormat="1" x14ac:dyDescent="0.3">
      <c r="B523" s="236"/>
      <c r="C523" s="237"/>
      <c r="D523" s="247" t="s">
        <v>417</v>
      </c>
      <c r="E523" s="248" t="s">
        <v>5095</v>
      </c>
      <c r="F523" s="249" t="s">
        <v>421</v>
      </c>
      <c r="G523" s="237"/>
      <c r="H523" s="250">
        <v>26.341000000000001</v>
      </c>
      <c r="I523" s="241"/>
      <c r="J523" s="237"/>
      <c r="K523" s="237"/>
      <c r="L523" s="242"/>
      <c r="M523" s="243"/>
      <c r="N523" s="244"/>
      <c r="O523" s="244"/>
      <c r="P523" s="244"/>
      <c r="Q523" s="244"/>
      <c r="R523" s="244"/>
      <c r="S523" s="244"/>
      <c r="T523" s="245"/>
      <c r="AT523" s="246" t="s">
        <v>417</v>
      </c>
      <c r="AU523" s="246" t="s">
        <v>94</v>
      </c>
      <c r="AV523" s="14" t="s">
        <v>415</v>
      </c>
      <c r="AW523" s="14" t="s">
        <v>43</v>
      </c>
      <c r="AX523" s="14" t="s">
        <v>23</v>
      </c>
      <c r="AY523" s="246" t="s">
        <v>406</v>
      </c>
    </row>
    <row r="524" spans="2:65" s="1" customFormat="1" ht="22.5" customHeight="1" x14ac:dyDescent="0.3">
      <c r="B524" s="37"/>
      <c r="C524" s="201" t="s">
        <v>1022</v>
      </c>
      <c r="D524" s="201" t="s">
        <v>410</v>
      </c>
      <c r="E524" s="202" t="s">
        <v>1131</v>
      </c>
      <c r="F524" s="203" t="s">
        <v>1132</v>
      </c>
      <c r="G524" s="204" t="s">
        <v>413</v>
      </c>
      <c r="H524" s="205">
        <v>26.341000000000001</v>
      </c>
      <c r="I524" s="206"/>
      <c r="J524" s="207">
        <f>ROUND(I524*H524,2)</f>
        <v>0</v>
      </c>
      <c r="K524" s="203" t="s">
        <v>414</v>
      </c>
      <c r="L524" s="57"/>
      <c r="M524" s="208" t="s">
        <v>36</v>
      </c>
      <c r="N524" s="209" t="s">
        <v>50</v>
      </c>
      <c r="O524" s="38"/>
      <c r="P524" s="210">
        <f>O524*H524</f>
        <v>0</v>
      </c>
      <c r="Q524" s="210">
        <v>0</v>
      </c>
      <c r="R524" s="210">
        <f>Q524*H524</f>
        <v>0</v>
      </c>
      <c r="S524" s="210">
        <v>0</v>
      </c>
      <c r="T524" s="211">
        <f>S524*H524</f>
        <v>0</v>
      </c>
      <c r="AR524" s="19" t="s">
        <v>415</v>
      </c>
      <c r="AT524" s="19" t="s">
        <v>410</v>
      </c>
      <c r="AU524" s="19" t="s">
        <v>94</v>
      </c>
      <c r="AY524" s="19" t="s">
        <v>406</v>
      </c>
      <c r="BE524" s="212">
        <f>IF(N524="základní",J524,0)</f>
        <v>0</v>
      </c>
      <c r="BF524" s="212">
        <f>IF(N524="snížená",J524,0)</f>
        <v>0</v>
      </c>
      <c r="BG524" s="212">
        <f>IF(N524="zákl. přenesená",J524,0)</f>
        <v>0</v>
      </c>
      <c r="BH524" s="212">
        <f>IF(N524="sníž. přenesená",J524,0)</f>
        <v>0</v>
      </c>
      <c r="BI524" s="212">
        <f>IF(N524="nulová",J524,0)</f>
        <v>0</v>
      </c>
      <c r="BJ524" s="19" t="s">
        <v>23</v>
      </c>
      <c r="BK524" s="212">
        <f>ROUND(I524*H524,2)</f>
        <v>0</v>
      </c>
      <c r="BL524" s="19" t="s">
        <v>415</v>
      </c>
      <c r="BM524" s="19" t="s">
        <v>5445</v>
      </c>
    </row>
    <row r="525" spans="2:65" s="13" customFormat="1" x14ac:dyDescent="0.3">
      <c r="B525" s="225"/>
      <c r="C525" s="226"/>
      <c r="D525" s="247" t="s">
        <v>417</v>
      </c>
      <c r="E525" s="251" t="s">
        <v>36</v>
      </c>
      <c r="F525" s="252" t="s">
        <v>5446</v>
      </c>
      <c r="G525" s="226"/>
      <c r="H525" s="253">
        <v>26.341000000000001</v>
      </c>
      <c r="I525" s="230"/>
      <c r="J525" s="226"/>
      <c r="K525" s="226"/>
      <c r="L525" s="231"/>
      <c r="M525" s="232"/>
      <c r="N525" s="233"/>
      <c r="O525" s="233"/>
      <c r="P525" s="233"/>
      <c r="Q525" s="233"/>
      <c r="R525" s="233"/>
      <c r="S525" s="233"/>
      <c r="T525" s="234"/>
      <c r="AT525" s="235" t="s">
        <v>417</v>
      </c>
      <c r="AU525" s="235" t="s">
        <v>94</v>
      </c>
      <c r="AV525" s="13" t="s">
        <v>87</v>
      </c>
      <c r="AW525" s="13" t="s">
        <v>43</v>
      </c>
      <c r="AX525" s="13" t="s">
        <v>23</v>
      </c>
      <c r="AY525" s="235" t="s">
        <v>406</v>
      </c>
    </row>
    <row r="526" spans="2:65" s="1" customFormat="1" ht="22.5" customHeight="1" x14ac:dyDescent="0.3">
      <c r="B526" s="37"/>
      <c r="C526" s="201" t="s">
        <v>1026</v>
      </c>
      <c r="D526" s="201" t="s">
        <v>410</v>
      </c>
      <c r="E526" s="202" t="s">
        <v>1121</v>
      </c>
      <c r="F526" s="203" t="s">
        <v>1122</v>
      </c>
      <c r="G526" s="204" t="s">
        <v>413</v>
      </c>
      <c r="H526" s="205">
        <v>26.341000000000001</v>
      </c>
      <c r="I526" s="206"/>
      <c r="J526" s="207">
        <f>ROUND(I526*H526,2)</f>
        <v>0</v>
      </c>
      <c r="K526" s="203" t="s">
        <v>414</v>
      </c>
      <c r="L526" s="57"/>
      <c r="M526" s="208" t="s">
        <v>36</v>
      </c>
      <c r="N526" s="209" t="s">
        <v>50</v>
      </c>
      <c r="O526" s="38"/>
      <c r="P526" s="210">
        <f>O526*H526</f>
        <v>0</v>
      </c>
      <c r="Q526" s="210">
        <v>0</v>
      </c>
      <c r="R526" s="210">
        <f>Q526*H526</f>
        <v>0</v>
      </c>
      <c r="S526" s="210">
        <v>0</v>
      </c>
      <c r="T526" s="211">
        <f>S526*H526</f>
        <v>0</v>
      </c>
      <c r="AR526" s="19" t="s">
        <v>415</v>
      </c>
      <c r="AT526" s="19" t="s">
        <v>410</v>
      </c>
      <c r="AU526" s="19" t="s">
        <v>94</v>
      </c>
      <c r="AY526" s="19" t="s">
        <v>406</v>
      </c>
      <c r="BE526" s="212">
        <f>IF(N526="základní",J526,0)</f>
        <v>0</v>
      </c>
      <c r="BF526" s="212">
        <f>IF(N526="snížená",J526,0)</f>
        <v>0</v>
      </c>
      <c r="BG526" s="212">
        <f>IF(N526="zákl. přenesená",J526,0)</f>
        <v>0</v>
      </c>
      <c r="BH526" s="212">
        <f>IF(N526="sníž. přenesená",J526,0)</f>
        <v>0</v>
      </c>
      <c r="BI526" s="212">
        <f>IF(N526="nulová",J526,0)</f>
        <v>0</v>
      </c>
      <c r="BJ526" s="19" t="s">
        <v>23</v>
      </c>
      <c r="BK526" s="212">
        <f>ROUND(I526*H526,2)</f>
        <v>0</v>
      </c>
      <c r="BL526" s="19" t="s">
        <v>415</v>
      </c>
      <c r="BM526" s="19" t="s">
        <v>5447</v>
      </c>
    </row>
    <row r="527" spans="2:65" s="1" customFormat="1" ht="22.5" customHeight="1" x14ac:dyDescent="0.3">
      <c r="B527" s="37"/>
      <c r="C527" s="201" t="s">
        <v>1029</v>
      </c>
      <c r="D527" s="201" t="s">
        <v>410</v>
      </c>
      <c r="E527" s="202" t="s">
        <v>1104</v>
      </c>
      <c r="F527" s="203" t="s">
        <v>1105</v>
      </c>
      <c r="G527" s="204" t="s">
        <v>413</v>
      </c>
      <c r="H527" s="205">
        <v>30.376000000000001</v>
      </c>
      <c r="I527" s="206"/>
      <c r="J527" s="207">
        <f>ROUND(I527*H527,2)</f>
        <v>0</v>
      </c>
      <c r="K527" s="203" t="s">
        <v>414</v>
      </c>
      <c r="L527" s="57"/>
      <c r="M527" s="208" t="s">
        <v>36</v>
      </c>
      <c r="N527" s="209" t="s">
        <v>50</v>
      </c>
      <c r="O527" s="38"/>
      <c r="P527" s="210">
        <f>O527*H527</f>
        <v>0</v>
      </c>
      <c r="Q527" s="210">
        <v>0</v>
      </c>
      <c r="R527" s="210">
        <f>Q527*H527</f>
        <v>0</v>
      </c>
      <c r="S527" s="210">
        <v>0</v>
      </c>
      <c r="T527" s="211">
        <f>S527*H527</f>
        <v>0</v>
      </c>
      <c r="AR527" s="19" t="s">
        <v>415</v>
      </c>
      <c r="AT527" s="19" t="s">
        <v>410</v>
      </c>
      <c r="AU527" s="19" t="s">
        <v>94</v>
      </c>
      <c r="AY527" s="19" t="s">
        <v>406</v>
      </c>
      <c r="BE527" s="212">
        <f>IF(N527="základní",J527,0)</f>
        <v>0</v>
      </c>
      <c r="BF527" s="212">
        <f>IF(N527="snížená",J527,0)</f>
        <v>0</v>
      </c>
      <c r="BG527" s="212">
        <f>IF(N527="zákl. přenesená",J527,0)</f>
        <v>0</v>
      </c>
      <c r="BH527" s="212">
        <f>IF(N527="sníž. přenesená",J527,0)</f>
        <v>0</v>
      </c>
      <c r="BI527" s="212">
        <f>IF(N527="nulová",J527,0)</f>
        <v>0</v>
      </c>
      <c r="BJ527" s="19" t="s">
        <v>23</v>
      </c>
      <c r="BK527" s="212">
        <f>ROUND(I527*H527,2)</f>
        <v>0</v>
      </c>
      <c r="BL527" s="19" t="s">
        <v>415</v>
      </c>
      <c r="BM527" s="19" t="s">
        <v>5448</v>
      </c>
    </row>
    <row r="528" spans="2:65" s="12" customFormat="1" x14ac:dyDescent="0.3">
      <c r="B528" s="213"/>
      <c r="C528" s="214"/>
      <c r="D528" s="215" t="s">
        <v>417</v>
      </c>
      <c r="E528" s="216" t="s">
        <v>36</v>
      </c>
      <c r="F528" s="217" t="s">
        <v>1110</v>
      </c>
      <c r="G528" s="214"/>
      <c r="H528" s="218" t="s">
        <v>36</v>
      </c>
      <c r="I528" s="219"/>
      <c r="J528" s="214"/>
      <c r="K528" s="214"/>
      <c r="L528" s="220"/>
      <c r="M528" s="221"/>
      <c r="N528" s="222"/>
      <c r="O528" s="222"/>
      <c r="P528" s="222"/>
      <c r="Q528" s="222"/>
      <c r="R528" s="222"/>
      <c r="S528" s="222"/>
      <c r="T528" s="223"/>
      <c r="AT528" s="224" t="s">
        <v>417</v>
      </c>
      <c r="AU528" s="224" t="s">
        <v>94</v>
      </c>
      <c r="AV528" s="12" t="s">
        <v>23</v>
      </c>
      <c r="AW528" s="12" t="s">
        <v>43</v>
      </c>
      <c r="AX528" s="12" t="s">
        <v>79</v>
      </c>
      <c r="AY528" s="224" t="s">
        <v>406</v>
      </c>
    </row>
    <row r="529" spans="2:65" s="13" customFormat="1" x14ac:dyDescent="0.3">
      <c r="B529" s="225"/>
      <c r="C529" s="226"/>
      <c r="D529" s="215" t="s">
        <v>417</v>
      </c>
      <c r="E529" s="227" t="s">
        <v>36</v>
      </c>
      <c r="F529" s="228" t="s">
        <v>5449</v>
      </c>
      <c r="G529" s="226"/>
      <c r="H529" s="229">
        <v>0.64800000000000002</v>
      </c>
      <c r="I529" s="230"/>
      <c r="J529" s="226"/>
      <c r="K529" s="226"/>
      <c r="L529" s="231"/>
      <c r="M529" s="232"/>
      <c r="N529" s="233"/>
      <c r="O529" s="233"/>
      <c r="P529" s="233"/>
      <c r="Q529" s="233"/>
      <c r="R529" s="233"/>
      <c r="S529" s="233"/>
      <c r="T529" s="234"/>
      <c r="AT529" s="235" t="s">
        <v>417</v>
      </c>
      <c r="AU529" s="235" t="s">
        <v>94</v>
      </c>
      <c r="AV529" s="13" t="s">
        <v>87</v>
      </c>
      <c r="AW529" s="13" t="s">
        <v>43</v>
      </c>
      <c r="AX529" s="13" t="s">
        <v>79</v>
      </c>
      <c r="AY529" s="235" t="s">
        <v>406</v>
      </c>
    </row>
    <row r="530" spans="2:65" s="13" customFormat="1" x14ac:dyDescent="0.3">
      <c r="B530" s="225"/>
      <c r="C530" s="226"/>
      <c r="D530" s="215" t="s">
        <v>417</v>
      </c>
      <c r="E530" s="227" t="s">
        <v>36</v>
      </c>
      <c r="F530" s="228" t="s">
        <v>1111</v>
      </c>
      <c r="G530" s="226"/>
      <c r="H530" s="229">
        <v>20.074999999999999</v>
      </c>
      <c r="I530" s="230"/>
      <c r="J530" s="226"/>
      <c r="K530" s="226"/>
      <c r="L530" s="231"/>
      <c r="M530" s="232"/>
      <c r="N530" s="233"/>
      <c r="O530" s="233"/>
      <c r="P530" s="233"/>
      <c r="Q530" s="233"/>
      <c r="R530" s="233"/>
      <c r="S530" s="233"/>
      <c r="T530" s="234"/>
      <c r="AT530" s="235" t="s">
        <v>417</v>
      </c>
      <c r="AU530" s="235" t="s">
        <v>94</v>
      </c>
      <c r="AV530" s="13" t="s">
        <v>87</v>
      </c>
      <c r="AW530" s="13" t="s">
        <v>43</v>
      </c>
      <c r="AX530" s="13" t="s">
        <v>79</v>
      </c>
      <c r="AY530" s="235" t="s">
        <v>406</v>
      </c>
    </row>
    <row r="531" spans="2:65" s="13" customFormat="1" x14ac:dyDescent="0.3">
      <c r="B531" s="225"/>
      <c r="C531" s="226"/>
      <c r="D531" s="215" t="s">
        <v>417</v>
      </c>
      <c r="E531" s="227" t="s">
        <v>36</v>
      </c>
      <c r="F531" s="228" t="s">
        <v>5450</v>
      </c>
      <c r="G531" s="226"/>
      <c r="H531" s="229">
        <v>9.6530000000000005</v>
      </c>
      <c r="I531" s="230"/>
      <c r="J531" s="226"/>
      <c r="K531" s="226"/>
      <c r="L531" s="231"/>
      <c r="M531" s="232"/>
      <c r="N531" s="233"/>
      <c r="O531" s="233"/>
      <c r="P531" s="233"/>
      <c r="Q531" s="233"/>
      <c r="R531" s="233"/>
      <c r="S531" s="233"/>
      <c r="T531" s="234"/>
      <c r="AT531" s="235" t="s">
        <v>417</v>
      </c>
      <c r="AU531" s="235" t="s">
        <v>94</v>
      </c>
      <c r="AV531" s="13" t="s">
        <v>87</v>
      </c>
      <c r="AW531" s="13" t="s">
        <v>43</v>
      </c>
      <c r="AX531" s="13" t="s">
        <v>79</v>
      </c>
      <c r="AY531" s="235" t="s">
        <v>406</v>
      </c>
    </row>
    <row r="532" spans="2:65" s="14" customFormat="1" x14ac:dyDescent="0.3">
      <c r="B532" s="236"/>
      <c r="C532" s="237"/>
      <c r="D532" s="247" t="s">
        <v>417</v>
      </c>
      <c r="E532" s="248" t="s">
        <v>5042</v>
      </c>
      <c r="F532" s="249" t="s">
        <v>421</v>
      </c>
      <c r="G532" s="237"/>
      <c r="H532" s="250">
        <v>30.376000000000001</v>
      </c>
      <c r="I532" s="241"/>
      <c r="J532" s="237"/>
      <c r="K532" s="237"/>
      <c r="L532" s="242"/>
      <c r="M532" s="243"/>
      <c r="N532" s="244"/>
      <c r="O532" s="244"/>
      <c r="P532" s="244"/>
      <c r="Q532" s="244"/>
      <c r="R532" s="244"/>
      <c r="S532" s="244"/>
      <c r="T532" s="245"/>
      <c r="AT532" s="246" t="s">
        <v>417</v>
      </c>
      <c r="AU532" s="246" t="s">
        <v>94</v>
      </c>
      <c r="AV532" s="14" t="s">
        <v>415</v>
      </c>
      <c r="AW532" s="14" t="s">
        <v>43</v>
      </c>
      <c r="AX532" s="14" t="s">
        <v>23</v>
      </c>
      <c r="AY532" s="246" t="s">
        <v>406</v>
      </c>
    </row>
    <row r="533" spans="2:65" s="1" customFormat="1" ht="22.5" customHeight="1" x14ac:dyDescent="0.3">
      <c r="B533" s="37"/>
      <c r="C533" s="268" t="s">
        <v>1039</v>
      </c>
      <c r="D533" s="268" t="s">
        <v>533</v>
      </c>
      <c r="E533" s="269" t="s">
        <v>1113</v>
      </c>
      <c r="F533" s="270" t="s">
        <v>1114</v>
      </c>
      <c r="G533" s="271" t="s">
        <v>501</v>
      </c>
      <c r="H533" s="272">
        <v>57.432000000000002</v>
      </c>
      <c r="I533" s="273"/>
      <c r="J533" s="274">
        <f>ROUND(I533*H533,2)</f>
        <v>0</v>
      </c>
      <c r="K533" s="270" t="s">
        <v>36</v>
      </c>
      <c r="L533" s="275"/>
      <c r="M533" s="276" t="s">
        <v>36</v>
      </c>
      <c r="N533" s="277" t="s">
        <v>50</v>
      </c>
      <c r="O533" s="38"/>
      <c r="P533" s="210">
        <f>O533*H533</f>
        <v>0</v>
      </c>
      <c r="Q533" s="210">
        <v>0</v>
      </c>
      <c r="R533" s="210">
        <f>Q533*H533</f>
        <v>0</v>
      </c>
      <c r="S533" s="210">
        <v>0</v>
      </c>
      <c r="T533" s="211">
        <f>S533*H533</f>
        <v>0</v>
      </c>
      <c r="AR533" s="19" t="s">
        <v>457</v>
      </c>
      <c r="AT533" s="19" t="s">
        <v>533</v>
      </c>
      <c r="AU533" s="19" t="s">
        <v>94</v>
      </c>
      <c r="AY533" s="19" t="s">
        <v>406</v>
      </c>
      <c r="BE533" s="212">
        <f>IF(N533="základní",J533,0)</f>
        <v>0</v>
      </c>
      <c r="BF533" s="212">
        <f>IF(N533="snížená",J533,0)</f>
        <v>0</v>
      </c>
      <c r="BG533" s="212">
        <f>IF(N533="zákl. přenesená",J533,0)</f>
        <v>0</v>
      </c>
      <c r="BH533" s="212">
        <f>IF(N533="sníž. přenesená",J533,0)</f>
        <v>0</v>
      </c>
      <c r="BI533" s="212">
        <f>IF(N533="nulová",J533,0)</f>
        <v>0</v>
      </c>
      <c r="BJ533" s="19" t="s">
        <v>23</v>
      </c>
      <c r="BK533" s="212">
        <f>ROUND(I533*H533,2)</f>
        <v>0</v>
      </c>
      <c r="BL533" s="19" t="s">
        <v>415</v>
      </c>
      <c r="BM533" s="19" t="s">
        <v>5451</v>
      </c>
    </row>
    <row r="534" spans="2:65" s="13" customFormat="1" x14ac:dyDescent="0.3">
      <c r="B534" s="225"/>
      <c r="C534" s="226"/>
      <c r="D534" s="247" t="s">
        <v>417</v>
      </c>
      <c r="E534" s="251" t="s">
        <v>36</v>
      </c>
      <c r="F534" s="252" t="s">
        <v>5452</v>
      </c>
      <c r="G534" s="226"/>
      <c r="H534" s="253">
        <v>57.432000000000002</v>
      </c>
      <c r="I534" s="230"/>
      <c r="J534" s="226"/>
      <c r="K534" s="226"/>
      <c r="L534" s="231"/>
      <c r="M534" s="232"/>
      <c r="N534" s="233"/>
      <c r="O534" s="233"/>
      <c r="P534" s="233"/>
      <c r="Q534" s="233"/>
      <c r="R534" s="233"/>
      <c r="S534" s="233"/>
      <c r="T534" s="234"/>
      <c r="AT534" s="235" t="s">
        <v>417</v>
      </c>
      <c r="AU534" s="235" t="s">
        <v>94</v>
      </c>
      <c r="AV534" s="13" t="s">
        <v>87</v>
      </c>
      <c r="AW534" s="13" t="s">
        <v>43</v>
      </c>
      <c r="AX534" s="13" t="s">
        <v>23</v>
      </c>
      <c r="AY534" s="235" t="s">
        <v>406</v>
      </c>
    </row>
    <row r="535" spans="2:65" s="1" customFormat="1" ht="22.5" customHeight="1" x14ac:dyDescent="0.3">
      <c r="B535" s="37"/>
      <c r="C535" s="201" t="s">
        <v>1042</v>
      </c>
      <c r="D535" s="201" t="s">
        <v>410</v>
      </c>
      <c r="E535" s="202" t="s">
        <v>1131</v>
      </c>
      <c r="F535" s="203" t="s">
        <v>1132</v>
      </c>
      <c r="G535" s="204" t="s">
        <v>413</v>
      </c>
      <c r="H535" s="205">
        <v>30.376000000000001</v>
      </c>
      <c r="I535" s="206"/>
      <c r="J535" s="207">
        <f>ROUND(I535*H535,2)</f>
        <v>0</v>
      </c>
      <c r="K535" s="203" t="s">
        <v>414</v>
      </c>
      <c r="L535" s="57"/>
      <c r="M535" s="208" t="s">
        <v>36</v>
      </c>
      <c r="N535" s="209" t="s">
        <v>50</v>
      </c>
      <c r="O535" s="38"/>
      <c r="P535" s="210">
        <f>O535*H535</f>
        <v>0</v>
      </c>
      <c r="Q535" s="210">
        <v>0</v>
      </c>
      <c r="R535" s="210">
        <f>Q535*H535</f>
        <v>0</v>
      </c>
      <c r="S535" s="210">
        <v>0</v>
      </c>
      <c r="T535" s="211">
        <f>S535*H535</f>
        <v>0</v>
      </c>
      <c r="AR535" s="19" t="s">
        <v>415</v>
      </c>
      <c r="AT535" s="19" t="s">
        <v>410</v>
      </c>
      <c r="AU535" s="19" t="s">
        <v>94</v>
      </c>
      <c r="AY535" s="19" t="s">
        <v>406</v>
      </c>
      <c r="BE535" s="212">
        <f>IF(N535="základní",J535,0)</f>
        <v>0</v>
      </c>
      <c r="BF535" s="212">
        <f>IF(N535="snížená",J535,0)</f>
        <v>0</v>
      </c>
      <c r="BG535" s="212">
        <f>IF(N535="zákl. přenesená",J535,0)</f>
        <v>0</v>
      </c>
      <c r="BH535" s="212">
        <f>IF(N535="sníž. přenesená",J535,0)</f>
        <v>0</v>
      </c>
      <c r="BI535" s="212">
        <f>IF(N535="nulová",J535,0)</f>
        <v>0</v>
      </c>
      <c r="BJ535" s="19" t="s">
        <v>23</v>
      </c>
      <c r="BK535" s="212">
        <f>ROUND(I535*H535,2)</f>
        <v>0</v>
      </c>
      <c r="BL535" s="19" t="s">
        <v>415</v>
      </c>
      <c r="BM535" s="19" t="s">
        <v>5453</v>
      </c>
    </row>
    <row r="536" spans="2:65" s="13" customFormat="1" x14ac:dyDescent="0.3">
      <c r="B536" s="225"/>
      <c r="C536" s="226"/>
      <c r="D536" s="247" t="s">
        <v>417</v>
      </c>
      <c r="E536" s="251" t="s">
        <v>36</v>
      </c>
      <c r="F536" s="252" t="s">
        <v>5454</v>
      </c>
      <c r="G536" s="226"/>
      <c r="H536" s="253">
        <v>30.376000000000001</v>
      </c>
      <c r="I536" s="230"/>
      <c r="J536" s="226"/>
      <c r="K536" s="226"/>
      <c r="L536" s="231"/>
      <c r="M536" s="232"/>
      <c r="N536" s="233"/>
      <c r="O536" s="233"/>
      <c r="P536" s="233"/>
      <c r="Q536" s="233"/>
      <c r="R536" s="233"/>
      <c r="S536" s="233"/>
      <c r="T536" s="234"/>
      <c r="AT536" s="235" t="s">
        <v>417</v>
      </c>
      <c r="AU536" s="235" t="s">
        <v>94</v>
      </c>
      <c r="AV536" s="13" t="s">
        <v>87</v>
      </c>
      <c r="AW536" s="13" t="s">
        <v>43</v>
      </c>
      <c r="AX536" s="13" t="s">
        <v>23</v>
      </c>
      <c r="AY536" s="235" t="s">
        <v>406</v>
      </c>
    </row>
    <row r="537" spans="2:65" s="1" customFormat="1" ht="22.5" customHeight="1" x14ac:dyDescent="0.3">
      <c r="B537" s="37"/>
      <c r="C537" s="201" t="s">
        <v>1045</v>
      </c>
      <c r="D537" s="201" t="s">
        <v>410</v>
      </c>
      <c r="E537" s="202" t="s">
        <v>1121</v>
      </c>
      <c r="F537" s="203" t="s">
        <v>1122</v>
      </c>
      <c r="G537" s="204" t="s">
        <v>413</v>
      </c>
      <c r="H537" s="205">
        <v>30.376000000000001</v>
      </c>
      <c r="I537" s="206"/>
      <c r="J537" s="207">
        <f>ROUND(I537*H537,2)</f>
        <v>0</v>
      </c>
      <c r="K537" s="203" t="s">
        <v>414</v>
      </c>
      <c r="L537" s="57"/>
      <c r="M537" s="208" t="s">
        <v>36</v>
      </c>
      <c r="N537" s="209" t="s">
        <v>50</v>
      </c>
      <c r="O537" s="38"/>
      <c r="P537" s="210">
        <f>O537*H537</f>
        <v>0</v>
      </c>
      <c r="Q537" s="210">
        <v>0</v>
      </c>
      <c r="R537" s="210">
        <f>Q537*H537</f>
        <v>0</v>
      </c>
      <c r="S537" s="210">
        <v>0</v>
      </c>
      <c r="T537" s="211">
        <f>S537*H537</f>
        <v>0</v>
      </c>
      <c r="AR537" s="19" t="s">
        <v>415</v>
      </c>
      <c r="AT537" s="19" t="s">
        <v>410</v>
      </c>
      <c r="AU537" s="19" t="s">
        <v>94</v>
      </c>
      <c r="AY537" s="19" t="s">
        <v>406</v>
      </c>
      <c r="BE537" s="212">
        <f>IF(N537="základní",J537,0)</f>
        <v>0</v>
      </c>
      <c r="BF537" s="212">
        <f>IF(N537="snížená",J537,0)</f>
        <v>0</v>
      </c>
      <c r="BG537" s="212">
        <f>IF(N537="zákl. přenesená",J537,0)</f>
        <v>0</v>
      </c>
      <c r="BH537" s="212">
        <f>IF(N537="sníž. přenesená",J537,0)</f>
        <v>0</v>
      </c>
      <c r="BI537" s="212">
        <f>IF(N537="nulová",J537,0)</f>
        <v>0</v>
      </c>
      <c r="BJ537" s="19" t="s">
        <v>23</v>
      </c>
      <c r="BK537" s="212">
        <f>ROUND(I537*H537,2)</f>
        <v>0</v>
      </c>
      <c r="BL537" s="19" t="s">
        <v>415</v>
      </c>
      <c r="BM537" s="19" t="s">
        <v>5455</v>
      </c>
    </row>
    <row r="538" spans="2:65" s="1" customFormat="1" ht="22.5" customHeight="1" x14ac:dyDescent="0.3">
      <c r="B538" s="37"/>
      <c r="C538" s="201" t="s">
        <v>1048</v>
      </c>
      <c r="D538" s="201" t="s">
        <v>410</v>
      </c>
      <c r="E538" s="202" t="s">
        <v>1125</v>
      </c>
      <c r="F538" s="203" t="s">
        <v>1126</v>
      </c>
      <c r="G538" s="204" t="s">
        <v>466</v>
      </c>
      <c r="H538" s="205">
        <v>39.390999999999998</v>
      </c>
      <c r="I538" s="206"/>
      <c r="J538" s="207">
        <f>ROUND(I538*H538,2)</f>
        <v>0</v>
      </c>
      <c r="K538" s="203" t="s">
        <v>414</v>
      </c>
      <c r="L538" s="57"/>
      <c r="M538" s="208" t="s">
        <v>36</v>
      </c>
      <c r="N538" s="209" t="s">
        <v>50</v>
      </c>
      <c r="O538" s="38"/>
      <c r="P538" s="210">
        <f>O538*H538</f>
        <v>0</v>
      </c>
      <c r="Q538" s="210">
        <v>0</v>
      </c>
      <c r="R538" s="210">
        <f>Q538*H538</f>
        <v>0</v>
      </c>
      <c r="S538" s="210">
        <v>0</v>
      </c>
      <c r="T538" s="211">
        <f>S538*H538</f>
        <v>0</v>
      </c>
      <c r="AR538" s="19" t="s">
        <v>415</v>
      </c>
      <c r="AT538" s="19" t="s">
        <v>410</v>
      </c>
      <c r="AU538" s="19" t="s">
        <v>94</v>
      </c>
      <c r="AY538" s="19" t="s">
        <v>406</v>
      </c>
      <c r="BE538" s="212">
        <f>IF(N538="základní",J538,0)</f>
        <v>0</v>
      </c>
      <c r="BF538" s="212">
        <f>IF(N538="snížená",J538,0)</f>
        <v>0</v>
      </c>
      <c r="BG538" s="212">
        <f>IF(N538="zákl. přenesená",J538,0)</f>
        <v>0</v>
      </c>
      <c r="BH538" s="212">
        <f>IF(N538="sníž. přenesená",J538,0)</f>
        <v>0</v>
      </c>
      <c r="BI538" s="212">
        <f>IF(N538="nulová",J538,0)</f>
        <v>0</v>
      </c>
      <c r="BJ538" s="19" t="s">
        <v>23</v>
      </c>
      <c r="BK538" s="212">
        <f>ROUND(I538*H538,2)</f>
        <v>0</v>
      </c>
      <c r="BL538" s="19" t="s">
        <v>415</v>
      </c>
      <c r="BM538" s="19" t="s">
        <v>5456</v>
      </c>
    </row>
    <row r="539" spans="2:65" s="13" customFormat="1" x14ac:dyDescent="0.3">
      <c r="B539" s="225"/>
      <c r="C539" s="226"/>
      <c r="D539" s="247" t="s">
        <v>417</v>
      </c>
      <c r="E539" s="251" t="s">
        <v>36</v>
      </c>
      <c r="F539" s="252" t="s">
        <v>5457</v>
      </c>
      <c r="G539" s="226"/>
      <c r="H539" s="253">
        <v>39.390999999999998</v>
      </c>
      <c r="I539" s="230"/>
      <c r="J539" s="226"/>
      <c r="K539" s="226"/>
      <c r="L539" s="231"/>
      <c r="M539" s="232"/>
      <c r="N539" s="233"/>
      <c r="O539" s="233"/>
      <c r="P539" s="233"/>
      <c r="Q539" s="233"/>
      <c r="R539" s="233"/>
      <c r="S539" s="233"/>
      <c r="T539" s="234"/>
      <c r="AT539" s="235" t="s">
        <v>417</v>
      </c>
      <c r="AU539" s="235" t="s">
        <v>94</v>
      </c>
      <c r="AV539" s="13" t="s">
        <v>87</v>
      </c>
      <c r="AW539" s="13" t="s">
        <v>43</v>
      </c>
      <c r="AX539" s="13" t="s">
        <v>23</v>
      </c>
      <c r="AY539" s="235" t="s">
        <v>406</v>
      </c>
    </row>
    <row r="540" spans="2:65" s="1" customFormat="1" ht="22.5" customHeight="1" x14ac:dyDescent="0.3">
      <c r="B540" s="37"/>
      <c r="C540" s="201" t="s">
        <v>1050</v>
      </c>
      <c r="D540" s="201" t="s">
        <v>410</v>
      </c>
      <c r="E540" s="202" t="s">
        <v>1131</v>
      </c>
      <c r="F540" s="203" t="s">
        <v>1132</v>
      </c>
      <c r="G540" s="204" t="s">
        <v>413</v>
      </c>
      <c r="H540" s="205">
        <v>7.8780000000000001</v>
      </c>
      <c r="I540" s="206"/>
      <c r="J540" s="207">
        <f>ROUND(I540*H540,2)</f>
        <v>0</v>
      </c>
      <c r="K540" s="203" t="s">
        <v>414</v>
      </c>
      <c r="L540" s="57"/>
      <c r="M540" s="208" t="s">
        <v>36</v>
      </c>
      <c r="N540" s="209" t="s">
        <v>50</v>
      </c>
      <c r="O540" s="38"/>
      <c r="P540" s="210">
        <f>O540*H540</f>
        <v>0</v>
      </c>
      <c r="Q540" s="210">
        <v>0</v>
      </c>
      <c r="R540" s="210">
        <f>Q540*H540</f>
        <v>0</v>
      </c>
      <c r="S540" s="210">
        <v>0</v>
      </c>
      <c r="T540" s="211">
        <f>S540*H540</f>
        <v>0</v>
      </c>
      <c r="AR540" s="19" t="s">
        <v>415</v>
      </c>
      <c r="AT540" s="19" t="s">
        <v>410</v>
      </c>
      <c r="AU540" s="19" t="s">
        <v>94</v>
      </c>
      <c r="AY540" s="19" t="s">
        <v>406</v>
      </c>
      <c r="BE540" s="212">
        <f>IF(N540="základní",J540,0)</f>
        <v>0</v>
      </c>
      <c r="BF540" s="212">
        <f>IF(N540="snížená",J540,0)</f>
        <v>0</v>
      </c>
      <c r="BG540" s="212">
        <f>IF(N540="zákl. přenesená",J540,0)</f>
        <v>0</v>
      </c>
      <c r="BH540" s="212">
        <f>IF(N540="sníž. přenesená",J540,0)</f>
        <v>0</v>
      </c>
      <c r="BI540" s="212">
        <f>IF(N540="nulová",J540,0)</f>
        <v>0</v>
      </c>
      <c r="BJ540" s="19" t="s">
        <v>23</v>
      </c>
      <c r="BK540" s="212">
        <f>ROUND(I540*H540,2)</f>
        <v>0</v>
      </c>
      <c r="BL540" s="19" t="s">
        <v>415</v>
      </c>
      <c r="BM540" s="19" t="s">
        <v>5458</v>
      </c>
    </row>
    <row r="541" spans="2:65" s="13" customFormat="1" x14ac:dyDescent="0.3">
      <c r="B541" s="225"/>
      <c r="C541" s="226"/>
      <c r="D541" s="247" t="s">
        <v>417</v>
      </c>
      <c r="E541" s="251" t="s">
        <v>36</v>
      </c>
      <c r="F541" s="252" t="s">
        <v>5459</v>
      </c>
      <c r="G541" s="226"/>
      <c r="H541" s="253">
        <v>7.8780000000000001</v>
      </c>
      <c r="I541" s="230"/>
      <c r="J541" s="226"/>
      <c r="K541" s="226"/>
      <c r="L541" s="231"/>
      <c r="M541" s="232"/>
      <c r="N541" s="233"/>
      <c r="O541" s="233"/>
      <c r="P541" s="233"/>
      <c r="Q541" s="233"/>
      <c r="R541" s="233"/>
      <c r="S541" s="233"/>
      <c r="T541" s="234"/>
      <c r="AT541" s="235" t="s">
        <v>417</v>
      </c>
      <c r="AU541" s="235" t="s">
        <v>94</v>
      </c>
      <c r="AV541" s="13" t="s">
        <v>87</v>
      </c>
      <c r="AW541" s="13" t="s">
        <v>43</v>
      </c>
      <c r="AX541" s="13" t="s">
        <v>23</v>
      </c>
      <c r="AY541" s="235" t="s">
        <v>406</v>
      </c>
    </row>
    <row r="542" spans="2:65" s="1" customFormat="1" ht="22.5" customHeight="1" x14ac:dyDescent="0.3">
      <c r="B542" s="37"/>
      <c r="C542" s="201" t="s">
        <v>1083</v>
      </c>
      <c r="D542" s="201" t="s">
        <v>410</v>
      </c>
      <c r="E542" s="202" t="s">
        <v>1121</v>
      </c>
      <c r="F542" s="203" t="s">
        <v>1122</v>
      </c>
      <c r="G542" s="204" t="s">
        <v>413</v>
      </c>
      <c r="H542" s="205">
        <v>7.8780000000000001</v>
      </c>
      <c r="I542" s="206"/>
      <c r="J542" s="207">
        <f>ROUND(I542*H542,2)</f>
        <v>0</v>
      </c>
      <c r="K542" s="203" t="s">
        <v>414</v>
      </c>
      <c r="L542" s="57"/>
      <c r="M542" s="208" t="s">
        <v>36</v>
      </c>
      <c r="N542" s="209" t="s">
        <v>50</v>
      </c>
      <c r="O542" s="38"/>
      <c r="P542" s="210">
        <f>O542*H542</f>
        <v>0</v>
      </c>
      <c r="Q542" s="210">
        <v>0</v>
      </c>
      <c r="R542" s="210">
        <f>Q542*H542</f>
        <v>0</v>
      </c>
      <c r="S542" s="210">
        <v>0</v>
      </c>
      <c r="T542" s="211">
        <f>S542*H542</f>
        <v>0</v>
      </c>
      <c r="AR542" s="19" t="s">
        <v>415</v>
      </c>
      <c r="AT542" s="19" t="s">
        <v>410</v>
      </c>
      <c r="AU542" s="19" t="s">
        <v>94</v>
      </c>
      <c r="AY542" s="19" t="s">
        <v>406</v>
      </c>
      <c r="BE542" s="212">
        <f>IF(N542="základní",J542,0)</f>
        <v>0</v>
      </c>
      <c r="BF542" s="212">
        <f>IF(N542="snížená",J542,0)</f>
        <v>0</v>
      </c>
      <c r="BG542" s="212">
        <f>IF(N542="zákl. přenesená",J542,0)</f>
        <v>0</v>
      </c>
      <c r="BH542" s="212">
        <f>IF(N542="sníž. přenesená",J542,0)</f>
        <v>0</v>
      </c>
      <c r="BI542" s="212">
        <f>IF(N542="nulová",J542,0)</f>
        <v>0</v>
      </c>
      <c r="BJ542" s="19" t="s">
        <v>23</v>
      </c>
      <c r="BK542" s="212">
        <f>ROUND(I542*H542,2)</f>
        <v>0</v>
      </c>
      <c r="BL542" s="19" t="s">
        <v>415</v>
      </c>
      <c r="BM542" s="19" t="s">
        <v>5460</v>
      </c>
    </row>
    <row r="543" spans="2:65" s="1" customFormat="1" ht="22.5" customHeight="1" x14ac:dyDescent="0.3">
      <c r="B543" s="37"/>
      <c r="C543" s="201" t="s">
        <v>1094</v>
      </c>
      <c r="D543" s="201" t="s">
        <v>410</v>
      </c>
      <c r="E543" s="202" t="s">
        <v>1138</v>
      </c>
      <c r="F543" s="203" t="s">
        <v>1139</v>
      </c>
      <c r="G543" s="204" t="s">
        <v>466</v>
      </c>
      <c r="H543" s="205">
        <v>39.390999999999998</v>
      </c>
      <c r="I543" s="206"/>
      <c r="J543" s="207">
        <f>ROUND(I543*H543,2)</f>
        <v>0</v>
      </c>
      <c r="K543" s="203" t="s">
        <v>414</v>
      </c>
      <c r="L543" s="57"/>
      <c r="M543" s="208" t="s">
        <v>36</v>
      </c>
      <c r="N543" s="209" t="s">
        <v>50</v>
      </c>
      <c r="O543" s="38"/>
      <c r="P543" s="210">
        <f>O543*H543</f>
        <v>0</v>
      </c>
      <c r="Q543" s="210">
        <v>0</v>
      </c>
      <c r="R543" s="210">
        <f>Q543*H543</f>
        <v>0</v>
      </c>
      <c r="S543" s="210">
        <v>0</v>
      </c>
      <c r="T543" s="211">
        <f>S543*H543</f>
        <v>0</v>
      </c>
      <c r="AR543" s="19" t="s">
        <v>415</v>
      </c>
      <c r="AT543" s="19" t="s">
        <v>410</v>
      </c>
      <c r="AU543" s="19" t="s">
        <v>94</v>
      </c>
      <c r="AY543" s="19" t="s">
        <v>406</v>
      </c>
      <c r="BE543" s="212">
        <f>IF(N543="základní",J543,0)</f>
        <v>0</v>
      </c>
      <c r="BF543" s="212">
        <f>IF(N543="snížená",J543,0)</f>
        <v>0</v>
      </c>
      <c r="BG543" s="212">
        <f>IF(N543="zákl. přenesená",J543,0)</f>
        <v>0</v>
      </c>
      <c r="BH543" s="212">
        <f>IF(N543="sníž. přenesená",J543,0)</f>
        <v>0</v>
      </c>
      <c r="BI543" s="212">
        <f>IF(N543="nulová",J543,0)</f>
        <v>0</v>
      </c>
      <c r="BJ543" s="19" t="s">
        <v>23</v>
      </c>
      <c r="BK543" s="212">
        <f>ROUND(I543*H543,2)</f>
        <v>0</v>
      </c>
      <c r="BL543" s="19" t="s">
        <v>415</v>
      </c>
      <c r="BM543" s="19" t="s">
        <v>5461</v>
      </c>
    </row>
    <row r="544" spans="2:65" s="12" customFormat="1" x14ac:dyDescent="0.3">
      <c r="B544" s="213"/>
      <c r="C544" s="214"/>
      <c r="D544" s="215" t="s">
        <v>417</v>
      </c>
      <c r="E544" s="216" t="s">
        <v>36</v>
      </c>
      <c r="F544" s="217" t="s">
        <v>4123</v>
      </c>
      <c r="G544" s="214"/>
      <c r="H544" s="218" t="s">
        <v>36</v>
      </c>
      <c r="I544" s="219"/>
      <c r="J544" s="214"/>
      <c r="K544" s="214"/>
      <c r="L544" s="220"/>
      <c r="M544" s="221"/>
      <c r="N544" s="222"/>
      <c r="O544" s="222"/>
      <c r="P544" s="222"/>
      <c r="Q544" s="222"/>
      <c r="R544" s="222"/>
      <c r="S544" s="222"/>
      <c r="T544" s="223"/>
      <c r="AT544" s="224" t="s">
        <v>417</v>
      </c>
      <c r="AU544" s="224" t="s">
        <v>94</v>
      </c>
      <c r="AV544" s="12" t="s">
        <v>23</v>
      </c>
      <c r="AW544" s="12" t="s">
        <v>43</v>
      </c>
      <c r="AX544" s="12" t="s">
        <v>79</v>
      </c>
      <c r="AY544" s="224" t="s">
        <v>406</v>
      </c>
    </row>
    <row r="545" spans="2:65" s="13" customFormat="1" x14ac:dyDescent="0.3">
      <c r="B545" s="225"/>
      <c r="C545" s="226"/>
      <c r="D545" s="247" t="s">
        <v>417</v>
      </c>
      <c r="E545" s="251" t="s">
        <v>36</v>
      </c>
      <c r="F545" s="252" t="s">
        <v>283</v>
      </c>
      <c r="G545" s="226"/>
      <c r="H545" s="253">
        <v>39.390999999999998</v>
      </c>
      <c r="I545" s="230"/>
      <c r="J545" s="226"/>
      <c r="K545" s="226"/>
      <c r="L545" s="231"/>
      <c r="M545" s="232"/>
      <c r="N545" s="233"/>
      <c r="O545" s="233"/>
      <c r="P545" s="233"/>
      <c r="Q545" s="233"/>
      <c r="R545" s="233"/>
      <c r="S545" s="233"/>
      <c r="T545" s="234"/>
      <c r="AT545" s="235" t="s">
        <v>417</v>
      </c>
      <c r="AU545" s="235" t="s">
        <v>94</v>
      </c>
      <c r="AV545" s="13" t="s">
        <v>87</v>
      </c>
      <c r="AW545" s="13" t="s">
        <v>43</v>
      </c>
      <c r="AX545" s="13" t="s">
        <v>23</v>
      </c>
      <c r="AY545" s="235" t="s">
        <v>406</v>
      </c>
    </row>
    <row r="546" spans="2:65" s="1" customFormat="1" ht="22.5" customHeight="1" x14ac:dyDescent="0.3">
      <c r="B546" s="37"/>
      <c r="C546" s="268" t="s">
        <v>1098</v>
      </c>
      <c r="D546" s="268" t="s">
        <v>533</v>
      </c>
      <c r="E546" s="269" t="s">
        <v>4124</v>
      </c>
      <c r="F546" s="270" t="s">
        <v>4125</v>
      </c>
      <c r="G546" s="271" t="s">
        <v>413</v>
      </c>
      <c r="H546" s="272">
        <v>4.1360000000000001</v>
      </c>
      <c r="I546" s="273"/>
      <c r="J546" s="274">
        <f>ROUND(I546*H546,2)</f>
        <v>0</v>
      </c>
      <c r="K546" s="270" t="s">
        <v>36</v>
      </c>
      <c r="L546" s="275"/>
      <c r="M546" s="276" t="s">
        <v>36</v>
      </c>
      <c r="N546" s="277" t="s">
        <v>50</v>
      </c>
      <c r="O546" s="38"/>
      <c r="P546" s="210">
        <f>O546*H546</f>
        <v>0</v>
      </c>
      <c r="Q546" s="210">
        <v>0</v>
      </c>
      <c r="R546" s="210">
        <f>Q546*H546</f>
        <v>0</v>
      </c>
      <c r="S546" s="210">
        <v>0</v>
      </c>
      <c r="T546" s="211">
        <f>S546*H546</f>
        <v>0</v>
      </c>
      <c r="AR546" s="19" t="s">
        <v>457</v>
      </c>
      <c r="AT546" s="19" t="s">
        <v>533</v>
      </c>
      <c r="AU546" s="19" t="s">
        <v>94</v>
      </c>
      <c r="AY546" s="19" t="s">
        <v>406</v>
      </c>
      <c r="BE546" s="212">
        <f>IF(N546="základní",J546,0)</f>
        <v>0</v>
      </c>
      <c r="BF546" s="212">
        <f>IF(N546="snížená",J546,0)</f>
        <v>0</v>
      </c>
      <c r="BG546" s="212">
        <f>IF(N546="zákl. přenesená",J546,0)</f>
        <v>0</v>
      </c>
      <c r="BH546" s="212">
        <f>IF(N546="sníž. přenesená",J546,0)</f>
        <v>0</v>
      </c>
      <c r="BI546" s="212">
        <f>IF(N546="nulová",J546,0)</f>
        <v>0</v>
      </c>
      <c r="BJ546" s="19" t="s">
        <v>23</v>
      </c>
      <c r="BK546" s="212">
        <f>ROUND(I546*H546,2)</f>
        <v>0</v>
      </c>
      <c r="BL546" s="19" t="s">
        <v>415</v>
      </c>
      <c r="BM546" s="19" t="s">
        <v>5462</v>
      </c>
    </row>
    <row r="547" spans="2:65" s="13" customFormat="1" x14ac:dyDescent="0.3">
      <c r="B547" s="225"/>
      <c r="C547" s="226"/>
      <c r="D547" s="247" t="s">
        <v>417</v>
      </c>
      <c r="E547" s="251" t="s">
        <v>36</v>
      </c>
      <c r="F547" s="252" t="s">
        <v>5463</v>
      </c>
      <c r="G547" s="226"/>
      <c r="H547" s="253">
        <v>4.1360000000000001</v>
      </c>
      <c r="I547" s="230"/>
      <c r="J547" s="226"/>
      <c r="K547" s="226"/>
      <c r="L547" s="231"/>
      <c r="M547" s="232"/>
      <c r="N547" s="233"/>
      <c r="O547" s="233"/>
      <c r="P547" s="233"/>
      <c r="Q547" s="233"/>
      <c r="R547" s="233"/>
      <c r="S547" s="233"/>
      <c r="T547" s="234"/>
      <c r="AT547" s="235" t="s">
        <v>417</v>
      </c>
      <c r="AU547" s="235" t="s">
        <v>94</v>
      </c>
      <c r="AV547" s="13" t="s">
        <v>87</v>
      </c>
      <c r="AW547" s="13" t="s">
        <v>43</v>
      </c>
      <c r="AX547" s="13" t="s">
        <v>23</v>
      </c>
      <c r="AY547" s="235" t="s">
        <v>406</v>
      </c>
    </row>
    <row r="548" spans="2:65" s="1" customFormat="1" ht="22.5" customHeight="1" x14ac:dyDescent="0.3">
      <c r="B548" s="37"/>
      <c r="C548" s="201" t="s">
        <v>1101</v>
      </c>
      <c r="D548" s="201" t="s">
        <v>410</v>
      </c>
      <c r="E548" s="202" t="s">
        <v>1131</v>
      </c>
      <c r="F548" s="203" t="s">
        <v>1132</v>
      </c>
      <c r="G548" s="204" t="s">
        <v>413</v>
      </c>
      <c r="H548" s="205">
        <v>4.1360000000000001</v>
      </c>
      <c r="I548" s="206"/>
      <c r="J548" s="207">
        <f>ROUND(I548*H548,2)</f>
        <v>0</v>
      </c>
      <c r="K548" s="203" t="s">
        <v>414</v>
      </c>
      <c r="L548" s="57"/>
      <c r="M548" s="208" t="s">
        <v>36</v>
      </c>
      <c r="N548" s="209" t="s">
        <v>50</v>
      </c>
      <c r="O548" s="38"/>
      <c r="P548" s="210">
        <f>O548*H548</f>
        <v>0</v>
      </c>
      <c r="Q548" s="210">
        <v>0</v>
      </c>
      <c r="R548" s="210">
        <f>Q548*H548</f>
        <v>0</v>
      </c>
      <c r="S548" s="210">
        <v>0</v>
      </c>
      <c r="T548" s="211">
        <f>S548*H548</f>
        <v>0</v>
      </c>
      <c r="AR548" s="19" t="s">
        <v>415</v>
      </c>
      <c r="AT548" s="19" t="s">
        <v>410</v>
      </c>
      <c r="AU548" s="19" t="s">
        <v>94</v>
      </c>
      <c r="AY548" s="19" t="s">
        <v>406</v>
      </c>
      <c r="BE548" s="212">
        <f>IF(N548="základní",J548,0)</f>
        <v>0</v>
      </c>
      <c r="BF548" s="212">
        <f>IF(N548="snížená",J548,0)</f>
        <v>0</v>
      </c>
      <c r="BG548" s="212">
        <f>IF(N548="zákl. přenesená",J548,0)</f>
        <v>0</v>
      </c>
      <c r="BH548" s="212">
        <f>IF(N548="sníž. přenesená",J548,0)</f>
        <v>0</v>
      </c>
      <c r="BI548" s="212">
        <f>IF(N548="nulová",J548,0)</f>
        <v>0</v>
      </c>
      <c r="BJ548" s="19" t="s">
        <v>23</v>
      </c>
      <c r="BK548" s="212">
        <f>ROUND(I548*H548,2)</f>
        <v>0</v>
      </c>
      <c r="BL548" s="19" t="s">
        <v>415</v>
      </c>
      <c r="BM548" s="19" t="s">
        <v>5464</v>
      </c>
    </row>
    <row r="549" spans="2:65" s="13" customFormat="1" x14ac:dyDescent="0.3">
      <c r="B549" s="225"/>
      <c r="C549" s="226"/>
      <c r="D549" s="247" t="s">
        <v>417</v>
      </c>
      <c r="E549" s="251" t="s">
        <v>36</v>
      </c>
      <c r="F549" s="252" t="s">
        <v>5465</v>
      </c>
      <c r="G549" s="226"/>
      <c r="H549" s="253">
        <v>4.1360000000000001</v>
      </c>
      <c r="I549" s="230"/>
      <c r="J549" s="226"/>
      <c r="K549" s="226"/>
      <c r="L549" s="231"/>
      <c r="M549" s="232"/>
      <c r="N549" s="233"/>
      <c r="O549" s="233"/>
      <c r="P549" s="233"/>
      <c r="Q549" s="233"/>
      <c r="R549" s="233"/>
      <c r="S549" s="233"/>
      <c r="T549" s="234"/>
      <c r="AT549" s="235" t="s">
        <v>417</v>
      </c>
      <c r="AU549" s="235" t="s">
        <v>94</v>
      </c>
      <c r="AV549" s="13" t="s">
        <v>87</v>
      </c>
      <c r="AW549" s="13" t="s">
        <v>43</v>
      </c>
      <c r="AX549" s="13" t="s">
        <v>23</v>
      </c>
      <c r="AY549" s="235" t="s">
        <v>406</v>
      </c>
    </row>
    <row r="550" spans="2:65" s="1" customFormat="1" ht="22.5" customHeight="1" x14ac:dyDescent="0.3">
      <c r="B550" s="37"/>
      <c r="C550" s="201" t="s">
        <v>1103</v>
      </c>
      <c r="D550" s="201" t="s">
        <v>410</v>
      </c>
      <c r="E550" s="202" t="s">
        <v>1121</v>
      </c>
      <c r="F550" s="203" t="s">
        <v>1122</v>
      </c>
      <c r="G550" s="204" t="s">
        <v>413</v>
      </c>
      <c r="H550" s="205">
        <v>4.1360000000000001</v>
      </c>
      <c r="I550" s="206"/>
      <c r="J550" s="207">
        <f>ROUND(I550*H550,2)</f>
        <v>0</v>
      </c>
      <c r="K550" s="203" t="s">
        <v>414</v>
      </c>
      <c r="L550" s="57"/>
      <c r="M550" s="208" t="s">
        <v>36</v>
      </c>
      <c r="N550" s="209" t="s">
        <v>50</v>
      </c>
      <c r="O550" s="38"/>
      <c r="P550" s="210">
        <f>O550*H550</f>
        <v>0</v>
      </c>
      <c r="Q550" s="210">
        <v>0</v>
      </c>
      <c r="R550" s="210">
        <f>Q550*H550</f>
        <v>0</v>
      </c>
      <c r="S550" s="210">
        <v>0</v>
      </c>
      <c r="T550" s="211">
        <f>S550*H550</f>
        <v>0</v>
      </c>
      <c r="AR550" s="19" t="s">
        <v>415</v>
      </c>
      <c r="AT550" s="19" t="s">
        <v>410</v>
      </c>
      <c r="AU550" s="19" t="s">
        <v>94</v>
      </c>
      <c r="AY550" s="19" t="s">
        <v>406</v>
      </c>
      <c r="BE550" s="212">
        <f>IF(N550="základní",J550,0)</f>
        <v>0</v>
      </c>
      <c r="BF550" s="212">
        <f>IF(N550="snížená",J550,0)</f>
        <v>0</v>
      </c>
      <c r="BG550" s="212">
        <f>IF(N550="zákl. přenesená",J550,0)</f>
        <v>0</v>
      </c>
      <c r="BH550" s="212">
        <f>IF(N550="sníž. přenesená",J550,0)</f>
        <v>0</v>
      </c>
      <c r="BI550" s="212">
        <f>IF(N550="nulová",J550,0)</f>
        <v>0</v>
      </c>
      <c r="BJ550" s="19" t="s">
        <v>23</v>
      </c>
      <c r="BK550" s="212">
        <f>ROUND(I550*H550,2)</f>
        <v>0</v>
      </c>
      <c r="BL550" s="19" t="s">
        <v>415</v>
      </c>
      <c r="BM550" s="19" t="s">
        <v>5466</v>
      </c>
    </row>
    <row r="551" spans="2:65" s="1" customFormat="1" ht="31.5" customHeight="1" x14ac:dyDescent="0.3">
      <c r="B551" s="37"/>
      <c r="C551" s="201" t="s">
        <v>1112</v>
      </c>
      <c r="D551" s="201" t="s">
        <v>410</v>
      </c>
      <c r="E551" s="202" t="s">
        <v>528</v>
      </c>
      <c r="F551" s="203" t="s">
        <v>529</v>
      </c>
      <c r="G551" s="204" t="s">
        <v>466</v>
      </c>
      <c r="H551" s="205">
        <v>216.64599999999999</v>
      </c>
      <c r="I551" s="206"/>
      <c r="J551" s="207">
        <f>ROUND(I551*H551,2)</f>
        <v>0</v>
      </c>
      <c r="K551" s="203" t="s">
        <v>36</v>
      </c>
      <c r="L551" s="57"/>
      <c r="M551" s="208" t="s">
        <v>36</v>
      </c>
      <c r="N551" s="209" t="s">
        <v>50</v>
      </c>
      <c r="O551" s="38"/>
      <c r="P551" s="210">
        <f>O551*H551</f>
        <v>0</v>
      </c>
      <c r="Q551" s="210">
        <v>0</v>
      </c>
      <c r="R551" s="210">
        <f>Q551*H551</f>
        <v>0</v>
      </c>
      <c r="S551" s="210">
        <v>0</v>
      </c>
      <c r="T551" s="211">
        <f>S551*H551</f>
        <v>0</v>
      </c>
      <c r="AR551" s="19" t="s">
        <v>415</v>
      </c>
      <c r="AT551" s="19" t="s">
        <v>410</v>
      </c>
      <c r="AU551" s="19" t="s">
        <v>94</v>
      </c>
      <c r="AY551" s="19" t="s">
        <v>406</v>
      </c>
      <c r="BE551" s="212">
        <f>IF(N551="základní",J551,0)</f>
        <v>0</v>
      </c>
      <c r="BF551" s="212">
        <f>IF(N551="snížená",J551,0)</f>
        <v>0</v>
      </c>
      <c r="BG551" s="212">
        <f>IF(N551="zákl. přenesená",J551,0)</f>
        <v>0</v>
      </c>
      <c r="BH551" s="212">
        <f>IF(N551="sníž. přenesená",J551,0)</f>
        <v>0</v>
      </c>
      <c r="BI551" s="212">
        <f>IF(N551="nulová",J551,0)</f>
        <v>0</v>
      </c>
      <c r="BJ551" s="19" t="s">
        <v>23</v>
      </c>
      <c r="BK551" s="212">
        <f>ROUND(I551*H551,2)</f>
        <v>0</v>
      </c>
      <c r="BL551" s="19" t="s">
        <v>415</v>
      </c>
      <c r="BM551" s="19" t="s">
        <v>5467</v>
      </c>
    </row>
    <row r="552" spans="2:65" s="12" customFormat="1" x14ac:dyDescent="0.3">
      <c r="B552" s="213"/>
      <c r="C552" s="214"/>
      <c r="D552" s="215" t="s">
        <v>417</v>
      </c>
      <c r="E552" s="216" t="s">
        <v>36</v>
      </c>
      <c r="F552" s="217" t="s">
        <v>3983</v>
      </c>
      <c r="G552" s="214"/>
      <c r="H552" s="218" t="s">
        <v>36</v>
      </c>
      <c r="I552" s="219"/>
      <c r="J552" s="214"/>
      <c r="K552" s="214"/>
      <c r="L552" s="220"/>
      <c r="M552" s="221"/>
      <c r="N552" s="222"/>
      <c r="O552" s="222"/>
      <c r="P552" s="222"/>
      <c r="Q552" s="222"/>
      <c r="R552" s="222"/>
      <c r="S552" s="222"/>
      <c r="T552" s="223"/>
      <c r="AT552" s="224" t="s">
        <v>417</v>
      </c>
      <c r="AU552" s="224" t="s">
        <v>94</v>
      </c>
      <c r="AV552" s="12" t="s">
        <v>23</v>
      </c>
      <c r="AW552" s="12" t="s">
        <v>43</v>
      </c>
      <c r="AX552" s="12" t="s">
        <v>79</v>
      </c>
      <c r="AY552" s="224" t="s">
        <v>406</v>
      </c>
    </row>
    <row r="553" spans="2:65" s="12" customFormat="1" x14ac:dyDescent="0.3">
      <c r="B553" s="213"/>
      <c r="C553" s="214"/>
      <c r="D553" s="215" t="s">
        <v>417</v>
      </c>
      <c r="E553" s="216" t="s">
        <v>36</v>
      </c>
      <c r="F553" s="217" t="s">
        <v>1905</v>
      </c>
      <c r="G553" s="214"/>
      <c r="H553" s="218" t="s">
        <v>36</v>
      </c>
      <c r="I553" s="219"/>
      <c r="J553" s="214"/>
      <c r="K553" s="214"/>
      <c r="L553" s="220"/>
      <c r="M553" s="221"/>
      <c r="N553" s="222"/>
      <c r="O553" s="222"/>
      <c r="P553" s="222"/>
      <c r="Q553" s="222"/>
      <c r="R553" s="222"/>
      <c r="S553" s="222"/>
      <c r="T553" s="223"/>
      <c r="AT553" s="224" t="s">
        <v>417</v>
      </c>
      <c r="AU553" s="224" t="s">
        <v>94</v>
      </c>
      <c r="AV553" s="12" t="s">
        <v>23</v>
      </c>
      <c r="AW553" s="12" t="s">
        <v>43</v>
      </c>
      <c r="AX553" s="12" t="s">
        <v>79</v>
      </c>
      <c r="AY553" s="224" t="s">
        <v>406</v>
      </c>
    </row>
    <row r="554" spans="2:65" s="13" customFormat="1" x14ac:dyDescent="0.3">
      <c r="B554" s="225"/>
      <c r="C554" s="226"/>
      <c r="D554" s="215" t="s">
        <v>417</v>
      </c>
      <c r="E554" s="227" t="s">
        <v>36</v>
      </c>
      <c r="F554" s="228" t="s">
        <v>5468</v>
      </c>
      <c r="G554" s="226"/>
      <c r="H554" s="229">
        <v>5.04</v>
      </c>
      <c r="I554" s="230"/>
      <c r="J554" s="226"/>
      <c r="K554" s="226"/>
      <c r="L554" s="231"/>
      <c r="M554" s="232"/>
      <c r="N554" s="233"/>
      <c r="O554" s="233"/>
      <c r="P554" s="233"/>
      <c r="Q554" s="233"/>
      <c r="R554" s="233"/>
      <c r="S554" s="233"/>
      <c r="T554" s="234"/>
      <c r="AT554" s="235" t="s">
        <v>417</v>
      </c>
      <c r="AU554" s="235" t="s">
        <v>94</v>
      </c>
      <c r="AV554" s="13" t="s">
        <v>87</v>
      </c>
      <c r="AW554" s="13" t="s">
        <v>43</v>
      </c>
      <c r="AX554" s="13" t="s">
        <v>79</v>
      </c>
      <c r="AY554" s="235" t="s">
        <v>406</v>
      </c>
    </row>
    <row r="555" spans="2:65" s="13" customFormat="1" x14ac:dyDescent="0.3">
      <c r="B555" s="225"/>
      <c r="C555" s="226"/>
      <c r="D555" s="215" t="s">
        <v>417</v>
      </c>
      <c r="E555" s="227" t="s">
        <v>36</v>
      </c>
      <c r="F555" s="228" t="s">
        <v>5469</v>
      </c>
      <c r="G555" s="226"/>
      <c r="H555" s="229">
        <v>120.76600000000001</v>
      </c>
      <c r="I555" s="230"/>
      <c r="J555" s="226"/>
      <c r="K555" s="226"/>
      <c r="L555" s="231"/>
      <c r="M555" s="232"/>
      <c r="N555" s="233"/>
      <c r="O555" s="233"/>
      <c r="P555" s="233"/>
      <c r="Q555" s="233"/>
      <c r="R555" s="233"/>
      <c r="S555" s="233"/>
      <c r="T555" s="234"/>
      <c r="AT555" s="235" t="s">
        <v>417</v>
      </c>
      <c r="AU555" s="235" t="s">
        <v>94</v>
      </c>
      <c r="AV555" s="13" t="s">
        <v>87</v>
      </c>
      <c r="AW555" s="13" t="s">
        <v>43</v>
      </c>
      <c r="AX555" s="13" t="s">
        <v>79</v>
      </c>
      <c r="AY555" s="235" t="s">
        <v>406</v>
      </c>
    </row>
    <row r="556" spans="2:65" s="13" customFormat="1" x14ac:dyDescent="0.3">
      <c r="B556" s="225"/>
      <c r="C556" s="226"/>
      <c r="D556" s="215" t="s">
        <v>417</v>
      </c>
      <c r="E556" s="227" t="s">
        <v>36</v>
      </c>
      <c r="F556" s="228" t="s">
        <v>5470</v>
      </c>
      <c r="G556" s="226"/>
      <c r="H556" s="229">
        <v>37.031999999999996</v>
      </c>
      <c r="I556" s="230"/>
      <c r="J556" s="226"/>
      <c r="K556" s="226"/>
      <c r="L556" s="231"/>
      <c r="M556" s="232"/>
      <c r="N556" s="233"/>
      <c r="O556" s="233"/>
      <c r="P556" s="233"/>
      <c r="Q556" s="233"/>
      <c r="R556" s="233"/>
      <c r="S556" s="233"/>
      <c r="T556" s="234"/>
      <c r="AT556" s="235" t="s">
        <v>417</v>
      </c>
      <c r="AU556" s="235" t="s">
        <v>94</v>
      </c>
      <c r="AV556" s="13" t="s">
        <v>87</v>
      </c>
      <c r="AW556" s="13" t="s">
        <v>43</v>
      </c>
      <c r="AX556" s="13" t="s">
        <v>79</v>
      </c>
      <c r="AY556" s="235" t="s">
        <v>406</v>
      </c>
    </row>
    <row r="557" spans="2:65" s="13" customFormat="1" x14ac:dyDescent="0.3">
      <c r="B557" s="225"/>
      <c r="C557" s="226"/>
      <c r="D557" s="215" t="s">
        <v>417</v>
      </c>
      <c r="E557" s="227" t="s">
        <v>36</v>
      </c>
      <c r="F557" s="228" t="s">
        <v>5471</v>
      </c>
      <c r="G557" s="226"/>
      <c r="H557" s="229">
        <v>1.258</v>
      </c>
      <c r="I557" s="230"/>
      <c r="J557" s="226"/>
      <c r="K557" s="226"/>
      <c r="L557" s="231"/>
      <c r="M557" s="232"/>
      <c r="N557" s="233"/>
      <c r="O557" s="233"/>
      <c r="P557" s="233"/>
      <c r="Q557" s="233"/>
      <c r="R557" s="233"/>
      <c r="S557" s="233"/>
      <c r="T557" s="234"/>
      <c r="AT557" s="235" t="s">
        <v>417</v>
      </c>
      <c r="AU557" s="235" t="s">
        <v>94</v>
      </c>
      <c r="AV557" s="13" t="s">
        <v>87</v>
      </c>
      <c r="AW557" s="13" t="s">
        <v>43</v>
      </c>
      <c r="AX557" s="13" t="s">
        <v>79</v>
      </c>
      <c r="AY557" s="235" t="s">
        <v>406</v>
      </c>
    </row>
    <row r="558" spans="2:65" s="12" customFormat="1" x14ac:dyDescent="0.3">
      <c r="B558" s="213"/>
      <c r="C558" s="214"/>
      <c r="D558" s="215" t="s">
        <v>417</v>
      </c>
      <c r="E558" s="216" t="s">
        <v>36</v>
      </c>
      <c r="F558" s="217" t="s">
        <v>1910</v>
      </c>
      <c r="G558" s="214"/>
      <c r="H558" s="218" t="s">
        <v>36</v>
      </c>
      <c r="I558" s="219"/>
      <c r="J558" s="214"/>
      <c r="K558" s="214"/>
      <c r="L558" s="220"/>
      <c r="M558" s="221"/>
      <c r="N558" s="222"/>
      <c r="O558" s="222"/>
      <c r="P558" s="222"/>
      <c r="Q558" s="222"/>
      <c r="R558" s="222"/>
      <c r="S558" s="222"/>
      <c r="T558" s="223"/>
      <c r="AT558" s="224" t="s">
        <v>417</v>
      </c>
      <c r="AU558" s="224" t="s">
        <v>94</v>
      </c>
      <c r="AV558" s="12" t="s">
        <v>23</v>
      </c>
      <c r="AW558" s="12" t="s">
        <v>43</v>
      </c>
      <c r="AX558" s="12" t="s">
        <v>79</v>
      </c>
      <c r="AY558" s="224" t="s">
        <v>406</v>
      </c>
    </row>
    <row r="559" spans="2:65" s="13" customFormat="1" x14ac:dyDescent="0.3">
      <c r="B559" s="225"/>
      <c r="C559" s="226"/>
      <c r="D559" s="215" t="s">
        <v>417</v>
      </c>
      <c r="E559" s="227" t="s">
        <v>36</v>
      </c>
      <c r="F559" s="228" t="s">
        <v>5472</v>
      </c>
      <c r="G559" s="226"/>
      <c r="H559" s="229">
        <v>28.5</v>
      </c>
      <c r="I559" s="230"/>
      <c r="J559" s="226"/>
      <c r="K559" s="226"/>
      <c r="L559" s="231"/>
      <c r="M559" s="232"/>
      <c r="N559" s="233"/>
      <c r="O559" s="233"/>
      <c r="P559" s="233"/>
      <c r="Q559" s="233"/>
      <c r="R559" s="233"/>
      <c r="S559" s="233"/>
      <c r="T559" s="234"/>
      <c r="AT559" s="235" t="s">
        <v>417</v>
      </c>
      <c r="AU559" s="235" t="s">
        <v>94</v>
      </c>
      <c r="AV559" s="13" t="s">
        <v>87</v>
      </c>
      <c r="AW559" s="13" t="s">
        <v>43</v>
      </c>
      <c r="AX559" s="13" t="s">
        <v>79</v>
      </c>
      <c r="AY559" s="235" t="s">
        <v>406</v>
      </c>
    </row>
    <row r="560" spans="2:65" s="13" customFormat="1" x14ac:dyDescent="0.3">
      <c r="B560" s="225"/>
      <c r="C560" s="226"/>
      <c r="D560" s="215" t="s">
        <v>417</v>
      </c>
      <c r="E560" s="227" t="s">
        <v>36</v>
      </c>
      <c r="F560" s="228" t="s">
        <v>5473</v>
      </c>
      <c r="G560" s="226"/>
      <c r="H560" s="229">
        <v>10.14</v>
      </c>
      <c r="I560" s="230"/>
      <c r="J560" s="226"/>
      <c r="K560" s="226"/>
      <c r="L560" s="231"/>
      <c r="M560" s="232"/>
      <c r="N560" s="233"/>
      <c r="O560" s="233"/>
      <c r="P560" s="233"/>
      <c r="Q560" s="233"/>
      <c r="R560" s="233"/>
      <c r="S560" s="233"/>
      <c r="T560" s="234"/>
      <c r="AT560" s="235" t="s">
        <v>417</v>
      </c>
      <c r="AU560" s="235" t="s">
        <v>94</v>
      </c>
      <c r="AV560" s="13" t="s">
        <v>87</v>
      </c>
      <c r="AW560" s="13" t="s">
        <v>43</v>
      </c>
      <c r="AX560" s="13" t="s">
        <v>79</v>
      </c>
      <c r="AY560" s="235" t="s">
        <v>406</v>
      </c>
    </row>
    <row r="561" spans="2:65" s="13" customFormat="1" x14ac:dyDescent="0.3">
      <c r="B561" s="225"/>
      <c r="C561" s="226"/>
      <c r="D561" s="215" t="s">
        <v>417</v>
      </c>
      <c r="E561" s="227" t="s">
        <v>36</v>
      </c>
      <c r="F561" s="228" t="s">
        <v>5474</v>
      </c>
      <c r="G561" s="226"/>
      <c r="H561" s="229">
        <v>13.91</v>
      </c>
      <c r="I561" s="230"/>
      <c r="J561" s="226"/>
      <c r="K561" s="226"/>
      <c r="L561" s="231"/>
      <c r="M561" s="232"/>
      <c r="N561" s="233"/>
      <c r="O561" s="233"/>
      <c r="P561" s="233"/>
      <c r="Q561" s="233"/>
      <c r="R561" s="233"/>
      <c r="S561" s="233"/>
      <c r="T561" s="234"/>
      <c r="AT561" s="235" t="s">
        <v>417</v>
      </c>
      <c r="AU561" s="235" t="s">
        <v>94</v>
      </c>
      <c r="AV561" s="13" t="s">
        <v>87</v>
      </c>
      <c r="AW561" s="13" t="s">
        <v>43</v>
      </c>
      <c r="AX561" s="13" t="s">
        <v>79</v>
      </c>
      <c r="AY561" s="235" t="s">
        <v>406</v>
      </c>
    </row>
    <row r="562" spans="2:65" s="14" customFormat="1" x14ac:dyDescent="0.3">
      <c r="B562" s="236"/>
      <c r="C562" s="237"/>
      <c r="D562" s="247" t="s">
        <v>417</v>
      </c>
      <c r="E562" s="248" t="s">
        <v>5070</v>
      </c>
      <c r="F562" s="249" t="s">
        <v>421</v>
      </c>
      <c r="G562" s="237"/>
      <c r="H562" s="250">
        <v>216.64599999999999</v>
      </c>
      <c r="I562" s="241"/>
      <c r="J562" s="237"/>
      <c r="K562" s="237"/>
      <c r="L562" s="242"/>
      <c r="M562" s="243"/>
      <c r="N562" s="244"/>
      <c r="O562" s="244"/>
      <c r="P562" s="244"/>
      <c r="Q562" s="244"/>
      <c r="R562" s="244"/>
      <c r="S562" s="244"/>
      <c r="T562" s="245"/>
      <c r="AT562" s="246" t="s">
        <v>417</v>
      </c>
      <c r="AU562" s="246" t="s">
        <v>94</v>
      </c>
      <c r="AV562" s="14" t="s">
        <v>415</v>
      </c>
      <c r="AW562" s="14" t="s">
        <v>43</v>
      </c>
      <c r="AX562" s="14" t="s">
        <v>23</v>
      </c>
      <c r="AY562" s="246" t="s">
        <v>406</v>
      </c>
    </row>
    <row r="563" spans="2:65" s="1" customFormat="1" ht="22.5" customHeight="1" x14ac:dyDescent="0.3">
      <c r="B563" s="37"/>
      <c r="C563" s="268" t="s">
        <v>1117</v>
      </c>
      <c r="D563" s="268" t="s">
        <v>533</v>
      </c>
      <c r="E563" s="269" t="s">
        <v>534</v>
      </c>
      <c r="F563" s="270" t="s">
        <v>535</v>
      </c>
      <c r="G563" s="271" t="s">
        <v>536</v>
      </c>
      <c r="H563" s="272">
        <v>7.81</v>
      </c>
      <c r="I563" s="273"/>
      <c r="J563" s="274">
        <f>ROUND(I563*H563,2)</f>
        <v>0</v>
      </c>
      <c r="K563" s="270" t="s">
        <v>36</v>
      </c>
      <c r="L563" s="275"/>
      <c r="M563" s="276" t="s">
        <v>36</v>
      </c>
      <c r="N563" s="277" t="s">
        <v>50</v>
      </c>
      <c r="O563" s="38"/>
      <c r="P563" s="210">
        <f>O563*H563</f>
        <v>0</v>
      </c>
      <c r="Q563" s="210">
        <v>1E-3</v>
      </c>
      <c r="R563" s="210">
        <f>Q563*H563</f>
        <v>7.8100000000000001E-3</v>
      </c>
      <c r="S563" s="210">
        <v>0</v>
      </c>
      <c r="T563" s="211">
        <f>S563*H563</f>
        <v>0</v>
      </c>
      <c r="AR563" s="19" t="s">
        <v>457</v>
      </c>
      <c r="AT563" s="19" t="s">
        <v>533</v>
      </c>
      <c r="AU563" s="19" t="s">
        <v>94</v>
      </c>
      <c r="AY563" s="19" t="s">
        <v>406</v>
      </c>
      <c r="BE563" s="212">
        <f>IF(N563="základní",J563,0)</f>
        <v>0</v>
      </c>
      <c r="BF563" s="212">
        <f>IF(N563="snížená",J563,0)</f>
        <v>0</v>
      </c>
      <c r="BG563" s="212">
        <f>IF(N563="zákl. přenesená",J563,0)</f>
        <v>0</v>
      </c>
      <c r="BH563" s="212">
        <f>IF(N563="sníž. přenesená",J563,0)</f>
        <v>0</v>
      </c>
      <c r="BI563" s="212">
        <f>IF(N563="nulová",J563,0)</f>
        <v>0</v>
      </c>
      <c r="BJ563" s="19" t="s">
        <v>23</v>
      </c>
      <c r="BK563" s="212">
        <f>ROUND(I563*H563,2)</f>
        <v>0</v>
      </c>
      <c r="BL563" s="19" t="s">
        <v>415</v>
      </c>
      <c r="BM563" s="19" t="s">
        <v>5475</v>
      </c>
    </row>
    <row r="564" spans="2:65" s="13" customFormat="1" x14ac:dyDescent="0.3">
      <c r="B564" s="225"/>
      <c r="C564" s="226"/>
      <c r="D564" s="247" t="s">
        <v>417</v>
      </c>
      <c r="E564" s="251" t="s">
        <v>36</v>
      </c>
      <c r="F564" s="252" t="s">
        <v>5476</v>
      </c>
      <c r="G564" s="226"/>
      <c r="H564" s="253">
        <v>7.81</v>
      </c>
      <c r="I564" s="230"/>
      <c r="J564" s="226"/>
      <c r="K564" s="226"/>
      <c r="L564" s="231"/>
      <c r="M564" s="232"/>
      <c r="N564" s="233"/>
      <c r="O564" s="233"/>
      <c r="P564" s="233"/>
      <c r="Q564" s="233"/>
      <c r="R564" s="233"/>
      <c r="S564" s="233"/>
      <c r="T564" s="234"/>
      <c r="AT564" s="235" t="s">
        <v>417</v>
      </c>
      <c r="AU564" s="235" t="s">
        <v>94</v>
      </c>
      <c r="AV564" s="13" t="s">
        <v>87</v>
      </c>
      <c r="AW564" s="13" t="s">
        <v>43</v>
      </c>
      <c r="AX564" s="13" t="s">
        <v>23</v>
      </c>
      <c r="AY564" s="235" t="s">
        <v>406</v>
      </c>
    </row>
    <row r="565" spans="2:65" s="1" customFormat="1" ht="31.5" customHeight="1" x14ac:dyDescent="0.3">
      <c r="B565" s="37"/>
      <c r="C565" s="201" t="s">
        <v>1120</v>
      </c>
      <c r="D565" s="201" t="s">
        <v>410</v>
      </c>
      <c r="E565" s="202" t="s">
        <v>540</v>
      </c>
      <c r="F565" s="203" t="s">
        <v>541</v>
      </c>
      <c r="G565" s="204" t="s">
        <v>466</v>
      </c>
      <c r="H565" s="205">
        <v>216.64599999999999</v>
      </c>
      <c r="I565" s="206"/>
      <c r="J565" s="207">
        <f>ROUND(I565*H565,2)</f>
        <v>0</v>
      </c>
      <c r="K565" s="203" t="s">
        <v>36</v>
      </c>
      <c r="L565" s="57"/>
      <c r="M565" s="208" t="s">
        <v>36</v>
      </c>
      <c r="N565" s="209" t="s">
        <v>50</v>
      </c>
      <c r="O565" s="38"/>
      <c r="P565" s="210">
        <f>O565*H565</f>
        <v>0</v>
      </c>
      <c r="Q565" s="210">
        <v>0</v>
      </c>
      <c r="R565" s="210">
        <f>Q565*H565</f>
        <v>0</v>
      </c>
      <c r="S565" s="210">
        <v>0</v>
      </c>
      <c r="T565" s="211">
        <f>S565*H565</f>
        <v>0</v>
      </c>
      <c r="AR565" s="19" t="s">
        <v>415</v>
      </c>
      <c r="AT565" s="19" t="s">
        <v>410</v>
      </c>
      <c r="AU565" s="19" t="s">
        <v>94</v>
      </c>
      <c r="AY565" s="19" t="s">
        <v>406</v>
      </c>
      <c r="BE565" s="212">
        <f>IF(N565="základní",J565,0)</f>
        <v>0</v>
      </c>
      <c r="BF565" s="212">
        <f>IF(N565="snížená",J565,0)</f>
        <v>0</v>
      </c>
      <c r="BG565" s="212">
        <f>IF(N565="zákl. přenesená",J565,0)</f>
        <v>0</v>
      </c>
      <c r="BH565" s="212">
        <f>IF(N565="sníž. přenesená",J565,0)</f>
        <v>0</v>
      </c>
      <c r="BI565" s="212">
        <f>IF(N565="nulová",J565,0)</f>
        <v>0</v>
      </c>
      <c r="BJ565" s="19" t="s">
        <v>23</v>
      </c>
      <c r="BK565" s="212">
        <f>ROUND(I565*H565,2)</f>
        <v>0</v>
      </c>
      <c r="BL565" s="19" t="s">
        <v>415</v>
      </c>
      <c r="BM565" s="19" t="s">
        <v>5477</v>
      </c>
    </row>
    <row r="566" spans="2:65" s="13" customFormat="1" x14ac:dyDescent="0.3">
      <c r="B566" s="225"/>
      <c r="C566" s="226"/>
      <c r="D566" s="215" t="s">
        <v>417</v>
      </c>
      <c r="E566" s="227" t="s">
        <v>36</v>
      </c>
      <c r="F566" s="228" t="s">
        <v>5070</v>
      </c>
      <c r="G566" s="226"/>
      <c r="H566" s="229">
        <v>216.64599999999999</v>
      </c>
      <c r="I566" s="230"/>
      <c r="J566" s="226"/>
      <c r="K566" s="226"/>
      <c r="L566" s="231"/>
      <c r="M566" s="232"/>
      <c r="N566" s="233"/>
      <c r="O566" s="233"/>
      <c r="P566" s="233"/>
      <c r="Q566" s="233"/>
      <c r="R566" s="233"/>
      <c r="S566" s="233"/>
      <c r="T566" s="234"/>
      <c r="AT566" s="235" t="s">
        <v>417</v>
      </c>
      <c r="AU566" s="235" t="s">
        <v>94</v>
      </c>
      <c r="AV566" s="13" t="s">
        <v>87</v>
      </c>
      <c r="AW566" s="13" t="s">
        <v>43</v>
      </c>
      <c r="AX566" s="13" t="s">
        <v>23</v>
      </c>
      <c r="AY566" s="235" t="s">
        <v>406</v>
      </c>
    </row>
    <row r="567" spans="2:65" s="11" customFormat="1" ht="22.35" customHeight="1" x14ac:dyDescent="0.3">
      <c r="B567" s="182"/>
      <c r="C567" s="183"/>
      <c r="D567" s="198" t="s">
        <v>78</v>
      </c>
      <c r="E567" s="199" t="s">
        <v>314</v>
      </c>
      <c r="F567" s="199" t="s">
        <v>1167</v>
      </c>
      <c r="G567" s="183"/>
      <c r="H567" s="183"/>
      <c r="I567" s="186"/>
      <c r="J567" s="200">
        <f>BK567</f>
        <v>0</v>
      </c>
      <c r="K567" s="183"/>
      <c r="L567" s="188"/>
      <c r="M567" s="189"/>
      <c r="N567" s="190"/>
      <c r="O567" s="190"/>
      <c r="P567" s="191">
        <f>SUM(P568:P777)</f>
        <v>0</v>
      </c>
      <c r="Q567" s="190"/>
      <c r="R567" s="191">
        <f>SUM(R568:R777)</f>
        <v>141.20747270999999</v>
      </c>
      <c r="S567" s="190"/>
      <c r="T567" s="192">
        <f>SUM(T568:T777)</f>
        <v>3.0550000000000002</v>
      </c>
      <c r="AR567" s="193" t="s">
        <v>23</v>
      </c>
      <c r="AT567" s="194" t="s">
        <v>78</v>
      </c>
      <c r="AU567" s="194" t="s">
        <v>87</v>
      </c>
      <c r="AY567" s="193" t="s">
        <v>406</v>
      </c>
      <c r="BK567" s="195">
        <f>SUM(BK568:BK777)</f>
        <v>0</v>
      </c>
    </row>
    <row r="568" spans="2:65" s="1" customFormat="1" ht="31.5" customHeight="1" x14ac:dyDescent="0.3">
      <c r="B568" s="37"/>
      <c r="C568" s="201" t="s">
        <v>1124</v>
      </c>
      <c r="D568" s="201" t="s">
        <v>410</v>
      </c>
      <c r="E568" s="202" t="s">
        <v>710</v>
      </c>
      <c r="F568" s="203" t="s">
        <v>711</v>
      </c>
      <c r="G568" s="204" t="s">
        <v>706</v>
      </c>
      <c r="H568" s="205">
        <v>5760</v>
      </c>
      <c r="I568" s="206"/>
      <c r="J568" s="207">
        <f>ROUND(I568*H568,2)</f>
        <v>0</v>
      </c>
      <c r="K568" s="203" t="s">
        <v>36</v>
      </c>
      <c r="L568" s="57"/>
      <c r="M568" s="208" t="s">
        <v>36</v>
      </c>
      <c r="N568" s="209" t="s">
        <v>50</v>
      </c>
      <c r="O568" s="38"/>
      <c r="P568" s="210">
        <f>O568*H568</f>
        <v>0</v>
      </c>
      <c r="Q568" s="210">
        <v>4.0000000000000003E-5</v>
      </c>
      <c r="R568" s="210">
        <f>Q568*H568</f>
        <v>0.23040000000000002</v>
      </c>
      <c r="S568" s="210">
        <v>0</v>
      </c>
      <c r="T568" s="211">
        <f>S568*H568</f>
        <v>0</v>
      </c>
      <c r="AR568" s="19" t="s">
        <v>415</v>
      </c>
      <c r="AT568" s="19" t="s">
        <v>410</v>
      </c>
      <c r="AU568" s="19" t="s">
        <v>94</v>
      </c>
      <c r="AY568" s="19" t="s">
        <v>406</v>
      </c>
      <c r="BE568" s="212">
        <f>IF(N568="základní",J568,0)</f>
        <v>0</v>
      </c>
      <c r="BF568" s="212">
        <f>IF(N568="snížená",J568,0)</f>
        <v>0</v>
      </c>
      <c r="BG568" s="212">
        <f>IF(N568="zákl. přenesená",J568,0)</f>
        <v>0</v>
      </c>
      <c r="BH568" s="212">
        <f>IF(N568="sníž. přenesená",J568,0)</f>
        <v>0</v>
      </c>
      <c r="BI568" s="212">
        <f>IF(N568="nulová",J568,0)</f>
        <v>0</v>
      </c>
      <c r="BJ568" s="19" t="s">
        <v>23</v>
      </c>
      <c r="BK568" s="212">
        <f>ROUND(I568*H568,2)</f>
        <v>0</v>
      </c>
      <c r="BL568" s="19" t="s">
        <v>415</v>
      </c>
      <c r="BM568" s="19" t="s">
        <v>5478</v>
      </c>
    </row>
    <row r="569" spans="2:65" s="13" customFormat="1" x14ac:dyDescent="0.3">
      <c r="B569" s="225"/>
      <c r="C569" s="226"/>
      <c r="D569" s="247" t="s">
        <v>417</v>
      </c>
      <c r="E569" s="251" t="s">
        <v>36</v>
      </c>
      <c r="F569" s="252" t="s">
        <v>5479</v>
      </c>
      <c r="G569" s="226"/>
      <c r="H569" s="253">
        <v>5760</v>
      </c>
      <c r="I569" s="230"/>
      <c r="J569" s="226"/>
      <c r="K569" s="226"/>
      <c r="L569" s="231"/>
      <c r="M569" s="232"/>
      <c r="N569" s="233"/>
      <c r="O569" s="233"/>
      <c r="P569" s="233"/>
      <c r="Q569" s="233"/>
      <c r="R569" s="233"/>
      <c r="S569" s="233"/>
      <c r="T569" s="234"/>
      <c r="AT569" s="235" t="s">
        <v>417</v>
      </c>
      <c r="AU569" s="235" t="s">
        <v>94</v>
      </c>
      <c r="AV569" s="13" t="s">
        <v>87</v>
      </c>
      <c r="AW569" s="13" t="s">
        <v>43</v>
      </c>
      <c r="AX569" s="13" t="s">
        <v>23</v>
      </c>
      <c r="AY569" s="235" t="s">
        <v>406</v>
      </c>
    </row>
    <row r="570" spans="2:65" s="1" customFormat="1" ht="31.5" customHeight="1" x14ac:dyDescent="0.3">
      <c r="B570" s="37"/>
      <c r="C570" s="201" t="s">
        <v>1130</v>
      </c>
      <c r="D570" s="201" t="s">
        <v>410</v>
      </c>
      <c r="E570" s="202" t="s">
        <v>704</v>
      </c>
      <c r="F570" s="203" t="s">
        <v>705</v>
      </c>
      <c r="G570" s="204" t="s">
        <v>706</v>
      </c>
      <c r="H570" s="205">
        <v>3360</v>
      </c>
      <c r="I570" s="206"/>
      <c r="J570" s="207">
        <f>ROUND(I570*H570,2)</f>
        <v>0</v>
      </c>
      <c r="K570" s="203" t="s">
        <v>36</v>
      </c>
      <c r="L570" s="57"/>
      <c r="M570" s="208" t="s">
        <v>36</v>
      </c>
      <c r="N570" s="209" t="s">
        <v>50</v>
      </c>
      <c r="O570" s="38"/>
      <c r="P570" s="210">
        <f>O570*H570</f>
        <v>0</v>
      </c>
      <c r="Q570" s="210">
        <v>4.0000000000000003E-5</v>
      </c>
      <c r="R570" s="210">
        <f>Q570*H570</f>
        <v>0.13440000000000002</v>
      </c>
      <c r="S570" s="210">
        <v>0</v>
      </c>
      <c r="T570" s="211">
        <f>S570*H570</f>
        <v>0</v>
      </c>
      <c r="AR570" s="19" t="s">
        <v>415</v>
      </c>
      <c r="AT570" s="19" t="s">
        <v>410</v>
      </c>
      <c r="AU570" s="19" t="s">
        <v>94</v>
      </c>
      <c r="AY570" s="19" t="s">
        <v>406</v>
      </c>
      <c r="BE570" s="212">
        <f>IF(N570="základní",J570,0)</f>
        <v>0</v>
      </c>
      <c r="BF570" s="212">
        <f>IF(N570="snížená",J570,0)</f>
        <v>0</v>
      </c>
      <c r="BG570" s="212">
        <f>IF(N570="zákl. přenesená",J570,0)</f>
        <v>0</v>
      </c>
      <c r="BH570" s="212">
        <f>IF(N570="sníž. přenesená",J570,0)</f>
        <v>0</v>
      </c>
      <c r="BI570" s="212">
        <f>IF(N570="nulová",J570,0)</f>
        <v>0</v>
      </c>
      <c r="BJ570" s="19" t="s">
        <v>23</v>
      </c>
      <c r="BK570" s="212">
        <f>ROUND(I570*H570,2)</f>
        <v>0</v>
      </c>
      <c r="BL570" s="19" t="s">
        <v>415</v>
      </c>
      <c r="BM570" s="19" t="s">
        <v>5480</v>
      </c>
    </row>
    <row r="571" spans="2:65" s="13" customFormat="1" x14ac:dyDescent="0.3">
      <c r="B571" s="225"/>
      <c r="C571" s="226"/>
      <c r="D571" s="247" t="s">
        <v>417</v>
      </c>
      <c r="E571" s="251" t="s">
        <v>36</v>
      </c>
      <c r="F571" s="252" t="s">
        <v>5481</v>
      </c>
      <c r="G571" s="226"/>
      <c r="H571" s="253">
        <v>3360</v>
      </c>
      <c r="I571" s="230"/>
      <c r="J571" s="226"/>
      <c r="K571" s="226"/>
      <c r="L571" s="231"/>
      <c r="M571" s="232"/>
      <c r="N571" s="233"/>
      <c r="O571" s="233"/>
      <c r="P571" s="233"/>
      <c r="Q571" s="233"/>
      <c r="R571" s="233"/>
      <c r="S571" s="233"/>
      <c r="T571" s="234"/>
      <c r="AT571" s="235" t="s">
        <v>417</v>
      </c>
      <c r="AU571" s="235" t="s">
        <v>94</v>
      </c>
      <c r="AV571" s="13" t="s">
        <v>87</v>
      </c>
      <c r="AW571" s="13" t="s">
        <v>43</v>
      </c>
      <c r="AX571" s="13" t="s">
        <v>23</v>
      </c>
      <c r="AY571" s="235" t="s">
        <v>406</v>
      </c>
    </row>
    <row r="572" spans="2:65" s="1" customFormat="1" ht="22.5" customHeight="1" x14ac:dyDescent="0.3">
      <c r="B572" s="37"/>
      <c r="C572" s="201" t="s">
        <v>1135</v>
      </c>
      <c r="D572" s="201" t="s">
        <v>410</v>
      </c>
      <c r="E572" s="202" t="s">
        <v>1177</v>
      </c>
      <c r="F572" s="203" t="s">
        <v>1178</v>
      </c>
      <c r="G572" s="204" t="s">
        <v>706</v>
      </c>
      <c r="H572" s="205">
        <v>90</v>
      </c>
      <c r="I572" s="206"/>
      <c r="J572" s="207">
        <f>ROUND(I572*H572,2)</f>
        <v>0</v>
      </c>
      <c r="K572" s="203" t="s">
        <v>414</v>
      </c>
      <c r="L572" s="57"/>
      <c r="M572" s="208" t="s">
        <v>36</v>
      </c>
      <c r="N572" s="209" t="s">
        <v>50</v>
      </c>
      <c r="O572" s="38"/>
      <c r="P572" s="210">
        <f>O572*H572</f>
        <v>0</v>
      </c>
      <c r="Q572" s="210">
        <v>0</v>
      </c>
      <c r="R572" s="210">
        <f>Q572*H572</f>
        <v>0</v>
      </c>
      <c r="S572" s="210">
        <v>0</v>
      </c>
      <c r="T572" s="211">
        <f>S572*H572</f>
        <v>0</v>
      </c>
      <c r="AR572" s="19" t="s">
        <v>415</v>
      </c>
      <c r="AT572" s="19" t="s">
        <v>410</v>
      </c>
      <c r="AU572" s="19" t="s">
        <v>94</v>
      </c>
      <c r="AY572" s="19" t="s">
        <v>406</v>
      </c>
      <c r="BE572" s="212">
        <f>IF(N572="základní",J572,0)</f>
        <v>0</v>
      </c>
      <c r="BF572" s="212">
        <f>IF(N572="snížená",J572,0)</f>
        <v>0</v>
      </c>
      <c r="BG572" s="212">
        <f>IF(N572="zákl. přenesená",J572,0)</f>
        <v>0</v>
      </c>
      <c r="BH572" s="212">
        <f>IF(N572="sníž. přenesená",J572,0)</f>
        <v>0</v>
      </c>
      <c r="BI572" s="212">
        <f>IF(N572="nulová",J572,0)</f>
        <v>0</v>
      </c>
      <c r="BJ572" s="19" t="s">
        <v>23</v>
      </c>
      <c r="BK572" s="212">
        <f>ROUND(I572*H572,2)</f>
        <v>0</v>
      </c>
      <c r="BL572" s="19" t="s">
        <v>415</v>
      </c>
      <c r="BM572" s="19" t="s">
        <v>5482</v>
      </c>
    </row>
    <row r="573" spans="2:65" s="13" customFormat="1" x14ac:dyDescent="0.3">
      <c r="B573" s="225"/>
      <c r="C573" s="226"/>
      <c r="D573" s="247" t="s">
        <v>417</v>
      </c>
      <c r="E573" s="251" t="s">
        <v>36</v>
      </c>
      <c r="F573" s="252" t="s">
        <v>5483</v>
      </c>
      <c r="G573" s="226"/>
      <c r="H573" s="253">
        <v>90</v>
      </c>
      <c r="I573" s="230"/>
      <c r="J573" s="226"/>
      <c r="K573" s="226"/>
      <c r="L573" s="231"/>
      <c r="M573" s="232"/>
      <c r="N573" s="233"/>
      <c r="O573" s="233"/>
      <c r="P573" s="233"/>
      <c r="Q573" s="233"/>
      <c r="R573" s="233"/>
      <c r="S573" s="233"/>
      <c r="T573" s="234"/>
      <c r="AT573" s="235" t="s">
        <v>417</v>
      </c>
      <c r="AU573" s="235" t="s">
        <v>94</v>
      </c>
      <c r="AV573" s="13" t="s">
        <v>87</v>
      </c>
      <c r="AW573" s="13" t="s">
        <v>43</v>
      </c>
      <c r="AX573" s="13" t="s">
        <v>23</v>
      </c>
      <c r="AY573" s="235" t="s">
        <v>406</v>
      </c>
    </row>
    <row r="574" spans="2:65" s="1" customFormat="1" ht="22.5" customHeight="1" x14ac:dyDescent="0.3">
      <c r="B574" s="37"/>
      <c r="C574" s="201" t="s">
        <v>1137</v>
      </c>
      <c r="D574" s="201" t="s">
        <v>410</v>
      </c>
      <c r="E574" s="202" t="s">
        <v>1182</v>
      </c>
      <c r="F574" s="203" t="s">
        <v>1183</v>
      </c>
      <c r="G574" s="204" t="s">
        <v>706</v>
      </c>
      <c r="H574" s="205">
        <v>1440</v>
      </c>
      <c r="I574" s="206"/>
      <c r="J574" s="207">
        <f>ROUND(I574*H574,2)</f>
        <v>0</v>
      </c>
      <c r="K574" s="203" t="s">
        <v>414</v>
      </c>
      <c r="L574" s="57"/>
      <c r="M574" s="208" t="s">
        <v>36</v>
      </c>
      <c r="N574" s="209" t="s">
        <v>50</v>
      </c>
      <c r="O574" s="38"/>
      <c r="P574" s="210">
        <f>O574*H574</f>
        <v>0</v>
      </c>
      <c r="Q574" s="210">
        <v>0</v>
      </c>
      <c r="R574" s="210">
        <f>Q574*H574</f>
        <v>0</v>
      </c>
      <c r="S574" s="210">
        <v>0</v>
      </c>
      <c r="T574" s="211">
        <f>S574*H574</f>
        <v>0</v>
      </c>
      <c r="AR574" s="19" t="s">
        <v>415</v>
      </c>
      <c r="AT574" s="19" t="s">
        <v>410</v>
      </c>
      <c r="AU574" s="19" t="s">
        <v>94</v>
      </c>
      <c r="AY574" s="19" t="s">
        <v>406</v>
      </c>
      <c r="BE574" s="212">
        <f>IF(N574="základní",J574,0)</f>
        <v>0</v>
      </c>
      <c r="BF574" s="212">
        <f>IF(N574="snížená",J574,0)</f>
        <v>0</v>
      </c>
      <c r="BG574" s="212">
        <f>IF(N574="zákl. přenesená",J574,0)</f>
        <v>0</v>
      </c>
      <c r="BH574" s="212">
        <f>IF(N574="sníž. přenesená",J574,0)</f>
        <v>0</v>
      </c>
      <c r="BI574" s="212">
        <f>IF(N574="nulová",J574,0)</f>
        <v>0</v>
      </c>
      <c r="BJ574" s="19" t="s">
        <v>23</v>
      </c>
      <c r="BK574" s="212">
        <f>ROUND(I574*H574,2)</f>
        <v>0</v>
      </c>
      <c r="BL574" s="19" t="s">
        <v>415</v>
      </c>
      <c r="BM574" s="19" t="s">
        <v>5484</v>
      </c>
    </row>
    <row r="575" spans="2:65" s="13" customFormat="1" x14ac:dyDescent="0.3">
      <c r="B575" s="225"/>
      <c r="C575" s="226"/>
      <c r="D575" s="247" t="s">
        <v>417</v>
      </c>
      <c r="E575" s="251" t="s">
        <v>36</v>
      </c>
      <c r="F575" s="252" t="s">
        <v>5485</v>
      </c>
      <c r="G575" s="226"/>
      <c r="H575" s="253">
        <v>1440</v>
      </c>
      <c r="I575" s="230"/>
      <c r="J575" s="226"/>
      <c r="K575" s="226"/>
      <c r="L575" s="231"/>
      <c r="M575" s="232"/>
      <c r="N575" s="233"/>
      <c r="O575" s="233"/>
      <c r="P575" s="233"/>
      <c r="Q575" s="233"/>
      <c r="R575" s="233"/>
      <c r="S575" s="233"/>
      <c r="T575" s="234"/>
      <c r="AT575" s="235" t="s">
        <v>417</v>
      </c>
      <c r="AU575" s="235" t="s">
        <v>94</v>
      </c>
      <c r="AV575" s="13" t="s">
        <v>87</v>
      </c>
      <c r="AW575" s="13" t="s">
        <v>43</v>
      </c>
      <c r="AX575" s="13" t="s">
        <v>23</v>
      </c>
      <c r="AY575" s="235" t="s">
        <v>406</v>
      </c>
    </row>
    <row r="576" spans="2:65" s="1" customFormat="1" ht="22.5" customHeight="1" x14ac:dyDescent="0.3">
      <c r="B576" s="37"/>
      <c r="C576" s="201" t="s">
        <v>1142</v>
      </c>
      <c r="D576" s="201" t="s">
        <v>410</v>
      </c>
      <c r="E576" s="202" t="s">
        <v>1187</v>
      </c>
      <c r="F576" s="203" t="s">
        <v>1188</v>
      </c>
      <c r="G576" s="204" t="s">
        <v>1189</v>
      </c>
      <c r="H576" s="205">
        <v>240</v>
      </c>
      <c r="I576" s="206"/>
      <c r="J576" s="207">
        <f>ROUND(I576*H576,2)</f>
        <v>0</v>
      </c>
      <c r="K576" s="203" t="s">
        <v>414</v>
      </c>
      <c r="L576" s="57"/>
      <c r="M576" s="208" t="s">
        <v>36</v>
      </c>
      <c r="N576" s="209" t="s">
        <v>50</v>
      </c>
      <c r="O576" s="38"/>
      <c r="P576" s="210">
        <f>O576*H576</f>
        <v>0</v>
      </c>
      <c r="Q576" s="210">
        <v>0</v>
      </c>
      <c r="R576" s="210">
        <f>Q576*H576</f>
        <v>0</v>
      </c>
      <c r="S576" s="210">
        <v>0</v>
      </c>
      <c r="T576" s="211">
        <f>S576*H576</f>
        <v>0</v>
      </c>
      <c r="AR576" s="19" t="s">
        <v>415</v>
      </c>
      <c r="AT576" s="19" t="s">
        <v>410</v>
      </c>
      <c r="AU576" s="19" t="s">
        <v>94</v>
      </c>
      <c r="AY576" s="19" t="s">
        <v>406</v>
      </c>
      <c r="BE576" s="212">
        <f>IF(N576="základní",J576,0)</f>
        <v>0</v>
      </c>
      <c r="BF576" s="212">
        <f>IF(N576="snížená",J576,0)</f>
        <v>0</v>
      </c>
      <c r="BG576" s="212">
        <f>IF(N576="zákl. přenesená",J576,0)</f>
        <v>0</v>
      </c>
      <c r="BH576" s="212">
        <f>IF(N576="sníž. přenesená",J576,0)</f>
        <v>0</v>
      </c>
      <c r="BI576" s="212">
        <f>IF(N576="nulová",J576,0)</f>
        <v>0</v>
      </c>
      <c r="BJ576" s="19" t="s">
        <v>23</v>
      </c>
      <c r="BK576" s="212">
        <f>ROUND(I576*H576,2)</f>
        <v>0</v>
      </c>
      <c r="BL576" s="19" t="s">
        <v>415</v>
      </c>
      <c r="BM576" s="19" t="s">
        <v>5486</v>
      </c>
    </row>
    <row r="577" spans="2:65" s="1" customFormat="1" ht="22.5" customHeight="1" x14ac:dyDescent="0.3">
      <c r="B577" s="37"/>
      <c r="C577" s="201" t="s">
        <v>1147</v>
      </c>
      <c r="D577" s="201" t="s">
        <v>410</v>
      </c>
      <c r="E577" s="202" t="s">
        <v>1192</v>
      </c>
      <c r="F577" s="203" t="s">
        <v>1193</v>
      </c>
      <c r="G577" s="204" t="s">
        <v>1189</v>
      </c>
      <c r="H577" s="205">
        <v>3840</v>
      </c>
      <c r="I577" s="206"/>
      <c r="J577" s="207">
        <f>ROUND(I577*H577,2)</f>
        <v>0</v>
      </c>
      <c r="K577" s="203" t="s">
        <v>414</v>
      </c>
      <c r="L577" s="57"/>
      <c r="M577" s="208" t="s">
        <v>36</v>
      </c>
      <c r="N577" s="209" t="s">
        <v>50</v>
      </c>
      <c r="O577" s="38"/>
      <c r="P577" s="210">
        <f>O577*H577</f>
        <v>0</v>
      </c>
      <c r="Q577" s="210">
        <v>0</v>
      </c>
      <c r="R577" s="210">
        <f>Q577*H577</f>
        <v>0</v>
      </c>
      <c r="S577" s="210">
        <v>0</v>
      </c>
      <c r="T577" s="211">
        <f>S577*H577</f>
        <v>0</v>
      </c>
      <c r="AR577" s="19" t="s">
        <v>415</v>
      </c>
      <c r="AT577" s="19" t="s">
        <v>410</v>
      </c>
      <c r="AU577" s="19" t="s">
        <v>94</v>
      </c>
      <c r="AY577" s="19" t="s">
        <v>406</v>
      </c>
      <c r="BE577" s="212">
        <f>IF(N577="základní",J577,0)</f>
        <v>0</v>
      </c>
      <c r="BF577" s="212">
        <f>IF(N577="snížená",J577,0)</f>
        <v>0</v>
      </c>
      <c r="BG577" s="212">
        <f>IF(N577="zákl. přenesená",J577,0)</f>
        <v>0</v>
      </c>
      <c r="BH577" s="212">
        <f>IF(N577="sníž. přenesená",J577,0)</f>
        <v>0</v>
      </c>
      <c r="BI577" s="212">
        <f>IF(N577="nulová",J577,0)</f>
        <v>0</v>
      </c>
      <c r="BJ577" s="19" t="s">
        <v>23</v>
      </c>
      <c r="BK577" s="212">
        <f>ROUND(I577*H577,2)</f>
        <v>0</v>
      </c>
      <c r="BL577" s="19" t="s">
        <v>415</v>
      </c>
      <c r="BM577" s="19" t="s">
        <v>5487</v>
      </c>
    </row>
    <row r="578" spans="2:65" s="13" customFormat="1" x14ac:dyDescent="0.3">
      <c r="B578" s="225"/>
      <c r="C578" s="226"/>
      <c r="D578" s="247" t="s">
        <v>417</v>
      </c>
      <c r="E578" s="226"/>
      <c r="F578" s="252" t="s">
        <v>5488</v>
      </c>
      <c r="G578" s="226"/>
      <c r="H578" s="253">
        <v>3840</v>
      </c>
      <c r="I578" s="230"/>
      <c r="J578" s="226"/>
      <c r="K578" s="226"/>
      <c r="L578" s="231"/>
      <c r="M578" s="232"/>
      <c r="N578" s="233"/>
      <c r="O578" s="233"/>
      <c r="P578" s="233"/>
      <c r="Q578" s="233"/>
      <c r="R578" s="233"/>
      <c r="S578" s="233"/>
      <c r="T578" s="234"/>
      <c r="AT578" s="235" t="s">
        <v>417</v>
      </c>
      <c r="AU578" s="235" t="s">
        <v>94</v>
      </c>
      <c r="AV578" s="13" t="s">
        <v>87</v>
      </c>
      <c r="AW578" s="13" t="s">
        <v>4</v>
      </c>
      <c r="AX578" s="13" t="s">
        <v>23</v>
      </c>
      <c r="AY578" s="235" t="s">
        <v>406</v>
      </c>
    </row>
    <row r="579" spans="2:65" s="1" customFormat="1" ht="31.5" customHeight="1" x14ac:dyDescent="0.3">
      <c r="B579" s="37"/>
      <c r="C579" s="201" t="s">
        <v>1150</v>
      </c>
      <c r="D579" s="201" t="s">
        <v>410</v>
      </c>
      <c r="E579" s="202" t="s">
        <v>3993</v>
      </c>
      <c r="F579" s="203" t="s">
        <v>5306</v>
      </c>
      <c r="G579" s="204" t="s">
        <v>706</v>
      </c>
      <c r="H579" s="205">
        <v>5760</v>
      </c>
      <c r="I579" s="206"/>
      <c r="J579" s="207">
        <f>ROUND(I579*H579,2)</f>
        <v>0</v>
      </c>
      <c r="K579" s="203" t="s">
        <v>36</v>
      </c>
      <c r="L579" s="57"/>
      <c r="M579" s="208" t="s">
        <v>36</v>
      </c>
      <c r="N579" s="209" t="s">
        <v>50</v>
      </c>
      <c r="O579" s="38"/>
      <c r="P579" s="210">
        <f>O579*H579</f>
        <v>0</v>
      </c>
      <c r="Q579" s="210">
        <v>0</v>
      </c>
      <c r="R579" s="210">
        <f>Q579*H579</f>
        <v>0</v>
      </c>
      <c r="S579" s="210">
        <v>0</v>
      </c>
      <c r="T579" s="211">
        <f>S579*H579</f>
        <v>0</v>
      </c>
      <c r="AR579" s="19" t="s">
        <v>415</v>
      </c>
      <c r="AT579" s="19" t="s">
        <v>410</v>
      </c>
      <c r="AU579" s="19" t="s">
        <v>94</v>
      </c>
      <c r="AY579" s="19" t="s">
        <v>406</v>
      </c>
      <c r="BE579" s="212">
        <f>IF(N579="základní",J579,0)</f>
        <v>0</v>
      </c>
      <c r="BF579" s="212">
        <f>IF(N579="snížená",J579,0)</f>
        <v>0</v>
      </c>
      <c r="BG579" s="212">
        <f>IF(N579="zákl. přenesená",J579,0)</f>
        <v>0</v>
      </c>
      <c r="BH579" s="212">
        <f>IF(N579="sníž. přenesená",J579,0)</f>
        <v>0</v>
      </c>
      <c r="BI579" s="212">
        <f>IF(N579="nulová",J579,0)</f>
        <v>0</v>
      </c>
      <c r="BJ579" s="19" t="s">
        <v>23</v>
      </c>
      <c r="BK579" s="212">
        <f>ROUND(I579*H579,2)</f>
        <v>0</v>
      </c>
      <c r="BL579" s="19" t="s">
        <v>415</v>
      </c>
      <c r="BM579" s="19" t="s">
        <v>5489</v>
      </c>
    </row>
    <row r="580" spans="2:65" s="13" customFormat="1" x14ac:dyDescent="0.3">
      <c r="B580" s="225"/>
      <c r="C580" s="226"/>
      <c r="D580" s="247" t="s">
        <v>417</v>
      </c>
      <c r="E580" s="251" t="s">
        <v>36</v>
      </c>
      <c r="F580" s="252" t="s">
        <v>5490</v>
      </c>
      <c r="G580" s="226"/>
      <c r="H580" s="253">
        <v>5760</v>
      </c>
      <c r="I580" s="230"/>
      <c r="J580" s="226"/>
      <c r="K580" s="226"/>
      <c r="L580" s="231"/>
      <c r="M580" s="232"/>
      <c r="N580" s="233"/>
      <c r="O580" s="233"/>
      <c r="P580" s="233"/>
      <c r="Q580" s="233"/>
      <c r="R580" s="233"/>
      <c r="S580" s="233"/>
      <c r="T580" s="234"/>
      <c r="AT580" s="235" t="s">
        <v>417</v>
      </c>
      <c r="AU580" s="235" t="s">
        <v>94</v>
      </c>
      <c r="AV580" s="13" t="s">
        <v>87</v>
      </c>
      <c r="AW580" s="13" t="s">
        <v>43</v>
      </c>
      <c r="AX580" s="13" t="s">
        <v>23</v>
      </c>
      <c r="AY580" s="235" t="s">
        <v>406</v>
      </c>
    </row>
    <row r="581" spans="2:65" s="1" customFormat="1" ht="22.5" customHeight="1" x14ac:dyDescent="0.3">
      <c r="B581" s="37"/>
      <c r="C581" s="201" t="s">
        <v>1152</v>
      </c>
      <c r="D581" s="201" t="s">
        <v>410</v>
      </c>
      <c r="E581" s="202" t="s">
        <v>720</v>
      </c>
      <c r="F581" s="203" t="s">
        <v>721</v>
      </c>
      <c r="G581" s="204" t="s">
        <v>466</v>
      </c>
      <c r="H581" s="205">
        <v>188.56200000000001</v>
      </c>
      <c r="I581" s="206"/>
      <c r="J581" s="207">
        <f>ROUND(I581*H581,2)</f>
        <v>0</v>
      </c>
      <c r="K581" s="203" t="s">
        <v>36</v>
      </c>
      <c r="L581" s="57"/>
      <c r="M581" s="208" t="s">
        <v>36</v>
      </c>
      <c r="N581" s="209" t="s">
        <v>50</v>
      </c>
      <c r="O581" s="38"/>
      <c r="P581" s="210">
        <f>O581*H581</f>
        <v>0</v>
      </c>
      <c r="Q581" s="210">
        <v>0</v>
      </c>
      <c r="R581" s="210">
        <f>Q581*H581</f>
        <v>0</v>
      </c>
      <c r="S581" s="210">
        <v>0</v>
      </c>
      <c r="T581" s="211">
        <f>S581*H581</f>
        <v>0</v>
      </c>
      <c r="AR581" s="19" t="s">
        <v>415</v>
      </c>
      <c r="AT581" s="19" t="s">
        <v>410</v>
      </c>
      <c r="AU581" s="19" t="s">
        <v>94</v>
      </c>
      <c r="AY581" s="19" t="s">
        <v>406</v>
      </c>
      <c r="BE581" s="212">
        <f>IF(N581="základní",J581,0)</f>
        <v>0</v>
      </c>
      <c r="BF581" s="212">
        <f>IF(N581="snížená",J581,0)</f>
        <v>0</v>
      </c>
      <c r="BG581" s="212">
        <f>IF(N581="zákl. přenesená",J581,0)</f>
        <v>0</v>
      </c>
      <c r="BH581" s="212">
        <f>IF(N581="sníž. přenesená",J581,0)</f>
        <v>0</v>
      </c>
      <c r="BI581" s="212">
        <f>IF(N581="nulová",J581,0)</f>
        <v>0</v>
      </c>
      <c r="BJ581" s="19" t="s">
        <v>23</v>
      </c>
      <c r="BK581" s="212">
        <f>ROUND(I581*H581,2)</f>
        <v>0</v>
      </c>
      <c r="BL581" s="19" t="s">
        <v>415</v>
      </c>
      <c r="BM581" s="19" t="s">
        <v>5491</v>
      </c>
    </row>
    <row r="582" spans="2:65" s="12" customFormat="1" x14ac:dyDescent="0.3">
      <c r="B582" s="213"/>
      <c r="C582" s="214"/>
      <c r="D582" s="215" t="s">
        <v>417</v>
      </c>
      <c r="E582" s="216" t="s">
        <v>36</v>
      </c>
      <c r="F582" s="217" t="s">
        <v>5492</v>
      </c>
      <c r="G582" s="214"/>
      <c r="H582" s="218" t="s">
        <v>36</v>
      </c>
      <c r="I582" s="219"/>
      <c r="J582" s="214"/>
      <c r="K582" s="214"/>
      <c r="L582" s="220"/>
      <c r="M582" s="221"/>
      <c r="N582" s="222"/>
      <c r="O582" s="222"/>
      <c r="P582" s="222"/>
      <c r="Q582" s="222"/>
      <c r="R582" s="222"/>
      <c r="S582" s="222"/>
      <c r="T582" s="223"/>
      <c r="AT582" s="224" t="s">
        <v>417</v>
      </c>
      <c r="AU582" s="224" t="s">
        <v>94</v>
      </c>
      <c r="AV582" s="12" t="s">
        <v>23</v>
      </c>
      <c r="AW582" s="12" t="s">
        <v>43</v>
      </c>
      <c r="AX582" s="12" t="s">
        <v>79</v>
      </c>
      <c r="AY582" s="224" t="s">
        <v>406</v>
      </c>
    </row>
    <row r="583" spans="2:65" s="13" customFormat="1" x14ac:dyDescent="0.3">
      <c r="B583" s="225"/>
      <c r="C583" s="226"/>
      <c r="D583" s="247" t="s">
        <v>417</v>
      </c>
      <c r="E583" s="251" t="s">
        <v>36</v>
      </c>
      <c r="F583" s="252" t="s">
        <v>3919</v>
      </c>
      <c r="G583" s="226"/>
      <c r="H583" s="253">
        <v>188.56200000000001</v>
      </c>
      <c r="I583" s="230"/>
      <c r="J583" s="226"/>
      <c r="K583" s="226"/>
      <c r="L583" s="231"/>
      <c r="M583" s="232"/>
      <c r="N583" s="233"/>
      <c r="O583" s="233"/>
      <c r="P583" s="233"/>
      <c r="Q583" s="233"/>
      <c r="R583" s="233"/>
      <c r="S583" s="233"/>
      <c r="T583" s="234"/>
      <c r="AT583" s="235" t="s">
        <v>417</v>
      </c>
      <c r="AU583" s="235" t="s">
        <v>94</v>
      </c>
      <c r="AV583" s="13" t="s">
        <v>87</v>
      </c>
      <c r="AW583" s="13" t="s">
        <v>43</v>
      </c>
      <c r="AX583" s="13" t="s">
        <v>23</v>
      </c>
      <c r="AY583" s="235" t="s">
        <v>406</v>
      </c>
    </row>
    <row r="584" spans="2:65" s="1" customFormat="1" ht="22.5" customHeight="1" x14ac:dyDescent="0.3">
      <c r="B584" s="37"/>
      <c r="C584" s="201" t="s">
        <v>1159</v>
      </c>
      <c r="D584" s="201" t="s">
        <v>410</v>
      </c>
      <c r="E584" s="202" t="s">
        <v>411</v>
      </c>
      <c r="F584" s="203" t="s">
        <v>412</v>
      </c>
      <c r="G584" s="204" t="s">
        <v>413</v>
      </c>
      <c r="H584" s="205">
        <v>37.712000000000003</v>
      </c>
      <c r="I584" s="206"/>
      <c r="J584" s="207">
        <f>ROUND(I584*H584,2)</f>
        <v>0</v>
      </c>
      <c r="K584" s="203" t="s">
        <v>414</v>
      </c>
      <c r="L584" s="57"/>
      <c r="M584" s="208" t="s">
        <v>36</v>
      </c>
      <c r="N584" s="209" t="s">
        <v>50</v>
      </c>
      <c r="O584" s="38"/>
      <c r="P584" s="210">
        <f>O584*H584</f>
        <v>0</v>
      </c>
      <c r="Q584" s="210">
        <v>0</v>
      </c>
      <c r="R584" s="210">
        <f>Q584*H584</f>
        <v>0</v>
      </c>
      <c r="S584" s="210">
        <v>0</v>
      </c>
      <c r="T584" s="211">
        <f>S584*H584</f>
        <v>0</v>
      </c>
      <c r="AR584" s="19" t="s">
        <v>415</v>
      </c>
      <c r="AT584" s="19" t="s">
        <v>410</v>
      </c>
      <c r="AU584" s="19" t="s">
        <v>94</v>
      </c>
      <c r="AY584" s="19" t="s">
        <v>406</v>
      </c>
      <c r="BE584" s="212">
        <f>IF(N584="základní",J584,0)</f>
        <v>0</v>
      </c>
      <c r="BF584" s="212">
        <f>IF(N584="snížená",J584,0)</f>
        <v>0</v>
      </c>
      <c r="BG584" s="212">
        <f>IF(N584="zákl. přenesená",J584,0)</f>
        <v>0</v>
      </c>
      <c r="BH584" s="212">
        <f>IF(N584="sníž. přenesená",J584,0)</f>
        <v>0</v>
      </c>
      <c r="BI584" s="212">
        <f>IF(N584="nulová",J584,0)</f>
        <v>0</v>
      </c>
      <c r="BJ584" s="19" t="s">
        <v>23</v>
      </c>
      <c r="BK584" s="212">
        <f>ROUND(I584*H584,2)</f>
        <v>0</v>
      </c>
      <c r="BL584" s="19" t="s">
        <v>415</v>
      </c>
      <c r="BM584" s="19" t="s">
        <v>5493</v>
      </c>
    </row>
    <row r="585" spans="2:65" s="12" customFormat="1" x14ac:dyDescent="0.3">
      <c r="B585" s="213"/>
      <c r="C585" s="214"/>
      <c r="D585" s="215" t="s">
        <v>417</v>
      </c>
      <c r="E585" s="216" t="s">
        <v>36</v>
      </c>
      <c r="F585" s="217" t="s">
        <v>3999</v>
      </c>
      <c r="G585" s="214"/>
      <c r="H585" s="218" t="s">
        <v>36</v>
      </c>
      <c r="I585" s="219"/>
      <c r="J585" s="214"/>
      <c r="K585" s="214"/>
      <c r="L585" s="220"/>
      <c r="M585" s="221"/>
      <c r="N585" s="222"/>
      <c r="O585" s="222"/>
      <c r="P585" s="222"/>
      <c r="Q585" s="222"/>
      <c r="R585" s="222"/>
      <c r="S585" s="222"/>
      <c r="T585" s="223"/>
      <c r="AT585" s="224" t="s">
        <v>417</v>
      </c>
      <c r="AU585" s="224" t="s">
        <v>94</v>
      </c>
      <c r="AV585" s="12" t="s">
        <v>23</v>
      </c>
      <c r="AW585" s="12" t="s">
        <v>43</v>
      </c>
      <c r="AX585" s="12" t="s">
        <v>79</v>
      </c>
      <c r="AY585" s="224" t="s">
        <v>406</v>
      </c>
    </row>
    <row r="586" spans="2:65" s="12" customFormat="1" x14ac:dyDescent="0.3">
      <c r="B586" s="213"/>
      <c r="C586" s="214"/>
      <c r="D586" s="215" t="s">
        <v>417</v>
      </c>
      <c r="E586" s="216" t="s">
        <v>36</v>
      </c>
      <c r="F586" s="217" t="s">
        <v>5492</v>
      </c>
      <c r="G586" s="214"/>
      <c r="H586" s="218" t="s">
        <v>36</v>
      </c>
      <c r="I586" s="219"/>
      <c r="J586" s="214"/>
      <c r="K586" s="214"/>
      <c r="L586" s="220"/>
      <c r="M586" s="221"/>
      <c r="N586" s="222"/>
      <c r="O586" s="222"/>
      <c r="P586" s="222"/>
      <c r="Q586" s="222"/>
      <c r="R586" s="222"/>
      <c r="S586" s="222"/>
      <c r="T586" s="223"/>
      <c r="AT586" s="224" t="s">
        <v>417</v>
      </c>
      <c r="AU586" s="224" t="s">
        <v>94</v>
      </c>
      <c r="AV586" s="12" t="s">
        <v>23</v>
      </c>
      <c r="AW586" s="12" t="s">
        <v>43</v>
      </c>
      <c r="AX586" s="12" t="s">
        <v>79</v>
      </c>
      <c r="AY586" s="224" t="s">
        <v>406</v>
      </c>
    </row>
    <row r="587" spans="2:65" s="13" customFormat="1" x14ac:dyDescent="0.3">
      <c r="B587" s="225"/>
      <c r="C587" s="226"/>
      <c r="D587" s="215" t="s">
        <v>417</v>
      </c>
      <c r="E587" s="227" t="s">
        <v>36</v>
      </c>
      <c r="F587" s="228" t="s">
        <v>5494</v>
      </c>
      <c r="G587" s="226"/>
      <c r="H587" s="229">
        <v>188.56200000000001</v>
      </c>
      <c r="I587" s="230"/>
      <c r="J587" s="226"/>
      <c r="K587" s="226"/>
      <c r="L587" s="231"/>
      <c r="M587" s="232"/>
      <c r="N587" s="233"/>
      <c r="O587" s="233"/>
      <c r="P587" s="233"/>
      <c r="Q587" s="233"/>
      <c r="R587" s="233"/>
      <c r="S587" s="233"/>
      <c r="T587" s="234"/>
      <c r="AT587" s="235" t="s">
        <v>417</v>
      </c>
      <c r="AU587" s="235" t="s">
        <v>94</v>
      </c>
      <c r="AV587" s="13" t="s">
        <v>87</v>
      </c>
      <c r="AW587" s="13" t="s">
        <v>43</v>
      </c>
      <c r="AX587" s="13" t="s">
        <v>79</v>
      </c>
      <c r="AY587" s="235" t="s">
        <v>406</v>
      </c>
    </row>
    <row r="588" spans="2:65" s="14" customFormat="1" x14ac:dyDescent="0.3">
      <c r="B588" s="236"/>
      <c r="C588" s="237"/>
      <c r="D588" s="215" t="s">
        <v>417</v>
      </c>
      <c r="E588" s="238" t="s">
        <v>3919</v>
      </c>
      <c r="F588" s="239" t="s">
        <v>421</v>
      </c>
      <c r="G588" s="237"/>
      <c r="H588" s="240">
        <v>188.56200000000001</v>
      </c>
      <c r="I588" s="241"/>
      <c r="J588" s="237"/>
      <c r="K588" s="237"/>
      <c r="L588" s="242"/>
      <c r="M588" s="243"/>
      <c r="N588" s="244"/>
      <c r="O588" s="244"/>
      <c r="P588" s="244"/>
      <c r="Q588" s="244"/>
      <c r="R588" s="244"/>
      <c r="S588" s="244"/>
      <c r="T588" s="245"/>
      <c r="AT588" s="246" t="s">
        <v>417</v>
      </c>
      <c r="AU588" s="246" t="s">
        <v>94</v>
      </c>
      <c r="AV588" s="14" t="s">
        <v>415</v>
      </c>
      <c r="AW588" s="14" t="s">
        <v>43</v>
      </c>
      <c r="AX588" s="14" t="s">
        <v>79</v>
      </c>
      <c r="AY588" s="246" t="s">
        <v>406</v>
      </c>
    </row>
    <row r="589" spans="2:65" s="12" customFormat="1" x14ac:dyDescent="0.3">
      <c r="B589" s="213"/>
      <c r="C589" s="214"/>
      <c r="D589" s="215" t="s">
        <v>417</v>
      </c>
      <c r="E589" s="216" t="s">
        <v>36</v>
      </c>
      <c r="F589" s="217" t="s">
        <v>4008</v>
      </c>
      <c r="G589" s="214"/>
      <c r="H589" s="218" t="s">
        <v>36</v>
      </c>
      <c r="I589" s="219"/>
      <c r="J589" s="214"/>
      <c r="K589" s="214"/>
      <c r="L589" s="220"/>
      <c r="M589" s="221"/>
      <c r="N589" s="222"/>
      <c r="O589" s="222"/>
      <c r="P589" s="222"/>
      <c r="Q589" s="222"/>
      <c r="R589" s="222"/>
      <c r="S589" s="222"/>
      <c r="T589" s="223"/>
      <c r="AT589" s="224" t="s">
        <v>417</v>
      </c>
      <c r="AU589" s="224" t="s">
        <v>94</v>
      </c>
      <c r="AV589" s="12" t="s">
        <v>23</v>
      </c>
      <c r="AW589" s="12" t="s">
        <v>43</v>
      </c>
      <c r="AX589" s="12" t="s">
        <v>79</v>
      </c>
      <c r="AY589" s="224" t="s">
        <v>406</v>
      </c>
    </row>
    <row r="590" spans="2:65" s="13" customFormat="1" x14ac:dyDescent="0.3">
      <c r="B590" s="225"/>
      <c r="C590" s="226"/>
      <c r="D590" s="215" t="s">
        <v>417</v>
      </c>
      <c r="E590" s="227" t="s">
        <v>36</v>
      </c>
      <c r="F590" s="228" t="s">
        <v>4161</v>
      </c>
      <c r="G590" s="226"/>
      <c r="H590" s="229">
        <v>37.712000000000003</v>
      </c>
      <c r="I590" s="230"/>
      <c r="J590" s="226"/>
      <c r="K590" s="226"/>
      <c r="L590" s="231"/>
      <c r="M590" s="232"/>
      <c r="N590" s="233"/>
      <c r="O590" s="233"/>
      <c r="P590" s="233"/>
      <c r="Q590" s="233"/>
      <c r="R590" s="233"/>
      <c r="S590" s="233"/>
      <c r="T590" s="234"/>
      <c r="AT590" s="235" t="s">
        <v>417</v>
      </c>
      <c r="AU590" s="235" t="s">
        <v>94</v>
      </c>
      <c r="AV590" s="13" t="s">
        <v>87</v>
      </c>
      <c r="AW590" s="13" t="s">
        <v>43</v>
      </c>
      <c r="AX590" s="13" t="s">
        <v>79</v>
      </c>
      <c r="AY590" s="235" t="s">
        <v>406</v>
      </c>
    </row>
    <row r="591" spans="2:65" s="14" customFormat="1" x14ac:dyDescent="0.3">
      <c r="B591" s="236"/>
      <c r="C591" s="237"/>
      <c r="D591" s="247" t="s">
        <v>417</v>
      </c>
      <c r="E591" s="248" t="s">
        <v>36</v>
      </c>
      <c r="F591" s="249" t="s">
        <v>421</v>
      </c>
      <c r="G591" s="237"/>
      <c r="H591" s="250">
        <v>37.712000000000003</v>
      </c>
      <c r="I591" s="241"/>
      <c r="J591" s="237"/>
      <c r="K591" s="237"/>
      <c r="L591" s="242"/>
      <c r="M591" s="243"/>
      <c r="N591" s="244"/>
      <c r="O591" s="244"/>
      <c r="P591" s="244"/>
      <c r="Q591" s="244"/>
      <c r="R591" s="244"/>
      <c r="S591" s="244"/>
      <c r="T591" s="245"/>
      <c r="AT591" s="246" t="s">
        <v>417</v>
      </c>
      <c r="AU591" s="246" t="s">
        <v>94</v>
      </c>
      <c r="AV591" s="14" t="s">
        <v>415</v>
      </c>
      <c r="AW591" s="14" t="s">
        <v>43</v>
      </c>
      <c r="AX591" s="14" t="s">
        <v>23</v>
      </c>
      <c r="AY591" s="246" t="s">
        <v>406</v>
      </c>
    </row>
    <row r="592" spans="2:65" s="1" customFormat="1" ht="22.5" customHeight="1" x14ac:dyDescent="0.3">
      <c r="B592" s="37"/>
      <c r="C592" s="201" t="s">
        <v>1162</v>
      </c>
      <c r="D592" s="201" t="s">
        <v>410</v>
      </c>
      <c r="E592" s="202" t="s">
        <v>5318</v>
      </c>
      <c r="F592" s="203" t="s">
        <v>5319</v>
      </c>
      <c r="G592" s="204" t="s">
        <v>413</v>
      </c>
      <c r="H592" s="205">
        <v>37.712000000000003</v>
      </c>
      <c r="I592" s="206"/>
      <c r="J592" s="207">
        <f>ROUND(I592*H592,2)</f>
        <v>0</v>
      </c>
      <c r="K592" s="203" t="s">
        <v>414</v>
      </c>
      <c r="L592" s="57"/>
      <c r="M592" s="208" t="s">
        <v>36</v>
      </c>
      <c r="N592" s="209" t="s">
        <v>50</v>
      </c>
      <c r="O592" s="38"/>
      <c r="P592" s="210">
        <f>O592*H592</f>
        <v>0</v>
      </c>
      <c r="Q592" s="210">
        <v>0</v>
      </c>
      <c r="R592" s="210">
        <f>Q592*H592</f>
        <v>0</v>
      </c>
      <c r="S592" s="210">
        <v>0</v>
      </c>
      <c r="T592" s="211">
        <f>S592*H592</f>
        <v>0</v>
      </c>
      <c r="AR592" s="19" t="s">
        <v>415</v>
      </c>
      <c r="AT592" s="19" t="s">
        <v>410</v>
      </c>
      <c r="AU592" s="19" t="s">
        <v>94</v>
      </c>
      <c r="AY592" s="19" t="s">
        <v>406</v>
      </c>
      <c r="BE592" s="212">
        <f>IF(N592="základní",J592,0)</f>
        <v>0</v>
      </c>
      <c r="BF592" s="212">
        <f>IF(N592="snížená",J592,0)</f>
        <v>0</v>
      </c>
      <c r="BG592" s="212">
        <f>IF(N592="zákl. přenesená",J592,0)</f>
        <v>0</v>
      </c>
      <c r="BH592" s="212">
        <f>IF(N592="sníž. přenesená",J592,0)</f>
        <v>0</v>
      </c>
      <c r="BI592" s="212">
        <f>IF(N592="nulová",J592,0)</f>
        <v>0</v>
      </c>
      <c r="BJ592" s="19" t="s">
        <v>23</v>
      </c>
      <c r="BK592" s="212">
        <f>ROUND(I592*H592,2)</f>
        <v>0</v>
      </c>
      <c r="BL592" s="19" t="s">
        <v>415</v>
      </c>
      <c r="BM592" s="19" t="s">
        <v>5495</v>
      </c>
    </row>
    <row r="593" spans="2:65" s="12" customFormat="1" x14ac:dyDescent="0.3">
      <c r="B593" s="213"/>
      <c r="C593" s="214"/>
      <c r="D593" s="215" t="s">
        <v>417</v>
      </c>
      <c r="E593" s="216" t="s">
        <v>36</v>
      </c>
      <c r="F593" s="217" t="s">
        <v>5496</v>
      </c>
      <c r="G593" s="214"/>
      <c r="H593" s="218" t="s">
        <v>36</v>
      </c>
      <c r="I593" s="219"/>
      <c r="J593" s="214"/>
      <c r="K593" s="214"/>
      <c r="L593" s="220"/>
      <c r="M593" s="221"/>
      <c r="N593" s="222"/>
      <c r="O593" s="222"/>
      <c r="P593" s="222"/>
      <c r="Q593" s="222"/>
      <c r="R593" s="222"/>
      <c r="S593" s="222"/>
      <c r="T593" s="223"/>
      <c r="AT593" s="224" t="s">
        <v>417</v>
      </c>
      <c r="AU593" s="224" t="s">
        <v>94</v>
      </c>
      <c r="AV593" s="12" t="s">
        <v>23</v>
      </c>
      <c r="AW593" s="12" t="s">
        <v>43</v>
      </c>
      <c r="AX593" s="12" t="s">
        <v>79</v>
      </c>
      <c r="AY593" s="224" t="s">
        <v>406</v>
      </c>
    </row>
    <row r="594" spans="2:65" s="13" customFormat="1" x14ac:dyDescent="0.3">
      <c r="B594" s="225"/>
      <c r="C594" s="226"/>
      <c r="D594" s="247" t="s">
        <v>417</v>
      </c>
      <c r="E594" s="251" t="s">
        <v>36</v>
      </c>
      <c r="F594" s="252" t="s">
        <v>4165</v>
      </c>
      <c r="G594" s="226"/>
      <c r="H594" s="253">
        <v>37.712000000000003</v>
      </c>
      <c r="I594" s="230"/>
      <c r="J594" s="226"/>
      <c r="K594" s="226"/>
      <c r="L594" s="231"/>
      <c r="M594" s="232"/>
      <c r="N594" s="233"/>
      <c r="O594" s="233"/>
      <c r="P594" s="233"/>
      <c r="Q594" s="233"/>
      <c r="R594" s="233"/>
      <c r="S594" s="233"/>
      <c r="T594" s="234"/>
      <c r="AT594" s="235" t="s">
        <v>417</v>
      </c>
      <c r="AU594" s="235" t="s">
        <v>94</v>
      </c>
      <c r="AV594" s="13" t="s">
        <v>87</v>
      </c>
      <c r="AW594" s="13" t="s">
        <v>43</v>
      </c>
      <c r="AX594" s="13" t="s">
        <v>23</v>
      </c>
      <c r="AY594" s="235" t="s">
        <v>406</v>
      </c>
    </row>
    <row r="595" spans="2:65" s="1" customFormat="1" ht="22.5" customHeight="1" x14ac:dyDescent="0.3">
      <c r="B595" s="37"/>
      <c r="C595" s="201" t="s">
        <v>1168</v>
      </c>
      <c r="D595" s="201" t="s">
        <v>410</v>
      </c>
      <c r="E595" s="202" t="s">
        <v>5497</v>
      </c>
      <c r="F595" s="203" t="s">
        <v>5498</v>
      </c>
      <c r="G595" s="204" t="s">
        <v>413</v>
      </c>
      <c r="H595" s="205">
        <v>279.83100000000002</v>
      </c>
      <c r="I595" s="206"/>
      <c r="J595" s="207">
        <f>ROUND(I595*H595,2)</f>
        <v>0</v>
      </c>
      <c r="K595" s="203" t="s">
        <v>414</v>
      </c>
      <c r="L595" s="57"/>
      <c r="M595" s="208" t="s">
        <v>36</v>
      </c>
      <c r="N595" s="209" t="s">
        <v>50</v>
      </c>
      <c r="O595" s="38"/>
      <c r="P595" s="210">
        <f>O595*H595</f>
        <v>0</v>
      </c>
      <c r="Q595" s="210">
        <v>0</v>
      </c>
      <c r="R595" s="210">
        <f>Q595*H595</f>
        <v>0</v>
      </c>
      <c r="S595" s="210">
        <v>0</v>
      </c>
      <c r="T595" s="211">
        <f>S595*H595</f>
        <v>0</v>
      </c>
      <c r="AR595" s="19" t="s">
        <v>415</v>
      </c>
      <c r="AT595" s="19" t="s">
        <v>410</v>
      </c>
      <c r="AU595" s="19" t="s">
        <v>94</v>
      </c>
      <c r="AY595" s="19" t="s">
        <v>406</v>
      </c>
      <c r="BE595" s="212">
        <f>IF(N595="základní",J595,0)</f>
        <v>0</v>
      </c>
      <c r="BF595" s="212">
        <f>IF(N595="snížená",J595,0)</f>
        <v>0</v>
      </c>
      <c r="BG595" s="212">
        <f>IF(N595="zákl. přenesená",J595,0)</f>
        <v>0</v>
      </c>
      <c r="BH595" s="212">
        <f>IF(N595="sníž. přenesená",J595,0)</f>
        <v>0</v>
      </c>
      <c r="BI595" s="212">
        <f>IF(N595="nulová",J595,0)</f>
        <v>0</v>
      </c>
      <c r="BJ595" s="19" t="s">
        <v>23</v>
      </c>
      <c r="BK595" s="212">
        <f>ROUND(I595*H595,2)</f>
        <v>0</v>
      </c>
      <c r="BL595" s="19" t="s">
        <v>415</v>
      </c>
      <c r="BM595" s="19" t="s">
        <v>5499</v>
      </c>
    </row>
    <row r="596" spans="2:65" s="12" customFormat="1" x14ac:dyDescent="0.3">
      <c r="B596" s="213"/>
      <c r="C596" s="214"/>
      <c r="D596" s="215" t="s">
        <v>417</v>
      </c>
      <c r="E596" s="216" t="s">
        <v>36</v>
      </c>
      <c r="F596" s="217" t="s">
        <v>5492</v>
      </c>
      <c r="G596" s="214"/>
      <c r="H596" s="218" t="s">
        <v>36</v>
      </c>
      <c r="I596" s="219"/>
      <c r="J596" s="214"/>
      <c r="K596" s="214"/>
      <c r="L596" s="220"/>
      <c r="M596" s="221"/>
      <c r="N596" s="222"/>
      <c r="O596" s="222"/>
      <c r="P596" s="222"/>
      <c r="Q596" s="222"/>
      <c r="R596" s="222"/>
      <c r="S596" s="222"/>
      <c r="T596" s="223"/>
      <c r="AT596" s="224" t="s">
        <v>417</v>
      </c>
      <c r="AU596" s="224" t="s">
        <v>94</v>
      </c>
      <c r="AV596" s="12" t="s">
        <v>23</v>
      </c>
      <c r="AW596" s="12" t="s">
        <v>43</v>
      </c>
      <c r="AX596" s="12" t="s">
        <v>79</v>
      </c>
      <c r="AY596" s="224" t="s">
        <v>406</v>
      </c>
    </row>
    <row r="597" spans="2:65" s="13" customFormat="1" x14ac:dyDescent="0.3">
      <c r="B597" s="225"/>
      <c r="C597" s="226"/>
      <c r="D597" s="215" t="s">
        <v>417</v>
      </c>
      <c r="E597" s="227" t="s">
        <v>36</v>
      </c>
      <c r="F597" s="228" t="s">
        <v>5500</v>
      </c>
      <c r="G597" s="226"/>
      <c r="H597" s="229">
        <v>972.072</v>
      </c>
      <c r="I597" s="230"/>
      <c r="J597" s="226"/>
      <c r="K597" s="226"/>
      <c r="L597" s="231"/>
      <c r="M597" s="232"/>
      <c r="N597" s="233"/>
      <c r="O597" s="233"/>
      <c r="P597" s="233"/>
      <c r="Q597" s="233"/>
      <c r="R597" s="233"/>
      <c r="S597" s="233"/>
      <c r="T597" s="234"/>
      <c r="AT597" s="235" t="s">
        <v>417</v>
      </c>
      <c r="AU597" s="235" t="s">
        <v>94</v>
      </c>
      <c r="AV597" s="13" t="s">
        <v>87</v>
      </c>
      <c r="AW597" s="13" t="s">
        <v>43</v>
      </c>
      <c r="AX597" s="13" t="s">
        <v>79</v>
      </c>
      <c r="AY597" s="235" t="s">
        <v>406</v>
      </c>
    </row>
    <row r="598" spans="2:65" s="13" customFormat="1" x14ac:dyDescent="0.3">
      <c r="B598" s="225"/>
      <c r="C598" s="226"/>
      <c r="D598" s="215" t="s">
        <v>417</v>
      </c>
      <c r="E598" s="227" t="s">
        <v>36</v>
      </c>
      <c r="F598" s="228" t="s">
        <v>5501</v>
      </c>
      <c r="G598" s="226"/>
      <c r="H598" s="229">
        <v>17.266999999999999</v>
      </c>
      <c r="I598" s="230"/>
      <c r="J598" s="226"/>
      <c r="K598" s="226"/>
      <c r="L598" s="231"/>
      <c r="M598" s="232"/>
      <c r="N598" s="233"/>
      <c r="O598" s="233"/>
      <c r="P598" s="233"/>
      <c r="Q598" s="233"/>
      <c r="R598" s="233"/>
      <c r="S598" s="233"/>
      <c r="T598" s="234"/>
      <c r="AT598" s="235" t="s">
        <v>417</v>
      </c>
      <c r="AU598" s="235" t="s">
        <v>94</v>
      </c>
      <c r="AV598" s="13" t="s">
        <v>87</v>
      </c>
      <c r="AW598" s="13" t="s">
        <v>43</v>
      </c>
      <c r="AX598" s="13" t="s">
        <v>79</v>
      </c>
      <c r="AY598" s="235" t="s">
        <v>406</v>
      </c>
    </row>
    <row r="599" spans="2:65" s="15" customFormat="1" x14ac:dyDescent="0.3">
      <c r="B599" s="254"/>
      <c r="C599" s="255"/>
      <c r="D599" s="215" t="s">
        <v>417</v>
      </c>
      <c r="E599" s="256" t="s">
        <v>3947</v>
      </c>
      <c r="F599" s="257" t="s">
        <v>435</v>
      </c>
      <c r="G599" s="255"/>
      <c r="H599" s="258">
        <v>989.33900000000006</v>
      </c>
      <c r="I599" s="259"/>
      <c r="J599" s="255"/>
      <c r="K599" s="255"/>
      <c r="L599" s="260"/>
      <c r="M599" s="261"/>
      <c r="N599" s="262"/>
      <c r="O599" s="262"/>
      <c r="P599" s="262"/>
      <c r="Q599" s="262"/>
      <c r="R599" s="262"/>
      <c r="S599" s="262"/>
      <c r="T599" s="263"/>
      <c r="AT599" s="264" t="s">
        <v>417</v>
      </c>
      <c r="AU599" s="264" t="s">
        <v>94</v>
      </c>
      <c r="AV599" s="15" t="s">
        <v>94</v>
      </c>
      <c r="AW599" s="15" t="s">
        <v>43</v>
      </c>
      <c r="AX599" s="15" t="s">
        <v>79</v>
      </c>
      <c r="AY599" s="264" t="s">
        <v>406</v>
      </c>
    </row>
    <row r="600" spans="2:65" s="12" customFormat="1" x14ac:dyDescent="0.3">
      <c r="B600" s="213"/>
      <c r="C600" s="214"/>
      <c r="D600" s="215" t="s">
        <v>417</v>
      </c>
      <c r="E600" s="216" t="s">
        <v>36</v>
      </c>
      <c r="F600" s="217" t="s">
        <v>765</v>
      </c>
      <c r="G600" s="214"/>
      <c r="H600" s="218" t="s">
        <v>36</v>
      </c>
      <c r="I600" s="219"/>
      <c r="J600" s="214"/>
      <c r="K600" s="214"/>
      <c r="L600" s="220"/>
      <c r="M600" s="221"/>
      <c r="N600" s="222"/>
      <c r="O600" s="222"/>
      <c r="P600" s="222"/>
      <c r="Q600" s="222"/>
      <c r="R600" s="222"/>
      <c r="S600" s="222"/>
      <c r="T600" s="223"/>
      <c r="AT600" s="224" t="s">
        <v>417</v>
      </c>
      <c r="AU600" s="224" t="s">
        <v>94</v>
      </c>
      <c r="AV600" s="12" t="s">
        <v>23</v>
      </c>
      <c r="AW600" s="12" t="s">
        <v>43</v>
      </c>
      <c r="AX600" s="12" t="s">
        <v>79</v>
      </c>
      <c r="AY600" s="224" t="s">
        <v>406</v>
      </c>
    </row>
    <row r="601" spans="2:65" s="13" customFormat="1" x14ac:dyDescent="0.3">
      <c r="B601" s="225"/>
      <c r="C601" s="226"/>
      <c r="D601" s="215" t="s">
        <v>417</v>
      </c>
      <c r="E601" s="227" t="s">
        <v>36</v>
      </c>
      <c r="F601" s="228" t="s">
        <v>5502</v>
      </c>
      <c r="G601" s="226"/>
      <c r="H601" s="229">
        <v>-56.569000000000003</v>
      </c>
      <c r="I601" s="230"/>
      <c r="J601" s="226"/>
      <c r="K601" s="226"/>
      <c r="L601" s="231"/>
      <c r="M601" s="232"/>
      <c r="N601" s="233"/>
      <c r="O601" s="233"/>
      <c r="P601" s="233"/>
      <c r="Q601" s="233"/>
      <c r="R601" s="233"/>
      <c r="S601" s="233"/>
      <c r="T601" s="234"/>
      <c r="AT601" s="235" t="s">
        <v>417</v>
      </c>
      <c r="AU601" s="235" t="s">
        <v>94</v>
      </c>
      <c r="AV601" s="13" t="s">
        <v>87</v>
      </c>
      <c r="AW601" s="13" t="s">
        <v>43</v>
      </c>
      <c r="AX601" s="13" t="s">
        <v>79</v>
      </c>
      <c r="AY601" s="235" t="s">
        <v>406</v>
      </c>
    </row>
    <row r="602" spans="2:65" s="14" customFormat="1" x14ac:dyDescent="0.3">
      <c r="B602" s="236"/>
      <c r="C602" s="237"/>
      <c r="D602" s="215" t="s">
        <v>417</v>
      </c>
      <c r="E602" s="238" t="s">
        <v>364</v>
      </c>
      <c r="F602" s="239" t="s">
        <v>421</v>
      </c>
      <c r="G602" s="237"/>
      <c r="H602" s="240">
        <v>932.77</v>
      </c>
      <c r="I602" s="241"/>
      <c r="J602" s="237"/>
      <c r="K602" s="237"/>
      <c r="L602" s="242"/>
      <c r="M602" s="243"/>
      <c r="N602" s="244"/>
      <c r="O602" s="244"/>
      <c r="P602" s="244"/>
      <c r="Q602" s="244"/>
      <c r="R602" s="244"/>
      <c r="S602" s="244"/>
      <c r="T602" s="245"/>
      <c r="AT602" s="246" t="s">
        <v>417</v>
      </c>
      <c r="AU602" s="246" t="s">
        <v>94</v>
      </c>
      <c r="AV602" s="14" t="s">
        <v>415</v>
      </c>
      <c r="AW602" s="14" t="s">
        <v>43</v>
      </c>
      <c r="AX602" s="14" t="s">
        <v>79</v>
      </c>
      <c r="AY602" s="246" t="s">
        <v>406</v>
      </c>
    </row>
    <row r="603" spans="2:65" s="12" customFormat="1" x14ac:dyDescent="0.3">
      <c r="B603" s="213"/>
      <c r="C603" s="214"/>
      <c r="D603" s="215" t="s">
        <v>417</v>
      </c>
      <c r="E603" s="216" t="s">
        <v>36</v>
      </c>
      <c r="F603" s="217" t="s">
        <v>450</v>
      </c>
      <c r="G603" s="214"/>
      <c r="H603" s="218" t="s">
        <v>36</v>
      </c>
      <c r="I603" s="219"/>
      <c r="J603" s="214"/>
      <c r="K603" s="214"/>
      <c r="L603" s="220"/>
      <c r="M603" s="221"/>
      <c r="N603" s="222"/>
      <c r="O603" s="222"/>
      <c r="P603" s="222"/>
      <c r="Q603" s="222"/>
      <c r="R603" s="222"/>
      <c r="S603" s="222"/>
      <c r="T603" s="223"/>
      <c r="AT603" s="224" t="s">
        <v>417</v>
      </c>
      <c r="AU603" s="224" t="s">
        <v>94</v>
      </c>
      <c r="AV603" s="12" t="s">
        <v>23</v>
      </c>
      <c r="AW603" s="12" t="s">
        <v>43</v>
      </c>
      <c r="AX603" s="12" t="s">
        <v>79</v>
      </c>
      <c r="AY603" s="224" t="s">
        <v>406</v>
      </c>
    </row>
    <row r="604" spans="2:65" s="13" customFormat="1" x14ac:dyDescent="0.3">
      <c r="B604" s="225"/>
      <c r="C604" s="226"/>
      <c r="D604" s="247" t="s">
        <v>417</v>
      </c>
      <c r="E604" s="251" t="s">
        <v>36</v>
      </c>
      <c r="F604" s="252" t="s">
        <v>5503</v>
      </c>
      <c r="G604" s="226"/>
      <c r="H604" s="253">
        <v>279.83100000000002</v>
      </c>
      <c r="I604" s="230"/>
      <c r="J604" s="226"/>
      <c r="K604" s="226"/>
      <c r="L604" s="231"/>
      <c r="M604" s="232"/>
      <c r="N604" s="233"/>
      <c r="O604" s="233"/>
      <c r="P604" s="233"/>
      <c r="Q604" s="233"/>
      <c r="R604" s="233"/>
      <c r="S604" s="233"/>
      <c r="T604" s="234"/>
      <c r="AT604" s="235" t="s">
        <v>417</v>
      </c>
      <c r="AU604" s="235" t="s">
        <v>94</v>
      </c>
      <c r="AV604" s="13" t="s">
        <v>87</v>
      </c>
      <c r="AW604" s="13" t="s">
        <v>43</v>
      </c>
      <c r="AX604" s="13" t="s">
        <v>23</v>
      </c>
      <c r="AY604" s="235" t="s">
        <v>406</v>
      </c>
    </row>
    <row r="605" spans="2:65" s="1" customFormat="1" ht="22.5" customHeight="1" x14ac:dyDescent="0.3">
      <c r="B605" s="37"/>
      <c r="C605" s="201" t="s">
        <v>1171</v>
      </c>
      <c r="D605" s="201" t="s">
        <v>410</v>
      </c>
      <c r="E605" s="202" t="s">
        <v>858</v>
      </c>
      <c r="F605" s="203" t="s">
        <v>859</v>
      </c>
      <c r="G605" s="204" t="s">
        <v>413</v>
      </c>
      <c r="H605" s="205">
        <v>55.966000000000001</v>
      </c>
      <c r="I605" s="206"/>
      <c r="J605" s="207">
        <f>ROUND(I605*H605,2)</f>
        <v>0</v>
      </c>
      <c r="K605" s="203" t="s">
        <v>414</v>
      </c>
      <c r="L605" s="57"/>
      <c r="M605" s="208" t="s">
        <v>36</v>
      </c>
      <c r="N605" s="209" t="s">
        <v>50</v>
      </c>
      <c r="O605" s="38"/>
      <c r="P605" s="210">
        <f>O605*H605</f>
        <v>0</v>
      </c>
      <c r="Q605" s="210">
        <v>0</v>
      </c>
      <c r="R605" s="210">
        <f>Q605*H605</f>
        <v>0</v>
      </c>
      <c r="S605" s="210">
        <v>0</v>
      </c>
      <c r="T605" s="211">
        <f>S605*H605</f>
        <v>0</v>
      </c>
      <c r="AR605" s="19" t="s">
        <v>415</v>
      </c>
      <c r="AT605" s="19" t="s">
        <v>410</v>
      </c>
      <c r="AU605" s="19" t="s">
        <v>94</v>
      </c>
      <c r="AY605" s="19" t="s">
        <v>406</v>
      </c>
      <c r="BE605" s="212">
        <f>IF(N605="základní",J605,0)</f>
        <v>0</v>
      </c>
      <c r="BF605" s="212">
        <f>IF(N605="snížená",J605,0)</f>
        <v>0</v>
      </c>
      <c r="BG605" s="212">
        <f>IF(N605="zákl. přenesená",J605,0)</f>
        <v>0</v>
      </c>
      <c r="BH605" s="212">
        <f>IF(N605="sníž. přenesená",J605,0)</f>
        <v>0</v>
      </c>
      <c r="BI605" s="212">
        <f>IF(N605="nulová",J605,0)</f>
        <v>0</v>
      </c>
      <c r="BJ605" s="19" t="s">
        <v>23</v>
      </c>
      <c r="BK605" s="212">
        <f>ROUND(I605*H605,2)</f>
        <v>0</v>
      </c>
      <c r="BL605" s="19" t="s">
        <v>415</v>
      </c>
      <c r="BM605" s="19" t="s">
        <v>5504</v>
      </c>
    </row>
    <row r="606" spans="2:65" s="13" customFormat="1" x14ac:dyDescent="0.3">
      <c r="B606" s="225"/>
      <c r="C606" s="226"/>
      <c r="D606" s="247" t="s">
        <v>417</v>
      </c>
      <c r="E606" s="251" t="s">
        <v>36</v>
      </c>
      <c r="F606" s="252" t="s">
        <v>5505</v>
      </c>
      <c r="G606" s="226"/>
      <c r="H606" s="253">
        <v>55.966000000000001</v>
      </c>
      <c r="I606" s="230"/>
      <c r="J606" s="226"/>
      <c r="K606" s="226"/>
      <c r="L606" s="231"/>
      <c r="M606" s="232"/>
      <c r="N606" s="233"/>
      <c r="O606" s="233"/>
      <c r="P606" s="233"/>
      <c r="Q606" s="233"/>
      <c r="R606" s="233"/>
      <c r="S606" s="233"/>
      <c r="T606" s="234"/>
      <c r="AT606" s="235" t="s">
        <v>417</v>
      </c>
      <c r="AU606" s="235" t="s">
        <v>94</v>
      </c>
      <c r="AV606" s="13" t="s">
        <v>87</v>
      </c>
      <c r="AW606" s="13" t="s">
        <v>43</v>
      </c>
      <c r="AX606" s="13" t="s">
        <v>23</v>
      </c>
      <c r="AY606" s="235" t="s">
        <v>406</v>
      </c>
    </row>
    <row r="607" spans="2:65" s="1" customFormat="1" ht="22.5" customHeight="1" x14ac:dyDescent="0.3">
      <c r="B607" s="37"/>
      <c r="C607" s="201" t="s">
        <v>1176</v>
      </c>
      <c r="D607" s="201" t="s">
        <v>410</v>
      </c>
      <c r="E607" s="202" t="s">
        <v>5506</v>
      </c>
      <c r="F607" s="203" t="s">
        <v>5507</v>
      </c>
      <c r="G607" s="204" t="s">
        <v>413</v>
      </c>
      <c r="H607" s="205">
        <v>606.30100000000004</v>
      </c>
      <c r="I607" s="206"/>
      <c r="J607" s="207">
        <f>ROUND(I607*H607,2)</f>
        <v>0</v>
      </c>
      <c r="K607" s="203" t="s">
        <v>414</v>
      </c>
      <c r="L607" s="57"/>
      <c r="M607" s="208" t="s">
        <v>36</v>
      </c>
      <c r="N607" s="209" t="s">
        <v>50</v>
      </c>
      <c r="O607" s="38"/>
      <c r="P607" s="210">
        <f>O607*H607</f>
        <v>0</v>
      </c>
      <c r="Q607" s="210">
        <v>0</v>
      </c>
      <c r="R607" s="210">
        <f>Q607*H607</f>
        <v>0</v>
      </c>
      <c r="S607" s="210">
        <v>0</v>
      </c>
      <c r="T607" s="211">
        <f>S607*H607</f>
        <v>0</v>
      </c>
      <c r="AR607" s="19" t="s">
        <v>415</v>
      </c>
      <c r="AT607" s="19" t="s">
        <v>410</v>
      </c>
      <c r="AU607" s="19" t="s">
        <v>94</v>
      </c>
      <c r="AY607" s="19" t="s">
        <v>406</v>
      </c>
      <c r="BE607" s="212">
        <f>IF(N607="základní",J607,0)</f>
        <v>0</v>
      </c>
      <c r="BF607" s="212">
        <f>IF(N607="snížená",J607,0)</f>
        <v>0</v>
      </c>
      <c r="BG607" s="212">
        <f>IF(N607="zákl. přenesená",J607,0)</f>
        <v>0</v>
      </c>
      <c r="BH607" s="212">
        <f>IF(N607="sníž. přenesená",J607,0)</f>
        <v>0</v>
      </c>
      <c r="BI607" s="212">
        <f>IF(N607="nulová",J607,0)</f>
        <v>0</v>
      </c>
      <c r="BJ607" s="19" t="s">
        <v>23</v>
      </c>
      <c r="BK607" s="212">
        <f>ROUND(I607*H607,2)</f>
        <v>0</v>
      </c>
      <c r="BL607" s="19" t="s">
        <v>415</v>
      </c>
      <c r="BM607" s="19" t="s">
        <v>5508</v>
      </c>
    </row>
    <row r="608" spans="2:65" s="13" customFormat="1" x14ac:dyDescent="0.3">
      <c r="B608" s="225"/>
      <c r="C608" s="226"/>
      <c r="D608" s="247" t="s">
        <v>417</v>
      </c>
      <c r="E608" s="251" t="s">
        <v>36</v>
      </c>
      <c r="F608" s="252" t="s">
        <v>5509</v>
      </c>
      <c r="G608" s="226"/>
      <c r="H608" s="253">
        <v>606.30100000000004</v>
      </c>
      <c r="I608" s="230"/>
      <c r="J608" s="226"/>
      <c r="K608" s="226"/>
      <c r="L608" s="231"/>
      <c r="M608" s="232"/>
      <c r="N608" s="233"/>
      <c r="O608" s="233"/>
      <c r="P608" s="233"/>
      <c r="Q608" s="233"/>
      <c r="R608" s="233"/>
      <c r="S608" s="233"/>
      <c r="T608" s="234"/>
      <c r="AT608" s="235" t="s">
        <v>417</v>
      </c>
      <c r="AU608" s="235" t="s">
        <v>94</v>
      </c>
      <c r="AV608" s="13" t="s">
        <v>87</v>
      </c>
      <c r="AW608" s="13" t="s">
        <v>43</v>
      </c>
      <c r="AX608" s="13" t="s">
        <v>23</v>
      </c>
      <c r="AY608" s="235" t="s">
        <v>406</v>
      </c>
    </row>
    <row r="609" spans="2:65" s="1" customFormat="1" ht="22.5" customHeight="1" x14ac:dyDescent="0.3">
      <c r="B609" s="37"/>
      <c r="C609" s="201" t="s">
        <v>1181</v>
      </c>
      <c r="D609" s="201" t="s">
        <v>410</v>
      </c>
      <c r="E609" s="202" t="s">
        <v>868</v>
      </c>
      <c r="F609" s="203" t="s">
        <v>869</v>
      </c>
      <c r="G609" s="204" t="s">
        <v>413</v>
      </c>
      <c r="H609" s="205">
        <v>121.26</v>
      </c>
      <c r="I609" s="206"/>
      <c r="J609" s="207">
        <f>ROUND(I609*H609,2)</f>
        <v>0</v>
      </c>
      <c r="K609" s="203" t="s">
        <v>414</v>
      </c>
      <c r="L609" s="57"/>
      <c r="M609" s="208" t="s">
        <v>36</v>
      </c>
      <c r="N609" s="209" t="s">
        <v>50</v>
      </c>
      <c r="O609" s="38"/>
      <c r="P609" s="210">
        <f>O609*H609</f>
        <v>0</v>
      </c>
      <c r="Q609" s="210">
        <v>0</v>
      </c>
      <c r="R609" s="210">
        <f>Q609*H609</f>
        <v>0</v>
      </c>
      <c r="S609" s="210">
        <v>0</v>
      </c>
      <c r="T609" s="211">
        <f>S609*H609</f>
        <v>0</v>
      </c>
      <c r="AR609" s="19" t="s">
        <v>415</v>
      </c>
      <c r="AT609" s="19" t="s">
        <v>410</v>
      </c>
      <c r="AU609" s="19" t="s">
        <v>94</v>
      </c>
      <c r="AY609" s="19" t="s">
        <v>406</v>
      </c>
      <c r="BE609" s="212">
        <f>IF(N609="základní",J609,0)</f>
        <v>0</v>
      </c>
      <c r="BF609" s="212">
        <f>IF(N609="snížená",J609,0)</f>
        <v>0</v>
      </c>
      <c r="BG609" s="212">
        <f>IF(N609="zákl. přenesená",J609,0)</f>
        <v>0</v>
      </c>
      <c r="BH609" s="212">
        <f>IF(N609="sníž. přenesená",J609,0)</f>
        <v>0</v>
      </c>
      <c r="BI609" s="212">
        <f>IF(N609="nulová",J609,0)</f>
        <v>0</v>
      </c>
      <c r="BJ609" s="19" t="s">
        <v>23</v>
      </c>
      <c r="BK609" s="212">
        <f>ROUND(I609*H609,2)</f>
        <v>0</v>
      </c>
      <c r="BL609" s="19" t="s">
        <v>415</v>
      </c>
      <c r="BM609" s="19" t="s">
        <v>5510</v>
      </c>
    </row>
    <row r="610" spans="2:65" s="13" customFormat="1" x14ac:dyDescent="0.3">
      <c r="B610" s="225"/>
      <c r="C610" s="226"/>
      <c r="D610" s="247" t="s">
        <v>417</v>
      </c>
      <c r="E610" s="251" t="s">
        <v>36</v>
      </c>
      <c r="F610" s="252" t="s">
        <v>5511</v>
      </c>
      <c r="G610" s="226"/>
      <c r="H610" s="253">
        <v>121.26</v>
      </c>
      <c r="I610" s="230"/>
      <c r="J610" s="226"/>
      <c r="K610" s="226"/>
      <c r="L610" s="231"/>
      <c r="M610" s="232"/>
      <c r="N610" s="233"/>
      <c r="O610" s="233"/>
      <c r="P610" s="233"/>
      <c r="Q610" s="233"/>
      <c r="R610" s="233"/>
      <c r="S610" s="233"/>
      <c r="T610" s="234"/>
      <c r="AT610" s="235" t="s">
        <v>417</v>
      </c>
      <c r="AU610" s="235" t="s">
        <v>94</v>
      </c>
      <c r="AV610" s="13" t="s">
        <v>87</v>
      </c>
      <c r="AW610" s="13" t="s">
        <v>43</v>
      </c>
      <c r="AX610" s="13" t="s">
        <v>23</v>
      </c>
      <c r="AY610" s="235" t="s">
        <v>406</v>
      </c>
    </row>
    <row r="611" spans="2:65" s="1" customFormat="1" ht="22.5" customHeight="1" x14ac:dyDescent="0.3">
      <c r="B611" s="37"/>
      <c r="C611" s="201" t="s">
        <v>1186</v>
      </c>
      <c r="D611" s="201" t="s">
        <v>410</v>
      </c>
      <c r="E611" s="202" t="s">
        <v>5512</v>
      </c>
      <c r="F611" s="203" t="s">
        <v>5513</v>
      </c>
      <c r="G611" s="204" t="s">
        <v>413</v>
      </c>
      <c r="H611" s="205">
        <v>46.639000000000003</v>
      </c>
      <c r="I611" s="206"/>
      <c r="J611" s="207">
        <f>ROUND(I611*H611,2)</f>
        <v>0</v>
      </c>
      <c r="K611" s="203" t="s">
        <v>414</v>
      </c>
      <c r="L611" s="57"/>
      <c r="M611" s="208" t="s">
        <v>36</v>
      </c>
      <c r="N611" s="209" t="s">
        <v>50</v>
      </c>
      <c r="O611" s="38"/>
      <c r="P611" s="210">
        <f>O611*H611</f>
        <v>0</v>
      </c>
      <c r="Q611" s="210">
        <v>8.3000000000000001E-3</v>
      </c>
      <c r="R611" s="210">
        <f>Q611*H611</f>
        <v>0.38710370000000005</v>
      </c>
      <c r="S611" s="210">
        <v>0</v>
      </c>
      <c r="T611" s="211">
        <f>S611*H611</f>
        <v>0</v>
      </c>
      <c r="AR611" s="19" t="s">
        <v>415</v>
      </c>
      <c r="AT611" s="19" t="s">
        <v>410</v>
      </c>
      <c r="AU611" s="19" t="s">
        <v>94</v>
      </c>
      <c r="AY611" s="19" t="s">
        <v>406</v>
      </c>
      <c r="BE611" s="212">
        <f>IF(N611="základní",J611,0)</f>
        <v>0</v>
      </c>
      <c r="BF611" s="212">
        <f>IF(N611="snížená",J611,0)</f>
        <v>0</v>
      </c>
      <c r="BG611" s="212">
        <f>IF(N611="zákl. přenesená",J611,0)</f>
        <v>0</v>
      </c>
      <c r="BH611" s="212">
        <f>IF(N611="sníž. přenesená",J611,0)</f>
        <v>0</v>
      </c>
      <c r="BI611" s="212">
        <f>IF(N611="nulová",J611,0)</f>
        <v>0</v>
      </c>
      <c r="BJ611" s="19" t="s">
        <v>23</v>
      </c>
      <c r="BK611" s="212">
        <f>ROUND(I611*H611,2)</f>
        <v>0</v>
      </c>
      <c r="BL611" s="19" t="s">
        <v>415</v>
      </c>
      <c r="BM611" s="19" t="s">
        <v>5514</v>
      </c>
    </row>
    <row r="612" spans="2:65" s="13" customFormat="1" x14ac:dyDescent="0.3">
      <c r="B612" s="225"/>
      <c r="C612" s="226"/>
      <c r="D612" s="247" t="s">
        <v>417</v>
      </c>
      <c r="E612" s="251" t="s">
        <v>36</v>
      </c>
      <c r="F612" s="252" t="s">
        <v>5515</v>
      </c>
      <c r="G612" s="226"/>
      <c r="H612" s="253">
        <v>46.639000000000003</v>
      </c>
      <c r="I612" s="230"/>
      <c r="J612" s="226"/>
      <c r="K612" s="226"/>
      <c r="L612" s="231"/>
      <c r="M612" s="232"/>
      <c r="N612" s="233"/>
      <c r="O612" s="233"/>
      <c r="P612" s="233"/>
      <c r="Q612" s="233"/>
      <c r="R612" s="233"/>
      <c r="S612" s="233"/>
      <c r="T612" s="234"/>
      <c r="AT612" s="235" t="s">
        <v>417</v>
      </c>
      <c r="AU612" s="235" t="s">
        <v>94</v>
      </c>
      <c r="AV612" s="13" t="s">
        <v>87</v>
      </c>
      <c r="AW612" s="13" t="s">
        <v>43</v>
      </c>
      <c r="AX612" s="13" t="s">
        <v>23</v>
      </c>
      <c r="AY612" s="235" t="s">
        <v>406</v>
      </c>
    </row>
    <row r="613" spans="2:65" s="1" customFormat="1" ht="31.5" customHeight="1" x14ac:dyDescent="0.3">
      <c r="B613" s="37"/>
      <c r="C613" s="201" t="s">
        <v>1191</v>
      </c>
      <c r="D613" s="201" t="s">
        <v>410</v>
      </c>
      <c r="E613" s="202" t="s">
        <v>5516</v>
      </c>
      <c r="F613" s="203" t="s">
        <v>5517</v>
      </c>
      <c r="G613" s="204" t="s">
        <v>596</v>
      </c>
      <c r="H613" s="205">
        <v>47</v>
      </c>
      <c r="I613" s="206"/>
      <c r="J613" s="207">
        <f>ROUND(I613*H613,2)</f>
        <v>0</v>
      </c>
      <c r="K613" s="203" t="s">
        <v>36</v>
      </c>
      <c r="L613" s="57"/>
      <c r="M613" s="208" t="s">
        <v>36</v>
      </c>
      <c r="N613" s="209" t="s">
        <v>50</v>
      </c>
      <c r="O613" s="38"/>
      <c r="P613" s="210">
        <f>O613*H613</f>
        <v>0</v>
      </c>
      <c r="Q613" s="210">
        <v>0</v>
      </c>
      <c r="R613" s="210">
        <f>Q613*H613</f>
        <v>0</v>
      </c>
      <c r="S613" s="210">
        <v>6.5000000000000002E-2</v>
      </c>
      <c r="T613" s="211">
        <f>S613*H613</f>
        <v>3.0550000000000002</v>
      </c>
      <c r="AR613" s="19" t="s">
        <v>415</v>
      </c>
      <c r="AT613" s="19" t="s">
        <v>410</v>
      </c>
      <c r="AU613" s="19" t="s">
        <v>94</v>
      </c>
      <c r="AY613" s="19" t="s">
        <v>406</v>
      </c>
      <c r="BE613" s="212">
        <f>IF(N613="základní",J613,0)</f>
        <v>0</v>
      </c>
      <c r="BF613" s="212">
        <f>IF(N613="snížená",J613,0)</f>
        <v>0</v>
      </c>
      <c r="BG613" s="212">
        <f>IF(N613="zákl. přenesená",J613,0)</f>
        <v>0</v>
      </c>
      <c r="BH613" s="212">
        <f>IF(N613="sníž. přenesená",J613,0)</f>
        <v>0</v>
      </c>
      <c r="BI613" s="212">
        <f>IF(N613="nulová",J613,0)</f>
        <v>0</v>
      </c>
      <c r="BJ613" s="19" t="s">
        <v>23</v>
      </c>
      <c r="BK613" s="212">
        <f>ROUND(I613*H613,2)</f>
        <v>0</v>
      </c>
      <c r="BL613" s="19" t="s">
        <v>415</v>
      </c>
      <c r="BM613" s="19" t="s">
        <v>5518</v>
      </c>
    </row>
    <row r="614" spans="2:65" s="12" customFormat="1" x14ac:dyDescent="0.3">
      <c r="B614" s="213"/>
      <c r="C614" s="214"/>
      <c r="D614" s="215" t="s">
        <v>417</v>
      </c>
      <c r="E614" s="216" t="s">
        <v>36</v>
      </c>
      <c r="F614" s="217" t="s">
        <v>881</v>
      </c>
      <c r="G614" s="214"/>
      <c r="H614" s="218" t="s">
        <v>36</v>
      </c>
      <c r="I614" s="219"/>
      <c r="J614" s="214"/>
      <c r="K614" s="214"/>
      <c r="L614" s="220"/>
      <c r="M614" s="221"/>
      <c r="N614" s="222"/>
      <c r="O614" s="222"/>
      <c r="P614" s="222"/>
      <c r="Q614" s="222"/>
      <c r="R614" s="222"/>
      <c r="S614" s="222"/>
      <c r="T614" s="223"/>
      <c r="AT614" s="224" t="s">
        <v>417</v>
      </c>
      <c r="AU614" s="224" t="s">
        <v>94</v>
      </c>
      <c r="AV614" s="12" t="s">
        <v>23</v>
      </c>
      <c r="AW614" s="12" t="s">
        <v>43</v>
      </c>
      <c r="AX614" s="12" t="s">
        <v>79</v>
      </c>
      <c r="AY614" s="224" t="s">
        <v>406</v>
      </c>
    </row>
    <row r="615" spans="2:65" s="12" customFormat="1" x14ac:dyDescent="0.3">
      <c r="B615" s="213"/>
      <c r="C615" s="214"/>
      <c r="D615" s="215" t="s">
        <v>417</v>
      </c>
      <c r="E615" s="216" t="s">
        <v>36</v>
      </c>
      <c r="F615" s="217" t="s">
        <v>5184</v>
      </c>
      <c r="G615" s="214"/>
      <c r="H615" s="218" t="s">
        <v>36</v>
      </c>
      <c r="I615" s="219"/>
      <c r="J615" s="214"/>
      <c r="K615" s="214"/>
      <c r="L615" s="220"/>
      <c r="M615" s="221"/>
      <c r="N615" s="222"/>
      <c r="O615" s="222"/>
      <c r="P615" s="222"/>
      <c r="Q615" s="222"/>
      <c r="R615" s="222"/>
      <c r="S615" s="222"/>
      <c r="T615" s="223"/>
      <c r="AT615" s="224" t="s">
        <v>417</v>
      </c>
      <c r="AU615" s="224" t="s">
        <v>94</v>
      </c>
      <c r="AV615" s="12" t="s">
        <v>23</v>
      </c>
      <c r="AW615" s="12" t="s">
        <v>43</v>
      </c>
      <c r="AX615" s="12" t="s">
        <v>79</v>
      </c>
      <c r="AY615" s="224" t="s">
        <v>406</v>
      </c>
    </row>
    <row r="616" spans="2:65" s="13" customFormat="1" x14ac:dyDescent="0.3">
      <c r="B616" s="225"/>
      <c r="C616" s="226"/>
      <c r="D616" s="215" t="s">
        <v>417</v>
      </c>
      <c r="E616" s="227" t="s">
        <v>36</v>
      </c>
      <c r="F616" s="228" t="s">
        <v>5519</v>
      </c>
      <c r="G616" s="226"/>
      <c r="H616" s="229">
        <v>1</v>
      </c>
      <c r="I616" s="230"/>
      <c r="J616" s="226"/>
      <c r="K616" s="226"/>
      <c r="L616" s="231"/>
      <c r="M616" s="232"/>
      <c r="N616" s="233"/>
      <c r="O616" s="233"/>
      <c r="P616" s="233"/>
      <c r="Q616" s="233"/>
      <c r="R616" s="233"/>
      <c r="S616" s="233"/>
      <c r="T616" s="234"/>
      <c r="AT616" s="235" t="s">
        <v>417</v>
      </c>
      <c r="AU616" s="235" t="s">
        <v>94</v>
      </c>
      <c r="AV616" s="13" t="s">
        <v>87</v>
      </c>
      <c r="AW616" s="13" t="s">
        <v>43</v>
      </c>
      <c r="AX616" s="13" t="s">
        <v>79</v>
      </c>
      <c r="AY616" s="235" t="s">
        <v>406</v>
      </c>
    </row>
    <row r="617" spans="2:65" s="13" customFormat="1" x14ac:dyDescent="0.3">
      <c r="B617" s="225"/>
      <c r="C617" s="226"/>
      <c r="D617" s="215" t="s">
        <v>417</v>
      </c>
      <c r="E617" s="227" t="s">
        <v>36</v>
      </c>
      <c r="F617" s="228" t="s">
        <v>5520</v>
      </c>
      <c r="G617" s="226"/>
      <c r="H617" s="229">
        <v>7</v>
      </c>
      <c r="I617" s="230"/>
      <c r="J617" s="226"/>
      <c r="K617" s="226"/>
      <c r="L617" s="231"/>
      <c r="M617" s="232"/>
      <c r="N617" s="233"/>
      <c r="O617" s="233"/>
      <c r="P617" s="233"/>
      <c r="Q617" s="233"/>
      <c r="R617" s="233"/>
      <c r="S617" s="233"/>
      <c r="T617" s="234"/>
      <c r="AT617" s="235" t="s">
        <v>417</v>
      </c>
      <c r="AU617" s="235" t="s">
        <v>94</v>
      </c>
      <c r="AV617" s="13" t="s">
        <v>87</v>
      </c>
      <c r="AW617" s="13" t="s">
        <v>43</v>
      </c>
      <c r="AX617" s="13" t="s">
        <v>79</v>
      </c>
      <c r="AY617" s="235" t="s">
        <v>406</v>
      </c>
    </row>
    <row r="618" spans="2:65" s="12" customFormat="1" x14ac:dyDescent="0.3">
      <c r="B618" s="213"/>
      <c r="C618" s="214"/>
      <c r="D618" s="215" t="s">
        <v>417</v>
      </c>
      <c r="E618" s="216" t="s">
        <v>36</v>
      </c>
      <c r="F618" s="217" t="s">
        <v>5521</v>
      </c>
      <c r="G618" s="214"/>
      <c r="H618" s="218" t="s">
        <v>36</v>
      </c>
      <c r="I618" s="219"/>
      <c r="J618" s="214"/>
      <c r="K618" s="214"/>
      <c r="L618" s="220"/>
      <c r="M618" s="221"/>
      <c r="N618" s="222"/>
      <c r="O618" s="222"/>
      <c r="P618" s="222"/>
      <c r="Q618" s="222"/>
      <c r="R618" s="222"/>
      <c r="S618" s="222"/>
      <c r="T618" s="223"/>
      <c r="AT618" s="224" t="s">
        <v>417</v>
      </c>
      <c r="AU618" s="224" t="s">
        <v>94</v>
      </c>
      <c r="AV618" s="12" t="s">
        <v>23</v>
      </c>
      <c r="AW618" s="12" t="s">
        <v>43</v>
      </c>
      <c r="AX618" s="12" t="s">
        <v>79</v>
      </c>
      <c r="AY618" s="224" t="s">
        <v>406</v>
      </c>
    </row>
    <row r="619" spans="2:65" s="13" customFormat="1" x14ac:dyDescent="0.3">
      <c r="B619" s="225"/>
      <c r="C619" s="226"/>
      <c r="D619" s="215" t="s">
        <v>417</v>
      </c>
      <c r="E619" s="227" t="s">
        <v>36</v>
      </c>
      <c r="F619" s="228" t="s">
        <v>5522</v>
      </c>
      <c r="G619" s="226"/>
      <c r="H619" s="229">
        <v>20</v>
      </c>
      <c r="I619" s="230"/>
      <c r="J619" s="226"/>
      <c r="K619" s="226"/>
      <c r="L619" s="231"/>
      <c r="M619" s="232"/>
      <c r="N619" s="233"/>
      <c r="O619" s="233"/>
      <c r="P619" s="233"/>
      <c r="Q619" s="233"/>
      <c r="R619" s="233"/>
      <c r="S619" s="233"/>
      <c r="T619" s="234"/>
      <c r="AT619" s="235" t="s">
        <v>417</v>
      </c>
      <c r="AU619" s="235" t="s">
        <v>94</v>
      </c>
      <c r="AV619" s="13" t="s">
        <v>87</v>
      </c>
      <c r="AW619" s="13" t="s">
        <v>43</v>
      </c>
      <c r="AX619" s="13" t="s">
        <v>79</v>
      </c>
      <c r="AY619" s="235" t="s">
        <v>406</v>
      </c>
    </row>
    <row r="620" spans="2:65" s="13" customFormat="1" x14ac:dyDescent="0.3">
      <c r="B620" s="225"/>
      <c r="C620" s="226"/>
      <c r="D620" s="215" t="s">
        <v>417</v>
      </c>
      <c r="E620" s="227" t="s">
        <v>36</v>
      </c>
      <c r="F620" s="228" t="s">
        <v>5523</v>
      </c>
      <c r="G620" s="226"/>
      <c r="H620" s="229">
        <v>5</v>
      </c>
      <c r="I620" s="230"/>
      <c r="J620" s="226"/>
      <c r="K620" s="226"/>
      <c r="L620" s="231"/>
      <c r="M620" s="232"/>
      <c r="N620" s="233"/>
      <c r="O620" s="233"/>
      <c r="P620" s="233"/>
      <c r="Q620" s="233"/>
      <c r="R620" s="233"/>
      <c r="S620" s="233"/>
      <c r="T620" s="234"/>
      <c r="AT620" s="235" t="s">
        <v>417</v>
      </c>
      <c r="AU620" s="235" t="s">
        <v>94</v>
      </c>
      <c r="AV620" s="13" t="s">
        <v>87</v>
      </c>
      <c r="AW620" s="13" t="s">
        <v>43</v>
      </c>
      <c r="AX620" s="13" t="s">
        <v>79</v>
      </c>
      <c r="AY620" s="235" t="s">
        <v>406</v>
      </c>
    </row>
    <row r="621" spans="2:65" s="12" customFormat="1" x14ac:dyDescent="0.3">
      <c r="B621" s="213"/>
      <c r="C621" s="214"/>
      <c r="D621" s="215" t="s">
        <v>417</v>
      </c>
      <c r="E621" s="216" t="s">
        <v>36</v>
      </c>
      <c r="F621" s="217" t="s">
        <v>5524</v>
      </c>
      <c r="G621" s="214"/>
      <c r="H621" s="218" t="s">
        <v>36</v>
      </c>
      <c r="I621" s="219"/>
      <c r="J621" s="214"/>
      <c r="K621" s="214"/>
      <c r="L621" s="220"/>
      <c r="M621" s="221"/>
      <c r="N621" s="222"/>
      <c r="O621" s="222"/>
      <c r="P621" s="222"/>
      <c r="Q621" s="222"/>
      <c r="R621" s="222"/>
      <c r="S621" s="222"/>
      <c r="T621" s="223"/>
      <c r="AT621" s="224" t="s">
        <v>417</v>
      </c>
      <c r="AU621" s="224" t="s">
        <v>94</v>
      </c>
      <c r="AV621" s="12" t="s">
        <v>23</v>
      </c>
      <c r="AW621" s="12" t="s">
        <v>43</v>
      </c>
      <c r="AX621" s="12" t="s">
        <v>79</v>
      </c>
      <c r="AY621" s="224" t="s">
        <v>406</v>
      </c>
    </row>
    <row r="622" spans="2:65" s="13" customFormat="1" x14ac:dyDescent="0.3">
      <c r="B622" s="225"/>
      <c r="C622" s="226"/>
      <c r="D622" s="215" t="s">
        <v>417</v>
      </c>
      <c r="E622" s="227" t="s">
        <v>36</v>
      </c>
      <c r="F622" s="228" t="s">
        <v>5525</v>
      </c>
      <c r="G622" s="226"/>
      <c r="H622" s="229">
        <v>14</v>
      </c>
      <c r="I622" s="230"/>
      <c r="J622" s="226"/>
      <c r="K622" s="226"/>
      <c r="L622" s="231"/>
      <c r="M622" s="232"/>
      <c r="N622" s="233"/>
      <c r="O622" s="233"/>
      <c r="P622" s="233"/>
      <c r="Q622" s="233"/>
      <c r="R622" s="233"/>
      <c r="S622" s="233"/>
      <c r="T622" s="234"/>
      <c r="AT622" s="235" t="s">
        <v>417</v>
      </c>
      <c r="AU622" s="235" t="s">
        <v>94</v>
      </c>
      <c r="AV622" s="13" t="s">
        <v>87</v>
      </c>
      <c r="AW622" s="13" t="s">
        <v>43</v>
      </c>
      <c r="AX622" s="13" t="s">
        <v>79</v>
      </c>
      <c r="AY622" s="235" t="s">
        <v>406</v>
      </c>
    </row>
    <row r="623" spans="2:65" s="14" customFormat="1" x14ac:dyDescent="0.3">
      <c r="B623" s="236"/>
      <c r="C623" s="237"/>
      <c r="D623" s="247" t="s">
        <v>417</v>
      </c>
      <c r="E623" s="248" t="s">
        <v>36</v>
      </c>
      <c r="F623" s="249" t="s">
        <v>421</v>
      </c>
      <c r="G623" s="237"/>
      <c r="H623" s="250">
        <v>47</v>
      </c>
      <c r="I623" s="241"/>
      <c r="J623" s="237"/>
      <c r="K623" s="237"/>
      <c r="L623" s="242"/>
      <c r="M623" s="243"/>
      <c r="N623" s="244"/>
      <c r="O623" s="244"/>
      <c r="P623" s="244"/>
      <c r="Q623" s="244"/>
      <c r="R623" s="244"/>
      <c r="S623" s="244"/>
      <c r="T623" s="245"/>
      <c r="AT623" s="246" t="s">
        <v>417</v>
      </c>
      <c r="AU623" s="246" t="s">
        <v>94</v>
      </c>
      <c r="AV623" s="14" t="s">
        <v>415</v>
      </c>
      <c r="AW623" s="14" t="s">
        <v>43</v>
      </c>
      <c r="AX623" s="14" t="s">
        <v>23</v>
      </c>
      <c r="AY623" s="246" t="s">
        <v>406</v>
      </c>
    </row>
    <row r="624" spans="2:65" s="1" customFormat="1" ht="31.5" customHeight="1" x14ac:dyDescent="0.3">
      <c r="B624" s="37"/>
      <c r="C624" s="201" t="s">
        <v>1196</v>
      </c>
      <c r="D624" s="201" t="s">
        <v>410</v>
      </c>
      <c r="E624" s="202" t="s">
        <v>884</v>
      </c>
      <c r="F624" s="203" t="s">
        <v>885</v>
      </c>
      <c r="G624" s="204" t="s">
        <v>501</v>
      </c>
      <c r="H624" s="205">
        <v>3.0550000000000002</v>
      </c>
      <c r="I624" s="206"/>
      <c r="J624" s="207">
        <f>ROUND(I624*H624,2)</f>
        <v>0</v>
      </c>
      <c r="K624" s="203" t="s">
        <v>414</v>
      </c>
      <c r="L624" s="57"/>
      <c r="M624" s="208" t="s">
        <v>36</v>
      </c>
      <c r="N624" s="209" t="s">
        <v>50</v>
      </c>
      <c r="O624" s="38"/>
      <c r="P624" s="210">
        <f>O624*H624</f>
        <v>0</v>
      </c>
      <c r="Q624" s="210">
        <v>0</v>
      </c>
      <c r="R624" s="210">
        <f>Q624*H624</f>
        <v>0</v>
      </c>
      <c r="S624" s="210">
        <v>0</v>
      </c>
      <c r="T624" s="211">
        <f>S624*H624</f>
        <v>0</v>
      </c>
      <c r="AR624" s="19" t="s">
        <v>415</v>
      </c>
      <c r="AT624" s="19" t="s">
        <v>410</v>
      </c>
      <c r="AU624" s="19" t="s">
        <v>94</v>
      </c>
      <c r="AY624" s="19" t="s">
        <v>406</v>
      </c>
      <c r="BE624" s="212">
        <f>IF(N624="základní",J624,0)</f>
        <v>0</v>
      </c>
      <c r="BF624" s="212">
        <f>IF(N624="snížená",J624,0)</f>
        <v>0</v>
      </c>
      <c r="BG624" s="212">
        <f>IF(N624="zákl. přenesená",J624,0)</f>
        <v>0</v>
      </c>
      <c r="BH624" s="212">
        <f>IF(N624="sníž. přenesená",J624,0)</f>
        <v>0</v>
      </c>
      <c r="BI624" s="212">
        <f>IF(N624="nulová",J624,0)</f>
        <v>0</v>
      </c>
      <c r="BJ624" s="19" t="s">
        <v>23</v>
      </c>
      <c r="BK624" s="212">
        <f>ROUND(I624*H624,2)</f>
        <v>0</v>
      </c>
      <c r="BL624" s="19" t="s">
        <v>415</v>
      </c>
      <c r="BM624" s="19" t="s">
        <v>5526</v>
      </c>
    </row>
    <row r="625" spans="2:65" s="1" customFormat="1" ht="22.5" customHeight="1" x14ac:dyDescent="0.3">
      <c r="B625" s="37"/>
      <c r="C625" s="201" t="s">
        <v>1207</v>
      </c>
      <c r="D625" s="201" t="s">
        <v>410</v>
      </c>
      <c r="E625" s="202" t="s">
        <v>888</v>
      </c>
      <c r="F625" s="203" t="s">
        <v>889</v>
      </c>
      <c r="G625" s="204" t="s">
        <v>501</v>
      </c>
      <c r="H625" s="205">
        <v>3.0550000000000002</v>
      </c>
      <c r="I625" s="206"/>
      <c r="J625" s="207">
        <f>ROUND(I625*H625,2)</f>
        <v>0</v>
      </c>
      <c r="K625" s="203" t="s">
        <v>414</v>
      </c>
      <c r="L625" s="57"/>
      <c r="M625" s="208" t="s">
        <v>36</v>
      </c>
      <c r="N625" s="209" t="s">
        <v>50</v>
      </c>
      <c r="O625" s="38"/>
      <c r="P625" s="210">
        <f>O625*H625</f>
        <v>0</v>
      </c>
      <c r="Q625" s="210">
        <v>0</v>
      </c>
      <c r="R625" s="210">
        <f>Q625*H625</f>
        <v>0</v>
      </c>
      <c r="S625" s="210">
        <v>0</v>
      </c>
      <c r="T625" s="211">
        <f>S625*H625</f>
        <v>0</v>
      </c>
      <c r="AR625" s="19" t="s">
        <v>415</v>
      </c>
      <c r="AT625" s="19" t="s">
        <v>410</v>
      </c>
      <c r="AU625" s="19" t="s">
        <v>94</v>
      </c>
      <c r="AY625" s="19" t="s">
        <v>406</v>
      </c>
      <c r="BE625" s="212">
        <f>IF(N625="základní",J625,0)</f>
        <v>0</v>
      </c>
      <c r="BF625" s="212">
        <f>IF(N625="snížená",J625,0)</f>
        <v>0</v>
      </c>
      <c r="BG625" s="212">
        <f>IF(N625="zákl. přenesená",J625,0)</f>
        <v>0</v>
      </c>
      <c r="BH625" s="212">
        <f>IF(N625="sníž. přenesená",J625,0)</f>
        <v>0</v>
      </c>
      <c r="BI625" s="212">
        <f>IF(N625="nulová",J625,0)</f>
        <v>0</v>
      </c>
      <c r="BJ625" s="19" t="s">
        <v>23</v>
      </c>
      <c r="BK625" s="212">
        <f>ROUND(I625*H625,2)</f>
        <v>0</v>
      </c>
      <c r="BL625" s="19" t="s">
        <v>415</v>
      </c>
      <c r="BM625" s="19" t="s">
        <v>5527</v>
      </c>
    </row>
    <row r="626" spans="2:65" s="1" customFormat="1" ht="22.5" customHeight="1" x14ac:dyDescent="0.3">
      <c r="B626" s="37"/>
      <c r="C626" s="201" t="s">
        <v>1211</v>
      </c>
      <c r="D626" s="201" t="s">
        <v>410</v>
      </c>
      <c r="E626" s="202" t="s">
        <v>892</v>
      </c>
      <c r="F626" s="203" t="s">
        <v>893</v>
      </c>
      <c r="G626" s="204" t="s">
        <v>501</v>
      </c>
      <c r="H626" s="205">
        <v>67.209999999999994</v>
      </c>
      <c r="I626" s="206"/>
      <c r="J626" s="207">
        <f>ROUND(I626*H626,2)</f>
        <v>0</v>
      </c>
      <c r="K626" s="203" t="s">
        <v>414</v>
      </c>
      <c r="L626" s="57"/>
      <c r="M626" s="208" t="s">
        <v>36</v>
      </c>
      <c r="N626" s="209" t="s">
        <v>50</v>
      </c>
      <c r="O626" s="38"/>
      <c r="P626" s="210">
        <f>O626*H626</f>
        <v>0</v>
      </c>
      <c r="Q626" s="210">
        <v>0</v>
      </c>
      <c r="R626" s="210">
        <f>Q626*H626</f>
        <v>0</v>
      </c>
      <c r="S626" s="210">
        <v>0</v>
      </c>
      <c r="T626" s="211">
        <f>S626*H626</f>
        <v>0</v>
      </c>
      <c r="AR626" s="19" t="s">
        <v>415</v>
      </c>
      <c r="AT626" s="19" t="s">
        <v>410</v>
      </c>
      <c r="AU626" s="19" t="s">
        <v>94</v>
      </c>
      <c r="AY626" s="19" t="s">
        <v>406</v>
      </c>
      <c r="BE626" s="212">
        <f>IF(N626="základní",J626,0)</f>
        <v>0</v>
      </c>
      <c r="BF626" s="212">
        <f>IF(N626="snížená",J626,0)</f>
        <v>0</v>
      </c>
      <c r="BG626" s="212">
        <f>IF(N626="zákl. přenesená",J626,0)</f>
        <v>0</v>
      </c>
      <c r="BH626" s="212">
        <f>IF(N626="sníž. přenesená",J626,0)</f>
        <v>0</v>
      </c>
      <c r="BI626" s="212">
        <f>IF(N626="nulová",J626,0)</f>
        <v>0</v>
      </c>
      <c r="BJ626" s="19" t="s">
        <v>23</v>
      </c>
      <c r="BK626" s="212">
        <f>ROUND(I626*H626,2)</f>
        <v>0</v>
      </c>
      <c r="BL626" s="19" t="s">
        <v>415</v>
      </c>
      <c r="BM626" s="19" t="s">
        <v>5528</v>
      </c>
    </row>
    <row r="627" spans="2:65" s="13" customFormat="1" x14ac:dyDescent="0.3">
      <c r="B627" s="225"/>
      <c r="C627" s="226"/>
      <c r="D627" s="247" t="s">
        <v>417</v>
      </c>
      <c r="E627" s="226"/>
      <c r="F627" s="252" t="s">
        <v>5529</v>
      </c>
      <c r="G627" s="226"/>
      <c r="H627" s="253">
        <v>67.209999999999994</v>
      </c>
      <c r="I627" s="230"/>
      <c r="J627" s="226"/>
      <c r="K627" s="226"/>
      <c r="L627" s="231"/>
      <c r="M627" s="232"/>
      <c r="N627" s="233"/>
      <c r="O627" s="233"/>
      <c r="P627" s="233"/>
      <c r="Q627" s="233"/>
      <c r="R627" s="233"/>
      <c r="S627" s="233"/>
      <c r="T627" s="234"/>
      <c r="AT627" s="235" t="s">
        <v>417</v>
      </c>
      <c r="AU627" s="235" t="s">
        <v>94</v>
      </c>
      <c r="AV627" s="13" t="s">
        <v>87</v>
      </c>
      <c r="AW627" s="13" t="s">
        <v>4</v>
      </c>
      <c r="AX627" s="13" t="s">
        <v>23</v>
      </c>
      <c r="AY627" s="235" t="s">
        <v>406</v>
      </c>
    </row>
    <row r="628" spans="2:65" s="1" customFormat="1" ht="22.5" customHeight="1" x14ac:dyDescent="0.3">
      <c r="B628" s="37"/>
      <c r="C628" s="201" t="s">
        <v>1217</v>
      </c>
      <c r="D628" s="201" t="s">
        <v>410</v>
      </c>
      <c r="E628" s="202" t="s">
        <v>897</v>
      </c>
      <c r="F628" s="203" t="s">
        <v>510</v>
      </c>
      <c r="G628" s="204" t="s">
        <v>501</v>
      </c>
      <c r="H628" s="205">
        <v>3.0550000000000002</v>
      </c>
      <c r="I628" s="206"/>
      <c r="J628" s="207">
        <f>ROUND(I628*H628,2)</f>
        <v>0</v>
      </c>
      <c r="K628" s="203" t="s">
        <v>36</v>
      </c>
      <c r="L628" s="57"/>
      <c r="M628" s="208" t="s">
        <v>36</v>
      </c>
      <c r="N628" s="209" t="s">
        <v>50</v>
      </c>
      <c r="O628" s="38"/>
      <c r="P628" s="210">
        <f>O628*H628</f>
        <v>0</v>
      </c>
      <c r="Q628" s="210">
        <v>0</v>
      </c>
      <c r="R628" s="210">
        <f>Q628*H628</f>
        <v>0</v>
      </c>
      <c r="S628" s="210">
        <v>0</v>
      </c>
      <c r="T628" s="211">
        <f>S628*H628</f>
        <v>0</v>
      </c>
      <c r="AR628" s="19" t="s">
        <v>415</v>
      </c>
      <c r="AT628" s="19" t="s">
        <v>410</v>
      </c>
      <c r="AU628" s="19" t="s">
        <v>94</v>
      </c>
      <c r="AY628" s="19" t="s">
        <v>406</v>
      </c>
      <c r="BE628" s="212">
        <f>IF(N628="základní",J628,0)</f>
        <v>0</v>
      </c>
      <c r="BF628" s="212">
        <f>IF(N628="snížená",J628,0)</f>
        <v>0</v>
      </c>
      <c r="BG628" s="212">
        <f>IF(N628="zákl. přenesená",J628,0)</f>
        <v>0</v>
      </c>
      <c r="BH628" s="212">
        <f>IF(N628="sníž. přenesená",J628,0)</f>
        <v>0</v>
      </c>
      <c r="BI628" s="212">
        <f>IF(N628="nulová",J628,0)</f>
        <v>0</v>
      </c>
      <c r="BJ628" s="19" t="s">
        <v>23</v>
      </c>
      <c r="BK628" s="212">
        <f>ROUND(I628*H628,2)</f>
        <v>0</v>
      </c>
      <c r="BL628" s="19" t="s">
        <v>415</v>
      </c>
      <c r="BM628" s="19" t="s">
        <v>5530</v>
      </c>
    </row>
    <row r="629" spans="2:65" s="1" customFormat="1" ht="31.5" customHeight="1" x14ac:dyDescent="0.3">
      <c r="B629" s="37"/>
      <c r="C629" s="201" t="s">
        <v>1220</v>
      </c>
      <c r="D629" s="201" t="s">
        <v>410</v>
      </c>
      <c r="E629" s="202" t="s">
        <v>560</v>
      </c>
      <c r="F629" s="203" t="s">
        <v>561</v>
      </c>
      <c r="G629" s="204" t="s">
        <v>413</v>
      </c>
      <c r="H629" s="205">
        <v>42</v>
      </c>
      <c r="I629" s="206"/>
      <c r="J629" s="207">
        <f>ROUND(I629*H629,2)</f>
        <v>0</v>
      </c>
      <c r="K629" s="203" t="s">
        <v>36</v>
      </c>
      <c r="L629" s="57"/>
      <c r="M629" s="208" t="s">
        <v>36</v>
      </c>
      <c r="N629" s="209" t="s">
        <v>50</v>
      </c>
      <c r="O629" s="38"/>
      <c r="P629" s="210">
        <f>O629*H629</f>
        <v>0</v>
      </c>
      <c r="Q629" s="210">
        <v>0</v>
      </c>
      <c r="R629" s="210">
        <f>Q629*H629</f>
        <v>0</v>
      </c>
      <c r="S629" s="210">
        <v>0</v>
      </c>
      <c r="T629" s="211">
        <f>S629*H629</f>
        <v>0</v>
      </c>
      <c r="AR629" s="19" t="s">
        <v>415</v>
      </c>
      <c r="AT629" s="19" t="s">
        <v>410</v>
      </c>
      <c r="AU629" s="19" t="s">
        <v>94</v>
      </c>
      <c r="AY629" s="19" t="s">
        <v>406</v>
      </c>
      <c r="BE629" s="212">
        <f>IF(N629="základní",J629,0)</f>
        <v>0</v>
      </c>
      <c r="BF629" s="212">
        <f>IF(N629="snížená",J629,0)</f>
        <v>0</v>
      </c>
      <c r="BG629" s="212">
        <f>IF(N629="zákl. přenesená",J629,0)</f>
        <v>0</v>
      </c>
      <c r="BH629" s="212">
        <f>IF(N629="sníž. přenesená",J629,0)</f>
        <v>0</v>
      </c>
      <c r="BI629" s="212">
        <f>IF(N629="nulová",J629,0)</f>
        <v>0</v>
      </c>
      <c r="BJ629" s="19" t="s">
        <v>23</v>
      </c>
      <c r="BK629" s="212">
        <f>ROUND(I629*H629,2)</f>
        <v>0</v>
      </c>
      <c r="BL629" s="19" t="s">
        <v>415</v>
      </c>
      <c r="BM629" s="19" t="s">
        <v>5531</v>
      </c>
    </row>
    <row r="630" spans="2:65" s="1" customFormat="1" ht="31.5" customHeight="1" x14ac:dyDescent="0.3">
      <c r="B630" s="37"/>
      <c r="C630" s="201" t="s">
        <v>1226</v>
      </c>
      <c r="D630" s="201" t="s">
        <v>410</v>
      </c>
      <c r="E630" s="202" t="s">
        <v>1264</v>
      </c>
      <c r="F630" s="203" t="s">
        <v>1265</v>
      </c>
      <c r="G630" s="204" t="s">
        <v>413</v>
      </c>
      <c r="H630" s="205">
        <v>4.5259999999999998</v>
      </c>
      <c r="I630" s="206"/>
      <c r="J630" s="207">
        <f>ROUND(I630*H630,2)</f>
        <v>0</v>
      </c>
      <c r="K630" s="203" t="s">
        <v>414</v>
      </c>
      <c r="L630" s="57"/>
      <c r="M630" s="208" t="s">
        <v>36</v>
      </c>
      <c r="N630" s="209" t="s">
        <v>50</v>
      </c>
      <c r="O630" s="38"/>
      <c r="P630" s="210">
        <f>O630*H630</f>
        <v>0</v>
      </c>
      <c r="Q630" s="210">
        <v>0</v>
      </c>
      <c r="R630" s="210">
        <f>Q630*H630</f>
        <v>0</v>
      </c>
      <c r="S630" s="210">
        <v>0</v>
      </c>
      <c r="T630" s="211">
        <f>S630*H630</f>
        <v>0</v>
      </c>
      <c r="AR630" s="19" t="s">
        <v>415</v>
      </c>
      <c r="AT630" s="19" t="s">
        <v>410</v>
      </c>
      <c r="AU630" s="19" t="s">
        <v>94</v>
      </c>
      <c r="AY630" s="19" t="s">
        <v>406</v>
      </c>
      <c r="BE630" s="212">
        <f>IF(N630="základní",J630,0)</f>
        <v>0</v>
      </c>
      <c r="BF630" s="212">
        <f>IF(N630="snížená",J630,0)</f>
        <v>0</v>
      </c>
      <c r="BG630" s="212">
        <f>IF(N630="zákl. přenesená",J630,0)</f>
        <v>0</v>
      </c>
      <c r="BH630" s="212">
        <f>IF(N630="sníž. přenesená",J630,0)</f>
        <v>0</v>
      </c>
      <c r="BI630" s="212">
        <f>IF(N630="nulová",J630,0)</f>
        <v>0</v>
      </c>
      <c r="BJ630" s="19" t="s">
        <v>23</v>
      </c>
      <c r="BK630" s="212">
        <f>ROUND(I630*H630,2)</f>
        <v>0</v>
      </c>
      <c r="BL630" s="19" t="s">
        <v>415</v>
      </c>
      <c r="BM630" s="19" t="s">
        <v>5532</v>
      </c>
    </row>
    <row r="631" spans="2:65" s="12" customFormat="1" x14ac:dyDescent="0.3">
      <c r="B631" s="213"/>
      <c r="C631" s="214"/>
      <c r="D631" s="215" t="s">
        <v>417</v>
      </c>
      <c r="E631" s="216" t="s">
        <v>36</v>
      </c>
      <c r="F631" s="217" t="s">
        <v>1267</v>
      </c>
      <c r="G631" s="214"/>
      <c r="H631" s="218" t="s">
        <v>36</v>
      </c>
      <c r="I631" s="219"/>
      <c r="J631" s="214"/>
      <c r="K631" s="214"/>
      <c r="L631" s="220"/>
      <c r="M631" s="221"/>
      <c r="N631" s="222"/>
      <c r="O631" s="222"/>
      <c r="P631" s="222"/>
      <c r="Q631" s="222"/>
      <c r="R631" s="222"/>
      <c r="S631" s="222"/>
      <c r="T631" s="223"/>
      <c r="AT631" s="224" t="s">
        <v>417</v>
      </c>
      <c r="AU631" s="224" t="s">
        <v>94</v>
      </c>
      <c r="AV631" s="12" t="s">
        <v>23</v>
      </c>
      <c r="AW631" s="12" t="s">
        <v>43</v>
      </c>
      <c r="AX631" s="12" t="s">
        <v>79</v>
      </c>
      <c r="AY631" s="224" t="s">
        <v>406</v>
      </c>
    </row>
    <row r="632" spans="2:65" s="13" customFormat="1" x14ac:dyDescent="0.3">
      <c r="B632" s="225"/>
      <c r="C632" s="226"/>
      <c r="D632" s="215" t="s">
        <v>417</v>
      </c>
      <c r="E632" s="227" t="s">
        <v>36</v>
      </c>
      <c r="F632" s="228" t="s">
        <v>5533</v>
      </c>
      <c r="G632" s="226"/>
      <c r="H632" s="229">
        <v>4.5259999999999998</v>
      </c>
      <c r="I632" s="230"/>
      <c r="J632" s="226"/>
      <c r="K632" s="226"/>
      <c r="L632" s="231"/>
      <c r="M632" s="232"/>
      <c r="N632" s="233"/>
      <c r="O632" s="233"/>
      <c r="P632" s="233"/>
      <c r="Q632" s="233"/>
      <c r="R632" s="233"/>
      <c r="S632" s="233"/>
      <c r="T632" s="234"/>
      <c r="AT632" s="235" t="s">
        <v>417</v>
      </c>
      <c r="AU632" s="235" t="s">
        <v>94</v>
      </c>
      <c r="AV632" s="13" t="s">
        <v>87</v>
      </c>
      <c r="AW632" s="13" t="s">
        <v>43</v>
      </c>
      <c r="AX632" s="13" t="s">
        <v>79</v>
      </c>
      <c r="AY632" s="235" t="s">
        <v>406</v>
      </c>
    </row>
    <row r="633" spans="2:65" s="14" customFormat="1" x14ac:dyDescent="0.3">
      <c r="B633" s="236"/>
      <c r="C633" s="237"/>
      <c r="D633" s="247" t="s">
        <v>417</v>
      </c>
      <c r="E633" s="248" t="s">
        <v>355</v>
      </c>
      <c r="F633" s="249" t="s">
        <v>421</v>
      </c>
      <c r="G633" s="237"/>
      <c r="H633" s="250">
        <v>4.5259999999999998</v>
      </c>
      <c r="I633" s="241"/>
      <c r="J633" s="237"/>
      <c r="K633" s="237"/>
      <c r="L633" s="242"/>
      <c r="M633" s="243"/>
      <c r="N633" s="244"/>
      <c r="O633" s="244"/>
      <c r="P633" s="244"/>
      <c r="Q633" s="244"/>
      <c r="R633" s="244"/>
      <c r="S633" s="244"/>
      <c r="T633" s="245"/>
      <c r="AT633" s="246" t="s">
        <v>417</v>
      </c>
      <c r="AU633" s="246" t="s">
        <v>94</v>
      </c>
      <c r="AV633" s="14" t="s">
        <v>415</v>
      </c>
      <c r="AW633" s="14" t="s">
        <v>43</v>
      </c>
      <c r="AX633" s="14" t="s">
        <v>23</v>
      </c>
      <c r="AY633" s="246" t="s">
        <v>406</v>
      </c>
    </row>
    <row r="634" spans="2:65" s="1" customFormat="1" ht="22.5" customHeight="1" x14ac:dyDescent="0.3">
      <c r="B634" s="37"/>
      <c r="C634" s="201" t="s">
        <v>1243</v>
      </c>
      <c r="D634" s="201" t="s">
        <v>410</v>
      </c>
      <c r="E634" s="202" t="s">
        <v>5534</v>
      </c>
      <c r="F634" s="203" t="s">
        <v>5535</v>
      </c>
      <c r="G634" s="204" t="s">
        <v>413</v>
      </c>
      <c r="H634" s="205">
        <v>12</v>
      </c>
      <c r="I634" s="206"/>
      <c r="J634" s="207">
        <f>ROUND(I634*H634,2)</f>
        <v>0</v>
      </c>
      <c r="K634" s="203" t="s">
        <v>414</v>
      </c>
      <c r="L634" s="57"/>
      <c r="M634" s="208" t="s">
        <v>36</v>
      </c>
      <c r="N634" s="209" t="s">
        <v>50</v>
      </c>
      <c r="O634" s="38"/>
      <c r="P634" s="210">
        <f>O634*H634</f>
        <v>0</v>
      </c>
      <c r="Q634" s="210">
        <v>0</v>
      </c>
      <c r="R634" s="210">
        <f>Q634*H634</f>
        <v>0</v>
      </c>
      <c r="S634" s="210">
        <v>0</v>
      </c>
      <c r="T634" s="211">
        <f>S634*H634</f>
        <v>0</v>
      </c>
      <c r="AR634" s="19" t="s">
        <v>415</v>
      </c>
      <c r="AT634" s="19" t="s">
        <v>410</v>
      </c>
      <c r="AU634" s="19" t="s">
        <v>94</v>
      </c>
      <c r="AY634" s="19" t="s">
        <v>406</v>
      </c>
      <c r="BE634" s="212">
        <f>IF(N634="základní",J634,0)</f>
        <v>0</v>
      </c>
      <c r="BF634" s="212">
        <f>IF(N634="snížená",J634,0)</f>
        <v>0</v>
      </c>
      <c r="BG634" s="212">
        <f>IF(N634="zákl. přenesená",J634,0)</f>
        <v>0</v>
      </c>
      <c r="BH634" s="212">
        <f>IF(N634="sníž. přenesená",J634,0)</f>
        <v>0</v>
      </c>
      <c r="BI634" s="212">
        <f>IF(N634="nulová",J634,0)</f>
        <v>0</v>
      </c>
      <c r="BJ634" s="19" t="s">
        <v>23</v>
      </c>
      <c r="BK634" s="212">
        <f>ROUND(I634*H634,2)</f>
        <v>0</v>
      </c>
      <c r="BL634" s="19" t="s">
        <v>415</v>
      </c>
      <c r="BM634" s="19" t="s">
        <v>5536</v>
      </c>
    </row>
    <row r="635" spans="2:65" s="13" customFormat="1" x14ac:dyDescent="0.3">
      <c r="B635" s="225"/>
      <c r="C635" s="226"/>
      <c r="D635" s="215" t="s">
        <v>417</v>
      </c>
      <c r="E635" s="227" t="s">
        <v>36</v>
      </c>
      <c r="F635" s="228" t="s">
        <v>5537</v>
      </c>
      <c r="G635" s="226"/>
      <c r="H635" s="229">
        <v>24</v>
      </c>
      <c r="I635" s="230"/>
      <c r="J635" s="226"/>
      <c r="K635" s="226"/>
      <c r="L635" s="231"/>
      <c r="M635" s="232"/>
      <c r="N635" s="233"/>
      <c r="O635" s="233"/>
      <c r="P635" s="233"/>
      <c r="Q635" s="233"/>
      <c r="R635" s="233"/>
      <c r="S635" s="233"/>
      <c r="T635" s="234"/>
      <c r="AT635" s="235" t="s">
        <v>417</v>
      </c>
      <c r="AU635" s="235" t="s">
        <v>94</v>
      </c>
      <c r="AV635" s="13" t="s">
        <v>87</v>
      </c>
      <c r="AW635" s="13" t="s">
        <v>43</v>
      </c>
      <c r="AX635" s="13" t="s">
        <v>79</v>
      </c>
      <c r="AY635" s="235" t="s">
        <v>406</v>
      </c>
    </row>
    <row r="636" spans="2:65" s="14" customFormat="1" x14ac:dyDescent="0.3">
      <c r="B636" s="236"/>
      <c r="C636" s="237"/>
      <c r="D636" s="215" t="s">
        <v>417</v>
      </c>
      <c r="E636" s="238" t="s">
        <v>5049</v>
      </c>
      <c r="F636" s="239" t="s">
        <v>421</v>
      </c>
      <c r="G636" s="237"/>
      <c r="H636" s="240">
        <v>24</v>
      </c>
      <c r="I636" s="241"/>
      <c r="J636" s="237"/>
      <c r="K636" s="237"/>
      <c r="L636" s="242"/>
      <c r="M636" s="243"/>
      <c r="N636" s="244"/>
      <c r="O636" s="244"/>
      <c r="P636" s="244"/>
      <c r="Q636" s="244"/>
      <c r="R636" s="244"/>
      <c r="S636" s="244"/>
      <c r="T636" s="245"/>
      <c r="AT636" s="246" t="s">
        <v>417</v>
      </c>
      <c r="AU636" s="246" t="s">
        <v>94</v>
      </c>
      <c r="AV636" s="14" t="s">
        <v>415</v>
      </c>
      <c r="AW636" s="14" t="s">
        <v>43</v>
      </c>
      <c r="AX636" s="14" t="s">
        <v>79</v>
      </c>
      <c r="AY636" s="246" t="s">
        <v>406</v>
      </c>
    </row>
    <row r="637" spans="2:65" s="13" customFormat="1" x14ac:dyDescent="0.3">
      <c r="B637" s="225"/>
      <c r="C637" s="226"/>
      <c r="D637" s="247" t="s">
        <v>417</v>
      </c>
      <c r="E637" s="251" t="s">
        <v>36</v>
      </c>
      <c r="F637" s="252" t="s">
        <v>5538</v>
      </c>
      <c r="G637" s="226"/>
      <c r="H637" s="253">
        <v>12</v>
      </c>
      <c r="I637" s="230"/>
      <c r="J637" s="226"/>
      <c r="K637" s="226"/>
      <c r="L637" s="231"/>
      <c r="M637" s="232"/>
      <c r="N637" s="233"/>
      <c r="O637" s="233"/>
      <c r="P637" s="233"/>
      <c r="Q637" s="233"/>
      <c r="R637" s="233"/>
      <c r="S637" s="233"/>
      <c r="T637" s="234"/>
      <c r="AT637" s="235" t="s">
        <v>417</v>
      </c>
      <c r="AU637" s="235" t="s">
        <v>94</v>
      </c>
      <c r="AV637" s="13" t="s">
        <v>87</v>
      </c>
      <c r="AW637" s="13" t="s">
        <v>43</v>
      </c>
      <c r="AX637" s="13" t="s">
        <v>23</v>
      </c>
      <c r="AY637" s="235" t="s">
        <v>406</v>
      </c>
    </row>
    <row r="638" spans="2:65" s="1" customFormat="1" ht="22.5" customHeight="1" x14ac:dyDescent="0.3">
      <c r="B638" s="37"/>
      <c r="C638" s="201" t="s">
        <v>1248</v>
      </c>
      <c r="D638" s="201" t="s">
        <v>410</v>
      </c>
      <c r="E638" s="202" t="s">
        <v>5539</v>
      </c>
      <c r="F638" s="203" t="s">
        <v>5540</v>
      </c>
      <c r="G638" s="204" t="s">
        <v>413</v>
      </c>
      <c r="H638" s="205">
        <v>2.4</v>
      </c>
      <c r="I638" s="206"/>
      <c r="J638" s="207">
        <f>ROUND(I638*H638,2)</f>
        <v>0</v>
      </c>
      <c r="K638" s="203" t="s">
        <v>414</v>
      </c>
      <c r="L638" s="57"/>
      <c r="M638" s="208" t="s">
        <v>36</v>
      </c>
      <c r="N638" s="209" t="s">
        <v>50</v>
      </c>
      <c r="O638" s="38"/>
      <c r="P638" s="210">
        <f>O638*H638</f>
        <v>0</v>
      </c>
      <c r="Q638" s="210">
        <v>0</v>
      </c>
      <c r="R638" s="210">
        <f>Q638*H638</f>
        <v>0</v>
      </c>
      <c r="S638" s="210">
        <v>0</v>
      </c>
      <c r="T638" s="211">
        <f>S638*H638</f>
        <v>0</v>
      </c>
      <c r="AR638" s="19" t="s">
        <v>415</v>
      </c>
      <c r="AT638" s="19" t="s">
        <v>410</v>
      </c>
      <c r="AU638" s="19" t="s">
        <v>94</v>
      </c>
      <c r="AY638" s="19" t="s">
        <v>406</v>
      </c>
      <c r="BE638" s="212">
        <f>IF(N638="základní",J638,0)</f>
        <v>0</v>
      </c>
      <c r="BF638" s="212">
        <f>IF(N638="snížená",J638,0)</f>
        <v>0</v>
      </c>
      <c r="BG638" s="212">
        <f>IF(N638="zákl. přenesená",J638,0)</f>
        <v>0</v>
      </c>
      <c r="BH638" s="212">
        <f>IF(N638="sníž. přenesená",J638,0)</f>
        <v>0</v>
      </c>
      <c r="BI638" s="212">
        <f>IF(N638="nulová",J638,0)</f>
        <v>0</v>
      </c>
      <c r="BJ638" s="19" t="s">
        <v>23</v>
      </c>
      <c r="BK638" s="212">
        <f>ROUND(I638*H638,2)</f>
        <v>0</v>
      </c>
      <c r="BL638" s="19" t="s">
        <v>415</v>
      </c>
      <c r="BM638" s="19" t="s">
        <v>5541</v>
      </c>
    </row>
    <row r="639" spans="2:65" s="13" customFormat="1" x14ac:dyDescent="0.3">
      <c r="B639" s="225"/>
      <c r="C639" s="226"/>
      <c r="D639" s="247" t="s">
        <v>417</v>
      </c>
      <c r="E639" s="251" t="s">
        <v>36</v>
      </c>
      <c r="F639" s="252" t="s">
        <v>5542</v>
      </c>
      <c r="G639" s="226"/>
      <c r="H639" s="253">
        <v>2.4</v>
      </c>
      <c r="I639" s="230"/>
      <c r="J639" s="226"/>
      <c r="K639" s="226"/>
      <c r="L639" s="231"/>
      <c r="M639" s="232"/>
      <c r="N639" s="233"/>
      <c r="O639" s="233"/>
      <c r="P639" s="233"/>
      <c r="Q639" s="233"/>
      <c r="R639" s="233"/>
      <c r="S639" s="233"/>
      <c r="T639" s="234"/>
      <c r="AT639" s="235" t="s">
        <v>417</v>
      </c>
      <c r="AU639" s="235" t="s">
        <v>94</v>
      </c>
      <c r="AV639" s="13" t="s">
        <v>87</v>
      </c>
      <c r="AW639" s="13" t="s">
        <v>43</v>
      </c>
      <c r="AX639" s="13" t="s">
        <v>23</v>
      </c>
      <c r="AY639" s="235" t="s">
        <v>406</v>
      </c>
    </row>
    <row r="640" spans="2:65" s="1" customFormat="1" ht="22.5" customHeight="1" x14ac:dyDescent="0.3">
      <c r="B640" s="37"/>
      <c r="C640" s="201" t="s">
        <v>1253</v>
      </c>
      <c r="D640" s="201" t="s">
        <v>410</v>
      </c>
      <c r="E640" s="202" t="s">
        <v>5543</v>
      </c>
      <c r="F640" s="203" t="s">
        <v>5544</v>
      </c>
      <c r="G640" s="204" t="s">
        <v>413</v>
      </c>
      <c r="H640" s="205">
        <v>9.6</v>
      </c>
      <c r="I640" s="206"/>
      <c r="J640" s="207">
        <f>ROUND(I640*H640,2)</f>
        <v>0</v>
      </c>
      <c r="K640" s="203" t="s">
        <v>414</v>
      </c>
      <c r="L640" s="57"/>
      <c r="M640" s="208" t="s">
        <v>36</v>
      </c>
      <c r="N640" s="209" t="s">
        <v>50</v>
      </c>
      <c r="O640" s="38"/>
      <c r="P640" s="210">
        <f>O640*H640</f>
        <v>0</v>
      </c>
      <c r="Q640" s="210">
        <v>0</v>
      </c>
      <c r="R640" s="210">
        <f>Q640*H640</f>
        <v>0</v>
      </c>
      <c r="S640" s="210">
        <v>0</v>
      </c>
      <c r="T640" s="211">
        <f>S640*H640</f>
        <v>0</v>
      </c>
      <c r="AR640" s="19" t="s">
        <v>415</v>
      </c>
      <c r="AT640" s="19" t="s">
        <v>410</v>
      </c>
      <c r="AU640" s="19" t="s">
        <v>94</v>
      </c>
      <c r="AY640" s="19" t="s">
        <v>406</v>
      </c>
      <c r="BE640" s="212">
        <f>IF(N640="základní",J640,0)</f>
        <v>0</v>
      </c>
      <c r="BF640" s="212">
        <f>IF(N640="snížená",J640,0)</f>
        <v>0</v>
      </c>
      <c r="BG640" s="212">
        <f>IF(N640="zákl. přenesená",J640,0)</f>
        <v>0</v>
      </c>
      <c r="BH640" s="212">
        <f>IF(N640="sníž. přenesená",J640,0)</f>
        <v>0</v>
      </c>
      <c r="BI640" s="212">
        <f>IF(N640="nulová",J640,0)</f>
        <v>0</v>
      </c>
      <c r="BJ640" s="19" t="s">
        <v>23</v>
      </c>
      <c r="BK640" s="212">
        <f>ROUND(I640*H640,2)</f>
        <v>0</v>
      </c>
      <c r="BL640" s="19" t="s">
        <v>415</v>
      </c>
      <c r="BM640" s="19" t="s">
        <v>5545</v>
      </c>
    </row>
    <row r="641" spans="2:65" s="13" customFormat="1" x14ac:dyDescent="0.3">
      <c r="B641" s="225"/>
      <c r="C641" s="226"/>
      <c r="D641" s="247" t="s">
        <v>417</v>
      </c>
      <c r="E641" s="251" t="s">
        <v>36</v>
      </c>
      <c r="F641" s="252" t="s">
        <v>5546</v>
      </c>
      <c r="G641" s="226"/>
      <c r="H641" s="253">
        <v>9.6</v>
      </c>
      <c r="I641" s="230"/>
      <c r="J641" s="226"/>
      <c r="K641" s="226"/>
      <c r="L641" s="231"/>
      <c r="M641" s="232"/>
      <c r="N641" s="233"/>
      <c r="O641" s="233"/>
      <c r="P641" s="233"/>
      <c r="Q641" s="233"/>
      <c r="R641" s="233"/>
      <c r="S641" s="233"/>
      <c r="T641" s="234"/>
      <c r="AT641" s="235" t="s">
        <v>417</v>
      </c>
      <c r="AU641" s="235" t="s">
        <v>94</v>
      </c>
      <c r="AV641" s="13" t="s">
        <v>87</v>
      </c>
      <c r="AW641" s="13" t="s">
        <v>43</v>
      </c>
      <c r="AX641" s="13" t="s">
        <v>23</v>
      </c>
      <c r="AY641" s="235" t="s">
        <v>406</v>
      </c>
    </row>
    <row r="642" spans="2:65" s="1" customFormat="1" ht="22.5" customHeight="1" x14ac:dyDescent="0.3">
      <c r="B642" s="37"/>
      <c r="C642" s="201" t="s">
        <v>1258</v>
      </c>
      <c r="D642" s="201" t="s">
        <v>410</v>
      </c>
      <c r="E642" s="202" t="s">
        <v>5547</v>
      </c>
      <c r="F642" s="203" t="s">
        <v>5548</v>
      </c>
      <c r="G642" s="204" t="s">
        <v>413</v>
      </c>
      <c r="H642" s="205">
        <v>1.92</v>
      </c>
      <c r="I642" s="206"/>
      <c r="J642" s="207">
        <f>ROUND(I642*H642,2)</f>
        <v>0</v>
      </c>
      <c r="K642" s="203" t="s">
        <v>414</v>
      </c>
      <c r="L642" s="57"/>
      <c r="M642" s="208" t="s">
        <v>36</v>
      </c>
      <c r="N642" s="209" t="s">
        <v>50</v>
      </c>
      <c r="O642" s="38"/>
      <c r="P642" s="210">
        <f>O642*H642</f>
        <v>0</v>
      </c>
      <c r="Q642" s="210">
        <v>0</v>
      </c>
      <c r="R642" s="210">
        <f>Q642*H642</f>
        <v>0</v>
      </c>
      <c r="S642" s="210">
        <v>0</v>
      </c>
      <c r="T642" s="211">
        <f>S642*H642</f>
        <v>0</v>
      </c>
      <c r="AR642" s="19" t="s">
        <v>415</v>
      </c>
      <c r="AT642" s="19" t="s">
        <v>410</v>
      </c>
      <c r="AU642" s="19" t="s">
        <v>94</v>
      </c>
      <c r="AY642" s="19" t="s">
        <v>406</v>
      </c>
      <c r="BE642" s="212">
        <f>IF(N642="základní",J642,0)</f>
        <v>0</v>
      </c>
      <c r="BF642" s="212">
        <f>IF(N642="snížená",J642,0)</f>
        <v>0</v>
      </c>
      <c r="BG642" s="212">
        <f>IF(N642="zákl. přenesená",J642,0)</f>
        <v>0</v>
      </c>
      <c r="BH642" s="212">
        <f>IF(N642="sníž. přenesená",J642,0)</f>
        <v>0</v>
      </c>
      <c r="BI642" s="212">
        <f>IF(N642="nulová",J642,0)</f>
        <v>0</v>
      </c>
      <c r="BJ642" s="19" t="s">
        <v>23</v>
      </c>
      <c r="BK642" s="212">
        <f>ROUND(I642*H642,2)</f>
        <v>0</v>
      </c>
      <c r="BL642" s="19" t="s">
        <v>415</v>
      </c>
      <c r="BM642" s="19" t="s">
        <v>5549</v>
      </c>
    </row>
    <row r="643" spans="2:65" s="13" customFormat="1" x14ac:dyDescent="0.3">
      <c r="B643" s="225"/>
      <c r="C643" s="226"/>
      <c r="D643" s="247" t="s">
        <v>417</v>
      </c>
      <c r="E643" s="251" t="s">
        <v>36</v>
      </c>
      <c r="F643" s="252" t="s">
        <v>5550</v>
      </c>
      <c r="G643" s="226"/>
      <c r="H643" s="253">
        <v>1.92</v>
      </c>
      <c r="I643" s="230"/>
      <c r="J643" s="226"/>
      <c r="K643" s="226"/>
      <c r="L643" s="231"/>
      <c r="M643" s="232"/>
      <c r="N643" s="233"/>
      <c r="O643" s="233"/>
      <c r="P643" s="233"/>
      <c r="Q643" s="233"/>
      <c r="R643" s="233"/>
      <c r="S643" s="233"/>
      <c r="T643" s="234"/>
      <c r="AT643" s="235" t="s">
        <v>417</v>
      </c>
      <c r="AU643" s="235" t="s">
        <v>94</v>
      </c>
      <c r="AV643" s="13" t="s">
        <v>87</v>
      </c>
      <c r="AW643" s="13" t="s">
        <v>43</v>
      </c>
      <c r="AX643" s="13" t="s">
        <v>23</v>
      </c>
      <c r="AY643" s="235" t="s">
        <v>406</v>
      </c>
    </row>
    <row r="644" spans="2:65" s="1" customFormat="1" ht="22.5" customHeight="1" x14ac:dyDescent="0.3">
      <c r="B644" s="37"/>
      <c r="C644" s="201" t="s">
        <v>1263</v>
      </c>
      <c r="D644" s="201" t="s">
        <v>410</v>
      </c>
      <c r="E644" s="202" t="s">
        <v>5551</v>
      </c>
      <c r="F644" s="203" t="s">
        <v>5552</v>
      </c>
      <c r="G644" s="204" t="s">
        <v>413</v>
      </c>
      <c r="H644" s="205">
        <v>2.4</v>
      </c>
      <c r="I644" s="206"/>
      <c r="J644" s="207">
        <f>ROUND(I644*H644,2)</f>
        <v>0</v>
      </c>
      <c r="K644" s="203" t="s">
        <v>414</v>
      </c>
      <c r="L644" s="57"/>
      <c r="M644" s="208" t="s">
        <v>36</v>
      </c>
      <c r="N644" s="209" t="s">
        <v>50</v>
      </c>
      <c r="O644" s="38"/>
      <c r="P644" s="210">
        <f>O644*H644</f>
        <v>0</v>
      </c>
      <c r="Q644" s="210">
        <v>3.5400000000000002E-3</v>
      </c>
      <c r="R644" s="210">
        <f>Q644*H644</f>
        <v>8.4960000000000001E-3</v>
      </c>
      <c r="S644" s="210">
        <v>0</v>
      </c>
      <c r="T644" s="211">
        <f>S644*H644</f>
        <v>0</v>
      </c>
      <c r="AR644" s="19" t="s">
        <v>415</v>
      </c>
      <c r="AT644" s="19" t="s">
        <v>410</v>
      </c>
      <c r="AU644" s="19" t="s">
        <v>94</v>
      </c>
      <c r="AY644" s="19" t="s">
        <v>406</v>
      </c>
      <c r="BE644" s="212">
        <f>IF(N644="základní",J644,0)</f>
        <v>0</v>
      </c>
      <c r="BF644" s="212">
        <f>IF(N644="snížená",J644,0)</f>
        <v>0</v>
      </c>
      <c r="BG644" s="212">
        <f>IF(N644="zákl. přenesená",J644,0)</f>
        <v>0</v>
      </c>
      <c r="BH644" s="212">
        <f>IF(N644="sníž. přenesená",J644,0)</f>
        <v>0</v>
      </c>
      <c r="BI644" s="212">
        <f>IF(N644="nulová",J644,0)</f>
        <v>0</v>
      </c>
      <c r="BJ644" s="19" t="s">
        <v>23</v>
      </c>
      <c r="BK644" s="212">
        <f>ROUND(I644*H644,2)</f>
        <v>0</v>
      </c>
      <c r="BL644" s="19" t="s">
        <v>415</v>
      </c>
      <c r="BM644" s="19" t="s">
        <v>5553</v>
      </c>
    </row>
    <row r="645" spans="2:65" s="13" customFormat="1" x14ac:dyDescent="0.3">
      <c r="B645" s="225"/>
      <c r="C645" s="226"/>
      <c r="D645" s="247" t="s">
        <v>417</v>
      </c>
      <c r="E645" s="251" t="s">
        <v>36</v>
      </c>
      <c r="F645" s="252" t="s">
        <v>5554</v>
      </c>
      <c r="G645" s="226"/>
      <c r="H645" s="253">
        <v>2.4</v>
      </c>
      <c r="I645" s="230"/>
      <c r="J645" s="226"/>
      <c r="K645" s="226"/>
      <c r="L645" s="231"/>
      <c r="M645" s="232"/>
      <c r="N645" s="233"/>
      <c r="O645" s="233"/>
      <c r="P645" s="233"/>
      <c r="Q645" s="233"/>
      <c r="R645" s="233"/>
      <c r="S645" s="233"/>
      <c r="T645" s="234"/>
      <c r="AT645" s="235" t="s">
        <v>417</v>
      </c>
      <c r="AU645" s="235" t="s">
        <v>94</v>
      </c>
      <c r="AV645" s="13" t="s">
        <v>87</v>
      </c>
      <c r="AW645" s="13" t="s">
        <v>43</v>
      </c>
      <c r="AX645" s="13" t="s">
        <v>23</v>
      </c>
      <c r="AY645" s="235" t="s">
        <v>406</v>
      </c>
    </row>
    <row r="646" spans="2:65" s="1" customFormat="1" ht="22.5" customHeight="1" x14ac:dyDescent="0.3">
      <c r="B646" s="37"/>
      <c r="C646" s="201" t="s">
        <v>1269</v>
      </c>
      <c r="D646" s="201" t="s">
        <v>410</v>
      </c>
      <c r="E646" s="202" t="s">
        <v>472</v>
      </c>
      <c r="F646" s="203" t="s">
        <v>473</v>
      </c>
      <c r="G646" s="204" t="s">
        <v>413</v>
      </c>
      <c r="H646" s="205">
        <v>208.73500000000001</v>
      </c>
      <c r="I646" s="206"/>
      <c r="J646" s="207">
        <f>ROUND(I646*H646,2)</f>
        <v>0</v>
      </c>
      <c r="K646" s="203" t="s">
        <v>414</v>
      </c>
      <c r="L646" s="57"/>
      <c r="M646" s="208" t="s">
        <v>36</v>
      </c>
      <c r="N646" s="209" t="s">
        <v>50</v>
      </c>
      <c r="O646" s="38"/>
      <c r="P646" s="210">
        <f>O646*H646</f>
        <v>0</v>
      </c>
      <c r="Q646" s="210">
        <v>0</v>
      </c>
      <c r="R646" s="210">
        <f>Q646*H646</f>
        <v>0</v>
      </c>
      <c r="S646" s="210">
        <v>0</v>
      </c>
      <c r="T646" s="211">
        <f>S646*H646</f>
        <v>0</v>
      </c>
      <c r="AR646" s="19" t="s">
        <v>415</v>
      </c>
      <c r="AT646" s="19" t="s">
        <v>410</v>
      </c>
      <c r="AU646" s="19" t="s">
        <v>94</v>
      </c>
      <c r="AY646" s="19" t="s">
        <v>406</v>
      </c>
      <c r="BE646" s="212">
        <f>IF(N646="základní",J646,0)</f>
        <v>0</v>
      </c>
      <c r="BF646" s="212">
        <f>IF(N646="snížená",J646,0)</f>
        <v>0</v>
      </c>
      <c r="BG646" s="212">
        <f>IF(N646="zákl. přenesená",J646,0)</f>
        <v>0</v>
      </c>
      <c r="BH646" s="212">
        <f>IF(N646="sníž. přenesená",J646,0)</f>
        <v>0</v>
      </c>
      <c r="BI646" s="212">
        <f>IF(N646="nulová",J646,0)</f>
        <v>0</v>
      </c>
      <c r="BJ646" s="19" t="s">
        <v>23</v>
      </c>
      <c r="BK646" s="212">
        <f>ROUND(I646*H646,2)</f>
        <v>0</v>
      </c>
      <c r="BL646" s="19" t="s">
        <v>415</v>
      </c>
      <c r="BM646" s="19" t="s">
        <v>5555</v>
      </c>
    </row>
    <row r="647" spans="2:65" s="12" customFormat="1" x14ac:dyDescent="0.3">
      <c r="B647" s="213"/>
      <c r="C647" s="214"/>
      <c r="D647" s="215" t="s">
        <v>417</v>
      </c>
      <c r="E647" s="216" t="s">
        <v>36</v>
      </c>
      <c r="F647" s="217" t="s">
        <v>1273</v>
      </c>
      <c r="G647" s="214"/>
      <c r="H647" s="218" t="s">
        <v>36</v>
      </c>
      <c r="I647" s="219"/>
      <c r="J647" s="214"/>
      <c r="K647" s="214"/>
      <c r="L647" s="220"/>
      <c r="M647" s="221"/>
      <c r="N647" s="222"/>
      <c r="O647" s="222"/>
      <c r="P647" s="222"/>
      <c r="Q647" s="222"/>
      <c r="R647" s="222"/>
      <c r="S647" s="222"/>
      <c r="T647" s="223"/>
      <c r="AT647" s="224" t="s">
        <v>417</v>
      </c>
      <c r="AU647" s="224" t="s">
        <v>94</v>
      </c>
      <c r="AV647" s="12" t="s">
        <v>23</v>
      </c>
      <c r="AW647" s="12" t="s">
        <v>43</v>
      </c>
      <c r="AX647" s="12" t="s">
        <v>79</v>
      </c>
      <c r="AY647" s="224" t="s">
        <v>406</v>
      </c>
    </row>
    <row r="648" spans="2:65" s="13" customFormat="1" x14ac:dyDescent="0.3">
      <c r="B648" s="225"/>
      <c r="C648" s="226"/>
      <c r="D648" s="247" t="s">
        <v>417</v>
      </c>
      <c r="E648" s="251" t="s">
        <v>36</v>
      </c>
      <c r="F648" s="252" t="s">
        <v>5556</v>
      </c>
      <c r="G648" s="226"/>
      <c r="H648" s="253">
        <v>208.73500000000001</v>
      </c>
      <c r="I648" s="230"/>
      <c r="J648" s="226"/>
      <c r="K648" s="226"/>
      <c r="L648" s="231"/>
      <c r="M648" s="232"/>
      <c r="N648" s="233"/>
      <c r="O648" s="233"/>
      <c r="P648" s="233"/>
      <c r="Q648" s="233"/>
      <c r="R648" s="233"/>
      <c r="S648" s="233"/>
      <c r="T648" s="234"/>
      <c r="AT648" s="235" t="s">
        <v>417</v>
      </c>
      <c r="AU648" s="235" t="s">
        <v>94</v>
      </c>
      <c r="AV648" s="13" t="s">
        <v>87</v>
      </c>
      <c r="AW648" s="13" t="s">
        <v>43</v>
      </c>
      <c r="AX648" s="13" t="s">
        <v>23</v>
      </c>
      <c r="AY648" s="235" t="s">
        <v>406</v>
      </c>
    </row>
    <row r="649" spans="2:65" s="1" customFormat="1" ht="22.5" customHeight="1" x14ac:dyDescent="0.3">
      <c r="B649" s="37"/>
      <c r="C649" s="201" t="s">
        <v>1277</v>
      </c>
      <c r="D649" s="201" t="s">
        <v>410</v>
      </c>
      <c r="E649" s="202" t="s">
        <v>477</v>
      </c>
      <c r="F649" s="203" t="s">
        <v>478</v>
      </c>
      <c r="G649" s="204" t="s">
        <v>413</v>
      </c>
      <c r="H649" s="205">
        <v>10.986000000000001</v>
      </c>
      <c r="I649" s="206"/>
      <c r="J649" s="207">
        <f>ROUND(I649*H649,2)</f>
        <v>0</v>
      </c>
      <c r="K649" s="203" t="s">
        <v>414</v>
      </c>
      <c r="L649" s="57"/>
      <c r="M649" s="208" t="s">
        <v>36</v>
      </c>
      <c r="N649" s="209" t="s">
        <v>50</v>
      </c>
      <c r="O649" s="38"/>
      <c r="P649" s="210">
        <f>O649*H649</f>
        <v>0</v>
      </c>
      <c r="Q649" s="210">
        <v>0</v>
      </c>
      <c r="R649" s="210">
        <f>Q649*H649</f>
        <v>0</v>
      </c>
      <c r="S649" s="210">
        <v>0</v>
      </c>
      <c r="T649" s="211">
        <f>S649*H649</f>
        <v>0</v>
      </c>
      <c r="AR649" s="19" t="s">
        <v>415</v>
      </c>
      <c r="AT649" s="19" t="s">
        <v>410</v>
      </c>
      <c r="AU649" s="19" t="s">
        <v>94</v>
      </c>
      <c r="AY649" s="19" t="s">
        <v>406</v>
      </c>
      <c r="BE649" s="212">
        <f>IF(N649="základní",J649,0)</f>
        <v>0</v>
      </c>
      <c r="BF649" s="212">
        <f>IF(N649="snížená",J649,0)</f>
        <v>0</v>
      </c>
      <c r="BG649" s="212">
        <f>IF(N649="zákl. přenesená",J649,0)</f>
        <v>0</v>
      </c>
      <c r="BH649" s="212">
        <f>IF(N649="sníž. přenesená",J649,0)</f>
        <v>0</v>
      </c>
      <c r="BI649" s="212">
        <f>IF(N649="nulová",J649,0)</f>
        <v>0</v>
      </c>
      <c r="BJ649" s="19" t="s">
        <v>23</v>
      </c>
      <c r="BK649" s="212">
        <f>ROUND(I649*H649,2)</f>
        <v>0</v>
      </c>
      <c r="BL649" s="19" t="s">
        <v>415</v>
      </c>
      <c r="BM649" s="19" t="s">
        <v>5557</v>
      </c>
    </row>
    <row r="650" spans="2:65" s="13" customFormat="1" x14ac:dyDescent="0.3">
      <c r="B650" s="225"/>
      <c r="C650" s="226"/>
      <c r="D650" s="247" t="s">
        <v>417</v>
      </c>
      <c r="E650" s="251" t="s">
        <v>36</v>
      </c>
      <c r="F650" s="252" t="s">
        <v>5558</v>
      </c>
      <c r="G650" s="226"/>
      <c r="H650" s="253">
        <v>10.986000000000001</v>
      </c>
      <c r="I650" s="230"/>
      <c r="J650" s="226"/>
      <c r="K650" s="226"/>
      <c r="L650" s="231"/>
      <c r="M650" s="232"/>
      <c r="N650" s="233"/>
      <c r="O650" s="233"/>
      <c r="P650" s="233"/>
      <c r="Q650" s="233"/>
      <c r="R650" s="233"/>
      <c r="S650" s="233"/>
      <c r="T650" s="234"/>
      <c r="AT650" s="235" t="s">
        <v>417</v>
      </c>
      <c r="AU650" s="235" t="s">
        <v>94</v>
      </c>
      <c r="AV650" s="13" t="s">
        <v>87</v>
      </c>
      <c r="AW650" s="13" t="s">
        <v>43</v>
      </c>
      <c r="AX650" s="13" t="s">
        <v>23</v>
      </c>
      <c r="AY650" s="235" t="s">
        <v>406</v>
      </c>
    </row>
    <row r="651" spans="2:65" s="1" customFormat="1" ht="22.5" customHeight="1" x14ac:dyDescent="0.3">
      <c r="B651" s="37"/>
      <c r="C651" s="201" t="s">
        <v>1282</v>
      </c>
      <c r="D651" s="201" t="s">
        <v>410</v>
      </c>
      <c r="E651" s="202" t="s">
        <v>1270</v>
      </c>
      <c r="F651" s="203" t="s">
        <v>1271</v>
      </c>
      <c r="G651" s="204" t="s">
        <v>413</v>
      </c>
      <c r="H651" s="205">
        <v>16.404</v>
      </c>
      <c r="I651" s="206"/>
      <c r="J651" s="207">
        <f>ROUND(I651*H651,2)</f>
        <v>0</v>
      </c>
      <c r="K651" s="203" t="s">
        <v>414</v>
      </c>
      <c r="L651" s="57"/>
      <c r="M651" s="208" t="s">
        <v>36</v>
      </c>
      <c r="N651" s="209" t="s">
        <v>50</v>
      </c>
      <c r="O651" s="38"/>
      <c r="P651" s="210">
        <f>O651*H651</f>
        <v>0</v>
      </c>
      <c r="Q651" s="210">
        <v>0</v>
      </c>
      <c r="R651" s="210">
        <f>Q651*H651</f>
        <v>0</v>
      </c>
      <c r="S651" s="210">
        <v>0</v>
      </c>
      <c r="T651" s="211">
        <f>S651*H651</f>
        <v>0</v>
      </c>
      <c r="AR651" s="19" t="s">
        <v>415</v>
      </c>
      <c r="AT651" s="19" t="s">
        <v>410</v>
      </c>
      <c r="AU651" s="19" t="s">
        <v>94</v>
      </c>
      <c r="AY651" s="19" t="s">
        <v>406</v>
      </c>
      <c r="BE651" s="212">
        <f>IF(N651="základní",J651,0)</f>
        <v>0</v>
      </c>
      <c r="BF651" s="212">
        <f>IF(N651="snížená",J651,0)</f>
        <v>0</v>
      </c>
      <c r="BG651" s="212">
        <f>IF(N651="zákl. přenesená",J651,0)</f>
        <v>0</v>
      </c>
      <c r="BH651" s="212">
        <f>IF(N651="sníž. přenesená",J651,0)</f>
        <v>0</v>
      </c>
      <c r="BI651" s="212">
        <f>IF(N651="nulová",J651,0)</f>
        <v>0</v>
      </c>
      <c r="BJ651" s="19" t="s">
        <v>23</v>
      </c>
      <c r="BK651" s="212">
        <f>ROUND(I651*H651,2)</f>
        <v>0</v>
      </c>
      <c r="BL651" s="19" t="s">
        <v>415</v>
      </c>
      <c r="BM651" s="19" t="s">
        <v>5559</v>
      </c>
    </row>
    <row r="652" spans="2:65" s="13" customFormat="1" x14ac:dyDescent="0.3">
      <c r="B652" s="225"/>
      <c r="C652" s="226"/>
      <c r="D652" s="215" t="s">
        <v>417</v>
      </c>
      <c r="E652" s="227" t="s">
        <v>36</v>
      </c>
      <c r="F652" s="228" t="s">
        <v>5501</v>
      </c>
      <c r="G652" s="226"/>
      <c r="H652" s="229">
        <v>17.266999999999999</v>
      </c>
      <c r="I652" s="230"/>
      <c r="J652" s="226"/>
      <c r="K652" s="226"/>
      <c r="L652" s="231"/>
      <c r="M652" s="232"/>
      <c r="N652" s="233"/>
      <c r="O652" s="233"/>
      <c r="P652" s="233"/>
      <c r="Q652" s="233"/>
      <c r="R652" s="233"/>
      <c r="S652" s="233"/>
      <c r="T652" s="234"/>
      <c r="AT652" s="235" t="s">
        <v>417</v>
      </c>
      <c r="AU652" s="235" t="s">
        <v>94</v>
      </c>
      <c r="AV652" s="13" t="s">
        <v>87</v>
      </c>
      <c r="AW652" s="13" t="s">
        <v>43</v>
      </c>
      <c r="AX652" s="13" t="s">
        <v>79</v>
      </c>
      <c r="AY652" s="235" t="s">
        <v>406</v>
      </c>
    </row>
    <row r="653" spans="2:65" s="14" customFormat="1" x14ac:dyDescent="0.3">
      <c r="B653" s="236"/>
      <c r="C653" s="237"/>
      <c r="D653" s="215" t="s">
        <v>417</v>
      </c>
      <c r="E653" s="238" t="s">
        <v>5066</v>
      </c>
      <c r="F653" s="239" t="s">
        <v>421</v>
      </c>
      <c r="G653" s="237"/>
      <c r="H653" s="240">
        <v>17.266999999999999</v>
      </c>
      <c r="I653" s="241"/>
      <c r="J653" s="237"/>
      <c r="K653" s="237"/>
      <c r="L653" s="242"/>
      <c r="M653" s="243"/>
      <c r="N653" s="244"/>
      <c r="O653" s="244"/>
      <c r="P653" s="244"/>
      <c r="Q653" s="244"/>
      <c r="R653" s="244"/>
      <c r="S653" s="244"/>
      <c r="T653" s="245"/>
      <c r="AT653" s="246" t="s">
        <v>417</v>
      </c>
      <c r="AU653" s="246" t="s">
        <v>94</v>
      </c>
      <c r="AV653" s="14" t="s">
        <v>415</v>
      </c>
      <c r="AW653" s="14" t="s">
        <v>43</v>
      </c>
      <c r="AX653" s="14" t="s">
        <v>79</v>
      </c>
      <c r="AY653" s="246" t="s">
        <v>406</v>
      </c>
    </row>
    <row r="654" spans="2:65" s="13" customFormat="1" x14ac:dyDescent="0.3">
      <c r="B654" s="225"/>
      <c r="C654" s="226"/>
      <c r="D654" s="247" t="s">
        <v>417</v>
      </c>
      <c r="E654" s="251" t="s">
        <v>36</v>
      </c>
      <c r="F654" s="252" t="s">
        <v>5560</v>
      </c>
      <c r="G654" s="226"/>
      <c r="H654" s="253">
        <v>16.404</v>
      </c>
      <c r="I654" s="230"/>
      <c r="J654" s="226"/>
      <c r="K654" s="226"/>
      <c r="L654" s="231"/>
      <c r="M654" s="232"/>
      <c r="N654" s="233"/>
      <c r="O654" s="233"/>
      <c r="P654" s="233"/>
      <c r="Q654" s="233"/>
      <c r="R654" s="233"/>
      <c r="S654" s="233"/>
      <c r="T654" s="234"/>
      <c r="AT654" s="235" t="s">
        <v>417</v>
      </c>
      <c r="AU654" s="235" t="s">
        <v>94</v>
      </c>
      <c r="AV654" s="13" t="s">
        <v>87</v>
      </c>
      <c r="AW654" s="13" t="s">
        <v>43</v>
      </c>
      <c r="AX654" s="13" t="s">
        <v>23</v>
      </c>
      <c r="AY654" s="235" t="s">
        <v>406</v>
      </c>
    </row>
    <row r="655" spans="2:65" s="1" customFormat="1" ht="22.5" customHeight="1" x14ac:dyDescent="0.3">
      <c r="B655" s="37"/>
      <c r="C655" s="201" t="s">
        <v>1288</v>
      </c>
      <c r="D655" s="201" t="s">
        <v>410</v>
      </c>
      <c r="E655" s="202" t="s">
        <v>1278</v>
      </c>
      <c r="F655" s="203" t="s">
        <v>1279</v>
      </c>
      <c r="G655" s="204" t="s">
        <v>413</v>
      </c>
      <c r="H655" s="205">
        <v>0.86299999999999999</v>
      </c>
      <c r="I655" s="206"/>
      <c r="J655" s="207">
        <f>ROUND(I655*H655,2)</f>
        <v>0</v>
      </c>
      <c r="K655" s="203" t="s">
        <v>414</v>
      </c>
      <c r="L655" s="57"/>
      <c r="M655" s="208" t="s">
        <v>36</v>
      </c>
      <c r="N655" s="209" t="s">
        <v>50</v>
      </c>
      <c r="O655" s="38"/>
      <c r="P655" s="210">
        <f>O655*H655</f>
        <v>0</v>
      </c>
      <c r="Q655" s="210">
        <v>0</v>
      </c>
      <c r="R655" s="210">
        <f>Q655*H655</f>
        <v>0</v>
      </c>
      <c r="S655" s="210">
        <v>0</v>
      </c>
      <c r="T655" s="211">
        <f>S655*H655</f>
        <v>0</v>
      </c>
      <c r="AR655" s="19" t="s">
        <v>415</v>
      </c>
      <c r="AT655" s="19" t="s">
        <v>410</v>
      </c>
      <c r="AU655" s="19" t="s">
        <v>94</v>
      </c>
      <c r="AY655" s="19" t="s">
        <v>406</v>
      </c>
      <c r="BE655" s="212">
        <f>IF(N655="základní",J655,0)</f>
        <v>0</v>
      </c>
      <c r="BF655" s="212">
        <f>IF(N655="snížená",J655,0)</f>
        <v>0</v>
      </c>
      <c r="BG655" s="212">
        <f>IF(N655="zákl. přenesená",J655,0)</f>
        <v>0</v>
      </c>
      <c r="BH655" s="212">
        <f>IF(N655="sníž. přenesená",J655,0)</f>
        <v>0</v>
      </c>
      <c r="BI655" s="212">
        <f>IF(N655="nulová",J655,0)</f>
        <v>0</v>
      </c>
      <c r="BJ655" s="19" t="s">
        <v>23</v>
      </c>
      <c r="BK655" s="212">
        <f>ROUND(I655*H655,2)</f>
        <v>0</v>
      </c>
      <c r="BL655" s="19" t="s">
        <v>415</v>
      </c>
      <c r="BM655" s="19" t="s">
        <v>5561</v>
      </c>
    </row>
    <row r="656" spans="2:65" s="13" customFormat="1" x14ac:dyDescent="0.3">
      <c r="B656" s="225"/>
      <c r="C656" s="226"/>
      <c r="D656" s="247" t="s">
        <v>417</v>
      </c>
      <c r="E656" s="251" t="s">
        <v>36</v>
      </c>
      <c r="F656" s="252" t="s">
        <v>5562</v>
      </c>
      <c r="G656" s="226"/>
      <c r="H656" s="253">
        <v>0.86299999999999999</v>
      </c>
      <c r="I656" s="230"/>
      <c r="J656" s="226"/>
      <c r="K656" s="226"/>
      <c r="L656" s="231"/>
      <c r="M656" s="232"/>
      <c r="N656" s="233"/>
      <c r="O656" s="233"/>
      <c r="P656" s="233"/>
      <c r="Q656" s="233"/>
      <c r="R656" s="233"/>
      <c r="S656" s="233"/>
      <c r="T656" s="234"/>
      <c r="AT656" s="235" t="s">
        <v>417</v>
      </c>
      <c r="AU656" s="235" t="s">
        <v>94</v>
      </c>
      <c r="AV656" s="13" t="s">
        <v>87</v>
      </c>
      <c r="AW656" s="13" t="s">
        <v>43</v>
      </c>
      <c r="AX656" s="13" t="s">
        <v>23</v>
      </c>
      <c r="AY656" s="235" t="s">
        <v>406</v>
      </c>
    </row>
    <row r="657" spans="2:65" s="1" customFormat="1" ht="22.5" customHeight="1" x14ac:dyDescent="0.3">
      <c r="B657" s="37"/>
      <c r="C657" s="201" t="s">
        <v>1293</v>
      </c>
      <c r="D657" s="201" t="s">
        <v>410</v>
      </c>
      <c r="E657" s="202" t="s">
        <v>5318</v>
      </c>
      <c r="F657" s="203" t="s">
        <v>5319</v>
      </c>
      <c r="G657" s="204" t="s">
        <v>413</v>
      </c>
      <c r="H657" s="205">
        <v>557.64400000000001</v>
      </c>
      <c r="I657" s="206"/>
      <c r="J657" s="207">
        <f>ROUND(I657*H657,2)</f>
        <v>0</v>
      </c>
      <c r="K657" s="203" t="s">
        <v>414</v>
      </c>
      <c r="L657" s="57"/>
      <c r="M657" s="208" t="s">
        <v>36</v>
      </c>
      <c r="N657" s="209" t="s">
        <v>50</v>
      </c>
      <c r="O657" s="38"/>
      <c r="P657" s="210">
        <f>O657*H657</f>
        <v>0</v>
      </c>
      <c r="Q657" s="210">
        <v>0</v>
      </c>
      <c r="R657" s="210">
        <f>Q657*H657</f>
        <v>0</v>
      </c>
      <c r="S657" s="210">
        <v>0</v>
      </c>
      <c r="T657" s="211">
        <f>S657*H657</f>
        <v>0</v>
      </c>
      <c r="AR657" s="19" t="s">
        <v>415</v>
      </c>
      <c r="AT657" s="19" t="s">
        <v>410</v>
      </c>
      <c r="AU657" s="19" t="s">
        <v>94</v>
      </c>
      <c r="AY657" s="19" t="s">
        <v>406</v>
      </c>
      <c r="BE657" s="212">
        <f>IF(N657="základní",J657,0)</f>
        <v>0</v>
      </c>
      <c r="BF657" s="212">
        <f>IF(N657="snížená",J657,0)</f>
        <v>0</v>
      </c>
      <c r="BG657" s="212">
        <f>IF(N657="zákl. přenesená",J657,0)</f>
        <v>0</v>
      </c>
      <c r="BH657" s="212">
        <f>IF(N657="sníž. přenesená",J657,0)</f>
        <v>0</v>
      </c>
      <c r="BI657" s="212">
        <f>IF(N657="nulová",J657,0)</f>
        <v>0</v>
      </c>
      <c r="BJ657" s="19" t="s">
        <v>23</v>
      </c>
      <c r="BK657" s="212">
        <f>ROUND(I657*H657,2)</f>
        <v>0</v>
      </c>
      <c r="BL657" s="19" t="s">
        <v>415</v>
      </c>
      <c r="BM657" s="19" t="s">
        <v>5563</v>
      </c>
    </row>
    <row r="658" spans="2:65" s="12" customFormat="1" x14ac:dyDescent="0.3">
      <c r="B658" s="213"/>
      <c r="C658" s="214"/>
      <c r="D658" s="215" t="s">
        <v>417</v>
      </c>
      <c r="E658" s="216" t="s">
        <v>36</v>
      </c>
      <c r="F658" s="217" t="s">
        <v>732</v>
      </c>
      <c r="G658" s="214"/>
      <c r="H658" s="218" t="s">
        <v>36</v>
      </c>
      <c r="I658" s="219"/>
      <c r="J658" s="214"/>
      <c r="K658" s="214"/>
      <c r="L658" s="220"/>
      <c r="M658" s="221"/>
      <c r="N658" s="222"/>
      <c r="O658" s="222"/>
      <c r="P658" s="222"/>
      <c r="Q658" s="222"/>
      <c r="R658" s="222"/>
      <c r="S658" s="222"/>
      <c r="T658" s="223"/>
      <c r="AT658" s="224" t="s">
        <v>417</v>
      </c>
      <c r="AU658" s="224" t="s">
        <v>94</v>
      </c>
      <c r="AV658" s="12" t="s">
        <v>23</v>
      </c>
      <c r="AW658" s="12" t="s">
        <v>43</v>
      </c>
      <c r="AX658" s="12" t="s">
        <v>79</v>
      </c>
      <c r="AY658" s="224" t="s">
        <v>406</v>
      </c>
    </row>
    <row r="659" spans="2:65" s="13" customFormat="1" x14ac:dyDescent="0.3">
      <c r="B659" s="225"/>
      <c r="C659" s="226"/>
      <c r="D659" s="215" t="s">
        <v>417</v>
      </c>
      <c r="E659" s="227" t="s">
        <v>36</v>
      </c>
      <c r="F659" s="228" t="s">
        <v>5564</v>
      </c>
      <c r="G659" s="226"/>
      <c r="H659" s="229">
        <v>257.64400000000001</v>
      </c>
      <c r="I659" s="230"/>
      <c r="J659" s="226"/>
      <c r="K659" s="226"/>
      <c r="L659" s="231"/>
      <c r="M659" s="232"/>
      <c r="N659" s="233"/>
      <c r="O659" s="233"/>
      <c r="P659" s="233"/>
      <c r="Q659" s="233"/>
      <c r="R659" s="233"/>
      <c r="S659" s="233"/>
      <c r="T659" s="234"/>
      <c r="AT659" s="235" t="s">
        <v>417</v>
      </c>
      <c r="AU659" s="235" t="s">
        <v>94</v>
      </c>
      <c r="AV659" s="13" t="s">
        <v>87</v>
      </c>
      <c r="AW659" s="13" t="s">
        <v>43</v>
      </c>
      <c r="AX659" s="13" t="s">
        <v>79</v>
      </c>
      <c r="AY659" s="235" t="s">
        <v>406</v>
      </c>
    </row>
    <row r="660" spans="2:65" s="13" customFormat="1" x14ac:dyDescent="0.3">
      <c r="B660" s="225"/>
      <c r="C660" s="226"/>
      <c r="D660" s="215" t="s">
        <v>417</v>
      </c>
      <c r="E660" s="227" t="s">
        <v>36</v>
      </c>
      <c r="F660" s="228" t="s">
        <v>5565</v>
      </c>
      <c r="G660" s="226"/>
      <c r="H660" s="229">
        <v>300</v>
      </c>
      <c r="I660" s="230"/>
      <c r="J660" s="226"/>
      <c r="K660" s="226"/>
      <c r="L660" s="231"/>
      <c r="M660" s="232"/>
      <c r="N660" s="233"/>
      <c r="O660" s="233"/>
      <c r="P660" s="233"/>
      <c r="Q660" s="233"/>
      <c r="R660" s="233"/>
      <c r="S660" s="233"/>
      <c r="T660" s="234"/>
      <c r="AT660" s="235" t="s">
        <v>417</v>
      </c>
      <c r="AU660" s="235" t="s">
        <v>94</v>
      </c>
      <c r="AV660" s="13" t="s">
        <v>87</v>
      </c>
      <c r="AW660" s="13" t="s">
        <v>43</v>
      </c>
      <c r="AX660" s="13" t="s">
        <v>79</v>
      </c>
      <c r="AY660" s="235" t="s">
        <v>406</v>
      </c>
    </row>
    <row r="661" spans="2:65" s="14" customFormat="1" x14ac:dyDescent="0.3">
      <c r="B661" s="236"/>
      <c r="C661" s="237"/>
      <c r="D661" s="247" t="s">
        <v>417</v>
      </c>
      <c r="E661" s="248" t="s">
        <v>36</v>
      </c>
      <c r="F661" s="249" t="s">
        <v>421</v>
      </c>
      <c r="G661" s="237"/>
      <c r="H661" s="250">
        <v>557.64400000000001</v>
      </c>
      <c r="I661" s="241"/>
      <c r="J661" s="237"/>
      <c r="K661" s="237"/>
      <c r="L661" s="242"/>
      <c r="M661" s="243"/>
      <c r="N661" s="244"/>
      <c r="O661" s="244"/>
      <c r="P661" s="244"/>
      <c r="Q661" s="244"/>
      <c r="R661" s="244"/>
      <c r="S661" s="244"/>
      <c r="T661" s="245"/>
      <c r="AT661" s="246" t="s">
        <v>417</v>
      </c>
      <c r="AU661" s="246" t="s">
        <v>94</v>
      </c>
      <c r="AV661" s="14" t="s">
        <v>415</v>
      </c>
      <c r="AW661" s="14" t="s">
        <v>43</v>
      </c>
      <c r="AX661" s="14" t="s">
        <v>23</v>
      </c>
      <c r="AY661" s="246" t="s">
        <v>406</v>
      </c>
    </row>
    <row r="662" spans="2:65" s="1" customFormat="1" ht="22.5" customHeight="1" x14ac:dyDescent="0.3">
      <c r="B662" s="37"/>
      <c r="C662" s="201" t="s">
        <v>1297</v>
      </c>
      <c r="D662" s="201" t="s">
        <v>410</v>
      </c>
      <c r="E662" s="202" t="s">
        <v>521</v>
      </c>
      <c r="F662" s="203" t="s">
        <v>522</v>
      </c>
      <c r="G662" s="204" t="s">
        <v>413</v>
      </c>
      <c r="H662" s="205">
        <v>5.5289999999999999</v>
      </c>
      <c r="I662" s="206"/>
      <c r="J662" s="207">
        <f>ROUND(I662*H662,2)</f>
        <v>0</v>
      </c>
      <c r="K662" s="203" t="s">
        <v>414</v>
      </c>
      <c r="L662" s="57"/>
      <c r="M662" s="208" t="s">
        <v>36</v>
      </c>
      <c r="N662" s="209" t="s">
        <v>50</v>
      </c>
      <c r="O662" s="38"/>
      <c r="P662" s="210">
        <f>O662*H662</f>
        <v>0</v>
      </c>
      <c r="Q662" s="210">
        <v>0</v>
      </c>
      <c r="R662" s="210">
        <f>Q662*H662</f>
        <v>0</v>
      </c>
      <c r="S662" s="210">
        <v>0</v>
      </c>
      <c r="T662" s="211">
        <f>S662*H662</f>
        <v>0</v>
      </c>
      <c r="AR662" s="19" t="s">
        <v>415</v>
      </c>
      <c r="AT662" s="19" t="s">
        <v>410</v>
      </c>
      <c r="AU662" s="19" t="s">
        <v>94</v>
      </c>
      <c r="AY662" s="19" t="s">
        <v>406</v>
      </c>
      <c r="BE662" s="212">
        <f>IF(N662="základní",J662,0)</f>
        <v>0</v>
      </c>
      <c r="BF662" s="212">
        <f>IF(N662="snížená",J662,0)</f>
        <v>0</v>
      </c>
      <c r="BG662" s="212">
        <f>IF(N662="zákl. přenesená",J662,0)</f>
        <v>0</v>
      </c>
      <c r="BH662" s="212">
        <f>IF(N662="sníž. přenesená",J662,0)</f>
        <v>0</v>
      </c>
      <c r="BI662" s="212">
        <f>IF(N662="nulová",J662,0)</f>
        <v>0</v>
      </c>
      <c r="BJ662" s="19" t="s">
        <v>23</v>
      </c>
      <c r="BK662" s="212">
        <f>ROUND(I662*H662,2)</f>
        <v>0</v>
      </c>
      <c r="BL662" s="19" t="s">
        <v>415</v>
      </c>
      <c r="BM662" s="19" t="s">
        <v>5566</v>
      </c>
    </row>
    <row r="663" spans="2:65" s="13" customFormat="1" x14ac:dyDescent="0.3">
      <c r="B663" s="225"/>
      <c r="C663" s="226"/>
      <c r="D663" s="247" t="s">
        <v>417</v>
      </c>
      <c r="E663" s="251" t="s">
        <v>36</v>
      </c>
      <c r="F663" s="252" t="s">
        <v>1028</v>
      </c>
      <c r="G663" s="226"/>
      <c r="H663" s="253">
        <v>5.5289999999999999</v>
      </c>
      <c r="I663" s="230"/>
      <c r="J663" s="226"/>
      <c r="K663" s="226"/>
      <c r="L663" s="231"/>
      <c r="M663" s="232"/>
      <c r="N663" s="233"/>
      <c r="O663" s="233"/>
      <c r="P663" s="233"/>
      <c r="Q663" s="233"/>
      <c r="R663" s="233"/>
      <c r="S663" s="233"/>
      <c r="T663" s="234"/>
      <c r="AT663" s="235" t="s">
        <v>417</v>
      </c>
      <c r="AU663" s="235" t="s">
        <v>94</v>
      </c>
      <c r="AV663" s="13" t="s">
        <v>87</v>
      </c>
      <c r="AW663" s="13" t="s">
        <v>43</v>
      </c>
      <c r="AX663" s="13" t="s">
        <v>23</v>
      </c>
      <c r="AY663" s="235" t="s">
        <v>406</v>
      </c>
    </row>
    <row r="664" spans="2:65" s="1" customFormat="1" ht="22.5" customHeight="1" x14ac:dyDescent="0.3">
      <c r="B664" s="37"/>
      <c r="C664" s="201" t="s">
        <v>1302</v>
      </c>
      <c r="D664" s="201" t="s">
        <v>410</v>
      </c>
      <c r="E664" s="202" t="s">
        <v>547</v>
      </c>
      <c r="F664" s="203" t="s">
        <v>548</v>
      </c>
      <c r="G664" s="204" t="s">
        <v>413</v>
      </c>
      <c r="H664" s="205">
        <v>406.63499999999999</v>
      </c>
      <c r="I664" s="206"/>
      <c r="J664" s="207">
        <f>ROUND(I664*H664,2)</f>
        <v>0</v>
      </c>
      <c r="K664" s="203" t="s">
        <v>414</v>
      </c>
      <c r="L664" s="57"/>
      <c r="M664" s="208" t="s">
        <v>36</v>
      </c>
      <c r="N664" s="209" t="s">
        <v>50</v>
      </c>
      <c r="O664" s="38"/>
      <c r="P664" s="210">
        <f>O664*H664</f>
        <v>0</v>
      </c>
      <c r="Q664" s="210">
        <v>0</v>
      </c>
      <c r="R664" s="210">
        <f>Q664*H664</f>
        <v>0</v>
      </c>
      <c r="S664" s="210">
        <v>0</v>
      </c>
      <c r="T664" s="211">
        <f>S664*H664</f>
        <v>0</v>
      </c>
      <c r="AR664" s="19" t="s">
        <v>415</v>
      </c>
      <c r="AT664" s="19" t="s">
        <v>410</v>
      </c>
      <c r="AU664" s="19" t="s">
        <v>94</v>
      </c>
      <c r="AY664" s="19" t="s">
        <v>406</v>
      </c>
      <c r="BE664" s="212">
        <f>IF(N664="základní",J664,0)</f>
        <v>0</v>
      </c>
      <c r="BF664" s="212">
        <f>IF(N664="snížená",J664,0)</f>
        <v>0</v>
      </c>
      <c r="BG664" s="212">
        <f>IF(N664="zákl. přenesená",J664,0)</f>
        <v>0</v>
      </c>
      <c r="BH664" s="212">
        <f>IF(N664="sníž. přenesená",J664,0)</f>
        <v>0</v>
      </c>
      <c r="BI664" s="212">
        <f>IF(N664="nulová",J664,0)</f>
        <v>0</v>
      </c>
      <c r="BJ664" s="19" t="s">
        <v>23</v>
      </c>
      <c r="BK664" s="212">
        <f>ROUND(I664*H664,2)</f>
        <v>0</v>
      </c>
      <c r="BL664" s="19" t="s">
        <v>415</v>
      </c>
      <c r="BM664" s="19" t="s">
        <v>5567</v>
      </c>
    </row>
    <row r="665" spans="2:65" s="12" customFormat="1" x14ac:dyDescent="0.3">
      <c r="B665" s="213"/>
      <c r="C665" s="214"/>
      <c r="D665" s="215" t="s">
        <v>417</v>
      </c>
      <c r="E665" s="216" t="s">
        <v>36</v>
      </c>
      <c r="F665" s="217" t="s">
        <v>1312</v>
      </c>
      <c r="G665" s="214"/>
      <c r="H665" s="218" t="s">
        <v>36</v>
      </c>
      <c r="I665" s="219"/>
      <c r="J665" s="214"/>
      <c r="K665" s="214"/>
      <c r="L665" s="220"/>
      <c r="M665" s="221"/>
      <c r="N665" s="222"/>
      <c r="O665" s="222"/>
      <c r="P665" s="222"/>
      <c r="Q665" s="222"/>
      <c r="R665" s="222"/>
      <c r="S665" s="222"/>
      <c r="T665" s="223"/>
      <c r="AT665" s="224" t="s">
        <v>417</v>
      </c>
      <c r="AU665" s="224" t="s">
        <v>94</v>
      </c>
      <c r="AV665" s="12" t="s">
        <v>23</v>
      </c>
      <c r="AW665" s="12" t="s">
        <v>43</v>
      </c>
      <c r="AX665" s="12" t="s">
        <v>79</v>
      </c>
      <c r="AY665" s="224" t="s">
        <v>406</v>
      </c>
    </row>
    <row r="666" spans="2:65" s="13" customFormat="1" x14ac:dyDescent="0.3">
      <c r="B666" s="225"/>
      <c r="C666" s="226"/>
      <c r="D666" s="215" t="s">
        <v>417</v>
      </c>
      <c r="E666" s="227" t="s">
        <v>36</v>
      </c>
      <c r="F666" s="228" t="s">
        <v>5568</v>
      </c>
      <c r="G666" s="226"/>
      <c r="H666" s="229">
        <v>937.29600000000005</v>
      </c>
      <c r="I666" s="230"/>
      <c r="J666" s="226"/>
      <c r="K666" s="226"/>
      <c r="L666" s="231"/>
      <c r="M666" s="232"/>
      <c r="N666" s="233"/>
      <c r="O666" s="233"/>
      <c r="P666" s="233"/>
      <c r="Q666" s="233"/>
      <c r="R666" s="233"/>
      <c r="S666" s="233"/>
      <c r="T666" s="234"/>
      <c r="AT666" s="235" t="s">
        <v>417</v>
      </c>
      <c r="AU666" s="235" t="s">
        <v>94</v>
      </c>
      <c r="AV666" s="13" t="s">
        <v>87</v>
      </c>
      <c r="AW666" s="13" t="s">
        <v>43</v>
      </c>
      <c r="AX666" s="13" t="s">
        <v>79</v>
      </c>
      <c r="AY666" s="235" t="s">
        <v>406</v>
      </c>
    </row>
    <row r="667" spans="2:65" s="13" customFormat="1" x14ac:dyDescent="0.3">
      <c r="B667" s="225"/>
      <c r="C667" s="226"/>
      <c r="D667" s="215" t="s">
        <v>417</v>
      </c>
      <c r="E667" s="227" t="s">
        <v>36</v>
      </c>
      <c r="F667" s="228" t="s">
        <v>1308</v>
      </c>
      <c r="G667" s="226"/>
      <c r="H667" s="229">
        <v>5.5289999999999999</v>
      </c>
      <c r="I667" s="230"/>
      <c r="J667" s="226"/>
      <c r="K667" s="226"/>
      <c r="L667" s="231"/>
      <c r="M667" s="232"/>
      <c r="N667" s="233"/>
      <c r="O667" s="233"/>
      <c r="P667" s="233"/>
      <c r="Q667" s="233"/>
      <c r="R667" s="233"/>
      <c r="S667" s="233"/>
      <c r="T667" s="234"/>
      <c r="AT667" s="235" t="s">
        <v>417</v>
      </c>
      <c r="AU667" s="235" t="s">
        <v>94</v>
      </c>
      <c r="AV667" s="13" t="s">
        <v>87</v>
      </c>
      <c r="AW667" s="13" t="s">
        <v>43</v>
      </c>
      <c r="AX667" s="13" t="s">
        <v>79</v>
      </c>
      <c r="AY667" s="235" t="s">
        <v>406</v>
      </c>
    </row>
    <row r="668" spans="2:65" s="13" customFormat="1" x14ac:dyDescent="0.3">
      <c r="B668" s="225"/>
      <c r="C668" s="226"/>
      <c r="D668" s="215" t="s">
        <v>417</v>
      </c>
      <c r="E668" s="227" t="s">
        <v>36</v>
      </c>
      <c r="F668" s="228" t="s">
        <v>5569</v>
      </c>
      <c r="G668" s="226"/>
      <c r="H668" s="229">
        <v>18.856000000000002</v>
      </c>
      <c r="I668" s="230"/>
      <c r="J668" s="226"/>
      <c r="K668" s="226"/>
      <c r="L668" s="231"/>
      <c r="M668" s="232"/>
      <c r="N668" s="233"/>
      <c r="O668" s="233"/>
      <c r="P668" s="233"/>
      <c r="Q668" s="233"/>
      <c r="R668" s="233"/>
      <c r="S668" s="233"/>
      <c r="T668" s="234"/>
      <c r="AT668" s="235" t="s">
        <v>417</v>
      </c>
      <c r="AU668" s="235" t="s">
        <v>94</v>
      </c>
      <c r="AV668" s="13" t="s">
        <v>87</v>
      </c>
      <c r="AW668" s="13" t="s">
        <v>43</v>
      </c>
      <c r="AX668" s="13" t="s">
        <v>79</v>
      </c>
      <c r="AY668" s="235" t="s">
        <v>406</v>
      </c>
    </row>
    <row r="669" spans="2:65" s="13" customFormat="1" x14ac:dyDescent="0.3">
      <c r="B669" s="225"/>
      <c r="C669" s="226"/>
      <c r="D669" s="215" t="s">
        <v>417</v>
      </c>
      <c r="E669" s="227" t="s">
        <v>36</v>
      </c>
      <c r="F669" s="228" t="s">
        <v>5570</v>
      </c>
      <c r="G669" s="226"/>
      <c r="H669" s="229">
        <v>24</v>
      </c>
      <c r="I669" s="230"/>
      <c r="J669" s="226"/>
      <c r="K669" s="226"/>
      <c r="L669" s="231"/>
      <c r="M669" s="232"/>
      <c r="N669" s="233"/>
      <c r="O669" s="233"/>
      <c r="P669" s="233"/>
      <c r="Q669" s="233"/>
      <c r="R669" s="233"/>
      <c r="S669" s="233"/>
      <c r="T669" s="234"/>
      <c r="AT669" s="235" t="s">
        <v>417</v>
      </c>
      <c r="AU669" s="235" t="s">
        <v>94</v>
      </c>
      <c r="AV669" s="13" t="s">
        <v>87</v>
      </c>
      <c r="AW669" s="13" t="s">
        <v>43</v>
      </c>
      <c r="AX669" s="13" t="s">
        <v>79</v>
      </c>
      <c r="AY669" s="235" t="s">
        <v>406</v>
      </c>
    </row>
    <row r="670" spans="2:65" s="12" customFormat="1" x14ac:dyDescent="0.3">
      <c r="B670" s="213"/>
      <c r="C670" s="214"/>
      <c r="D670" s="215" t="s">
        <v>417</v>
      </c>
      <c r="E670" s="216" t="s">
        <v>36</v>
      </c>
      <c r="F670" s="217" t="s">
        <v>5571</v>
      </c>
      <c r="G670" s="214"/>
      <c r="H670" s="218" t="s">
        <v>36</v>
      </c>
      <c r="I670" s="219"/>
      <c r="J670" s="214"/>
      <c r="K670" s="214"/>
      <c r="L670" s="220"/>
      <c r="M670" s="221"/>
      <c r="N670" s="222"/>
      <c r="O670" s="222"/>
      <c r="P670" s="222"/>
      <c r="Q670" s="222"/>
      <c r="R670" s="222"/>
      <c r="S670" s="222"/>
      <c r="T670" s="223"/>
      <c r="AT670" s="224" t="s">
        <v>417</v>
      </c>
      <c r="AU670" s="224" t="s">
        <v>94</v>
      </c>
      <c r="AV670" s="12" t="s">
        <v>23</v>
      </c>
      <c r="AW670" s="12" t="s">
        <v>43</v>
      </c>
      <c r="AX670" s="12" t="s">
        <v>79</v>
      </c>
      <c r="AY670" s="224" t="s">
        <v>406</v>
      </c>
    </row>
    <row r="671" spans="2:65" s="13" customFormat="1" x14ac:dyDescent="0.3">
      <c r="B671" s="225"/>
      <c r="C671" s="226"/>
      <c r="D671" s="215" t="s">
        <v>417</v>
      </c>
      <c r="E671" s="227" t="s">
        <v>36</v>
      </c>
      <c r="F671" s="228" t="s">
        <v>5572</v>
      </c>
      <c r="G671" s="226"/>
      <c r="H671" s="229">
        <v>-557.64400000000001</v>
      </c>
      <c r="I671" s="230"/>
      <c r="J671" s="226"/>
      <c r="K671" s="226"/>
      <c r="L671" s="231"/>
      <c r="M671" s="232"/>
      <c r="N671" s="233"/>
      <c r="O671" s="233"/>
      <c r="P671" s="233"/>
      <c r="Q671" s="233"/>
      <c r="R671" s="233"/>
      <c r="S671" s="233"/>
      <c r="T671" s="234"/>
      <c r="AT671" s="235" t="s">
        <v>417</v>
      </c>
      <c r="AU671" s="235" t="s">
        <v>94</v>
      </c>
      <c r="AV671" s="13" t="s">
        <v>87</v>
      </c>
      <c r="AW671" s="13" t="s">
        <v>43</v>
      </c>
      <c r="AX671" s="13" t="s">
        <v>79</v>
      </c>
      <c r="AY671" s="235" t="s">
        <v>406</v>
      </c>
    </row>
    <row r="672" spans="2:65" s="14" customFormat="1" x14ac:dyDescent="0.3">
      <c r="B672" s="236"/>
      <c r="C672" s="237"/>
      <c r="D672" s="215" t="s">
        <v>417</v>
      </c>
      <c r="E672" s="238" t="s">
        <v>275</v>
      </c>
      <c r="F672" s="239" t="s">
        <v>421</v>
      </c>
      <c r="G672" s="237"/>
      <c r="H672" s="240">
        <v>428.03699999999998</v>
      </c>
      <c r="I672" s="241"/>
      <c r="J672" s="237"/>
      <c r="K672" s="237"/>
      <c r="L672" s="242"/>
      <c r="M672" s="243"/>
      <c r="N672" s="244"/>
      <c r="O672" s="244"/>
      <c r="P672" s="244"/>
      <c r="Q672" s="244"/>
      <c r="R672" s="244"/>
      <c r="S672" s="244"/>
      <c r="T672" s="245"/>
      <c r="AT672" s="246" t="s">
        <v>417</v>
      </c>
      <c r="AU672" s="246" t="s">
        <v>94</v>
      </c>
      <c r="AV672" s="14" t="s">
        <v>415</v>
      </c>
      <c r="AW672" s="14" t="s">
        <v>43</v>
      </c>
      <c r="AX672" s="14" t="s">
        <v>79</v>
      </c>
      <c r="AY672" s="246" t="s">
        <v>406</v>
      </c>
    </row>
    <row r="673" spans="2:65" s="13" customFormat="1" x14ac:dyDescent="0.3">
      <c r="B673" s="225"/>
      <c r="C673" s="226"/>
      <c r="D673" s="247" t="s">
        <v>417</v>
      </c>
      <c r="E673" s="251" t="s">
        <v>36</v>
      </c>
      <c r="F673" s="252" t="s">
        <v>5573</v>
      </c>
      <c r="G673" s="226"/>
      <c r="H673" s="253">
        <v>406.63499999999999</v>
      </c>
      <c r="I673" s="230"/>
      <c r="J673" s="226"/>
      <c r="K673" s="226"/>
      <c r="L673" s="231"/>
      <c r="M673" s="232"/>
      <c r="N673" s="233"/>
      <c r="O673" s="233"/>
      <c r="P673" s="233"/>
      <c r="Q673" s="233"/>
      <c r="R673" s="233"/>
      <c r="S673" s="233"/>
      <c r="T673" s="234"/>
      <c r="AT673" s="235" t="s">
        <v>417</v>
      </c>
      <c r="AU673" s="235" t="s">
        <v>94</v>
      </c>
      <c r="AV673" s="13" t="s">
        <v>87</v>
      </c>
      <c r="AW673" s="13" t="s">
        <v>43</v>
      </c>
      <c r="AX673" s="13" t="s">
        <v>23</v>
      </c>
      <c r="AY673" s="235" t="s">
        <v>406</v>
      </c>
    </row>
    <row r="674" spans="2:65" s="1" customFormat="1" ht="31.5" customHeight="1" x14ac:dyDescent="0.3">
      <c r="B674" s="37"/>
      <c r="C674" s="201" t="s">
        <v>1306</v>
      </c>
      <c r="D674" s="201" t="s">
        <v>410</v>
      </c>
      <c r="E674" s="202" t="s">
        <v>551</v>
      </c>
      <c r="F674" s="203" t="s">
        <v>552</v>
      </c>
      <c r="G674" s="204" t="s">
        <v>413</v>
      </c>
      <c r="H674" s="205">
        <v>5286.2550000000001</v>
      </c>
      <c r="I674" s="206"/>
      <c r="J674" s="207">
        <f>ROUND(I674*H674,2)</f>
        <v>0</v>
      </c>
      <c r="K674" s="203" t="s">
        <v>414</v>
      </c>
      <c r="L674" s="57"/>
      <c r="M674" s="208" t="s">
        <v>36</v>
      </c>
      <c r="N674" s="209" t="s">
        <v>50</v>
      </c>
      <c r="O674" s="38"/>
      <c r="P674" s="210">
        <f>O674*H674</f>
        <v>0</v>
      </c>
      <c r="Q674" s="210">
        <v>0</v>
      </c>
      <c r="R674" s="210">
        <f>Q674*H674</f>
        <v>0</v>
      </c>
      <c r="S674" s="210">
        <v>0</v>
      </c>
      <c r="T674" s="211">
        <f>S674*H674</f>
        <v>0</v>
      </c>
      <c r="AR674" s="19" t="s">
        <v>415</v>
      </c>
      <c r="AT674" s="19" t="s">
        <v>410</v>
      </c>
      <c r="AU674" s="19" t="s">
        <v>94</v>
      </c>
      <c r="AY674" s="19" t="s">
        <v>406</v>
      </c>
      <c r="BE674" s="212">
        <f>IF(N674="základní",J674,0)</f>
        <v>0</v>
      </c>
      <c r="BF674" s="212">
        <f>IF(N674="snížená",J674,0)</f>
        <v>0</v>
      </c>
      <c r="BG674" s="212">
        <f>IF(N674="zákl. přenesená",J674,0)</f>
        <v>0</v>
      </c>
      <c r="BH674" s="212">
        <f>IF(N674="sníž. přenesená",J674,0)</f>
        <v>0</v>
      </c>
      <c r="BI674" s="212">
        <f>IF(N674="nulová",J674,0)</f>
        <v>0</v>
      </c>
      <c r="BJ674" s="19" t="s">
        <v>23</v>
      </c>
      <c r="BK674" s="212">
        <f>ROUND(I674*H674,2)</f>
        <v>0</v>
      </c>
      <c r="BL674" s="19" t="s">
        <v>415</v>
      </c>
      <c r="BM674" s="19" t="s">
        <v>5574</v>
      </c>
    </row>
    <row r="675" spans="2:65" s="13" customFormat="1" x14ac:dyDescent="0.3">
      <c r="B675" s="225"/>
      <c r="C675" s="226"/>
      <c r="D675" s="247" t="s">
        <v>417</v>
      </c>
      <c r="E675" s="226"/>
      <c r="F675" s="252" t="s">
        <v>5575</v>
      </c>
      <c r="G675" s="226"/>
      <c r="H675" s="253">
        <v>5286.2550000000001</v>
      </c>
      <c r="I675" s="230"/>
      <c r="J675" s="226"/>
      <c r="K675" s="226"/>
      <c r="L675" s="231"/>
      <c r="M675" s="232"/>
      <c r="N675" s="233"/>
      <c r="O675" s="233"/>
      <c r="P675" s="233"/>
      <c r="Q675" s="233"/>
      <c r="R675" s="233"/>
      <c r="S675" s="233"/>
      <c r="T675" s="234"/>
      <c r="AT675" s="235" t="s">
        <v>417</v>
      </c>
      <c r="AU675" s="235" t="s">
        <v>94</v>
      </c>
      <c r="AV675" s="13" t="s">
        <v>87</v>
      </c>
      <c r="AW675" s="13" t="s">
        <v>4</v>
      </c>
      <c r="AX675" s="13" t="s">
        <v>23</v>
      </c>
      <c r="AY675" s="235" t="s">
        <v>406</v>
      </c>
    </row>
    <row r="676" spans="2:65" s="1" customFormat="1" ht="22.5" customHeight="1" x14ac:dyDescent="0.3">
      <c r="B676" s="37"/>
      <c r="C676" s="201" t="s">
        <v>1309</v>
      </c>
      <c r="D676" s="201" t="s">
        <v>410</v>
      </c>
      <c r="E676" s="202" t="s">
        <v>577</v>
      </c>
      <c r="F676" s="203" t="s">
        <v>578</v>
      </c>
      <c r="G676" s="204" t="s">
        <v>413</v>
      </c>
      <c r="H676" s="205">
        <v>21.402000000000001</v>
      </c>
      <c r="I676" s="206"/>
      <c r="J676" s="207">
        <f>ROUND(I676*H676,2)</f>
        <v>0</v>
      </c>
      <c r="K676" s="203" t="s">
        <v>414</v>
      </c>
      <c r="L676" s="57"/>
      <c r="M676" s="208" t="s">
        <v>36</v>
      </c>
      <c r="N676" s="209" t="s">
        <v>50</v>
      </c>
      <c r="O676" s="38"/>
      <c r="P676" s="210">
        <f>O676*H676</f>
        <v>0</v>
      </c>
      <c r="Q676" s="210">
        <v>0</v>
      </c>
      <c r="R676" s="210">
        <f>Q676*H676</f>
        <v>0</v>
      </c>
      <c r="S676" s="210">
        <v>0</v>
      </c>
      <c r="T676" s="211">
        <f>S676*H676</f>
        <v>0</v>
      </c>
      <c r="AR676" s="19" t="s">
        <v>415</v>
      </c>
      <c r="AT676" s="19" t="s">
        <v>410</v>
      </c>
      <c r="AU676" s="19" t="s">
        <v>94</v>
      </c>
      <c r="AY676" s="19" t="s">
        <v>406</v>
      </c>
      <c r="BE676" s="212">
        <f>IF(N676="základní",J676,0)</f>
        <v>0</v>
      </c>
      <c r="BF676" s="212">
        <f>IF(N676="snížená",J676,0)</f>
        <v>0</v>
      </c>
      <c r="BG676" s="212">
        <f>IF(N676="zákl. přenesená",J676,0)</f>
        <v>0</v>
      </c>
      <c r="BH676" s="212">
        <f>IF(N676="sníž. přenesená",J676,0)</f>
        <v>0</v>
      </c>
      <c r="BI676" s="212">
        <f>IF(N676="nulová",J676,0)</f>
        <v>0</v>
      </c>
      <c r="BJ676" s="19" t="s">
        <v>23</v>
      </c>
      <c r="BK676" s="212">
        <f>ROUND(I676*H676,2)</f>
        <v>0</v>
      </c>
      <c r="BL676" s="19" t="s">
        <v>415</v>
      </c>
      <c r="BM676" s="19" t="s">
        <v>5576</v>
      </c>
    </row>
    <row r="677" spans="2:65" s="13" customFormat="1" x14ac:dyDescent="0.3">
      <c r="B677" s="225"/>
      <c r="C677" s="226"/>
      <c r="D677" s="247" t="s">
        <v>417</v>
      </c>
      <c r="E677" s="251" t="s">
        <v>36</v>
      </c>
      <c r="F677" s="252" t="s">
        <v>1324</v>
      </c>
      <c r="G677" s="226"/>
      <c r="H677" s="253">
        <v>21.402000000000001</v>
      </c>
      <c r="I677" s="230"/>
      <c r="J677" s="226"/>
      <c r="K677" s="226"/>
      <c r="L677" s="231"/>
      <c r="M677" s="232"/>
      <c r="N677" s="233"/>
      <c r="O677" s="233"/>
      <c r="P677" s="233"/>
      <c r="Q677" s="233"/>
      <c r="R677" s="233"/>
      <c r="S677" s="233"/>
      <c r="T677" s="234"/>
      <c r="AT677" s="235" t="s">
        <v>417</v>
      </c>
      <c r="AU677" s="235" t="s">
        <v>94</v>
      </c>
      <c r="AV677" s="13" t="s">
        <v>87</v>
      </c>
      <c r="AW677" s="13" t="s">
        <v>43</v>
      </c>
      <c r="AX677" s="13" t="s">
        <v>23</v>
      </c>
      <c r="AY677" s="235" t="s">
        <v>406</v>
      </c>
    </row>
    <row r="678" spans="2:65" s="1" customFormat="1" ht="31.5" customHeight="1" x14ac:dyDescent="0.3">
      <c r="B678" s="37"/>
      <c r="C678" s="201" t="s">
        <v>1319</v>
      </c>
      <c r="D678" s="201" t="s">
        <v>410</v>
      </c>
      <c r="E678" s="202" t="s">
        <v>581</v>
      </c>
      <c r="F678" s="203" t="s">
        <v>582</v>
      </c>
      <c r="G678" s="204" t="s">
        <v>413</v>
      </c>
      <c r="H678" s="205">
        <v>278.226</v>
      </c>
      <c r="I678" s="206"/>
      <c r="J678" s="207">
        <f>ROUND(I678*H678,2)</f>
        <v>0</v>
      </c>
      <c r="K678" s="203" t="s">
        <v>414</v>
      </c>
      <c r="L678" s="57"/>
      <c r="M678" s="208" t="s">
        <v>36</v>
      </c>
      <c r="N678" s="209" t="s">
        <v>50</v>
      </c>
      <c r="O678" s="38"/>
      <c r="P678" s="210">
        <f>O678*H678</f>
        <v>0</v>
      </c>
      <c r="Q678" s="210">
        <v>0</v>
      </c>
      <c r="R678" s="210">
        <f>Q678*H678</f>
        <v>0</v>
      </c>
      <c r="S678" s="210">
        <v>0</v>
      </c>
      <c r="T678" s="211">
        <f>S678*H678</f>
        <v>0</v>
      </c>
      <c r="AR678" s="19" t="s">
        <v>415</v>
      </c>
      <c r="AT678" s="19" t="s">
        <v>410</v>
      </c>
      <c r="AU678" s="19" t="s">
        <v>94</v>
      </c>
      <c r="AY678" s="19" t="s">
        <v>406</v>
      </c>
      <c r="BE678" s="212">
        <f>IF(N678="základní",J678,0)</f>
        <v>0</v>
      </c>
      <c r="BF678" s="212">
        <f>IF(N678="snížená",J678,0)</f>
        <v>0</v>
      </c>
      <c r="BG678" s="212">
        <f>IF(N678="zákl. přenesená",J678,0)</f>
        <v>0</v>
      </c>
      <c r="BH678" s="212">
        <f>IF(N678="sníž. přenesená",J678,0)</f>
        <v>0</v>
      </c>
      <c r="BI678" s="212">
        <f>IF(N678="nulová",J678,0)</f>
        <v>0</v>
      </c>
      <c r="BJ678" s="19" t="s">
        <v>23</v>
      </c>
      <c r="BK678" s="212">
        <f>ROUND(I678*H678,2)</f>
        <v>0</v>
      </c>
      <c r="BL678" s="19" t="s">
        <v>415</v>
      </c>
      <c r="BM678" s="19" t="s">
        <v>5577</v>
      </c>
    </row>
    <row r="679" spans="2:65" s="13" customFormat="1" x14ac:dyDescent="0.3">
      <c r="B679" s="225"/>
      <c r="C679" s="226"/>
      <c r="D679" s="247" t="s">
        <v>417</v>
      </c>
      <c r="E679" s="226"/>
      <c r="F679" s="252" t="s">
        <v>5578</v>
      </c>
      <c r="G679" s="226"/>
      <c r="H679" s="253">
        <v>278.226</v>
      </c>
      <c r="I679" s="230"/>
      <c r="J679" s="226"/>
      <c r="K679" s="226"/>
      <c r="L679" s="231"/>
      <c r="M679" s="232"/>
      <c r="N679" s="233"/>
      <c r="O679" s="233"/>
      <c r="P679" s="233"/>
      <c r="Q679" s="233"/>
      <c r="R679" s="233"/>
      <c r="S679" s="233"/>
      <c r="T679" s="234"/>
      <c r="AT679" s="235" t="s">
        <v>417</v>
      </c>
      <c r="AU679" s="235" t="s">
        <v>94</v>
      </c>
      <c r="AV679" s="13" t="s">
        <v>87</v>
      </c>
      <c r="AW679" s="13" t="s">
        <v>4</v>
      </c>
      <c r="AX679" s="13" t="s">
        <v>23</v>
      </c>
      <c r="AY679" s="235" t="s">
        <v>406</v>
      </c>
    </row>
    <row r="680" spans="2:65" s="1" customFormat="1" ht="22.5" customHeight="1" x14ac:dyDescent="0.3">
      <c r="B680" s="37"/>
      <c r="C680" s="201" t="s">
        <v>1322</v>
      </c>
      <c r="D680" s="201" t="s">
        <v>410</v>
      </c>
      <c r="E680" s="202" t="s">
        <v>555</v>
      </c>
      <c r="F680" s="203" t="s">
        <v>556</v>
      </c>
      <c r="G680" s="204" t="s">
        <v>413</v>
      </c>
      <c r="H680" s="205">
        <v>428.03699999999998</v>
      </c>
      <c r="I680" s="206"/>
      <c r="J680" s="207">
        <f>ROUND(I680*H680,2)</f>
        <v>0</v>
      </c>
      <c r="K680" s="203" t="s">
        <v>36</v>
      </c>
      <c r="L680" s="57"/>
      <c r="M680" s="208" t="s">
        <v>36</v>
      </c>
      <c r="N680" s="209" t="s">
        <v>50</v>
      </c>
      <c r="O680" s="38"/>
      <c r="P680" s="210">
        <f>O680*H680</f>
        <v>0</v>
      </c>
      <c r="Q680" s="210">
        <v>0</v>
      </c>
      <c r="R680" s="210">
        <f>Q680*H680</f>
        <v>0</v>
      </c>
      <c r="S680" s="210">
        <v>0</v>
      </c>
      <c r="T680" s="211">
        <f>S680*H680</f>
        <v>0</v>
      </c>
      <c r="AR680" s="19" t="s">
        <v>415</v>
      </c>
      <c r="AT680" s="19" t="s">
        <v>410</v>
      </c>
      <c r="AU680" s="19" t="s">
        <v>94</v>
      </c>
      <c r="AY680" s="19" t="s">
        <v>406</v>
      </c>
      <c r="BE680" s="212">
        <f>IF(N680="základní",J680,0)</f>
        <v>0</v>
      </c>
      <c r="BF680" s="212">
        <f>IF(N680="snížená",J680,0)</f>
        <v>0</v>
      </c>
      <c r="BG680" s="212">
        <f>IF(N680="zákl. přenesená",J680,0)</f>
        <v>0</v>
      </c>
      <c r="BH680" s="212">
        <f>IF(N680="sníž. přenesená",J680,0)</f>
        <v>0</v>
      </c>
      <c r="BI680" s="212">
        <f>IF(N680="nulová",J680,0)</f>
        <v>0</v>
      </c>
      <c r="BJ680" s="19" t="s">
        <v>23</v>
      </c>
      <c r="BK680" s="212">
        <f>ROUND(I680*H680,2)</f>
        <v>0</v>
      </c>
      <c r="BL680" s="19" t="s">
        <v>415</v>
      </c>
      <c r="BM680" s="19" t="s">
        <v>5579</v>
      </c>
    </row>
    <row r="681" spans="2:65" s="13" customFormat="1" x14ac:dyDescent="0.3">
      <c r="B681" s="225"/>
      <c r="C681" s="226"/>
      <c r="D681" s="247" t="s">
        <v>417</v>
      </c>
      <c r="E681" s="251" t="s">
        <v>36</v>
      </c>
      <c r="F681" s="252" t="s">
        <v>275</v>
      </c>
      <c r="G681" s="226"/>
      <c r="H681" s="253">
        <v>428.03699999999998</v>
      </c>
      <c r="I681" s="230"/>
      <c r="J681" s="226"/>
      <c r="K681" s="226"/>
      <c r="L681" s="231"/>
      <c r="M681" s="232"/>
      <c r="N681" s="233"/>
      <c r="O681" s="233"/>
      <c r="P681" s="233"/>
      <c r="Q681" s="233"/>
      <c r="R681" s="233"/>
      <c r="S681" s="233"/>
      <c r="T681" s="234"/>
      <c r="AT681" s="235" t="s">
        <v>417</v>
      </c>
      <c r="AU681" s="235" t="s">
        <v>94</v>
      </c>
      <c r="AV681" s="13" t="s">
        <v>87</v>
      </c>
      <c r="AW681" s="13" t="s">
        <v>43</v>
      </c>
      <c r="AX681" s="13" t="s">
        <v>23</v>
      </c>
      <c r="AY681" s="235" t="s">
        <v>406</v>
      </c>
    </row>
    <row r="682" spans="2:65" s="1" customFormat="1" ht="22.5" customHeight="1" x14ac:dyDescent="0.3">
      <c r="B682" s="37"/>
      <c r="C682" s="201" t="s">
        <v>1325</v>
      </c>
      <c r="D682" s="201" t="s">
        <v>410</v>
      </c>
      <c r="E682" s="202" t="s">
        <v>1372</v>
      </c>
      <c r="F682" s="203" t="s">
        <v>1373</v>
      </c>
      <c r="G682" s="204" t="s">
        <v>466</v>
      </c>
      <c r="H682" s="205">
        <v>1016.064</v>
      </c>
      <c r="I682" s="206"/>
      <c r="J682" s="207">
        <f>ROUND(I682*H682,2)</f>
        <v>0</v>
      </c>
      <c r="K682" s="203" t="s">
        <v>414</v>
      </c>
      <c r="L682" s="57"/>
      <c r="M682" s="208" t="s">
        <v>36</v>
      </c>
      <c r="N682" s="209" t="s">
        <v>50</v>
      </c>
      <c r="O682" s="38"/>
      <c r="P682" s="210">
        <f>O682*H682</f>
        <v>0</v>
      </c>
      <c r="Q682" s="210">
        <v>1.4999999999999999E-4</v>
      </c>
      <c r="R682" s="210">
        <f>Q682*H682</f>
        <v>0.15240959999999998</v>
      </c>
      <c r="S682" s="210">
        <v>0</v>
      </c>
      <c r="T682" s="211">
        <f>S682*H682</f>
        <v>0</v>
      </c>
      <c r="AR682" s="19" t="s">
        <v>415</v>
      </c>
      <c r="AT682" s="19" t="s">
        <v>410</v>
      </c>
      <c r="AU682" s="19" t="s">
        <v>94</v>
      </c>
      <c r="AY682" s="19" t="s">
        <v>406</v>
      </c>
      <c r="BE682" s="212">
        <f>IF(N682="základní",J682,0)</f>
        <v>0</v>
      </c>
      <c r="BF682" s="212">
        <f>IF(N682="snížená",J682,0)</f>
        <v>0</v>
      </c>
      <c r="BG682" s="212">
        <f>IF(N682="zákl. přenesená",J682,0)</f>
        <v>0</v>
      </c>
      <c r="BH682" s="212">
        <f>IF(N682="sníž. přenesená",J682,0)</f>
        <v>0</v>
      </c>
      <c r="BI682" s="212">
        <f>IF(N682="nulová",J682,0)</f>
        <v>0</v>
      </c>
      <c r="BJ682" s="19" t="s">
        <v>23</v>
      </c>
      <c r="BK682" s="212">
        <f>ROUND(I682*H682,2)</f>
        <v>0</v>
      </c>
      <c r="BL682" s="19" t="s">
        <v>415</v>
      </c>
      <c r="BM682" s="19" t="s">
        <v>5580</v>
      </c>
    </row>
    <row r="683" spans="2:65" s="13" customFormat="1" x14ac:dyDescent="0.3">
      <c r="B683" s="225"/>
      <c r="C683" s="226"/>
      <c r="D683" s="247" t="s">
        <v>417</v>
      </c>
      <c r="E683" s="251" t="s">
        <v>36</v>
      </c>
      <c r="F683" s="252" t="s">
        <v>5062</v>
      </c>
      <c r="G683" s="226"/>
      <c r="H683" s="253">
        <v>1016.064</v>
      </c>
      <c r="I683" s="230"/>
      <c r="J683" s="226"/>
      <c r="K683" s="226"/>
      <c r="L683" s="231"/>
      <c r="M683" s="232"/>
      <c r="N683" s="233"/>
      <c r="O683" s="233"/>
      <c r="P683" s="233"/>
      <c r="Q683" s="233"/>
      <c r="R683" s="233"/>
      <c r="S683" s="233"/>
      <c r="T683" s="234"/>
      <c r="AT683" s="235" t="s">
        <v>417</v>
      </c>
      <c r="AU683" s="235" t="s">
        <v>94</v>
      </c>
      <c r="AV683" s="13" t="s">
        <v>87</v>
      </c>
      <c r="AW683" s="13" t="s">
        <v>43</v>
      </c>
      <c r="AX683" s="13" t="s">
        <v>23</v>
      </c>
      <c r="AY683" s="235" t="s">
        <v>406</v>
      </c>
    </row>
    <row r="684" spans="2:65" s="1" customFormat="1" ht="22.5" customHeight="1" x14ac:dyDescent="0.3">
      <c r="B684" s="37"/>
      <c r="C684" s="201" t="s">
        <v>1328</v>
      </c>
      <c r="D684" s="201" t="s">
        <v>410</v>
      </c>
      <c r="E684" s="202" t="s">
        <v>1377</v>
      </c>
      <c r="F684" s="203" t="s">
        <v>1378</v>
      </c>
      <c r="G684" s="204" t="s">
        <v>466</v>
      </c>
      <c r="H684" s="205">
        <v>1016.064</v>
      </c>
      <c r="I684" s="206"/>
      <c r="J684" s="207">
        <f>ROUND(I684*H684,2)</f>
        <v>0</v>
      </c>
      <c r="K684" s="203" t="s">
        <v>414</v>
      </c>
      <c r="L684" s="57"/>
      <c r="M684" s="208" t="s">
        <v>36</v>
      </c>
      <c r="N684" s="209" t="s">
        <v>50</v>
      </c>
      <c r="O684" s="38"/>
      <c r="P684" s="210">
        <f>O684*H684</f>
        <v>0</v>
      </c>
      <c r="Q684" s="210">
        <v>0</v>
      </c>
      <c r="R684" s="210">
        <f>Q684*H684</f>
        <v>0</v>
      </c>
      <c r="S684" s="210">
        <v>0</v>
      </c>
      <c r="T684" s="211">
        <f>S684*H684</f>
        <v>0</v>
      </c>
      <c r="AR684" s="19" t="s">
        <v>415</v>
      </c>
      <c r="AT684" s="19" t="s">
        <v>410</v>
      </c>
      <c r="AU684" s="19" t="s">
        <v>94</v>
      </c>
      <c r="AY684" s="19" t="s">
        <v>406</v>
      </c>
      <c r="BE684" s="212">
        <f>IF(N684="základní",J684,0)</f>
        <v>0</v>
      </c>
      <c r="BF684" s="212">
        <f>IF(N684="snížená",J684,0)</f>
        <v>0</v>
      </c>
      <c r="BG684" s="212">
        <f>IF(N684="zákl. přenesená",J684,0)</f>
        <v>0</v>
      </c>
      <c r="BH684" s="212">
        <f>IF(N684="sníž. přenesená",J684,0)</f>
        <v>0</v>
      </c>
      <c r="BI684" s="212">
        <f>IF(N684="nulová",J684,0)</f>
        <v>0</v>
      </c>
      <c r="BJ684" s="19" t="s">
        <v>23</v>
      </c>
      <c r="BK684" s="212">
        <f>ROUND(I684*H684,2)</f>
        <v>0</v>
      </c>
      <c r="BL684" s="19" t="s">
        <v>415</v>
      </c>
      <c r="BM684" s="19" t="s">
        <v>5581</v>
      </c>
    </row>
    <row r="685" spans="2:65" s="13" customFormat="1" x14ac:dyDescent="0.3">
      <c r="B685" s="225"/>
      <c r="C685" s="226"/>
      <c r="D685" s="215" t="s">
        <v>417</v>
      </c>
      <c r="E685" s="227" t="s">
        <v>36</v>
      </c>
      <c r="F685" s="228" t="s">
        <v>5582</v>
      </c>
      <c r="G685" s="226"/>
      <c r="H685" s="229">
        <v>1016.064</v>
      </c>
      <c r="I685" s="230"/>
      <c r="J685" s="226"/>
      <c r="K685" s="226"/>
      <c r="L685" s="231"/>
      <c r="M685" s="232"/>
      <c r="N685" s="233"/>
      <c r="O685" s="233"/>
      <c r="P685" s="233"/>
      <c r="Q685" s="233"/>
      <c r="R685" s="233"/>
      <c r="S685" s="233"/>
      <c r="T685" s="234"/>
      <c r="AT685" s="235" t="s">
        <v>417</v>
      </c>
      <c r="AU685" s="235" t="s">
        <v>94</v>
      </c>
      <c r="AV685" s="13" t="s">
        <v>87</v>
      </c>
      <c r="AW685" s="13" t="s">
        <v>43</v>
      </c>
      <c r="AX685" s="13" t="s">
        <v>79</v>
      </c>
      <c r="AY685" s="235" t="s">
        <v>406</v>
      </c>
    </row>
    <row r="686" spans="2:65" s="14" customFormat="1" x14ac:dyDescent="0.3">
      <c r="B686" s="236"/>
      <c r="C686" s="237"/>
      <c r="D686" s="247" t="s">
        <v>417</v>
      </c>
      <c r="E686" s="248" t="s">
        <v>5062</v>
      </c>
      <c r="F686" s="249" t="s">
        <v>421</v>
      </c>
      <c r="G686" s="237"/>
      <c r="H686" s="250">
        <v>1016.064</v>
      </c>
      <c r="I686" s="241"/>
      <c r="J686" s="237"/>
      <c r="K686" s="237"/>
      <c r="L686" s="242"/>
      <c r="M686" s="243"/>
      <c r="N686" s="244"/>
      <c r="O686" s="244"/>
      <c r="P686" s="244"/>
      <c r="Q686" s="244"/>
      <c r="R686" s="244"/>
      <c r="S686" s="244"/>
      <c r="T686" s="245"/>
      <c r="AT686" s="246" t="s">
        <v>417</v>
      </c>
      <c r="AU686" s="246" t="s">
        <v>94</v>
      </c>
      <c r="AV686" s="14" t="s">
        <v>415</v>
      </c>
      <c r="AW686" s="14" t="s">
        <v>43</v>
      </c>
      <c r="AX686" s="14" t="s">
        <v>23</v>
      </c>
      <c r="AY686" s="246" t="s">
        <v>406</v>
      </c>
    </row>
    <row r="687" spans="2:65" s="1" customFormat="1" ht="22.5" customHeight="1" x14ac:dyDescent="0.3">
      <c r="B687" s="37"/>
      <c r="C687" s="268" t="s">
        <v>1330</v>
      </c>
      <c r="D687" s="268" t="s">
        <v>533</v>
      </c>
      <c r="E687" s="269" t="s">
        <v>1396</v>
      </c>
      <c r="F687" s="270" t="s">
        <v>1397</v>
      </c>
      <c r="G687" s="271" t="s">
        <v>501</v>
      </c>
      <c r="H687" s="272">
        <v>123.96</v>
      </c>
      <c r="I687" s="273"/>
      <c r="J687" s="274">
        <f>ROUND(I687*H687,2)</f>
        <v>0</v>
      </c>
      <c r="K687" s="270" t="s">
        <v>36</v>
      </c>
      <c r="L687" s="275"/>
      <c r="M687" s="276" t="s">
        <v>36</v>
      </c>
      <c r="N687" s="277" t="s">
        <v>50</v>
      </c>
      <c r="O687" s="38"/>
      <c r="P687" s="210">
        <f>O687*H687</f>
        <v>0</v>
      </c>
      <c r="Q687" s="210">
        <v>1</v>
      </c>
      <c r="R687" s="210">
        <f>Q687*H687</f>
        <v>123.96</v>
      </c>
      <c r="S687" s="210">
        <v>0</v>
      </c>
      <c r="T687" s="211">
        <f>S687*H687</f>
        <v>0</v>
      </c>
      <c r="AR687" s="19" t="s">
        <v>457</v>
      </c>
      <c r="AT687" s="19" t="s">
        <v>533</v>
      </c>
      <c r="AU687" s="19" t="s">
        <v>94</v>
      </c>
      <c r="AY687" s="19" t="s">
        <v>406</v>
      </c>
      <c r="BE687" s="212">
        <f>IF(N687="základní",J687,0)</f>
        <v>0</v>
      </c>
      <c r="BF687" s="212">
        <f>IF(N687="snížená",J687,0)</f>
        <v>0</v>
      </c>
      <c r="BG687" s="212">
        <f>IF(N687="zákl. přenesená",J687,0)</f>
        <v>0</v>
      </c>
      <c r="BH687" s="212">
        <f>IF(N687="sníž. přenesená",J687,0)</f>
        <v>0</v>
      </c>
      <c r="BI687" s="212">
        <f>IF(N687="nulová",J687,0)</f>
        <v>0</v>
      </c>
      <c r="BJ687" s="19" t="s">
        <v>23</v>
      </c>
      <c r="BK687" s="212">
        <f>ROUND(I687*H687,2)</f>
        <v>0</v>
      </c>
      <c r="BL687" s="19" t="s">
        <v>415</v>
      </c>
      <c r="BM687" s="19" t="s">
        <v>5583</v>
      </c>
    </row>
    <row r="688" spans="2:65" s="13" customFormat="1" x14ac:dyDescent="0.3">
      <c r="B688" s="225"/>
      <c r="C688" s="226"/>
      <c r="D688" s="247" t="s">
        <v>417</v>
      </c>
      <c r="E688" s="251" t="s">
        <v>36</v>
      </c>
      <c r="F688" s="252" t="s">
        <v>5584</v>
      </c>
      <c r="G688" s="226"/>
      <c r="H688" s="253">
        <v>123.96</v>
      </c>
      <c r="I688" s="230"/>
      <c r="J688" s="226"/>
      <c r="K688" s="226"/>
      <c r="L688" s="231"/>
      <c r="M688" s="232"/>
      <c r="N688" s="233"/>
      <c r="O688" s="233"/>
      <c r="P688" s="233"/>
      <c r="Q688" s="233"/>
      <c r="R688" s="233"/>
      <c r="S688" s="233"/>
      <c r="T688" s="234"/>
      <c r="AT688" s="235" t="s">
        <v>417</v>
      </c>
      <c r="AU688" s="235" t="s">
        <v>94</v>
      </c>
      <c r="AV688" s="13" t="s">
        <v>87</v>
      </c>
      <c r="AW688" s="13" t="s">
        <v>43</v>
      </c>
      <c r="AX688" s="13" t="s">
        <v>23</v>
      </c>
      <c r="AY688" s="235" t="s">
        <v>406</v>
      </c>
    </row>
    <row r="689" spans="2:65" s="1" customFormat="1" ht="22.5" customHeight="1" x14ac:dyDescent="0.3">
      <c r="B689" s="37"/>
      <c r="C689" s="201" t="s">
        <v>1351</v>
      </c>
      <c r="D689" s="201" t="s">
        <v>410</v>
      </c>
      <c r="E689" s="202" t="s">
        <v>1401</v>
      </c>
      <c r="F689" s="203" t="s">
        <v>1402</v>
      </c>
      <c r="G689" s="204" t="s">
        <v>501</v>
      </c>
      <c r="H689" s="205">
        <v>123.96</v>
      </c>
      <c r="I689" s="206"/>
      <c r="J689" s="207">
        <f>ROUND(I689*H689,2)</f>
        <v>0</v>
      </c>
      <c r="K689" s="203" t="s">
        <v>36</v>
      </c>
      <c r="L689" s="57"/>
      <c r="M689" s="208" t="s">
        <v>36</v>
      </c>
      <c r="N689" s="209" t="s">
        <v>50</v>
      </c>
      <c r="O689" s="38"/>
      <c r="P689" s="210">
        <f>O689*H689</f>
        <v>0</v>
      </c>
      <c r="Q689" s="210">
        <v>0</v>
      </c>
      <c r="R689" s="210">
        <f>Q689*H689</f>
        <v>0</v>
      </c>
      <c r="S689" s="210">
        <v>0</v>
      </c>
      <c r="T689" s="211">
        <f>S689*H689</f>
        <v>0</v>
      </c>
      <c r="AR689" s="19" t="s">
        <v>415</v>
      </c>
      <c r="AT689" s="19" t="s">
        <v>410</v>
      </c>
      <c r="AU689" s="19" t="s">
        <v>94</v>
      </c>
      <c r="AY689" s="19" t="s">
        <v>406</v>
      </c>
      <c r="BE689" s="212">
        <f>IF(N689="základní",J689,0)</f>
        <v>0</v>
      </c>
      <c r="BF689" s="212">
        <f>IF(N689="snížená",J689,0)</f>
        <v>0</v>
      </c>
      <c r="BG689" s="212">
        <f>IF(N689="zákl. přenesená",J689,0)</f>
        <v>0</v>
      </c>
      <c r="BH689" s="212">
        <f>IF(N689="sníž. přenesená",J689,0)</f>
        <v>0</v>
      </c>
      <c r="BI689" s="212">
        <f>IF(N689="nulová",J689,0)</f>
        <v>0</v>
      </c>
      <c r="BJ689" s="19" t="s">
        <v>23</v>
      </c>
      <c r="BK689" s="212">
        <f>ROUND(I689*H689,2)</f>
        <v>0</v>
      </c>
      <c r="BL689" s="19" t="s">
        <v>415</v>
      </c>
      <c r="BM689" s="19" t="s">
        <v>5585</v>
      </c>
    </row>
    <row r="690" spans="2:65" s="1" customFormat="1" ht="31.5" customHeight="1" x14ac:dyDescent="0.3">
      <c r="B690" s="37"/>
      <c r="C690" s="201" t="s">
        <v>1355</v>
      </c>
      <c r="D690" s="201" t="s">
        <v>410</v>
      </c>
      <c r="E690" s="202" t="s">
        <v>1405</v>
      </c>
      <c r="F690" s="203" t="s">
        <v>1406</v>
      </c>
      <c r="G690" s="204" t="s">
        <v>466</v>
      </c>
      <c r="H690" s="205">
        <v>1016.064</v>
      </c>
      <c r="I690" s="206"/>
      <c r="J690" s="207">
        <f>ROUND(I690*H690,2)</f>
        <v>0</v>
      </c>
      <c r="K690" s="203" t="s">
        <v>414</v>
      </c>
      <c r="L690" s="57"/>
      <c r="M690" s="208" t="s">
        <v>36</v>
      </c>
      <c r="N690" s="209" t="s">
        <v>50</v>
      </c>
      <c r="O690" s="38"/>
      <c r="P690" s="210">
        <f>O690*H690</f>
        <v>0</v>
      </c>
      <c r="Q690" s="210">
        <v>0</v>
      </c>
      <c r="R690" s="210">
        <f>Q690*H690</f>
        <v>0</v>
      </c>
      <c r="S690" s="210">
        <v>0</v>
      </c>
      <c r="T690" s="211">
        <f>S690*H690</f>
        <v>0</v>
      </c>
      <c r="AR690" s="19" t="s">
        <v>415</v>
      </c>
      <c r="AT690" s="19" t="s">
        <v>410</v>
      </c>
      <c r="AU690" s="19" t="s">
        <v>94</v>
      </c>
      <c r="AY690" s="19" t="s">
        <v>406</v>
      </c>
      <c r="BE690" s="212">
        <f>IF(N690="základní",J690,0)</f>
        <v>0</v>
      </c>
      <c r="BF690" s="212">
        <f>IF(N690="snížená",J690,0)</f>
        <v>0</v>
      </c>
      <c r="BG690" s="212">
        <f>IF(N690="zákl. přenesená",J690,0)</f>
        <v>0</v>
      </c>
      <c r="BH690" s="212">
        <f>IF(N690="sníž. přenesená",J690,0)</f>
        <v>0</v>
      </c>
      <c r="BI690" s="212">
        <f>IF(N690="nulová",J690,0)</f>
        <v>0</v>
      </c>
      <c r="BJ690" s="19" t="s">
        <v>23</v>
      </c>
      <c r="BK690" s="212">
        <f>ROUND(I690*H690,2)</f>
        <v>0</v>
      </c>
      <c r="BL690" s="19" t="s">
        <v>415</v>
      </c>
      <c r="BM690" s="19" t="s">
        <v>5586</v>
      </c>
    </row>
    <row r="691" spans="2:65" s="13" customFormat="1" x14ac:dyDescent="0.3">
      <c r="B691" s="225"/>
      <c r="C691" s="226"/>
      <c r="D691" s="247" t="s">
        <v>417</v>
      </c>
      <c r="E691" s="251" t="s">
        <v>36</v>
      </c>
      <c r="F691" s="252" t="s">
        <v>5062</v>
      </c>
      <c r="G691" s="226"/>
      <c r="H691" s="253">
        <v>1016.064</v>
      </c>
      <c r="I691" s="230"/>
      <c r="J691" s="226"/>
      <c r="K691" s="226"/>
      <c r="L691" s="231"/>
      <c r="M691" s="232"/>
      <c r="N691" s="233"/>
      <c r="O691" s="233"/>
      <c r="P691" s="233"/>
      <c r="Q691" s="233"/>
      <c r="R691" s="233"/>
      <c r="S691" s="233"/>
      <c r="T691" s="234"/>
      <c r="AT691" s="235" t="s">
        <v>417</v>
      </c>
      <c r="AU691" s="235" t="s">
        <v>94</v>
      </c>
      <c r="AV691" s="13" t="s">
        <v>87</v>
      </c>
      <c r="AW691" s="13" t="s">
        <v>43</v>
      </c>
      <c r="AX691" s="13" t="s">
        <v>23</v>
      </c>
      <c r="AY691" s="235" t="s">
        <v>406</v>
      </c>
    </row>
    <row r="692" spans="2:65" s="1" customFormat="1" ht="22.5" customHeight="1" x14ac:dyDescent="0.3">
      <c r="B692" s="37"/>
      <c r="C692" s="201" t="s">
        <v>1358</v>
      </c>
      <c r="D692" s="201" t="s">
        <v>410</v>
      </c>
      <c r="E692" s="202" t="s">
        <v>1417</v>
      </c>
      <c r="F692" s="203" t="s">
        <v>1418</v>
      </c>
      <c r="G692" s="204" t="s">
        <v>1363</v>
      </c>
      <c r="H692" s="205">
        <v>218</v>
      </c>
      <c r="I692" s="206"/>
      <c r="J692" s="207">
        <f>ROUND(I692*H692,2)</f>
        <v>0</v>
      </c>
      <c r="K692" s="203" t="s">
        <v>414</v>
      </c>
      <c r="L692" s="57"/>
      <c r="M692" s="208" t="s">
        <v>36</v>
      </c>
      <c r="N692" s="209" t="s">
        <v>50</v>
      </c>
      <c r="O692" s="38"/>
      <c r="P692" s="210">
        <f>O692*H692</f>
        <v>0</v>
      </c>
      <c r="Q692" s="210">
        <v>2.0000000000000001E-4</v>
      </c>
      <c r="R692" s="210">
        <f>Q692*H692</f>
        <v>4.36E-2</v>
      </c>
      <c r="S692" s="210">
        <v>0</v>
      </c>
      <c r="T692" s="211">
        <f>S692*H692</f>
        <v>0</v>
      </c>
      <c r="AR692" s="19" t="s">
        <v>415</v>
      </c>
      <c r="AT692" s="19" t="s">
        <v>410</v>
      </c>
      <c r="AU692" s="19" t="s">
        <v>94</v>
      </c>
      <c r="AY692" s="19" t="s">
        <v>406</v>
      </c>
      <c r="BE692" s="212">
        <f>IF(N692="základní",J692,0)</f>
        <v>0</v>
      </c>
      <c r="BF692" s="212">
        <f>IF(N692="snížená",J692,0)</f>
        <v>0</v>
      </c>
      <c r="BG692" s="212">
        <f>IF(N692="zákl. přenesená",J692,0)</f>
        <v>0</v>
      </c>
      <c r="BH692" s="212">
        <f>IF(N692="sníž. přenesená",J692,0)</f>
        <v>0</v>
      </c>
      <c r="BI692" s="212">
        <f>IF(N692="nulová",J692,0)</f>
        <v>0</v>
      </c>
      <c r="BJ692" s="19" t="s">
        <v>23</v>
      </c>
      <c r="BK692" s="212">
        <f>ROUND(I692*H692,2)</f>
        <v>0</v>
      </c>
      <c r="BL692" s="19" t="s">
        <v>415</v>
      </c>
      <c r="BM692" s="19" t="s">
        <v>5587</v>
      </c>
    </row>
    <row r="693" spans="2:65" s="1" customFormat="1" ht="22.5" customHeight="1" x14ac:dyDescent="0.3">
      <c r="B693" s="37"/>
      <c r="C693" s="201" t="s">
        <v>1360</v>
      </c>
      <c r="D693" s="201" t="s">
        <v>410</v>
      </c>
      <c r="E693" s="202" t="s">
        <v>1422</v>
      </c>
      <c r="F693" s="203" t="s">
        <v>1423</v>
      </c>
      <c r="G693" s="204" t="s">
        <v>1363</v>
      </c>
      <c r="H693" s="205">
        <v>218</v>
      </c>
      <c r="I693" s="206"/>
      <c r="J693" s="207">
        <f>ROUND(I693*H693,2)</f>
        <v>0</v>
      </c>
      <c r="K693" s="203" t="s">
        <v>414</v>
      </c>
      <c r="L693" s="57"/>
      <c r="M693" s="208" t="s">
        <v>36</v>
      </c>
      <c r="N693" s="209" t="s">
        <v>50</v>
      </c>
      <c r="O693" s="38"/>
      <c r="P693" s="210">
        <f>O693*H693</f>
        <v>0</v>
      </c>
      <c r="Q693" s="210">
        <v>2.0000000000000001E-4</v>
      </c>
      <c r="R693" s="210">
        <f>Q693*H693</f>
        <v>4.36E-2</v>
      </c>
      <c r="S693" s="210">
        <v>0</v>
      </c>
      <c r="T693" s="211">
        <f>S693*H693</f>
        <v>0</v>
      </c>
      <c r="AR693" s="19" t="s">
        <v>415</v>
      </c>
      <c r="AT693" s="19" t="s">
        <v>410</v>
      </c>
      <c r="AU693" s="19" t="s">
        <v>94</v>
      </c>
      <c r="AY693" s="19" t="s">
        <v>406</v>
      </c>
      <c r="BE693" s="212">
        <f>IF(N693="základní",J693,0)</f>
        <v>0</v>
      </c>
      <c r="BF693" s="212">
        <f>IF(N693="snížená",J693,0)</f>
        <v>0</v>
      </c>
      <c r="BG693" s="212">
        <f>IF(N693="zákl. přenesená",J693,0)</f>
        <v>0</v>
      </c>
      <c r="BH693" s="212">
        <f>IF(N693="sníž. přenesená",J693,0)</f>
        <v>0</v>
      </c>
      <c r="BI693" s="212">
        <f>IF(N693="nulová",J693,0)</f>
        <v>0</v>
      </c>
      <c r="BJ693" s="19" t="s">
        <v>23</v>
      </c>
      <c r="BK693" s="212">
        <f>ROUND(I693*H693,2)</f>
        <v>0</v>
      </c>
      <c r="BL693" s="19" t="s">
        <v>415</v>
      </c>
      <c r="BM693" s="19" t="s">
        <v>5588</v>
      </c>
    </row>
    <row r="694" spans="2:65" s="1" customFormat="1" ht="22.5" customHeight="1" x14ac:dyDescent="0.3">
      <c r="B694" s="37"/>
      <c r="C694" s="201" t="s">
        <v>1365</v>
      </c>
      <c r="D694" s="201" t="s">
        <v>410</v>
      </c>
      <c r="E694" s="202" t="s">
        <v>1426</v>
      </c>
      <c r="F694" s="203" t="s">
        <v>1427</v>
      </c>
      <c r="G694" s="204" t="s">
        <v>596</v>
      </c>
      <c r="H694" s="205">
        <v>48</v>
      </c>
      <c r="I694" s="206"/>
      <c r="J694" s="207">
        <f>ROUND(I694*H694,2)</f>
        <v>0</v>
      </c>
      <c r="K694" s="203" t="s">
        <v>414</v>
      </c>
      <c r="L694" s="57"/>
      <c r="M694" s="208" t="s">
        <v>36</v>
      </c>
      <c r="N694" s="209" t="s">
        <v>50</v>
      </c>
      <c r="O694" s="38"/>
      <c r="P694" s="210">
        <f>O694*H694</f>
        <v>0</v>
      </c>
      <c r="Q694" s="210">
        <v>3.3E-4</v>
      </c>
      <c r="R694" s="210">
        <f>Q694*H694</f>
        <v>1.584E-2</v>
      </c>
      <c r="S694" s="210">
        <v>0</v>
      </c>
      <c r="T694" s="211">
        <f>S694*H694</f>
        <v>0</v>
      </c>
      <c r="AR694" s="19" t="s">
        <v>415</v>
      </c>
      <c r="AT694" s="19" t="s">
        <v>410</v>
      </c>
      <c r="AU694" s="19" t="s">
        <v>94</v>
      </c>
      <c r="AY694" s="19" t="s">
        <v>406</v>
      </c>
      <c r="BE694" s="212">
        <f>IF(N694="základní",J694,0)</f>
        <v>0</v>
      </c>
      <c r="BF694" s="212">
        <f>IF(N694="snížená",J694,0)</f>
        <v>0</v>
      </c>
      <c r="BG694" s="212">
        <f>IF(N694="zákl. přenesená",J694,0)</f>
        <v>0</v>
      </c>
      <c r="BH694" s="212">
        <f>IF(N694="sníž. přenesená",J694,0)</f>
        <v>0</v>
      </c>
      <c r="BI694" s="212">
        <f>IF(N694="nulová",J694,0)</f>
        <v>0</v>
      </c>
      <c r="BJ694" s="19" t="s">
        <v>23</v>
      </c>
      <c r="BK694" s="212">
        <f>ROUND(I694*H694,2)</f>
        <v>0</v>
      </c>
      <c r="BL694" s="19" t="s">
        <v>415</v>
      </c>
      <c r="BM694" s="19" t="s">
        <v>5589</v>
      </c>
    </row>
    <row r="695" spans="2:65" s="13" customFormat="1" x14ac:dyDescent="0.3">
      <c r="B695" s="225"/>
      <c r="C695" s="226"/>
      <c r="D695" s="247" t="s">
        <v>417</v>
      </c>
      <c r="E695" s="251" t="s">
        <v>36</v>
      </c>
      <c r="F695" s="252" t="s">
        <v>5590</v>
      </c>
      <c r="G695" s="226"/>
      <c r="H695" s="253">
        <v>48</v>
      </c>
      <c r="I695" s="230"/>
      <c r="J695" s="226"/>
      <c r="K695" s="226"/>
      <c r="L695" s="231"/>
      <c r="M695" s="232"/>
      <c r="N695" s="233"/>
      <c r="O695" s="233"/>
      <c r="P695" s="233"/>
      <c r="Q695" s="233"/>
      <c r="R695" s="233"/>
      <c r="S695" s="233"/>
      <c r="T695" s="234"/>
      <c r="AT695" s="235" t="s">
        <v>417</v>
      </c>
      <c r="AU695" s="235" t="s">
        <v>94</v>
      </c>
      <c r="AV695" s="13" t="s">
        <v>87</v>
      </c>
      <c r="AW695" s="13" t="s">
        <v>43</v>
      </c>
      <c r="AX695" s="13" t="s">
        <v>23</v>
      </c>
      <c r="AY695" s="235" t="s">
        <v>406</v>
      </c>
    </row>
    <row r="696" spans="2:65" s="1" customFormat="1" ht="22.5" customHeight="1" x14ac:dyDescent="0.3">
      <c r="B696" s="37"/>
      <c r="C696" s="201" t="s">
        <v>1371</v>
      </c>
      <c r="D696" s="201" t="s">
        <v>410</v>
      </c>
      <c r="E696" s="202" t="s">
        <v>1431</v>
      </c>
      <c r="F696" s="203" t="s">
        <v>1432</v>
      </c>
      <c r="G696" s="204" t="s">
        <v>501</v>
      </c>
      <c r="H696" s="205">
        <v>5.5990000000000002</v>
      </c>
      <c r="I696" s="206"/>
      <c r="J696" s="207">
        <f>ROUND(I696*H696,2)</f>
        <v>0</v>
      </c>
      <c r="K696" s="203" t="s">
        <v>414</v>
      </c>
      <c r="L696" s="57"/>
      <c r="M696" s="208" t="s">
        <v>36</v>
      </c>
      <c r="N696" s="209" t="s">
        <v>50</v>
      </c>
      <c r="O696" s="38"/>
      <c r="P696" s="210">
        <f>O696*H696</f>
        <v>0</v>
      </c>
      <c r="Q696" s="210">
        <v>5.77E-3</v>
      </c>
      <c r="R696" s="210">
        <f>Q696*H696</f>
        <v>3.2306229999999998E-2</v>
      </c>
      <c r="S696" s="210">
        <v>0</v>
      </c>
      <c r="T696" s="211">
        <f>S696*H696</f>
        <v>0</v>
      </c>
      <c r="AR696" s="19" t="s">
        <v>415</v>
      </c>
      <c r="AT696" s="19" t="s">
        <v>410</v>
      </c>
      <c r="AU696" s="19" t="s">
        <v>94</v>
      </c>
      <c r="AY696" s="19" t="s">
        <v>406</v>
      </c>
      <c r="BE696" s="212">
        <f>IF(N696="základní",J696,0)</f>
        <v>0</v>
      </c>
      <c r="BF696" s="212">
        <f>IF(N696="snížená",J696,0)</f>
        <v>0</v>
      </c>
      <c r="BG696" s="212">
        <f>IF(N696="zákl. přenesená",J696,0)</f>
        <v>0</v>
      </c>
      <c r="BH696" s="212">
        <f>IF(N696="sníž. přenesená",J696,0)</f>
        <v>0</v>
      </c>
      <c r="BI696" s="212">
        <f>IF(N696="nulová",J696,0)</f>
        <v>0</v>
      </c>
      <c r="BJ696" s="19" t="s">
        <v>23</v>
      </c>
      <c r="BK696" s="212">
        <f>ROUND(I696*H696,2)</f>
        <v>0</v>
      </c>
      <c r="BL696" s="19" t="s">
        <v>415</v>
      </c>
      <c r="BM696" s="19" t="s">
        <v>5591</v>
      </c>
    </row>
    <row r="697" spans="2:65" s="12" customFormat="1" x14ac:dyDescent="0.3">
      <c r="B697" s="213"/>
      <c r="C697" s="214"/>
      <c r="D697" s="215" t="s">
        <v>417</v>
      </c>
      <c r="E697" s="216" t="s">
        <v>36</v>
      </c>
      <c r="F697" s="217" t="s">
        <v>1434</v>
      </c>
      <c r="G697" s="214"/>
      <c r="H697" s="218" t="s">
        <v>36</v>
      </c>
      <c r="I697" s="219"/>
      <c r="J697" s="214"/>
      <c r="K697" s="214"/>
      <c r="L697" s="220"/>
      <c r="M697" s="221"/>
      <c r="N697" s="222"/>
      <c r="O697" s="222"/>
      <c r="P697" s="222"/>
      <c r="Q697" s="222"/>
      <c r="R697" s="222"/>
      <c r="S697" s="222"/>
      <c r="T697" s="223"/>
      <c r="AT697" s="224" t="s">
        <v>417</v>
      </c>
      <c r="AU697" s="224" t="s">
        <v>94</v>
      </c>
      <c r="AV697" s="12" t="s">
        <v>23</v>
      </c>
      <c r="AW697" s="12" t="s">
        <v>43</v>
      </c>
      <c r="AX697" s="12" t="s">
        <v>79</v>
      </c>
      <c r="AY697" s="224" t="s">
        <v>406</v>
      </c>
    </row>
    <row r="698" spans="2:65" s="13" customFormat="1" x14ac:dyDescent="0.3">
      <c r="B698" s="225"/>
      <c r="C698" s="226"/>
      <c r="D698" s="215" t="s">
        <v>417</v>
      </c>
      <c r="E698" s="227" t="s">
        <v>5074</v>
      </c>
      <c r="F698" s="228" t="s">
        <v>5592</v>
      </c>
      <c r="G698" s="226"/>
      <c r="H698" s="229">
        <v>2.02</v>
      </c>
      <c r="I698" s="230"/>
      <c r="J698" s="226"/>
      <c r="K698" s="226"/>
      <c r="L698" s="231"/>
      <c r="M698" s="232"/>
      <c r="N698" s="233"/>
      <c r="O698" s="233"/>
      <c r="P698" s="233"/>
      <c r="Q698" s="233"/>
      <c r="R698" s="233"/>
      <c r="S698" s="233"/>
      <c r="T698" s="234"/>
      <c r="AT698" s="235" t="s">
        <v>417</v>
      </c>
      <c r="AU698" s="235" t="s">
        <v>94</v>
      </c>
      <c r="AV698" s="13" t="s">
        <v>87</v>
      </c>
      <c r="AW698" s="13" t="s">
        <v>43</v>
      </c>
      <c r="AX698" s="13" t="s">
        <v>79</v>
      </c>
      <c r="AY698" s="235" t="s">
        <v>406</v>
      </c>
    </row>
    <row r="699" spans="2:65" s="13" customFormat="1" x14ac:dyDescent="0.3">
      <c r="B699" s="225"/>
      <c r="C699" s="226"/>
      <c r="D699" s="215" t="s">
        <v>417</v>
      </c>
      <c r="E699" s="227" t="s">
        <v>5078</v>
      </c>
      <c r="F699" s="228" t="s">
        <v>5593</v>
      </c>
      <c r="G699" s="226"/>
      <c r="H699" s="229">
        <v>3.5790000000000002</v>
      </c>
      <c r="I699" s="230"/>
      <c r="J699" s="226"/>
      <c r="K699" s="226"/>
      <c r="L699" s="231"/>
      <c r="M699" s="232"/>
      <c r="N699" s="233"/>
      <c r="O699" s="233"/>
      <c r="P699" s="233"/>
      <c r="Q699" s="233"/>
      <c r="R699" s="233"/>
      <c r="S699" s="233"/>
      <c r="T699" s="234"/>
      <c r="AT699" s="235" t="s">
        <v>417</v>
      </c>
      <c r="AU699" s="235" t="s">
        <v>94</v>
      </c>
      <c r="AV699" s="13" t="s">
        <v>87</v>
      </c>
      <c r="AW699" s="13" t="s">
        <v>43</v>
      </c>
      <c r="AX699" s="13" t="s">
        <v>79</v>
      </c>
      <c r="AY699" s="235" t="s">
        <v>406</v>
      </c>
    </row>
    <row r="700" spans="2:65" s="14" customFormat="1" x14ac:dyDescent="0.3">
      <c r="B700" s="236"/>
      <c r="C700" s="237"/>
      <c r="D700" s="247" t="s">
        <v>417</v>
      </c>
      <c r="E700" s="248" t="s">
        <v>263</v>
      </c>
      <c r="F700" s="249" t="s">
        <v>421</v>
      </c>
      <c r="G700" s="237"/>
      <c r="H700" s="250">
        <v>5.5990000000000002</v>
      </c>
      <c r="I700" s="241"/>
      <c r="J700" s="237"/>
      <c r="K700" s="237"/>
      <c r="L700" s="242"/>
      <c r="M700" s="243"/>
      <c r="N700" s="244"/>
      <c r="O700" s="244"/>
      <c r="P700" s="244"/>
      <c r="Q700" s="244"/>
      <c r="R700" s="244"/>
      <c r="S700" s="244"/>
      <c r="T700" s="245"/>
      <c r="AT700" s="246" t="s">
        <v>417</v>
      </c>
      <c r="AU700" s="246" t="s">
        <v>94</v>
      </c>
      <c r="AV700" s="14" t="s">
        <v>415</v>
      </c>
      <c r="AW700" s="14" t="s">
        <v>43</v>
      </c>
      <c r="AX700" s="14" t="s">
        <v>23</v>
      </c>
      <c r="AY700" s="246" t="s">
        <v>406</v>
      </c>
    </row>
    <row r="701" spans="2:65" s="1" customFormat="1" ht="22.5" customHeight="1" x14ac:dyDescent="0.3">
      <c r="B701" s="37"/>
      <c r="C701" s="268" t="s">
        <v>1376</v>
      </c>
      <c r="D701" s="268" t="s">
        <v>533</v>
      </c>
      <c r="E701" s="269" t="s">
        <v>5594</v>
      </c>
      <c r="F701" s="270" t="s">
        <v>5595</v>
      </c>
      <c r="G701" s="271" t="s">
        <v>501</v>
      </c>
      <c r="H701" s="272">
        <v>2.02</v>
      </c>
      <c r="I701" s="273"/>
      <c r="J701" s="274">
        <f>ROUND(I701*H701,2)</f>
        <v>0</v>
      </c>
      <c r="K701" s="270" t="s">
        <v>36</v>
      </c>
      <c r="L701" s="275"/>
      <c r="M701" s="276" t="s">
        <v>36</v>
      </c>
      <c r="N701" s="277" t="s">
        <v>50</v>
      </c>
      <c r="O701" s="38"/>
      <c r="P701" s="210">
        <f>O701*H701</f>
        <v>0</v>
      </c>
      <c r="Q701" s="210">
        <v>1</v>
      </c>
      <c r="R701" s="210">
        <f>Q701*H701</f>
        <v>2.02</v>
      </c>
      <c r="S701" s="210">
        <v>0</v>
      </c>
      <c r="T701" s="211">
        <f>S701*H701</f>
        <v>0</v>
      </c>
      <c r="AR701" s="19" t="s">
        <v>457</v>
      </c>
      <c r="AT701" s="19" t="s">
        <v>533</v>
      </c>
      <c r="AU701" s="19" t="s">
        <v>94</v>
      </c>
      <c r="AY701" s="19" t="s">
        <v>406</v>
      </c>
      <c r="BE701" s="212">
        <f>IF(N701="základní",J701,0)</f>
        <v>0</v>
      </c>
      <c r="BF701" s="212">
        <f>IF(N701="snížená",J701,0)</f>
        <v>0</v>
      </c>
      <c r="BG701" s="212">
        <f>IF(N701="zákl. přenesená",J701,0)</f>
        <v>0</v>
      </c>
      <c r="BH701" s="212">
        <f>IF(N701="sníž. přenesená",J701,0)</f>
        <v>0</v>
      </c>
      <c r="BI701" s="212">
        <f>IF(N701="nulová",J701,0)</f>
        <v>0</v>
      </c>
      <c r="BJ701" s="19" t="s">
        <v>23</v>
      </c>
      <c r="BK701" s="212">
        <f>ROUND(I701*H701,2)</f>
        <v>0</v>
      </c>
      <c r="BL701" s="19" t="s">
        <v>415</v>
      </c>
      <c r="BM701" s="19" t="s">
        <v>5596</v>
      </c>
    </row>
    <row r="702" spans="2:65" s="13" customFormat="1" x14ac:dyDescent="0.3">
      <c r="B702" s="225"/>
      <c r="C702" s="226"/>
      <c r="D702" s="247" t="s">
        <v>417</v>
      </c>
      <c r="E702" s="251" t="s">
        <v>36</v>
      </c>
      <c r="F702" s="252" t="s">
        <v>5074</v>
      </c>
      <c r="G702" s="226"/>
      <c r="H702" s="253">
        <v>2.02</v>
      </c>
      <c r="I702" s="230"/>
      <c r="J702" s="226"/>
      <c r="K702" s="226"/>
      <c r="L702" s="231"/>
      <c r="M702" s="232"/>
      <c r="N702" s="233"/>
      <c r="O702" s="233"/>
      <c r="P702" s="233"/>
      <c r="Q702" s="233"/>
      <c r="R702" s="233"/>
      <c r="S702" s="233"/>
      <c r="T702" s="234"/>
      <c r="AT702" s="235" t="s">
        <v>417</v>
      </c>
      <c r="AU702" s="235" t="s">
        <v>94</v>
      </c>
      <c r="AV702" s="13" t="s">
        <v>87</v>
      </c>
      <c r="AW702" s="13" t="s">
        <v>43</v>
      </c>
      <c r="AX702" s="13" t="s">
        <v>23</v>
      </c>
      <c r="AY702" s="235" t="s">
        <v>406</v>
      </c>
    </row>
    <row r="703" spans="2:65" s="1" customFormat="1" ht="22.5" customHeight="1" x14ac:dyDescent="0.3">
      <c r="B703" s="37"/>
      <c r="C703" s="268" t="s">
        <v>1384</v>
      </c>
      <c r="D703" s="268" t="s">
        <v>533</v>
      </c>
      <c r="E703" s="269" t="s">
        <v>4230</v>
      </c>
      <c r="F703" s="270" t="s">
        <v>5597</v>
      </c>
      <c r="G703" s="271" t="s">
        <v>501</v>
      </c>
      <c r="H703" s="272">
        <v>3.5790000000000002</v>
      </c>
      <c r="I703" s="273"/>
      <c r="J703" s="274">
        <f>ROUND(I703*H703,2)</f>
        <v>0</v>
      </c>
      <c r="K703" s="270" t="s">
        <v>36</v>
      </c>
      <c r="L703" s="275"/>
      <c r="M703" s="276" t="s">
        <v>36</v>
      </c>
      <c r="N703" s="277" t="s">
        <v>50</v>
      </c>
      <c r="O703" s="38"/>
      <c r="P703" s="210">
        <f>O703*H703</f>
        <v>0</v>
      </c>
      <c r="Q703" s="210">
        <v>1</v>
      </c>
      <c r="R703" s="210">
        <f>Q703*H703</f>
        <v>3.5790000000000002</v>
      </c>
      <c r="S703" s="210">
        <v>0</v>
      </c>
      <c r="T703" s="211">
        <f>S703*H703</f>
        <v>0</v>
      </c>
      <c r="AR703" s="19" t="s">
        <v>457</v>
      </c>
      <c r="AT703" s="19" t="s">
        <v>533</v>
      </c>
      <c r="AU703" s="19" t="s">
        <v>94</v>
      </c>
      <c r="AY703" s="19" t="s">
        <v>406</v>
      </c>
      <c r="BE703" s="212">
        <f>IF(N703="základní",J703,0)</f>
        <v>0</v>
      </c>
      <c r="BF703" s="212">
        <f>IF(N703="snížená",J703,0)</f>
        <v>0</v>
      </c>
      <c r="BG703" s="212">
        <f>IF(N703="zákl. přenesená",J703,0)</f>
        <v>0</v>
      </c>
      <c r="BH703" s="212">
        <f>IF(N703="sníž. přenesená",J703,0)</f>
        <v>0</v>
      </c>
      <c r="BI703" s="212">
        <f>IF(N703="nulová",J703,0)</f>
        <v>0</v>
      </c>
      <c r="BJ703" s="19" t="s">
        <v>23</v>
      </c>
      <c r="BK703" s="212">
        <f>ROUND(I703*H703,2)</f>
        <v>0</v>
      </c>
      <c r="BL703" s="19" t="s">
        <v>415</v>
      </c>
      <c r="BM703" s="19" t="s">
        <v>5598</v>
      </c>
    </row>
    <row r="704" spans="2:65" s="13" customFormat="1" x14ac:dyDescent="0.3">
      <c r="B704" s="225"/>
      <c r="C704" s="226"/>
      <c r="D704" s="247" t="s">
        <v>417</v>
      </c>
      <c r="E704" s="251" t="s">
        <v>36</v>
      </c>
      <c r="F704" s="252" t="s">
        <v>5078</v>
      </c>
      <c r="G704" s="226"/>
      <c r="H704" s="253">
        <v>3.5790000000000002</v>
      </c>
      <c r="I704" s="230"/>
      <c r="J704" s="226"/>
      <c r="K704" s="226"/>
      <c r="L704" s="231"/>
      <c r="M704" s="232"/>
      <c r="N704" s="233"/>
      <c r="O704" s="233"/>
      <c r="P704" s="233"/>
      <c r="Q704" s="233"/>
      <c r="R704" s="233"/>
      <c r="S704" s="233"/>
      <c r="T704" s="234"/>
      <c r="AT704" s="235" t="s">
        <v>417</v>
      </c>
      <c r="AU704" s="235" t="s">
        <v>94</v>
      </c>
      <c r="AV704" s="13" t="s">
        <v>87</v>
      </c>
      <c r="AW704" s="13" t="s">
        <v>43</v>
      </c>
      <c r="AX704" s="13" t="s">
        <v>23</v>
      </c>
      <c r="AY704" s="235" t="s">
        <v>406</v>
      </c>
    </row>
    <row r="705" spans="2:65" s="1" customFormat="1" ht="22.5" customHeight="1" x14ac:dyDescent="0.3">
      <c r="B705" s="37"/>
      <c r="C705" s="201" t="s">
        <v>1389</v>
      </c>
      <c r="D705" s="201" t="s">
        <v>410</v>
      </c>
      <c r="E705" s="202" t="s">
        <v>1441</v>
      </c>
      <c r="F705" s="203" t="s">
        <v>1442</v>
      </c>
      <c r="G705" s="204" t="s">
        <v>501</v>
      </c>
      <c r="H705" s="205">
        <v>5.5990000000000002</v>
      </c>
      <c r="I705" s="206"/>
      <c r="J705" s="207">
        <f>ROUND(I705*H705,2)</f>
        <v>0</v>
      </c>
      <c r="K705" s="203" t="s">
        <v>414</v>
      </c>
      <c r="L705" s="57"/>
      <c r="M705" s="208" t="s">
        <v>36</v>
      </c>
      <c r="N705" s="209" t="s">
        <v>50</v>
      </c>
      <c r="O705" s="38"/>
      <c r="P705" s="210">
        <f>O705*H705</f>
        <v>0</v>
      </c>
      <c r="Q705" s="210">
        <v>2.0999999999999999E-3</v>
      </c>
      <c r="R705" s="210">
        <f>Q705*H705</f>
        <v>1.17579E-2</v>
      </c>
      <c r="S705" s="210">
        <v>0</v>
      </c>
      <c r="T705" s="211">
        <f>S705*H705</f>
        <v>0</v>
      </c>
      <c r="AR705" s="19" t="s">
        <v>415</v>
      </c>
      <c r="AT705" s="19" t="s">
        <v>410</v>
      </c>
      <c r="AU705" s="19" t="s">
        <v>94</v>
      </c>
      <c r="AY705" s="19" t="s">
        <v>406</v>
      </c>
      <c r="BE705" s="212">
        <f>IF(N705="základní",J705,0)</f>
        <v>0</v>
      </c>
      <c r="BF705" s="212">
        <f>IF(N705="snížená",J705,0)</f>
        <v>0</v>
      </c>
      <c r="BG705" s="212">
        <f>IF(N705="zákl. přenesená",J705,0)</f>
        <v>0</v>
      </c>
      <c r="BH705" s="212">
        <f>IF(N705="sníž. přenesená",J705,0)</f>
        <v>0</v>
      </c>
      <c r="BI705" s="212">
        <f>IF(N705="nulová",J705,0)</f>
        <v>0</v>
      </c>
      <c r="BJ705" s="19" t="s">
        <v>23</v>
      </c>
      <c r="BK705" s="212">
        <f>ROUND(I705*H705,2)</f>
        <v>0</v>
      </c>
      <c r="BL705" s="19" t="s">
        <v>415</v>
      </c>
      <c r="BM705" s="19" t="s">
        <v>5599</v>
      </c>
    </row>
    <row r="706" spans="2:65" s="13" customFormat="1" x14ac:dyDescent="0.3">
      <c r="B706" s="225"/>
      <c r="C706" s="226"/>
      <c r="D706" s="247" t="s">
        <v>417</v>
      </c>
      <c r="E706" s="251" t="s">
        <v>36</v>
      </c>
      <c r="F706" s="252" t="s">
        <v>263</v>
      </c>
      <c r="G706" s="226"/>
      <c r="H706" s="253">
        <v>5.5990000000000002</v>
      </c>
      <c r="I706" s="230"/>
      <c r="J706" s="226"/>
      <c r="K706" s="226"/>
      <c r="L706" s="231"/>
      <c r="M706" s="232"/>
      <c r="N706" s="233"/>
      <c r="O706" s="233"/>
      <c r="P706" s="233"/>
      <c r="Q706" s="233"/>
      <c r="R706" s="233"/>
      <c r="S706" s="233"/>
      <c r="T706" s="234"/>
      <c r="AT706" s="235" t="s">
        <v>417</v>
      </c>
      <c r="AU706" s="235" t="s">
        <v>94</v>
      </c>
      <c r="AV706" s="13" t="s">
        <v>87</v>
      </c>
      <c r="AW706" s="13" t="s">
        <v>43</v>
      </c>
      <c r="AX706" s="13" t="s">
        <v>23</v>
      </c>
      <c r="AY706" s="235" t="s">
        <v>406</v>
      </c>
    </row>
    <row r="707" spans="2:65" s="1" customFormat="1" ht="22.5" customHeight="1" x14ac:dyDescent="0.3">
      <c r="B707" s="37"/>
      <c r="C707" s="201" t="s">
        <v>1395</v>
      </c>
      <c r="D707" s="201" t="s">
        <v>410</v>
      </c>
      <c r="E707" s="202" t="s">
        <v>1445</v>
      </c>
      <c r="F707" s="203" t="s">
        <v>1446</v>
      </c>
      <c r="G707" s="204" t="s">
        <v>501</v>
      </c>
      <c r="H707" s="205">
        <v>5.5990000000000002</v>
      </c>
      <c r="I707" s="206"/>
      <c r="J707" s="207">
        <f>ROUND(I707*H707,2)</f>
        <v>0</v>
      </c>
      <c r="K707" s="203" t="s">
        <v>414</v>
      </c>
      <c r="L707" s="57"/>
      <c r="M707" s="208" t="s">
        <v>36</v>
      </c>
      <c r="N707" s="209" t="s">
        <v>50</v>
      </c>
      <c r="O707" s="38"/>
      <c r="P707" s="210">
        <f>O707*H707</f>
        <v>0</v>
      </c>
      <c r="Q707" s="210">
        <v>7.2000000000000005E-4</v>
      </c>
      <c r="R707" s="210">
        <f>Q707*H707</f>
        <v>4.0312800000000008E-3</v>
      </c>
      <c r="S707" s="210">
        <v>0</v>
      </c>
      <c r="T707" s="211">
        <f>S707*H707</f>
        <v>0</v>
      </c>
      <c r="AR707" s="19" t="s">
        <v>415</v>
      </c>
      <c r="AT707" s="19" t="s">
        <v>410</v>
      </c>
      <c r="AU707" s="19" t="s">
        <v>94</v>
      </c>
      <c r="AY707" s="19" t="s">
        <v>406</v>
      </c>
      <c r="BE707" s="212">
        <f>IF(N707="základní",J707,0)</f>
        <v>0</v>
      </c>
      <c r="BF707" s="212">
        <f>IF(N707="snížená",J707,0)</f>
        <v>0</v>
      </c>
      <c r="BG707" s="212">
        <f>IF(N707="zákl. přenesená",J707,0)</f>
        <v>0</v>
      </c>
      <c r="BH707" s="212">
        <f>IF(N707="sníž. přenesená",J707,0)</f>
        <v>0</v>
      </c>
      <c r="BI707" s="212">
        <f>IF(N707="nulová",J707,0)</f>
        <v>0</v>
      </c>
      <c r="BJ707" s="19" t="s">
        <v>23</v>
      </c>
      <c r="BK707" s="212">
        <f>ROUND(I707*H707,2)</f>
        <v>0</v>
      </c>
      <c r="BL707" s="19" t="s">
        <v>415</v>
      </c>
      <c r="BM707" s="19" t="s">
        <v>5600</v>
      </c>
    </row>
    <row r="708" spans="2:65" s="13" customFormat="1" x14ac:dyDescent="0.3">
      <c r="B708" s="225"/>
      <c r="C708" s="226"/>
      <c r="D708" s="247" t="s">
        <v>417</v>
      </c>
      <c r="E708" s="251" t="s">
        <v>36</v>
      </c>
      <c r="F708" s="252" t="s">
        <v>263</v>
      </c>
      <c r="G708" s="226"/>
      <c r="H708" s="253">
        <v>5.5990000000000002</v>
      </c>
      <c r="I708" s="230"/>
      <c r="J708" s="226"/>
      <c r="K708" s="226"/>
      <c r="L708" s="231"/>
      <c r="M708" s="232"/>
      <c r="N708" s="233"/>
      <c r="O708" s="233"/>
      <c r="P708" s="233"/>
      <c r="Q708" s="233"/>
      <c r="R708" s="233"/>
      <c r="S708" s="233"/>
      <c r="T708" s="234"/>
      <c r="AT708" s="235" t="s">
        <v>417</v>
      </c>
      <c r="AU708" s="235" t="s">
        <v>94</v>
      </c>
      <c r="AV708" s="13" t="s">
        <v>87</v>
      </c>
      <c r="AW708" s="13" t="s">
        <v>43</v>
      </c>
      <c r="AX708" s="13" t="s">
        <v>23</v>
      </c>
      <c r="AY708" s="235" t="s">
        <v>406</v>
      </c>
    </row>
    <row r="709" spans="2:65" s="1" customFormat="1" ht="44.25" customHeight="1" x14ac:dyDescent="0.3">
      <c r="B709" s="37"/>
      <c r="C709" s="201" t="s">
        <v>1400</v>
      </c>
      <c r="D709" s="201" t="s">
        <v>410</v>
      </c>
      <c r="E709" s="202" t="s">
        <v>5601</v>
      </c>
      <c r="F709" s="203" t="s">
        <v>5602</v>
      </c>
      <c r="G709" s="204" t="s">
        <v>1363</v>
      </c>
      <c r="H709" s="205">
        <v>10</v>
      </c>
      <c r="I709" s="206"/>
      <c r="J709" s="207">
        <f>ROUND(I709*H709,2)</f>
        <v>0</v>
      </c>
      <c r="K709" s="203" t="s">
        <v>36</v>
      </c>
      <c r="L709" s="57"/>
      <c r="M709" s="208" t="s">
        <v>36</v>
      </c>
      <c r="N709" s="209" t="s">
        <v>50</v>
      </c>
      <c r="O709" s="38"/>
      <c r="P709" s="210">
        <f>O709*H709</f>
        <v>0</v>
      </c>
      <c r="Q709" s="210">
        <v>0.77944999999999998</v>
      </c>
      <c r="R709" s="210">
        <f>Q709*H709</f>
        <v>7.7944999999999993</v>
      </c>
      <c r="S709" s="210">
        <v>0</v>
      </c>
      <c r="T709" s="211">
        <f>S709*H709</f>
        <v>0</v>
      </c>
      <c r="AR709" s="19" t="s">
        <v>415</v>
      </c>
      <c r="AT709" s="19" t="s">
        <v>410</v>
      </c>
      <c r="AU709" s="19" t="s">
        <v>94</v>
      </c>
      <c r="AY709" s="19" t="s">
        <v>406</v>
      </c>
      <c r="BE709" s="212">
        <f>IF(N709="základní",J709,0)</f>
        <v>0</v>
      </c>
      <c r="BF709" s="212">
        <f>IF(N709="snížená",J709,0)</f>
        <v>0</v>
      </c>
      <c r="BG709" s="212">
        <f>IF(N709="zákl. přenesená",J709,0)</f>
        <v>0</v>
      </c>
      <c r="BH709" s="212">
        <f>IF(N709="sníž. přenesená",J709,0)</f>
        <v>0</v>
      </c>
      <c r="BI709" s="212">
        <f>IF(N709="nulová",J709,0)</f>
        <v>0</v>
      </c>
      <c r="BJ709" s="19" t="s">
        <v>23</v>
      </c>
      <c r="BK709" s="212">
        <f>ROUND(I709*H709,2)</f>
        <v>0</v>
      </c>
      <c r="BL709" s="19" t="s">
        <v>415</v>
      </c>
      <c r="BM709" s="19" t="s">
        <v>5603</v>
      </c>
    </row>
    <row r="710" spans="2:65" s="1" customFormat="1" ht="22.5" customHeight="1" x14ac:dyDescent="0.3">
      <c r="B710" s="37"/>
      <c r="C710" s="201" t="s">
        <v>1404</v>
      </c>
      <c r="D710" s="201" t="s">
        <v>410</v>
      </c>
      <c r="E710" s="202" t="s">
        <v>1449</v>
      </c>
      <c r="F710" s="203" t="s">
        <v>1450</v>
      </c>
      <c r="G710" s="204" t="s">
        <v>596</v>
      </c>
      <c r="H710" s="205">
        <v>18</v>
      </c>
      <c r="I710" s="206"/>
      <c r="J710" s="207">
        <f>ROUND(I710*H710,2)</f>
        <v>0</v>
      </c>
      <c r="K710" s="203" t="s">
        <v>414</v>
      </c>
      <c r="L710" s="57"/>
      <c r="M710" s="208" t="s">
        <v>36</v>
      </c>
      <c r="N710" s="209" t="s">
        <v>50</v>
      </c>
      <c r="O710" s="38"/>
      <c r="P710" s="210">
        <f>O710*H710</f>
        <v>0</v>
      </c>
      <c r="Q710" s="210">
        <v>0.15468999999999999</v>
      </c>
      <c r="R710" s="210">
        <f>Q710*H710</f>
        <v>2.7844199999999999</v>
      </c>
      <c r="S710" s="210">
        <v>0</v>
      </c>
      <c r="T710" s="211">
        <f>S710*H710</f>
        <v>0</v>
      </c>
      <c r="AR710" s="19" t="s">
        <v>415</v>
      </c>
      <c r="AT710" s="19" t="s">
        <v>410</v>
      </c>
      <c r="AU710" s="19" t="s">
        <v>94</v>
      </c>
      <c r="AY710" s="19" t="s">
        <v>406</v>
      </c>
      <c r="BE710" s="212">
        <f>IF(N710="základní",J710,0)</f>
        <v>0</v>
      </c>
      <c r="BF710" s="212">
        <f>IF(N710="snížená",J710,0)</f>
        <v>0</v>
      </c>
      <c r="BG710" s="212">
        <f>IF(N710="zákl. přenesená",J710,0)</f>
        <v>0</v>
      </c>
      <c r="BH710" s="212">
        <f>IF(N710="sníž. přenesená",J710,0)</f>
        <v>0</v>
      </c>
      <c r="BI710" s="212">
        <f>IF(N710="nulová",J710,0)</f>
        <v>0</v>
      </c>
      <c r="BJ710" s="19" t="s">
        <v>23</v>
      </c>
      <c r="BK710" s="212">
        <f>ROUND(I710*H710,2)</f>
        <v>0</v>
      </c>
      <c r="BL710" s="19" t="s">
        <v>415</v>
      </c>
      <c r="BM710" s="19" t="s">
        <v>5604</v>
      </c>
    </row>
    <row r="711" spans="2:65" s="13" customFormat="1" x14ac:dyDescent="0.3">
      <c r="B711" s="225"/>
      <c r="C711" s="226"/>
      <c r="D711" s="247" t="s">
        <v>417</v>
      </c>
      <c r="E711" s="251" t="s">
        <v>36</v>
      </c>
      <c r="F711" s="252" t="s">
        <v>5605</v>
      </c>
      <c r="G711" s="226"/>
      <c r="H711" s="253">
        <v>18</v>
      </c>
      <c r="I711" s="230"/>
      <c r="J711" s="226"/>
      <c r="K711" s="226"/>
      <c r="L711" s="231"/>
      <c r="M711" s="232"/>
      <c r="N711" s="233"/>
      <c r="O711" s="233"/>
      <c r="P711" s="233"/>
      <c r="Q711" s="233"/>
      <c r="R711" s="233"/>
      <c r="S711" s="233"/>
      <c r="T711" s="234"/>
      <c r="AT711" s="235" t="s">
        <v>417</v>
      </c>
      <c r="AU711" s="235" t="s">
        <v>94</v>
      </c>
      <c r="AV711" s="13" t="s">
        <v>87</v>
      </c>
      <c r="AW711" s="13" t="s">
        <v>43</v>
      </c>
      <c r="AX711" s="13" t="s">
        <v>23</v>
      </c>
      <c r="AY711" s="235" t="s">
        <v>406</v>
      </c>
    </row>
    <row r="712" spans="2:65" s="1" customFormat="1" ht="22.5" customHeight="1" x14ac:dyDescent="0.3">
      <c r="B712" s="37"/>
      <c r="C712" s="201" t="s">
        <v>1412</v>
      </c>
      <c r="D712" s="201" t="s">
        <v>410</v>
      </c>
      <c r="E712" s="202" t="s">
        <v>1456</v>
      </c>
      <c r="F712" s="203" t="s">
        <v>1457</v>
      </c>
      <c r="G712" s="204" t="s">
        <v>596</v>
      </c>
      <c r="H712" s="205">
        <v>18</v>
      </c>
      <c r="I712" s="206"/>
      <c r="J712" s="207">
        <f>ROUND(I712*H712,2)</f>
        <v>0</v>
      </c>
      <c r="K712" s="203" t="s">
        <v>414</v>
      </c>
      <c r="L712" s="57"/>
      <c r="M712" s="208" t="s">
        <v>36</v>
      </c>
      <c r="N712" s="209" t="s">
        <v>50</v>
      </c>
      <c r="O712" s="38"/>
      <c r="P712" s="210">
        <f>O712*H712</f>
        <v>0</v>
      </c>
      <c r="Q712" s="210">
        <v>0</v>
      </c>
      <c r="R712" s="210">
        <f>Q712*H712</f>
        <v>0</v>
      </c>
      <c r="S712" s="210">
        <v>0</v>
      </c>
      <c r="T712" s="211">
        <f>S712*H712</f>
        <v>0</v>
      </c>
      <c r="AR712" s="19" t="s">
        <v>415</v>
      </c>
      <c r="AT712" s="19" t="s">
        <v>410</v>
      </c>
      <c r="AU712" s="19" t="s">
        <v>94</v>
      </c>
      <c r="AY712" s="19" t="s">
        <v>406</v>
      </c>
      <c r="BE712" s="212">
        <f>IF(N712="základní",J712,0)</f>
        <v>0</v>
      </c>
      <c r="BF712" s="212">
        <f>IF(N712="snížená",J712,0)</f>
        <v>0</v>
      </c>
      <c r="BG712" s="212">
        <f>IF(N712="zákl. přenesená",J712,0)</f>
        <v>0</v>
      </c>
      <c r="BH712" s="212">
        <f>IF(N712="sníž. přenesená",J712,0)</f>
        <v>0</v>
      </c>
      <c r="BI712" s="212">
        <f>IF(N712="nulová",J712,0)</f>
        <v>0</v>
      </c>
      <c r="BJ712" s="19" t="s">
        <v>23</v>
      </c>
      <c r="BK712" s="212">
        <f>ROUND(I712*H712,2)</f>
        <v>0</v>
      </c>
      <c r="BL712" s="19" t="s">
        <v>415</v>
      </c>
      <c r="BM712" s="19" t="s">
        <v>5606</v>
      </c>
    </row>
    <row r="713" spans="2:65" s="1" customFormat="1" ht="22.5" customHeight="1" x14ac:dyDescent="0.3">
      <c r="B713" s="37"/>
      <c r="C713" s="201" t="s">
        <v>1416</v>
      </c>
      <c r="D713" s="201" t="s">
        <v>410</v>
      </c>
      <c r="E713" s="202" t="s">
        <v>480</v>
      </c>
      <c r="F713" s="203" t="s">
        <v>481</v>
      </c>
      <c r="G713" s="204" t="s">
        <v>413</v>
      </c>
      <c r="H713" s="205">
        <v>257.64400000000001</v>
      </c>
      <c r="I713" s="206"/>
      <c r="J713" s="207">
        <f>ROUND(I713*H713,2)</f>
        <v>0</v>
      </c>
      <c r="K713" s="203" t="s">
        <v>414</v>
      </c>
      <c r="L713" s="57"/>
      <c r="M713" s="208" t="s">
        <v>36</v>
      </c>
      <c r="N713" s="209" t="s">
        <v>50</v>
      </c>
      <c r="O713" s="38"/>
      <c r="P713" s="210">
        <f>O713*H713</f>
        <v>0</v>
      </c>
      <c r="Q713" s="210">
        <v>0</v>
      </c>
      <c r="R713" s="210">
        <f>Q713*H713</f>
        <v>0</v>
      </c>
      <c r="S713" s="210">
        <v>0</v>
      </c>
      <c r="T713" s="211">
        <f>S713*H713</f>
        <v>0</v>
      </c>
      <c r="AR713" s="19" t="s">
        <v>415</v>
      </c>
      <c r="AT713" s="19" t="s">
        <v>410</v>
      </c>
      <c r="AU713" s="19" t="s">
        <v>94</v>
      </c>
      <c r="AY713" s="19" t="s">
        <v>406</v>
      </c>
      <c r="BE713" s="212">
        <f>IF(N713="základní",J713,0)</f>
        <v>0</v>
      </c>
      <c r="BF713" s="212">
        <f>IF(N713="snížená",J713,0)</f>
        <v>0</v>
      </c>
      <c r="BG713" s="212">
        <f>IF(N713="zákl. přenesená",J713,0)</f>
        <v>0</v>
      </c>
      <c r="BH713" s="212">
        <f>IF(N713="sníž. přenesená",J713,0)</f>
        <v>0</v>
      </c>
      <c r="BI713" s="212">
        <f>IF(N713="nulová",J713,0)</f>
        <v>0</v>
      </c>
      <c r="BJ713" s="19" t="s">
        <v>23</v>
      </c>
      <c r="BK713" s="212">
        <f>ROUND(I713*H713,2)</f>
        <v>0</v>
      </c>
      <c r="BL713" s="19" t="s">
        <v>415</v>
      </c>
      <c r="BM713" s="19" t="s">
        <v>5607</v>
      </c>
    </row>
    <row r="714" spans="2:65" s="12" customFormat="1" x14ac:dyDescent="0.3">
      <c r="B714" s="213"/>
      <c r="C714" s="214"/>
      <c r="D714" s="215" t="s">
        <v>417</v>
      </c>
      <c r="E714" s="216" t="s">
        <v>36</v>
      </c>
      <c r="F714" s="217" t="s">
        <v>5492</v>
      </c>
      <c r="G714" s="214"/>
      <c r="H714" s="218" t="s">
        <v>36</v>
      </c>
      <c r="I714" s="219"/>
      <c r="J714" s="214"/>
      <c r="K714" s="214"/>
      <c r="L714" s="220"/>
      <c r="M714" s="221"/>
      <c r="N714" s="222"/>
      <c r="O714" s="222"/>
      <c r="P714" s="222"/>
      <c r="Q714" s="222"/>
      <c r="R714" s="222"/>
      <c r="S714" s="222"/>
      <c r="T714" s="223"/>
      <c r="AT714" s="224" t="s">
        <v>417</v>
      </c>
      <c r="AU714" s="224" t="s">
        <v>94</v>
      </c>
      <c r="AV714" s="12" t="s">
        <v>23</v>
      </c>
      <c r="AW714" s="12" t="s">
        <v>43</v>
      </c>
      <c r="AX714" s="12" t="s">
        <v>79</v>
      </c>
      <c r="AY714" s="224" t="s">
        <v>406</v>
      </c>
    </row>
    <row r="715" spans="2:65" s="12" customFormat="1" x14ac:dyDescent="0.3">
      <c r="B715" s="213"/>
      <c r="C715" s="214"/>
      <c r="D715" s="215" t="s">
        <v>417</v>
      </c>
      <c r="E715" s="216" t="s">
        <v>36</v>
      </c>
      <c r="F715" s="217" t="s">
        <v>5608</v>
      </c>
      <c r="G715" s="214"/>
      <c r="H715" s="218" t="s">
        <v>36</v>
      </c>
      <c r="I715" s="219"/>
      <c r="J715" s="214"/>
      <c r="K715" s="214"/>
      <c r="L715" s="220"/>
      <c r="M715" s="221"/>
      <c r="N715" s="222"/>
      <c r="O715" s="222"/>
      <c r="P715" s="222"/>
      <c r="Q715" s="222"/>
      <c r="R715" s="222"/>
      <c r="S715" s="222"/>
      <c r="T715" s="223"/>
      <c r="AT715" s="224" t="s">
        <v>417</v>
      </c>
      <c r="AU715" s="224" t="s">
        <v>94</v>
      </c>
      <c r="AV715" s="12" t="s">
        <v>23</v>
      </c>
      <c r="AW715" s="12" t="s">
        <v>43</v>
      </c>
      <c r="AX715" s="12" t="s">
        <v>79</v>
      </c>
      <c r="AY715" s="224" t="s">
        <v>406</v>
      </c>
    </row>
    <row r="716" spans="2:65" s="13" customFormat="1" x14ac:dyDescent="0.3">
      <c r="B716" s="225"/>
      <c r="C716" s="226"/>
      <c r="D716" s="215" t="s">
        <v>417</v>
      </c>
      <c r="E716" s="227" t="s">
        <v>36</v>
      </c>
      <c r="F716" s="228" t="s">
        <v>5609</v>
      </c>
      <c r="G716" s="226"/>
      <c r="H716" s="229">
        <v>279.66800000000001</v>
      </c>
      <c r="I716" s="230"/>
      <c r="J716" s="226"/>
      <c r="K716" s="226"/>
      <c r="L716" s="231"/>
      <c r="M716" s="232"/>
      <c r="N716" s="233"/>
      <c r="O716" s="233"/>
      <c r="P716" s="233"/>
      <c r="Q716" s="233"/>
      <c r="R716" s="233"/>
      <c r="S716" s="233"/>
      <c r="T716" s="234"/>
      <c r="AT716" s="235" t="s">
        <v>417</v>
      </c>
      <c r="AU716" s="235" t="s">
        <v>94</v>
      </c>
      <c r="AV716" s="13" t="s">
        <v>87</v>
      </c>
      <c r="AW716" s="13" t="s">
        <v>43</v>
      </c>
      <c r="AX716" s="13" t="s">
        <v>79</v>
      </c>
      <c r="AY716" s="235" t="s">
        <v>406</v>
      </c>
    </row>
    <row r="717" spans="2:65" s="12" customFormat="1" x14ac:dyDescent="0.3">
      <c r="B717" s="213"/>
      <c r="C717" s="214"/>
      <c r="D717" s="215" t="s">
        <v>417</v>
      </c>
      <c r="E717" s="216" t="s">
        <v>36</v>
      </c>
      <c r="F717" s="217" t="s">
        <v>5610</v>
      </c>
      <c r="G717" s="214"/>
      <c r="H717" s="218" t="s">
        <v>36</v>
      </c>
      <c r="I717" s="219"/>
      <c r="J717" s="214"/>
      <c r="K717" s="214"/>
      <c r="L717" s="220"/>
      <c r="M717" s="221"/>
      <c r="N717" s="222"/>
      <c r="O717" s="222"/>
      <c r="P717" s="222"/>
      <c r="Q717" s="222"/>
      <c r="R717" s="222"/>
      <c r="S717" s="222"/>
      <c r="T717" s="223"/>
      <c r="AT717" s="224" t="s">
        <v>417</v>
      </c>
      <c r="AU717" s="224" t="s">
        <v>94</v>
      </c>
      <c r="AV717" s="12" t="s">
        <v>23</v>
      </c>
      <c r="AW717" s="12" t="s">
        <v>43</v>
      </c>
      <c r="AX717" s="12" t="s">
        <v>79</v>
      </c>
      <c r="AY717" s="224" t="s">
        <v>406</v>
      </c>
    </row>
    <row r="718" spans="2:65" s="13" customFormat="1" x14ac:dyDescent="0.3">
      <c r="B718" s="225"/>
      <c r="C718" s="226"/>
      <c r="D718" s="215" t="s">
        <v>417</v>
      </c>
      <c r="E718" s="227" t="s">
        <v>36</v>
      </c>
      <c r="F718" s="228" t="s">
        <v>5611</v>
      </c>
      <c r="G718" s="226"/>
      <c r="H718" s="229">
        <v>32.619999999999997</v>
      </c>
      <c r="I718" s="230"/>
      <c r="J718" s="226"/>
      <c r="K718" s="226"/>
      <c r="L718" s="231"/>
      <c r="M718" s="232"/>
      <c r="N718" s="233"/>
      <c r="O718" s="233"/>
      <c r="P718" s="233"/>
      <c r="Q718" s="233"/>
      <c r="R718" s="233"/>
      <c r="S718" s="233"/>
      <c r="T718" s="234"/>
      <c r="AT718" s="235" t="s">
        <v>417</v>
      </c>
      <c r="AU718" s="235" t="s">
        <v>94</v>
      </c>
      <c r="AV718" s="13" t="s">
        <v>87</v>
      </c>
      <c r="AW718" s="13" t="s">
        <v>43</v>
      </c>
      <c r="AX718" s="13" t="s">
        <v>79</v>
      </c>
      <c r="AY718" s="235" t="s">
        <v>406</v>
      </c>
    </row>
    <row r="719" spans="2:65" s="12" customFormat="1" x14ac:dyDescent="0.3">
      <c r="B719" s="213"/>
      <c r="C719" s="214"/>
      <c r="D719" s="215" t="s">
        <v>417</v>
      </c>
      <c r="E719" s="216" t="s">
        <v>36</v>
      </c>
      <c r="F719" s="217" t="s">
        <v>1055</v>
      </c>
      <c r="G719" s="214"/>
      <c r="H719" s="218" t="s">
        <v>36</v>
      </c>
      <c r="I719" s="219"/>
      <c r="J719" s="214"/>
      <c r="K719" s="214"/>
      <c r="L719" s="220"/>
      <c r="M719" s="221"/>
      <c r="N719" s="222"/>
      <c r="O719" s="222"/>
      <c r="P719" s="222"/>
      <c r="Q719" s="222"/>
      <c r="R719" s="222"/>
      <c r="S719" s="222"/>
      <c r="T719" s="223"/>
      <c r="AT719" s="224" t="s">
        <v>417</v>
      </c>
      <c r="AU719" s="224" t="s">
        <v>94</v>
      </c>
      <c r="AV719" s="12" t="s">
        <v>23</v>
      </c>
      <c r="AW719" s="12" t="s">
        <v>43</v>
      </c>
      <c r="AX719" s="12" t="s">
        <v>79</v>
      </c>
      <c r="AY719" s="224" t="s">
        <v>406</v>
      </c>
    </row>
    <row r="720" spans="2:65" s="12" customFormat="1" x14ac:dyDescent="0.3">
      <c r="B720" s="213"/>
      <c r="C720" s="214"/>
      <c r="D720" s="215" t="s">
        <v>417</v>
      </c>
      <c r="E720" s="216" t="s">
        <v>36</v>
      </c>
      <c r="F720" s="217" t="s">
        <v>5612</v>
      </c>
      <c r="G720" s="214"/>
      <c r="H720" s="218" t="s">
        <v>36</v>
      </c>
      <c r="I720" s="219"/>
      <c r="J720" s="214"/>
      <c r="K720" s="214"/>
      <c r="L720" s="220"/>
      <c r="M720" s="221"/>
      <c r="N720" s="222"/>
      <c r="O720" s="222"/>
      <c r="P720" s="222"/>
      <c r="Q720" s="222"/>
      <c r="R720" s="222"/>
      <c r="S720" s="222"/>
      <c r="T720" s="223"/>
      <c r="AT720" s="224" t="s">
        <v>417</v>
      </c>
      <c r="AU720" s="224" t="s">
        <v>94</v>
      </c>
      <c r="AV720" s="12" t="s">
        <v>23</v>
      </c>
      <c r="AW720" s="12" t="s">
        <v>43</v>
      </c>
      <c r="AX720" s="12" t="s">
        <v>79</v>
      </c>
      <c r="AY720" s="224" t="s">
        <v>406</v>
      </c>
    </row>
    <row r="721" spans="2:65" s="13" customFormat="1" x14ac:dyDescent="0.3">
      <c r="B721" s="225"/>
      <c r="C721" s="226"/>
      <c r="D721" s="215" t="s">
        <v>417</v>
      </c>
      <c r="E721" s="227" t="s">
        <v>36</v>
      </c>
      <c r="F721" s="228" t="s">
        <v>5613</v>
      </c>
      <c r="G721" s="226"/>
      <c r="H721" s="229">
        <v>-12.319000000000001</v>
      </c>
      <c r="I721" s="230"/>
      <c r="J721" s="226"/>
      <c r="K721" s="226"/>
      <c r="L721" s="231"/>
      <c r="M721" s="232"/>
      <c r="N721" s="233"/>
      <c r="O721" s="233"/>
      <c r="P721" s="233"/>
      <c r="Q721" s="233"/>
      <c r="R721" s="233"/>
      <c r="S721" s="233"/>
      <c r="T721" s="234"/>
      <c r="AT721" s="235" t="s">
        <v>417</v>
      </c>
      <c r="AU721" s="235" t="s">
        <v>94</v>
      </c>
      <c r="AV721" s="13" t="s">
        <v>87</v>
      </c>
      <c r="AW721" s="13" t="s">
        <v>43</v>
      </c>
      <c r="AX721" s="13" t="s">
        <v>79</v>
      </c>
      <c r="AY721" s="235" t="s">
        <v>406</v>
      </c>
    </row>
    <row r="722" spans="2:65" s="12" customFormat="1" x14ac:dyDescent="0.3">
      <c r="B722" s="213"/>
      <c r="C722" s="214"/>
      <c r="D722" s="215" t="s">
        <v>417</v>
      </c>
      <c r="E722" s="216" t="s">
        <v>36</v>
      </c>
      <c r="F722" s="217" t="s">
        <v>5614</v>
      </c>
      <c r="G722" s="214"/>
      <c r="H722" s="218" t="s">
        <v>36</v>
      </c>
      <c r="I722" s="219"/>
      <c r="J722" s="214"/>
      <c r="K722" s="214"/>
      <c r="L722" s="220"/>
      <c r="M722" s="221"/>
      <c r="N722" s="222"/>
      <c r="O722" s="222"/>
      <c r="P722" s="222"/>
      <c r="Q722" s="222"/>
      <c r="R722" s="222"/>
      <c r="S722" s="222"/>
      <c r="T722" s="223"/>
      <c r="AT722" s="224" t="s">
        <v>417</v>
      </c>
      <c r="AU722" s="224" t="s">
        <v>94</v>
      </c>
      <c r="AV722" s="12" t="s">
        <v>23</v>
      </c>
      <c r="AW722" s="12" t="s">
        <v>43</v>
      </c>
      <c r="AX722" s="12" t="s">
        <v>79</v>
      </c>
      <c r="AY722" s="224" t="s">
        <v>406</v>
      </c>
    </row>
    <row r="723" spans="2:65" s="13" customFormat="1" x14ac:dyDescent="0.3">
      <c r="B723" s="225"/>
      <c r="C723" s="226"/>
      <c r="D723" s="215" t="s">
        <v>417</v>
      </c>
      <c r="E723" s="227" t="s">
        <v>36</v>
      </c>
      <c r="F723" s="228" t="s">
        <v>5615</v>
      </c>
      <c r="G723" s="226"/>
      <c r="H723" s="229">
        <v>-27.09</v>
      </c>
      <c r="I723" s="230"/>
      <c r="J723" s="226"/>
      <c r="K723" s="226"/>
      <c r="L723" s="231"/>
      <c r="M723" s="232"/>
      <c r="N723" s="233"/>
      <c r="O723" s="233"/>
      <c r="P723" s="233"/>
      <c r="Q723" s="233"/>
      <c r="R723" s="233"/>
      <c r="S723" s="233"/>
      <c r="T723" s="234"/>
      <c r="AT723" s="235" t="s">
        <v>417</v>
      </c>
      <c r="AU723" s="235" t="s">
        <v>94</v>
      </c>
      <c r="AV723" s="13" t="s">
        <v>87</v>
      </c>
      <c r="AW723" s="13" t="s">
        <v>43</v>
      </c>
      <c r="AX723" s="13" t="s">
        <v>79</v>
      </c>
      <c r="AY723" s="235" t="s">
        <v>406</v>
      </c>
    </row>
    <row r="724" spans="2:65" s="12" customFormat="1" x14ac:dyDescent="0.3">
      <c r="B724" s="213"/>
      <c r="C724" s="214"/>
      <c r="D724" s="215" t="s">
        <v>417</v>
      </c>
      <c r="E724" s="216" t="s">
        <v>36</v>
      </c>
      <c r="F724" s="217" t="s">
        <v>5616</v>
      </c>
      <c r="G724" s="214"/>
      <c r="H724" s="218" t="s">
        <v>36</v>
      </c>
      <c r="I724" s="219"/>
      <c r="J724" s="214"/>
      <c r="K724" s="214"/>
      <c r="L724" s="220"/>
      <c r="M724" s="221"/>
      <c r="N724" s="222"/>
      <c r="O724" s="222"/>
      <c r="P724" s="222"/>
      <c r="Q724" s="222"/>
      <c r="R724" s="222"/>
      <c r="S724" s="222"/>
      <c r="T724" s="223"/>
      <c r="AT724" s="224" t="s">
        <v>417</v>
      </c>
      <c r="AU724" s="224" t="s">
        <v>94</v>
      </c>
      <c r="AV724" s="12" t="s">
        <v>23</v>
      </c>
      <c r="AW724" s="12" t="s">
        <v>43</v>
      </c>
      <c r="AX724" s="12" t="s">
        <v>79</v>
      </c>
      <c r="AY724" s="224" t="s">
        <v>406</v>
      </c>
    </row>
    <row r="725" spans="2:65" s="13" customFormat="1" x14ac:dyDescent="0.3">
      <c r="B725" s="225"/>
      <c r="C725" s="226"/>
      <c r="D725" s="215" t="s">
        <v>417</v>
      </c>
      <c r="E725" s="227" t="s">
        <v>36</v>
      </c>
      <c r="F725" s="228" t="s">
        <v>5617</v>
      </c>
      <c r="G725" s="226"/>
      <c r="H725" s="229">
        <v>-5.7190000000000003</v>
      </c>
      <c r="I725" s="230"/>
      <c r="J725" s="226"/>
      <c r="K725" s="226"/>
      <c r="L725" s="231"/>
      <c r="M725" s="232"/>
      <c r="N725" s="233"/>
      <c r="O725" s="233"/>
      <c r="P725" s="233"/>
      <c r="Q725" s="233"/>
      <c r="R725" s="233"/>
      <c r="S725" s="233"/>
      <c r="T725" s="234"/>
      <c r="AT725" s="235" t="s">
        <v>417</v>
      </c>
      <c r="AU725" s="235" t="s">
        <v>94</v>
      </c>
      <c r="AV725" s="13" t="s">
        <v>87</v>
      </c>
      <c r="AW725" s="13" t="s">
        <v>43</v>
      </c>
      <c r="AX725" s="13" t="s">
        <v>79</v>
      </c>
      <c r="AY725" s="235" t="s">
        <v>406</v>
      </c>
    </row>
    <row r="726" spans="2:65" s="13" customFormat="1" x14ac:dyDescent="0.3">
      <c r="B726" s="225"/>
      <c r="C726" s="226"/>
      <c r="D726" s="215" t="s">
        <v>417</v>
      </c>
      <c r="E726" s="227" t="s">
        <v>36</v>
      </c>
      <c r="F726" s="228" t="s">
        <v>5618</v>
      </c>
      <c r="G726" s="226"/>
      <c r="H726" s="229">
        <v>-0.54600000000000004</v>
      </c>
      <c r="I726" s="230"/>
      <c r="J726" s="226"/>
      <c r="K726" s="226"/>
      <c r="L726" s="231"/>
      <c r="M726" s="232"/>
      <c r="N726" s="233"/>
      <c r="O726" s="233"/>
      <c r="P726" s="233"/>
      <c r="Q726" s="233"/>
      <c r="R726" s="233"/>
      <c r="S726" s="233"/>
      <c r="T726" s="234"/>
      <c r="AT726" s="235" t="s">
        <v>417</v>
      </c>
      <c r="AU726" s="235" t="s">
        <v>94</v>
      </c>
      <c r="AV726" s="13" t="s">
        <v>87</v>
      </c>
      <c r="AW726" s="13" t="s">
        <v>43</v>
      </c>
      <c r="AX726" s="13" t="s">
        <v>79</v>
      </c>
      <c r="AY726" s="235" t="s">
        <v>406</v>
      </c>
    </row>
    <row r="727" spans="2:65" s="13" customFormat="1" x14ac:dyDescent="0.3">
      <c r="B727" s="225"/>
      <c r="C727" s="226"/>
      <c r="D727" s="215" t="s">
        <v>417</v>
      </c>
      <c r="E727" s="227" t="s">
        <v>36</v>
      </c>
      <c r="F727" s="228" t="s">
        <v>5619</v>
      </c>
      <c r="G727" s="226"/>
      <c r="H727" s="229">
        <v>-8.9700000000000006</v>
      </c>
      <c r="I727" s="230"/>
      <c r="J727" s="226"/>
      <c r="K727" s="226"/>
      <c r="L727" s="231"/>
      <c r="M727" s="232"/>
      <c r="N727" s="233"/>
      <c r="O727" s="233"/>
      <c r="P727" s="233"/>
      <c r="Q727" s="233"/>
      <c r="R727" s="233"/>
      <c r="S727" s="233"/>
      <c r="T727" s="234"/>
      <c r="AT727" s="235" t="s">
        <v>417</v>
      </c>
      <c r="AU727" s="235" t="s">
        <v>94</v>
      </c>
      <c r="AV727" s="13" t="s">
        <v>87</v>
      </c>
      <c r="AW727" s="13" t="s">
        <v>43</v>
      </c>
      <c r="AX727" s="13" t="s">
        <v>79</v>
      </c>
      <c r="AY727" s="235" t="s">
        <v>406</v>
      </c>
    </row>
    <row r="728" spans="2:65" s="14" customFormat="1" x14ac:dyDescent="0.3">
      <c r="B728" s="236"/>
      <c r="C728" s="237"/>
      <c r="D728" s="247" t="s">
        <v>417</v>
      </c>
      <c r="E728" s="248" t="s">
        <v>381</v>
      </c>
      <c r="F728" s="249" t="s">
        <v>421</v>
      </c>
      <c r="G728" s="237"/>
      <c r="H728" s="250">
        <v>257.64400000000001</v>
      </c>
      <c r="I728" s="241"/>
      <c r="J728" s="237"/>
      <c r="K728" s="237"/>
      <c r="L728" s="242"/>
      <c r="M728" s="243"/>
      <c r="N728" s="244"/>
      <c r="O728" s="244"/>
      <c r="P728" s="244"/>
      <c r="Q728" s="244"/>
      <c r="R728" s="244"/>
      <c r="S728" s="244"/>
      <c r="T728" s="245"/>
      <c r="AT728" s="246" t="s">
        <v>417</v>
      </c>
      <c r="AU728" s="246" t="s">
        <v>94</v>
      </c>
      <c r="AV728" s="14" t="s">
        <v>415</v>
      </c>
      <c r="AW728" s="14" t="s">
        <v>43</v>
      </c>
      <c r="AX728" s="14" t="s">
        <v>23</v>
      </c>
      <c r="AY728" s="246" t="s">
        <v>406</v>
      </c>
    </row>
    <row r="729" spans="2:65" s="1" customFormat="1" ht="22.5" customHeight="1" x14ac:dyDescent="0.3">
      <c r="B729" s="37"/>
      <c r="C729" s="201" t="s">
        <v>1421</v>
      </c>
      <c r="D729" s="201" t="s">
        <v>410</v>
      </c>
      <c r="E729" s="202" t="s">
        <v>2916</v>
      </c>
      <c r="F729" s="203" t="s">
        <v>1353</v>
      </c>
      <c r="G729" s="204" t="s">
        <v>413</v>
      </c>
      <c r="H729" s="205">
        <v>257.64400000000001</v>
      </c>
      <c r="I729" s="206"/>
      <c r="J729" s="207">
        <f>ROUND(I729*H729,2)</f>
        <v>0</v>
      </c>
      <c r="K729" s="203" t="s">
        <v>36</v>
      </c>
      <c r="L729" s="57"/>
      <c r="M729" s="208" t="s">
        <v>36</v>
      </c>
      <c r="N729" s="209" t="s">
        <v>50</v>
      </c>
      <c r="O729" s="38"/>
      <c r="P729" s="210">
        <f>O729*H729</f>
        <v>0</v>
      </c>
      <c r="Q729" s="210">
        <v>0</v>
      </c>
      <c r="R729" s="210">
        <f>Q729*H729</f>
        <v>0</v>
      </c>
      <c r="S729" s="210">
        <v>0</v>
      </c>
      <c r="T729" s="211">
        <f>S729*H729</f>
        <v>0</v>
      </c>
      <c r="AR729" s="19" t="s">
        <v>415</v>
      </c>
      <c r="AT729" s="19" t="s">
        <v>410</v>
      </c>
      <c r="AU729" s="19" t="s">
        <v>94</v>
      </c>
      <c r="AY729" s="19" t="s">
        <v>406</v>
      </c>
      <c r="BE729" s="212">
        <f>IF(N729="základní",J729,0)</f>
        <v>0</v>
      </c>
      <c r="BF729" s="212">
        <f>IF(N729="snížená",J729,0)</f>
        <v>0</v>
      </c>
      <c r="BG729" s="212">
        <f>IF(N729="zákl. přenesená",J729,0)</f>
        <v>0</v>
      </c>
      <c r="BH729" s="212">
        <f>IF(N729="sníž. přenesená",J729,0)</f>
        <v>0</v>
      </c>
      <c r="BI729" s="212">
        <f>IF(N729="nulová",J729,0)</f>
        <v>0</v>
      </c>
      <c r="BJ729" s="19" t="s">
        <v>23</v>
      </c>
      <c r="BK729" s="212">
        <f>ROUND(I729*H729,2)</f>
        <v>0</v>
      </c>
      <c r="BL729" s="19" t="s">
        <v>415</v>
      </c>
      <c r="BM729" s="19" t="s">
        <v>5620</v>
      </c>
    </row>
    <row r="730" spans="2:65" s="13" customFormat="1" x14ac:dyDescent="0.3">
      <c r="B730" s="225"/>
      <c r="C730" s="226"/>
      <c r="D730" s="247" t="s">
        <v>417</v>
      </c>
      <c r="E730" s="251" t="s">
        <v>36</v>
      </c>
      <c r="F730" s="252" t="s">
        <v>381</v>
      </c>
      <c r="G730" s="226"/>
      <c r="H730" s="253">
        <v>257.64400000000001</v>
      </c>
      <c r="I730" s="230"/>
      <c r="J730" s="226"/>
      <c r="K730" s="226"/>
      <c r="L730" s="231"/>
      <c r="M730" s="232"/>
      <c r="N730" s="233"/>
      <c r="O730" s="233"/>
      <c r="P730" s="233"/>
      <c r="Q730" s="233"/>
      <c r="R730" s="233"/>
      <c r="S730" s="233"/>
      <c r="T730" s="234"/>
      <c r="AT730" s="235" t="s">
        <v>417</v>
      </c>
      <c r="AU730" s="235" t="s">
        <v>94</v>
      </c>
      <c r="AV730" s="13" t="s">
        <v>87</v>
      </c>
      <c r="AW730" s="13" t="s">
        <v>43</v>
      </c>
      <c r="AX730" s="13" t="s">
        <v>23</v>
      </c>
      <c r="AY730" s="235" t="s">
        <v>406</v>
      </c>
    </row>
    <row r="731" spans="2:65" s="1" customFormat="1" ht="22.5" customHeight="1" x14ac:dyDescent="0.3">
      <c r="B731" s="37"/>
      <c r="C731" s="201" t="s">
        <v>1425</v>
      </c>
      <c r="D731" s="201" t="s">
        <v>410</v>
      </c>
      <c r="E731" s="202" t="s">
        <v>521</v>
      </c>
      <c r="F731" s="203" t="s">
        <v>522</v>
      </c>
      <c r="G731" s="204" t="s">
        <v>413</v>
      </c>
      <c r="H731" s="205">
        <v>257.64400000000001</v>
      </c>
      <c r="I731" s="206"/>
      <c r="J731" s="207">
        <f>ROUND(I731*H731,2)</f>
        <v>0</v>
      </c>
      <c r="K731" s="203" t="s">
        <v>414</v>
      </c>
      <c r="L731" s="57"/>
      <c r="M731" s="208" t="s">
        <v>36</v>
      </c>
      <c r="N731" s="209" t="s">
        <v>50</v>
      </c>
      <c r="O731" s="38"/>
      <c r="P731" s="210">
        <f>O731*H731</f>
        <v>0</v>
      </c>
      <c r="Q731" s="210">
        <v>0</v>
      </c>
      <c r="R731" s="210">
        <f>Q731*H731</f>
        <v>0</v>
      </c>
      <c r="S731" s="210">
        <v>0</v>
      </c>
      <c r="T731" s="211">
        <f>S731*H731</f>
        <v>0</v>
      </c>
      <c r="AR731" s="19" t="s">
        <v>415</v>
      </c>
      <c r="AT731" s="19" t="s">
        <v>410</v>
      </c>
      <c r="AU731" s="19" t="s">
        <v>94</v>
      </c>
      <c r="AY731" s="19" t="s">
        <v>406</v>
      </c>
      <c r="BE731" s="212">
        <f>IF(N731="základní",J731,0)</f>
        <v>0</v>
      </c>
      <c r="BF731" s="212">
        <f>IF(N731="snížená",J731,0)</f>
        <v>0</v>
      </c>
      <c r="BG731" s="212">
        <f>IF(N731="zákl. přenesená",J731,0)</f>
        <v>0</v>
      </c>
      <c r="BH731" s="212">
        <f>IF(N731="sníž. přenesená",J731,0)</f>
        <v>0</v>
      </c>
      <c r="BI731" s="212">
        <f>IF(N731="nulová",J731,0)</f>
        <v>0</v>
      </c>
      <c r="BJ731" s="19" t="s">
        <v>23</v>
      </c>
      <c r="BK731" s="212">
        <f>ROUND(I731*H731,2)</f>
        <v>0</v>
      </c>
      <c r="BL731" s="19" t="s">
        <v>415</v>
      </c>
      <c r="BM731" s="19" t="s">
        <v>5621</v>
      </c>
    </row>
    <row r="732" spans="2:65" s="12" customFormat="1" x14ac:dyDescent="0.3">
      <c r="B732" s="213"/>
      <c r="C732" s="214"/>
      <c r="D732" s="215" t="s">
        <v>417</v>
      </c>
      <c r="E732" s="216" t="s">
        <v>36</v>
      </c>
      <c r="F732" s="217" t="s">
        <v>4107</v>
      </c>
      <c r="G732" s="214"/>
      <c r="H732" s="218" t="s">
        <v>36</v>
      </c>
      <c r="I732" s="219"/>
      <c r="J732" s="214"/>
      <c r="K732" s="214"/>
      <c r="L732" s="220"/>
      <c r="M732" s="221"/>
      <c r="N732" s="222"/>
      <c r="O732" s="222"/>
      <c r="P732" s="222"/>
      <c r="Q732" s="222"/>
      <c r="R732" s="222"/>
      <c r="S732" s="222"/>
      <c r="T732" s="223"/>
      <c r="AT732" s="224" t="s">
        <v>417</v>
      </c>
      <c r="AU732" s="224" t="s">
        <v>94</v>
      </c>
      <c r="AV732" s="12" t="s">
        <v>23</v>
      </c>
      <c r="AW732" s="12" t="s">
        <v>43</v>
      </c>
      <c r="AX732" s="12" t="s">
        <v>79</v>
      </c>
      <c r="AY732" s="224" t="s">
        <v>406</v>
      </c>
    </row>
    <row r="733" spans="2:65" s="13" customFormat="1" x14ac:dyDescent="0.3">
      <c r="B733" s="225"/>
      <c r="C733" s="226"/>
      <c r="D733" s="247" t="s">
        <v>417</v>
      </c>
      <c r="E733" s="251" t="s">
        <v>36</v>
      </c>
      <c r="F733" s="252" t="s">
        <v>381</v>
      </c>
      <c r="G733" s="226"/>
      <c r="H733" s="253">
        <v>257.64400000000001</v>
      </c>
      <c r="I733" s="230"/>
      <c r="J733" s="226"/>
      <c r="K733" s="226"/>
      <c r="L733" s="231"/>
      <c r="M733" s="232"/>
      <c r="N733" s="233"/>
      <c r="O733" s="233"/>
      <c r="P733" s="233"/>
      <c r="Q733" s="233"/>
      <c r="R733" s="233"/>
      <c r="S733" s="233"/>
      <c r="T733" s="234"/>
      <c r="AT733" s="235" t="s">
        <v>417</v>
      </c>
      <c r="AU733" s="235" t="s">
        <v>94</v>
      </c>
      <c r="AV733" s="13" t="s">
        <v>87</v>
      </c>
      <c r="AW733" s="13" t="s">
        <v>43</v>
      </c>
      <c r="AX733" s="13" t="s">
        <v>23</v>
      </c>
      <c r="AY733" s="235" t="s">
        <v>406</v>
      </c>
    </row>
    <row r="734" spans="2:65" s="1" customFormat="1" ht="22.5" customHeight="1" x14ac:dyDescent="0.3">
      <c r="B734" s="37"/>
      <c r="C734" s="201" t="s">
        <v>1430</v>
      </c>
      <c r="D734" s="201" t="s">
        <v>410</v>
      </c>
      <c r="E734" s="202" t="s">
        <v>5318</v>
      </c>
      <c r="F734" s="203" t="s">
        <v>5319</v>
      </c>
      <c r="G734" s="204" t="s">
        <v>413</v>
      </c>
      <c r="H734" s="205">
        <v>257.64400000000001</v>
      </c>
      <c r="I734" s="206"/>
      <c r="J734" s="207">
        <f>ROUND(I734*H734,2)</f>
        <v>0</v>
      </c>
      <c r="K734" s="203" t="s">
        <v>414</v>
      </c>
      <c r="L734" s="57"/>
      <c r="M734" s="208" t="s">
        <v>36</v>
      </c>
      <c r="N734" s="209" t="s">
        <v>50</v>
      </c>
      <c r="O734" s="38"/>
      <c r="P734" s="210">
        <f>O734*H734</f>
        <v>0</v>
      </c>
      <c r="Q734" s="210">
        <v>0</v>
      </c>
      <c r="R734" s="210">
        <f>Q734*H734</f>
        <v>0</v>
      </c>
      <c r="S734" s="210">
        <v>0</v>
      </c>
      <c r="T734" s="211">
        <f>S734*H734</f>
        <v>0</v>
      </c>
      <c r="AR734" s="19" t="s">
        <v>415</v>
      </c>
      <c r="AT734" s="19" t="s">
        <v>410</v>
      </c>
      <c r="AU734" s="19" t="s">
        <v>94</v>
      </c>
      <c r="AY734" s="19" t="s">
        <v>406</v>
      </c>
      <c r="BE734" s="212">
        <f>IF(N734="základní",J734,0)</f>
        <v>0</v>
      </c>
      <c r="BF734" s="212">
        <f>IF(N734="snížená",J734,0)</f>
        <v>0</v>
      </c>
      <c r="BG734" s="212">
        <f>IF(N734="zákl. přenesená",J734,0)</f>
        <v>0</v>
      </c>
      <c r="BH734" s="212">
        <f>IF(N734="sníž. přenesená",J734,0)</f>
        <v>0</v>
      </c>
      <c r="BI734" s="212">
        <f>IF(N734="nulová",J734,0)</f>
        <v>0</v>
      </c>
      <c r="BJ734" s="19" t="s">
        <v>23</v>
      </c>
      <c r="BK734" s="212">
        <f>ROUND(I734*H734,2)</f>
        <v>0</v>
      </c>
      <c r="BL734" s="19" t="s">
        <v>415</v>
      </c>
      <c r="BM734" s="19" t="s">
        <v>5622</v>
      </c>
    </row>
    <row r="735" spans="2:65" s="1" customFormat="1" ht="22.5" customHeight="1" x14ac:dyDescent="0.3">
      <c r="B735" s="37"/>
      <c r="C735" s="201" t="s">
        <v>1436</v>
      </c>
      <c r="D735" s="201" t="s">
        <v>410</v>
      </c>
      <c r="E735" s="202" t="s">
        <v>1125</v>
      </c>
      <c r="F735" s="203" t="s">
        <v>1126</v>
      </c>
      <c r="G735" s="204" t="s">
        <v>466</v>
      </c>
      <c r="H735" s="205">
        <v>155.572</v>
      </c>
      <c r="I735" s="206"/>
      <c r="J735" s="207">
        <f>ROUND(I735*H735,2)</f>
        <v>0</v>
      </c>
      <c r="K735" s="203" t="s">
        <v>414</v>
      </c>
      <c r="L735" s="57"/>
      <c r="M735" s="208" t="s">
        <v>36</v>
      </c>
      <c r="N735" s="209" t="s">
        <v>50</v>
      </c>
      <c r="O735" s="38"/>
      <c r="P735" s="210">
        <f>O735*H735</f>
        <v>0</v>
      </c>
      <c r="Q735" s="210">
        <v>0</v>
      </c>
      <c r="R735" s="210">
        <f>Q735*H735</f>
        <v>0</v>
      </c>
      <c r="S735" s="210">
        <v>0</v>
      </c>
      <c r="T735" s="211">
        <f>S735*H735</f>
        <v>0</v>
      </c>
      <c r="AR735" s="19" t="s">
        <v>415</v>
      </c>
      <c r="AT735" s="19" t="s">
        <v>410</v>
      </c>
      <c r="AU735" s="19" t="s">
        <v>94</v>
      </c>
      <c r="AY735" s="19" t="s">
        <v>406</v>
      </c>
      <c r="BE735" s="212">
        <f>IF(N735="základní",J735,0)</f>
        <v>0</v>
      </c>
      <c r="BF735" s="212">
        <f>IF(N735="snížená",J735,0)</f>
        <v>0</v>
      </c>
      <c r="BG735" s="212">
        <f>IF(N735="zákl. přenesená",J735,0)</f>
        <v>0</v>
      </c>
      <c r="BH735" s="212">
        <f>IF(N735="sníž. přenesená",J735,0)</f>
        <v>0</v>
      </c>
      <c r="BI735" s="212">
        <f>IF(N735="nulová",J735,0)</f>
        <v>0</v>
      </c>
      <c r="BJ735" s="19" t="s">
        <v>23</v>
      </c>
      <c r="BK735" s="212">
        <f>ROUND(I735*H735,2)</f>
        <v>0</v>
      </c>
      <c r="BL735" s="19" t="s">
        <v>415</v>
      </c>
      <c r="BM735" s="19" t="s">
        <v>5623</v>
      </c>
    </row>
    <row r="736" spans="2:65" s="12" customFormat="1" x14ac:dyDescent="0.3">
      <c r="B736" s="213"/>
      <c r="C736" s="214"/>
      <c r="D736" s="215" t="s">
        <v>417</v>
      </c>
      <c r="E736" s="216" t="s">
        <v>36</v>
      </c>
      <c r="F736" s="217" t="s">
        <v>5492</v>
      </c>
      <c r="G736" s="214"/>
      <c r="H736" s="218" t="s">
        <v>36</v>
      </c>
      <c r="I736" s="219"/>
      <c r="J736" s="214"/>
      <c r="K736" s="214"/>
      <c r="L736" s="220"/>
      <c r="M736" s="221"/>
      <c r="N736" s="222"/>
      <c r="O736" s="222"/>
      <c r="P736" s="222"/>
      <c r="Q736" s="222"/>
      <c r="R736" s="222"/>
      <c r="S736" s="222"/>
      <c r="T736" s="223"/>
      <c r="AT736" s="224" t="s">
        <v>417</v>
      </c>
      <c r="AU736" s="224" t="s">
        <v>94</v>
      </c>
      <c r="AV736" s="12" t="s">
        <v>23</v>
      </c>
      <c r="AW736" s="12" t="s">
        <v>43</v>
      </c>
      <c r="AX736" s="12" t="s">
        <v>79</v>
      </c>
      <c r="AY736" s="224" t="s">
        <v>406</v>
      </c>
    </row>
    <row r="737" spans="2:65" s="13" customFormat="1" x14ac:dyDescent="0.3">
      <c r="B737" s="225"/>
      <c r="C737" s="226"/>
      <c r="D737" s="215" t="s">
        <v>417</v>
      </c>
      <c r="E737" s="227" t="s">
        <v>36</v>
      </c>
      <c r="F737" s="228" t="s">
        <v>5494</v>
      </c>
      <c r="G737" s="226"/>
      <c r="H737" s="229">
        <v>188.56200000000001</v>
      </c>
      <c r="I737" s="230"/>
      <c r="J737" s="226"/>
      <c r="K737" s="226"/>
      <c r="L737" s="231"/>
      <c r="M737" s="232"/>
      <c r="N737" s="233"/>
      <c r="O737" s="233"/>
      <c r="P737" s="233"/>
      <c r="Q737" s="233"/>
      <c r="R737" s="233"/>
      <c r="S737" s="233"/>
      <c r="T737" s="234"/>
      <c r="AT737" s="235" t="s">
        <v>417</v>
      </c>
      <c r="AU737" s="235" t="s">
        <v>94</v>
      </c>
      <c r="AV737" s="13" t="s">
        <v>87</v>
      </c>
      <c r="AW737" s="13" t="s">
        <v>43</v>
      </c>
      <c r="AX737" s="13" t="s">
        <v>79</v>
      </c>
      <c r="AY737" s="235" t="s">
        <v>406</v>
      </c>
    </row>
    <row r="738" spans="2:65" s="12" customFormat="1" x14ac:dyDescent="0.3">
      <c r="B738" s="213"/>
      <c r="C738" s="214"/>
      <c r="D738" s="215" t="s">
        <v>417</v>
      </c>
      <c r="E738" s="216" t="s">
        <v>36</v>
      </c>
      <c r="F738" s="217" t="s">
        <v>1055</v>
      </c>
      <c r="G738" s="214"/>
      <c r="H738" s="218" t="s">
        <v>36</v>
      </c>
      <c r="I738" s="219"/>
      <c r="J738" s="214"/>
      <c r="K738" s="214"/>
      <c r="L738" s="220"/>
      <c r="M738" s="221"/>
      <c r="N738" s="222"/>
      <c r="O738" s="222"/>
      <c r="P738" s="222"/>
      <c r="Q738" s="222"/>
      <c r="R738" s="222"/>
      <c r="S738" s="222"/>
      <c r="T738" s="223"/>
      <c r="AT738" s="224" t="s">
        <v>417</v>
      </c>
      <c r="AU738" s="224" t="s">
        <v>94</v>
      </c>
      <c r="AV738" s="12" t="s">
        <v>23</v>
      </c>
      <c r="AW738" s="12" t="s">
        <v>43</v>
      </c>
      <c r="AX738" s="12" t="s">
        <v>79</v>
      </c>
      <c r="AY738" s="224" t="s">
        <v>406</v>
      </c>
    </row>
    <row r="739" spans="2:65" s="12" customFormat="1" x14ac:dyDescent="0.3">
      <c r="B739" s="213"/>
      <c r="C739" s="214"/>
      <c r="D739" s="215" t="s">
        <v>417</v>
      </c>
      <c r="E739" s="216" t="s">
        <v>36</v>
      </c>
      <c r="F739" s="217" t="s">
        <v>5614</v>
      </c>
      <c r="G739" s="214"/>
      <c r="H739" s="218" t="s">
        <v>36</v>
      </c>
      <c r="I739" s="219"/>
      <c r="J739" s="214"/>
      <c r="K739" s="214"/>
      <c r="L739" s="220"/>
      <c r="M739" s="221"/>
      <c r="N739" s="222"/>
      <c r="O739" s="222"/>
      <c r="P739" s="222"/>
      <c r="Q739" s="222"/>
      <c r="R739" s="222"/>
      <c r="S739" s="222"/>
      <c r="T739" s="223"/>
      <c r="AT739" s="224" t="s">
        <v>417</v>
      </c>
      <c r="AU739" s="224" t="s">
        <v>94</v>
      </c>
      <c r="AV739" s="12" t="s">
        <v>23</v>
      </c>
      <c r="AW739" s="12" t="s">
        <v>43</v>
      </c>
      <c r="AX739" s="12" t="s">
        <v>79</v>
      </c>
      <c r="AY739" s="224" t="s">
        <v>406</v>
      </c>
    </row>
    <row r="740" spans="2:65" s="13" customFormat="1" x14ac:dyDescent="0.3">
      <c r="B740" s="225"/>
      <c r="C740" s="226"/>
      <c r="D740" s="215" t="s">
        <v>417</v>
      </c>
      <c r="E740" s="227" t="s">
        <v>36</v>
      </c>
      <c r="F740" s="228" t="s">
        <v>5624</v>
      </c>
      <c r="G740" s="226"/>
      <c r="H740" s="229">
        <v>-18.059999999999999</v>
      </c>
      <c r="I740" s="230"/>
      <c r="J740" s="226"/>
      <c r="K740" s="226"/>
      <c r="L740" s="231"/>
      <c r="M740" s="232"/>
      <c r="N740" s="233"/>
      <c r="O740" s="233"/>
      <c r="P740" s="233"/>
      <c r="Q740" s="233"/>
      <c r="R740" s="233"/>
      <c r="S740" s="233"/>
      <c r="T740" s="234"/>
      <c r="AT740" s="235" t="s">
        <v>417</v>
      </c>
      <c r="AU740" s="235" t="s">
        <v>94</v>
      </c>
      <c r="AV740" s="13" t="s">
        <v>87</v>
      </c>
      <c r="AW740" s="13" t="s">
        <v>43</v>
      </c>
      <c r="AX740" s="13" t="s">
        <v>79</v>
      </c>
      <c r="AY740" s="235" t="s">
        <v>406</v>
      </c>
    </row>
    <row r="741" spans="2:65" s="12" customFormat="1" x14ac:dyDescent="0.3">
      <c r="B741" s="213"/>
      <c r="C741" s="214"/>
      <c r="D741" s="215" t="s">
        <v>417</v>
      </c>
      <c r="E741" s="216" t="s">
        <v>36</v>
      </c>
      <c r="F741" s="217" t="s">
        <v>5616</v>
      </c>
      <c r="G741" s="214"/>
      <c r="H741" s="218" t="s">
        <v>36</v>
      </c>
      <c r="I741" s="219"/>
      <c r="J741" s="214"/>
      <c r="K741" s="214"/>
      <c r="L741" s="220"/>
      <c r="M741" s="221"/>
      <c r="N741" s="222"/>
      <c r="O741" s="222"/>
      <c r="P741" s="222"/>
      <c r="Q741" s="222"/>
      <c r="R741" s="222"/>
      <c r="S741" s="222"/>
      <c r="T741" s="223"/>
      <c r="AT741" s="224" t="s">
        <v>417</v>
      </c>
      <c r="AU741" s="224" t="s">
        <v>94</v>
      </c>
      <c r="AV741" s="12" t="s">
        <v>23</v>
      </c>
      <c r="AW741" s="12" t="s">
        <v>43</v>
      </c>
      <c r="AX741" s="12" t="s">
        <v>79</v>
      </c>
      <c r="AY741" s="224" t="s">
        <v>406</v>
      </c>
    </row>
    <row r="742" spans="2:65" s="13" customFormat="1" x14ac:dyDescent="0.3">
      <c r="B742" s="225"/>
      <c r="C742" s="226"/>
      <c r="D742" s="215" t="s">
        <v>417</v>
      </c>
      <c r="E742" s="227" t="s">
        <v>36</v>
      </c>
      <c r="F742" s="228" t="s">
        <v>5625</v>
      </c>
      <c r="G742" s="226"/>
      <c r="H742" s="229">
        <v>-14.93</v>
      </c>
      <c r="I742" s="230"/>
      <c r="J742" s="226"/>
      <c r="K742" s="226"/>
      <c r="L742" s="231"/>
      <c r="M742" s="232"/>
      <c r="N742" s="233"/>
      <c r="O742" s="233"/>
      <c r="P742" s="233"/>
      <c r="Q742" s="233"/>
      <c r="R742" s="233"/>
      <c r="S742" s="233"/>
      <c r="T742" s="234"/>
      <c r="AT742" s="235" t="s">
        <v>417</v>
      </c>
      <c r="AU742" s="235" t="s">
        <v>94</v>
      </c>
      <c r="AV742" s="13" t="s">
        <v>87</v>
      </c>
      <c r="AW742" s="13" t="s">
        <v>43</v>
      </c>
      <c r="AX742" s="13" t="s">
        <v>79</v>
      </c>
      <c r="AY742" s="235" t="s">
        <v>406</v>
      </c>
    </row>
    <row r="743" spans="2:65" s="14" customFormat="1" x14ac:dyDescent="0.3">
      <c r="B743" s="236"/>
      <c r="C743" s="237"/>
      <c r="D743" s="247" t="s">
        <v>417</v>
      </c>
      <c r="E743" s="248" t="s">
        <v>5055</v>
      </c>
      <c r="F743" s="249" t="s">
        <v>421</v>
      </c>
      <c r="G743" s="237"/>
      <c r="H743" s="250">
        <v>155.572</v>
      </c>
      <c r="I743" s="241"/>
      <c r="J743" s="237"/>
      <c r="K743" s="237"/>
      <c r="L743" s="242"/>
      <c r="M743" s="243"/>
      <c r="N743" s="244"/>
      <c r="O743" s="244"/>
      <c r="P743" s="244"/>
      <c r="Q743" s="244"/>
      <c r="R743" s="244"/>
      <c r="S743" s="244"/>
      <c r="T743" s="245"/>
      <c r="AT743" s="246" t="s">
        <v>417</v>
      </c>
      <c r="AU743" s="246" t="s">
        <v>94</v>
      </c>
      <c r="AV743" s="14" t="s">
        <v>415</v>
      </c>
      <c r="AW743" s="14" t="s">
        <v>43</v>
      </c>
      <c r="AX743" s="14" t="s">
        <v>23</v>
      </c>
      <c r="AY743" s="246" t="s">
        <v>406</v>
      </c>
    </row>
    <row r="744" spans="2:65" s="1" customFormat="1" ht="22.5" customHeight="1" x14ac:dyDescent="0.3">
      <c r="B744" s="37"/>
      <c r="C744" s="201" t="s">
        <v>1440</v>
      </c>
      <c r="D744" s="201" t="s">
        <v>410</v>
      </c>
      <c r="E744" s="202" t="s">
        <v>1131</v>
      </c>
      <c r="F744" s="203" t="s">
        <v>1132</v>
      </c>
      <c r="G744" s="204" t="s">
        <v>413</v>
      </c>
      <c r="H744" s="205">
        <v>31.114000000000001</v>
      </c>
      <c r="I744" s="206"/>
      <c r="J744" s="207">
        <f>ROUND(I744*H744,2)</f>
        <v>0</v>
      </c>
      <c r="K744" s="203" t="s">
        <v>414</v>
      </c>
      <c r="L744" s="57"/>
      <c r="M744" s="208" t="s">
        <v>36</v>
      </c>
      <c r="N744" s="209" t="s">
        <v>50</v>
      </c>
      <c r="O744" s="38"/>
      <c r="P744" s="210">
        <f>O744*H744</f>
        <v>0</v>
      </c>
      <c r="Q744" s="210">
        <v>0</v>
      </c>
      <c r="R744" s="210">
        <f>Q744*H744</f>
        <v>0</v>
      </c>
      <c r="S744" s="210">
        <v>0</v>
      </c>
      <c r="T744" s="211">
        <f>S744*H744</f>
        <v>0</v>
      </c>
      <c r="AR744" s="19" t="s">
        <v>415</v>
      </c>
      <c r="AT744" s="19" t="s">
        <v>410</v>
      </c>
      <c r="AU744" s="19" t="s">
        <v>94</v>
      </c>
      <c r="AY744" s="19" t="s">
        <v>406</v>
      </c>
      <c r="BE744" s="212">
        <f>IF(N744="základní",J744,0)</f>
        <v>0</v>
      </c>
      <c r="BF744" s="212">
        <f>IF(N744="snížená",J744,0)</f>
        <v>0</v>
      </c>
      <c r="BG744" s="212">
        <f>IF(N744="zákl. přenesená",J744,0)</f>
        <v>0</v>
      </c>
      <c r="BH744" s="212">
        <f>IF(N744="sníž. přenesená",J744,0)</f>
        <v>0</v>
      </c>
      <c r="BI744" s="212">
        <f>IF(N744="nulová",J744,0)</f>
        <v>0</v>
      </c>
      <c r="BJ744" s="19" t="s">
        <v>23</v>
      </c>
      <c r="BK744" s="212">
        <f>ROUND(I744*H744,2)</f>
        <v>0</v>
      </c>
      <c r="BL744" s="19" t="s">
        <v>415</v>
      </c>
      <c r="BM744" s="19" t="s">
        <v>5626</v>
      </c>
    </row>
    <row r="745" spans="2:65" s="12" customFormat="1" x14ac:dyDescent="0.3">
      <c r="B745" s="213"/>
      <c r="C745" s="214"/>
      <c r="D745" s="215" t="s">
        <v>417</v>
      </c>
      <c r="E745" s="216" t="s">
        <v>36</v>
      </c>
      <c r="F745" s="217" t="s">
        <v>4107</v>
      </c>
      <c r="G745" s="214"/>
      <c r="H745" s="218" t="s">
        <v>36</v>
      </c>
      <c r="I745" s="219"/>
      <c r="J745" s="214"/>
      <c r="K745" s="214"/>
      <c r="L745" s="220"/>
      <c r="M745" s="221"/>
      <c r="N745" s="222"/>
      <c r="O745" s="222"/>
      <c r="P745" s="222"/>
      <c r="Q745" s="222"/>
      <c r="R745" s="222"/>
      <c r="S745" s="222"/>
      <c r="T745" s="223"/>
      <c r="AT745" s="224" t="s">
        <v>417</v>
      </c>
      <c r="AU745" s="224" t="s">
        <v>94</v>
      </c>
      <c r="AV745" s="12" t="s">
        <v>23</v>
      </c>
      <c r="AW745" s="12" t="s">
        <v>43</v>
      </c>
      <c r="AX745" s="12" t="s">
        <v>79</v>
      </c>
      <c r="AY745" s="224" t="s">
        <v>406</v>
      </c>
    </row>
    <row r="746" spans="2:65" s="13" customFormat="1" x14ac:dyDescent="0.3">
      <c r="B746" s="225"/>
      <c r="C746" s="226"/>
      <c r="D746" s="247" t="s">
        <v>417</v>
      </c>
      <c r="E746" s="251" t="s">
        <v>36</v>
      </c>
      <c r="F746" s="252" t="s">
        <v>5627</v>
      </c>
      <c r="G746" s="226"/>
      <c r="H746" s="253">
        <v>31.114000000000001</v>
      </c>
      <c r="I746" s="230"/>
      <c r="J746" s="226"/>
      <c r="K746" s="226"/>
      <c r="L746" s="231"/>
      <c r="M746" s="232"/>
      <c r="N746" s="233"/>
      <c r="O746" s="233"/>
      <c r="P746" s="233"/>
      <c r="Q746" s="233"/>
      <c r="R746" s="233"/>
      <c r="S746" s="233"/>
      <c r="T746" s="234"/>
      <c r="AT746" s="235" t="s">
        <v>417</v>
      </c>
      <c r="AU746" s="235" t="s">
        <v>94</v>
      </c>
      <c r="AV746" s="13" t="s">
        <v>87</v>
      </c>
      <c r="AW746" s="13" t="s">
        <v>43</v>
      </c>
      <c r="AX746" s="13" t="s">
        <v>23</v>
      </c>
      <c r="AY746" s="235" t="s">
        <v>406</v>
      </c>
    </row>
    <row r="747" spans="2:65" s="1" customFormat="1" ht="22.5" customHeight="1" x14ac:dyDescent="0.3">
      <c r="B747" s="37"/>
      <c r="C747" s="201" t="s">
        <v>1444</v>
      </c>
      <c r="D747" s="201" t="s">
        <v>410</v>
      </c>
      <c r="E747" s="202" t="s">
        <v>5318</v>
      </c>
      <c r="F747" s="203" t="s">
        <v>5319</v>
      </c>
      <c r="G747" s="204" t="s">
        <v>413</v>
      </c>
      <c r="H747" s="205">
        <v>31.114000000000001</v>
      </c>
      <c r="I747" s="206"/>
      <c r="J747" s="207">
        <f>ROUND(I747*H747,2)</f>
        <v>0</v>
      </c>
      <c r="K747" s="203" t="s">
        <v>414</v>
      </c>
      <c r="L747" s="57"/>
      <c r="M747" s="208" t="s">
        <v>36</v>
      </c>
      <c r="N747" s="209" t="s">
        <v>50</v>
      </c>
      <c r="O747" s="38"/>
      <c r="P747" s="210">
        <f>O747*H747</f>
        <v>0</v>
      </c>
      <c r="Q747" s="210">
        <v>0</v>
      </c>
      <c r="R747" s="210">
        <f>Q747*H747</f>
        <v>0</v>
      </c>
      <c r="S747" s="210">
        <v>0</v>
      </c>
      <c r="T747" s="211">
        <f>S747*H747</f>
        <v>0</v>
      </c>
      <c r="AR747" s="19" t="s">
        <v>415</v>
      </c>
      <c r="AT747" s="19" t="s">
        <v>410</v>
      </c>
      <c r="AU747" s="19" t="s">
        <v>94</v>
      </c>
      <c r="AY747" s="19" t="s">
        <v>406</v>
      </c>
      <c r="BE747" s="212">
        <f>IF(N747="základní",J747,0)</f>
        <v>0</v>
      </c>
      <c r="BF747" s="212">
        <f>IF(N747="snížená",J747,0)</f>
        <v>0</v>
      </c>
      <c r="BG747" s="212">
        <f>IF(N747="zákl. přenesená",J747,0)</f>
        <v>0</v>
      </c>
      <c r="BH747" s="212">
        <f>IF(N747="sníž. přenesená",J747,0)</f>
        <v>0</v>
      </c>
      <c r="BI747" s="212">
        <f>IF(N747="nulová",J747,0)</f>
        <v>0</v>
      </c>
      <c r="BJ747" s="19" t="s">
        <v>23</v>
      </c>
      <c r="BK747" s="212">
        <f>ROUND(I747*H747,2)</f>
        <v>0</v>
      </c>
      <c r="BL747" s="19" t="s">
        <v>415</v>
      </c>
      <c r="BM747" s="19" t="s">
        <v>5628</v>
      </c>
    </row>
    <row r="748" spans="2:65" s="1" customFormat="1" ht="31.5" customHeight="1" x14ac:dyDescent="0.3">
      <c r="B748" s="37"/>
      <c r="C748" s="201" t="s">
        <v>1448</v>
      </c>
      <c r="D748" s="201" t="s">
        <v>410</v>
      </c>
      <c r="E748" s="202" t="s">
        <v>528</v>
      </c>
      <c r="F748" s="203" t="s">
        <v>529</v>
      </c>
      <c r="G748" s="204" t="s">
        <v>466</v>
      </c>
      <c r="H748" s="205">
        <v>155.572</v>
      </c>
      <c r="I748" s="206"/>
      <c r="J748" s="207">
        <f>ROUND(I748*H748,2)</f>
        <v>0</v>
      </c>
      <c r="K748" s="203" t="s">
        <v>36</v>
      </c>
      <c r="L748" s="57"/>
      <c r="M748" s="208" t="s">
        <v>36</v>
      </c>
      <c r="N748" s="209" t="s">
        <v>50</v>
      </c>
      <c r="O748" s="38"/>
      <c r="P748" s="210">
        <f>O748*H748</f>
        <v>0</v>
      </c>
      <c r="Q748" s="210">
        <v>0</v>
      </c>
      <c r="R748" s="210">
        <f>Q748*H748</f>
        <v>0</v>
      </c>
      <c r="S748" s="210">
        <v>0</v>
      </c>
      <c r="T748" s="211">
        <f>S748*H748</f>
        <v>0</v>
      </c>
      <c r="AR748" s="19" t="s">
        <v>415</v>
      </c>
      <c r="AT748" s="19" t="s">
        <v>410</v>
      </c>
      <c r="AU748" s="19" t="s">
        <v>94</v>
      </c>
      <c r="AY748" s="19" t="s">
        <v>406</v>
      </c>
      <c r="BE748" s="212">
        <f>IF(N748="základní",J748,0)</f>
        <v>0</v>
      </c>
      <c r="BF748" s="212">
        <f>IF(N748="snížená",J748,0)</f>
        <v>0</v>
      </c>
      <c r="BG748" s="212">
        <f>IF(N748="zákl. přenesená",J748,0)</f>
        <v>0</v>
      </c>
      <c r="BH748" s="212">
        <f>IF(N748="sníž. přenesená",J748,0)</f>
        <v>0</v>
      </c>
      <c r="BI748" s="212">
        <f>IF(N748="nulová",J748,0)</f>
        <v>0</v>
      </c>
      <c r="BJ748" s="19" t="s">
        <v>23</v>
      </c>
      <c r="BK748" s="212">
        <f>ROUND(I748*H748,2)</f>
        <v>0</v>
      </c>
      <c r="BL748" s="19" t="s">
        <v>415</v>
      </c>
      <c r="BM748" s="19" t="s">
        <v>5629</v>
      </c>
    </row>
    <row r="749" spans="2:65" s="12" customFormat="1" x14ac:dyDescent="0.3">
      <c r="B749" s="213"/>
      <c r="C749" s="214"/>
      <c r="D749" s="215" t="s">
        <v>417</v>
      </c>
      <c r="E749" s="216" t="s">
        <v>36</v>
      </c>
      <c r="F749" s="217" t="s">
        <v>3983</v>
      </c>
      <c r="G749" s="214"/>
      <c r="H749" s="218" t="s">
        <v>36</v>
      </c>
      <c r="I749" s="219"/>
      <c r="J749" s="214"/>
      <c r="K749" s="214"/>
      <c r="L749" s="220"/>
      <c r="M749" s="221"/>
      <c r="N749" s="222"/>
      <c r="O749" s="222"/>
      <c r="P749" s="222"/>
      <c r="Q749" s="222"/>
      <c r="R749" s="222"/>
      <c r="S749" s="222"/>
      <c r="T749" s="223"/>
      <c r="AT749" s="224" t="s">
        <v>417</v>
      </c>
      <c r="AU749" s="224" t="s">
        <v>94</v>
      </c>
      <c r="AV749" s="12" t="s">
        <v>23</v>
      </c>
      <c r="AW749" s="12" t="s">
        <v>43</v>
      </c>
      <c r="AX749" s="12" t="s">
        <v>79</v>
      </c>
      <c r="AY749" s="224" t="s">
        <v>406</v>
      </c>
    </row>
    <row r="750" spans="2:65" s="13" customFormat="1" x14ac:dyDescent="0.3">
      <c r="B750" s="225"/>
      <c r="C750" s="226"/>
      <c r="D750" s="215" t="s">
        <v>417</v>
      </c>
      <c r="E750" s="227" t="s">
        <v>36</v>
      </c>
      <c r="F750" s="228" t="s">
        <v>5055</v>
      </c>
      <c r="G750" s="226"/>
      <c r="H750" s="229">
        <v>155.572</v>
      </c>
      <c r="I750" s="230"/>
      <c r="J750" s="226"/>
      <c r="K750" s="226"/>
      <c r="L750" s="231"/>
      <c r="M750" s="232"/>
      <c r="N750" s="233"/>
      <c r="O750" s="233"/>
      <c r="P750" s="233"/>
      <c r="Q750" s="233"/>
      <c r="R750" s="233"/>
      <c r="S750" s="233"/>
      <c r="T750" s="234"/>
      <c r="AT750" s="235" t="s">
        <v>417</v>
      </c>
      <c r="AU750" s="235" t="s">
        <v>94</v>
      </c>
      <c r="AV750" s="13" t="s">
        <v>87</v>
      </c>
      <c r="AW750" s="13" t="s">
        <v>43</v>
      </c>
      <c r="AX750" s="13" t="s">
        <v>79</v>
      </c>
      <c r="AY750" s="235" t="s">
        <v>406</v>
      </c>
    </row>
    <row r="751" spans="2:65" s="14" customFormat="1" x14ac:dyDescent="0.3">
      <c r="B751" s="236"/>
      <c r="C751" s="237"/>
      <c r="D751" s="247" t="s">
        <v>417</v>
      </c>
      <c r="E751" s="248" t="s">
        <v>3930</v>
      </c>
      <c r="F751" s="249" t="s">
        <v>421</v>
      </c>
      <c r="G751" s="237"/>
      <c r="H751" s="250">
        <v>155.572</v>
      </c>
      <c r="I751" s="241"/>
      <c r="J751" s="237"/>
      <c r="K751" s="237"/>
      <c r="L751" s="242"/>
      <c r="M751" s="243"/>
      <c r="N751" s="244"/>
      <c r="O751" s="244"/>
      <c r="P751" s="244"/>
      <c r="Q751" s="244"/>
      <c r="R751" s="244"/>
      <c r="S751" s="244"/>
      <c r="T751" s="245"/>
      <c r="AT751" s="246" t="s">
        <v>417</v>
      </c>
      <c r="AU751" s="246" t="s">
        <v>94</v>
      </c>
      <c r="AV751" s="14" t="s">
        <v>415</v>
      </c>
      <c r="AW751" s="14" t="s">
        <v>43</v>
      </c>
      <c r="AX751" s="14" t="s">
        <v>23</v>
      </c>
      <c r="AY751" s="246" t="s">
        <v>406</v>
      </c>
    </row>
    <row r="752" spans="2:65" s="1" customFormat="1" ht="22.5" customHeight="1" x14ac:dyDescent="0.3">
      <c r="B752" s="37"/>
      <c r="C752" s="268" t="s">
        <v>1455</v>
      </c>
      <c r="D752" s="268" t="s">
        <v>533</v>
      </c>
      <c r="E752" s="269" t="s">
        <v>534</v>
      </c>
      <c r="F752" s="270" t="s">
        <v>535</v>
      </c>
      <c r="G752" s="271" t="s">
        <v>536</v>
      </c>
      <c r="H752" s="272">
        <v>5.6079999999999997</v>
      </c>
      <c r="I752" s="273"/>
      <c r="J752" s="274">
        <f>ROUND(I752*H752,2)</f>
        <v>0</v>
      </c>
      <c r="K752" s="270" t="s">
        <v>36</v>
      </c>
      <c r="L752" s="275"/>
      <c r="M752" s="276" t="s">
        <v>36</v>
      </c>
      <c r="N752" s="277" t="s">
        <v>50</v>
      </c>
      <c r="O752" s="38"/>
      <c r="P752" s="210">
        <f>O752*H752</f>
        <v>0</v>
      </c>
      <c r="Q752" s="210">
        <v>1E-3</v>
      </c>
      <c r="R752" s="210">
        <f>Q752*H752</f>
        <v>5.6080000000000001E-3</v>
      </c>
      <c r="S752" s="210">
        <v>0</v>
      </c>
      <c r="T752" s="211">
        <f>S752*H752</f>
        <v>0</v>
      </c>
      <c r="AR752" s="19" t="s">
        <v>457</v>
      </c>
      <c r="AT752" s="19" t="s">
        <v>533</v>
      </c>
      <c r="AU752" s="19" t="s">
        <v>94</v>
      </c>
      <c r="AY752" s="19" t="s">
        <v>406</v>
      </c>
      <c r="BE752" s="212">
        <f>IF(N752="základní",J752,0)</f>
        <v>0</v>
      </c>
      <c r="BF752" s="212">
        <f>IF(N752="snížená",J752,0)</f>
        <v>0</v>
      </c>
      <c r="BG752" s="212">
        <f>IF(N752="zákl. přenesená",J752,0)</f>
        <v>0</v>
      </c>
      <c r="BH752" s="212">
        <f>IF(N752="sníž. přenesená",J752,0)</f>
        <v>0</v>
      </c>
      <c r="BI752" s="212">
        <f>IF(N752="nulová",J752,0)</f>
        <v>0</v>
      </c>
      <c r="BJ752" s="19" t="s">
        <v>23</v>
      </c>
      <c r="BK752" s="212">
        <f>ROUND(I752*H752,2)</f>
        <v>0</v>
      </c>
      <c r="BL752" s="19" t="s">
        <v>415</v>
      </c>
      <c r="BM752" s="19" t="s">
        <v>5630</v>
      </c>
    </row>
    <row r="753" spans="2:65" s="13" customFormat="1" x14ac:dyDescent="0.3">
      <c r="B753" s="225"/>
      <c r="C753" s="226"/>
      <c r="D753" s="247" t="s">
        <v>417</v>
      </c>
      <c r="E753" s="251" t="s">
        <v>36</v>
      </c>
      <c r="F753" s="252" t="s">
        <v>4269</v>
      </c>
      <c r="G753" s="226"/>
      <c r="H753" s="253">
        <v>5.6079999999999997</v>
      </c>
      <c r="I753" s="230"/>
      <c r="J753" s="226"/>
      <c r="K753" s="226"/>
      <c r="L753" s="231"/>
      <c r="M753" s="232"/>
      <c r="N753" s="233"/>
      <c r="O753" s="233"/>
      <c r="P753" s="233"/>
      <c r="Q753" s="233"/>
      <c r="R753" s="233"/>
      <c r="S753" s="233"/>
      <c r="T753" s="234"/>
      <c r="AT753" s="235" t="s">
        <v>417</v>
      </c>
      <c r="AU753" s="235" t="s">
        <v>94</v>
      </c>
      <c r="AV753" s="13" t="s">
        <v>87</v>
      </c>
      <c r="AW753" s="13" t="s">
        <v>43</v>
      </c>
      <c r="AX753" s="13" t="s">
        <v>23</v>
      </c>
      <c r="AY753" s="235" t="s">
        <v>406</v>
      </c>
    </row>
    <row r="754" spans="2:65" s="1" customFormat="1" ht="31.5" customHeight="1" x14ac:dyDescent="0.3">
      <c r="B754" s="37"/>
      <c r="C754" s="201" t="s">
        <v>1459</v>
      </c>
      <c r="D754" s="201" t="s">
        <v>410</v>
      </c>
      <c r="E754" s="202" t="s">
        <v>540</v>
      </c>
      <c r="F754" s="203" t="s">
        <v>541</v>
      </c>
      <c r="G754" s="204" t="s">
        <v>466</v>
      </c>
      <c r="H754" s="205">
        <v>155.572</v>
      </c>
      <c r="I754" s="206"/>
      <c r="J754" s="207">
        <f>ROUND(I754*H754,2)</f>
        <v>0</v>
      </c>
      <c r="K754" s="203" t="s">
        <v>36</v>
      </c>
      <c r="L754" s="57"/>
      <c r="M754" s="208" t="s">
        <v>36</v>
      </c>
      <c r="N754" s="209" t="s">
        <v>50</v>
      </c>
      <c r="O754" s="38"/>
      <c r="P754" s="210">
        <f>O754*H754</f>
        <v>0</v>
      </c>
      <c r="Q754" s="210">
        <v>0</v>
      </c>
      <c r="R754" s="210">
        <f>Q754*H754</f>
        <v>0</v>
      </c>
      <c r="S754" s="210">
        <v>0</v>
      </c>
      <c r="T754" s="211">
        <f>S754*H754</f>
        <v>0</v>
      </c>
      <c r="AR754" s="19" t="s">
        <v>415</v>
      </c>
      <c r="AT754" s="19" t="s">
        <v>410</v>
      </c>
      <c r="AU754" s="19" t="s">
        <v>94</v>
      </c>
      <c r="AY754" s="19" t="s">
        <v>406</v>
      </c>
      <c r="BE754" s="212">
        <f>IF(N754="základní",J754,0)</f>
        <v>0</v>
      </c>
      <c r="BF754" s="212">
        <f>IF(N754="snížená",J754,0)</f>
        <v>0</v>
      </c>
      <c r="BG754" s="212">
        <f>IF(N754="zákl. přenesená",J754,0)</f>
        <v>0</v>
      </c>
      <c r="BH754" s="212">
        <f>IF(N754="sníž. přenesená",J754,0)</f>
        <v>0</v>
      </c>
      <c r="BI754" s="212">
        <f>IF(N754="nulová",J754,0)</f>
        <v>0</v>
      </c>
      <c r="BJ754" s="19" t="s">
        <v>23</v>
      </c>
      <c r="BK754" s="212">
        <f>ROUND(I754*H754,2)</f>
        <v>0</v>
      </c>
      <c r="BL754" s="19" t="s">
        <v>415</v>
      </c>
      <c r="BM754" s="19" t="s">
        <v>5631</v>
      </c>
    </row>
    <row r="755" spans="2:65" s="13" customFormat="1" x14ac:dyDescent="0.3">
      <c r="B755" s="225"/>
      <c r="C755" s="226"/>
      <c r="D755" s="247" t="s">
        <v>417</v>
      </c>
      <c r="E755" s="251" t="s">
        <v>36</v>
      </c>
      <c r="F755" s="252" t="s">
        <v>3930</v>
      </c>
      <c r="G755" s="226"/>
      <c r="H755" s="253">
        <v>155.572</v>
      </c>
      <c r="I755" s="230"/>
      <c r="J755" s="226"/>
      <c r="K755" s="226"/>
      <c r="L755" s="231"/>
      <c r="M755" s="232"/>
      <c r="N755" s="233"/>
      <c r="O755" s="233"/>
      <c r="P755" s="233"/>
      <c r="Q755" s="233"/>
      <c r="R755" s="233"/>
      <c r="S755" s="233"/>
      <c r="T755" s="234"/>
      <c r="AT755" s="235" t="s">
        <v>417</v>
      </c>
      <c r="AU755" s="235" t="s">
        <v>94</v>
      </c>
      <c r="AV755" s="13" t="s">
        <v>87</v>
      </c>
      <c r="AW755" s="13" t="s">
        <v>43</v>
      </c>
      <c r="AX755" s="13" t="s">
        <v>23</v>
      </c>
      <c r="AY755" s="235" t="s">
        <v>406</v>
      </c>
    </row>
    <row r="756" spans="2:65" s="1" customFormat="1" ht="31.5" customHeight="1" x14ac:dyDescent="0.3">
      <c r="B756" s="37"/>
      <c r="C756" s="201" t="s">
        <v>1466</v>
      </c>
      <c r="D756" s="201" t="s">
        <v>410</v>
      </c>
      <c r="E756" s="202" t="s">
        <v>1494</v>
      </c>
      <c r="F756" s="203" t="s">
        <v>1495</v>
      </c>
      <c r="G756" s="204" t="s">
        <v>413</v>
      </c>
      <c r="H756" s="205">
        <v>90.69</v>
      </c>
      <c r="I756" s="206"/>
      <c r="J756" s="207">
        <f>ROUND(I756*H756,2)</f>
        <v>0</v>
      </c>
      <c r="K756" s="203" t="s">
        <v>414</v>
      </c>
      <c r="L756" s="57"/>
      <c r="M756" s="208" t="s">
        <v>36</v>
      </c>
      <c r="N756" s="209" t="s">
        <v>50</v>
      </c>
      <c r="O756" s="38"/>
      <c r="P756" s="210">
        <f>O756*H756</f>
        <v>0</v>
      </c>
      <c r="Q756" s="210">
        <v>0</v>
      </c>
      <c r="R756" s="210">
        <f>Q756*H756</f>
        <v>0</v>
      </c>
      <c r="S756" s="210">
        <v>0</v>
      </c>
      <c r="T756" s="211">
        <f>S756*H756</f>
        <v>0</v>
      </c>
      <c r="AR756" s="19" t="s">
        <v>415</v>
      </c>
      <c r="AT756" s="19" t="s">
        <v>410</v>
      </c>
      <c r="AU756" s="19" t="s">
        <v>94</v>
      </c>
      <c r="AY756" s="19" t="s">
        <v>406</v>
      </c>
      <c r="BE756" s="212">
        <f>IF(N756="základní",J756,0)</f>
        <v>0</v>
      </c>
      <c r="BF756" s="212">
        <f>IF(N756="snížená",J756,0)</f>
        <v>0</v>
      </c>
      <c r="BG756" s="212">
        <f>IF(N756="zákl. přenesená",J756,0)</f>
        <v>0</v>
      </c>
      <c r="BH756" s="212">
        <f>IF(N756="sníž. přenesená",J756,0)</f>
        <v>0</v>
      </c>
      <c r="BI756" s="212">
        <f>IF(N756="nulová",J756,0)</f>
        <v>0</v>
      </c>
      <c r="BJ756" s="19" t="s">
        <v>23</v>
      </c>
      <c r="BK756" s="212">
        <f>ROUND(I756*H756,2)</f>
        <v>0</v>
      </c>
      <c r="BL756" s="19" t="s">
        <v>415</v>
      </c>
      <c r="BM756" s="19" t="s">
        <v>5632</v>
      </c>
    </row>
    <row r="757" spans="2:65" s="12" customFormat="1" x14ac:dyDescent="0.3">
      <c r="B757" s="213"/>
      <c r="C757" s="214"/>
      <c r="D757" s="215" t="s">
        <v>417</v>
      </c>
      <c r="E757" s="216" t="s">
        <v>36</v>
      </c>
      <c r="F757" s="217" t="s">
        <v>5633</v>
      </c>
      <c r="G757" s="214"/>
      <c r="H757" s="218" t="s">
        <v>36</v>
      </c>
      <c r="I757" s="219"/>
      <c r="J757" s="214"/>
      <c r="K757" s="214"/>
      <c r="L757" s="220"/>
      <c r="M757" s="221"/>
      <c r="N757" s="222"/>
      <c r="O757" s="222"/>
      <c r="P757" s="222"/>
      <c r="Q757" s="222"/>
      <c r="R757" s="222"/>
      <c r="S757" s="222"/>
      <c r="T757" s="223"/>
      <c r="AT757" s="224" t="s">
        <v>417</v>
      </c>
      <c r="AU757" s="224" t="s">
        <v>94</v>
      </c>
      <c r="AV757" s="12" t="s">
        <v>23</v>
      </c>
      <c r="AW757" s="12" t="s">
        <v>43</v>
      </c>
      <c r="AX757" s="12" t="s">
        <v>79</v>
      </c>
      <c r="AY757" s="224" t="s">
        <v>406</v>
      </c>
    </row>
    <row r="758" spans="2:65" s="13" customFormat="1" x14ac:dyDescent="0.3">
      <c r="B758" s="225"/>
      <c r="C758" s="226"/>
      <c r="D758" s="215" t="s">
        <v>417</v>
      </c>
      <c r="E758" s="227" t="s">
        <v>36</v>
      </c>
      <c r="F758" s="228" t="s">
        <v>5634</v>
      </c>
      <c r="G758" s="226"/>
      <c r="H758" s="229">
        <v>46.534999999999997</v>
      </c>
      <c r="I758" s="230"/>
      <c r="J758" s="226"/>
      <c r="K758" s="226"/>
      <c r="L758" s="231"/>
      <c r="M758" s="232"/>
      <c r="N758" s="233"/>
      <c r="O758" s="233"/>
      <c r="P758" s="233"/>
      <c r="Q758" s="233"/>
      <c r="R758" s="233"/>
      <c r="S758" s="233"/>
      <c r="T758" s="234"/>
      <c r="AT758" s="235" t="s">
        <v>417</v>
      </c>
      <c r="AU758" s="235" t="s">
        <v>94</v>
      </c>
      <c r="AV758" s="13" t="s">
        <v>87</v>
      </c>
      <c r="AW758" s="13" t="s">
        <v>43</v>
      </c>
      <c r="AX758" s="13" t="s">
        <v>79</v>
      </c>
      <c r="AY758" s="235" t="s">
        <v>406</v>
      </c>
    </row>
    <row r="759" spans="2:65" s="13" customFormat="1" x14ac:dyDescent="0.3">
      <c r="B759" s="225"/>
      <c r="C759" s="226"/>
      <c r="D759" s="215" t="s">
        <v>417</v>
      </c>
      <c r="E759" s="227" t="s">
        <v>36</v>
      </c>
      <c r="F759" s="228" t="s">
        <v>5635</v>
      </c>
      <c r="G759" s="226"/>
      <c r="H759" s="229">
        <v>0.70399999999999996</v>
      </c>
      <c r="I759" s="230"/>
      <c r="J759" s="226"/>
      <c r="K759" s="226"/>
      <c r="L759" s="231"/>
      <c r="M759" s="232"/>
      <c r="N759" s="233"/>
      <c r="O759" s="233"/>
      <c r="P759" s="233"/>
      <c r="Q759" s="233"/>
      <c r="R759" s="233"/>
      <c r="S759" s="233"/>
      <c r="T759" s="234"/>
      <c r="AT759" s="235" t="s">
        <v>417</v>
      </c>
      <c r="AU759" s="235" t="s">
        <v>94</v>
      </c>
      <c r="AV759" s="13" t="s">
        <v>87</v>
      </c>
      <c r="AW759" s="13" t="s">
        <v>43</v>
      </c>
      <c r="AX759" s="13" t="s">
        <v>79</v>
      </c>
      <c r="AY759" s="235" t="s">
        <v>406</v>
      </c>
    </row>
    <row r="760" spans="2:65" s="13" customFormat="1" x14ac:dyDescent="0.3">
      <c r="B760" s="225"/>
      <c r="C760" s="226"/>
      <c r="D760" s="215" t="s">
        <v>417</v>
      </c>
      <c r="E760" s="227" t="s">
        <v>36</v>
      </c>
      <c r="F760" s="228" t="s">
        <v>5636</v>
      </c>
      <c r="G760" s="226"/>
      <c r="H760" s="229">
        <v>7.8869999999999996</v>
      </c>
      <c r="I760" s="230"/>
      <c r="J760" s="226"/>
      <c r="K760" s="226"/>
      <c r="L760" s="231"/>
      <c r="M760" s="232"/>
      <c r="N760" s="233"/>
      <c r="O760" s="233"/>
      <c r="P760" s="233"/>
      <c r="Q760" s="233"/>
      <c r="R760" s="233"/>
      <c r="S760" s="233"/>
      <c r="T760" s="234"/>
      <c r="AT760" s="235" t="s">
        <v>417</v>
      </c>
      <c r="AU760" s="235" t="s">
        <v>94</v>
      </c>
      <c r="AV760" s="13" t="s">
        <v>87</v>
      </c>
      <c r="AW760" s="13" t="s">
        <v>43</v>
      </c>
      <c r="AX760" s="13" t="s">
        <v>79</v>
      </c>
      <c r="AY760" s="235" t="s">
        <v>406</v>
      </c>
    </row>
    <row r="761" spans="2:65" s="13" customFormat="1" x14ac:dyDescent="0.3">
      <c r="B761" s="225"/>
      <c r="C761" s="226"/>
      <c r="D761" s="215" t="s">
        <v>417</v>
      </c>
      <c r="E761" s="227" t="s">
        <v>36</v>
      </c>
      <c r="F761" s="228" t="s">
        <v>5637</v>
      </c>
      <c r="G761" s="226"/>
      <c r="H761" s="229">
        <v>13.739000000000001</v>
      </c>
      <c r="I761" s="230"/>
      <c r="J761" s="226"/>
      <c r="K761" s="226"/>
      <c r="L761" s="231"/>
      <c r="M761" s="232"/>
      <c r="N761" s="233"/>
      <c r="O761" s="233"/>
      <c r="P761" s="233"/>
      <c r="Q761" s="233"/>
      <c r="R761" s="233"/>
      <c r="S761" s="233"/>
      <c r="T761" s="234"/>
      <c r="AT761" s="235" t="s">
        <v>417</v>
      </c>
      <c r="AU761" s="235" t="s">
        <v>94</v>
      </c>
      <c r="AV761" s="13" t="s">
        <v>87</v>
      </c>
      <c r="AW761" s="13" t="s">
        <v>43</v>
      </c>
      <c r="AX761" s="13" t="s">
        <v>79</v>
      </c>
      <c r="AY761" s="235" t="s">
        <v>406</v>
      </c>
    </row>
    <row r="762" spans="2:65" s="13" customFormat="1" x14ac:dyDescent="0.3">
      <c r="B762" s="225"/>
      <c r="C762" s="226"/>
      <c r="D762" s="215" t="s">
        <v>417</v>
      </c>
      <c r="E762" s="227" t="s">
        <v>36</v>
      </c>
      <c r="F762" s="228" t="s">
        <v>5638</v>
      </c>
      <c r="G762" s="226"/>
      <c r="H762" s="229">
        <v>3.363</v>
      </c>
      <c r="I762" s="230"/>
      <c r="J762" s="226"/>
      <c r="K762" s="226"/>
      <c r="L762" s="231"/>
      <c r="M762" s="232"/>
      <c r="N762" s="233"/>
      <c r="O762" s="233"/>
      <c r="P762" s="233"/>
      <c r="Q762" s="233"/>
      <c r="R762" s="233"/>
      <c r="S762" s="233"/>
      <c r="T762" s="234"/>
      <c r="AT762" s="235" t="s">
        <v>417</v>
      </c>
      <c r="AU762" s="235" t="s">
        <v>94</v>
      </c>
      <c r="AV762" s="13" t="s">
        <v>87</v>
      </c>
      <c r="AW762" s="13" t="s">
        <v>43</v>
      </c>
      <c r="AX762" s="13" t="s">
        <v>79</v>
      </c>
      <c r="AY762" s="235" t="s">
        <v>406</v>
      </c>
    </row>
    <row r="763" spans="2:65" s="13" customFormat="1" x14ac:dyDescent="0.3">
      <c r="B763" s="225"/>
      <c r="C763" s="226"/>
      <c r="D763" s="215" t="s">
        <v>417</v>
      </c>
      <c r="E763" s="227" t="s">
        <v>36</v>
      </c>
      <c r="F763" s="228" t="s">
        <v>5639</v>
      </c>
      <c r="G763" s="226"/>
      <c r="H763" s="229">
        <v>8.5050000000000008</v>
      </c>
      <c r="I763" s="230"/>
      <c r="J763" s="226"/>
      <c r="K763" s="226"/>
      <c r="L763" s="231"/>
      <c r="M763" s="232"/>
      <c r="N763" s="233"/>
      <c r="O763" s="233"/>
      <c r="P763" s="233"/>
      <c r="Q763" s="233"/>
      <c r="R763" s="233"/>
      <c r="S763" s="233"/>
      <c r="T763" s="234"/>
      <c r="AT763" s="235" t="s">
        <v>417</v>
      </c>
      <c r="AU763" s="235" t="s">
        <v>94</v>
      </c>
      <c r="AV763" s="13" t="s">
        <v>87</v>
      </c>
      <c r="AW763" s="13" t="s">
        <v>43</v>
      </c>
      <c r="AX763" s="13" t="s">
        <v>79</v>
      </c>
      <c r="AY763" s="235" t="s">
        <v>406</v>
      </c>
    </row>
    <row r="764" spans="2:65" s="15" customFormat="1" x14ac:dyDescent="0.3">
      <c r="B764" s="254"/>
      <c r="C764" s="255"/>
      <c r="D764" s="215" t="s">
        <v>417</v>
      </c>
      <c r="E764" s="256" t="s">
        <v>2875</v>
      </c>
      <c r="F764" s="257" t="s">
        <v>435</v>
      </c>
      <c r="G764" s="255"/>
      <c r="H764" s="258">
        <v>80.733000000000004</v>
      </c>
      <c r="I764" s="259"/>
      <c r="J764" s="255"/>
      <c r="K764" s="255"/>
      <c r="L764" s="260"/>
      <c r="M764" s="261"/>
      <c r="N764" s="262"/>
      <c r="O764" s="262"/>
      <c r="P764" s="262"/>
      <c r="Q764" s="262"/>
      <c r="R764" s="262"/>
      <c r="S764" s="262"/>
      <c r="T764" s="263"/>
      <c r="AT764" s="264" t="s">
        <v>417</v>
      </c>
      <c r="AU764" s="264" t="s">
        <v>94</v>
      </c>
      <c r="AV764" s="15" t="s">
        <v>94</v>
      </c>
      <c r="AW764" s="15" t="s">
        <v>43</v>
      </c>
      <c r="AX764" s="15" t="s">
        <v>79</v>
      </c>
      <c r="AY764" s="264" t="s">
        <v>406</v>
      </c>
    </row>
    <row r="765" spans="2:65" s="12" customFormat="1" x14ac:dyDescent="0.3">
      <c r="B765" s="213"/>
      <c r="C765" s="214"/>
      <c r="D765" s="215" t="s">
        <v>417</v>
      </c>
      <c r="E765" s="216" t="s">
        <v>36</v>
      </c>
      <c r="F765" s="217" t="s">
        <v>1497</v>
      </c>
      <c r="G765" s="214"/>
      <c r="H765" s="218" t="s">
        <v>36</v>
      </c>
      <c r="I765" s="219"/>
      <c r="J765" s="214"/>
      <c r="K765" s="214"/>
      <c r="L765" s="220"/>
      <c r="M765" s="221"/>
      <c r="N765" s="222"/>
      <c r="O765" s="222"/>
      <c r="P765" s="222"/>
      <c r="Q765" s="222"/>
      <c r="R765" s="222"/>
      <c r="S765" s="222"/>
      <c r="T765" s="223"/>
      <c r="AT765" s="224" t="s">
        <v>417</v>
      </c>
      <c r="AU765" s="224" t="s">
        <v>94</v>
      </c>
      <c r="AV765" s="12" t="s">
        <v>23</v>
      </c>
      <c r="AW765" s="12" t="s">
        <v>43</v>
      </c>
      <c r="AX765" s="12" t="s">
        <v>79</v>
      </c>
      <c r="AY765" s="224" t="s">
        <v>406</v>
      </c>
    </row>
    <row r="766" spans="2:65" s="13" customFormat="1" x14ac:dyDescent="0.3">
      <c r="B766" s="225"/>
      <c r="C766" s="226"/>
      <c r="D766" s="215" t="s">
        <v>417</v>
      </c>
      <c r="E766" s="227" t="s">
        <v>36</v>
      </c>
      <c r="F766" s="228" t="s">
        <v>5640</v>
      </c>
      <c r="G766" s="226"/>
      <c r="H766" s="229">
        <v>9.9570000000000007</v>
      </c>
      <c r="I766" s="230"/>
      <c r="J766" s="226"/>
      <c r="K766" s="226"/>
      <c r="L766" s="231"/>
      <c r="M766" s="232"/>
      <c r="N766" s="233"/>
      <c r="O766" s="233"/>
      <c r="P766" s="233"/>
      <c r="Q766" s="233"/>
      <c r="R766" s="233"/>
      <c r="S766" s="233"/>
      <c r="T766" s="234"/>
      <c r="AT766" s="235" t="s">
        <v>417</v>
      </c>
      <c r="AU766" s="235" t="s">
        <v>94</v>
      </c>
      <c r="AV766" s="13" t="s">
        <v>87</v>
      </c>
      <c r="AW766" s="13" t="s">
        <v>43</v>
      </c>
      <c r="AX766" s="13" t="s">
        <v>79</v>
      </c>
      <c r="AY766" s="235" t="s">
        <v>406</v>
      </c>
    </row>
    <row r="767" spans="2:65" s="15" customFormat="1" x14ac:dyDescent="0.3">
      <c r="B767" s="254"/>
      <c r="C767" s="255"/>
      <c r="D767" s="215" t="s">
        <v>417</v>
      </c>
      <c r="E767" s="256" t="s">
        <v>5641</v>
      </c>
      <c r="F767" s="257" t="s">
        <v>435</v>
      </c>
      <c r="G767" s="255"/>
      <c r="H767" s="258">
        <v>9.9570000000000007</v>
      </c>
      <c r="I767" s="259"/>
      <c r="J767" s="255"/>
      <c r="K767" s="255"/>
      <c r="L767" s="260"/>
      <c r="M767" s="261"/>
      <c r="N767" s="262"/>
      <c r="O767" s="262"/>
      <c r="P767" s="262"/>
      <c r="Q767" s="262"/>
      <c r="R767" s="262"/>
      <c r="S767" s="262"/>
      <c r="T767" s="263"/>
      <c r="AT767" s="264" t="s">
        <v>417</v>
      </c>
      <c r="AU767" s="264" t="s">
        <v>94</v>
      </c>
      <c r="AV767" s="15" t="s">
        <v>94</v>
      </c>
      <c r="AW767" s="15" t="s">
        <v>43</v>
      </c>
      <c r="AX767" s="15" t="s">
        <v>79</v>
      </c>
      <c r="AY767" s="264" t="s">
        <v>406</v>
      </c>
    </row>
    <row r="768" spans="2:65" s="14" customFormat="1" x14ac:dyDescent="0.3">
      <c r="B768" s="236"/>
      <c r="C768" s="237"/>
      <c r="D768" s="247" t="s">
        <v>417</v>
      </c>
      <c r="E768" s="248" t="s">
        <v>261</v>
      </c>
      <c r="F768" s="249" t="s">
        <v>421</v>
      </c>
      <c r="G768" s="237"/>
      <c r="H768" s="250">
        <v>90.69</v>
      </c>
      <c r="I768" s="241"/>
      <c r="J768" s="237"/>
      <c r="K768" s="237"/>
      <c r="L768" s="242"/>
      <c r="M768" s="243"/>
      <c r="N768" s="244"/>
      <c r="O768" s="244"/>
      <c r="P768" s="244"/>
      <c r="Q768" s="244"/>
      <c r="R768" s="244"/>
      <c r="S768" s="244"/>
      <c r="T768" s="245"/>
      <c r="AT768" s="246" t="s">
        <v>417</v>
      </c>
      <c r="AU768" s="246" t="s">
        <v>94</v>
      </c>
      <c r="AV768" s="14" t="s">
        <v>415</v>
      </c>
      <c r="AW768" s="14" t="s">
        <v>43</v>
      </c>
      <c r="AX768" s="14" t="s">
        <v>23</v>
      </c>
      <c r="AY768" s="246" t="s">
        <v>406</v>
      </c>
    </row>
    <row r="769" spans="2:65" s="1" customFormat="1" ht="22.5" customHeight="1" x14ac:dyDescent="0.3">
      <c r="B769" s="37"/>
      <c r="C769" s="268" t="s">
        <v>1471</v>
      </c>
      <c r="D769" s="268" t="s">
        <v>533</v>
      </c>
      <c r="E769" s="269" t="s">
        <v>1113</v>
      </c>
      <c r="F769" s="270" t="s">
        <v>1114</v>
      </c>
      <c r="G769" s="271" t="s">
        <v>501</v>
      </c>
      <c r="H769" s="272">
        <v>171.46799999999999</v>
      </c>
      <c r="I769" s="273"/>
      <c r="J769" s="274">
        <f>ROUND(I769*H769,2)</f>
        <v>0</v>
      </c>
      <c r="K769" s="270" t="s">
        <v>36</v>
      </c>
      <c r="L769" s="275"/>
      <c r="M769" s="276" t="s">
        <v>36</v>
      </c>
      <c r="N769" s="277" t="s">
        <v>50</v>
      </c>
      <c r="O769" s="38"/>
      <c r="P769" s="210">
        <f>O769*H769</f>
        <v>0</v>
      </c>
      <c r="Q769" s="210">
        <v>0</v>
      </c>
      <c r="R769" s="210">
        <f>Q769*H769</f>
        <v>0</v>
      </c>
      <c r="S769" s="210">
        <v>0</v>
      </c>
      <c r="T769" s="211">
        <f>S769*H769</f>
        <v>0</v>
      </c>
      <c r="AR769" s="19" t="s">
        <v>457</v>
      </c>
      <c r="AT769" s="19" t="s">
        <v>533</v>
      </c>
      <c r="AU769" s="19" t="s">
        <v>94</v>
      </c>
      <c r="AY769" s="19" t="s">
        <v>406</v>
      </c>
      <c r="BE769" s="212">
        <f>IF(N769="základní",J769,0)</f>
        <v>0</v>
      </c>
      <c r="BF769" s="212">
        <f>IF(N769="snížená",J769,0)</f>
        <v>0</v>
      </c>
      <c r="BG769" s="212">
        <f>IF(N769="zákl. přenesená",J769,0)</f>
        <v>0</v>
      </c>
      <c r="BH769" s="212">
        <f>IF(N769="sníž. přenesená",J769,0)</f>
        <v>0</v>
      </c>
      <c r="BI769" s="212">
        <f>IF(N769="nulová",J769,0)</f>
        <v>0</v>
      </c>
      <c r="BJ769" s="19" t="s">
        <v>23</v>
      </c>
      <c r="BK769" s="212">
        <f>ROUND(I769*H769,2)</f>
        <v>0</v>
      </c>
      <c r="BL769" s="19" t="s">
        <v>415</v>
      </c>
      <c r="BM769" s="19" t="s">
        <v>5642</v>
      </c>
    </row>
    <row r="770" spans="2:65" s="13" customFormat="1" x14ac:dyDescent="0.3">
      <c r="B770" s="225"/>
      <c r="C770" s="226"/>
      <c r="D770" s="247" t="s">
        <v>417</v>
      </c>
      <c r="E770" s="251" t="s">
        <v>36</v>
      </c>
      <c r="F770" s="252" t="s">
        <v>1501</v>
      </c>
      <c r="G770" s="226"/>
      <c r="H770" s="253">
        <v>171.46799999999999</v>
      </c>
      <c r="I770" s="230"/>
      <c r="J770" s="226"/>
      <c r="K770" s="226"/>
      <c r="L770" s="231"/>
      <c r="M770" s="232"/>
      <c r="N770" s="233"/>
      <c r="O770" s="233"/>
      <c r="P770" s="233"/>
      <c r="Q770" s="233"/>
      <c r="R770" s="233"/>
      <c r="S770" s="233"/>
      <c r="T770" s="234"/>
      <c r="AT770" s="235" t="s">
        <v>417</v>
      </c>
      <c r="AU770" s="235" t="s">
        <v>94</v>
      </c>
      <c r="AV770" s="13" t="s">
        <v>87</v>
      </c>
      <c r="AW770" s="13" t="s">
        <v>43</v>
      </c>
      <c r="AX770" s="13" t="s">
        <v>23</v>
      </c>
      <c r="AY770" s="235" t="s">
        <v>406</v>
      </c>
    </row>
    <row r="771" spans="2:65" s="1" customFormat="1" ht="22.5" customHeight="1" x14ac:dyDescent="0.3">
      <c r="B771" s="37"/>
      <c r="C771" s="201" t="s">
        <v>1475</v>
      </c>
      <c r="D771" s="201" t="s">
        <v>410</v>
      </c>
      <c r="E771" s="202" t="s">
        <v>1131</v>
      </c>
      <c r="F771" s="203" t="s">
        <v>1132</v>
      </c>
      <c r="G771" s="204" t="s">
        <v>413</v>
      </c>
      <c r="H771" s="205">
        <v>90.69</v>
      </c>
      <c r="I771" s="206"/>
      <c r="J771" s="207">
        <f>ROUND(I771*H771,2)</f>
        <v>0</v>
      </c>
      <c r="K771" s="203" t="s">
        <v>414</v>
      </c>
      <c r="L771" s="57"/>
      <c r="M771" s="208" t="s">
        <v>36</v>
      </c>
      <c r="N771" s="209" t="s">
        <v>50</v>
      </c>
      <c r="O771" s="38"/>
      <c r="P771" s="210">
        <f>O771*H771</f>
        <v>0</v>
      </c>
      <c r="Q771" s="210">
        <v>0</v>
      </c>
      <c r="R771" s="210">
        <f>Q771*H771</f>
        <v>0</v>
      </c>
      <c r="S771" s="210">
        <v>0</v>
      </c>
      <c r="T771" s="211">
        <f>S771*H771</f>
        <v>0</v>
      </c>
      <c r="AR771" s="19" t="s">
        <v>415</v>
      </c>
      <c r="AT771" s="19" t="s">
        <v>410</v>
      </c>
      <c r="AU771" s="19" t="s">
        <v>94</v>
      </c>
      <c r="AY771" s="19" t="s">
        <v>406</v>
      </c>
      <c r="BE771" s="212">
        <f>IF(N771="základní",J771,0)</f>
        <v>0</v>
      </c>
      <c r="BF771" s="212">
        <f>IF(N771="snížená",J771,0)</f>
        <v>0</v>
      </c>
      <c r="BG771" s="212">
        <f>IF(N771="zákl. přenesená",J771,0)</f>
        <v>0</v>
      </c>
      <c r="BH771" s="212">
        <f>IF(N771="sníž. přenesená",J771,0)</f>
        <v>0</v>
      </c>
      <c r="BI771" s="212">
        <f>IF(N771="nulová",J771,0)</f>
        <v>0</v>
      </c>
      <c r="BJ771" s="19" t="s">
        <v>23</v>
      </c>
      <c r="BK771" s="212">
        <f>ROUND(I771*H771,2)</f>
        <v>0</v>
      </c>
      <c r="BL771" s="19" t="s">
        <v>415</v>
      </c>
      <c r="BM771" s="19" t="s">
        <v>5643</v>
      </c>
    </row>
    <row r="772" spans="2:65" s="13" customFormat="1" x14ac:dyDescent="0.3">
      <c r="B772" s="225"/>
      <c r="C772" s="226"/>
      <c r="D772" s="247" t="s">
        <v>417</v>
      </c>
      <c r="E772" s="251" t="s">
        <v>36</v>
      </c>
      <c r="F772" s="252" t="s">
        <v>1504</v>
      </c>
      <c r="G772" s="226"/>
      <c r="H772" s="253">
        <v>90.69</v>
      </c>
      <c r="I772" s="230"/>
      <c r="J772" s="226"/>
      <c r="K772" s="226"/>
      <c r="L772" s="231"/>
      <c r="M772" s="232"/>
      <c r="N772" s="233"/>
      <c r="O772" s="233"/>
      <c r="P772" s="233"/>
      <c r="Q772" s="233"/>
      <c r="R772" s="233"/>
      <c r="S772" s="233"/>
      <c r="T772" s="234"/>
      <c r="AT772" s="235" t="s">
        <v>417</v>
      </c>
      <c r="AU772" s="235" t="s">
        <v>94</v>
      </c>
      <c r="AV772" s="13" t="s">
        <v>87</v>
      </c>
      <c r="AW772" s="13" t="s">
        <v>43</v>
      </c>
      <c r="AX772" s="13" t="s">
        <v>23</v>
      </c>
      <c r="AY772" s="235" t="s">
        <v>406</v>
      </c>
    </row>
    <row r="773" spans="2:65" s="1" customFormat="1" ht="22.5" customHeight="1" x14ac:dyDescent="0.3">
      <c r="B773" s="37"/>
      <c r="C773" s="201" t="s">
        <v>1479</v>
      </c>
      <c r="D773" s="201" t="s">
        <v>410</v>
      </c>
      <c r="E773" s="202" t="s">
        <v>1121</v>
      </c>
      <c r="F773" s="203" t="s">
        <v>1122</v>
      </c>
      <c r="G773" s="204" t="s">
        <v>413</v>
      </c>
      <c r="H773" s="205">
        <v>90.69</v>
      </c>
      <c r="I773" s="206"/>
      <c r="J773" s="207">
        <f>ROUND(I773*H773,2)</f>
        <v>0</v>
      </c>
      <c r="K773" s="203" t="s">
        <v>414</v>
      </c>
      <c r="L773" s="57"/>
      <c r="M773" s="208" t="s">
        <v>36</v>
      </c>
      <c r="N773" s="209" t="s">
        <v>50</v>
      </c>
      <c r="O773" s="38"/>
      <c r="P773" s="210">
        <f>O773*H773</f>
        <v>0</v>
      </c>
      <c r="Q773" s="210">
        <v>0</v>
      </c>
      <c r="R773" s="210">
        <f>Q773*H773</f>
        <v>0</v>
      </c>
      <c r="S773" s="210">
        <v>0</v>
      </c>
      <c r="T773" s="211">
        <f>S773*H773</f>
        <v>0</v>
      </c>
      <c r="AR773" s="19" t="s">
        <v>415</v>
      </c>
      <c r="AT773" s="19" t="s">
        <v>410</v>
      </c>
      <c r="AU773" s="19" t="s">
        <v>94</v>
      </c>
      <c r="AY773" s="19" t="s">
        <v>406</v>
      </c>
      <c r="BE773" s="212">
        <f>IF(N773="základní",J773,0)</f>
        <v>0</v>
      </c>
      <c r="BF773" s="212">
        <f>IF(N773="snížená",J773,0)</f>
        <v>0</v>
      </c>
      <c r="BG773" s="212">
        <f>IF(N773="zákl. přenesená",J773,0)</f>
        <v>0</v>
      </c>
      <c r="BH773" s="212">
        <f>IF(N773="sníž. přenesená",J773,0)</f>
        <v>0</v>
      </c>
      <c r="BI773" s="212">
        <f>IF(N773="nulová",J773,0)</f>
        <v>0</v>
      </c>
      <c r="BJ773" s="19" t="s">
        <v>23</v>
      </c>
      <c r="BK773" s="212">
        <f>ROUND(I773*H773,2)</f>
        <v>0</v>
      </c>
      <c r="BL773" s="19" t="s">
        <v>415</v>
      </c>
      <c r="BM773" s="19" t="s">
        <v>5644</v>
      </c>
    </row>
    <row r="774" spans="2:65" s="1" customFormat="1" ht="22.5" customHeight="1" x14ac:dyDescent="0.3">
      <c r="B774" s="37"/>
      <c r="C774" s="201" t="s">
        <v>1483</v>
      </c>
      <c r="D774" s="201" t="s">
        <v>410</v>
      </c>
      <c r="E774" s="202" t="s">
        <v>1508</v>
      </c>
      <c r="F774" s="203" t="s">
        <v>1509</v>
      </c>
      <c r="G774" s="204" t="s">
        <v>466</v>
      </c>
      <c r="H774" s="205">
        <v>155.172</v>
      </c>
      <c r="I774" s="206"/>
      <c r="J774" s="207">
        <f>ROUND(I774*H774,2)</f>
        <v>0</v>
      </c>
      <c r="K774" s="203" t="s">
        <v>414</v>
      </c>
      <c r="L774" s="57"/>
      <c r="M774" s="208" t="s">
        <v>36</v>
      </c>
      <c r="N774" s="209" t="s">
        <v>50</v>
      </c>
      <c r="O774" s="38"/>
      <c r="P774" s="210">
        <f>O774*H774</f>
        <v>0</v>
      </c>
      <c r="Q774" s="210">
        <v>0</v>
      </c>
      <c r="R774" s="210">
        <f>Q774*H774</f>
        <v>0</v>
      </c>
      <c r="S774" s="210">
        <v>0</v>
      </c>
      <c r="T774" s="211">
        <f>S774*H774</f>
        <v>0</v>
      </c>
      <c r="AR774" s="19" t="s">
        <v>415</v>
      </c>
      <c r="AT774" s="19" t="s">
        <v>410</v>
      </c>
      <c r="AU774" s="19" t="s">
        <v>94</v>
      </c>
      <c r="AY774" s="19" t="s">
        <v>406</v>
      </c>
      <c r="BE774" s="212">
        <f>IF(N774="základní",J774,0)</f>
        <v>0</v>
      </c>
      <c r="BF774" s="212">
        <f>IF(N774="snížená",J774,0)</f>
        <v>0</v>
      </c>
      <c r="BG774" s="212">
        <f>IF(N774="zákl. přenesená",J774,0)</f>
        <v>0</v>
      </c>
      <c r="BH774" s="212">
        <f>IF(N774="sníž. přenesená",J774,0)</f>
        <v>0</v>
      </c>
      <c r="BI774" s="212">
        <f>IF(N774="nulová",J774,0)</f>
        <v>0</v>
      </c>
      <c r="BJ774" s="19" t="s">
        <v>23</v>
      </c>
      <c r="BK774" s="212">
        <f>ROUND(I774*H774,2)</f>
        <v>0</v>
      </c>
      <c r="BL774" s="19" t="s">
        <v>415</v>
      </c>
      <c r="BM774" s="19" t="s">
        <v>5645</v>
      </c>
    </row>
    <row r="775" spans="2:65" s="13" customFormat="1" x14ac:dyDescent="0.3">
      <c r="B775" s="225"/>
      <c r="C775" s="226"/>
      <c r="D775" s="247" t="s">
        <v>417</v>
      </c>
      <c r="E775" s="251" t="s">
        <v>36</v>
      </c>
      <c r="F775" s="252" t="s">
        <v>5646</v>
      </c>
      <c r="G775" s="226"/>
      <c r="H775" s="253">
        <v>155.172</v>
      </c>
      <c r="I775" s="230"/>
      <c r="J775" s="226"/>
      <c r="K775" s="226"/>
      <c r="L775" s="231"/>
      <c r="M775" s="232"/>
      <c r="N775" s="233"/>
      <c r="O775" s="233"/>
      <c r="P775" s="233"/>
      <c r="Q775" s="233"/>
      <c r="R775" s="233"/>
      <c r="S775" s="233"/>
      <c r="T775" s="234"/>
      <c r="AT775" s="235" t="s">
        <v>417</v>
      </c>
      <c r="AU775" s="235" t="s">
        <v>94</v>
      </c>
      <c r="AV775" s="13" t="s">
        <v>87</v>
      </c>
      <c r="AW775" s="13" t="s">
        <v>43</v>
      </c>
      <c r="AX775" s="13" t="s">
        <v>23</v>
      </c>
      <c r="AY775" s="235" t="s">
        <v>406</v>
      </c>
    </row>
    <row r="776" spans="2:65" s="1" customFormat="1" ht="22.5" customHeight="1" x14ac:dyDescent="0.3">
      <c r="B776" s="37"/>
      <c r="C776" s="201" t="s">
        <v>1488</v>
      </c>
      <c r="D776" s="201" t="s">
        <v>410</v>
      </c>
      <c r="E776" s="202" t="s">
        <v>1513</v>
      </c>
      <c r="F776" s="203" t="s">
        <v>1514</v>
      </c>
      <c r="G776" s="204" t="s">
        <v>466</v>
      </c>
      <c r="H776" s="205">
        <v>8.1669999999999998</v>
      </c>
      <c r="I776" s="206"/>
      <c r="J776" s="207">
        <f>ROUND(I776*H776,2)</f>
        <v>0</v>
      </c>
      <c r="K776" s="203" t="s">
        <v>414</v>
      </c>
      <c r="L776" s="57"/>
      <c r="M776" s="208" t="s">
        <v>36</v>
      </c>
      <c r="N776" s="209" t="s">
        <v>50</v>
      </c>
      <c r="O776" s="38"/>
      <c r="P776" s="210">
        <f>O776*H776</f>
        <v>0</v>
      </c>
      <c r="Q776" s="210">
        <v>0</v>
      </c>
      <c r="R776" s="210">
        <f>Q776*H776</f>
        <v>0</v>
      </c>
      <c r="S776" s="210">
        <v>0</v>
      </c>
      <c r="T776" s="211">
        <f>S776*H776</f>
        <v>0</v>
      </c>
      <c r="AR776" s="19" t="s">
        <v>415</v>
      </c>
      <c r="AT776" s="19" t="s">
        <v>410</v>
      </c>
      <c r="AU776" s="19" t="s">
        <v>94</v>
      </c>
      <c r="AY776" s="19" t="s">
        <v>406</v>
      </c>
      <c r="BE776" s="212">
        <f>IF(N776="základní",J776,0)</f>
        <v>0</v>
      </c>
      <c r="BF776" s="212">
        <f>IF(N776="snížená",J776,0)</f>
        <v>0</v>
      </c>
      <c r="BG776" s="212">
        <f>IF(N776="zákl. přenesená",J776,0)</f>
        <v>0</v>
      </c>
      <c r="BH776" s="212">
        <f>IF(N776="sníž. přenesená",J776,0)</f>
        <v>0</v>
      </c>
      <c r="BI776" s="212">
        <f>IF(N776="nulová",J776,0)</f>
        <v>0</v>
      </c>
      <c r="BJ776" s="19" t="s">
        <v>23</v>
      </c>
      <c r="BK776" s="212">
        <f>ROUND(I776*H776,2)</f>
        <v>0</v>
      </c>
      <c r="BL776" s="19" t="s">
        <v>415</v>
      </c>
      <c r="BM776" s="19" t="s">
        <v>5647</v>
      </c>
    </row>
    <row r="777" spans="2:65" s="13" customFormat="1" x14ac:dyDescent="0.3">
      <c r="B777" s="225"/>
      <c r="C777" s="226"/>
      <c r="D777" s="215" t="s">
        <v>417</v>
      </c>
      <c r="E777" s="227" t="s">
        <v>36</v>
      </c>
      <c r="F777" s="228" t="s">
        <v>5648</v>
      </c>
      <c r="G777" s="226"/>
      <c r="H777" s="229">
        <v>8.1669999999999998</v>
      </c>
      <c r="I777" s="230"/>
      <c r="J777" s="226"/>
      <c r="K777" s="226"/>
      <c r="L777" s="231"/>
      <c r="M777" s="232"/>
      <c r="N777" s="233"/>
      <c r="O777" s="233"/>
      <c r="P777" s="233"/>
      <c r="Q777" s="233"/>
      <c r="R777" s="233"/>
      <c r="S777" s="233"/>
      <c r="T777" s="234"/>
      <c r="AT777" s="235" t="s">
        <v>417</v>
      </c>
      <c r="AU777" s="235" t="s">
        <v>94</v>
      </c>
      <c r="AV777" s="13" t="s">
        <v>87</v>
      </c>
      <c r="AW777" s="13" t="s">
        <v>43</v>
      </c>
      <c r="AX777" s="13" t="s">
        <v>23</v>
      </c>
      <c r="AY777" s="235" t="s">
        <v>406</v>
      </c>
    </row>
    <row r="778" spans="2:65" s="11" customFormat="1" ht="29.85" customHeight="1" x14ac:dyDescent="0.3">
      <c r="B778" s="182"/>
      <c r="C778" s="183"/>
      <c r="D778" s="198" t="s">
        <v>78</v>
      </c>
      <c r="E778" s="199" t="s">
        <v>87</v>
      </c>
      <c r="F778" s="199" t="s">
        <v>1517</v>
      </c>
      <c r="G778" s="183"/>
      <c r="H778" s="183"/>
      <c r="I778" s="186"/>
      <c r="J778" s="200">
        <f>BK778</f>
        <v>0</v>
      </c>
      <c r="K778" s="183"/>
      <c r="L778" s="188"/>
      <c r="M778" s="189"/>
      <c r="N778" s="190"/>
      <c r="O778" s="190"/>
      <c r="P778" s="191">
        <f>SUM(P779:P833)</f>
        <v>0</v>
      </c>
      <c r="Q778" s="190"/>
      <c r="R778" s="191">
        <f>SUM(R779:R833)</f>
        <v>12.90541017</v>
      </c>
      <c r="S778" s="190"/>
      <c r="T778" s="192">
        <f>SUM(T779:T833)</f>
        <v>0</v>
      </c>
      <c r="AR778" s="193" t="s">
        <v>23</v>
      </c>
      <c r="AT778" s="194" t="s">
        <v>78</v>
      </c>
      <c r="AU778" s="194" t="s">
        <v>23</v>
      </c>
      <c r="AY778" s="193" t="s">
        <v>406</v>
      </c>
      <c r="BK778" s="195">
        <f>SUM(BK779:BK833)</f>
        <v>0</v>
      </c>
    </row>
    <row r="779" spans="2:65" s="1" customFormat="1" ht="22.5" customHeight="1" x14ac:dyDescent="0.3">
      <c r="B779" s="37"/>
      <c r="C779" s="201" t="s">
        <v>1493</v>
      </c>
      <c r="D779" s="201" t="s">
        <v>410</v>
      </c>
      <c r="E779" s="202" t="s">
        <v>1529</v>
      </c>
      <c r="F779" s="203" t="s">
        <v>1530</v>
      </c>
      <c r="G779" s="204" t="s">
        <v>596</v>
      </c>
      <c r="H779" s="205">
        <v>76.5</v>
      </c>
      <c r="I779" s="206"/>
      <c r="J779" s="207">
        <f>ROUND(I779*H779,2)</f>
        <v>0</v>
      </c>
      <c r="K779" s="203" t="s">
        <v>414</v>
      </c>
      <c r="L779" s="57"/>
      <c r="M779" s="208" t="s">
        <v>36</v>
      </c>
      <c r="N779" s="209" t="s">
        <v>50</v>
      </c>
      <c r="O779" s="38"/>
      <c r="P779" s="210">
        <f>O779*H779</f>
        <v>0</v>
      </c>
      <c r="Q779" s="210">
        <v>4.8999999999999998E-4</v>
      </c>
      <c r="R779" s="210">
        <f>Q779*H779</f>
        <v>3.7484999999999997E-2</v>
      </c>
      <c r="S779" s="210">
        <v>0</v>
      </c>
      <c r="T779" s="211">
        <f>S779*H779</f>
        <v>0</v>
      </c>
      <c r="AR779" s="19" t="s">
        <v>415</v>
      </c>
      <c r="AT779" s="19" t="s">
        <v>410</v>
      </c>
      <c r="AU779" s="19" t="s">
        <v>87</v>
      </c>
      <c r="AY779" s="19" t="s">
        <v>406</v>
      </c>
      <c r="BE779" s="212">
        <f>IF(N779="základní",J779,0)</f>
        <v>0</v>
      </c>
      <c r="BF779" s="212">
        <f>IF(N779="snížená",J779,0)</f>
        <v>0</v>
      </c>
      <c r="BG779" s="212">
        <f>IF(N779="zákl. přenesená",J779,0)</f>
        <v>0</v>
      </c>
      <c r="BH779" s="212">
        <f>IF(N779="sníž. přenesená",J779,0)</f>
        <v>0</v>
      </c>
      <c r="BI779" s="212">
        <f>IF(N779="nulová",J779,0)</f>
        <v>0</v>
      </c>
      <c r="BJ779" s="19" t="s">
        <v>23</v>
      </c>
      <c r="BK779" s="212">
        <f>ROUND(I779*H779,2)</f>
        <v>0</v>
      </c>
      <c r="BL779" s="19" t="s">
        <v>415</v>
      </c>
      <c r="BM779" s="19" t="s">
        <v>5649</v>
      </c>
    </row>
    <row r="780" spans="2:65" s="13" customFormat="1" x14ac:dyDescent="0.3">
      <c r="B780" s="225"/>
      <c r="C780" s="226"/>
      <c r="D780" s="215" t="s">
        <v>417</v>
      </c>
      <c r="E780" s="227" t="s">
        <v>36</v>
      </c>
      <c r="F780" s="228" t="s">
        <v>5650</v>
      </c>
      <c r="G780" s="226"/>
      <c r="H780" s="229">
        <v>72</v>
      </c>
      <c r="I780" s="230"/>
      <c r="J780" s="226"/>
      <c r="K780" s="226"/>
      <c r="L780" s="231"/>
      <c r="M780" s="232"/>
      <c r="N780" s="233"/>
      <c r="O780" s="233"/>
      <c r="P780" s="233"/>
      <c r="Q780" s="233"/>
      <c r="R780" s="233"/>
      <c r="S780" s="233"/>
      <c r="T780" s="234"/>
      <c r="AT780" s="235" t="s">
        <v>417</v>
      </c>
      <c r="AU780" s="235" t="s">
        <v>87</v>
      </c>
      <c r="AV780" s="13" t="s">
        <v>87</v>
      </c>
      <c r="AW780" s="13" t="s">
        <v>43</v>
      </c>
      <c r="AX780" s="13" t="s">
        <v>79</v>
      </c>
      <c r="AY780" s="235" t="s">
        <v>406</v>
      </c>
    </row>
    <row r="781" spans="2:65" s="13" customFormat="1" x14ac:dyDescent="0.3">
      <c r="B781" s="225"/>
      <c r="C781" s="226"/>
      <c r="D781" s="215" t="s">
        <v>417</v>
      </c>
      <c r="E781" s="227" t="s">
        <v>36</v>
      </c>
      <c r="F781" s="228" t="s">
        <v>5651</v>
      </c>
      <c r="G781" s="226"/>
      <c r="H781" s="229">
        <v>4.5</v>
      </c>
      <c r="I781" s="230"/>
      <c r="J781" s="226"/>
      <c r="K781" s="226"/>
      <c r="L781" s="231"/>
      <c r="M781" s="232"/>
      <c r="N781" s="233"/>
      <c r="O781" s="233"/>
      <c r="P781" s="233"/>
      <c r="Q781" s="233"/>
      <c r="R781" s="233"/>
      <c r="S781" s="233"/>
      <c r="T781" s="234"/>
      <c r="AT781" s="235" t="s">
        <v>417</v>
      </c>
      <c r="AU781" s="235" t="s">
        <v>87</v>
      </c>
      <c r="AV781" s="13" t="s">
        <v>87</v>
      </c>
      <c r="AW781" s="13" t="s">
        <v>43</v>
      </c>
      <c r="AX781" s="13" t="s">
        <v>79</v>
      </c>
      <c r="AY781" s="235" t="s">
        <v>406</v>
      </c>
    </row>
    <row r="782" spans="2:65" s="15" customFormat="1" x14ac:dyDescent="0.3">
      <c r="B782" s="254"/>
      <c r="C782" s="255"/>
      <c r="D782" s="247" t="s">
        <v>417</v>
      </c>
      <c r="E782" s="265" t="s">
        <v>1535</v>
      </c>
      <c r="F782" s="266" t="s">
        <v>435</v>
      </c>
      <c r="G782" s="255"/>
      <c r="H782" s="267">
        <v>76.5</v>
      </c>
      <c r="I782" s="259"/>
      <c r="J782" s="255"/>
      <c r="K782" s="255"/>
      <c r="L782" s="260"/>
      <c r="M782" s="261"/>
      <c r="N782" s="262"/>
      <c r="O782" s="262"/>
      <c r="P782" s="262"/>
      <c r="Q782" s="262"/>
      <c r="R782" s="262"/>
      <c r="S782" s="262"/>
      <c r="T782" s="263"/>
      <c r="AT782" s="264" t="s">
        <v>417</v>
      </c>
      <c r="AU782" s="264" t="s">
        <v>87</v>
      </c>
      <c r="AV782" s="15" t="s">
        <v>94</v>
      </c>
      <c r="AW782" s="15" t="s">
        <v>43</v>
      </c>
      <c r="AX782" s="15" t="s">
        <v>23</v>
      </c>
      <c r="AY782" s="264" t="s">
        <v>406</v>
      </c>
    </row>
    <row r="783" spans="2:65" s="1" customFormat="1" ht="22.5" customHeight="1" x14ac:dyDescent="0.3">
      <c r="B783" s="37"/>
      <c r="C783" s="201" t="s">
        <v>1499</v>
      </c>
      <c r="D783" s="201" t="s">
        <v>410</v>
      </c>
      <c r="E783" s="202" t="s">
        <v>1519</v>
      </c>
      <c r="F783" s="203" t="s">
        <v>1520</v>
      </c>
      <c r="G783" s="204" t="s">
        <v>466</v>
      </c>
      <c r="H783" s="205">
        <v>318.84800000000001</v>
      </c>
      <c r="I783" s="206"/>
      <c r="J783" s="207">
        <f>ROUND(I783*H783,2)</f>
        <v>0</v>
      </c>
      <c r="K783" s="203" t="s">
        <v>414</v>
      </c>
      <c r="L783" s="57"/>
      <c r="M783" s="208" t="s">
        <v>36</v>
      </c>
      <c r="N783" s="209" t="s">
        <v>50</v>
      </c>
      <c r="O783" s="38"/>
      <c r="P783" s="210">
        <f>O783*H783</f>
        <v>0</v>
      </c>
      <c r="Q783" s="210">
        <v>1.3999999999999999E-4</v>
      </c>
      <c r="R783" s="210">
        <f>Q783*H783</f>
        <v>4.463872E-2</v>
      </c>
      <c r="S783" s="210">
        <v>0</v>
      </c>
      <c r="T783" s="211">
        <f>S783*H783</f>
        <v>0</v>
      </c>
      <c r="AR783" s="19" t="s">
        <v>415</v>
      </c>
      <c r="AT783" s="19" t="s">
        <v>410</v>
      </c>
      <c r="AU783" s="19" t="s">
        <v>87</v>
      </c>
      <c r="AY783" s="19" t="s">
        <v>406</v>
      </c>
      <c r="BE783" s="212">
        <f>IF(N783="základní",J783,0)</f>
        <v>0</v>
      </c>
      <c r="BF783" s="212">
        <f>IF(N783="snížená",J783,0)</f>
        <v>0</v>
      </c>
      <c r="BG783" s="212">
        <f>IF(N783="zákl. přenesená",J783,0)</f>
        <v>0</v>
      </c>
      <c r="BH783" s="212">
        <f>IF(N783="sníž. přenesená",J783,0)</f>
        <v>0</v>
      </c>
      <c r="BI783" s="212">
        <f>IF(N783="nulová",J783,0)</f>
        <v>0</v>
      </c>
      <c r="BJ783" s="19" t="s">
        <v>23</v>
      </c>
      <c r="BK783" s="212">
        <f>ROUND(I783*H783,2)</f>
        <v>0</v>
      </c>
      <c r="BL783" s="19" t="s">
        <v>415</v>
      </c>
      <c r="BM783" s="19" t="s">
        <v>5652</v>
      </c>
    </row>
    <row r="784" spans="2:65" s="13" customFormat="1" x14ac:dyDescent="0.3">
      <c r="B784" s="225"/>
      <c r="C784" s="226"/>
      <c r="D784" s="247" t="s">
        <v>417</v>
      </c>
      <c r="E784" s="251" t="s">
        <v>36</v>
      </c>
      <c r="F784" s="252" t="s">
        <v>5653</v>
      </c>
      <c r="G784" s="226"/>
      <c r="H784" s="253">
        <v>318.84800000000001</v>
      </c>
      <c r="I784" s="230"/>
      <c r="J784" s="226"/>
      <c r="K784" s="226"/>
      <c r="L784" s="231"/>
      <c r="M784" s="232"/>
      <c r="N784" s="233"/>
      <c r="O784" s="233"/>
      <c r="P784" s="233"/>
      <c r="Q784" s="233"/>
      <c r="R784" s="233"/>
      <c r="S784" s="233"/>
      <c r="T784" s="234"/>
      <c r="AT784" s="235" t="s">
        <v>417</v>
      </c>
      <c r="AU784" s="235" t="s">
        <v>87</v>
      </c>
      <c r="AV784" s="13" t="s">
        <v>87</v>
      </c>
      <c r="AW784" s="13" t="s">
        <v>43</v>
      </c>
      <c r="AX784" s="13" t="s">
        <v>23</v>
      </c>
      <c r="AY784" s="235" t="s">
        <v>406</v>
      </c>
    </row>
    <row r="785" spans="2:65" s="1" customFormat="1" ht="22.5" customHeight="1" x14ac:dyDescent="0.3">
      <c r="B785" s="37"/>
      <c r="C785" s="268" t="s">
        <v>1502</v>
      </c>
      <c r="D785" s="268" t="s">
        <v>533</v>
      </c>
      <c r="E785" s="269" t="s">
        <v>5654</v>
      </c>
      <c r="F785" s="270" t="s">
        <v>5655</v>
      </c>
      <c r="G785" s="271" t="s">
        <v>466</v>
      </c>
      <c r="H785" s="272">
        <v>366.67500000000001</v>
      </c>
      <c r="I785" s="273"/>
      <c r="J785" s="274">
        <f>ROUND(I785*H785,2)</f>
        <v>0</v>
      </c>
      <c r="K785" s="270" t="s">
        <v>36</v>
      </c>
      <c r="L785" s="275"/>
      <c r="M785" s="276" t="s">
        <v>36</v>
      </c>
      <c r="N785" s="277" t="s">
        <v>50</v>
      </c>
      <c r="O785" s="38"/>
      <c r="P785" s="210">
        <f>O785*H785</f>
        <v>0</v>
      </c>
      <c r="Q785" s="210">
        <v>3.5E-4</v>
      </c>
      <c r="R785" s="210">
        <f>Q785*H785</f>
        <v>0.12833625000000001</v>
      </c>
      <c r="S785" s="210">
        <v>0</v>
      </c>
      <c r="T785" s="211">
        <f>S785*H785</f>
        <v>0</v>
      </c>
      <c r="AR785" s="19" t="s">
        <v>457</v>
      </c>
      <c r="AT785" s="19" t="s">
        <v>533</v>
      </c>
      <c r="AU785" s="19" t="s">
        <v>87</v>
      </c>
      <c r="AY785" s="19" t="s">
        <v>406</v>
      </c>
      <c r="BE785" s="212">
        <f>IF(N785="základní",J785,0)</f>
        <v>0</v>
      </c>
      <c r="BF785" s="212">
        <f>IF(N785="snížená",J785,0)</f>
        <v>0</v>
      </c>
      <c r="BG785" s="212">
        <f>IF(N785="zákl. přenesená",J785,0)</f>
        <v>0</v>
      </c>
      <c r="BH785" s="212">
        <f>IF(N785="sníž. přenesená",J785,0)</f>
        <v>0</v>
      </c>
      <c r="BI785" s="212">
        <f>IF(N785="nulová",J785,0)</f>
        <v>0</v>
      </c>
      <c r="BJ785" s="19" t="s">
        <v>23</v>
      </c>
      <c r="BK785" s="212">
        <f>ROUND(I785*H785,2)</f>
        <v>0</v>
      </c>
      <c r="BL785" s="19" t="s">
        <v>415</v>
      </c>
      <c r="BM785" s="19" t="s">
        <v>5656</v>
      </c>
    </row>
    <row r="786" spans="2:65" s="13" customFormat="1" x14ac:dyDescent="0.3">
      <c r="B786" s="225"/>
      <c r="C786" s="226"/>
      <c r="D786" s="247" t="s">
        <v>417</v>
      </c>
      <c r="E786" s="226"/>
      <c r="F786" s="252" t="s">
        <v>5657</v>
      </c>
      <c r="G786" s="226"/>
      <c r="H786" s="253">
        <v>366.67500000000001</v>
      </c>
      <c r="I786" s="230"/>
      <c r="J786" s="226"/>
      <c r="K786" s="226"/>
      <c r="L786" s="231"/>
      <c r="M786" s="232"/>
      <c r="N786" s="233"/>
      <c r="O786" s="233"/>
      <c r="P786" s="233"/>
      <c r="Q786" s="233"/>
      <c r="R786" s="233"/>
      <c r="S786" s="233"/>
      <c r="T786" s="234"/>
      <c r="AT786" s="235" t="s">
        <v>417</v>
      </c>
      <c r="AU786" s="235" t="s">
        <v>87</v>
      </c>
      <c r="AV786" s="13" t="s">
        <v>87</v>
      </c>
      <c r="AW786" s="13" t="s">
        <v>4</v>
      </c>
      <c r="AX786" s="13" t="s">
        <v>23</v>
      </c>
      <c r="AY786" s="235" t="s">
        <v>406</v>
      </c>
    </row>
    <row r="787" spans="2:65" s="1" customFormat="1" ht="22.5" customHeight="1" x14ac:dyDescent="0.3">
      <c r="B787" s="37"/>
      <c r="C787" s="201" t="s">
        <v>1505</v>
      </c>
      <c r="D787" s="201" t="s">
        <v>410</v>
      </c>
      <c r="E787" s="202" t="s">
        <v>4289</v>
      </c>
      <c r="F787" s="203" t="s">
        <v>4290</v>
      </c>
      <c r="G787" s="204" t="s">
        <v>413</v>
      </c>
      <c r="H787" s="205">
        <v>67.704999999999998</v>
      </c>
      <c r="I787" s="206"/>
      <c r="J787" s="207">
        <f>ROUND(I787*H787,2)</f>
        <v>0</v>
      </c>
      <c r="K787" s="203" t="s">
        <v>36</v>
      </c>
      <c r="L787" s="57"/>
      <c r="M787" s="208" t="s">
        <v>36</v>
      </c>
      <c r="N787" s="209" t="s">
        <v>50</v>
      </c>
      <c r="O787" s="38"/>
      <c r="P787" s="210">
        <f>O787*H787</f>
        <v>0</v>
      </c>
      <c r="Q787" s="210">
        <v>0</v>
      </c>
      <c r="R787" s="210">
        <f>Q787*H787</f>
        <v>0</v>
      </c>
      <c r="S787" s="210">
        <v>0</v>
      </c>
      <c r="T787" s="211">
        <f>S787*H787</f>
        <v>0</v>
      </c>
      <c r="AR787" s="19" t="s">
        <v>415</v>
      </c>
      <c r="AT787" s="19" t="s">
        <v>410</v>
      </c>
      <c r="AU787" s="19" t="s">
        <v>87</v>
      </c>
      <c r="AY787" s="19" t="s">
        <v>406</v>
      </c>
      <c r="BE787" s="212">
        <f>IF(N787="základní",J787,0)</f>
        <v>0</v>
      </c>
      <c r="BF787" s="212">
        <f>IF(N787="snížená",J787,0)</f>
        <v>0</v>
      </c>
      <c r="BG787" s="212">
        <f>IF(N787="zákl. přenesená",J787,0)</f>
        <v>0</v>
      </c>
      <c r="BH787" s="212">
        <f>IF(N787="sníž. přenesená",J787,0)</f>
        <v>0</v>
      </c>
      <c r="BI787" s="212">
        <f>IF(N787="nulová",J787,0)</f>
        <v>0</v>
      </c>
      <c r="BJ787" s="19" t="s">
        <v>23</v>
      </c>
      <c r="BK787" s="212">
        <f>ROUND(I787*H787,2)</f>
        <v>0</v>
      </c>
      <c r="BL787" s="19" t="s">
        <v>415</v>
      </c>
      <c r="BM787" s="19" t="s">
        <v>5658</v>
      </c>
    </row>
    <row r="788" spans="2:65" s="12" customFormat="1" x14ac:dyDescent="0.3">
      <c r="B788" s="213"/>
      <c r="C788" s="214"/>
      <c r="D788" s="215" t="s">
        <v>417</v>
      </c>
      <c r="E788" s="216" t="s">
        <v>36</v>
      </c>
      <c r="F788" s="217" t="s">
        <v>5659</v>
      </c>
      <c r="G788" s="214"/>
      <c r="H788" s="218" t="s">
        <v>36</v>
      </c>
      <c r="I788" s="219"/>
      <c r="J788" s="214"/>
      <c r="K788" s="214"/>
      <c r="L788" s="220"/>
      <c r="M788" s="221"/>
      <c r="N788" s="222"/>
      <c r="O788" s="222"/>
      <c r="P788" s="222"/>
      <c r="Q788" s="222"/>
      <c r="R788" s="222"/>
      <c r="S788" s="222"/>
      <c r="T788" s="223"/>
      <c r="AT788" s="224" t="s">
        <v>417</v>
      </c>
      <c r="AU788" s="224" t="s">
        <v>87</v>
      </c>
      <c r="AV788" s="12" t="s">
        <v>23</v>
      </c>
      <c r="AW788" s="12" t="s">
        <v>43</v>
      </c>
      <c r="AX788" s="12" t="s">
        <v>79</v>
      </c>
      <c r="AY788" s="224" t="s">
        <v>406</v>
      </c>
    </row>
    <row r="789" spans="2:65" s="13" customFormat="1" x14ac:dyDescent="0.3">
      <c r="B789" s="225"/>
      <c r="C789" s="226"/>
      <c r="D789" s="215" t="s">
        <v>417</v>
      </c>
      <c r="E789" s="227" t="s">
        <v>36</v>
      </c>
      <c r="F789" s="228" t="s">
        <v>5501</v>
      </c>
      <c r="G789" s="226"/>
      <c r="H789" s="229">
        <v>17.266999999999999</v>
      </c>
      <c r="I789" s="230"/>
      <c r="J789" s="226"/>
      <c r="K789" s="226"/>
      <c r="L789" s="231"/>
      <c r="M789" s="232"/>
      <c r="N789" s="233"/>
      <c r="O789" s="233"/>
      <c r="P789" s="233"/>
      <c r="Q789" s="233"/>
      <c r="R789" s="233"/>
      <c r="S789" s="233"/>
      <c r="T789" s="234"/>
      <c r="AT789" s="235" t="s">
        <v>417</v>
      </c>
      <c r="AU789" s="235" t="s">
        <v>87</v>
      </c>
      <c r="AV789" s="13" t="s">
        <v>87</v>
      </c>
      <c r="AW789" s="13" t="s">
        <v>43</v>
      </c>
      <c r="AX789" s="13" t="s">
        <v>79</v>
      </c>
      <c r="AY789" s="235" t="s">
        <v>406</v>
      </c>
    </row>
    <row r="790" spans="2:65" s="13" customFormat="1" x14ac:dyDescent="0.3">
      <c r="B790" s="225"/>
      <c r="C790" s="226"/>
      <c r="D790" s="215" t="s">
        <v>417</v>
      </c>
      <c r="E790" s="227" t="s">
        <v>36</v>
      </c>
      <c r="F790" s="228" t="s">
        <v>5660</v>
      </c>
      <c r="G790" s="226"/>
      <c r="H790" s="229">
        <v>-0.83399999999999996</v>
      </c>
      <c r="I790" s="230"/>
      <c r="J790" s="226"/>
      <c r="K790" s="226"/>
      <c r="L790" s="231"/>
      <c r="M790" s="232"/>
      <c r="N790" s="233"/>
      <c r="O790" s="233"/>
      <c r="P790" s="233"/>
      <c r="Q790" s="233"/>
      <c r="R790" s="233"/>
      <c r="S790" s="233"/>
      <c r="T790" s="234"/>
      <c r="AT790" s="235" t="s">
        <v>417</v>
      </c>
      <c r="AU790" s="235" t="s">
        <v>87</v>
      </c>
      <c r="AV790" s="13" t="s">
        <v>87</v>
      </c>
      <c r="AW790" s="13" t="s">
        <v>43</v>
      </c>
      <c r="AX790" s="13" t="s">
        <v>79</v>
      </c>
      <c r="AY790" s="235" t="s">
        <v>406</v>
      </c>
    </row>
    <row r="791" spans="2:65" s="13" customFormat="1" x14ac:dyDescent="0.3">
      <c r="B791" s="225"/>
      <c r="C791" s="226"/>
      <c r="D791" s="215" t="s">
        <v>417</v>
      </c>
      <c r="E791" s="227" t="s">
        <v>36</v>
      </c>
      <c r="F791" s="228" t="s">
        <v>4294</v>
      </c>
      <c r="G791" s="226"/>
      <c r="H791" s="229">
        <v>-5.04</v>
      </c>
      <c r="I791" s="230"/>
      <c r="J791" s="226"/>
      <c r="K791" s="226"/>
      <c r="L791" s="231"/>
      <c r="M791" s="232"/>
      <c r="N791" s="233"/>
      <c r="O791" s="233"/>
      <c r="P791" s="233"/>
      <c r="Q791" s="233"/>
      <c r="R791" s="233"/>
      <c r="S791" s="233"/>
      <c r="T791" s="234"/>
      <c r="AT791" s="235" t="s">
        <v>417</v>
      </c>
      <c r="AU791" s="235" t="s">
        <v>87</v>
      </c>
      <c r="AV791" s="13" t="s">
        <v>87</v>
      </c>
      <c r="AW791" s="13" t="s">
        <v>43</v>
      </c>
      <c r="AX791" s="13" t="s">
        <v>79</v>
      </c>
      <c r="AY791" s="235" t="s">
        <v>406</v>
      </c>
    </row>
    <row r="792" spans="2:65" s="13" customFormat="1" x14ac:dyDescent="0.3">
      <c r="B792" s="225"/>
      <c r="C792" s="226"/>
      <c r="D792" s="215" t="s">
        <v>417</v>
      </c>
      <c r="E792" s="227" t="s">
        <v>36</v>
      </c>
      <c r="F792" s="228" t="s">
        <v>5661</v>
      </c>
      <c r="G792" s="226"/>
      <c r="H792" s="229">
        <v>5.2919999999999998</v>
      </c>
      <c r="I792" s="230"/>
      <c r="J792" s="226"/>
      <c r="K792" s="226"/>
      <c r="L792" s="231"/>
      <c r="M792" s="232"/>
      <c r="N792" s="233"/>
      <c r="O792" s="233"/>
      <c r="P792" s="233"/>
      <c r="Q792" s="233"/>
      <c r="R792" s="233"/>
      <c r="S792" s="233"/>
      <c r="T792" s="234"/>
      <c r="AT792" s="235" t="s">
        <v>417</v>
      </c>
      <c r="AU792" s="235" t="s">
        <v>87</v>
      </c>
      <c r="AV792" s="13" t="s">
        <v>87</v>
      </c>
      <c r="AW792" s="13" t="s">
        <v>43</v>
      </c>
      <c r="AX792" s="13" t="s">
        <v>79</v>
      </c>
      <c r="AY792" s="235" t="s">
        <v>406</v>
      </c>
    </row>
    <row r="793" spans="2:65" s="12" customFormat="1" x14ac:dyDescent="0.3">
      <c r="B793" s="213"/>
      <c r="C793" s="214"/>
      <c r="D793" s="215" t="s">
        <v>417</v>
      </c>
      <c r="E793" s="216" t="s">
        <v>36</v>
      </c>
      <c r="F793" s="217" t="s">
        <v>5662</v>
      </c>
      <c r="G793" s="214"/>
      <c r="H793" s="218" t="s">
        <v>36</v>
      </c>
      <c r="I793" s="219"/>
      <c r="J793" s="214"/>
      <c r="K793" s="214"/>
      <c r="L793" s="220"/>
      <c r="M793" s="221"/>
      <c r="N793" s="222"/>
      <c r="O793" s="222"/>
      <c r="P793" s="222"/>
      <c r="Q793" s="222"/>
      <c r="R793" s="222"/>
      <c r="S793" s="222"/>
      <c r="T793" s="223"/>
      <c r="AT793" s="224" t="s">
        <v>417</v>
      </c>
      <c r="AU793" s="224" t="s">
        <v>87</v>
      </c>
      <c r="AV793" s="12" t="s">
        <v>23</v>
      </c>
      <c r="AW793" s="12" t="s">
        <v>43</v>
      </c>
      <c r="AX793" s="12" t="s">
        <v>79</v>
      </c>
      <c r="AY793" s="224" t="s">
        <v>406</v>
      </c>
    </row>
    <row r="794" spans="2:65" s="13" customFormat="1" x14ac:dyDescent="0.3">
      <c r="B794" s="225"/>
      <c r="C794" s="226"/>
      <c r="D794" s="215" t="s">
        <v>417</v>
      </c>
      <c r="E794" s="227" t="s">
        <v>36</v>
      </c>
      <c r="F794" s="228" t="s">
        <v>5663</v>
      </c>
      <c r="G794" s="226"/>
      <c r="H794" s="229">
        <v>51.02</v>
      </c>
      <c r="I794" s="230"/>
      <c r="J794" s="226"/>
      <c r="K794" s="226"/>
      <c r="L794" s="231"/>
      <c r="M794" s="232"/>
      <c r="N794" s="233"/>
      <c r="O794" s="233"/>
      <c r="P794" s="233"/>
      <c r="Q794" s="233"/>
      <c r="R794" s="233"/>
      <c r="S794" s="233"/>
      <c r="T794" s="234"/>
      <c r="AT794" s="235" t="s">
        <v>417</v>
      </c>
      <c r="AU794" s="235" t="s">
        <v>87</v>
      </c>
      <c r="AV794" s="13" t="s">
        <v>87</v>
      </c>
      <c r="AW794" s="13" t="s">
        <v>43</v>
      </c>
      <c r="AX794" s="13" t="s">
        <v>79</v>
      </c>
      <c r="AY794" s="235" t="s">
        <v>406</v>
      </c>
    </row>
    <row r="795" spans="2:65" s="14" customFormat="1" x14ac:dyDescent="0.3">
      <c r="B795" s="236"/>
      <c r="C795" s="237"/>
      <c r="D795" s="247" t="s">
        <v>417</v>
      </c>
      <c r="E795" s="248" t="s">
        <v>4295</v>
      </c>
      <c r="F795" s="249" t="s">
        <v>421</v>
      </c>
      <c r="G795" s="237"/>
      <c r="H795" s="250">
        <v>67.704999999999998</v>
      </c>
      <c r="I795" s="241"/>
      <c r="J795" s="237"/>
      <c r="K795" s="237"/>
      <c r="L795" s="242"/>
      <c r="M795" s="243"/>
      <c r="N795" s="244"/>
      <c r="O795" s="244"/>
      <c r="P795" s="244"/>
      <c r="Q795" s="244"/>
      <c r="R795" s="244"/>
      <c r="S795" s="244"/>
      <c r="T795" s="245"/>
      <c r="AT795" s="246" t="s">
        <v>417</v>
      </c>
      <c r="AU795" s="246" t="s">
        <v>87</v>
      </c>
      <c r="AV795" s="14" t="s">
        <v>415</v>
      </c>
      <c r="AW795" s="14" t="s">
        <v>43</v>
      </c>
      <c r="AX795" s="14" t="s">
        <v>23</v>
      </c>
      <c r="AY795" s="246" t="s">
        <v>406</v>
      </c>
    </row>
    <row r="796" spans="2:65" s="1" customFormat="1" ht="22.5" customHeight="1" x14ac:dyDescent="0.3">
      <c r="B796" s="37"/>
      <c r="C796" s="201" t="s">
        <v>1507</v>
      </c>
      <c r="D796" s="201" t="s">
        <v>410</v>
      </c>
      <c r="E796" s="202" t="s">
        <v>1557</v>
      </c>
      <c r="F796" s="203" t="s">
        <v>1558</v>
      </c>
      <c r="G796" s="204" t="s">
        <v>596</v>
      </c>
      <c r="H796" s="205">
        <v>22</v>
      </c>
      <c r="I796" s="206"/>
      <c r="J796" s="207">
        <f>ROUND(I796*H796,2)</f>
        <v>0</v>
      </c>
      <c r="K796" s="203" t="s">
        <v>36</v>
      </c>
      <c r="L796" s="57"/>
      <c r="M796" s="208" t="s">
        <v>36</v>
      </c>
      <c r="N796" s="209" t="s">
        <v>50</v>
      </c>
      <c r="O796" s="38"/>
      <c r="P796" s="210">
        <f>O796*H796</f>
        <v>0</v>
      </c>
      <c r="Q796" s="210">
        <v>1.1E-4</v>
      </c>
      <c r="R796" s="210">
        <f>Q796*H796</f>
        <v>2.4200000000000003E-3</v>
      </c>
      <c r="S796" s="210">
        <v>0</v>
      </c>
      <c r="T796" s="211">
        <f>S796*H796</f>
        <v>0</v>
      </c>
      <c r="AR796" s="19" t="s">
        <v>415</v>
      </c>
      <c r="AT796" s="19" t="s">
        <v>410</v>
      </c>
      <c r="AU796" s="19" t="s">
        <v>87</v>
      </c>
      <c r="AY796" s="19" t="s">
        <v>406</v>
      </c>
      <c r="BE796" s="212">
        <f>IF(N796="základní",J796,0)</f>
        <v>0</v>
      </c>
      <c r="BF796" s="212">
        <f>IF(N796="snížená",J796,0)</f>
        <v>0</v>
      </c>
      <c r="BG796" s="212">
        <f>IF(N796="zákl. přenesená",J796,0)</f>
        <v>0</v>
      </c>
      <c r="BH796" s="212">
        <f>IF(N796="sníž. přenesená",J796,0)</f>
        <v>0</v>
      </c>
      <c r="BI796" s="212">
        <f>IF(N796="nulová",J796,0)</f>
        <v>0</v>
      </c>
      <c r="BJ796" s="19" t="s">
        <v>23</v>
      </c>
      <c r="BK796" s="212">
        <f>ROUND(I796*H796,2)</f>
        <v>0</v>
      </c>
      <c r="BL796" s="19" t="s">
        <v>415</v>
      </c>
      <c r="BM796" s="19" t="s">
        <v>5664</v>
      </c>
    </row>
    <row r="797" spans="2:65" s="13" customFormat="1" x14ac:dyDescent="0.3">
      <c r="B797" s="225"/>
      <c r="C797" s="226"/>
      <c r="D797" s="215" t="s">
        <v>417</v>
      </c>
      <c r="E797" s="227" t="s">
        <v>36</v>
      </c>
      <c r="F797" s="228" t="s">
        <v>5665</v>
      </c>
      <c r="G797" s="226"/>
      <c r="H797" s="229">
        <v>44</v>
      </c>
      <c r="I797" s="230"/>
      <c r="J797" s="226"/>
      <c r="K797" s="226"/>
      <c r="L797" s="231"/>
      <c r="M797" s="232"/>
      <c r="N797" s="233"/>
      <c r="O797" s="233"/>
      <c r="P797" s="233"/>
      <c r="Q797" s="233"/>
      <c r="R797" s="233"/>
      <c r="S797" s="233"/>
      <c r="T797" s="234"/>
      <c r="AT797" s="235" t="s">
        <v>417</v>
      </c>
      <c r="AU797" s="235" t="s">
        <v>87</v>
      </c>
      <c r="AV797" s="13" t="s">
        <v>87</v>
      </c>
      <c r="AW797" s="13" t="s">
        <v>43</v>
      </c>
      <c r="AX797" s="13" t="s">
        <v>79</v>
      </c>
      <c r="AY797" s="235" t="s">
        <v>406</v>
      </c>
    </row>
    <row r="798" spans="2:65" s="15" customFormat="1" x14ac:dyDescent="0.3">
      <c r="B798" s="254"/>
      <c r="C798" s="255"/>
      <c r="D798" s="215" t="s">
        <v>417</v>
      </c>
      <c r="E798" s="256" t="s">
        <v>251</v>
      </c>
      <c r="F798" s="257" t="s">
        <v>435</v>
      </c>
      <c r="G798" s="255"/>
      <c r="H798" s="258">
        <v>44</v>
      </c>
      <c r="I798" s="259"/>
      <c r="J798" s="255"/>
      <c r="K798" s="255"/>
      <c r="L798" s="260"/>
      <c r="M798" s="261"/>
      <c r="N798" s="262"/>
      <c r="O798" s="262"/>
      <c r="P798" s="262"/>
      <c r="Q798" s="262"/>
      <c r="R798" s="262"/>
      <c r="S798" s="262"/>
      <c r="T798" s="263"/>
      <c r="AT798" s="264" t="s">
        <v>417</v>
      </c>
      <c r="AU798" s="264" t="s">
        <v>87</v>
      </c>
      <c r="AV798" s="15" t="s">
        <v>94</v>
      </c>
      <c r="AW798" s="15" t="s">
        <v>43</v>
      </c>
      <c r="AX798" s="15" t="s">
        <v>79</v>
      </c>
      <c r="AY798" s="264" t="s">
        <v>406</v>
      </c>
    </row>
    <row r="799" spans="2:65" s="13" customFormat="1" x14ac:dyDescent="0.3">
      <c r="B799" s="225"/>
      <c r="C799" s="226"/>
      <c r="D799" s="247" t="s">
        <v>417</v>
      </c>
      <c r="E799" s="251" t="s">
        <v>36</v>
      </c>
      <c r="F799" s="252" t="s">
        <v>1561</v>
      </c>
      <c r="G799" s="226"/>
      <c r="H799" s="253">
        <v>22</v>
      </c>
      <c r="I799" s="230"/>
      <c r="J799" s="226"/>
      <c r="K799" s="226"/>
      <c r="L799" s="231"/>
      <c r="M799" s="232"/>
      <c r="N799" s="233"/>
      <c r="O799" s="233"/>
      <c r="P799" s="233"/>
      <c r="Q799" s="233"/>
      <c r="R799" s="233"/>
      <c r="S799" s="233"/>
      <c r="T799" s="234"/>
      <c r="AT799" s="235" t="s">
        <v>417</v>
      </c>
      <c r="AU799" s="235" t="s">
        <v>87</v>
      </c>
      <c r="AV799" s="13" t="s">
        <v>87</v>
      </c>
      <c r="AW799" s="13" t="s">
        <v>43</v>
      </c>
      <c r="AX799" s="13" t="s">
        <v>23</v>
      </c>
      <c r="AY799" s="235" t="s">
        <v>406</v>
      </c>
    </row>
    <row r="800" spans="2:65" s="1" customFormat="1" ht="22.5" customHeight="1" x14ac:dyDescent="0.3">
      <c r="B800" s="37"/>
      <c r="C800" s="201" t="s">
        <v>1512</v>
      </c>
      <c r="D800" s="201" t="s">
        <v>410</v>
      </c>
      <c r="E800" s="202" t="s">
        <v>1563</v>
      </c>
      <c r="F800" s="203" t="s">
        <v>1564</v>
      </c>
      <c r="G800" s="204" t="s">
        <v>596</v>
      </c>
      <c r="H800" s="205">
        <v>22</v>
      </c>
      <c r="I800" s="206"/>
      <c r="J800" s="207">
        <f>ROUND(I800*H800,2)</f>
        <v>0</v>
      </c>
      <c r="K800" s="203" t="s">
        <v>36</v>
      </c>
      <c r="L800" s="57"/>
      <c r="M800" s="208" t="s">
        <v>36</v>
      </c>
      <c r="N800" s="209" t="s">
        <v>50</v>
      </c>
      <c r="O800" s="38"/>
      <c r="P800" s="210">
        <f>O800*H800</f>
        <v>0</v>
      </c>
      <c r="Q800" s="210">
        <v>1.1E-4</v>
      </c>
      <c r="R800" s="210">
        <f>Q800*H800</f>
        <v>2.4200000000000003E-3</v>
      </c>
      <c r="S800" s="210">
        <v>0</v>
      </c>
      <c r="T800" s="211">
        <f>S800*H800</f>
        <v>0</v>
      </c>
      <c r="AR800" s="19" t="s">
        <v>415</v>
      </c>
      <c r="AT800" s="19" t="s">
        <v>410</v>
      </c>
      <c r="AU800" s="19" t="s">
        <v>87</v>
      </c>
      <c r="AY800" s="19" t="s">
        <v>406</v>
      </c>
      <c r="BE800" s="212">
        <f>IF(N800="základní",J800,0)</f>
        <v>0</v>
      </c>
      <c r="BF800" s="212">
        <f>IF(N800="snížená",J800,0)</f>
        <v>0</v>
      </c>
      <c r="BG800" s="212">
        <f>IF(N800="zákl. přenesená",J800,0)</f>
        <v>0</v>
      </c>
      <c r="BH800" s="212">
        <f>IF(N800="sníž. přenesená",J800,0)</f>
        <v>0</v>
      </c>
      <c r="BI800" s="212">
        <f>IF(N800="nulová",J800,0)</f>
        <v>0</v>
      </c>
      <c r="BJ800" s="19" t="s">
        <v>23</v>
      </c>
      <c r="BK800" s="212">
        <f>ROUND(I800*H800,2)</f>
        <v>0</v>
      </c>
      <c r="BL800" s="19" t="s">
        <v>415</v>
      </c>
      <c r="BM800" s="19" t="s">
        <v>5666</v>
      </c>
    </row>
    <row r="801" spans="2:65" s="13" customFormat="1" x14ac:dyDescent="0.3">
      <c r="B801" s="225"/>
      <c r="C801" s="226"/>
      <c r="D801" s="247" t="s">
        <v>417</v>
      </c>
      <c r="E801" s="251" t="s">
        <v>36</v>
      </c>
      <c r="F801" s="252" t="s">
        <v>1561</v>
      </c>
      <c r="G801" s="226"/>
      <c r="H801" s="253">
        <v>22</v>
      </c>
      <c r="I801" s="230"/>
      <c r="J801" s="226"/>
      <c r="K801" s="226"/>
      <c r="L801" s="231"/>
      <c r="M801" s="232"/>
      <c r="N801" s="233"/>
      <c r="O801" s="233"/>
      <c r="P801" s="233"/>
      <c r="Q801" s="233"/>
      <c r="R801" s="233"/>
      <c r="S801" s="233"/>
      <c r="T801" s="234"/>
      <c r="AT801" s="235" t="s">
        <v>417</v>
      </c>
      <c r="AU801" s="235" t="s">
        <v>87</v>
      </c>
      <c r="AV801" s="13" t="s">
        <v>87</v>
      </c>
      <c r="AW801" s="13" t="s">
        <v>43</v>
      </c>
      <c r="AX801" s="13" t="s">
        <v>23</v>
      </c>
      <c r="AY801" s="235" t="s">
        <v>406</v>
      </c>
    </row>
    <row r="802" spans="2:65" s="1" customFormat="1" ht="22.5" customHeight="1" x14ac:dyDescent="0.3">
      <c r="B802" s="37"/>
      <c r="C802" s="201" t="s">
        <v>1518</v>
      </c>
      <c r="D802" s="201" t="s">
        <v>410</v>
      </c>
      <c r="E802" s="202" t="s">
        <v>1546</v>
      </c>
      <c r="F802" s="203" t="s">
        <v>1547</v>
      </c>
      <c r="G802" s="204" t="s">
        <v>596</v>
      </c>
      <c r="H802" s="205">
        <v>6</v>
      </c>
      <c r="I802" s="206"/>
      <c r="J802" s="207">
        <f>ROUND(I802*H802,2)</f>
        <v>0</v>
      </c>
      <c r="K802" s="203" t="s">
        <v>414</v>
      </c>
      <c r="L802" s="57"/>
      <c r="M802" s="208" t="s">
        <v>36</v>
      </c>
      <c r="N802" s="209" t="s">
        <v>50</v>
      </c>
      <c r="O802" s="38"/>
      <c r="P802" s="210">
        <f>O802*H802</f>
        <v>0</v>
      </c>
      <c r="Q802" s="210">
        <v>1.916E-2</v>
      </c>
      <c r="R802" s="210">
        <f>Q802*H802</f>
        <v>0.11496000000000001</v>
      </c>
      <c r="S802" s="210">
        <v>0</v>
      </c>
      <c r="T802" s="211">
        <f>S802*H802</f>
        <v>0</v>
      </c>
      <c r="AR802" s="19" t="s">
        <v>415</v>
      </c>
      <c r="AT802" s="19" t="s">
        <v>410</v>
      </c>
      <c r="AU802" s="19" t="s">
        <v>87</v>
      </c>
      <c r="AY802" s="19" t="s">
        <v>406</v>
      </c>
      <c r="BE802" s="212">
        <f>IF(N802="základní",J802,0)</f>
        <v>0</v>
      </c>
      <c r="BF802" s="212">
        <f>IF(N802="snížená",J802,0)</f>
        <v>0</v>
      </c>
      <c r="BG802" s="212">
        <f>IF(N802="zákl. přenesená",J802,0)</f>
        <v>0</v>
      </c>
      <c r="BH802" s="212">
        <f>IF(N802="sníž. přenesená",J802,0)</f>
        <v>0</v>
      </c>
      <c r="BI802" s="212">
        <f>IF(N802="nulová",J802,0)</f>
        <v>0</v>
      </c>
      <c r="BJ802" s="19" t="s">
        <v>23</v>
      </c>
      <c r="BK802" s="212">
        <f>ROUND(I802*H802,2)</f>
        <v>0</v>
      </c>
      <c r="BL802" s="19" t="s">
        <v>415</v>
      </c>
      <c r="BM802" s="19" t="s">
        <v>5667</v>
      </c>
    </row>
    <row r="803" spans="2:65" s="12" customFormat="1" x14ac:dyDescent="0.3">
      <c r="B803" s="213"/>
      <c r="C803" s="214"/>
      <c r="D803" s="215" t="s">
        <v>417</v>
      </c>
      <c r="E803" s="216" t="s">
        <v>36</v>
      </c>
      <c r="F803" s="217" t="s">
        <v>5668</v>
      </c>
      <c r="G803" s="214"/>
      <c r="H803" s="218" t="s">
        <v>36</v>
      </c>
      <c r="I803" s="219"/>
      <c r="J803" s="214"/>
      <c r="K803" s="214"/>
      <c r="L803" s="220"/>
      <c r="M803" s="221"/>
      <c r="N803" s="222"/>
      <c r="O803" s="222"/>
      <c r="P803" s="222"/>
      <c r="Q803" s="222"/>
      <c r="R803" s="222"/>
      <c r="S803" s="222"/>
      <c r="T803" s="223"/>
      <c r="AT803" s="224" t="s">
        <v>417</v>
      </c>
      <c r="AU803" s="224" t="s">
        <v>87</v>
      </c>
      <c r="AV803" s="12" t="s">
        <v>23</v>
      </c>
      <c r="AW803" s="12" t="s">
        <v>43</v>
      </c>
      <c r="AX803" s="12" t="s">
        <v>79</v>
      </c>
      <c r="AY803" s="224" t="s">
        <v>406</v>
      </c>
    </row>
    <row r="804" spans="2:65" s="13" customFormat="1" x14ac:dyDescent="0.3">
      <c r="B804" s="225"/>
      <c r="C804" s="226"/>
      <c r="D804" s="247" t="s">
        <v>417</v>
      </c>
      <c r="E804" s="251" t="s">
        <v>36</v>
      </c>
      <c r="F804" s="252" t="s">
        <v>5669</v>
      </c>
      <c r="G804" s="226"/>
      <c r="H804" s="253">
        <v>6</v>
      </c>
      <c r="I804" s="230"/>
      <c r="J804" s="226"/>
      <c r="K804" s="226"/>
      <c r="L804" s="231"/>
      <c r="M804" s="232"/>
      <c r="N804" s="233"/>
      <c r="O804" s="233"/>
      <c r="P804" s="233"/>
      <c r="Q804" s="233"/>
      <c r="R804" s="233"/>
      <c r="S804" s="233"/>
      <c r="T804" s="234"/>
      <c r="AT804" s="235" t="s">
        <v>417</v>
      </c>
      <c r="AU804" s="235" t="s">
        <v>87</v>
      </c>
      <c r="AV804" s="13" t="s">
        <v>87</v>
      </c>
      <c r="AW804" s="13" t="s">
        <v>43</v>
      </c>
      <c r="AX804" s="13" t="s">
        <v>23</v>
      </c>
      <c r="AY804" s="235" t="s">
        <v>406</v>
      </c>
    </row>
    <row r="805" spans="2:65" s="1" customFormat="1" ht="22.5" customHeight="1" x14ac:dyDescent="0.3">
      <c r="B805" s="37"/>
      <c r="C805" s="268" t="s">
        <v>1523</v>
      </c>
      <c r="D805" s="268" t="s">
        <v>533</v>
      </c>
      <c r="E805" s="269" t="s">
        <v>1552</v>
      </c>
      <c r="F805" s="270" t="s">
        <v>1553</v>
      </c>
      <c r="G805" s="271" t="s">
        <v>1363</v>
      </c>
      <c r="H805" s="272">
        <v>6.12</v>
      </c>
      <c r="I805" s="273"/>
      <c r="J805" s="274">
        <f>ROUND(I805*H805,2)</f>
        <v>0</v>
      </c>
      <c r="K805" s="270" t="s">
        <v>414</v>
      </c>
      <c r="L805" s="275"/>
      <c r="M805" s="276" t="s">
        <v>36</v>
      </c>
      <c r="N805" s="277" t="s">
        <v>50</v>
      </c>
      <c r="O805" s="38"/>
      <c r="P805" s="210">
        <f>O805*H805</f>
        <v>0</v>
      </c>
      <c r="Q805" s="210">
        <v>0.60899999999999999</v>
      </c>
      <c r="R805" s="210">
        <f>Q805*H805</f>
        <v>3.7270799999999999</v>
      </c>
      <c r="S805" s="210">
        <v>0</v>
      </c>
      <c r="T805" s="211">
        <f>S805*H805</f>
        <v>0</v>
      </c>
      <c r="AR805" s="19" t="s">
        <v>457</v>
      </c>
      <c r="AT805" s="19" t="s">
        <v>533</v>
      </c>
      <c r="AU805" s="19" t="s">
        <v>87</v>
      </c>
      <c r="AY805" s="19" t="s">
        <v>406</v>
      </c>
      <c r="BE805" s="212">
        <f>IF(N805="základní",J805,0)</f>
        <v>0</v>
      </c>
      <c r="BF805" s="212">
        <f>IF(N805="snížená",J805,0)</f>
        <v>0</v>
      </c>
      <c r="BG805" s="212">
        <f>IF(N805="zákl. přenesená",J805,0)</f>
        <v>0</v>
      </c>
      <c r="BH805" s="212">
        <f>IF(N805="sníž. přenesená",J805,0)</f>
        <v>0</v>
      </c>
      <c r="BI805" s="212">
        <f>IF(N805="nulová",J805,0)</f>
        <v>0</v>
      </c>
      <c r="BJ805" s="19" t="s">
        <v>23</v>
      </c>
      <c r="BK805" s="212">
        <f>ROUND(I805*H805,2)</f>
        <v>0</v>
      </c>
      <c r="BL805" s="19" t="s">
        <v>415</v>
      </c>
      <c r="BM805" s="19" t="s">
        <v>5670</v>
      </c>
    </row>
    <row r="806" spans="2:65" s="13" customFormat="1" x14ac:dyDescent="0.3">
      <c r="B806" s="225"/>
      <c r="C806" s="226"/>
      <c r="D806" s="247" t="s">
        <v>417</v>
      </c>
      <c r="E806" s="226"/>
      <c r="F806" s="252" t="s">
        <v>5671</v>
      </c>
      <c r="G806" s="226"/>
      <c r="H806" s="253">
        <v>6.12</v>
      </c>
      <c r="I806" s="230"/>
      <c r="J806" s="226"/>
      <c r="K806" s="226"/>
      <c r="L806" s="231"/>
      <c r="M806" s="232"/>
      <c r="N806" s="233"/>
      <c r="O806" s="233"/>
      <c r="P806" s="233"/>
      <c r="Q806" s="233"/>
      <c r="R806" s="233"/>
      <c r="S806" s="233"/>
      <c r="T806" s="234"/>
      <c r="AT806" s="235" t="s">
        <v>417</v>
      </c>
      <c r="AU806" s="235" t="s">
        <v>87</v>
      </c>
      <c r="AV806" s="13" t="s">
        <v>87</v>
      </c>
      <c r="AW806" s="13" t="s">
        <v>4</v>
      </c>
      <c r="AX806" s="13" t="s">
        <v>23</v>
      </c>
      <c r="AY806" s="235" t="s">
        <v>406</v>
      </c>
    </row>
    <row r="807" spans="2:65" s="1" customFormat="1" ht="22.5" customHeight="1" x14ac:dyDescent="0.3">
      <c r="B807" s="37"/>
      <c r="C807" s="201" t="s">
        <v>1528</v>
      </c>
      <c r="D807" s="201" t="s">
        <v>410</v>
      </c>
      <c r="E807" s="202" t="s">
        <v>1572</v>
      </c>
      <c r="F807" s="203" t="s">
        <v>1573</v>
      </c>
      <c r="G807" s="204" t="s">
        <v>596</v>
      </c>
      <c r="H807" s="205">
        <v>44</v>
      </c>
      <c r="I807" s="206"/>
      <c r="J807" s="207">
        <f>ROUND(I807*H807,2)</f>
        <v>0</v>
      </c>
      <c r="K807" s="203" t="s">
        <v>414</v>
      </c>
      <c r="L807" s="57"/>
      <c r="M807" s="208" t="s">
        <v>36</v>
      </c>
      <c r="N807" s="209" t="s">
        <v>50</v>
      </c>
      <c r="O807" s="38"/>
      <c r="P807" s="210">
        <f>O807*H807</f>
        <v>0</v>
      </c>
      <c r="Q807" s="210">
        <v>0</v>
      </c>
      <c r="R807" s="210">
        <f>Q807*H807</f>
        <v>0</v>
      </c>
      <c r="S807" s="210">
        <v>0</v>
      </c>
      <c r="T807" s="211">
        <f>S807*H807</f>
        <v>0</v>
      </c>
      <c r="AR807" s="19" t="s">
        <v>415</v>
      </c>
      <c r="AT807" s="19" t="s">
        <v>410</v>
      </c>
      <c r="AU807" s="19" t="s">
        <v>87</v>
      </c>
      <c r="AY807" s="19" t="s">
        <v>406</v>
      </c>
      <c r="BE807" s="212">
        <f>IF(N807="základní",J807,0)</f>
        <v>0</v>
      </c>
      <c r="BF807" s="212">
        <f>IF(N807="snížená",J807,0)</f>
        <v>0</v>
      </c>
      <c r="BG807" s="212">
        <f>IF(N807="zákl. přenesená",J807,0)</f>
        <v>0</v>
      </c>
      <c r="BH807" s="212">
        <f>IF(N807="sníž. přenesená",J807,0)</f>
        <v>0</v>
      </c>
      <c r="BI807" s="212">
        <f>IF(N807="nulová",J807,0)</f>
        <v>0</v>
      </c>
      <c r="BJ807" s="19" t="s">
        <v>23</v>
      </c>
      <c r="BK807" s="212">
        <f>ROUND(I807*H807,2)</f>
        <v>0</v>
      </c>
      <c r="BL807" s="19" t="s">
        <v>415</v>
      </c>
      <c r="BM807" s="19" t="s">
        <v>5672</v>
      </c>
    </row>
    <row r="808" spans="2:65" s="13" customFormat="1" x14ac:dyDescent="0.3">
      <c r="B808" s="225"/>
      <c r="C808" s="226"/>
      <c r="D808" s="247" t="s">
        <v>417</v>
      </c>
      <c r="E808" s="251" t="s">
        <v>36</v>
      </c>
      <c r="F808" s="252" t="s">
        <v>1575</v>
      </c>
      <c r="G808" s="226"/>
      <c r="H808" s="253">
        <v>44</v>
      </c>
      <c r="I808" s="230"/>
      <c r="J808" s="226"/>
      <c r="K808" s="226"/>
      <c r="L808" s="231"/>
      <c r="M808" s="232"/>
      <c r="N808" s="233"/>
      <c r="O808" s="233"/>
      <c r="P808" s="233"/>
      <c r="Q808" s="233"/>
      <c r="R808" s="233"/>
      <c r="S808" s="233"/>
      <c r="T808" s="234"/>
      <c r="AT808" s="235" t="s">
        <v>417</v>
      </c>
      <c r="AU808" s="235" t="s">
        <v>87</v>
      </c>
      <c r="AV808" s="13" t="s">
        <v>87</v>
      </c>
      <c r="AW808" s="13" t="s">
        <v>43</v>
      </c>
      <c r="AX808" s="13" t="s">
        <v>23</v>
      </c>
      <c r="AY808" s="235" t="s">
        <v>406</v>
      </c>
    </row>
    <row r="809" spans="2:65" s="1" customFormat="1" ht="22.5" customHeight="1" x14ac:dyDescent="0.3">
      <c r="B809" s="37"/>
      <c r="C809" s="268" t="s">
        <v>1536</v>
      </c>
      <c r="D809" s="268" t="s">
        <v>533</v>
      </c>
      <c r="E809" s="269" t="s">
        <v>1577</v>
      </c>
      <c r="F809" s="270" t="s">
        <v>1578</v>
      </c>
      <c r="G809" s="271" t="s">
        <v>596</v>
      </c>
      <c r="H809" s="272">
        <v>32.548000000000002</v>
      </c>
      <c r="I809" s="273"/>
      <c r="J809" s="274">
        <f>ROUND(I809*H809,2)</f>
        <v>0</v>
      </c>
      <c r="K809" s="270" t="s">
        <v>36</v>
      </c>
      <c r="L809" s="275"/>
      <c r="M809" s="276" t="s">
        <v>36</v>
      </c>
      <c r="N809" s="277" t="s">
        <v>50</v>
      </c>
      <c r="O809" s="38"/>
      <c r="P809" s="210">
        <f>O809*H809</f>
        <v>0</v>
      </c>
      <c r="Q809" s="210">
        <v>8.7299999999999999E-3</v>
      </c>
      <c r="R809" s="210">
        <f>Q809*H809</f>
        <v>0.28414403999999999</v>
      </c>
      <c r="S809" s="210">
        <v>0</v>
      </c>
      <c r="T809" s="211">
        <f>S809*H809</f>
        <v>0</v>
      </c>
      <c r="AR809" s="19" t="s">
        <v>457</v>
      </c>
      <c r="AT809" s="19" t="s">
        <v>533</v>
      </c>
      <c r="AU809" s="19" t="s">
        <v>87</v>
      </c>
      <c r="AY809" s="19" t="s">
        <v>406</v>
      </c>
      <c r="BE809" s="212">
        <f>IF(N809="základní",J809,0)</f>
        <v>0</v>
      </c>
      <c r="BF809" s="212">
        <f>IF(N809="snížená",J809,0)</f>
        <v>0</v>
      </c>
      <c r="BG809" s="212">
        <f>IF(N809="zákl. přenesená",J809,0)</f>
        <v>0</v>
      </c>
      <c r="BH809" s="212">
        <f>IF(N809="sníž. přenesená",J809,0)</f>
        <v>0</v>
      </c>
      <c r="BI809" s="212">
        <f>IF(N809="nulová",J809,0)</f>
        <v>0</v>
      </c>
      <c r="BJ809" s="19" t="s">
        <v>23</v>
      </c>
      <c r="BK809" s="212">
        <f>ROUND(I809*H809,2)</f>
        <v>0</v>
      </c>
      <c r="BL809" s="19" t="s">
        <v>415</v>
      </c>
      <c r="BM809" s="19" t="s">
        <v>5673</v>
      </c>
    </row>
    <row r="810" spans="2:65" s="13" customFormat="1" x14ac:dyDescent="0.3">
      <c r="B810" s="225"/>
      <c r="C810" s="226"/>
      <c r="D810" s="215" t="s">
        <v>417</v>
      </c>
      <c r="E810" s="227" t="s">
        <v>300</v>
      </c>
      <c r="F810" s="228" t="s">
        <v>5674</v>
      </c>
      <c r="G810" s="226"/>
      <c r="H810" s="229">
        <v>31.6</v>
      </c>
      <c r="I810" s="230"/>
      <c r="J810" s="226"/>
      <c r="K810" s="226"/>
      <c r="L810" s="231"/>
      <c r="M810" s="232"/>
      <c r="N810" s="233"/>
      <c r="O810" s="233"/>
      <c r="P810" s="233"/>
      <c r="Q810" s="233"/>
      <c r="R810" s="233"/>
      <c r="S810" s="233"/>
      <c r="T810" s="234"/>
      <c r="AT810" s="235" t="s">
        <v>417</v>
      </c>
      <c r="AU810" s="235" t="s">
        <v>87</v>
      </c>
      <c r="AV810" s="13" t="s">
        <v>87</v>
      </c>
      <c r="AW810" s="13" t="s">
        <v>43</v>
      </c>
      <c r="AX810" s="13" t="s">
        <v>79</v>
      </c>
      <c r="AY810" s="235" t="s">
        <v>406</v>
      </c>
    </row>
    <row r="811" spans="2:65" s="13" customFormat="1" x14ac:dyDescent="0.3">
      <c r="B811" s="225"/>
      <c r="C811" s="226"/>
      <c r="D811" s="247" t="s">
        <v>417</v>
      </c>
      <c r="E811" s="251" t="s">
        <v>36</v>
      </c>
      <c r="F811" s="252" t="s">
        <v>1581</v>
      </c>
      <c r="G811" s="226"/>
      <c r="H811" s="253">
        <v>32.548000000000002</v>
      </c>
      <c r="I811" s="230"/>
      <c r="J811" s="226"/>
      <c r="K811" s="226"/>
      <c r="L811" s="231"/>
      <c r="M811" s="232"/>
      <c r="N811" s="233"/>
      <c r="O811" s="233"/>
      <c r="P811" s="233"/>
      <c r="Q811" s="233"/>
      <c r="R811" s="233"/>
      <c r="S811" s="233"/>
      <c r="T811" s="234"/>
      <c r="AT811" s="235" t="s">
        <v>417</v>
      </c>
      <c r="AU811" s="235" t="s">
        <v>87</v>
      </c>
      <c r="AV811" s="13" t="s">
        <v>87</v>
      </c>
      <c r="AW811" s="13" t="s">
        <v>43</v>
      </c>
      <c r="AX811" s="13" t="s">
        <v>23</v>
      </c>
      <c r="AY811" s="235" t="s">
        <v>406</v>
      </c>
    </row>
    <row r="812" spans="2:65" s="1" customFormat="1" ht="22.5" customHeight="1" x14ac:dyDescent="0.3">
      <c r="B812" s="37"/>
      <c r="C812" s="268" t="s">
        <v>1545</v>
      </c>
      <c r="D812" s="268" t="s">
        <v>533</v>
      </c>
      <c r="E812" s="269" t="s">
        <v>1583</v>
      </c>
      <c r="F812" s="270" t="s">
        <v>1584</v>
      </c>
      <c r="G812" s="271" t="s">
        <v>596</v>
      </c>
      <c r="H812" s="272">
        <v>12.772</v>
      </c>
      <c r="I812" s="273"/>
      <c r="J812" s="274">
        <f>ROUND(I812*H812,2)</f>
        <v>0</v>
      </c>
      <c r="K812" s="270" t="s">
        <v>36</v>
      </c>
      <c r="L812" s="275"/>
      <c r="M812" s="276" t="s">
        <v>36</v>
      </c>
      <c r="N812" s="277" t="s">
        <v>50</v>
      </c>
      <c r="O812" s="38"/>
      <c r="P812" s="210">
        <f>O812*H812</f>
        <v>0</v>
      </c>
      <c r="Q812" s="210">
        <v>8.7299999999999999E-3</v>
      </c>
      <c r="R812" s="210">
        <f>Q812*H812</f>
        <v>0.11149956</v>
      </c>
      <c r="S812" s="210">
        <v>0</v>
      </c>
      <c r="T812" s="211">
        <f>S812*H812</f>
        <v>0</v>
      </c>
      <c r="AR812" s="19" t="s">
        <v>457</v>
      </c>
      <c r="AT812" s="19" t="s">
        <v>533</v>
      </c>
      <c r="AU812" s="19" t="s">
        <v>87</v>
      </c>
      <c r="AY812" s="19" t="s">
        <v>406</v>
      </c>
      <c r="BE812" s="212">
        <f>IF(N812="základní",J812,0)</f>
        <v>0</v>
      </c>
      <c r="BF812" s="212">
        <f>IF(N812="snížená",J812,0)</f>
        <v>0</v>
      </c>
      <c r="BG812" s="212">
        <f>IF(N812="zákl. přenesená",J812,0)</f>
        <v>0</v>
      </c>
      <c r="BH812" s="212">
        <f>IF(N812="sníž. přenesená",J812,0)</f>
        <v>0</v>
      </c>
      <c r="BI812" s="212">
        <f>IF(N812="nulová",J812,0)</f>
        <v>0</v>
      </c>
      <c r="BJ812" s="19" t="s">
        <v>23</v>
      </c>
      <c r="BK812" s="212">
        <f>ROUND(I812*H812,2)</f>
        <v>0</v>
      </c>
      <c r="BL812" s="19" t="s">
        <v>415</v>
      </c>
      <c r="BM812" s="19" t="s">
        <v>5675</v>
      </c>
    </row>
    <row r="813" spans="2:65" s="13" customFormat="1" x14ac:dyDescent="0.3">
      <c r="B813" s="225"/>
      <c r="C813" s="226"/>
      <c r="D813" s="215" t="s">
        <v>417</v>
      </c>
      <c r="E813" s="227" t="s">
        <v>298</v>
      </c>
      <c r="F813" s="228" t="s">
        <v>5676</v>
      </c>
      <c r="G813" s="226"/>
      <c r="H813" s="229">
        <v>12.4</v>
      </c>
      <c r="I813" s="230"/>
      <c r="J813" s="226"/>
      <c r="K813" s="226"/>
      <c r="L813" s="231"/>
      <c r="M813" s="232"/>
      <c r="N813" s="233"/>
      <c r="O813" s="233"/>
      <c r="P813" s="233"/>
      <c r="Q813" s="233"/>
      <c r="R813" s="233"/>
      <c r="S813" s="233"/>
      <c r="T813" s="234"/>
      <c r="AT813" s="235" t="s">
        <v>417</v>
      </c>
      <c r="AU813" s="235" t="s">
        <v>87</v>
      </c>
      <c r="AV813" s="13" t="s">
        <v>87</v>
      </c>
      <c r="AW813" s="13" t="s">
        <v>43</v>
      </c>
      <c r="AX813" s="13" t="s">
        <v>79</v>
      </c>
      <c r="AY813" s="235" t="s">
        <v>406</v>
      </c>
    </row>
    <row r="814" spans="2:65" s="13" customFormat="1" x14ac:dyDescent="0.3">
      <c r="B814" s="225"/>
      <c r="C814" s="226"/>
      <c r="D814" s="247" t="s">
        <v>417</v>
      </c>
      <c r="E814" s="251" t="s">
        <v>36</v>
      </c>
      <c r="F814" s="252" t="s">
        <v>1586</v>
      </c>
      <c r="G814" s="226"/>
      <c r="H814" s="253">
        <v>12.772</v>
      </c>
      <c r="I814" s="230"/>
      <c r="J814" s="226"/>
      <c r="K814" s="226"/>
      <c r="L814" s="231"/>
      <c r="M814" s="232"/>
      <c r="N814" s="233"/>
      <c r="O814" s="233"/>
      <c r="P814" s="233"/>
      <c r="Q814" s="233"/>
      <c r="R814" s="233"/>
      <c r="S814" s="233"/>
      <c r="T814" s="234"/>
      <c r="AT814" s="235" t="s">
        <v>417</v>
      </c>
      <c r="AU814" s="235" t="s">
        <v>87</v>
      </c>
      <c r="AV814" s="13" t="s">
        <v>87</v>
      </c>
      <c r="AW814" s="13" t="s">
        <v>43</v>
      </c>
      <c r="AX814" s="13" t="s">
        <v>23</v>
      </c>
      <c r="AY814" s="235" t="s">
        <v>406</v>
      </c>
    </row>
    <row r="815" spans="2:65" s="1" customFormat="1" ht="22.5" customHeight="1" x14ac:dyDescent="0.3">
      <c r="B815" s="37"/>
      <c r="C815" s="201" t="s">
        <v>1551</v>
      </c>
      <c r="D815" s="201" t="s">
        <v>410</v>
      </c>
      <c r="E815" s="202" t="s">
        <v>1588</v>
      </c>
      <c r="F815" s="203" t="s">
        <v>1589</v>
      </c>
      <c r="G815" s="204" t="s">
        <v>596</v>
      </c>
      <c r="H815" s="205">
        <v>44</v>
      </c>
      <c r="I815" s="206"/>
      <c r="J815" s="207">
        <f>ROUND(I815*H815,2)</f>
        <v>0</v>
      </c>
      <c r="K815" s="203" t="s">
        <v>36</v>
      </c>
      <c r="L815" s="57"/>
      <c r="M815" s="208" t="s">
        <v>36</v>
      </c>
      <c r="N815" s="209" t="s">
        <v>50</v>
      </c>
      <c r="O815" s="38"/>
      <c r="P815" s="210">
        <f>O815*H815</f>
        <v>0</v>
      </c>
      <c r="Q815" s="210">
        <v>0</v>
      </c>
      <c r="R815" s="210">
        <f>Q815*H815</f>
        <v>0</v>
      </c>
      <c r="S815" s="210">
        <v>0</v>
      </c>
      <c r="T815" s="211">
        <f>S815*H815</f>
        <v>0</v>
      </c>
      <c r="AR815" s="19" t="s">
        <v>415</v>
      </c>
      <c r="AT815" s="19" t="s">
        <v>410</v>
      </c>
      <c r="AU815" s="19" t="s">
        <v>87</v>
      </c>
      <c r="AY815" s="19" t="s">
        <v>406</v>
      </c>
      <c r="BE815" s="212">
        <f>IF(N815="základní",J815,0)</f>
        <v>0</v>
      </c>
      <c r="BF815" s="212">
        <f>IF(N815="snížená",J815,0)</f>
        <v>0</v>
      </c>
      <c r="BG815" s="212">
        <f>IF(N815="zákl. přenesená",J815,0)</f>
        <v>0</v>
      </c>
      <c r="BH815" s="212">
        <f>IF(N815="sníž. přenesená",J815,0)</f>
        <v>0</v>
      </c>
      <c r="BI815" s="212">
        <f>IF(N815="nulová",J815,0)</f>
        <v>0</v>
      </c>
      <c r="BJ815" s="19" t="s">
        <v>23</v>
      </c>
      <c r="BK815" s="212">
        <f>ROUND(I815*H815,2)</f>
        <v>0</v>
      </c>
      <c r="BL815" s="19" t="s">
        <v>415</v>
      </c>
      <c r="BM815" s="19" t="s">
        <v>5677</v>
      </c>
    </row>
    <row r="816" spans="2:65" s="13" customFormat="1" x14ac:dyDescent="0.3">
      <c r="B816" s="225"/>
      <c r="C816" s="226"/>
      <c r="D816" s="247" t="s">
        <v>417</v>
      </c>
      <c r="E816" s="251" t="s">
        <v>36</v>
      </c>
      <c r="F816" s="252" t="s">
        <v>1575</v>
      </c>
      <c r="G816" s="226"/>
      <c r="H816" s="253">
        <v>44</v>
      </c>
      <c r="I816" s="230"/>
      <c r="J816" s="226"/>
      <c r="K816" s="226"/>
      <c r="L816" s="231"/>
      <c r="M816" s="232"/>
      <c r="N816" s="233"/>
      <c r="O816" s="233"/>
      <c r="P816" s="233"/>
      <c r="Q816" s="233"/>
      <c r="R816" s="233"/>
      <c r="S816" s="233"/>
      <c r="T816" s="234"/>
      <c r="AT816" s="235" t="s">
        <v>417</v>
      </c>
      <c r="AU816" s="235" t="s">
        <v>87</v>
      </c>
      <c r="AV816" s="13" t="s">
        <v>87</v>
      </c>
      <c r="AW816" s="13" t="s">
        <v>43</v>
      </c>
      <c r="AX816" s="13" t="s">
        <v>23</v>
      </c>
      <c r="AY816" s="235" t="s">
        <v>406</v>
      </c>
    </row>
    <row r="817" spans="2:65" s="1" customFormat="1" ht="22.5" customHeight="1" x14ac:dyDescent="0.3">
      <c r="B817" s="37"/>
      <c r="C817" s="201" t="s">
        <v>1556</v>
      </c>
      <c r="D817" s="201" t="s">
        <v>410</v>
      </c>
      <c r="E817" s="202" t="s">
        <v>1592</v>
      </c>
      <c r="F817" s="203" t="s">
        <v>1593</v>
      </c>
      <c r="G817" s="204" t="s">
        <v>466</v>
      </c>
      <c r="H817" s="205">
        <v>9.3490000000000002</v>
      </c>
      <c r="I817" s="206"/>
      <c r="J817" s="207">
        <f>ROUND(I817*H817,2)</f>
        <v>0</v>
      </c>
      <c r="K817" s="203" t="s">
        <v>414</v>
      </c>
      <c r="L817" s="57"/>
      <c r="M817" s="208" t="s">
        <v>36</v>
      </c>
      <c r="N817" s="209" t="s">
        <v>50</v>
      </c>
      <c r="O817" s="38"/>
      <c r="P817" s="210">
        <f>O817*H817</f>
        <v>0</v>
      </c>
      <c r="Q817" s="210">
        <v>0</v>
      </c>
      <c r="R817" s="210">
        <f>Q817*H817</f>
        <v>0</v>
      </c>
      <c r="S817" s="210">
        <v>0</v>
      </c>
      <c r="T817" s="211">
        <f>S817*H817</f>
        <v>0</v>
      </c>
      <c r="AR817" s="19" t="s">
        <v>415</v>
      </c>
      <c r="AT817" s="19" t="s">
        <v>410</v>
      </c>
      <c r="AU817" s="19" t="s">
        <v>87</v>
      </c>
      <c r="AY817" s="19" t="s">
        <v>406</v>
      </c>
      <c r="BE817" s="212">
        <f>IF(N817="základní",J817,0)</f>
        <v>0</v>
      </c>
      <c r="BF817" s="212">
        <f>IF(N817="snížená",J817,0)</f>
        <v>0</v>
      </c>
      <c r="BG817" s="212">
        <f>IF(N817="zákl. přenesená",J817,0)</f>
        <v>0</v>
      </c>
      <c r="BH817" s="212">
        <f>IF(N817="sníž. přenesená",J817,0)</f>
        <v>0</v>
      </c>
      <c r="BI817" s="212">
        <f>IF(N817="nulová",J817,0)</f>
        <v>0</v>
      </c>
      <c r="BJ817" s="19" t="s">
        <v>23</v>
      </c>
      <c r="BK817" s="212">
        <f>ROUND(I817*H817,2)</f>
        <v>0</v>
      </c>
      <c r="BL817" s="19" t="s">
        <v>415</v>
      </c>
      <c r="BM817" s="19" t="s">
        <v>5678</v>
      </c>
    </row>
    <row r="818" spans="2:65" s="13" customFormat="1" x14ac:dyDescent="0.3">
      <c r="B818" s="225"/>
      <c r="C818" s="226"/>
      <c r="D818" s="247" t="s">
        <v>417</v>
      </c>
      <c r="E818" s="251" t="s">
        <v>36</v>
      </c>
      <c r="F818" s="252" t="s">
        <v>1595</v>
      </c>
      <c r="G818" s="226"/>
      <c r="H818" s="253">
        <v>9.3490000000000002</v>
      </c>
      <c r="I818" s="230"/>
      <c r="J818" s="226"/>
      <c r="K818" s="226"/>
      <c r="L818" s="231"/>
      <c r="M818" s="232"/>
      <c r="N818" s="233"/>
      <c r="O818" s="233"/>
      <c r="P818" s="233"/>
      <c r="Q818" s="233"/>
      <c r="R818" s="233"/>
      <c r="S818" s="233"/>
      <c r="T818" s="234"/>
      <c r="AT818" s="235" t="s">
        <v>417</v>
      </c>
      <c r="AU818" s="235" t="s">
        <v>87</v>
      </c>
      <c r="AV818" s="13" t="s">
        <v>87</v>
      </c>
      <c r="AW818" s="13" t="s">
        <v>43</v>
      </c>
      <c r="AX818" s="13" t="s">
        <v>23</v>
      </c>
      <c r="AY818" s="235" t="s">
        <v>406</v>
      </c>
    </row>
    <row r="819" spans="2:65" s="1" customFormat="1" ht="22.5" customHeight="1" x14ac:dyDescent="0.3">
      <c r="B819" s="37"/>
      <c r="C819" s="268" t="s">
        <v>1562</v>
      </c>
      <c r="D819" s="268" t="s">
        <v>533</v>
      </c>
      <c r="E819" s="269" t="s">
        <v>1597</v>
      </c>
      <c r="F819" s="270" t="s">
        <v>1598</v>
      </c>
      <c r="G819" s="271" t="s">
        <v>466</v>
      </c>
      <c r="H819" s="272">
        <v>10.284000000000001</v>
      </c>
      <c r="I819" s="273"/>
      <c r="J819" s="274">
        <f>ROUND(I819*H819,2)</f>
        <v>0</v>
      </c>
      <c r="K819" s="270" t="s">
        <v>36</v>
      </c>
      <c r="L819" s="275"/>
      <c r="M819" s="276" t="s">
        <v>36</v>
      </c>
      <c r="N819" s="277" t="s">
        <v>50</v>
      </c>
      <c r="O819" s="38"/>
      <c r="P819" s="210">
        <f>O819*H819</f>
        <v>0</v>
      </c>
      <c r="Q819" s="210">
        <v>2.9999999999999997E-4</v>
      </c>
      <c r="R819" s="210">
        <f>Q819*H819</f>
        <v>3.0851999999999997E-3</v>
      </c>
      <c r="S819" s="210">
        <v>0</v>
      </c>
      <c r="T819" s="211">
        <f>S819*H819</f>
        <v>0</v>
      </c>
      <c r="AR819" s="19" t="s">
        <v>457</v>
      </c>
      <c r="AT819" s="19" t="s">
        <v>533</v>
      </c>
      <c r="AU819" s="19" t="s">
        <v>87</v>
      </c>
      <c r="AY819" s="19" t="s">
        <v>406</v>
      </c>
      <c r="BE819" s="212">
        <f>IF(N819="základní",J819,0)</f>
        <v>0</v>
      </c>
      <c r="BF819" s="212">
        <f>IF(N819="snížená",J819,0)</f>
        <v>0</v>
      </c>
      <c r="BG819" s="212">
        <f>IF(N819="zákl. přenesená",J819,0)</f>
        <v>0</v>
      </c>
      <c r="BH819" s="212">
        <f>IF(N819="sníž. přenesená",J819,0)</f>
        <v>0</v>
      </c>
      <c r="BI819" s="212">
        <f>IF(N819="nulová",J819,0)</f>
        <v>0</v>
      </c>
      <c r="BJ819" s="19" t="s">
        <v>23</v>
      </c>
      <c r="BK819" s="212">
        <f>ROUND(I819*H819,2)</f>
        <v>0</v>
      </c>
      <c r="BL819" s="19" t="s">
        <v>415</v>
      </c>
      <c r="BM819" s="19" t="s">
        <v>5679</v>
      </c>
    </row>
    <row r="820" spans="2:65" s="13" customFormat="1" x14ac:dyDescent="0.3">
      <c r="B820" s="225"/>
      <c r="C820" s="226"/>
      <c r="D820" s="247" t="s">
        <v>417</v>
      </c>
      <c r="E820" s="251" t="s">
        <v>36</v>
      </c>
      <c r="F820" s="252" t="s">
        <v>1600</v>
      </c>
      <c r="G820" s="226"/>
      <c r="H820" s="253">
        <v>10.284000000000001</v>
      </c>
      <c r="I820" s="230"/>
      <c r="J820" s="226"/>
      <c r="K820" s="226"/>
      <c r="L820" s="231"/>
      <c r="M820" s="232"/>
      <c r="N820" s="233"/>
      <c r="O820" s="233"/>
      <c r="P820" s="233"/>
      <c r="Q820" s="233"/>
      <c r="R820" s="233"/>
      <c r="S820" s="233"/>
      <c r="T820" s="234"/>
      <c r="AT820" s="235" t="s">
        <v>417</v>
      </c>
      <c r="AU820" s="235" t="s">
        <v>87</v>
      </c>
      <c r="AV820" s="13" t="s">
        <v>87</v>
      </c>
      <c r="AW820" s="13" t="s">
        <v>43</v>
      </c>
      <c r="AX820" s="13" t="s">
        <v>23</v>
      </c>
      <c r="AY820" s="235" t="s">
        <v>406</v>
      </c>
    </row>
    <row r="821" spans="2:65" s="1" customFormat="1" ht="22.5" customHeight="1" x14ac:dyDescent="0.3">
      <c r="B821" s="37"/>
      <c r="C821" s="201" t="s">
        <v>1566</v>
      </c>
      <c r="D821" s="201" t="s">
        <v>410</v>
      </c>
      <c r="E821" s="202" t="s">
        <v>1602</v>
      </c>
      <c r="F821" s="203" t="s">
        <v>1603</v>
      </c>
      <c r="G821" s="204" t="s">
        <v>413</v>
      </c>
      <c r="H821" s="205">
        <v>1.3819999999999999</v>
      </c>
      <c r="I821" s="206"/>
      <c r="J821" s="207">
        <f>ROUND(I821*H821,2)</f>
        <v>0</v>
      </c>
      <c r="K821" s="203" t="s">
        <v>414</v>
      </c>
      <c r="L821" s="57"/>
      <c r="M821" s="208" t="s">
        <v>36</v>
      </c>
      <c r="N821" s="209" t="s">
        <v>50</v>
      </c>
      <c r="O821" s="38"/>
      <c r="P821" s="210">
        <f>O821*H821</f>
        <v>0</v>
      </c>
      <c r="Q821" s="210">
        <v>2.4777</v>
      </c>
      <c r="R821" s="210">
        <f>Q821*H821</f>
        <v>3.4241813999999997</v>
      </c>
      <c r="S821" s="210">
        <v>0</v>
      </c>
      <c r="T821" s="211">
        <f>S821*H821</f>
        <v>0</v>
      </c>
      <c r="AR821" s="19" t="s">
        <v>415</v>
      </c>
      <c r="AT821" s="19" t="s">
        <v>410</v>
      </c>
      <c r="AU821" s="19" t="s">
        <v>87</v>
      </c>
      <c r="AY821" s="19" t="s">
        <v>406</v>
      </c>
      <c r="BE821" s="212">
        <f>IF(N821="základní",J821,0)</f>
        <v>0</v>
      </c>
      <c r="BF821" s="212">
        <f>IF(N821="snížená",J821,0)</f>
        <v>0</v>
      </c>
      <c r="BG821" s="212">
        <f>IF(N821="zákl. přenesená",J821,0)</f>
        <v>0</v>
      </c>
      <c r="BH821" s="212">
        <f>IF(N821="sníž. přenesená",J821,0)</f>
        <v>0</v>
      </c>
      <c r="BI821" s="212">
        <f>IF(N821="nulová",J821,0)</f>
        <v>0</v>
      </c>
      <c r="BJ821" s="19" t="s">
        <v>23</v>
      </c>
      <c r="BK821" s="212">
        <f>ROUND(I821*H821,2)</f>
        <v>0</v>
      </c>
      <c r="BL821" s="19" t="s">
        <v>415</v>
      </c>
      <c r="BM821" s="19" t="s">
        <v>5680</v>
      </c>
    </row>
    <row r="822" spans="2:65" s="12" customFormat="1" x14ac:dyDescent="0.3">
      <c r="B822" s="213"/>
      <c r="C822" s="214"/>
      <c r="D822" s="215" t="s">
        <v>417</v>
      </c>
      <c r="E822" s="216" t="s">
        <v>36</v>
      </c>
      <c r="F822" s="217" t="s">
        <v>1605</v>
      </c>
      <c r="G822" s="214"/>
      <c r="H822" s="218" t="s">
        <v>36</v>
      </c>
      <c r="I822" s="219"/>
      <c r="J822" s="214"/>
      <c r="K822" s="214"/>
      <c r="L822" s="220"/>
      <c r="M822" s="221"/>
      <c r="N822" s="222"/>
      <c r="O822" s="222"/>
      <c r="P822" s="222"/>
      <c r="Q822" s="222"/>
      <c r="R822" s="222"/>
      <c r="S822" s="222"/>
      <c r="T822" s="223"/>
      <c r="AT822" s="224" t="s">
        <v>417</v>
      </c>
      <c r="AU822" s="224" t="s">
        <v>87</v>
      </c>
      <c r="AV822" s="12" t="s">
        <v>23</v>
      </c>
      <c r="AW822" s="12" t="s">
        <v>43</v>
      </c>
      <c r="AX822" s="12" t="s">
        <v>79</v>
      </c>
      <c r="AY822" s="224" t="s">
        <v>406</v>
      </c>
    </row>
    <row r="823" spans="2:65" s="13" customFormat="1" x14ac:dyDescent="0.3">
      <c r="B823" s="225"/>
      <c r="C823" s="226"/>
      <c r="D823" s="247" t="s">
        <v>417</v>
      </c>
      <c r="E823" s="251" t="s">
        <v>36</v>
      </c>
      <c r="F823" s="252" t="s">
        <v>1606</v>
      </c>
      <c r="G823" s="226"/>
      <c r="H823" s="253">
        <v>1.3819999999999999</v>
      </c>
      <c r="I823" s="230"/>
      <c r="J823" s="226"/>
      <c r="K823" s="226"/>
      <c r="L823" s="231"/>
      <c r="M823" s="232"/>
      <c r="N823" s="233"/>
      <c r="O823" s="233"/>
      <c r="P823" s="233"/>
      <c r="Q823" s="233"/>
      <c r="R823" s="233"/>
      <c r="S823" s="233"/>
      <c r="T823" s="234"/>
      <c r="AT823" s="235" t="s">
        <v>417</v>
      </c>
      <c r="AU823" s="235" t="s">
        <v>87</v>
      </c>
      <c r="AV823" s="13" t="s">
        <v>87</v>
      </c>
      <c r="AW823" s="13" t="s">
        <v>43</v>
      </c>
      <c r="AX823" s="13" t="s">
        <v>23</v>
      </c>
      <c r="AY823" s="235" t="s">
        <v>406</v>
      </c>
    </row>
    <row r="824" spans="2:65" s="1" customFormat="1" ht="22.5" customHeight="1" x14ac:dyDescent="0.3">
      <c r="B824" s="37"/>
      <c r="C824" s="201" t="s">
        <v>1571</v>
      </c>
      <c r="D824" s="201" t="s">
        <v>410</v>
      </c>
      <c r="E824" s="202" t="s">
        <v>1608</v>
      </c>
      <c r="F824" s="203" t="s">
        <v>1609</v>
      </c>
      <c r="G824" s="204" t="s">
        <v>413</v>
      </c>
      <c r="H824" s="205">
        <v>1.54</v>
      </c>
      <c r="I824" s="206"/>
      <c r="J824" s="207">
        <f>ROUND(I824*H824,2)</f>
        <v>0</v>
      </c>
      <c r="K824" s="203" t="s">
        <v>36</v>
      </c>
      <c r="L824" s="57"/>
      <c r="M824" s="208" t="s">
        <v>36</v>
      </c>
      <c r="N824" s="209" t="s">
        <v>50</v>
      </c>
      <c r="O824" s="38"/>
      <c r="P824" s="210">
        <f>O824*H824</f>
        <v>0</v>
      </c>
      <c r="Q824" s="210">
        <v>2.9140000000000001</v>
      </c>
      <c r="R824" s="210">
        <f>Q824*H824</f>
        <v>4.4875600000000002</v>
      </c>
      <c r="S824" s="210">
        <v>0</v>
      </c>
      <c r="T824" s="211">
        <f>S824*H824</f>
        <v>0</v>
      </c>
      <c r="AR824" s="19" t="s">
        <v>415</v>
      </c>
      <c r="AT824" s="19" t="s">
        <v>410</v>
      </c>
      <c r="AU824" s="19" t="s">
        <v>87</v>
      </c>
      <c r="AY824" s="19" t="s">
        <v>406</v>
      </c>
      <c r="BE824" s="212">
        <f>IF(N824="základní",J824,0)</f>
        <v>0</v>
      </c>
      <c r="BF824" s="212">
        <f>IF(N824="snížená",J824,0)</f>
        <v>0</v>
      </c>
      <c r="BG824" s="212">
        <f>IF(N824="zákl. přenesená",J824,0)</f>
        <v>0</v>
      </c>
      <c r="BH824" s="212">
        <f>IF(N824="sníž. přenesená",J824,0)</f>
        <v>0</v>
      </c>
      <c r="BI824" s="212">
        <f>IF(N824="nulová",J824,0)</f>
        <v>0</v>
      </c>
      <c r="BJ824" s="19" t="s">
        <v>23</v>
      </c>
      <c r="BK824" s="212">
        <f>ROUND(I824*H824,2)</f>
        <v>0</v>
      </c>
      <c r="BL824" s="19" t="s">
        <v>415</v>
      </c>
      <c r="BM824" s="19" t="s">
        <v>5681</v>
      </c>
    </row>
    <row r="825" spans="2:65" s="13" customFormat="1" x14ac:dyDescent="0.3">
      <c r="B825" s="225"/>
      <c r="C825" s="226"/>
      <c r="D825" s="215" t="s">
        <v>417</v>
      </c>
      <c r="E825" s="227" t="s">
        <v>36</v>
      </c>
      <c r="F825" s="228" t="s">
        <v>5682</v>
      </c>
      <c r="G825" s="226"/>
      <c r="H825" s="229">
        <v>1.54</v>
      </c>
      <c r="I825" s="230"/>
      <c r="J825" s="226"/>
      <c r="K825" s="226"/>
      <c r="L825" s="231"/>
      <c r="M825" s="232"/>
      <c r="N825" s="233"/>
      <c r="O825" s="233"/>
      <c r="P825" s="233"/>
      <c r="Q825" s="233"/>
      <c r="R825" s="233"/>
      <c r="S825" s="233"/>
      <c r="T825" s="234"/>
      <c r="AT825" s="235" t="s">
        <v>417</v>
      </c>
      <c r="AU825" s="235" t="s">
        <v>87</v>
      </c>
      <c r="AV825" s="13" t="s">
        <v>87</v>
      </c>
      <c r="AW825" s="13" t="s">
        <v>43</v>
      </c>
      <c r="AX825" s="13" t="s">
        <v>79</v>
      </c>
      <c r="AY825" s="235" t="s">
        <v>406</v>
      </c>
    </row>
    <row r="826" spans="2:65" s="15" customFormat="1" x14ac:dyDescent="0.3">
      <c r="B826" s="254"/>
      <c r="C826" s="255"/>
      <c r="D826" s="247" t="s">
        <v>417</v>
      </c>
      <c r="E826" s="265" t="s">
        <v>1612</v>
      </c>
      <c r="F826" s="266" t="s">
        <v>435</v>
      </c>
      <c r="G826" s="255"/>
      <c r="H826" s="267">
        <v>1.54</v>
      </c>
      <c r="I826" s="259"/>
      <c r="J826" s="255"/>
      <c r="K826" s="255"/>
      <c r="L826" s="260"/>
      <c r="M826" s="261"/>
      <c r="N826" s="262"/>
      <c r="O826" s="262"/>
      <c r="P826" s="262"/>
      <c r="Q826" s="262"/>
      <c r="R826" s="262"/>
      <c r="S826" s="262"/>
      <c r="T826" s="263"/>
      <c r="AT826" s="264" t="s">
        <v>417</v>
      </c>
      <c r="AU826" s="264" t="s">
        <v>87</v>
      </c>
      <c r="AV826" s="15" t="s">
        <v>94</v>
      </c>
      <c r="AW826" s="15" t="s">
        <v>43</v>
      </c>
      <c r="AX826" s="15" t="s">
        <v>23</v>
      </c>
      <c r="AY826" s="264" t="s">
        <v>406</v>
      </c>
    </row>
    <row r="827" spans="2:65" s="1" customFormat="1" ht="22.5" customHeight="1" x14ac:dyDescent="0.3">
      <c r="B827" s="37"/>
      <c r="C827" s="201" t="s">
        <v>1576</v>
      </c>
      <c r="D827" s="201" t="s">
        <v>410</v>
      </c>
      <c r="E827" s="202" t="s">
        <v>4845</v>
      </c>
      <c r="F827" s="203" t="s">
        <v>5683</v>
      </c>
      <c r="G827" s="204" t="s">
        <v>413</v>
      </c>
      <c r="H827" s="205">
        <v>0.752</v>
      </c>
      <c r="I827" s="206"/>
      <c r="J827" s="207">
        <f>ROUND(I827*H827,2)</f>
        <v>0</v>
      </c>
      <c r="K827" s="203" t="s">
        <v>36</v>
      </c>
      <c r="L827" s="57"/>
      <c r="M827" s="208" t="s">
        <v>36</v>
      </c>
      <c r="N827" s="209" t="s">
        <v>50</v>
      </c>
      <c r="O827" s="38"/>
      <c r="P827" s="210">
        <f>O827*H827</f>
        <v>0</v>
      </c>
      <c r="Q827" s="210">
        <v>0</v>
      </c>
      <c r="R827" s="210">
        <f>Q827*H827</f>
        <v>0</v>
      </c>
      <c r="S827" s="210">
        <v>0</v>
      </c>
      <c r="T827" s="211">
        <f>S827*H827</f>
        <v>0</v>
      </c>
      <c r="AR827" s="19" t="s">
        <v>415</v>
      </c>
      <c r="AT827" s="19" t="s">
        <v>410</v>
      </c>
      <c r="AU827" s="19" t="s">
        <v>87</v>
      </c>
      <c r="AY827" s="19" t="s">
        <v>406</v>
      </c>
      <c r="BE827" s="212">
        <f>IF(N827="základní",J827,0)</f>
        <v>0</v>
      </c>
      <c r="BF827" s="212">
        <f>IF(N827="snížená",J827,0)</f>
        <v>0</v>
      </c>
      <c r="BG827" s="212">
        <f>IF(N827="zákl. přenesená",J827,0)</f>
        <v>0</v>
      </c>
      <c r="BH827" s="212">
        <f>IF(N827="sníž. přenesená",J827,0)</f>
        <v>0</v>
      </c>
      <c r="BI827" s="212">
        <f>IF(N827="nulová",J827,0)</f>
        <v>0</v>
      </c>
      <c r="BJ827" s="19" t="s">
        <v>23</v>
      </c>
      <c r="BK827" s="212">
        <f>ROUND(I827*H827,2)</f>
        <v>0</v>
      </c>
      <c r="BL827" s="19" t="s">
        <v>415</v>
      </c>
      <c r="BM827" s="19" t="s">
        <v>5684</v>
      </c>
    </row>
    <row r="828" spans="2:65" s="13" customFormat="1" x14ac:dyDescent="0.3">
      <c r="B828" s="225"/>
      <c r="C828" s="226"/>
      <c r="D828" s="247" t="s">
        <v>417</v>
      </c>
      <c r="E828" s="251" t="s">
        <v>36</v>
      </c>
      <c r="F828" s="252" t="s">
        <v>5685</v>
      </c>
      <c r="G828" s="226"/>
      <c r="H828" s="253">
        <v>0.752</v>
      </c>
      <c r="I828" s="230"/>
      <c r="J828" s="226"/>
      <c r="K828" s="226"/>
      <c r="L828" s="231"/>
      <c r="M828" s="232"/>
      <c r="N828" s="233"/>
      <c r="O828" s="233"/>
      <c r="P828" s="233"/>
      <c r="Q828" s="233"/>
      <c r="R828" s="233"/>
      <c r="S828" s="233"/>
      <c r="T828" s="234"/>
      <c r="AT828" s="235" t="s">
        <v>417</v>
      </c>
      <c r="AU828" s="235" t="s">
        <v>87</v>
      </c>
      <c r="AV828" s="13" t="s">
        <v>87</v>
      </c>
      <c r="AW828" s="13" t="s">
        <v>43</v>
      </c>
      <c r="AX828" s="13" t="s">
        <v>23</v>
      </c>
      <c r="AY828" s="235" t="s">
        <v>406</v>
      </c>
    </row>
    <row r="829" spans="2:65" s="1" customFormat="1" ht="22.5" customHeight="1" x14ac:dyDescent="0.3">
      <c r="B829" s="37"/>
      <c r="C829" s="201" t="s">
        <v>1582</v>
      </c>
      <c r="D829" s="201" t="s">
        <v>410</v>
      </c>
      <c r="E829" s="202" t="s">
        <v>1614</v>
      </c>
      <c r="F829" s="203" t="s">
        <v>1615</v>
      </c>
      <c r="G829" s="204" t="s">
        <v>596</v>
      </c>
      <c r="H829" s="205">
        <v>44</v>
      </c>
      <c r="I829" s="206"/>
      <c r="J829" s="207">
        <f>ROUND(I829*H829,2)</f>
        <v>0</v>
      </c>
      <c r="K829" s="203" t="s">
        <v>36</v>
      </c>
      <c r="L829" s="57"/>
      <c r="M829" s="208" t="s">
        <v>36</v>
      </c>
      <c r="N829" s="209" t="s">
        <v>50</v>
      </c>
      <c r="O829" s="38"/>
      <c r="P829" s="210">
        <f>O829*H829</f>
        <v>0</v>
      </c>
      <c r="Q829" s="210">
        <v>0</v>
      </c>
      <c r="R829" s="210">
        <f>Q829*H829</f>
        <v>0</v>
      </c>
      <c r="S829" s="210">
        <v>0</v>
      </c>
      <c r="T829" s="211">
        <f>S829*H829</f>
        <v>0</v>
      </c>
      <c r="AR829" s="19" t="s">
        <v>415</v>
      </c>
      <c r="AT829" s="19" t="s">
        <v>410</v>
      </c>
      <c r="AU829" s="19" t="s">
        <v>87</v>
      </c>
      <c r="AY829" s="19" t="s">
        <v>406</v>
      </c>
      <c r="BE829" s="212">
        <f>IF(N829="základní",J829,0)</f>
        <v>0</v>
      </c>
      <c r="BF829" s="212">
        <f>IF(N829="snížená",J829,0)</f>
        <v>0</v>
      </c>
      <c r="BG829" s="212">
        <f>IF(N829="zákl. přenesená",J829,0)</f>
        <v>0</v>
      </c>
      <c r="BH829" s="212">
        <f>IF(N829="sníž. přenesená",J829,0)</f>
        <v>0</v>
      </c>
      <c r="BI829" s="212">
        <f>IF(N829="nulová",J829,0)</f>
        <v>0</v>
      </c>
      <c r="BJ829" s="19" t="s">
        <v>23</v>
      </c>
      <c r="BK829" s="212">
        <f>ROUND(I829*H829,2)</f>
        <v>0</v>
      </c>
      <c r="BL829" s="19" t="s">
        <v>415</v>
      </c>
      <c r="BM829" s="19" t="s">
        <v>5686</v>
      </c>
    </row>
    <row r="830" spans="2:65" s="13" customFormat="1" x14ac:dyDescent="0.3">
      <c r="B830" s="225"/>
      <c r="C830" s="226"/>
      <c r="D830" s="247" t="s">
        <v>417</v>
      </c>
      <c r="E830" s="251" t="s">
        <v>36</v>
      </c>
      <c r="F830" s="252" t="s">
        <v>251</v>
      </c>
      <c r="G830" s="226"/>
      <c r="H830" s="253">
        <v>44</v>
      </c>
      <c r="I830" s="230"/>
      <c r="J830" s="226"/>
      <c r="K830" s="226"/>
      <c r="L830" s="231"/>
      <c r="M830" s="232"/>
      <c r="N830" s="233"/>
      <c r="O830" s="233"/>
      <c r="P830" s="233"/>
      <c r="Q830" s="233"/>
      <c r="R830" s="233"/>
      <c r="S830" s="233"/>
      <c r="T830" s="234"/>
      <c r="AT830" s="235" t="s">
        <v>417</v>
      </c>
      <c r="AU830" s="235" t="s">
        <v>87</v>
      </c>
      <c r="AV830" s="13" t="s">
        <v>87</v>
      </c>
      <c r="AW830" s="13" t="s">
        <v>43</v>
      </c>
      <c r="AX830" s="13" t="s">
        <v>23</v>
      </c>
      <c r="AY830" s="235" t="s">
        <v>406</v>
      </c>
    </row>
    <row r="831" spans="2:65" s="1" customFormat="1" ht="31.5" customHeight="1" x14ac:dyDescent="0.3">
      <c r="B831" s="37"/>
      <c r="C831" s="201" t="s">
        <v>1587</v>
      </c>
      <c r="D831" s="201" t="s">
        <v>410</v>
      </c>
      <c r="E831" s="202" t="s">
        <v>5687</v>
      </c>
      <c r="F831" s="203" t="s">
        <v>705</v>
      </c>
      <c r="G831" s="204" t="s">
        <v>413</v>
      </c>
      <c r="H831" s="205">
        <v>13440</v>
      </c>
      <c r="I831" s="206"/>
      <c r="J831" s="207">
        <f>ROUND(I831*H831,2)</f>
        <v>0</v>
      </c>
      <c r="K831" s="203" t="s">
        <v>36</v>
      </c>
      <c r="L831" s="57"/>
      <c r="M831" s="208" t="s">
        <v>36</v>
      </c>
      <c r="N831" s="209" t="s">
        <v>50</v>
      </c>
      <c r="O831" s="38"/>
      <c r="P831" s="210">
        <f>O831*H831</f>
        <v>0</v>
      </c>
      <c r="Q831" s="210">
        <v>4.0000000000000003E-5</v>
      </c>
      <c r="R831" s="210">
        <f>Q831*H831</f>
        <v>0.53760000000000008</v>
      </c>
      <c r="S831" s="210">
        <v>0</v>
      </c>
      <c r="T831" s="211">
        <f>S831*H831</f>
        <v>0</v>
      </c>
      <c r="AR831" s="19" t="s">
        <v>415</v>
      </c>
      <c r="AT831" s="19" t="s">
        <v>410</v>
      </c>
      <c r="AU831" s="19" t="s">
        <v>87</v>
      </c>
      <c r="AY831" s="19" t="s">
        <v>406</v>
      </c>
      <c r="BE831" s="212">
        <f>IF(N831="základní",J831,0)</f>
        <v>0</v>
      </c>
      <c r="BF831" s="212">
        <f>IF(N831="snížená",J831,0)</f>
        <v>0</v>
      </c>
      <c r="BG831" s="212">
        <f>IF(N831="zákl. přenesená",J831,0)</f>
        <v>0</v>
      </c>
      <c r="BH831" s="212">
        <f>IF(N831="sníž. přenesená",J831,0)</f>
        <v>0</v>
      </c>
      <c r="BI831" s="212">
        <f>IF(N831="nulová",J831,0)</f>
        <v>0</v>
      </c>
      <c r="BJ831" s="19" t="s">
        <v>23</v>
      </c>
      <c r="BK831" s="212">
        <f>ROUND(I831*H831,2)</f>
        <v>0</v>
      </c>
      <c r="BL831" s="19" t="s">
        <v>415</v>
      </c>
      <c r="BM831" s="19" t="s">
        <v>5688</v>
      </c>
    </row>
    <row r="832" spans="2:65" s="12" customFormat="1" x14ac:dyDescent="0.3">
      <c r="B832" s="213"/>
      <c r="C832" s="214"/>
      <c r="D832" s="215" t="s">
        <v>417</v>
      </c>
      <c r="E832" s="216" t="s">
        <v>36</v>
      </c>
      <c r="F832" s="217" t="s">
        <v>5689</v>
      </c>
      <c r="G832" s="214"/>
      <c r="H832" s="218" t="s">
        <v>36</v>
      </c>
      <c r="I832" s="219"/>
      <c r="J832" s="214"/>
      <c r="K832" s="214"/>
      <c r="L832" s="220"/>
      <c r="M832" s="221"/>
      <c r="N832" s="222"/>
      <c r="O832" s="222"/>
      <c r="P832" s="222"/>
      <c r="Q832" s="222"/>
      <c r="R832" s="222"/>
      <c r="S832" s="222"/>
      <c r="T832" s="223"/>
      <c r="AT832" s="224" t="s">
        <v>417</v>
      </c>
      <c r="AU832" s="224" t="s">
        <v>87</v>
      </c>
      <c r="AV832" s="12" t="s">
        <v>23</v>
      </c>
      <c r="AW832" s="12" t="s">
        <v>43</v>
      </c>
      <c r="AX832" s="12" t="s">
        <v>79</v>
      </c>
      <c r="AY832" s="224" t="s">
        <v>406</v>
      </c>
    </row>
    <row r="833" spans="2:65" s="13" customFormat="1" x14ac:dyDescent="0.3">
      <c r="B833" s="225"/>
      <c r="C833" s="226"/>
      <c r="D833" s="215" t="s">
        <v>417</v>
      </c>
      <c r="E833" s="227" t="s">
        <v>36</v>
      </c>
      <c r="F833" s="228" t="s">
        <v>5690</v>
      </c>
      <c r="G833" s="226"/>
      <c r="H833" s="229">
        <v>13440</v>
      </c>
      <c r="I833" s="230"/>
      <c r="J833" s="226"/>
      <c r="K833" s="226"/>
      <c r="L833" s="231"/>
      <c r="M833" s="232"/>
      <c r="N833" s="233"/>
      <c r="O833" s="233"/>
      <c r="P833" s="233"/>
      <c r="Q833" s="233"/>
      <c r="R833" s="233"/>
      <c r="S833" s="233"/>
      <c r="T833" s="234"/>
      <c r="AT833" s="235" t="s">
        <v>417</v>
      </c>
      <c r="AU833" s="235" t="s">
        <v>87</v>
      </c>
      <c r="AV833" s="13" t="s">
        <v>87</v>
      </c>
      <c r="AW833" s="13" t="s">
        <v>43</v>
      </c>
      <c r="AX833" s="13" t="s">
        <v>23</v>
      </c>
      <c r="AY833" s="235" t="s">
        <v>406</v>
      </c>
    </row>
    <row r="834" spans="2:65" s="11" customFormat="1" ht="29.85" customHeight="1" x14ac:dyDescent="0.3">
      <c r="B834" s="182"/>
      <c r="C834" s="183"/>
      <c r="D834" s="198" t="s">
        <v>78</v>
      </c>
      <c r="E834" s="199" t="s">
        <v>94</v>
      </c>
      <c r="F834" s="199" t="s">
        <v>1652</v>
      </c>
      <c r="G834" s="183"/>
      <c r="H834" s="183"/>
      <c r="I834" s="186"/>
      <c r="J834" s="200">
        <f>BK834</f>
        <v>0</v>
      </c>
      <c r="K834" s="183"/>
      <c r="L834" s="188"/>
      <c r="M834" s="189"/>
      <c r="N834" s="190"/>
      <c r="O834" s="190"/>
      <c r="P834" s="191">
        <f>SUM(P835:P985)</f>
        <v>0</v>
      </c>
      <c r="Q834" s="190"/>
      <c r="R834" s="191">
        <f>SUM(R835:R985)</f>
        <v>579.39773389999993</v>
      </c>
      <c r="S834" s="190"/>
      <c r="T834" s="192">
        <f>SUM(T835:T985)</f>
        <v>103.3428</v>
      </c>
      <c r="AR834" s="193" t="s">
        <v>23</v>
      </c>
      <c r="AT834" s="194" t="s">
        <v>78</v>
      </c>
      <c r="AU834" s="194" t="s">
        <v>23</v>
      </c>
      <c r="AY834" s="193" t="s">
        <v>406</v>
      </c>
      <c r="BK834" s="195">
        <f>SUM(BK835:BK985)</f>
        <v>0</v>
      </c>
    </row>
    <row r="835" spans="2:65" s="1" customFormat="1" ht="22.5" customHeight="1" x14ac:dyDescent="0.3">
      <c r="B835" s="37"/>
      <c r="C835" s="201" t="s">
        <v>1591</v>
      </c>
      <c r="D835" s="201" t="s">
        <v>410</v>
      </c>
      <c r="E835" s="202" t="s">
        <v>5691</v>
      </c>
      <c r="F835" s="203" t="s">
        <v>5692</v>
      </c>
      <c r="G835" s="204" t="s">
        <v>413</v>
      </c>
      <c r="H835" s="205">
        <v>0.78900000000000003</v>
      </c>
      <c r="I835" s="206"/>
      <c r="J835" s="207">
        <f>ROUND(I835*H835,2)</f>
        <v>0</v>
      </c>
      <c r="K835" s="203" t="s">
        <v>36</v>
      </c>
      <c r="L835" s="57"/>
      <c r="M835" s="208" t="s">
        <v>36</v>
      </c>
      <c r="N835" s="209" t="s">
        <v>50</v>
      </c>
      <c r="O835" s="38"/>
      <c r="P835" s="210">
        <f>O835*H835</f>
        <v>0</v>
      </c>
      <c r="Q835" s="210">
        <v>0</v>
      </c>
      <c r="R835" s="210">
        <f>Q835*H835</f>
        <v>0</v>
      </c>
      <c r="S835" s="210">
        <v>0</v>
      </c>
      <c r="T835" s="211">
        <f>S835*H835</f>
        <v>0</v>
      </c>
      <c r="AR835" s="19" t="s">
        <v>415</v>
      </c>
      <c r="AT835" s="19" t="s">
        <v>410</v>
      </c>
      <c r="AU835" s="19" t="s">
        <v>87</v>
      </c>
      <c r="AY835" s="19" t="s">
        <v>406</v>
      </c>
      <c r="BE835" s="212">
        <f>IF(N835="základní",J835,0)</f>
        <v>0</v>
      </c>
      <c r="BF835" s="212">
        <f>IF(N835="snížená",J835,0)</f>
        <v>0</v>
      </c>
      <c r="BG835" s="212">
        <f>IF(N835="zákl. přenesená",J835,0)</f>
        <v>0</v>
      </c>
      <c r="BH835" s="212">
        <f>IF(N835="sníž. přenesená",J835,0)</f>
        <v>0</v>
      </c>
      <c r="BI835" s="212">
        <f>IF(N835="nulová",J835,0)</f>
        <v>0</v>
      </c>
      <c r="BJ835" s="19" t="s">
        <v>23</v>
      </c>
      <c r="BK835" s="212">
        <f>ROUND(I835*H835,2)</f>
        <v>0</v>
      </c>
      <c r="BL835" s="19" t="s">
        <v>415</v>
      </c>
      <c r="BM835" s="19" t="s">
        <v>5693</v>
      </c>
    </row>
    <row r="836" spans="2:65" s="12" customFormat="1" x14ac:dyDescent="0.3">
      <c r="B836" s="213"/>
      <c r="C836" s="214"/>
      <c r="D836" s="215" t="s">
        <v>417</v>
      </c>
      <c r="E836" s="216" t="s">
        <v>36</v>
      </c>
      <c r="F836" s="217" t="s">
        <v>5694</v>
      </c>
      <c r="G836" s="214"/>
      <c r="H836" s="218" t="s">
        <v>36</v>
      </c>
      <c r="I836" s="219"/>
      <c r="J836" s="214"/>
      <c r="K836" s="214"/>
      <c r="L836" s="220"/>
      <c r="M836" s="221"/>
      <c r="N836" s="222"/>
      <c r="O836" s="222"/>
      <c r="P836" s="222"/>
      <c r="Q836" s="222"/>
      <c r="R836" s="222"/>
      <c r="S836" s="222"/>
      <c r="T836" s="223"/>
      <c r="AT836" s="224" t="s">
        <v>417</v>
      </c>
      <c r="AU836" s="224" t="s">
        <v>87</v>
      </c>
      <c r="AV836" s="12" t="s">
        <v>23</v>
      </c>
      <c r="AW836" s="12" t="s">
        <v>43</v>
      </c>
      <c r="AX836" s="12" t="s">
        <v>79</v>
      </c>
      <c r="AY836" s="224" t="s">
        <v>406</v>
      </c>
    </row>
    <row r="837" spans="2:65" s="13" customFormat="1" x14ac:dyDescent="0.3">
      <c r="B837" s="225"/>
      <c r="C837" s="226"/>
      <c r="D837" s="215" t="s">
        <v>417</v>
      </c>
      <c r="E837" s="227" t="s">
        <v>36</v>
      </c>
      <c r="F837" s="228" t="s">
        <v>5695</v>
      </c>
      <c r="G837" s="226"/>
      <c r="H837" s="229">
        <v>1.4319999999999999</v>
      </c>
      <c r="I837" s="230"/>
      <c r="J837" s="226"/>
      <c r="K837" s="226"/>
      <c r="L837" s="231"/>
      <c r="M837" s="232"/>
      <c r="N837" s="233"/>
      <c r="O837" s="233"/>
      <c r="P837" s="233"/>
      <c r="Q837" s="233"/>
      <c r="R837" s="233"/>
      <c r="S837" s="233"/>
      <c r="T837" s="234"/>
      <c r="AT837" s="235" t="s">
        <v>417</v>
      </c>
      <c r="AU837" s="235" t="s">
        <v>87</v>
      </c>
      <c r="AV837" s="13" t="s">
        <v>87</v>
      </c>
      <c r="AW837" s="13" t="s">
        <v>43</v>
      </c>
      <c r="AX837" s="13" t="s">
        <v>79</v>
      </c>
      <c r="AY837" s="235" t="s">
        <v>406</v>
      </c>
    </row>
    <row r="838" spans="2:65" s="13" customFormat="1" x14ac:dyDescent="0.3">
      <c r="B838" s="225"/>
      <c r="C838" s="226"/>
      <c r="D838" s="215" t="s">
        <v>417</v>
      </c>
      <c r="E838" s="227" t="s">
        <v>36</v>
      </c>
      <c r="F838" s="228" t="s">
        <v>5696</v>
      </c>
      <c r="G838" s="226"/>
      <c r="H838" s="229">
        <v>-0.64300000000000002</v>
      </c>
      <c r="I838" s="230"/>
      <c r="J838" s="226"/>
      <c r="K838" s="226"/>
      <c r="L838" s="231"/>
      <c r="M838" s="232"/>
      <c r="N838" s="233"/>
      <c r="O838" s="233"/>
      <c r="P838" s="233"/>
      <c r="Q838" s="233"/>
      <c r="R838" s="233"/>
      <c r="S838" s="233"/>
      <c r="T838" s="234"/>
      <c r="AT838" s="235" t="s">
        <v>417</v>
      </c>
      <c r="AU838" s="235" t="s">
        <v>87</v>
      </c>
      <c r="AV838" s="13" t="s">
        <v>87</v>
      </c>
      <c r="AW838" s="13" t="s">
        <v>43</v>
      </c>
      <c r="AX838" s="13" t="s">
        <v>79</v>
      </c>
      <c r="AY838" s="235" t="s">
        <v>406</v>
      </c>
    </row>
    <row r="839" spans="2:65" s="14" customFormat="1" x14ac:dyDescent="0.3">
      <c r="B839" s="236"/>
      <c r="C839" s="237"/>
      <c r="D839" s="247" t="s">
        <v>417</v>
      </c>
      <c r="E839" s="248" t="s">
        <v>36</v>
      </c>
      <c r="F839" s="249" t="s">
        <v>421</v>
      </c>
      <c r="G839" s="237"/>
      <c r="H839" s="250">
        <v>0.78900000000000003</v>
      </c>
      <c r="I839" s="241"/>
      <c r="J839" s="237"/>
      <c r="K839" s="237"/>
      <c r="L839" s="242"/>
      <c r="M839" s="243"/>
      <c r="N839" s="244"/>
      <c r="O839" s="244"/>
      <c r="P839" s="244"/>
      <c r="Q839" s="244"/>
      <c r="R839" s="244"/>
      <c r="S839" s="244"/>
      <c r="T839" s="245"/>
      <c r="AT839" s="246" t="s">
        <v>417</v>
      </c>
      <c r="AU839" s="246" t="s">
        <v>87</v>
      </c>
      <c r="AV839" s="14" t="s">
        <v>415</v>
      </c>
      <c r="AW839" s="14" t="s">
        <v>43</v>
      </c>
      <c r="AX839" s="14" t="s">
        <v>23</v>
      </c>
      <c r="AY839" s="246" t="s">
        <v>406</v>
      </c>
    </row>
    <row r="840" spans="2:65" s="1" customFormat="1" ht="22.5" customHeight="1" x14ac:dyDescent="0.3">
      <c r="B840" s="37"/>
      <c r="C840" s="201" t="s">
        <v>1596</v>
      </c>
      <c r="D840" s="201" t="s">
        <v>410</v>
      </c>
      <c r="E840" s="202" t="s">
        <v>1795</v>
      </c>
      <c r="F840" s="203" t="s">
        <v>1796</v>
      </c>
      <c r="G840" s="204" t="s">
        <v>466</v>
      </c>
      <c r="H840" s="205">
        <v>3.0960000000000001</v>
      </c>
      <c r="I840" s="206"/>
      <c r="J840" s="207">
        <f>ROUND(I840*H840,2)</f>
        <v>0</v>
      </c>
      <c r="K840" s="203" t="s">
        <v>414</v>
      </c>
      <c r="L840" s="57"/>
      <c r="M840" s="208" t="s">
        <v>36</v>
      </c>
      <c r="N840" s="209" t="s">
        <v>50</v>
      </c>
      <c r="O840" s="38"/>
      <c r="P840" s="210">
        <f>O840*H840</f>
        <v>0</v>
      </c>
      <c r="Q840" s="210">
        <v>7.6499999999999997E-3</v>
      </c>
      <c r="R840" s="210">
        <f>Q840*H840</f>
        <v>2.3684400000000001E-2</v>
      </c>
      <c r="S840" s="210">
        <v>0</v>
      </c>
      <c r="T840" s="211">
        <f>S840*H840</f>
        <v>0</v>
      </c>
      <c r="AR840" s="19" t="s">
        <v>415</v>
      </c>
      <c r="AT840" s="19" t="s">
        <v>410</v>
      </c>
      <c r="AU840" s="19" t="s">
        <v>87</v>
      </c>
      <c r="AY840" s="19" t="s">
        <v>406</v>
      </c>
      <c r="BE840" s="212">
        <f>IF(N840="základní",J840,0)</f>
        <v>0</v>
      </c>
      <c r="BF840" s="212">
        <f>IF(N840="snížená",J840,0)</f>
        <v>0</v>
      </c>
      <c r="BG840" s="212">
        <f>IF(N840="zákl. přenesená",J840,0)</f>
        <v>0</v>
      </c>
      <c r="BH840" s="212">
        <f>IF(N840="sníž. přenesená",J840,0)</f>
        <v>0</v>
      </c>
      <c r="BI840" s="212">
        <f>IF(N840="nulová",J840,0)</f>
        <v>0</v>
      </c>
      <c r="BJ840" s="19" t="s">
        <v>23</v>
      </c>
      <c r="BK840" s="212">
        <f>ROUND(I840*H840,2)</f>
        <v>0</v>
      </c>
      <c r="BL840" s="19" t="s">
        <v>415</v>
      </c>
      <c r="BM840" s="19" t="s">
        <v>5697</v>
      </c>
    </row>
    <row r="841" spans="2:65" s="13" customFormat="1" x14ac:dyDescent="0.3">
      <c r="B841" s="225"/>
      <c r="C841" s="226"/>
      <c r="D841" s="247" t="s">
        <v>417</v>
      </c>
      <c r="E841" s="251" t="s">
        <v>36</v>
      </c>
      <c r="F841" s="252" t="s">
        <v>5698</v>
      </c>
      <c r="G841" s="226"/>
      <c r="H841" s="253">
        <v>3.0960000000000001</v>
      </c>
      <c r="I841" s="230"/>
      <c r="J841" s="226"/>
      <c r="K841" s="226"/>
      <c r="L841" s="231"/>
      <c r="M841" s="232"/>
      <c r="N841" s="233"/>
      <c r="O841" s="233"/>
      <c r="P841" s="233"/>
      <c r="Q841" s="233"/>
      <c r="R841" s="233"/>
      <c r="S841" s="233"/>
      <c r="T841" s="234"/>
      <c r="AT841" s="235" t="s">
        <v>417</v>
      </c>
      <c r="AU841" s="235" t="s">
        <v>87</v>
      </c>
      <c r="AV841" s="13" t="s">
        <v>87</v>
      </c>
      <c r="AW841" s="13" t="s">
        <v>43</v>
      </c>
      <c r="AX841" s="13" t="s">
        <v>23</v>
      </c>
      <c r="AY841" s="235" t="s">
        <v>406</v>
      </c>
    </row>
    <row r="842" spans="2:65" s="1" customFormat="1" ht="22.5" customHeight="1" x14ac:dyDescent="0.3">
      <c r="B842" s="37"/>
      <c r="C842" s="201" t="s">
        <v>1601</v>
      </c>
      <c r="D842" s="201" t="s">
        <v>410</v>
      </c>
      <c r="E842" s="202" t="s">
        <v>1803</v>
      </c>
      <c r="F842" s="203" t="s">
        <v>1804</v>
      </c>
      <c r="G842" s="204" t="s">
        <v>466</v>
      </c>
      <c r="H842" s="205">
        <v>3.0960000000000001</v>
      </c>
      <c r="I842" s="206"/>
      <c r="J842" s="207">
        <f>ROUND(I842*H842,2)</f>
        <v>0</v>
      </c>
      <c r="K842" s="203" t="s">
        <v>414</v>
      </c>
      <c r="L842" s="57"/>
      <c r="M842" s="208" t="s">
        <v>36</v>
      </c>
      <c r="N842" s="209" t="s">
        <v>50</v>
      </c>
      <c r="O842" s="38"/>
      <c r="P842" s="210">
        <f>O842*H842</f>
        <v>0</v>
      </c>
      <c r="Q842" s="210">
        <v>8.5999999999999998E-4</v>
      </c>
      <c r="R842" s="210">
        <f>Q842*H842</f>
        <v>2.66256E-3</v>
      </c>
      <c r="S842" s="210">
        <v>0</v>
      </c>
      <c r="T842" s="211">
        <f>S842*H842</f>
        <v>0</v>
      </c>
      <c r="AR842" s="19" t="s">
        <v>415</v>
      </c>
      <c r="AT842" s="19" t="s">
        <v>410</v>
      </c>
      <c r="AU842" s="19" t="s">
        <v>87</v>
      </c>
      <c r="AY842" s="19" t="s">
        <v>406</v>
      </c>
      <c r="BE842" s="212">
        <f>IF(N842="základní",J842,0)</f>
        <v>0</v>
      </c>
      <c r="BF842" s="212">
        <f>IF(N842="snížená",J842,0)</f>
        <v>0</v>
      </c>
      <c r="BG842" s="212">
        <f>IF(N842="zákl. přenesená",J842,0)</f>
        <v>0</v>
      </c>
      <c r="BH842" s="212">
        <f>IF(N842="sníž. přenesená",J842,0)</f>
        <v>0</v>
      </c>
      <c r="BI842" s="212">
        <f>IF(N842="nulová",J842,0)</f>
        <v>0</v>
      </c>
      <c r="BJ842" s="19" t="s">
        <v>23</v>
      </c>
      <c r="BK842" s="212">
        <f>ROUND(I842*H842,2)</f>
        <v>0</v>
      </c>
      <c r="BL842" s="19" t="s">
        <v>415</v>
      </c>
      <c r="BM842" s="19" t="s">
        <v>5699</v>
      </c>
    </row>
    <row r="843" spans="2:65" s="1" customFormat="1" ht="31.5" customHeight="1" x14ac:dyDescent="0.3">
      <c r="B843" s="37"/>
      <c r="C843" s="201" t="s">
        <v>1607</v>
      </c>
      <c r="D843" s="201" t="s">
        <v>410</v>
      </c>
      <c r="E843" s="202" t="s">
        <v>1831</v>
      </c>
      <c r="F843" s="203" t="s">
        <v>1832</v>
      </c>
      <c r="G843" s="204" t="s">
        <v>413</v>
      </c>
      <c r="H843" s="205">
        <v>3.2679999999999998</v>
      </c>
      <c r="I843" s="206"/>
      <c r="J843" s="207">
        <f>ROUND(I843*H843,2)</f>
        <v>0</v>
      </c>
      <c r="K843" s="203" t="s">
        <v>36</v>
      </c>
      <c r="L843" s="57"/>
      <c r="M843" s="208" t="s">
        <v>36</v>
      </c>
      <c r="N843" s="209" t="s">
        <v>50</v>
      </c>
      <c r="O843" s="38"/>
      <c r="P843" s="210">
        <f>O843*H843</f>
        <v>0</v>
      </c>
      <c r="Q843" s="210">
        <v>0</v>
      </c>
      <c r="R843" s="210">
        <f>Q843*H843</f>
        <v>0</v>
      </c>
      <c r="S843" s="210">
        <v>0</v>
      </c>
      <c r="T843" s="211">
        <f>S843*H843</f>
        <v>0</v>
      </c>
      <c r="AR843" s="19" t="s">
        <v>415</v>
      </c>
      <c r="AT843" s="19" t="s">
        <v>410</v>
      </c>
      <c r="AU843" s="19" t="s">
        <v>87</v>
      </c>
      <c r="AY843" s="19" t="s">
        <v>406</v>
      </c>
      <c r="BE843" s="212">
        <f>IF(N843="základní",J843,0)</f>
        <v>0</v>
      </c>
      <c r="BF843" s="212">
        <f>IF(N843="snížená",J843,0)</f>
        <v>0</v>
      </c>
      <c r="BG843" s="212">
        <f>IF(N843="zákl. přenesená",J843,0)</f>
        <v>0</v>
      </c>
      <c r="BH843" s="212">
        <f>IF(N843="sníž. přenesená",J843,0)</f>
        <v>0</v>
      </c>
      <c r="BI843" s="212">
        <f>IF(N843="nulová",J843,0)</f>
        <v>0</v>
      </c>
      <c r="BJ843" s="19" t="s">
        <v>23</v>
      </c>
      <c r="BK843" s="212">
        <f>ROUND(I843*H843,2)</f>
        <v>0</v>
      </c>
      <c r="BL843" s="19" t="s">
        <v>415</v>
      </c>
      <c r="BM843" s="19" t="s">
        <v>5700</v>
      </c>
    </row>
    <row r="844" spans="2:65" s="12" customFormat="1" x14ac:dyDescent="0.3">
      <c r="B844" s="213"/>
      <c r="C844" s="214"/>
      <c r="D844" s="215" t="s">
        <v>417</v>
      </c>
      <c r="E844" s="216" t="s">
        <v>36</v>
      </c>
      <c r="F844" s="217" t="s">
        <v>1834</v>
      </c>
      <c r="G844" s="214"/>
      <c r="H844" s="218" t="s">
        <v>36</v>
      </c>
      <c r="I844" s="219"/>
      <c r="J844" s="214"/>
      <c r="K844" s="214"/>
      <c r="L844" s="220"/>
      <c r="M844" s="221"/>
      <c r="N844" s="222"/>
      <c r="O844" s="222"/>
      <c r="P844" s="222"/>
      <c r="Q844" s="222"/>
      <c r="R844" s="222"/>
      <c r="S844" s="222"/>
      <c r="T844" s="223"/>
      <c r="AT844" s="224" t="s">
        <v>417</v>
      </c>
      <c r="AU844" s="224" t="s">
        <v>87</v>
      </c>
      <c r="AV844" s="12" t="s">
        <v>23</v>
      </c>
      <c r="AW844" s="12" t="s">
        <v>43</v>
      </c>
      <c r="AX844" s="12" t="s">
        <v>79</v>
      </c>
      <c r="AY844" s="224" t="s">
        <v>406</v>
      </c>
    </row>
    <row r="845" spans="2:65" s="13" customFormat="1" x14ac:dyDescent="0.3">
      <c r="B845" s="225"/>
      <c r="C845" s="226"/>
      <c r="D845" s="215" t="s">
        <v>417</v>
      </c>
      <c r="E845" s="227" t="s">
        <v>36</v>
      </c>
      <c r="F845" s="228" t="s">
        <v>5701</v>
      </c>
      <c r="G845" s="226"/>
      <c r="H845" s="229">
        <v>0.503</v>
      </c>
      <c r="I845" s="230"/>
      <c r="J845" s="226"/>
      <c r="K845" s="226"/>
      <c r="L845" s="231"/>
      <c r="M845" s="232"/>
      <c r="N845" s="233"/>
      <c r="O845" s="233"/>
      <c r="P845" s="233"/>
      <c r="Q845" s="233"/>
      <c r="R845" s="233"/>
      <c r="S845" s="233"/>
      <c r="T845" s="234"/>
      <c r="AT845" s="235" t="s">
        <v>417</v>
      </c>
      <c r="AU845" s="235" t="s">
        <v>87</v>
      </c>
      <c r="AV845" s="13" t="s">
        <v>87</v>
      </c>
      <c r="AW845" s="13" t="s">
        <v>43</v>
      </c>
      <c r="AX845" s="13" t="s">
        <v>79</v>
      </c>
      <c r="AY845" s="235" t="s">
        <v>406</v>
      </c>
    </row>
    <row r="846" spans="2:65" s="13" customFormat="1" x14ac:dyDescent="0.3">
      <c r="B846" s="225"/>
      <c r="C846" s="226"/>
      <c r="D846" s="215" t="s">
        <v>417</v>
      </c>
      <c r="E846" s="227" t="s">
        <v>36</v>
      </c>
      <c r="F846" s="228" t="s">
        <v>5702</v>
      </c>
      <c r="G846" s="226"/>
      <c r="H846" s="229">
        <v>2.7650000000000001</v>
      </c>
      <c r="I846" s="230"/>
      <c r="J846" s="226"/>
      <c r="K846" s="226"/>
      <c r="L846" s="231"/>
      <c r="M846" s="232"/>
      <c r="N846" s="233"/>
      <c r="O846" s="233"/>
      <c r="P846" s="233"/>
      <c r="Q846" s="233"/>
      <c r="R846" s="233"/>
      <c r="S846" s="233"/>
      <c r="T846" s="234"/>
      <c r="AT846" s="235" t="s">
        <v>417</v>
      </c>
      <c r="AU846" s="235" t="s">
        <v>87</v>
      </c>
      <c r="AV846" s="13" t="s">
        <v>87</v>
      </c>
      <c r="AW846" s="13" t="s">
        <v>43</v>
      </c>
      <c r="AX846" s="13" t="s">
        <v>79</v>
      </c>
      <c r="AY846" s="235" t="s">
        <v>406</v>
      </c>
    </row>
    <row r="847" spans="2:65" s="14" customFormat="1" x14ac:dyDescent="0.3">
      <c r="B847" s="236"/>
      <c r="C847" s="237"/>
      <c r="D847" s="247" t="s">
        <v>417</v>
      </c>
      <c r="E847" s="248" t="s">
        <v>36</v>
      </c>
      <c r="F847" s="249" t="s">
        <v>421</v>
      </c>
      <c r="G847" s="237"/>
      <c r="H847" s="250">
        <v>3.2679999999999998</v>
      </c>
      <c r="I847" s="241"/>
      <c r="J847" s="237"/>
      <c r="K847" s="237"/>
      <c r="L847" s="242"/>
      <c r="M847" s="243"/>
      <c r="N847" s="244"/>
      <c r="O847" s="244"/>
      <c r="P847" s="244"/>
      <c r="Q847" s="244"/>
      <c r="R847" s="244"/>
      <c r="S847" s="244"/>
      <c r="T847" s="245"/>
      <c r="AT847" s="246" t="s">
        <v>417</v>
      </c>
      <c r="AU847" s="246" t="s">
        <v>87</v>
      </c>
      <c r="AV847" s="14" t="s">
        <v>415</v>
      </c>
      <c r="AW847" s="14" t="s">
        <v>43</v>
      </c>
      <c r="AX847" s="14" t="s">
        <v>23</v>
      </c>
      <c r="AY847" s="246" t="s">
        <v>406</v>
      </c>
    </row>
    <row r="848" spans="2:65" s="1" customFormat="1" ht="22.5" customHeight="1" x14ac:dyDescent="0.3">
      <c r="B848" s="37"/>
      <c r="C848" s="201" t="s">
        <v>1613</v>
      </c>
      <c r="D848" s="201" t="s">
        <v>410</v>
      </c>
      <c r="E848" s="202" t="s">
        <v>4323</v>
      </c>
      <c r="F848" s="203" t="s">
        <v>4324</v>
      </c>
      <c r="G848" s="204" t="s">
        <v>413</v>
      </c>
      <c r="H848" s="205">
        <v>32.262999999999998</v>
      </c>
      <c r="I848" s="206"/>
      <c r="J848" s="207">
        <f>ROUND(I848*H848,2)</f>
        <v>0</v>
      </c>
      <c r="K848" s="203" t="s">
        <v>36</v>
      </c>
      <c r="L848" s="57"/>
      <c r="M848" s="208" t="s">
        <v>36</v>
      </c>
      <c r="N848" s="209" t="s">
        <v>50</v>
      </c>
      <c r="O848" s="38"/>
      <c r="P848" s="210">
        <f>O848*H848</f>
        <v>0</v>
      </c>
      <c r="Q848" s="210">
        <v>2.5139999999999998</v>
      </c>
      <c r="R848" s="210">
        <f>Q848*H848</f>
        <v>81.10918199999999</v>
      </c>
      <c r="S848" s="210">
        <v>0</v>
      </c>
      <c r="T848" s="211">
        <f>S848*H848</f>
        <v>0</v>
      </c>
      <c r="AR848" s="19" t="s">
        <v>415</v>
      </c>
      <c r="AT848" s="19" t="s">
        <v>410</v>
      </c>
      <c r="AU848" s="19" t="s">
        <v>87</v>
      </c>
      <c r="AY848" s="19" t="s">
        <v>406</v>
      </c>
      <c r="BE848" s="212">
        <f>IF(N848="základní",J848,0)</f>
        <v>0</v>
      </c>
      <c r="BF848" s="212">
        <f>IF(N848="snížená",J848,0)</f>
        <v>0</v>
      </c>
      <c r="BG848" s="212">
        <f>IF(N848="zákl. přenesená",J848,0)</f>
        <v>0</v>
      </c>
      <c r="BH848" s="212">
        <f>IF(N848="sníž. přenesená",J848,0)</f>
        <v>0</v>
      </c>
      <c r="BI848" s="212">
        <f>IF(N848="nulová",J848,0)</f>
        <v>0</v>
      </c>
      <c r="BJ848" s="19" t="s">
        <v>23</v>
      </c>
      <c r="BK848" s="212">
        <f>ROUND(I848*H848,2)</f>
        <v>0</v>
      </c>
      <c r="BL848" s="19" t="s">
        <v>415</v>
      </c>
      <c r="BM848" s="19" t="s">
        <v>5703</v>
      </c>
    </row>
    <row r="849" spans="2:65" s="12" customFormat="1" x14ac:dyDescent="0.3">
      <c r="B849" s="213"/>
      <c r="C849" s="214"/>
      <c r="D849" s="215" t="s">
        <v>417</v>
      </c>
      <c r="E849" s="216" t="s">
        <v>36</v>
      </c>
      <c r="F849" s="217" t="s">
        <v>5704</v>
      </c>
      <c r="G849" s="214"/>
      <c r="H849" s="218" t="s">
        <v>36</v>
      </c>
      <c r="I849" s="219"/>
      <c r="J849" s="214"/>
      <c r="K849" s="214"/>
      <c r="L849" s="220"/>
      <c r="M849" s="221"/>
      <c r="N849" s="222"/>
      <c r="O849" s="222"/>
      <c r="P849" s="222"/>
      <c r="Q849" s="222"/>
      <c r="R849" s="222"/>
      <c r="S849" s="222"/>
      <c r="T849" s="223"/>
      <c r="AT849" s="224" t="s">
        <v>417</v>
      </c>
      <c r="AU849" s="224" t="s">
        <v>87</v>
      </c>
      <c r="AV849" s="12" t="s">
        <v>23</v>
      </c>
      <c r="AW849" s="12" t="s">
        <v>43</v>
      </c>
      <c r="AX849" s="12" t="s">
        <v>79</v>
      </c>
      <c r="AY849" s="224" t="s">
        <v>406</v>
      </c>
    </row>
    <row r="850" spans="2:65" s="13" customFormat="1" x14ac:dyDescent="0.3">
      <c r="B850" s="225"/>
      <c r="C850" s="226"/>
      <c r="D850" s="215" t="s">
        <v>417</v>
      </c>
      <c r="E850" s="227" t="s">
        <v>36</v>
      </c>
      <c r="F850" s="228" t="s">
        <v>5705</v>
      </c>
      <c r="G850" s="226"/>
      <c r="H850" s="229">
        <v>9.99</v>
      </c>
      <c r="I850" s="230"/>
      <c r="J850" s="226"/>
      <c r="K850" s="226"/>
      <c r="L850" s="231"/>
      <c r="M850" s="232"/>
      <c r="N850" s="233"/>
      <c r="O850" s="233"/>
      <c r="P850" s="233"/>
      <c r="Q850" s="233"/>
      <c r="R850" s="233"/>
      <c r="S850" s="233"/>
      <c r="T850" s="234"/>
      <c r="AT850" s="235" t="s">
        <v>417</v>
      </c>
      <c r="AU850" s="235" t="s">
        <v>87</v>
      </c>
      <c r="AV850" s="13" t="s">
        <v>87</v>
      </c>
      <c r="AW850" s="13" t="s">
        <v>43</v>
      </c>
      <c r="AX850" s="13" t="s">
        <v>79</v>
      </c>
      <c r="AY850" s="235" t="s">
        <v>406</v>
      </c>
    </row>
    <row r="851" spans="2:65" s="13" customFormat="1" x14ac:dyDescent="0.3">
      <c r="B851" s="225"/>
      <c r="C851" s="226"/>
      <c r="D851" s="215" t="s">
        <v>417</v>
      </c>
      <c r="E851" s="227" t="s">
        <v>36</v>
      </c>
      <c r="F851" s="228" t="s">
        <v>5706</v>
      </c>
      <c r="G851" s="226"/>
      <c r="H851" s="229">
        <v>20.664000000000001</v>
      </c>
      <c r="I851" s="230"/>
      <c r="J851" s="226"/>
      <c r="K851" s="226"/>
      <c r="L851" s="231"/>
      <c r="M851" s="232"/>
      <c r="N851" s="233"/>
      <c r="O851" s="233"/>
      <c r="P851" s="233"/>
      <c r="Q851" s="233"/>
      <c r="R851" s="233"/>
      <c r="S851" s="233"/>
      <c r="T851" s="234"/>
      <c r="AT851" s="235" t="s">
        <v>417</v>
      </c>
      <c r="AU851" s="235" t="s">
        <v>87</v>
      </c>
      <c r="AV851" s="13" t="s">
        <v>87</v>
      </c>
      <c r="AW851" s="13" t="s">
        <v>43</v>
      </c>
      <c r="AX851" s="13" t="s">
        <v>79</v>
      </c>
      <c r="AY851" s="235" t="s">
        <v>406</v>
      </c>
    </row>
    <row r="852" spans="2:65" s="13" customFormat="1" x14ac:dyDescent="0.3">
      <c r="B852" s="225"/>
      <c r="C852" s="226"/>
      <c r="D852" s="215" t="s">
        <v>417</v>
      </c>
      <c r="E852" s="227" t="s">
        <v>36</v>
      </c>
      <c r="F852" s="228" t="s">
        <v>5707</v>
      </c>
      <c r="G852" s="226"/>
      <c r="H852" s="229">
        <v>4.62</v>
      </c>
      <c r="I852" s="230"/>
      <c r="J852" s="226"/>
      <c r="K852" s="226"/>
      <c r="L852" s="231"/>
      <c r="M852" s="232"/>
      <c r="N852" s="233"/>
      <c r="O852" s="233"/>
      <c r="P852" s="233"/>
      <c r="Q852" s="233"/>
      <c r="R852" s="233"/>
      <c r="S852" s="233"/>
      <c r="T852" s="234"/>
      <c r="AT852" s="235" t="s">
        <v>417</v>
      </c>
      <c r="AU852" s="235" t="s">
        <v>87</v>
      </c>
      <c r="AV852" s="13" t="s">
        <v>87</v>
      </c>
      <c r="AW852" s="13" t="s">
        <v>43</v>
      </c>
      <c r="AX852" s="13" t="s">
        <v>79</v>
      </c>
      <c r="AY852" s="235" t="s">
        <v>406</v>
      </c>
    </row>
    <row r="853" spans="2:65" s="12" customFormat="1" x14ac:dyDescent="0.3">
      <c r="B853" s="213"/>
      <c r="C853" s="214"/>
      <c r="D853" s="215" t="s">
        <v>417</v>
      </c>
      <c r="E853" s="216" t="s">
        <v>36</v>
      </c>
      <c r="F853" s="217" t="s">
        <v>1664</v>
      </c>
      <c r="G853" s="214"/>
      <c r="H853" s="218" t="s">
        <v>36</v>
      </c>
      <c r="I853" s="219"/>
      <c r="J853" s="214"/>
      <c r="K853" s="214"/>
      <c r="L853" s="220"/>
      <c r="M853" s="221"/>
      <c r="N853" s="222"/>
      <c r="O853" s="222"/>
      <c r="P853" s="222"/>
      <c r="Q853" s="222"/>
      <c r="R853" s="222"/>
      <c r="S853" s="222"/>
      <c r="T853" s="223"/>
      <c r="AT853" s="224" t="s">
        <v>417</v>
      </c>
      <c r="AU853" s="224" t="s">
        <v>87</v>
      </c>
      <c r="AV853" s="12" t="s">
        <v>23</v>
      </c>
      <c r="AW853" s="12" t="s">
        <v>43</v>
      </c>
      <c r="AX853" s="12" t="s">
        <v>79</v>
      </c>
      <c r="AY853" s="224" t="s">
        <v>406</v>
      </c>
    </row>
    <row r="854" spans="2:65" s="13" customFormat="1" x14ac:dyDescent="0.3">
      <c r="B854" s="225"/>
      <c r="C854" s="226"/>
      <c r="D854" s="215" t="s">
        <v>417</v>
      </c>
      <c r="E854" s="227" t="s">
        <v>36</v>
      </c>
      <c r="F854" s="228" t="s">
        <v>5708</v>
      </c>
      <c r="G854" s="226"/>
      <c r="H854" s="229">
        <v>-1.649</v>
      </c>
      <c r="I854" s="230"/>
      <c r="J854" s="226"/>
      <c r="K854" s="226"/>
      <c r="L854" s="231"/>
      <c r="M854" s="232"/>
      <c r="N854" s="233"/>
      <c r="O854" s="233"/>
      <c r="P854" s="233"/>
      <c r="Q854" s="233"/>
      <c r="R854" s="233"/>
      <c r="S854" s="233"/>
      <c r="T854" s="234"/>
      <c r="AT854" s="235" t="s">
        <v>417</v>
      </c>
      <c r="AU854" s="235" t="s">
        <v>87</v>
      </c>
      <c r="AV854" s="13" t="s">
        <v>87</v>
      </c>
      <c r="AW854" s="13" t="s">
        <v>43</v>
      </c>
      <c r="AX854" s="13" t="s">
        <v>79</v>
      </c>
      <c r="AY854" s="235" t="s">
        <v>406</v>
      </c>
    </row>
    <row r="855" spans="2:65" s="13" customFormat="1" x14ac:dyDescent="0.3">
      <c r="B855" s="225"/>
      <c r="C855" s="226"/>
      <c r="D855" s="215" t="s">
        <v>417</v>
      </c>
      <c r="E855" s="227" t="s">
        <v>36</v>
      </c>
      <c r="F855" s="228" t="s">
        <v>4328</v>
      </c>
      <c r="G855" s="226"/>
      <c r="H855" s="229">
        <v>-0.16200000000000001</v>
      </c>
      <c r="I855" s="230"/>
      <c r="J855" s="226"/>
      <c r="K855" s="226"/>
      <c r="L855" s="231"/>
      <c r="M855" s="232"/>
      <c r="N855" s="233"/>
      <c r="O855" s="233"/>
      <c r="P855" s="233"/>
      <c r="Q855" s="233"/>
      <c r="R855" s="233"/>
      <c r="S855" s="233"/>
      <c r="T855" s="234"/>
      <c r="AT855" s="235" t="s">
        <v>417</v>
      </c>
      <c r="AU855" s="235" t="s">
        <v>87</v>
      </c>
      <c r="AV855" s="13" t="s">
        <v>87</v>
      </c>
      <c r="AW855" s="13" t="s">
        <v>43</v>
      </c>
      <c r="AX855" s="13" t="s">
        <v>79</v>
      </c>
      <c r="AY855" s="235" t="s">
        <v>406</v>
      </c>
    </row>
    <row r="856" spans="2:65" s="13" customFormat="1" x14ac:dyDescent="0.3">
      <c r="B856" s="225"/>
      <c r="C856" s="226"/>
      <c r="D856" s="215" t="s">
        <v>417</v>
      </c>
      <c r="E856" s="227" t="s">
        <v>36</v>
      </c>
      <c r="F856" s="228" t="s">
        <v>4103</v>
      </c>
      <c r="G856" s="226"/>
      <c r="H856" s="229">
        <v>-1.2</v>
      </c>
      <c r="I856" s="230"/>
      <c r="J856" s="226"/>
      <c r="K856" s="226"/>
      <c r="L856" s="231"/>
      <c r="M856" s="232"/>
      <c r="N856" s="233"/>
      <c r="O856" s="233"/>
      <c r="P856" s="233"/>
      <c r="Q856" s="233"/>
      <c r="R856" s="233"/>
      <c r="S856" s="233"/>
      <c r="T856" s="234"/>
      <c r="AT856" s="235" t="s">
        <v>417</v>
      </c>
      <c r="AU856" s="235" t="s">
        <v>87</v>
      </c>
      <c r="AV856" s="13" t="s">
        <v>87</v>
      </c>
      <c r="AW856" s="13" t="s">
        <v>43</v>
      </c>
      <c r="AX856" s="13" t="s">
        <v>79</v>
      </c>
      <c r="AY856" s="235" t="s">
        <v>406</v>
      </c>
    </row>
    <row r="857" spans="2:65" s="14" customFormat="1" x14ac:dyDescent="0.3">
      <c r="B857" s="236"/>
      <c r="C857" s="237"/>
      <c r="D857" s="247" t="s">
        <v>417</v>
      </c>
      <c r="E857" s="248" t="s">
        <v>36</v>
      </c>
      <c r="F857" s="249" t="s">
        <v>421</v>
      </c>
      <c r="G857" s="237"/>
      <c r="H857" s="250">
        <v>32.262999999999998</v>
      </c>
      <c r="I857" s="241"/>
      <c r="J857" s="237"/>
      <c r="K857" s="237"/>
      <c r="L857" s="242"/>
      <c r="M857" s="243"/>
      <c r="N857" s="244"/>
      <c r="O857" s="244"/>
      <c r="P857" s="244"/>
      <c r="Q857" s="244"/>
      <c r="R857" s="244"/>
      <c r="S857" s="244"/>
      <c r="T857" s="245"/>
      <c r="AT857" s="246" t="s">
        <v>417</v>
      </c>
      <c r="AU857" s="246" t="s">
        <v>87</v>
      </c>
      <c r="AV857" s="14" t="s">
        <v>415</v>
      </c>
      <c r="AW857" s="14" t="s">
        <v>43</v>
      </c>
      <c r="AX857" s="14" t="s">
        <v>23</v>
      </c>
      <c r="AY857" s="246" t="s">
        <v>406</v>
      </c>
    </row>
    <row r="858" spans="2:65" s="1" customFormat="1" ht="22.5" customHeight="1" x14ac:dyDescent="0.3">
      <c r="B858" s="37"/>
      <c r="C858" s="201" t="s">
        <v>1617</v>
      </c>
      <c r="D858" s="201" t="s">
        <v>410</v>
      </c>
      <c r="E858" s="202" t="s">
        <v>1654</v>
      </c>
      <c r="F858" s="203" t="s">
        <v>1655</v>
      </c>
      <c r="G858" s="204" t="s">
        <v>413</v>
      </c>
      <c r="H858" s="205">
        <v>180.91800000000001</v>
      </c>
      <c r="I858" s="206"/>
      <c r="J858" s="207">
        <f>ROUND(I858*H858,2)</f>
        <v>0</v>
      </c>
      <c r="K858" s="203" t="s">
        <v>36</v>
      </c>
      <c r="L858" s="57"/>
      <c r="M858" s="208" t="s">
        <v>36</v>
      </c>
      <c r="N858" s="209" t="s">
        <v>50</v>
      </c>
      <c r="O858" s="38"/>
      <c r="P858" s="210">
        <f>O858*H858</f>
        <v>0</v>
      </c>
      <c r="Q858" s="210">
        <v>2.5019999999999998</v>
      </c>
      <c r="R858" s="210">
        <f>Q858*H858</f>
        <v>452.656836</v>
      </c>
      <c r="S858" s="210">
        <v>0</v>
      </c>
      <c r="T858" s="211">
        <f>S858*H858</f>
        <v>0</v>
      </c>
      <c r="AR858" s="19" t="s">
        <v>415</v>
      </c>
      <c r="AT858" s="19" t="s">
        <v>410</v>
      </c>
      <c r="AU858" s="19" t="s">
        <v>87</v>
      </c>
      <c r="AY858" s="19" t="s">
        <v>406</v>
      </c>
      <c r="BE858" s="212">
        <f>IF(N858="základní",J858,0)</f>
        <v>0</v>
      </c>
      <c r="BF858" s="212">
        <f>IF(N858="snížená",J858,0)</f>
        <v>0</v>
      </c>
      <c r="BG858" s="212">
        <f>IF(N858="zákl. přenesená",J858,0)</f>
        <v>0</v>
      </c>
      <c r="BH858" s="212">
        <f>IF(N858="sníž. přenesená",J858,0)</f>
        <v>0</v>
      </c>
      <c r="BI858" s="212">
        <f>IF(N858="nulová",J858,0)</f>
        <v>0</v>
      </c>
      <c r="BJ858" s="19" t="s">
        <v>23</v>
      </c>
      <c r="BK858" s="212">
        <f>ROUND(I858*H858,2)</f>
        <v>0</v>
      </c>
      <c r="BL858" s="19" t="s">
        <v>415</v>
      </c>
      <c r="BM858" s="19" t="s">
        <v>5709</v>
      </c>
    </row>
    <row r="859" spans="2:65" s="12" customFormat="1" x14ac:dyDescent="0.3">
      <c r="B859" s="213"/>
      <c r="C859" s="214"/>
      <c r="D859" s="215" t="s">
        <v>417</v>
      </c>
      <c r="E859" s="216" t="s">
        <v>36</v>
      </c>
      <c r="F859" s="217" t="s">
        <v>5492</v>
      </c>
      <c r="G859" s="214"/>
      <c r="H859" s="218" t="s">
        <v>36</v>
      </c>
      <c r="I859" s="219"/>
      <c r="J859" s="214"/>
      <c r="K859" s="214"/>
      <c r="L859" s="220"/>
      <c r="M859" s="221"/>
      <c r="N859" s="222"/>
      <c r="O859" s="222"/>
      <c r="P859" s="222"/>
      <c r="Q859" s="222"/>
      <c r="R859" s="222"/>
      <c r="S859" s="222"/>
      <c r="T859" s="223"/>
      <c r="AT859" s="224" t="s">
        <v>417</v>
      </c>
      <c r="AU859" s="224" t="s">
        <v>87</v>
      </c>
      <c r="AV859" s="12" t="s">
        <v>23</v>
      </c>
      <c r="AW859" s="12" t="s">
        <v>43</v>
      </c>
      <c r="AX859" s="12" t="s">
        <v>79</v>
      </c>
      <c r="AY859" s="224" t="s">
        <v>406</v>
      </c>
    </row>
    <row r="860" spans="2:65" s="12" customFormat="1" x14ac:dyDescent="0.3">
      <c r="B860" s="213"/>
      <c r="C860" s="214"/>
      <c r="D860" s="215" t="s">
        <v>417</v>
      </c>
      <c r="E860" s="216" t="s">
        <v>36</v>
      </c>
      <c r="F860" s="217" t="s">
        <v>1657</v>
      </c>
      <c r="G860" s="214"/>
      <c r="H860" s="218" t="s">
        <v>36</v>
      </c>
      <c r="I860" s="219"/>
      <c r="J860" s="214"/>
      <c r="K860" s="214"/>
      <c r="L860" s="220"/>
      <c r="M860" s="221"/>
      <c r="N860" s="222"/>
      <c r="O860" s="222"/>
      <c r="P860" s="222"/>
      <c r="Q860" s="222"/>
      <c r="R860" s="222"/>
      <c r="S860" s="222"/>
      <c r="T860" s="223"/>
      <c r="AT860" s="224" t="s">
        <v>417</v>
      </c>
      <c r="AU860" s="224" t="s">
        <v>87</v>
      </c>
      <c r="AV860" s="12" t="s">
        <v>23</v>
      </c>
      <c r="AW860" s="12" t="s">
        <v>43</v>
      </c>
      <c r="AX860" s="12" t="s">
        <v>79</v>
      </c>
      <c r="AY860" s="224" t="s">
        <v>406</v>
      </c>
    </row>
    <row r="861" spans="2:65" s="13" customFormat="1" x14ac:dyDescent="0.3">
      <c r="B861" s="225"/>
      <c r="C861" s="226"/>
      <c r="D861" s="215" t="s">
        <v>417</v>
      </c>
      <c r="E861" s="227" t="s">
        <v>36</v>
      </c>
      <c r="F861" s="228" t="s">
        <v>5710</v>
      </c>
      <c r="G861" s="226"/>
      <c r="H861" s="229">
        <v>63.488</v>
      </c>
      <c r="I861" s="230"/>
      <c r="J861" s="226"/>
      <c r="K861" s="226"/>
      <c r="L861" s="231"/>
      <c r="M861" s="232"/>
      <c r="N861" s="233"/>
      <c r="O861" s="233"/>
      <c r="P861" s="233"/>
      <c r="Q861" s="233"/>
      <c r="R861" s="233"/>
      <c r="S861" s="233"/>
      <c r="T861" s="234"/>
      <c r="AT861" s="235" t="s">
        <v>417</v>
      </c>
      <c r="AU861" s="235" t="s">
        <v>87</v>
      </c>
      <c r="AV861" s="13" t="s">
        <v>87</v>
      </c>
      <c r="AW861" s="13" t="s">
        <v>43</v>
      </c>
      <c r="AX861" s="13" t="s">
        <v>79</v>
      </c>
      <c r="AY861" s="235" t="s">
        <v>406</v>
      </c>
    </row>
    <row r="862" spans="2:65" s="12" customFormat="1" x14ac:dyDescent="0.3">
      <c r="B862" s="213"/>
      <c r="C862" s="214"/>
      <c r="D862" s="215" t="s">
        <v>417</v>
      </c>
      <c r="E862" s="216" t="s">
        <v>36</v>
      </c>
      <c r="F862" s="217" t="s">
        <v>1659</v>
      </c>
      <c r="G862" s="214"/>
      <c r="H862" s="218" t="s">
        <v>36</v>
      </c>
      <c r="I862" s="219"/>
      <c r="J862" s="214"/>
      <c r="K862" s="214"/>
      <c r="L862" s="220"/>
      <c r="M862" s="221"/>
      <c r="N862" s="222"/>
      <c r="O862" s="222"/>
      <c r="P862" s="222"/>
      <c r="Q862" s="222"/>
      <c r="R862" s="222"/>
      <c r="S862" s="222"/>
      <c r="T862" s="223"/>
      <c r="AT862" s="224" t="s">
        <v>417</v>
      </c>
      <c r="AU862" s="224" t="s">
        <v>87</v>
      </c>
      <c r="AV862" s="12" t="s">
        <v>23</v>
      </c>
      <c r="AW862" s="12" t="s">
        <v>43</v>
      </c>
      <c r="AX862" s="12" t="s">
        <v>79</v>
      </c>
      <c r="AY862" s="224" t="s">
        <v>406</v>
      </c>
    </row>
    <row r="863" spans="2:65" s="13" customFormat="1" x14ac:dyDescent="0.3">
      <c r="B863" s="225"/>
      <c r="C863" s="226"/>
      <c r="D863" s="215" t="s">
        <v>417</v>
      </c>
      <c r="E863" s="227" t="s">
        <v>36</v>
      </c>
      <c r="F863" s="228" t="s">
        <v>5711</v>
      </c>
      <c r="G863" s="226"/>
      <c r="H863" s="229">
        <v>3.496</v>
      </c>
      <c r="I863" s="230"/>
      <c r="J863" s="226"/>
      <c r="K863" s="226"/>
      <c r="L863" s="231"/>
      <c r="M863" s="232"/>
      <c r="N863" s="233"/>
      <c r="O863" s="233"/>
      <c r="P863" s="233"/>
      <c r="Q863" s="233"/>
      <c r="R863" s="233"/>
      <c r="S863" s="233"/>
      <c r="T863" s="234"/>
      <c r="AT863" s="235" t="s">
        <v>417</v>
      </c>
      <c r="AU863" s="235" t="s">
        <v>87</v>
      </c>
      <c r="AV863" s="13" t="s">
        <v>87</v>
      </c>
      <c r="AW863" s="13" t="s">
        <v>43</v>
      </c>
      <c r="AX863" s="13" t="s">
        <v>79</v>
      </c>
      <c r="AY863" s="235" t="s">
        <v>406</v>
      </c>
    </row>
    <row r="864" spans="2:65" s="15" customFormat="1" x14ac:dyDescent="0.3">
      <c r="B864" s="254"/>
      <c r="C864" s="255"/>
      <c r="D864" s="215" t="s">
        <v>417</v>
      </c>
      <c r="E864" s="256" t="s">
        <v>36</v>
      </c>
      <c r="F864" s="257" t="s">
        <v>435</v>
      </c>
      <c r="G864" s="255"/>
      <c r="H864" s="258">
        <v>66.983999999999995</v>
      </c>
      <c r="I864" s="259"/>
      <c r="J864" s="255"/>
      <c r="K864" s="255"/>
      <c r="L864" s="260"/>
      <c r="M864" s="261"/>
      <c r="N864" s="262"/>
      <c r="O864" s="262"/>
      <c r="P864" s="262"/>
      <c r="Q864" s="262"/>
      <c r="R864" s="262"/>
      <c r="S864" s="262"/>
      <c r="T864" s="263"/>
      <c r="AT864" s="264" t="s">
        <v>417</v>
      </c>
      <c r="AU864" s="264" t="s">
        <v>87</v>
      </c>
      <c r="AV864" s="15" t="s">
        <v>94</v>
      </c>
      <c r="AW864" s="15" t="s">
        <v>43</v>
      </c>
      <c r="AX864" s="15" t="s">
        <v>79</v>
      </c>
      <c r="AY864" s="264" t="s">
        <v>406</v>
      </c>
    </row>
    <row r="865" spans="2:51" s="12" customFormat="1" x14ac:dyDescent="0.3">
      <c r="B865" s="213"/>
      <c r="C865" s="214"/>
      <c r="D865" s="215" t="s">
        <v>417</v>
      </c>
      <c r="E865" s="216" t="s">
        <v>36</v>
      </c>
      <c r="F865" s="217" t="s">
        <v>5712</v>
      </c>
      <c r="G865" s="214"/>
      <c r="H865" s="218" t="s">
        <v>36</v>
      </c>
      <c r="I865" s="219"/>
      <c r="J865" s="214"/>
      <c r="K865" s="214"/>
      <c r="L865" s="220"/>
      <c r="M865" s="221"/>
      <c r="N865" s="222"/>
      <c r="O865" s="222"/>
      <c r="P865" s="222"/>
      <c r="Q865" s="222"/>
      <c r="R865" s="222"/>
      <c r="S865" s="222"/>
      <c r="T865" s="223"/>
      <c r="AT865" s="224" t="s">
        <v>417</v>
      </c>
      <c r="AU865" s="224" t="s">
        <v>87</v>
      </c>
      <c r="AV865" s="12" t="s">
        <v>23</v>
      </c>
      <c r="AW865" s="12" t="s">
        <v>43</v>
      </c>
      <c r="AX865" s="12" t="s">
        <v>79</v>
      </c>
      <c r="AY865" s="224" t="s">
        <v>406</v>
      </c>
    </row>
    <row r="866" spans="2:51" s="12" customFormat="1" x14ac:dyDescent="0.3">
      <c r="B866" s="213"/>
      <c r="C866" s="214"/>
      <c r="D866" s="215" t="s">
        <v>417</v>
      </c>
      <c r="E866" s="216" t="s">
        <v>36</v>
      </c>
      <c r="F866" s="217" t="s">
        <v>5713</v>
      </c>
      <c r="G866" s="214"/>
      <c r="H866" s="218" t="s">
        <v>36</v>
      </c>
      <c r="I866" s="219"/>
      <c r="J866" s="214"/>
      <c r="K866" s="214"/>
      <c r="L866" s="220"/>
      <c r="M866" s="221"/>
      <c r="N866" s="222"/>
      <c r="O866" s="222"/>
      <c r="P866" s="222"/>
      <c r="Q866" s="222"/>
      <c r="R866" s="222"/>
      <c r="S866" s="222"/>
      <c r="T866" s="223"/>
      <c r="AT866" s="224" t="s">
        <v>417</v>
      </c>
      <c r="AU866" s="224" t="s">
        <v>87</v>
      </c>
      <c r="AV866" s="12" t="s">
        <v>23</v>
      </c>
      <c r="AW866" s="12" t="s">
        <v>43</v>
      </c>
      <c r="AX866" s="12" t="s">
        <v>79</v>
      </c>
      <c r="AY866" s="224" t="s">
        <v>406</v>
      </c>
    </row>
    <row r="867" spans="2:51" s="13" customFormat="1" x14ac:dyDescent="0.3">
      <c r="B867" s="225"/>
      <c r="C867" s="226"/>
      <c r="D867" s="215" t="s">
        <v>417</v>
      </c>
      <c r="E867" s="227" t="s">
        <v>36</v>
      </c>
      <c r="F867" s="228" t="s">
        <v>5714</v>
      </c>
      <c r="G867" s="226"/>
      <c r="H867" s="229">
        <v>79.968000000000004</v>
      </c>
      <c r="I867" s="230"/>
      <c r="J867" s="226"/>
      <c r="K867" s="226"/>
      <c r="L867" s="231"/>
      <c r="M867" s="232"/>
      <c r="N867" s="233"/>
      <c r="O867" s="233"/>
      <c r="P867" s="233"/>
      <c r="Q867" s="233"/>
      <c r="R867" s="233"/>
      <c r="S867" s="233"/>
      <c r="T867" s="234"/>
      <c r="AT867" s="235" t="s">
        <v>417</v>
      </c>
      <c r="AU867" s="235" t="s">
        <v>87</v>
      </c>
      <c r="AV867" s="13" t="s">
        <v>87</v>
      </c>
      <c r="AW867" s="13" t="s">
        <v>43</v>
      </c>
      <c r="AX867" s="13" t="s">
        <v>79</v>
      </c>
      <c r="AY867" s="235" t="s">
        <v>406</v>
      </c>
    </row>
    <row r="868" spans="2:51" s="13" customFormat="1" x14ac:dyDescent="0.3">
      <c r="B868" s="225"/>
      <c r="C868" s="226"/>
      <c r="D868" s="215" t="s">
        <v>417</v>
      </c>
      <c r="E868" s="227" t="s">
        <v>36</v>
      </c>
      <c r="F868" s="228" t="s">
        <v>5715</v>
      </c>
      <c r="G868" s="226"/>
      <c r="H868" s="229">
        <v>3.2480000000000002</v>
      </c>
      <c r="I868" s="230"/>
      <c r="J868" s="226"/>
      <c r="K868" s="226"/>
      <c r="L868" s="231"/>
      <c r="M868" s="232"/>
      <c r="N868" s="233"/>
      <c r="O868" s="233"/>
      <c r="P868" s="233"/>
      <c r="Q868" s="233"/>
      <c r="R868" s="233"/>
      <c r="S868" s="233"/>
      <c r="T868" s="234"/>
      <c r="AT868" s="235" t="s">
        <v>417</v>
      </c>
      <c r="AU868" s="235" t="s">
        <v>87</v>
      </c>
      <c r="AV868" s="13" t="s">
        <v>87</v>
      </c>
      <c r="AW868" s="13" t="s">
        <v>43</v>
      </c>
      <c r="AX868" s="13" t="s">
        <v>79</v>
      </c>
      <c r="AY868" s="235" t="s">
        <v>406</v>
      </c>
    </row>
    <row r="869" spans="2:51" s="12" customFormat="1" x14ac:dyDescent="0.3">
      <c r="B869" s="213"/>
      <c r="C869" s="214"/>
      <c r="D869" s="215" t="s">
        <v>417</v>
      </c>
      <c r="E869" s="216" t="s">
        <v>36</v>
      </c>
      <c r="F869" s="217" t="s">
        <v>5716</v>
      </c>
      <c r="G869" s="214"/>
      <c r="H869" s="218" t="s">
        <v>36</v>
      </c>
      <c r="I869" s="219"/>
      <c r="J869" s="214"/>
      <c r="K869" s="214"/>
      <c r="L869" s="220"/>
      <c r="M869" s="221"/>
      <c r="N869" s="222"/>
      <c r="O869" s="222"/>
      <c r="P869" s="222"/>
      <c r="Q869" s="222"/>
      <c r="R869" s="222"/>
      <c r="S869" s="222"/>
      <c r="T869" s="223"/>
      <c r="AT869" s="224" t="s">
        <v>417</v>
      </c>
      <c r="AU869" s="224" t="s">
        <v>87</v>
      </c>
      <c r="AV869" s="12" t="s">
        <v>23</v>
      </c>
      <c r="AW869" s="12" t="s">
        <v>43</v>
      </c>
      <c r="AX869" s="12" t="s">
        <v>79</v>
      </c>
      <c r="AY869" s="224" t="s">
        <v>406</v>
      </c>
    </row>
    <row r="870" spans="2:51" s="13" customFormat="1" x14ac:dyDescent="0.3">
      <c r="B870" s="225"/>
      <c r="C870" s="226"/>
      <c r="D870" s="215" t="s">
        <v>417</v>
      </c>
      <c r="E870" s="227" t="s">
        <v>36</v>
      </c>
      <c r="F870" s="228" t="s">
        <v>5717</v>
      </c>
      <c r="G870" s="226"/>
      <c r="H870" s="229">
        <v>27.922000000000001</v>
      </c>
      <c r="I870" s="230"/>
      <c r="J870" s="226"/>
      <c r="K870" s="226"/>
      <c r="L870" s="231"/>
      <c r="M870" s="232"/>
      <c r="N870" s="233"/>
      <c r="O870" s="233"/>
      <c r="P870" s="233"/>
      <c r="Q870" s="233"/>
      <c r="R870" s="233"/>
      <c r="S870" s="233"/>
      <c r="T870" s="234"/>
      <c r="AT870" s="235" t="s">
        <v>417</v>
      </c>
      <c r="AU870" s="235" t="s">
        <v>87</v>
      </c>
      <c r="AV870" s="13" t="s">
        <v>87</v>
      </c>
      <c r="AW870" s="13" t="s">
        <v>43</v>
      </c>
      <c r="AX870" s="13" t="s">
        <v>79</v>
      </c>
      <c r="AY870" s="235" t="s">
        <v>406</v>
      </c>
    </row>
    <row r="871" spans="2:51" s="15" customFormat="1" x14ac:dyDescent="0.3">
      <c r="B871" s="254"/>
      <c r="C871" s="255"/>
      <c r="D871" s="215" t="s">
        <v>417</v>
      </c>
      <c r="E871" s="256" t="s">
        <v>36</v>
      </c>
      <c r="F871" s="257" t="s">
        <v>435</v>
      </c>
      <c r="G871" s="255"/>
      <c r="H871" s="258">
        <v>111.13800000000001</v>
      </c>
      <c r="I871" s="259"/>
      <c r="J871" s="255"/>
      <c r="K871" s="255"/>
      <c r="L871" s="260"/>
      <c r="M871" s="261"/>
      <c r="N871" s="262"/>
      <c r="O871" s="262"/>
      <c r="P871" s="262"/>
      <c r="Q871" s="262"/>
      <c r="R871" s="262"/>
      <c r="S871" s="262"/>
      <c r="T871" s="263"/>
      <c r="AT871" s="264" t="s">
        <v>417</v>
      </c>
      <c r="AU871" s="264" t="s">
        <v>87</v>
      </c>
      <c r="AV871" s="15" t="s">
        <v>94</v>
      </c>
      <c r="AW871" s="15" t="s">
        <v>43</v>
      </c>
      <c r="AX871" s="15" t="s">
        <v>79</v>
      </c>
      <c r="AY871" s="264" t="s">
        <v>406</v>
      </c>
    </row>
    <row r="872" spans="2:51" s="12" customFormat="1" x14ac:dyDescent="0.3">
      <c r="B872" s="213"/>
      <c r="C872" s="214"/>
      <c r="D872" s="215" t="s">
        <v>417</v>
      </c>
      <c r="E872" s="216" t="s">
        <v>36</v>
      </c>
      <c r="F872" s="217" t="s">
        <v>5718</v>
      </c>
      <c r="G872" s="214"/>
      <c r="H872" s="218" t="s">
        <v>36</v>
      </c>
      <c r="I872" s="219"/>
      <c r="J872" s="214"/>
      <c r="K872" s="214"/>
      <c r="L872" s="220"/>
      <c r="M872" s="221"/>
      <c r="N872" s="222"/>
      <c r="O872" s="222"/>
      <c r="P872" s="222"/>
      <c r="Q872" s="222"/>
      <c r="R872" s="222"/>
      <c r="S872" s="222"/>
      <c r="T872" s="223"/>
      <c r="AT872" s="224" t="s">
        <v>417</v>
      </c>
      <c r="AU872" s="224" t="s">
        <v>87</v>
      </c>
      <c r="AV872" s="12" t="s">
        <v>23</v>
      </c>
      <c r="AW872" s="12" t="s">
        <v>43</v>
      </c>
      <c r="AX872" s="12" t="s">
        <v>79</v>
      </c>
      <c r="AY872" s="224" t="s">
        <v>406</v>
      </c>
    </row>
    <row r="873" spans="2:51" s="13" customFormat="1" x14ac:dyDescent="0.3">
      <c r="B873" s="225"/>
      <c r="C873" s="226"/>
      <c r="D873" s="215" t="s">
        <v>417</v>
      </c>
      <c r="E873" s="227" t="s">
        <v>36</v>
      </c>
      <c r="F873" s="228" t="s">
        <v>5719</v>
      </c>
      <c r="G873" s="226"/>
      <c r="H873" s="229">
        <v>4.4000000000000004</v>
      </c>
      <c r="I873" s="230"/>
      <c r="J873" s="226"/>
      <c r="K873" s="226"/>
      <c r="L873" s="231"/>
      <c r="M873" s="232"/>
      <c r="N873" s="233"/>
      <c r="O873" s="233"/>
      <c r="P873" s="233"/>
      <c r="Q873" s="233"/>
      <c r="R873" s="233"/>
      <c r="S873" s="233"/>
      <c r="T873" s="234"/>
      <c r="AT873" s="235" t="s">
        <v>417</v>
      </c>
      <c r="AU873" s="235" t="s">
        <v>87</v>
      </c>
      <c r="AV873" s="13" t="s">
        <v>87</v>
      </c>
      <c r="AW873" s="13" t="s">
        <v>43</v>
      </c>
      <c r="AX873" s="13" t="s">
        <v>79</v>
      </c>
      <c r="AY873" s="235" t="s">
        <v>406</v>
      </c>
    </row>
    <row r="874" spans="2:51" s="15" customFormat="1" x14ac:dyDescent="0.3">
      <c r="B874" s="254"/>
      <c r="C874" s="255"/>
      <c r="D874" s="215" t="s">
        <v>417</v>
      </c>
      <c r="E874" s="256" t="s">
        <v>36</v>
      </c>
      <c r="F874" s="257" t="s">
        <v>435</v>
      </c>
      <c r="G874" s="255"/>
      <c r="H874" s="258">
        <v>4.4000000000000004</v>
      </c>
      <c r="I874" s="259"/>
      <c r="J874" s="255"/>
      <c r="K874" s="255"/>
      <c r="L874" s="260"/>
      <c r="M874" s="261"/>
      <c r="N874" s="262"/>
      <c r="O874" s="262"/>
      <c r="P874" s="262"/>
      <c r="Q874" s="262"/>
      <c r="R874" s="262"/>
      <c r="S874" s="262"/>
      <c r="T874" s="263"/>
      <c r="AT874" s="264" t="s">
        <v>417</v>
      </c>
      <c r="AU874" s="264" t="s">
        <v>87</v>
      </c>
      <c r="AV874" s="15" t="s">
        <v>94</v>
      </c>
      <c r="AW874" s="15" t="s">
        <v>43</v>
      </c>
      <c r="AX874" s="15" t="s">
        <v>79</v>
      </c>
      <c r="AY874" s="264" t="s">
        <v>406</v>
      </c>
    </row>
    <row r="875" spans="2:51" s="12" customFormat="1" x14ac:dyDescent="0.3">
      <c r="B875" s="213"/>
      <c r="C875" s="214"/>
      <c r="D875" s="215" t="s">
        <v>417</v>
      </c>
      <c r="E875" s="216" t="s">
        <v>36</v>
      </c>
      <c r="F875" s="217" t="s">
        <v>1677</v>
      </c>
      <c r="G875" s="214"/>
      <c r="H875" s="218" t="s">
        <v>36</v>
      </c>
      <c r="I875" s="219"/>
      <c r="J875" s="214"/>
      <c r="K875" s="214"/>
      <c r="L875" s="220"/>
      <c r="M875" s="221"/>
      <c r="N875" s="222"/>
      <c r="O875" s="222"/>
      <c r="P875" s="222"/>
      <c r="Q875" s="222"/>
      <c r="R875" s="222"/>
      <c r="S875" s="222"/>
      <c r="T875" s="223"/>
      <c r="AT875" s="224" t="s">
        <v>417</v>
      </c>
      <c r="AU875" s="224" t="s">
        <v>87</v>
      </c>
      <c r="AV875" s="12" t="s">
        <v>23</v>
      </c>
      <c r="AW875" s="12" t="s">
        <v>43</v>
      </c>
      <c r="AX875" s="12" t="s">
        <v>79</v>
      </c>
      <c r="AY875" s="224" t="s">
        <v>406</v>
      </c>
    </row>
    <row r="876" spans="2:51" s="13" customFormat="1" x14ac:dyDescent="0.3">
      <c r="B876" s="225"/>
      <c r="C876" s="226"/>
      <c r="D876" s="215" t="s">
        <v>417</v>
      </c>
      <c r="E876" s="227" t="s">
        <v>36</v>
      </c>
      <c r="F876" s="228" t="s">
        <v>5720</v>
      </c>
      <c r="G876" s="226"/>
      <c r="H876" s="229">
        <v>-0.4</v>
      </c>
      <c r="I876" s="230"/>
      <c r="J876" s="226"/>
      <c r="K876" s="226"/>
      <c r="L876" s="231"/>
      <c r="M876" s="232"/>
      <c r="N876" s="233"/>
      <c r="O876" s="233"/>
      <c r="P876" s="233"/>
      <c r="Q876" s="233"/>
      <c r="R876" s="233"/>
      <c r="S876" s="233"/>
      <c r="T876" s="234"/>
      <c r="AT876" s="235" t="s">
        <v>417</v>
      </c>
      <c r="AU876" s="235" t="s">
        <v>87</v>
      </c>
      <c r="AV876" s="13" t="s">
        <v>87</v>
      </c>
      <c r="AW876" s="13" t="s">
        <v>43</v>
      </c>
      <c r="AX876" s="13" t="s">
        <v>79</v>
      </c>
      <c r="AY876" s="235" t="s">
        <v>406</v>
      </c>
    </row>
    <row r="877" spans="2:51" s="13" customFormat="1" x14ac:dyDescent="0.3">
      <c r="B877" s="225"/>
      <c r="C877" s="226"/>
      <c r="D877" s="215" t="s">
        <v>417</v>
      </c>
      <c r="E877" s="227" t="s">
        <v>36</v>
      </c>
      <c r="F877" s="228" t="s">
        <v>5721</v>
      </c>
      <c r="G877" s="226"/>
      <c r="H877" s="229">
        <v>-1.056</v>
      </c>
      <c r="I877" s="230"/>
      <c r="J877" s="226"/>
      <c r="K877" s="226"/>
      <c r="L877" s="231"/>
      <c r="M877" s="232"/>
      <c r="N877" s="233"/>
      <c r="O877" s="233"/>
      <c r="P877" s="233"/>
      <c r="Q877" s="233"/>
      <c r="R877" s="233"/>
      <c r="S877" s="233"/>
      <c r="T877" s="234"/>
      <c r="AT877" s="235" t="s">
        <v>417</v>
      </c>
      <c r="AU877" s="235" t="s">
        <v>87</v>
      </c>
      <c r="AV877" s="13" t="s">
        <v>87</v>
      </c>
      <c r="AW877" s="13" t="s">
        <v>43</v>
      </c>
      <c r="AX877" s="13" t="s">
        <v>79</v>
      </c>
      <c r="AY877" s="235" t="s">
        <v>406</v>
      </c>
    </row>
    <row r="878" spans="2:51" s="13" customFormat="1" x14ac:dyDescent="0.3">
      <c r="B878" s="225"/>
      <c r="C878" s="226"/>
      <c r="D878" s="215" t="s">
        <v>417</v>
      </c>
      <c r="E878" s="227" t="s">
        <v>36</v>
      </c>
      <c r="F878" s="228" t="s">
        <v>5722</v>
      </c>
      <c r="G878" s="226"/>
      <c r="H878" s="229">
        <v>-0.14799999999999999</v>
      </c>
      <c r="I878" s="230"/>
      <c r="J878" s="226"/>
      <c r="K878" s="226"/>
      <c r="L878" s="231"/>
      <c r="M878" s="232"/>
      <c r="N878" s="233"/>
      <c r="O878" s="233"/>
      <c r="P878" s="233"/>
      <c r="Q878" s="233"/>
      <c r="R878" s="233"/>
      <c r="S878" s="233"/>
      <c r="T878" s="234"/>
      <c r="AT878" s="235" t="s">
        <v>417</v>
      </c>
      <c r="AU878" s="235" t="s">
        <v>87</v>
      </c>
      <c r="AV878" s="13" t="s">
        <v>87</v>
      </c>
      <c r="AW878" s="13" t="s">
        <v>43</v>
      </c>
      <c r="AX878" s="13" t="s">
        <v>79</v>
      </c>
      <c r="AY878" s="235" t="s">
        <v>406</v>
      </c>
    </row>
    <row r="879" spans="2:51" s="15" customFormat="1" x14ac:dyDescent="0.3">
      <c r="B879" s="254"/>
      <c r="C879" s="255"/>
      <c r="D879" s="215" t="s">
        <v>417</v>
      </c>
      <c r="E879" s="256" t="s">
        <v>36</v>
      </c>
      <c r="F879" s="257" t="s">
        <v>435</v>
      </c>
      <c r="G879" s="255"/>
      <c r="H879" s="258">
        <v>-1.6040000000000001</v>
      </c>
      <c r="I879" s="259"/>
      <c r="J879" s="255"/>
      <c r="K879" s="255"/>
      <c r="L879" s="260"/>
      <c r="M879" s="261"/>
      <c r="N879" s="262"/>
      <c r="O879" s="262"/>
      <c r="P879" s="262"/>
      <c r="Q879" s="262"/>
      <c r="R879" s="262"/>
      <c r="S879" s="262"/>
      <c r="T879" s="263"/>
      <c r="AT879" s="264" t="s">
        <v>417</v>
      </c>
      <c r="AU879" s="264" t="s">
        <v>87</v>
      </c>
      <c r="AV879" s="15" t="s">
        <v>94</v>
      </c>
      <c r="AW879" s="15" t="s">
        <v>43</v>
      </c>
      <c r="AX879" s="15" t="s">
        <v>79</v>
      </c>
      <c r="AY879" s="264" t="s">
        <v>406</v>
      </c>
    </row>
    <row r="880" spans="2:51" s="14" customFormat="1" x14ac:dyDescent="0.3">
      <c r="B880" s="236"/>
      <c r="C880" s="237"/>
      <c r="D880" s="247" t="s">
        <v>417</v>
      </c>
      <c r="E880" s="248" t="s">
        <v>36</v>
      </c>
      <c r="F880" s="249" t="s">
        <v>421</v>
      </c>
      <c r="G880" s="237"/>
      <c r="H880" s="250">
        <v>180.91800000000001</v>
      </c>
      <c r="I880" s="241"/>
      <c r="J880" s="237"/>
      <c r="K880" s="237"/>
      <c r="L880" s="242"/>
      <c r="M880" s="243"/>
      <c r="N880" s="244"/>
      <c r="O880" s="244"/>
      <c r="P880" s="244"/>
      <c r="Q880" s="244"/>
      <c r="R880" s="244"/>
      <c r="S880" s="244"/>
      <c r="T880" s="245"/>
      <c r="AT880" s="246" t="s">
        <v>417</v>
      </c>
      <c r="AU880" s="246" t="s">
        <v>87</v>
      </c>
      <c r="AV880" s="14" t="s">
        <v>415</v>
      </c>
      <c r="AW880" s="14" t="s">
        <v>43</v>
      </c>
      <c r="AX880" s="14" t="s">
        <v>23</v>
      </c>
      <c r="AY880" s="246" t="s">
        <v>406</v>
      </c>
    </row>
    <row r="881" spans="2:65" s="1" customFormat="1" ht="22.5" customHeight="1" x14ac:dyDescent="0.3">
      <c r="B881" s="37"/>
      <c r="C881" s="201" t="s">
        <v>1621</v>
      </c>
      <c r="D881" s="201" t="s">
        <v>410</v>
      </c>
      <c r="E881" s="202" t="s">
        <v>1690</v>
      </c>
      <c r="F881" s="203" t="s">
        <v>1691</v>
      </c>
      <c r="G881" s="204" t="s">
        <v>413</v>
      </c>
      <c r="H881" s="205">
        <v>5.016</v>
      </c>
      <c r="I881" s="206"/>
      <c r="J881" s="207">
        <f>ROUND(I881*H881,2)</f>
        <v>0</v>
      </c>
      <c r="K881" s="203" t="s">
        <v>36</v>
      </c>
      <c r="L881" s="57"/>
      <c r="M881" s="208" t="s">
        <v>36</v>
      </c>
      <c r="N881" s="209" t="s">
        <v>50</v>
      </c>
      <c r="O881" s="38"/>
      <c r="P881" s="210">
        <f>O881*H881</f>
        <v>0</v>
      </c>
      <c r="Q881" s="210">
        <v>2.5143</v>
      </c>
      <c r="R881" s="210">
        <f>Q881*H881</f>
        <v>12.6117288</v>
      </c>
      <c r="S881" s="210">
        <v>0</v>
      </c>
      <c r="T881" s="211">
        <f>S881*H881</f>
        <v>0</v>
      </c>
      <c r="AR881" s="19" t="s">
        <v>415</v>
      </c>
      <c r="AT881" s="19" t="s">
        <v>410</v>
      </c>
      <c r="AU881" s="19" t="s">
        <v>87</v>
      </c>
      <c r="AY881" s="19" t="s">
        <v>406</v>
      </c>
      <c r="BE881" s="212">
        <f>IF(N881="základní",J881,0)</f>
        <v>0</v>
      </c>
      <c r="BF881" s="212">
        <f>IF(N881="snížená",J881,0)</f>
        <v>0</v>
      </c>
      <c r="BG881" s="212">
        <f>IF(N881="zákl. přenesená",J881,0)</f>
        <v>0</v>
      </c>
      <c r="BH881" s="212">
        <f>IF(N881="sníž. přenesená",J881,0)</f>
        <v>0</v>
      </c>
      <c r="BI881" s="212">
        <f>IF(N881="nulová",J881,0)</f>
        <v>0</v>
      </c>
      <c r="BJ881" s="19" t="s">
        <v>23</v>
      </c>
      <c r="BK881" s="212">
        <f>ROUND(I881*H881,2)</f>
        <v>0</v>
      </c>
      <c r="BL881" s="19" t="s">
        <v>415</v>
      </c>
      <c r="BM881" s="19" t="s">
        <v>5723</v>
      </c>
    </row>
    <row r="882" spans="2:65" s="12" customFormat="1" x14ac:dyDescent="0.3">
      <c r="B882" s="213"/>
      <c r="C882" s="214"/>
      <c r="D882" s="215" t="s">
        <v>417</v>
      </c>
      <c r="E882" s="216" t="s">
        <v>36</v>
      </c>
      <c r="F882" s="217" t="s">
        <v>5614</v>
      </c>
      <c r="G882" s="214"/>
      <c r="H882" s="218" t="s">
        <v>36</v>
      </c>
      <c r="I882" s="219"/>
      <c r="J882" s="214"/>
      <c r="K882" s="214"/>
      <c r="L882" s="220"/>
      <c r="M882" s="221"/>
      <c r="N882" s="222"/>
      <c r="O882" s="222"/>
      <c r="P882" s="222"/>
      <c r="Q882" s="222"/>
      <c r="R882" s="222"/>
      <c r="S882" s="222"/>
      <c r="T882" s="223"/>
      <c r="AT882" s="224" t="s">
        <v>417</v>
      </c>
      <c r="AU882" s="224" t="s">
        <v>87</v>
      </c>
      <c r="AV882" s="12" t="s">
        <v>23</v>
      </c>
      <c r="AW882" s="12" t="s">
        <v>43</v>
      </c>
      <c r="AX882" s="12" t="s">
        <v>79</v>
      </c>
      <c r="AY882" s="224" t="s">
        <v>406</v>
      </c>
    </row>
    <row r="883" spans="2:65" s="13" customFormat="1" x14ac:dyDescent="0.3">
      <c r="B883" s="225"/>
      <c r="C883" s="226"/>
      <c r="D883" s="215" t="s">
        <v>417</v>
      </c>
      <c r="E883" s="227" t="s">
        <v>36</v>
      </c>
      <c r="F883" s="228" t="s">
        <v>5724</v>
      </c>
      <c r="G883" s="226"/>
      <c r="H883" s="229">
        <v>0.93600000000000005</v>
      </c>
      <c r="I883" s="230"/>
      <c r="J883" s="226"/>
      <c r="K883" s="226"/>
      <c r="L883" s="231"/>
      <c r="M883" s="232"/>
      <c r="N883" s="233"/>
      <c r="O883" s="233"/>
      <c r="P883" s="233"/>
      <c r="Q883" s="233"/>
      <c r="R883" s="233"/>
      <c r="S883" s="233"/>
      <c r="T883" s="234"/>
      <c r="AT883" s="235" t="s">
        <v>417</v>
      </c>
      <c r="AU883" s="235" t="s">
        <v>87</v>
      </c>
      <c r="AV883" s="13" t="s">
        <v>87</v>
      </c>
      <c r="AW883" s="13" t="s">
        <v>43</v>
      </c>
      <c r="AX883" s="13" t="s">
        <v>79</v>
      </c>
      <c r="AY883" s="235" t="s">
        <v>406</v>
      </c>
    </row>
    <row r="884" spans="2:65" s="13" customFormat="1" x14ac:dyDescent="0.3">
      <c r="B884" s="225"/>
      <c r="C884" s="226"/>
      <c r="D884" s="215" t="s">
        <v>417</v>
      </c>
      <c r="E884" s="227" t="s">
        <v>36</v>
      </c>
      <c r="F884" s="228" t="s">
        <v>5725</v>
      </c>
      <c r="G884" s="226"/>
      <c r="H884" s="229">
        <v>4.08</v>
      </c>
      <c r="I884" s="230"/>
      <c r="J884" s="226"/>
      <c r="K884" s="226"/>
      <c r="L884" s="231"/>
      <c r="M884" s="232"/>
      <c r="N884" s="233"/>
      <c r="O884" s="233"/>
      <c r="P884" s="233"/>
      <c r="Q884" s="233"/>
      <c r="R884" s="233"/>
      <c r="S884" s="233"/>
      <c r="T884" s="234"/>
      <c r="AT884" s="235" t="s">
        <v>417</v>
      </c>
      <c r="AU884" s="235" t="s">
        <v>87</v>
      </c>
      <c r="AV884" s="13" t="s">
        <v>87</v>
      </c>
      <c r="AW884" s="13" t="s">
        <v>43</v>
      </c>
      <c r="AX884" s="13" t="s">
        <v>79</v>
      </c>
      <c r="AY884" s="235" t="s">
        <v>406</v>
      </c>
    </row>
    <row r="885" spans="2:65" s="14" customFormat="1" x14ac:dyDescent="0.3">
      <c r="B885" s="236"/>
      <c r="C885" s="237"/>
      <c r="D885" s="247" t="s">
        <v>417</v>
      </c>
      <c r="E885" s="248" t="s">
        <v>36</v>
      </c>
      <c r="F885" s="249" t="s">
        <v>421</v>
      </c>
      <c r="G885" s="237"/>
      <c r="H885" s="250">
        <v>5.016</v>
      </c>
      <c r="I885" s="241"/>
      <c r="J885" s="237"/>
      <c r="K885" s="237"/>
      <c r="L885" s="242"/>
      <c r="M885" s="243"/>
      <c r="N885" s="244"/>
      <c r="O885" s="244"/>
      <c r="P885" s="244"/>
      <c r="Q885" s="244"/>
      <c r="R885" s="244"/>
      <c r="S885" s="244"/>
      <c r="T885" s="245"/>
      <c r="AT885" s="246" t="s">
        <v>417</v>
      </c>
      <c r="AU885" s="246" t="s">
        <v>87</v>
      </c>
      <c r="AV885" s="14" t="s">
        <v>415</v>
      </c>
      <c r="AW885" s="14" t="s">
        <v>43</v>
      </c>
      <c r="AX885" s="14" t="s">
        <v>23</v>
      </c>
      <c r="AY885" s="246" t="s">
        <v>406</v>
      </c>
    </row>
    <row r="886" spans="2:65" s="1" customFormat="1" ht="31.5" customHeight="1" x14ac:dyDescent="0.3">
      <c r="B886" s="37"/>
      <c r="C886" s="201" t="s">
        <v>1625</v>
      </c>
      <c r="D886" s="201" t="s">
        <v>410</v>
      </c>
      <c r="E886" s="202" t="s">
        <v>1698</v>
      </c>
      <c r="F886" s="203" t="s">
        <v>1699</v>
      </c>
      <c r="G886" s="204" t="s">
        <v>466</v>
      </c>
      <c r="H886" s="205">
        <v>331.346</v>
      </c>
      <c r="I886" s="206"/>
      <c r="J886" s="207">
        <f>ROUND(I886*H886,2)</f>
        <v>0</v>
      </c>
      <c r="K886" s="203" t="s">
        <v>414</v>
      </c>
      <c r="L886" s="57"/>
      <c r="M886" s="208" t="s">
        <v>36</v>
      </c>
      <c r="N886" s="209" t="s">
        <v>50</v>
      </c>
      <c r="O886" s="38"/>
      <c r="P886" s="210">
        <f>O886*H886</f>
        <v>0</v>
      </c>
      <c r="Q886" s="210">
        <v>4.3200000000000001E-3</v>
      </c>
      <c r="R886" s="210">
        <f>Q886*H886</f>
        <v>1.43141472</v>
      </c>
      <c r="S886" s="210">
        <v>0</v>
      </c>
      <c r="T886" s="211">
        <f>S886*H886</f>
        <v>0</v>
      </c>
      <c r="AR886" s="19" t="s">
        <v>415</v>
      </c>
      <c r="AT886" s="19" t="s">
        <v>410</v>
      </c>
      <c r="AU886" s="19" t="s">
        <v>87</v>
      </c>
      <c r="AY886" s="19" t="s">
        <v>406</v>
      </c>
      <c r="BE886" s="212">
        <f>IF(N886="základní",J886,0)</f>
        <v>0</v>
      </c>
      <c r="BF886" s="212">
        <f>IF(N886="snížená",J886,0)</f>
        <v>0</v>
      </c>
      <c r="BG886" s="212">
        <f>IF(N886="zákl. přenesená",J886,0)</f>
        <v>0</v>
      </c>
      <c r="BH886" s="212">
        <f>IF(N886="sníž. přenesená",J886,0)</f>
        <v>0</v>
      </c>
      <c r="BI886" s="212">
        <f>IF(N886="nulová",J886,0)</f>
        <v>0</v>
      </c>
      <c r="BJ886" s="19" t="s">
        <v>23</v>
      </c>
      <c r="BK886" s="212">
        <f>ROUND(I886*H886,2)</f>
        <v>0</v>
      </c>
      <c r="BL886" s="19" t="s">
        <v>415</v>
      </c>
      <c r="BM886" s="19" t="s">
        <v>5726</v>
      </c>
    </row>
    <row r="887" spans="2:65" s="12" customFormat="1" x14ac:dyDescent="0.3">
      <c r="B887" s="213"/>
      <c r="C887" s="214"/>
      <c r="D887" s="215" t="s">
        <v>417</v>
      </c>
      <c r="E887" s="216" t="s">
        <v>36</v>
      </c>
      <c r="F887" s="217" t="s">
        <v>5492</v>
      </c>
      <c r="G887" s="214"/>
      <c r="H887" s="218" t="s">
        <v>36</v>
      </c>
      <c r="I887" s="219"/>
      <c r="J887" s="214"/>
      <c r="K887" s="214"/>
      <c r="L887" s="220"/>
      <c r="M887" s="221"/>
      <c r="N887" s="222"/>
      <c r="O887" s="222"/>
      <c r="P887" s="222"/>
      <c r="Q887" s="222"/>
      <c r="R887" s="222"/>
      <c r="S887" s="222"/>
      <c r="T887" s="223"/>
      <c r="AT887" s="224" t="s">
        <v>417</v>
      </c>
      <c r="AU887" s="224" t="s">
        <v>87</v>
      </c>
      <c r="AV887" s="12" t="s">
        <v>23</v>
      </c>
      <c r="AW887" s="12" t="s">
        <v>43</v>
      </c>
      <c r="AX887" s="12" t="s">
        <v>79</v>
      </c>
      <c r="AY887" s="224" t="s">
        <v>406</v>
      </c>
    </row>
    <row r="888" spans="2:65" s="12" customFormat="1" x14ac:dyDescent="0.3">
      <c r="B888" s="213"/>
      <c r="C888" s="214"/>
      <c r="D888" s="215" t="s">
        <v>417</v>
      </c>
      <c r="E888" s="216" t="s">
        <v>36</v>
      </c>
      <c r="F888" s="217" t="s">
        <v>1701</v>
      </c>
      <c r="G888" s="214"/>
      <c r="H888" s="218" t="s">
        <v>36</v>
      </c>
      <c r="I888" s="219"/>
      <c r="J888" s="214"/>
      <c r="K888" s="214"/>
      <c r="L888" s="220"/>
      <c r="M888" s="221"/>
      <c r="N888" s="222"/>
      <c r="O888" s="222"/>
      <c r="P888" s="222"/>
      <c r="Q888" s="222"/>
      <c r="R888" s="222"/>
      <c r="S888" s="222"/>
      <c r="T888" s="223"/>
      <c r="AT888" s="224" t="s">
        <v>417</v>
      </c>
      <c r="AU888" s="224" t="s">
        <v>87</v>
      </c>
      <c r="AV888" s="12" t="s">
        <v>23</v>
      </c>
      <c r="AW888" s="12" t="s">
        <v>43</v>
      </c>
      <c r="AX888" s="12" t="s">
        <v>79</v>
      </c>
      <c r="AY888" s="224" t="s">
        <v>406</v>
      </c>
    </row>
    <row r="889" spans="2:65" s="12" customFormat="1" x14ac:dyDescent="0.3">
      <c r="B889" s="213"/>
      <c r="C889" s="214"/>
      <c r="D889" s="215" t="s">
        <v>417</v>
      </c>
      <c r="E889" s="216" t="s">
        <v>36</v>
      </c>
      <c r="F889" s="217" t="s">
        <v>1657</v>
      </c>
      <c r="G889" s="214"/>
      <c r="H889" s="218" t="s">
        <v>36</v>
      </c>
      <c r="I889" s="219"/>
      <c r="J889" s="214"/>
      <c r="K889" s="214"/>
      <c r="L889" s="220"/>
      <c r="M889" s="221"/>
      <c r="N889" s="222"/>
      <c r="O889" s="222"/>
      <c r="P889" s="222"/>
      <c r="Q889" s="222"/>
      <c r="R889" s="222"/>
      <c r="S889" s="222"/>
      <c r="T889" s="223"/>
      <c r="AT889" s="224" t="s">
        <v>417</v>
      </c>
      <c r="AU889" s="224" t="s">
        <v>87</v>
      </c>
      <c r="AV889" s="12" t="s">
        <v>23</v>
      </c>
      <c r="AW889" s="12" t="s">
        <v>43</v>
      </c>
      <c r="AX889" s="12" t="s">
        <v>79</v>
      </c>
      <c r="AY889" s="224" t="s">
        <v>406</v>
      </c>
    </row>
    <row r="890" spans="2:65" s="13" customFormat="1" x14ac:dyDescent="0.3">
      <c r="B890" s="225"/>
      <c r="C890" s="226"/>
      <c r="D890" s="215" t="s">
        <v>417</v>
      </c>
      <c r="E890" s="227" t="s">
        <v>36</v>
      </c>
      <c r="F890" s="228" t="s">
        <v>5727</v>
      </c>
      <c r="G890" s="226"/>
      <c r="H890" s="229">
        <v>32.56</v>
      </c>
      <c r="I890" s="230"/>
      <c r="J890" s="226"/>
      <c r="K890" s="226"/>
      <c r="L890" s="231"/>
      <c r="M890" s="232"/>
      <c r="N890" s="233"/>
      <c r="O890" s="233"/>
      <c r="P890" s="233"/>
      <c r="Q890" s="233"/>
      <c r="R890" s="233"/>
      <c r="S890" s="233"/>
      <c r="T890" s="234"/>
      <c r="AT890" s="235" t="s">
        <v>417</v>
      </c>
      <c r="AU890" s="235" t="s">
        <v>87</v>
      </c>
      <c r="AV890" s="13" t="s">
        <v>87</v>
      </c>
      <c r="AW890" s="13" t="s">
        <v>43</v>
      </c>
      <c r="AX890" s="13" t="s">
        <v>79</v>
      </c>
      <c r="AY890" s="235" t="s">
        <v>406</v>
      </c>
    </row>
    <row r="891" spans="2:65" s="12" customFormat="1" x14ac:dyDescent="0.3">
      <c r="B891" s="213"/>
      <c r="C891" s="214"/>
      <c r="D891" s="215" t="s">
        <v>417</v>
      </c>
      <c r="E891" s="216" t="s">
        <v>36</v>
      </c>
      <c r="F891" s="217" t="s">
        <v>1659</v>
      </c>
      <c r="G891" s="214"/>
      <c r="H891" s="218" t="s">
        <v>36</v>
      </c>
      <c r="I891" s="219"/>
      <c r="J891" s="214"/>
      <c r="K891" s="214"/>
      <c r="L891" s="220"/>
      <c r="M891" s="221"/>
      <c r="N891" s="222"/>
      <c r="O891" s="222"/>
      <c r="P891" s="222"/>
      <c r="Q891" s="222"/>
      <c r="R891" s="222"/>
      <c r="S891" s="222"/>
      <c r="T891" s="223"/>
      <c r="AT891" s="224" t="s">
        <v>417</v>
      </c>
      <c r="AU891" s="224" t="s">
        <v>87</v>
      </c>
      <c r="AV891" s="12" t="s">
        <v>23</v>
      </c>
      <c r="AW891" s="12" t="s">
        <v>43</v>
      </c>
      <c r="AX891" s="12" t="s">
        <v>79</v>
      </c>
      <c r="AY891" s="224" t="s">
        <v>406</v>
      </c>
    </row>
    <row r="892" spans="2:65" s="13" customFormat="1" x14ac:dyDescent="0.3">
      <c r="B892" s="225"/>
      <c r="C892" s="226"/>
      <c r="D892" s="215" t="s">
        <v>417</v>
      </c>
      <c r="E892" s="227" t="s">
        <v>36</v>
      </c>
      <c r="F892" s="228" t="s">
        <v>5728</v>
      </c>
      <c r="G892" s="226"/>
      <c r="H892" s="229">
        <v>10.58</v>
      </c>
      <c r="I892" s="230"/>
      <c r="J892" s="226"/>
      <c r="K892" s="226"/>
      <c r="L892" s="231"/>
      <c r="M892" s="232"/>
      <c r="N892" s="233"/>
      <c r="O892" s="233"/>
      <c r="P892" s="233"/>
      <c r="Q892" s="233"/>
      <c r="R892" s="233"/>
      <c r="S892" s="233"/>
      <c r="T892" s="234"/>
      <c r="AT892" s="235" t="s">
        <v>417</v>
      </c>
      <c r="AU892" s="235" t="s">
        <v>87</v>
      </c>
      <c r="AV892" s="13" t="s">
        <v>87</v>
      </c>
      <c r="AW892" s="13" t="s">
        <v>43</v>
      </c>
      <c r="AX892" s="13" t="s">
        <v>79</v>
      </c>
      <c r="AY892" s="235" t="s">
        <v>406</v>
      </c>
    </row>
    <row r="893" spans="2:65" s="15" customFormat="1" x14ac:dyDescent="0.3">
      <c r="B893" s="254"/>
      <c r="C893" s="255"/>
      <c r="D893" s="215" t="s">
        <v>417</v>
      </c>
      <c r="E893" s="256" t="s">
        <v>36</v>
      </c>
      <c r="F893" s="257" t="s">
        <v>435</v>
      </c>
      <c r="G893" s="255"/>
      <c r="H893" s="258">
        <v>43.14</v>
      </c>
      <c r="I893" s="259"/>
      <c r="J893" s="255"/>
      <c r="K893" s="255"/>
      <c r="L893" s="260"/>
      <c r="M893" s="261"/>
      <c r="N893" s="262"/>
      <c r="O893" s="262"/>
      <c r="P893" s="262"/>
      <c r="Q893" s="262"/>
      <c r="R893" s="262"/>
      <c r="S893" s="262"/>
      <c r="T893" s="263"/>
      <c r="AT893" s="264" t="s">
        <v>417</v>
      </c>
      <c r="AU893" s="264" t="s">
        <v>87</v>
      </c>
      <c r="AV893" s="15" t="s">
        <v>94</v>
      </c>
      <c r="AW893" s="15" t="s">
        <v>43</v>
      </c>
      <c r="AX893" s="15" t="s">
        <v>79</v>
      </c>
      <c r="AY893" s="264" t="s">
        <v>406</v>
      </c>
    </row>
    <row r="894" spans="2:65" s="12" customFormat="1" x14ac:dyDescent="0.3">
      <c r="B894" s="213"/>
      <c r="C894" s="214"/>
      <c r="D894" s="215" t="s">
        <v>417</v>
      </c>
      <c r="E894" s="216" t="s">
        <v>36</v>
      </c>
      <c r="F894" s="217" t="s">
        <v>5729</v>
      </c>
      <c r="G894" s="214"/>
      <c r="H894" s="218" t="s">
        <v>36</v>
      </c>
      <c r="I894" s="219"/>
      <c r="J894" s="214"/>
      <c r="K894" s="214"/>
      <c r="L894" s="220"/>
      <c r="M894" s="221"/>
      <c r="N894" s="222"/>
      <c r="O894" s="222"/>
      <c r="P894" s="222"/>
      <c r="Q894" s="222"/>
      <c r="R894" s="222"/>
      <c r="S894" s="222"/>
      <c r="T894" s="223"/>
      <c r="AT894" s="224" t="s">
        <v>417</v>
      </c>
      <c r="AU894" s="224" t="s">
        <v>87</v>
      </c>
      <c r="AV894" s="12" t="s">
        <v>23</v>
      </c>
      <c r="AW894" s="12" t="s">
        <v>43</v>
      </c>
      <c r="AX894" s="12" t="s">
        <v>79</v>
      </c>
      <c r="AY894" s="224" t="s">
        <v>406</v>
      </c>
    </row>
    <row r="895" spans="2:65" s="13" customFormat="1" x14ac:dyDescent="0.3">
      <c r="B895" s="225"/>
      <c r="C895" s="226"/>
      <c r="D895" s="215" t="s">
        <v>417</v>
      </c>
      <c r="E895" s="227" t="s">
        <v>36</v>
      </c>
      <c r="F895" s="228" t="s">
        <v>5730</v>
      </c>
      <c r="G895" s="226"/>
      <c r="H895" s="229">
        <v>262.88</v>
      </c>
      <c r="I895" s="230"/>
      <c r="J895" s="226"/>
      <c r="K895" s="226"/>
      <c r="L895" s="231"/>
      <c r="M895" s="232"/>
      <c r="N895" s="233"/>
      <c r="O895" s="233"/>
      <c r="P895" s="233"/>
      <c r="Q895" s="233"/>
      <c r="R895" s="233"/>
      <c r="S895" s="233"/>
      <c r="T895" s="234"/>
      <c r="AT895" s="235" t="s">
        <v>417</v>
      </c>
      <c r="AU895" s="235" t="s">
        <v>87</v>
      </c>
      <c r="AV895" s="13" t="s">
        <v>87</v>
      </c>
      <c r="AW895" s="13" t="s">
        <v>43</v>
      </c>
      <c r="AX895" s="13" t="s">
        <v>79</v>
      </c>
      <c r="AY895" s="235" t="s">
        <v>406</v>
      </c>
    </row>
    <row r="896" spans="2:65" s="13" customFormat="1" x14ac:dyDescent="0.3">
      <c r="B896" s="225"/>
      <c r="C896" s="226"/>
      <c r="D896" s="215" t="s">
        <v>417</v>
      </c>
      <c r="E896" s="227" t="s">
        <v>36</v>
      </c>
      <c r="F896" s="228" t="s">
        <v>5731</v>
      </c>
      <c r="G896" s="226"/>
      <c r="H896" s="229">
        <v>11.916</v>
      </c>
      <c r="I896" s="230"/>
      <c r="J896" s="226"/>
      <c r="K896" s="226"/>
      <c r="L896" s="231"/>
      <c r="M896" s="232"/>
      <c r="N896" s="233"/>
      <c r="O896" s="233"/>
      <c r="P896" s="233"/>
      <c r="Q896" s="233"/>
      <c r="R896" s="233"/>
      <c r="S896" s="233"/>
      <c r="T896" s="234"/>
      <c r="AT896" s="235" t="s">
        <v>417</v>
      </c>
      <c r="AU896" s="235" t="s">
        <v>87</v>
      </c>
      <c r="AV896" s="13" t="s">
        <v>87</v>
      </c>
      <c r="AW896" s="13" t="s">
        <v>43</v>
      </c>
      <c r="AX896" s="13" t="s">
        <v>79</v>
      </c>
      <c r="AY896" s="235" t="s">
        <v>406</v>
      </c>
    </row>
    <row r="897" spans="2:65" s="15" customFormat="1" x14ac:dyDescent="0.3">
      <c r="B897" s="254"/>
      <c r="C897" s="255"/>
      <c r="D897" s="215" t="s">
        <v>417</v>
      </c>
      <c r="E897" s="256" t="s">
        <v>36</v>
      </c>
      <c r="F897" s="257" t="s">
        <v>435</v>
      </c>
      <c r="G897" s="255"/>
      <c r="H897" s="258">
        <v>274.79599999999999</v>
      </c>
      <c r="I897" s="259"/>
      <c r="J897" s="255"/>
      <c r="K897" s="255"/>
      <c r="L897" s="260"/>
      <c r="M897" s="261"/>
      <c r="N897" s="262"/>
      <c r="O897" s="262"/>
      <c r="P897" s="262"/>
      <c r="Q897" s="262"/>
      <c r="R897" s="262"/>
      <c r="S897" s="262"/>
      <c r="T897" s="263"/>
      <c r="AT897" s="264" t="s">
        <v>417</v>
      </c>
      <c r="AU897" s="264" t="s">
        <v>87</v>
      </c>
      <c r="AV897" s="15" t="s">
        <v>94</v>
      </c>
      <c r="AW897" s="15" t="s">
        <v>43</v>
      </c>
      <c r="AX897" s="15" t="s">
        <v>79</v>
      </c>
      <c r="AY897" s="264" t="s">
        <v>406</v>
      </c>
    </row>
    <row r="898" spans="2:65" s="12" customFormat="1" x14ac:dyDescent="0.3">
      <c r="B898" s="213"/>
      <c r="C898" s="214"/>
      <c r="D898" s="215" t="s">
        <v>417</v>
      </c>
      <c r="E898" s="216" t="s">
        <v>36</v>
      </c>
      <c r="F898" s="217" t="s">
        <v>5614</v>
      </c>
      <c r="G898" s="214"/>
      <c r="H898" s="218" t="s">
        <v>36</v>
      </c>
      <c r="I898" s="219"/>
      <c r="J898" s="214"/>
      <c r="K898" s="214"/>
      <c r="L898" s="220"/>
      <c r="M898" s="221"/>
      <c r="N898" s="222"/>
      <c r="O898" s="222"/>
      <c r="P898" s="222"/>
      <c r="Q898" s="222"/>
      <c r="R898" s="222"/>
      <c r="S898" s="222"/>
      <c r="T898" s="223"/>
      <c r="AT898" s="224" t="s">
        <v>417</v>
      </c>
      <c r="AU898" s="224" t="s">
        <v>87</v>
      </c>
      <c r="AV898" s="12" t="s">
        <v>23</v>
      </c>
      <c r="AW898" s="12" t="s">
        <v>43</v>
      </c>
      <c r="AX898" s="12" t="s">
        <v>79</v>
      </c>
      <c r="AY898" s="224" t="s">
        <v>406</v>
      </c>
    </row>
    <row r="899" spans="2:65" s="13" customFormat="1" x14ac:dyDescent="0.3">
      <c r="B899" s="225"/>
      <c r="C899" s="226"/>
      <c r="D899" s="215" t="s">
        <v>417</v>
      </c>
      <c r="E899" s="227" t="s">
        <v>36</v>
      </c>
      <c r="F899" s="228" t="s">
        <v>5732</v>
      </c>
      <c r="G899" s="226"/>
      <c r="H899" s="229">
        <v>2.61</v>
      </c>
      <c r="I899" s="230"/>
      <c r="J899" s="226"/>
      <c r="K899" s="226"/>
      <c r="L899" s="231"/>
      <c r="M899" s="232"/>
      <c r="N899" s="233"/>
      <c r="O899" s="233"/>
      <c r="P899" s="233"/>
      <c r="Q899" s="233"/>
      <c r="R899" s="233"/>
      <c r="S899" s="233"/>
      <c r="T899" s="234"/>
      <c r="AT899" s="235" t="s">
        <v>417</v>
      </c>
      <c r="AU899" s="235" t="s">
        <v>87</v>
      </c>
      <c r="AV899" s="13" t="s">
        <v>87</v>
      </c>
      <c r="AW899" s="13" t="s">
        <v>43</v>
      </c>
      <c r="AX899" s="13" t="s">
        <v>79</v>
      </c>
      <c r="AY899" s="235" t="s">
        <v>406</v>
      </c>
    </row>
    <row r="900" spans="2:65" s="13" customFormat="1" x14ac:dyDescent="0.3">
      <c r="B900" s="225"/>
      <c r="C900" s="226"/>
      <c r="D900" s="215" t="s">
        <v>417</v>
      </c>
      <c r="E900" s="227" t="s">
        <v>36</v>
      </c>
      <c r="F900" s="228" t="s">
        <v>5733</v>
      </c>
      <c r="G900" s="226"/>
      <c r="H900" s="229">
        <v>10.8</v>
      </c>
      <c r="I900" s="230"/>
      <c r="J900" s="226"/>
      <c r="K900" s="226"/>
      <c r="L900" s="231"/>
      <c r="M900" s="232"/>
      <c r="N900" s="233"/>
      <c r="O900" s="233"/>
      <c r="P900" s="233"/>
      <c r="Q900" s="233"/>
      <c r="R900" s="233"/>
      <c r="S900" s="233"/>
      <c r="T900" s="234"/>
      <c r="AT900" s="235" t="s">
        <v>417</v>
      </c>
      <c r="AU900" s="235" t="s">
        <v>87</v>
      </c>
      <c r="AV900" s="13" t="s">
        <v>87</v>
      </c>
      <c r="AW900" s="13" t="s">
        <v>43</v>
      </c>
      <c r="AX900" s="13" t="s">
        <v>79</v>
      </c>
      <c r="AY900" s="235" t="s">
        <v>406</v>
      </c>
    </row>
    <row r="901" spans="2:65" s="15" customFormat="1" x14ac:dyDescent="0.3">
      <c r="B901" s="254"/>
      <c r="C901" s="255"/>
      <c r="D901" s="215" t="s">
        <v>417</v>
      </c>
      <c r="E901" s="256" t="s">
        <v>36</v>
      </c>
      <c r="F901" s="257" t="s">
        <v>435</v>
      </c>
      <c r="G901" s="255"/>
      <c r="H901" s="258">
        <v>13.41</v>
      </c>
      <c r="I901" s="259"/>
      <c r="J901" s="255"/>
      <c r="K901" s="255"/>
      <c r="L901" s="260"/>
      <c r="M901" s="261"/>
      <c r="N901" s="262"/>
      <c r="O901" s="262"/>
      <c r="P901" s="262"/>
      <c r="Q901" s="262"/>
      <c r="R901" s="262"/>
      <c r="S901" s="262"/>
      <c r="T901" s="263"/>
      <c r="AT901" s="264" t="s">
        <v>417</v>
      </c>
      <c r="AU901" s="264" t="s">
        <v>87</v>
      </c>
      <c r="AV901" s="15" t="s">
        <v>94</v>
      </c>
      <c r="AW901" s="15" t="s">
        <v>43</v>
      </c>
      <c r="AX901" s="15" t="s">
        <v>79</v>
      </c>
      <c r="AY901" s="264" t="s">
        <v>406</v>
      </c>
    </row>
    <row r="902" spans="2:65" s="14" customFormat="1" x14ac:dyDescent="0.3">
      <c r="B902" s="236"/>
      <c r="C902" s="237"/>
      <c r="D902" s="247" t="s">
        <v>417</v>
      </c>
      <c r="E902" s="248" t="s">
        <v>223</v>
      </c>
      <c r="F902" s="249" t="s">
        <v>421</v>
      </c>
      <c r="G902" s="237"/>
      <c r="H902" s="250">
        <v>331.346</v>
      </c>
      <c r="I902" s="241"/>
      <c r="J902" s="237"/>
      <c r="K902" s="237"/>
      <c r="L902" s="242"/>
      <c r="M902" s="243"/>
      <c r="N902" s="244"/>
      <c r="O902" s="244"/>
      <c r="P902" s="244"/>
      <c r="Q902" s="244"/>
      <c r="R902" s="244"/>
      <c r="S902" s="244"/>
      <c r="T902" s="245"/>
      <c r="AT902" s="246" t="s">
        <v>417</v>
      </c>
      <c r="AU902" s="246" t="s">
        <v>87</v>
      </c>
      <c r="AV902" s="14" t="s">
        <v>415</v>
      </c>
      <c r="AW902" s="14" t="s">
        <v>43</v>
      </c>
      <c r="AX902" s="14" t="s">
        <v>23</v>
      </c>
      <c r="AY902" s="246" t="s">
        <v>406</v>
      </c>
    </row>
    <row r="903" spans="2:65" s="1" customFormat="1" ht="31.5" customHeight="1" x14ac:dyDescent="0.3">
      <c r="B903" s="37"/>
      <c r="C903" s="201" t="s">
        <v>1629</v>
      </c>
      <c r="D903" s="201" t="s">
        <v>410</v>
      </c>
      <c r="E903" s="202" t="s">
        <v>1719</v>
      </c>
      <c r="F903" s="203" t="s">
        <v>1720</v>
      </c>
      <c r="G903" s="204" t="s">
        <v>466</v>
      </c>
      <c r="H903" s="205">
        <v>331.346</v>
      </c>
      <c r="I903" s="206"/>
      <c r="J903" s="207">
        <f>ROUND(I903*H903,2)</f>
        <v>0</v>
      </c>
      <c r="K903" s="203" t="s">
        <v>414</v>
      </c>
      <c r="L903" s="57"/>
      <c r="M903" s="208" t="s">
        <v>36</v>
      </c>
      <c r="N903" s="209" t="s">
        <v>50</v>
      </c>
      <c r="O903" s="38"/>
      <c r="P903" s="210">
        <f>O903*H903</f>
        <v>0</v>
      </c>
      <c r="Q903" s="210">
        <v>0</v>
      </c>
      <c r="R903" s="210">
        <f>Q903*H903</f>
        <v>0</v>
      </c>
      <c r="S903" s="210">
        <v>0</v>
      </c>
      <c r="T903" s="211">
        <f>S903*H903</f>
        <v>0</v>
      </c>
      <c r="AR903" s="19" t="s">
        <v>415</v>
      </c>
      <c r="AT903" s="19" t="s">
        <v>410</v>
      </c>
      <c r="AU903" s="19" t="s">
        <v>87</v>
      </c>
      <c r="AY903" s="19" t="s">
        <v>406</v>
      </c>
      <c r="BE903" s="212">
        <f>IF(N903="základní",J903,0)</f>
        <v>0</v>
      </c>
      <c r="BF903" s="212">
        <f>IF(N903="snížená",J903,0)</f>
        <v>0</v>
      </c>
      <c r="BG903" s="212">
        <f>IF(N903="zákl. přenesená",J903,0)</f>
        <v>0</v>
      </c>
      <c r="BH903" s="212">
        <f>IF(N903="sníž. přenesená",J903,0)</f>
        <v>0</v>
      </c>
      <c r="BI903" s="212">
        <f>IF(N903="nulová",J903,0)</f>
        <v>0</v>
      </c>
      <c r="BJ903" s="19" t="s">
        <v>23</v>
      </c>
      <c r="BK903" s="212">
        <f>ROUND(I903*H903,2)</f>
        <v>0</v>
      </c>
      <c r="BL903" s="19" t="s">
        <v>415</v>
      </c>
      <c r="BM903" s="19" t="s">
        <v>5734</v>
      </c>
    </row>
    <row r="904" spans="2:65" s="1" customFormat="1" ht="31.5" customHeight="1" x14ac:dyDescent="0.3">
      <c r="B904" s="37"/>
      <c r="C904" s="201" t="s">
        <v>1636</v>
      </c>
      <c r="D904" s="201" t="s">
        <v>410</v>
      </c>
      <c r="E904" s="202" t="s">
        <v>1723</v>
      </c>
      <c r="F904" s="203" t="s">
        <v>5735</v>
      </c>
      <c r="G904" s="204" t="s">
        <v>466</v>
      </c>
      <c r="H904" s="205">
        <v>446.01900000000001</v>
      </c>
      <c r="I904" s="206"/>
      <c r="J904" s="207">
        <f>ROUND(I904*H904,2)</f>
        <v>0</v>
      </c>
      <c r="K904" s="203" t="s">
        <v>36</v>
      </c>
      <c r="L904" s="57"/>
      <c r="M904" s="208" t="s">
        <v>36</v>
      </c>
      <c r="N904" s="209" t="s">
        <v>50</v>
      </c>
      <c r="O904" s="38"/>
      <c r="P904" s="210">
        <f>O904*H904</f>
        <v>0</v>
      </c>
      <c r="Q904" s="210">
        <v>2.65E-3</v>
      </c>
      <c r="R904" s="210">
        <f>Q904*H904</f>
        <v>1.1819503499999999</v>
      </c>
      <c r="S904" s="210">
        <v>0</v>
      </c>
      <c r="T904" s="211">
        <f>S904*H904</f>
        <v>0</v>
      </c>
      <c r="AR904" s="19" t="s">
        <v>415</v>
      </c>
      <c r="AT904" s="19" t="s">
        <v>410</v>
      </c>
      <c r="AU904" s="19" t="s">
        <v>87</v>
      </c>
      <c r="AY904" s="19" t="s">
        <v>406</v>
      </c>
      <c r="BE904" s="212">
        <f>IF(N904="základní",J904,0)</f>
        <v>0</v>
      </c>
      <c r="BF904" s="212">
        <f>IF(N904="snížená",J904,0)</f>
        <v>0</v>
      </c>
      <c r="BG904" s="212">
        <f>IF(N904="zákl. přenesená",J904,0)</f>
        <v>0</v>
      </c>
      <c r="BH904" s="212">
        <f>IF(N904="sníž. přenesená",J904,0)</f>
        <v>0</v>
      </c>
      <c r="BI904" s="212">
        <f>IF(N904="nulová",J904,0)</f>
        <v>0</v>
      </c>
      <c r="BJ904" s="19" t="s">
        <v>23</v>
      </c>
      <c r="BK904" s="212">
        <f>ROUND(I904*H904,2)</f>
        <v>0</v>
      </c>
      <c r="BL904" s="19" t="s">
        <v>415</v>
      </c>
      <c r="BM904" s="19" t="s">
        <v>5736</v>
      </c>
    </row>
    <row r="905" spans="2:65" s="12" customFormat="1" x14ac:dyDescent="0.3">
      <c r="B905" s="213"/>
      <c r="C905" s="214"/>
      <c r="D905" s="215" t="s">
        <v>417</v>
      </c>
      <c r="E905" s="216" t="s">
        <v>36</v>
      </c>
      <c r="F905" s="217" t="s">
        <v>5492</v>
      </c>
      <c r="G905" s="214"/>
      <c r="H905" s="218" t="s">
        <v>36</v>
      </c>
      <c r="I905" s="219"/>
      <c r="J905" s="214"/>
      <c r="K905" s="214"/>
      <c r="L905" s="220"/>
      <c r="M905" s="221"/>
      <c r="N905" s="222"/>
      <c r="O905" s="222"/>
      <c r="P905" s="222"/>
      <c r="Q905" s="222"/>
      <c r="R905" s="222"/>
      <c r="S905" s="222"/>
      <c r="T905" s="223"/>
      <c r="AT905" s="224" t="s">
        <v>417</v>
      </c>
      <c r="AU905" s="224" t="s">
        <v>87</v>
      </c>
      <c r="AV905" s="12" t="s">
        <v>23</v>
      </c>
      <c r="AW905" s="12" t="s">
        <v>43</v>
      </c>
      <c r="AX905" s="12" t="s">
        <v>79</v>
      </c>
      <c r="AY905" s="224" t="s">
        <v>406</v>
      </c>
    </row>
    <row r="906" spans="2:65" s="12" customFormat="1" x14ac:dyDescent="0.3">
      <c r="B906" s="213"/>
      <c r="C906" s="214"/>
      <c r="D906" s="215" t="s">
        <v>417</v>
      </c>
      <c r="E906" s="216" t="s">
        <v>36</v>
      </c>
      <c r="F906" s="217" t="s">
        <v>5704</v>
      </c>
      <c r="G906" s="214"/>
      <c r="H906" s="218" t="s">
        <v>36</v>
      </c>
      <c r="I906" s="219"/>
      <c r="J906" s="214"/>
      <c r="K906" s="214"/>
      <c r="L906" s="220"/>
      <c r="M906" s="221"/>
      <c r="N906" s="222"/>
      <c r="O906" s="222"/>
      <c r="P906" s="222"/>
      <c r="Q906" s="222"/>
      <c r="R906" s="222"/>
      <c r="S906" s="222"/>
      <c r="T906" s="223"/>
      <c r="AT906" s="224" t="s">
        <v>417</v>
      </c>
      <c r="AU906" s="224" t="s">
        <v>87</v>
      </c>
      <c r="AV906" s="12" t="s">
        <v>23</v>
      </c>
      <c r="AW906" s="12" t="s">
        <v>43</v>
      </c>
      <c r="AX906" s="12" t="s">
        <v>79</v>
      </c>
      <c r="AY906" s="224" t="s">
        <v>406</v>
      </c>
    </row>
    <row r="907" spans="2:65" s="13" customFormat="1" x14ac:dyDescent="0.3">
      <c r="B907" s="225"/>
      <c r="C907" s="226"/>
      <c r="D907" s="215" t="s">
        <v>417</v>
      </c>
      <c r="E907" s="227" t="s">
        <v>36</v>
      </c>
      <c r="F907" s="228" t="s">
        <v>5737</v>
      </c>
      <c r="G907" s="226"/>
      <c r="H907" s="229">
        <v>25.44</v>
      </c>
      <c r="I907" s="230"/>
      <c r="J907" s="226"/>
      <c r="K907" s="226"/>
      <c r="L907" s="231"/>
      <c r="M907" s="232"/>
      <c r="N907" s="233"/>
      <c r="O907" s="233"/>
      <c r="P907" s="233"/>
      <c r="Q907" s="233"/>
      <c r="R907" s="233"/>
      <c r="S907" s="233"/>
      <c r="T907" s="234"/>
      <c r="AT907" s="235" t="s">
        <v>417</v>
      </c>
      <c r="AU907" s="235" t="s">
        <v>87</v>
      </c>
      <c r="AV907" s="13" t="s">
        <v>87</v>
      </c>
      <c r="AW907" s="13" t="s">
        <v>43</v>
      </c>
      <c r="AX907" s="13" t="s">
        <v>79</v>
      </c>
      <c r="AY907" s="235" t="s">
        <v>406</v>
      </c>
    </row>
    <row r="908" spans="2:65" s="13" customFormat="1" x14ac:dyDescent="0.3">
      <c r="B908" s="225"/>
      <c r="C908" s="226"/>
      <c r="D908" s="215" t="s">
        <v>417</v>
      </c>
      <c r="E908" s="227" t="s">
        <v>36</v>
      </c>
      <c r="F908" s="228" t="s">
        <v>5738</v>
      </c>
      <c r="G908" s="226"/>
      <c r="H908" s="229">
        <v>71.66</v>
      </c>
      <c r="I908" s="230"/>
      <c r="J908" s="226"/>
      <c r="K908" s="226"/>
      <c r="L908" s="231"/>
      <c r="M908" s="232"/>
      <c r="N908" s="233"/>
      <c r="O908" s="233"/>
      <c r="P908" s="233"/>
      <c r="Q908" s="233"/>
      <c r="R908" s="233"/>
      <c r="S908" s="233"/>
      <c r="T908" s="234"/>
      <c r="AT908" s="235" t="s">
        <v>417</v>
      </c>
      <c r="AU908" s="235" t="s">
        <v>87</v>
      </c>
      <c r="AV908" s="13" t="s">
        <v>87</v>
      </c>
      <c r="AW908" s="13" t="s">
        <v>43</v>
      </c>
      <c r="AX908" s="13" t="s">
        <v>79</v>
      </c>
      <c r="AY908" s="235" t="s">
        <v>406</v>
      </c>
    </row>
    <row r="909" spans="2:65" s="13" customFormat="1" x14ac:dyDescent="0.3">
      <c r="B909" s="225"/>
      <c r="C909" s="226"/>
      <c r="D909" s="215" t="s">
        <v>417</v>
      </c>
      <c r="E909" s="227" t="s">
        <v>36</v>
      </c>
      <c r="F909" s="228" t="s">
        <v>5739</v>
      </c>
      <c r="G909" s="226"/>
      <c r="H909" s="229">
        <v>7.2</v>
      </c>
      <c r="I909" s="230"/>
      <c r="J909" s="226"/>
      <c r="K909" s="226"/>
      <c r="L909" s="231"/>
      <c r="M909" s="232"/>
      <c r="N909" s="233"/>
      <c r="O909" s="233"/>
      <c r="P909" s="233"/>
      <c r="Q909" s="233"/>
      <c r="R909" s="233"/>
      <c r="S909" s="233"/>
      <c r="T909" s="234"/>
      <c r="AT909" s="235" t="s">
        <v>417</v>
      </c>
      <c r="AU909" s="235" t="s">
        <v>87</v>
      </c>
      <c r="AV909" s="13" t="s">
        <v>87</v>
      </c>
      <c r="AW909" s="13" t="s">
        <v>43</v>
      </c>
      <c r="AX909" s="13" t="s">
        <v>79</v>
      </c>
      <c r="AY909" s="235" t="s">
        <v>406</v>
      </c>
    </row>
    <row r="910" spans="2:65" s="12" customFormat="1" x14ac:dyDescent="0.3">
      <c r="B910" s="213"/>
      <c r="C910" s="214"/>
      <c r="D910" s="215" t="s">
        <v>417</v>
      </c>
      <c r="E910" s="216" t="s">
        <v>36</v>
      </c>
      <c r="F910" s="217" t="s">
        <v>1664</v>
      </c>
      <c r="G910" s="214"/>
      <c r="H910" s="218" t="s">
        <v>36</v>
      </c>
      <c r="I910" s="219"/>
      <c r="J910" s="214"/>
      <c r="K910" s="214"/>
      <c r="L910" s="220"/>
      <c r="M910" s="221"/>
      <c r="N910" s="222"/>
      <c r="O910" s="222"/>
      <c r="P910" s="222"/>
      <c r="Q910" s="222"/>
      <c r="R910" s="222"/>
      <c r="S910" s="222"/>
      <c r="T910" s="223"/>
      <c r="AT910" s="224" t="s">
        <v>417</v>
      </c>
      <c r="AU910" s="224" t="s">
        <v>87</v>
      </c>
      <c r="AV910" s="12" t="s">
        <v>23</v>
      </c>
      <c r="AW910" s="12" t="s">
        <v>43</v>
      </c>
      <c r="AX910" s="12" t="s">
        <v>79</v>
      </c>
      <c r="AY910" s="224" t="s">
        <v>406</v>
      </c>
    </row>
    <row r="911" spans="2:65" s="13" customFormat="1" x14ac:dyDescent="0.3">
      <c r="B911" s="225"/>
      <c r="C911" s="226"/>
      <c r="D911" s="215" t="s">
        <v>417</v>
      </c>
      <c r="E911" s="227" t="s">
        <v>36</v>
      </c>
      <c r="F911" s="228" t="s">
        <v>5740</v>
      </c>
      <c r="G911" s="226"/>
      <c r="H911" s="229">
        <v>6.5970000000000004</v>
      </c>
      <c r="I911" s="230"/>
      <c r="J911" s="226"/>
      <c r="K911" s="226"/>
      <c r="L911" s="231"/>
      <c r="M911" s="232"/>
      <c r="N911" s="233"/>
      <c r="O911" s="233"/>
      <c r="P911" s="233"/>
      <c r="Q911" s="233"/>
      <c r="R911" s="233"/>
      <c r="S911" s="233"/>
      <c r="T911" s="234"/>
      <c r="AT911" s="235" t="s">
        <v>417</v>
      </c>
      <c r="AU911" s="235" t="s">
        <v>87</v>
      </c>
      <c r="AV911" s="13" t="s">
        <v>87</v>
      </c>
      <c r="AW911" s="13" t="s">
        <v>43</v>
      </c>
      <c r="AX911" s="13" t="s">
        <v>79</v>
      </c>
      <c r="AY911" s="235" t="s">
        <v>406</v>
      </c>
    </row>
    <row r="912" spans="2:65" s="13" customFormat="1" x14ac:dyDescent="0.3">
      <c r="B912" s="225"/>
      <c r="C912" s="226"/>
      <c r="D912" s="215" t="s">
        <v>417</v>
      </c>
      <c r="E912" s="227" t="s">
        <v>36</v>
      </c>
      <c r="F912" s="228" t="s">
        <v>4365</v>
      </c>
      <c r="G912" s="226"/>
      <c r="H912" s="229">
        <v>0.9</v>
      </c>
      <c r="I912" s="230"/>
      <c r="J912" s="226"/>
      <c r="K912" s="226"/>
      <c r="L912" s="231"/>
      <c r="M912" s="232"/>
      <c r="N912" s="233"/>
      <c r="O912" s="233"/>
      <c r="P912" s="233"/>
      <c r="Q912" s="233"/>
      <c r="R912" s="233"/>
      <c r="S912" s="233"/>
      <c r="T912" s="234"/>
      <c r="AT912" s="235" t="s">
        <v>417</v>
      </c>
      <c r="AU912" s="235" t="s">
        <v>87</v>
      </c>
      <c r="AV912" s="13" t="s">
        <v>87</v>
      </c>
      <c r="AW912" s="13" t="s">
        <v>43</v>
      </c>
      <c r="AX912" s="13" t="s">
        <v>79</v>
      </c>
      <c r="AY912" s="235" t="s">
        <v>406</v>
      </c>
    </row>
    <row r="913" spans="2:51" s="13" customFormat="1" x14ac:dyDescent="0.3">
      <c r="B913" s="225"/>
      <c r="C913" s="226"/>
      <c r="D913" s="215" t="s">
        <v>417</v>
      </c>
      <c r="E913" s="227" t="s">
        <v>36</v>
      </c>
      <c r="F913" s="228" t="s">
        <v>4452</v>
      </c>
      <c r="G913" s="226"/>
      <c r="H913" s="229">
        <v>2.4</v>
      </c>
      <c r="I913" s="230"/>
      <c r="J913" s="226"/>
      <c r="K913" s="226"/>
      <c r="L913" s="231"/>
      <c r="M913" s="232"/>
      <c r="N913" s="233"/>
      <c r="O913" s="233"/>
      <c r="P913" s="233"/>
      <c r="Q913" s="233"/>
      <c r="R913" s="233"/>
      <c r="S913" s="233"/>
      <c r="T913" s="234"/>
      <c r="AT913" s="235" t="s">
        <v>417</v>
      </c>
      <c r="AU913" s="235" t="s">
        <v>87</v>
      </c>
      <c r="AV913" s="13" t="s">
        <v>87</v>
      </c>
      <c r="AW913" s="13" t="s">
        <v>43</v>
      </c>
      <c r="AX913" s="13" t="s">
        <v>79</v>
      </c>
      <c r="AY913" s="235" t="s">
        <v>406</v>
      </c>
    </row>
    <row r="914" spans="2:51" s="15" customFormat="1" x14ac:dyDescent="0.3">
      <c r="B914" s="254"/>
      <c r="C914" s="255"/>
      <c r="D914" s="215" t="s">
        <v>417</v>
      </c>
      <c r="E914" s="256" t="s">
        <v>36</v>
      </c>
      <c r="F914" s="257" t="s">
        <v>435</v>
      </c>
      <c r="G914" s="255"/>
      <c r="H914" s="258">
        <v>114.197</v>
      </c>
      <c r="I914" s="259"/>
      <c r="J914" s="255"/>
      <c r="K914" s="255"/>
      <c r="L914" s="260"/>
      <c r="M914" s="261"/>
      <c r="N914" s="262"/>
      <c r="O914" s="262"/>
      <c r="P914" s="262"/>
      <c r="Q914" s="262"/>
      <c r="R914" s="262"/>
      <c r="S914" s="262"/>
      <c r="T914" s="263"/>
      <c r="AT914" s="264" t="s">
        <v>417</v>
      </c>
      <c r="AU914" s="264" t="s">
        <v>87</v>
      </c>
      <c r="AV914" s="15" t="s">
        <v>94</v>
      </c>
      <c r="AW914" s="15" t="s">
        <v>43</v>
      </c>
      <c r="AX914" s="15" t="s">
        <v>79</v>
      </c>
      <c r="AY914" s="264" t="s">
        <v>406</v>
      </c>
    </row>
    <row r="915" spans="2:51" s="12" customFormat="1" x14ac:dyDescent="0.3">
      <c r="B915" s="213"/>
      <c r="C915" s="214"/>
      <c r="D915" s="215" t="s">
        <v>417</v>
      </c>
      <c r="E915" s="216" t="s">
        <v>36</v>
      </c>
      <c r="F915" s="217" t="s">
        <v>5614</v>
      </c>
      <c r="G915" s="214"/>
      <c r="H915" s="218" t="s">
        <v>36</v>
      </c>
      <c r="I915" s="219"/>
      <c r="J915" s="214"/>
      <c r="K915" s="214"/>
      <c r="L915" s="220"/>
      <c r="M915" s="221"/>
      <c r="N915" s="222"/>
      <c r="O915" s="222"/>
      <c r="P915" s="222"/>
      <c r="Q915" s="222"/>
      <c r="R915" s="222"/>
      <c r="S915" s="222"/>
      <c r="T915" s="223"/>
      <c r="AT915" s="224" t="s">
        <v>417</v>
      </c>
      <c r="AU915" s="224" t="s">
        <v>87</v>
      </c>
      <c r="AV915" s="12" t="s">
        <v>23</v>
      </c>
      <c r="AW915" s="12" t="s">
        <v>43</v>
      </c>
      <c r="AX915" s="12" t="s">
        <v>79</v>
      </c>
      <c r="AY915" s="224" t="s">
        <v>406</v>
      </c>
    </row>
    <row r="916" spans="2:51" s="13" customFormat="1" x14ac:dyDescent="0.3">
      <c r="B916" s="225"/>
      <c r="C916" s="226"/>
      <c r="D916" s="215" t="s">
        <v>417</v>
      </c>
      <c r="E916" s="227" t="s">
        <v>36</v>
      </c>
      <c r="F916" s="228" t="s">
        <v>5741</v>
      </c>
      <c r="G916" s="226"/>
      <c r="H916" s="229">
        <v>6.24</v>
      </c>
      <c r="I916" s="230"/>
      <c r="J916" s="226"/>
      <c r="K916" s="226"/>
      <c r="L916" s="231"/>
      <c r="M916" s="232"/>
      <c r="N916" s="233"/>
      <c r="O916" s="233"/>
      <c r="P916" s="233"/>
      <c r="Q916" s="233"/>
      <c r="R916" s="233"/>
      <c r="S916" s="233"/>
      <c r="T916" s="234"/>
      <c r="AT916" s="235" t="s">
        <v>417</v>
      </c>
      <c r="AU916" s="235" t="s">
        <v>87</v>
      </c>
      <c r="AV916" s="13" t="s">
        <v>87</v>
      </c>
      <c r="AW916" s="13" t="s">
        <v>43</v>
      </c>
      <c r="AX916" s="13" t="s">
        <v>79</v>
      </c>
      <c r="AY916" s="235" t="s">
        <v>406</v>
      </c>
    </row>
    <row r="917" spans="2:51" s="13" customFormat="1" x14ac:dyDescent="0.3">
      <c r="B917" s="225"/>
      <c r="C917" s="226"/>
      <c r="D917" s="215" t="s">
        <v>417</v>
      </c>
      <c r="E917" s="227" t="s">
        <v>36</v>
      </c>
      <c r="F917" s="228" t="s">
        <v>5742</v>
      </c>
      <c r="G917" s="226"/>
      <c r="H917" s="229">
        <v>27.2</v>
      </c>
      <c r="I917" s="230"/>
      <c r="J917" s="226"/>
      <c r="K917" s="226"/>
      <c r="L917" s="231"/>
      <c r="M917" s="232"/>
      <c r="N917" s="233"/>
      <c r="O917" s="233"/>
      <c r="P917" s="233"/>
      <c r="Q917" s="233"/>
      <c r="R917" s="233"/>
      <c r="S917" s="233"/>
      <c r="T917" s="234"/>
      <c r="AT917" s="235" t="s">
        <v>417</v>
      </c>
      <c r="AU917" s="235" t="s">
        <v>87</v>
      </c>
      <c r="AV917" s="13" t="s">
        <v>87</v>
      </c>
      <c r="AW917" s="13" t="s">
        <v>43</v>
      </c>
      <c r="AX917" s="13" t="s">
        <v>79</v>
      </c>
      <c r="AY917" s="235" t="s">
        <v>406</v>
      </c>
    </row>
    <row r="918" spans="2:51" s="15" customFormat="1" x14ac:dyDescent="0.3">
      <c r="B918" s="254"/>
      <c r="C918" s="255"/>
      <c r="D918" s="215" t="s">
        <v>417</v>
      </c>
      <c r="E918" s="256" t="s">
        <v>36</v>
      </c>
      <c r="F918" s="257" t="s">
        <v>435</v>
      </c>
      <c r="G918" s="255"/>
      <c r="H918" s="258">
        <v>33.44</v>
      </c>
      <c r="I918" s="259"/>
      <c r="J918" s="255"/>
      <c r="K918" s="255"/>
      <c r="L918" s="260"/>
      <c r="M918" s="261"/>
      <c r="N918" s="262"/>
      <c r="O918" s="262"/>
      <c r="P918" s="262"/>
      <c r="Q918" s="262"/>
      <c r="R918" s="262"/>
      <c r="S918" s="262"/>
      <c r="T918" s="263"/>
      <c r="AT918" s="264" t="s">
        <v>417</v>
      </c>
      <c r="AU918" s="264" t="s">
        <v>87</v>
      </c>
      <c r="AV918" s="15" t="s">
        <v>94</v>
      </c>
      <c r="AW918" s="15" t="s">
        <v>43</v>
      </c>
      <c r="AX918" s="15" t="s">
        <v>79</v>
      </c>
      <c r="AY918" s="264" t="s">
        <v>406</v>
      </c>
    </row>
    <row r="919" spans="2:51" s="12" customFormat="1" x14ac:dyDescent="0.3">
      <c r="B919" s="213"/>
      <c r="C919" s="214"/>
      <c r="D919" s="215" t="s">
        <v>417</v>
      </c>
      <c r="E919" s="216" t="s">
        <v>36</v>
      </c>
      <c r="F919" s="217" t="s">
        <v>1657</v>
      </c>
      <c r="G919" s="214"/>
      <c r="H919" s="218" t="s">
        <v>36</v>
      </c>
      <c r="I919" s="219"/>
      <c r="J919" s="214"/>
      <c r="K919" s="214"/>
      <c r="L919" s="220"/>
      <c r="M919" s="221"/>
      <c r="N919" s="222"/>
      <c r="O919" s="222"/>
      <c r="P919" s="222"/>
      <c r="Q919" s="222"/>
      <c r="R919" s="222"/>
      <c r="S919" s="222"/>
      <c r="T919" s="223"/>
      <c r="AT919" s="224" t="s">
        <v>417</v>
      </c>
      <c r="AU919" s="224" t="s">
        <v>87</v>
      </c>
      <c r="AV919" s="12" t="s">
        <v>23</v>
      </c>
      <c r="AW919" s="12" t="s">
        <v>43</v>
      </c>
      <c r="AX919" s="12" t="s">
        <v>79</v>
      </c>
      <c r="AY919" s="224" t="s">
        <v>406</v>
      </c>
    </row>
    <row r="920" spans="2:51" s="13" customFormat="1" x14ac:dyDescent="0.3">
      <c r="B920" s="225"/>
      <c r="C920" s="226"/>
      <c r="D920" s="215" t="s">
        <v>417</v>
      </c>
      <c r="E920" s="227" t="s">
        <v>36</v>
      </c>
      <c r="F920" s="228" t="s">
        <v>5727</v>
      </c>
      <c r="G920" s="226"/>
      <c r="H920" s="229">
        <v>32.56</v>
      </c>
      <c r="I920" s="230"/>
      <c r="J920" s="226"/>
      <c r="K920" s="226"/>
      <c r="L920" s="231"/>
      <c r="M920" s="232"/>
      <c r="N920" s="233"/>
      <c r="O920" s="233"/>
      <c r="P920" s="233"/>
      <c r="Q920" s="233"/>
      <c r="R920" s="233"/>
      <c r="S920" s="233"/>
      <c r="T920" s="234"/>
      <c r="AT920" s="235" t="s">
        <v>417</v>
      </c>
      <c r="AU920" s="235" t="s">
        <v>87</v>
      </c>
      <c r="AV920" s="13" t="s">
        <v>87</v>
      </c>
      <c r="AW920" s="13" t="s">
        <v>43</v>
      </c>
      <c r="AX920" s="13" t="s">
        <v>79</v>
      </c>
      <c r="AY920" s="235" t="s">
        <v>406</v>
      </c>
    </row>
    <row r="921" spans="2:51" s="12" customFormat="1" x14ac:dyDescent="0.3">
      <c r="B921" s="213"/>
      <c r="C921" s="214"/>
      <c r="D921" s="215" t="s">
        <v>417</v>
      </c>
      <c r="E921" s="216" t="s">
        <v>36</v>
      </c>
      <c r="F921" s="217" t="s">
        <v>1659</v>
      </c>
      <c r="G921" s="214"/>
      <c r="H921" s="218" t="s">
        <v>36</v>
      </c>
      <c r="I921" s="219"/>
      <c r="J921" s="214"/>
      <c r="K921" s="214"/>
      <c r="L921" s="220"/>
      <c r="M921" s="221"/>
      <c r="N921" s="222"/>
      <c r="O921" s="222"/>
      <c r="P921" s="222"/>
      <c r="Q921" s="222"/>
      <c r="R921" s="222"/>
      <c r="S921" s="222"/>
      <c r="T921" s="223"/>
      <c r="AT921" s="224" t="s">
        <v>417</v>
      </c>
      <c r="AU921" s="224" t="s">
        <v>87</v>
      </c>
      <c r="AV921" s="12" t="s">
        <v>23</v>
      </c>
      <c r="AW921" s="12" t="s">
        <v>43</v>
      </c>
      <c r="AX921" s="12" t="s">
        <v>79</v>
      </c>
      <c r="AY921" s="224" t="s">
        <v>406</v>
      </c>
    </row>
    <row r="922" spans="2:51" s="13" customFormat="1" x14ac:dyDescent="0.3">
      <c r="B922" s="225"/>
      <c r="C922" s="226"/>
      <c r="D922" s="215" t="s">
        <v>417</v>
      </c>
      <c r="E922" s="227" t="s">
        <v>36</v>
      </c>
      <c r="F922" s="228" t="s">
        <v>5743</v>
      </c>
      <c r="G922" s="226"/>
      <c r="H922" s="229">
        <v>17.48</v>
      </c>
      <c r="I922" s="230"/>
      <c r="J922" s="226"/>
      <c r="K922" s="226"/>
      <c r="L922" s="231"/>
      <c r="M922" s="232"/>
      <c r="N922" s="233"/>
      <c r="O922" s="233"/>
      <c r="P922" s="233"/>
      <c r="Q922" s="233"/>
      <c r="R922" s="233"/>
      <c r="S922" s="233"/>
      <c r="T922" s="234"/>
      <c r="AT922" s="235" t="s">
        <v>417</v>
      </c>
      <c r="AU922" s="235" t="s">
        <v>87</v>
      </c>
      <c r="AV922" s="13" t="s">
        <v>87</v>
      </c>
      <c r="AW922" s="13" t="s">
        <v>43</v>
      </c>
      <c r="AX922" s="13" t="s">
        <v>79</v>
      </c>
      <c r="AY922" s="235" t="s">
        <v>406</v>
      </c>
    </row>
    <row r="923" spans="2:51" s="15" customFormat="1" x14ac:dyDescent="0.3">
      <c r="B923" s="254"/>
      <c r="C923" s="255"/>
      <c r="D923" s="215" t="s">
        <v>417</v>
      </c>
      <c r="E923" s="256" t="s">
        <v>36</v>
      </c>
      <c r="F923" s="257" t="s">
        <v>435</v>
      </c>
      <c r="G923" s="255"/>
      <c r="H923" s="258">
        <v>50.04</v>
      </c>
      <c r="I923" s="259"/>
      <c r="J923" s="255"/>
      <c r="K923" s="255"/>
      <c r="L923" s="260"/>
      <c r="M923" s="261"/>
      <c r="N923" s="262"/>
      <c r="O923" s="262"/>
      <c r="P923" s="262"/>
      <c r="Q923" s="262"/>
      <c r="R923" s="262"/>
      <c r="S923" s="262"/>
      <c r="T923" s="263"/>
      <c r="AT923" s="264" t="s">
        <v>417</v>
      </c>
      <c r="AU923" s="264" t="s">
        <v>87</v>
      </c>
      <c r="AV923" s="15" t="s">
        <v>94</v>
      </c>
      <c r="AW923" s="15" t="s">
        <v>43</v>
      </c>
      <c r="AX923" s="15" t="s">
        <v>79</v>
      </c>
      <c r="AY923" s="264" t="s">
        <v>406</v>
      </c>
    </row>
    <row r="924" spans="2:51" s="12" customFormat="1" x14ac:dyDescent="0.3">
      <c r="B924" s="213"/>
      <c r="C924" s="214"/>
      <c r="D924" s="215" t="s">
        <v>417</v>
      </c>
      <c r="E924" s="216" t="s">
        <v>36</v>
      </c>
      <c r="F924" s="217" t="s">
        <v>5712</v>
      </c>
      <c r="G924" s="214"/>
      <c r="H924" s="218" t="s">
        <v>36</v>
      </c>
      <c r="I924" s="219"/>
      <c r="J924" s="214"/>
      <c r="K924" s="214"/>
      <c r="L924" s="220"/>
      <c r="M924" s="221"/>
      <c r="N924" s="222"/>
      <c r="O924" s="222"/>
      <c r="P924" s="222"/>
      <c r="Q924" s="222"/>
      <c r="R924" s="222"/>
      <c r="S924" s="222"/>
      <c r="T924" s="223"/>
      <c r="AT924" s="224" t="s">
        <v>417</v>
      </c>
      <c r="AU924" s="224" t="s">
        <v>87</v>
      </c>
      <c r="AV924" s="12" t="s">
        <v>23</v>
      </c>
      <c r="AW924" s="12" t="s">
        <v>43</v>
      </c>
      <c r="AX924" s="12" t="s">
        <v>79</v>
      </c>
      <c r="AY924" s="224" t="s">
        <v>406</v>
      </c>
    </row>
    <row r="925" spans="2:51" s="12" customFormat="1" x14ac:dyDescent="0.3">
      <c r="B925" s="213"/>
      <c r="C925" s="214"/>
      <c r="D925" s="215" t="s">
        <v>417</v>
      </c>
      <c r="E925" s="216" t="s">
        <v>36</v>
      </c>
      <c r="F925" s="217" t="s">
        <v>5713</v>
      </c>
      <c r="G925" s="214"/>
      <c r="H925" s="218" t="s">
        <v>36</v>
      </c>
      <c r="I925" s="219"/>
      <c r="J925" s="214"/>
      <c r="K925" s="214"/>
      <c r="L925" s="220"/>
      <c r="M925" s="221"/>
      <c r="N925" s="222"/>
      <c r="O925" s="222"/>
      <c r="P925" s="222"/>
      <c r="Q925" s="222"/>
      <c r="R925" s="222"/>
      <c r="S925" s="222"/>
      <c r="T925" s="223"/>
      <c r="AT925" s="224" t="s">
        <v>417</v>
      </c>
      <c r="AU925" s="224" t="s">
        <v>87</v>
      </c>
      <c r="AV925" s="12" t="s">
        <v>23</v>
      </c>
      <c r="AW925" s="12" t="s">
        <v>43</v>
      </c>
      <c r="AX925" s="12" t="s">
        <v>79</v>
      </c>
      <c r="AY925" s="224" t="s">
        <v>406</v>
      </c>
    </row>
    <row r="926" spans="2:51" s="13" customFormat="1" x14ac:dyDescent="0.3">
      <c r="B926" s="225"/>
      <c r="C926" s="226"/>
      <c r="D926" s="215" t="s">
        <v>417</v>
      </c>
      <c r="E926" s="227" t="s">
        <v>36</v>
      </c>
      <c r="F926" s="228" t="s">
        <v>5744</v>
      </c>
      <c r="G926" s="226"/>
      <c r="H926" s="229">
        <v>399.84</v>
      </c>
      <c r="I926" s="230"/>
      <c r="J926" s="226"/>
      <c r="K926" s="226"/>
      <c r="L926" s="231"/>
      <c r="M926" s="232"/>
      <c r="N926" s="233"/>
      <c r="O926" s="233"/>
      <c r="P926" s="233"/>
      <c r="Q926" s="233"/>
      <c r="R926" s="233"/>
      <c r="S926" s="233"/>
      <c r="T926" s="234"/>
      <c r="AT926" s="235" t="s">
        <v>417</v>
      </c>
      <c r="AU926" s="235" t="s">
        <v>87</v>
      </c>
      <c r="AV926" s="13" t="s">
        <v>87</v>
      </c>
      <c r="AW926" s="13" t="s">
        <v>43</v>
      </c>
      <c r="AX926" s="13" t="s">
        <v>79</v>
      </c>
      <c r="AY926" s="235" t="s">
        <v>406</v>
      </c>
    </row>
    <row r="927" spans="2:51" s="13" customFormat="1" x14ac:dyDescent="0.3">
      <c r="B927" s="225"/>
      <c r="C927" s="226"/>
      <c r="D927" s="215" t="s">
        <v>417</v>
      </c>
      <c r="E927" s="227" t="s">
        <v>36</v>
      </c>
      <c r="F927" s="228" t="s">
        <v>5745</v>
      </c>
      <c r="G927" s="226"/>
      <c r="H927" s="229">
        <v>16.239999999999998</v>
      </c>
      <c r="I927" s="230"/>
      <c r="J927" s="226"/>
      <c r="K927" s="226"/>
      <c r="L927" s="231"/>
      <c r="M927" s="232"/>
      <c r="N927" s="233"/>
      <c r="O927" s="233"/>
      <c r="P927" s="233"/>
      <c r="Q927" s="233"/>
      <c r="R927" s="233"/>
      <c r="S927" s="233"/>
      <c r="T927" s="234"/>
      <c r="AT927" s="235" t="s">
        <v>417</v>
      </c>
      <c r="AU927" s="235" t="s">
        <v>87</v>
      </c>
      <c r="AV927" s="13" t="s">
        <v>87</v>
      </c>
      <c r="AW927" s="13" t="s">
        <v>43</v>
      </c>
      <c r="AX927" s="13" t="s">
        <v>79</v>
      </c>
      <c r="AY927" s="235" t="s">
        <v>406</v>
      </c>
    </row>
    <row r="928" spans="2:51" s="12" customFormat="1" x14ac:dyDescent="0.3">
      <c r="B928" s="213"/>
      <c r="C928" s="214"/>
      <c r="D928" s="215" t="s">
        <v>417</v>
      </c>
      <c r="E928" s="216" t="s">
        <v>36</v>
      </c>
      <c r="F928" s="217" t="s">
        <v>5716</v>
      </c>
      <c r="G928" s="214"/>
      <c r="H928" s="218" t="s">
        <v>36</v>
      </c>
      <c r="I928" s="219"/>
      <c r="J928" s="214"/>
      <c r="K928" s="214"/>
      <c r="L928" s="220"/>
      <c r="M928" s="221"/>
      <c r="N928" s="222"/>
      <c r="O928" s="222"/>
      <c r="P928" s="222"/>
      <c r="Q928" s="222"/>
      <c r="R928" s="222"/>
      <c r="S928" s="222"/>
      <c r="T928" s="223"/>
      <c r="AT928" s="224" t="s">
        <v>417</v>
      </c>
      <c r="AU928" s="224" t="s">
        <v>87</v>
      </c>
      <c r="AV928" s="12" t="s">
        <v>23</v>
      </c>
      <c r="AW928" s="12" t="s">
        <v>43</v>
      </c>
      <c r="AX928" s="12" t="s">
        <v>79</v>
      </c>
      <c r="AY928" s="224" t="s">
        <v>406</v>
      </c>
    </row>
    <row r="929" spans="2:65" s="13" customFormat="1" x14ac:dyDescent="0.3">
      <c r="B929" s="225"/>
      <c r="C929" s="226"/>
      <c r="D929" s="215" t="s">
        <v>417</v>
      </c>
      <c r="E929" s="227" t="s">
        <v>36</v>
      </c>
      <c r="F929" s="228" t="s">
        <v>5746</v>
      </c>
      <c r="G929" s="226"/>
      <c r="H929" s="229">
        <v>139.608</v>
      </c>
      <c r="I929" s="230"/>
      <c r="J929" s="226"/>
      <c r="K929" s="226"/>
      <c r="L929" s="231"/>
      <c r="M929" s="232"/>
      <c r="N929" s="233"/>
      <c r="O929" s="233"/>
      <c r="P929" s="233"/>
      <c r="Q929" s="233"/>
      <c r="R929" s="233"/>
      <c r="S929" s="233"/>
      <c r="T929" s="234"/>
      <c r="AT929" s="235" t="s">
        <v>417</v>
      </c>
      <c r="AU929" s="235" t="s">
        <v>87</v>
      </c>
      <c r="AV929" s="13" t="s">
        <v>87</v>
      </c>
      <c r="AW929" s="13" t="s">
        <v>43</v>
      </c>
      <c r="AX929" s="13" t="s">
        <v>79</v>
      </c>
      <c r="AY929" s="235" t="s">
        <v>406</v>
      </c>
    </row>
    <row r="930" spans="2:65" s="15" customFormat="1" x14ac:dyDescent="0.3">
      <c r="B930" s="254"/>
      <c r="C930" s="255"/>
      <c r="D930" s="215" t="s">
        <v>417</v>
      </c>
      <c r="E930" s="256" t="s">
        <v>36</v>
      </c>
      <c r="F930" s="257" t="s">
        <v>435</v>
      </c>
      <c r="G930" s="255"/>
      <c r="H930" s="258">
        <v>555.68799999999999</v>
      </c>
      <c r="I930" s="259"/>
      <c r="J930" s="255"/>
      <c r="K930" s="255"/>
      <c r="L930" s="260"/>
      <c r="M930" s="261"/>
      <c r="N930" s="262"/>
      <c r="O930" s="262"/>
      <c r="P930" s="262"/>
      <c r="Q930" s="262"/>
      <c r="R930" s="262"/>
      <c r="S930" s="262"/>
      <c r="T930" s="263"/>
      <c r="AT930" s="264" t="s">
        <v>417</v>
      </c>
      <c r="AU930" s="264" t="s">
        <v>87</v>
      </c>
      <c r="AV930" s="15" t="s">
        <v>94</v>
      </c>
      <c r="AW930" s="15" t="s">
        <v>43</v>
      </c>
      <c r="AX930" s="15" t="s">
        <v>79</v>
      </c>
      <c r="AY930" s="264" t="s">
        <v>406</v>
      </c>
    </row>
    <row r="931" spans="2:65" s="12" customFormat="1" x14ac:dyDescent="0.3">
      <c r="B931" s="213"/>
      <c r="C931" s="214"/>
      <c r="D931" s="215" t="s">
        <v>417</v>
      </c>
      <c r="E931" s="216" t="s">
        <v>36</v>
      </c>
      <c r="F931" s="217" t="s">
        <v>5718</v>
      </c>
      <c r="G931" s="214"/>
      <c r="H931" s="218" t="s">
        <v>36</v>
      </c>
      <c r="I931" s="219"/>
      <c r="J931" s="214"/>
      <c r="K931" s="214"/>
      <c r="L931" s="220"/>
      <c r="M931" s="221"/>
      <c r="N931" s="222"/>
      <c r="O931" s="222"/>
      <c r="P931" s="222"/>
      <c r="Q931" s="222"/>
      <c r="R931" s="222"/>
      <c r="S931" s="222"/>
      <c r="T931" s="223"/>
      <c r="AT931" s="224" t="s">
        <v>417</v>
      </c>
      <c r="AU931" s="224" t="s">
        <v>87</v>
      </c>
      <c r="AV931" s="12" t="s">
        <v>23</v>
      </c>
      <c r="AW931" s="12" t="s">
        <v>43</v>
      </c>
      <c r="AX931" s="12" t="s">
        <v>79</v>
      </c>
      <c r="AY931" s="224" t="s">
        <v>406</v>
      </c>
    </row>
    <row r="932" spans="2:65" s="13" customFormat="1" x14ac:dyDescent="0.3">
      <c r="B932" s="225"/>
      <c r="C932" s="226"/>
      <c r="D932" s="215" t="s">
        <v>417</v>
      </c>
      <c r="E932" s="227" t="s">
        <v>36</v>
      </c>
      <c r="F932" s="228" t="s">
        <v>5747</v>
      </c>
      <c r="G932" s="226"/>
      <c r="H932" s="229">
        <v>22</v>
      </c>
      <c r="I932" s="230"/>
      <c r="J932" s="226"/>
      <c r="K932" s="226"/>
      <c r="L932" s="231"/>
      <c r="M932" s="232"/>
      <c r="N932" s="233"/>
      <c r="O932" s="233"/>
      <c r="P932" s="233"/>
      <c r="Q932" s="233"/>
      <c r="R932" s="233"/>
      <c r="S932" s="233"/>
      <c r="T932" s="234"/>
      <c r="AT932" s="235" t="s">
        <v>417</v>
      </c>
      <c r="AU932" s="235" t="s">
        <v>87</v>
      </c>
      <c r="AV932" s="13" t="s">
        <v>87</v>
      </c>
      <c r="AW932" s="13" t="s">
        <v>43</v>
      </c>
      <c r="AX932" s="13" t="s">
        <v>79</v>
      </c>
      <c r="AY932" s="235" t="s">
        <v>406</v>
      </c>
    </row>
    <row r="933" spans="2:65" s="15" customFormat="1" x14ac:dyDescent="0.3">
      <c r="B933" s="254"/>
      <c r="C933" s="255"/>
      <c r="D933" s="215" t="s">
        <v>417</v>
      </c>
      <c r="E933" s="256" t="s">
        <v>36</v>
      </c>
      <c r="F933" s="257" t="s">
        <v>435</v>
      </c>
      <c r="G933" s="255"/>
      <c r="H933" s="258">
        <v>22</v>
      </c>
      <c r="I933" s="259"/>
      <c r="J933" s="255"/>
      <c r="K933" s="255"/>
      <c r="L933" s="260"/>
      <c r="M933" s="261"/>
      <c r="N933" s="262"/>
      <c r="O933" s="262"/>
      <c r="P933" s="262"/>
      <c r="Q933" s="262"/>
      <c r="R933" s="262"/>
      <c r="S933" s="262"/>
      <c r="T933" s="263"/>
      <c r="AT933" s="264" t="s">
        <v>417</v>
      </c>
      <c r="AU933" s="264" t="s">
        <v>87</v>
      </c>
      <c r="AV933" s="15" t="s">
        <v>94</v>
      </c>
      <c r="AW933" s="15" t="s">
        <v>43</v>
      </c>
      <c r="AX933" s="15" t="s">
        <v>79</v>
      </c>
      <c r="AY933" s="264" t="s">
        <v>406</v>
      </c>
    </row>
    <row r="934" spans="2:65" s="12" customFormat="1" x14ac:dyDescent="0.3">
      <c r="B934" s="213"/>
      <c r="C934" s="214"/>
      <c r="D934" s="215" t="s">
        <v>417</v>
      </c>
      <c r="E934" s="216" t="s">
        <v>36</v>
      </c>
      <c r="F934" s="217" t="s">
        <v>1677</v>
      </c>
      <c r="G934" s="214"/>
      <c r="H934" s="218" t="s">
        <v>36</v>
      </c>
      <c r="I934" s="219"/>
      <c r="J934" s="214"/>
      <c r="K934" s="214"/>
      <c r="L934" s="220"/>
      <c r="M934" s="221"/>
      <c r="N934" s="222"/>
      <c r="O934" s="222"/>
      <c r="P934" s="222"/>
      <c r="Q934" s="222"/>
      <c r="R934" s="222"/>
      <c r="S934" s="222"/>
      <c r="T934" s="223"/>
      <c r="AT934" s="224" t="s">
        <v>417</v>
      </c>
      <c r="AU934" s="224" t="s">
        <v>87</v>
      </c>
      <c r="AV934" s="12" t="s">
        <v>23</v>
      </c>
      <c r="AW934" s="12" t="s">
        <v>43</v>
      </c>
      <c r="AX934" s="12" t="s">
        <v>79</v>
      </c>
      <c r="AY934" s="224" t="s">
        <v>406</v>
      </c>
    </row>
    <row r="935" spans="2:65" s="13" customFormat="1" x14ac:dyDescent="0.3">
      <c r="B935" s="225"/>
      <c r="C935" s="226"/>
      <c r="D935" s="215" t="s">
        <v>417</v>
      </c>
      <c r="E935" s="227" t="s">
        <v>36</v>
      </c>
      <c r="F935" s="228" t="s">
        <v>5748</v>
      </c>
      <c r="G935" s="226"/>
      <c r="H935" s="229">
        <v>2</v>
      </c>
      <c r="I935" s="230"/>
      <c r="J935" s="226"/>
      <c r="K935" s="226"/>
      <c r="L935" s="231"/>
      <c r="M935" s="232"/>
      <c r="N935" s="233"/>
      <c r="O935" s="233"/>
      <c r="P935" s="233"/>
      <c r="Q935" s="233"/>
      <c r="R935" s="233"/>
      <c r="S935" s="233"/>
      <c r="T935" s="234"/>
      <c r="AT935" s="235" t="s">
        <v>417</v>
      </c>
      <c r="AU935" s="235" t="s">
        <v>87</v>
      </c>
      <c r="AV935" s="13" t="s">
        <v>87</v>
      </c>
      <c r="AW935" s="13" t="s">
        <v>43</v>
      </c>
      <c r="AX935" s="13" t="s">
        <v>79</v>
      </c>
      <c r="AY935" s="235" t="s">
        <v>406</v>
      </c>
    </row>
    <row r="936" spans="2:65" s="15" customFormat="1" x14ac:dyDescent="0.3">
      <c r="B936" s="254"/>
      <c r="C936" s="255"/>
      <c r="D936" s="215" t="s">
        <v>417</v>
      </c>
      <c r="E936" s="256" t="s">
        <v>36</v>
      </c>
      <c r="F936" s="257" t="s">
        <v>435</v>
      </c>
      <c r="G936" s="255"/>
      <c r="H936" s="258">
        <v>2</v>
      </c>
      <c r="I936" s="259"/>
      <c r="J936" s="255"/>
      <c r="K936" s="255"/>
      <c r="L936" s="260"/>
      <c r="M936" s="261"/>
      <c r="N936" s="262"/>
      <c r="O936" s="262"/>
      <c r="P936" s="262"/>
      <c r="Q936" s="262"/>
      <c r="R936" s="262"/>
      <c r="S936" s="262"/>
      <c r="T936" s="263"/>
      <c r="AT936" s="264" t="s">
        <v>417</v>
      </c>
      <c r="AU936" s="264" t="s">
        <v>87</v>
      </c>
      <c r="AV936" s="15" t="s">
        <v>94</v>
      </c>
      <c r="AW936" s="15" t="s">
        <v>43</v>
      </c>
      <c r="AX936" s="15" t="s">
        <v>79</v>
      </c>
      <c r="AY936" s="264" t="s">
        <v>406</v>
      </c>
    </row>
    <row r="937" spans="2:65" s="12" customFormat="1" x14ac:dyDescent="0.3">
      <c r="B937" s="213"/>
      <c r="C937" s="214"/>
      <c r="D937" s="215" t="s">
        <v>417</v>
      </c>
      <c r="E937" s="216" t="s">
        <v>36</v>
      </c>
      <c r="F937" s="217" t="s">
        <v>1747</v>
      </c>
      <c r="G937" s="214"/>
      <c r="H937" s="218" t="s">
        <v>36</v>
      </c>
      <c r="I937" s="219"/>
      <c r="J937" s="214"/>
      <c r="K937" s="214"/>
      <c r="L937" s="220"/>
      <c r="M937" s="221"/>
      <c r="N937" s="222"/>
      <c r="O937" s="222"/>
      <c r="P937" s="222"/>
      <c r="Q937" s="222"/>
      <c r="R937" s="222"/>
      <c r="S937" s="222"/>
      <c r="T937" s="223"/>
      <c r="AT937" s="224" t="s">
        <v>417</v>
      </c>
      <c r="AU937" s="224" t="s">
        <v>87</v>
      </c>
      <c r="AV937" s="12" t="s">
        <v>23</v>
      </c>
      <c r="AW937" s="12" t="s">
        <v>43</v>
      </c>
      <c r="AX937" s="12" t="s">
        <v>79</v>
      </c>
      <c r="AY937" s="224" t="s">
        <v>406</v>
      </c>
    </row>
    <row r="938" spans="2:65" s="13" customFormat="1" x14ac:dyDescent="0.3">
      <c r="B938" s="225"/>
      <c r="C938" s="226"/>
      <c r="D938" s="215" t="s">
        <v>417</v>
      </c>
      <c r="E938" s="227" t="s">
        <v>36</v>
      </c>
      <c r="F938" s="228" t="s">
        <v>1748</v>
      </c>
      <c r="G938" s="226"/>
      <c r="H938" s="229">
        <v>-331.346</v>
      </c>
      <c r="I938" s="230"/>
      <c r="J938" s="226"/>
      <c r="K938" s="226"/>
      <c r="L938" s="231"/>
      <c r="M938" s="232"/>
      <c r="N938" s="233"/>
      <c r="O938" s="233"/>
      <c r="P938" s="233"/>
      <c r="Q938" s="233"/>
      <c r="R938" s="233"/>
      <c r="S938" s="233"/>
      <c r="T938" s="234"/>
      <c r="AT938" s="235" t="s">
        <v>417</v>
      </c>
      <c r="AU938" s="235" t="s">
        <v>87</v>
      </c>
      <c r="AV938" s="13" t="s">
        <v>87</v>
      </c>
      <c r="AW938" s="13" t="s">
        <v>43</v>
      </c>
      <c r="AX938" s="13" t="s">
        <v>79</v>
      </c>
      <c r="AY938" s="235" t="s">
        <v>406</v>
      </c>
    </row>
    <row r="939" spans="2:65" s="14" customFormat="1" x14ac:dyDescent="0.3">
      <c r="B939" s="236"/>
      <c r="C939" s="237"/>
      <c r="D939" s="247" t="s">
        <v>417</v>
      </c>
      <c r="E939" s="248" t="s">
        <v>36</v>
      </c>
      <c r="F939" s="249" t="s">
        <v>421</v>
      </c>
      <c r="G939" s="237"/>
      <c r="H939" s="250">
        <v>446.01900000000001</v>
      </c>
      <c r="I939" s="241"/>
      <c r="J939" s="237"/>
      <c r="K939" s="237"/>
      <c r="L939" s="242"/>
      <c r="M939" s="243"/>
      <c r="N939" s="244"/>
      <c r="O939" s="244"/>
      <c r="P939" s="244"/>
      <c r="Q939" s="244"/>
      <c r="R939" s="244"/>
      <c r="S939" s="244"/>
      <c r="T939" s="245"/>
      <c r="AT939" s="246" t="s">
        <v>417</v>
      </c>
      <c r="AU939" s="246" t="s">
        <v>87</v>
      </c>
      <c r="AV939" s="14" t="s">
        <v>415</v>
      </c>
      <c r="AW939" s="14" t="s">
        <v>43</v>
      </c>
      <c r="AX939" s="14" t="s">
        <v>23</v>
      </c>
      <c r="AY939" s="246" t="s">
        <v>406</v>
      </c>
    </row>
    <row r="940" spans="2:65" s="1" customFormat="1" ht="31.5" customHeight="1" x14ac:dyDescent="0.3">
      <c r="B940" s="37"/>
      <c r="C940" s="201" t="s">
        <v>1639</v>
      </c>
      <c r="D940" s="201" t="s">
        <v>410</v>
      </c>
      <c r="E940" s="202" t="s">
        <v>1750</v>
      </c>
      <c r="F940" s="203" t="s">
        <v>1751</v>
      </c>
      <c r="G940" s="204" t="s">
        <v>466</v>
      </c>
      <c r="H940" s="205">
        <v>446.01900000000001</v>
      </c>
      <c r="I940" s="206"/>
      <c r="J940" s="207">
        <f>ROUND(I940*H940,2)</f>
        <v>0</v>
      </c>
      <c r="K940" s="203" t="s">
        <v>36</v>
      </c>
      <c r="L940" s="57"/>
      <c r="M940" s="208" t="s">
        <v>36</v>
      </c>
      <c r="N940" s="209" t="s">
        <v>50</v>
      </c>
      <c r="O940" s="38"/>
      <c r="P940" s="210">
        <f>O940*H940</f>
        <v>0</v>
      </c>
      <c r="Q940" s="210">
        <v>0</v>
      </c>
      <c r="R940" s="210">
        <f>Q940*H940</f>
        <v>0</v>
      </c>
      <c r="S940" s="210">
        <v>0</v>
      </c>
      <c r="T940" s="211">
        <f>S940*H940</f>
        <v>0</v>
      </c>
      <c r="AR940" s="19" t="s">
        <v>415</v>
      </c>
      <c r="AT940" s="19" t="s">
        <v>410</v>
      </c>
      <c r="AU940" s="19" t="s">
        <v>87</v>
      </c>
      <c r="AY940" s="19" t="s">
        <v>406</v>
      </c>
      <c r="BE940" s="212">
        <f>IF(N940="základní",J940,0)</f>
        <v>0</v>
      </c>
      <c r="BF940" s="212">
        <f>IF(N940="snížená",J940,0)</f>
        <v>0</v>
      </c>
      <c r="BG940" s="212">
        <f>IF(N940="zákl. přenesená",J940,0)</f>
        <v>0</v>
      </c>
      <c r="BH940" s="212">
        <f>IF(N940="sníž. přenesená",J940,0)</f>
        <v>0</v>
      </c>
      <c r="BI940" s="212">
        <f>IF(N940="nulová",J940,0)</f>
        <v>0</v>
      </c>
      <c r="BJ940" s="19" t="s">
        <v>23</v>
      </c>
      <c r="BK940" s="212">
        <f>ROUND(I940*H940,2)</f>
        <v>0</v>
      </c>
      <c r="BL940" s="19" t="s">
        <v>415</v>
      </c>
      <c r="BM940" s="19" t="s">
        <v>5749</v>
      </c>
    </row>
    <row r="941" spans="2:65" s="1" customFormat="1" ht="22.5" customHeight="1" x14ac:dyDescent="0.3">
      <c r="B941" s="37"/>
      <c r="C941" s="201" t="s">
        <v>1643</v>
      </c>
      <c r="D941" s="201" t="s">
        <v>410</v>
      </c>
      <c r="E941" s="202" t="s">
        <v>4370</v>
      </c>
      <c r="F941" s="203" t="s">
        <v>1755</v>
      </c>
      <c r="G941" s="204" t="s">
        <v>466</v>
      </c>
      <c r="H941" s="205">
        <v>75.66</v>
      </c>
      <c r="I941" s="206"/>
      <c r="J941" s="207">
        <f>ROUND(I941*H941,2)</f>
        <v>0</v>
      </c>
      <c r="K941" s="203" t="s">
        <v>36</v>
      </c>
      <c r="L941" s="57"/>
      <c r="M941" s="208" t="s">
        <v>36</v>
      </c>
      <c r="N941" s="209" t="s">
        <v>50</v>
      </c>
      <c r="O941" s="38"/>
      <c r="P941" s="210">
        <f>O941*H941</f>
        <v>0</v>
      </c>
      <c r="Q941" s="210">
        <v>5.0000000000000001E-3</v>
      </c>
      <c r="R941" s="210">
        <f>Q941*H941</f>
        <v>0.37829999999999997</v>
      </c>
      <c r="S941" s="210">
        <v>0</v>
      </c>
      <c r="T941" s="211">
        <f>S941*H941</f>
        <v>0</v>
      </c>
      <c r="AR941" s="19" t="s">
        <v>415</v>
      </c>
      <c r="AT941" s="19" t="s">
        <v>410</v>
      </c>
      <c r="AU941" s="19" t="s">
        <v>87</v>
      </c>
      <c r="AY941" s="19" t="s">
        <v>406</v>
      </c>
      <c r="BE941" s="212">
        <f>IF(N941="základní",J941,0)</f>
        <v>0</v>
      </c>
      <c r="BF941" s="212">
        <f>IF(N941="snížená",J941,0)</f>
        <v>0</v>
      </c>
      <c r="BG941" s="212">
        <f>IF(N941="zákl. přenesená",J941,0)</f>
        <v>0</v>
      </c>
      <c r="BH941" s="212">
        <f>IF(N941="sníž. přenesená",J941,0)</f>
        <v>0</v>
      </c>
      <c r="BI941" s="212">
        <f>IF(N941="nulová",J941,0)</f>
        <v>0</v>
      </c>
      <c r="BJ941" s="19" t="s">
        <v>23</v>
      </c>
      <c r="BK941" s="212">
        <f>ROUND(I941*H941,2)</f>
        <v>0</v>
      </c>
      <c r="BL941" s="19" t="s">
        <v>415</v>
      </c>
      <c r="BM941" s="19" t="s">
        <v>5750</v>
      </c>
    </row>
    <row r="942" spans="2:65" s="12" customFormat="1" x14ac:dyDescent="0.3">
      <c r="B942" s="213"/>
      <c r="C942" s="214"/>
      <c r="D942" s="215" t="s">
        <v>417</v>
      </c>
      <c r="E942" s="216" t="s">
        <v>36</v>
      </c>
      <c r="F942" s="217" t="s">
        <v>5751</v>
      </c>
      <c r="G942" s="214"/>
      <c r="H942" s="218" t="s">
        <v>36</v>
      </c>
      <c r="I942" s="219"/>
      <c r="J942" s="214"/>
      <c r="K942" s="214"/>
      <c r="L942" s="220"/>
      <c r="M942" s="221"/>
      <c r="N942" s="222"/>
      <c r="O942" s="222"/>
      <c r="P942" s="222"/>
      <c r="Q942" s="222"/>
      <c r="R942" s="222"/>
      <c r="S942" s="222"/>
      <c r="T942" s="223"/>
      <c r="AT942" s="224" t="s">
        <v>417</v>
      </c>
      <c r="AU942" s="224" t="s">
        <v>87</v>
      </c>
      <c r="AV942" s="12" t="s">
        <v>23</v>
      </c>
      <c r="AW942" s="12" t="s">
        <v>43</v>
      </c>
      <c r="AX942" s="12" t="s">
        <v>79</v>
      </c>
      <c r="AY942" s="224" t="s">
        <v>406</v>
      </c>
    </row>
    <row r="943" spans="2:65" s="13" customFormat="1" x14ac:dyDescent="0.3">
      <c r="B943" s="225"/>
      <c r="C943" s="226"/>
      <c r="D943" s="215" t="s">
        <v>417</v>
      </c>
      <c r="E943" s="227" t="s">
        <v>36</v>
      </c>
      <c r="F943" s="228" t="s">
        <v>5752</v>
      </c>
      <c r="G943" s="226"/>
      <c r="H943" s="229">
        <v>3.96</v>
      </c>
      <c r="I943" s="230"/>
      <c r="J943" s="226"/>
      <c r="K943" s="226"/>
      <c r="L943" s="231"/>
      <c r="M943" s="232"/>
      <c r="N943" s="233"/>
      <c r="O943" s="233"/>
      <c r="P943" s="233"/>
      <c r="Q943" s="233"/>
      <c r="R943" s="233"/>
      <c r="S943" s="233"/>
      <c r="T943" s="234"/>
      <c r="AT943" s="235" t="s">
        <v>417</v>
      </c>
      <c r="AU943" s="235" t="s">
        <v>87</v>
      </c>
      <c r="AV943" s="13" t="s">
        <v>87</v>
      </c>
      <c r="AW943" s="13" t="s">
        <v>43</v>
      </c>
      <c r="AX943" s="13" t="s">
        <v>79</v>
      </c>
      <c r="AY943" s="235" t="s">
        <v>406</v>
      </c>
    </row>
    <row r="944" spans="2:65" s="13" customFormat="1" x14ac:dyDescent="0.3">
      <c r="B944" s="225"/>
      <c r="C944" s="226"/>
      <c r="D944" s="215" t="s">
        <v>417</v>
      </c>
      <c r="E944" s="227" t="s">
        <v>36</v>
      </c>
      <c r="F944" s="228" t="s">
        <v>5753</v>
      </c>
      <c r="G944" s="226"/>
      <c r="H944" s="229">
        <v>7.2</v>
      </c>
      <c r="I944" s="230"/>
      <c r="J944" s="226"/>
      <c r="K944" s="226"/>
      <c r="L944" s="231"/>
      <c r="M944" s="232"/>
      <c r="N944" s="233"/>
      <c r="O944" s="233"/>
      <c r="P944" s="233"/>
      <c r="Q944" s="233"/>
      <c r="R944" s="233"/>
      <c r="S944" s="233"/>
      <c r="T944" s="234"/>
      <c r="AT944" s="235" t="s">
        <v>417</v>
      </c>
      <c r="AU944" s="235" t="s">
        <v>87</v>
      </c>
      <c r="AV944" s="13" t="s">
        <v>87</v>
      </c>
      <c r="AW944" s="13" t="s">
        <v>43</v>
      </c>
      <c r="AX944" s="13" t="s">
        <v>79</v>
      </c>
      <c r="AY944" s="235" t="s">
        <v>406</v>
      </c>
    </row>
    <row r="945" spans="2:65" s="13" customFormat="1" x14ac:dyDescent="0.3">
      <c r="B945" s="225"/>
      <c r="C945" s="226"/>
      <c r="D945" s="215" t="s">
        <v>417</v>
      </c>
      <c r="E945" s="227" t="s">
        <v>36</v>
      </c>
      <c r="F945" s="228" t="s">
        <v>5754</v>
      </c>
      <c r="G945" s="226"/>
      <c r="H945" s="229">
        <v>64.5</v>
      </c>
      <c r="I945" s="230"/>
      <c r="J945" s="226"/>
      <c r="K945" s="226"/>
      <c r="L945" s="231"/>
      <c r="M945" s="232"/>
      <c r="N945" s="233"/>
      <c r="O945" s="233"/>
      <c r="P945" s="233"/>
      <c r="Q945" s="233"/>
      <c r="R945" s="233"/>
      <c r="S945" s="233"/>
      <c r="T945" s="234"/>
      <c r="AT945" s="235" t="s">
        <v>417</v>
      </c>
      <c r="AU945" s="235" t="s">
        <v>87</v>
      </c>
      <c r="AV945" s="13" t="s">
        <v>87</v>
      </c>
      <c r="AW945" s="13" t="s">
        <v>43</v>
      </c>
      <c r="AX945" s="13" t="s">
        <v>79</v>
      </c>
      <c r="AY945" s="235" t="s">
        <v>406</v>
      </c>
    </row>
    <row r="946" spans="2:65" s="14" customFormat="1" x14ac:dyDescent="0.3">
      <c r="B946" s="236"/>
      <c r="C946" s="237"/>
      <c r="D946" s="247" t="s">
        <v>417</v>
      </c>
      <c r="E946" s="248" t="s">
        <v>36</v>
      </c>
      <c r="F946" s="249" t="s">
        <v>421</v>
      </c>
      <c r="G946" s="237"/>
      <c r="H946" s="250">
        <v>75.66</v>
      </c>
      <c r="I946" s="241"/>
      <c r="J946" s="237"/>
      <c r="K946" s="237"/>
      <c r="L946" s="242"/>
      <c r="M946" s="243"/>
      <c r="N946" s="244"/>
      <c r="O946" s="244"/>
      <c r="P946" s="244"/>
      <c r="Q946" s="244"/>
      <c r="R946" s="244"/>
      <c r="S946" s="244"/>
      <c r="T946" s="245"/>
      <c r="AT946" s="246" t="s">
        <v>417</v>
      </c>
      <c r="AU946" s="246" t="s">
        <v>87</v>
      </c>
      <c r="AV946" s="14" t="s">
        <v>415</v>
      </c>
      <c r="AW946" s="14" t="s">
        <v>43</v>
      </c>
      <c r="AX946" s="14" t="s">
        <v>23</v>
      </c>
      <c r="AY946" s="246" t="s">
        <v>406</v>
      </c>
    </row>
    <row r="947" spans="2:65" s="1" customFormat="1" ht="22.5" customHeight="1" x14ac:dyDescent="0.3">
      <c r="B947" s="37"/>
      <c r="C947" s="201" t="s">
        <v>1645</v>
      </c>
      <c r="D947" s="201" t="s">
        <v>410</v>
      </c>
      <c r="E947" s="202" t="s">
        <v>1758</v>
      </c>
      <c r="F947" s="203" t="s">
        <v>1759</v>
      </c>
      <c r="G947" s="204" t="s">
        <v>501</v>
      </c>
      <c r="H947" s="205">
        <v>26.989000000000001</v>
      </c>
      <c r="I947" s="206"/>
      <c r="J947" s="207">
        <f>ROUND(I947*H947,2)</f>
        <v>0</v>
      </c>
      <c r="K947" s="203" t="s">
        <v>414</v>
      </c>
      <c r="L947" s="57"/>
      <c r="M947" s="208" t="s">
        <v>36</v>
      </c>
      <c r="N947" s="209" t="s">
        <v>50</v>
      </c>
      <c r="O947" s="38"/>
      <c r="P947" s="210">
        <f>O947*H947</f>
        <v>0</v>
      </c>
      <c r="Q947" s="210">
        <v>1.10951</v>
      </c>
      <c r="R947" s="210">
        <f>Q947*H947</f>
        <v>29.944565390000001</v>
      </c>
      <c r="S947" s="210">
        <v>0</v>
      </c>
      <c r="T947" s="211">
        <f>S947*H947</f>
        <v>0</v>
      </c>
      <c r="AR947" s="19" t="s">
        <v>415</v>
      </c>
      <c r="AT947" s="19" t="s">
        <v>410</v>
      </c>
      <c r="AU947" s="19" t="s">
        <v>87</v>
      </c>
      <c r="AY947" s="19" t="s">
        <v>406</v>
      </c>
      <c r="BE947" s="212">
        <f>IF(N947="základní",J947,0)</f>
        <v>0</v>
      </c>
      <c r="BF947" s="212">
        <f>IF(N947="snížená",J947,0)</f>
        <v>0</v>
      </c>
      <c r="BG947" s="212">
        <f>IF(N947="zákl. přenesená",J947,0)</f>
        <v>0</v>
      </c>
      <c r="BH947" s="212">
        <f>IF(N947="sníž. přenesená",J947,0)</f>
        <v>0</v>
      </c>
      <c r="BI947" s="212">
        <f>IF(N947="nulová",J947,0)</f>
        <v>0</v>
      </c>
      <c r="BJ947" s="19" t="s">
        <v>23</v>
      </c>
      <c r="BK947" s="212">
        <f>ROUND(I947*H947,2)</f>
        <v>0</v>
      </c>
      <c r="BL947" s="19" t="s">
        <v>415</v>
      </c>
      <c r="BM947" s="19" t="s">
        <v>5755</v>
      </c>
    </row>
    <row r="948" spans="2:65" s="13" customFormat="1" x14ac:dyDescent="0.3">
      <c r="B948" s="225"/>
      <c r="C948" s="226"/>
      <c r="D948" s="247" t="s">
        <v>417</v>
      </c>
      <c r="E948" s="251" t="s">
        <v>36</v>
      </c>
      <c r="F948" s="252" t="s">
        <v>5756</v>
      </c>
      <c r="G948" s="226"/>
      <c r="H948" s="253">
        <v>26.989000000000001</v>
      </c>
      <c r="I948" s="230"/>
      <c r="J948" s="226"/>
      <c r="K948" s="226"/>
      <c r="L948" s="231"/>
      <c r="M948" s="232"/>
      <c r="N948" s="233"/>
      <c r="O948" s="233"/>
      <c r="P948" s="233"/>
      <c r="Q948" s="233"/>
      <c r="R948" s="233"/>
      <c r="S948" s="233"/>
      <c r="T948" s="234"/>
      <c r="AT948" s="235" t="s">
        <v>417</v>
      </c>
      <c r="AU948" s="235" t="s">
        <v>87</v>
      </c>
      <c r="AV948" s="13" t="s">
        <v>87</v>
      </c>
      <c r="AW948" s="13" t="s">
        <v>43</v>
      </c>
      <c r="AX948" s="13" t="s">
        <v>23</v>
      </c>
      <c r="AY948" s="235" t="s">
        <v>406</v>
      </c>
    </row>
    <row r="949" spans="2:65" s="1" customFormat="1" ht="22.5" customHeight="1" x14ac:dyDescent="0.3">
      <c r="B949" s="37"/>
      <c r="C949" s="201" t="s">
        <v>1653</v>
      </c>
      <c r="D949" s="201" t="s">
        <v>410</v>
      </c>
      <c r="E949" s="202" t="s">
        <v>1763</v>
      </c>
      <c r="F949" s="203" t="s">
        <v>1764</v>
      </c>
      <c r="G949" s="204" t="s">
        <v>501</v>
      </c>
      <c r="H949" s="205">
        <v>5.2999999999999999E-2</v>
      </c>
      <c r="I949" s="206"/>
      <c r="J949" s="207">
        <f>ROUND(I949*H949,2)</f>
        <v>0</v>
      </c>
      <c r="K949" s="203" t="s">
        <v>36</v>
      </c>
      <c r="L949" s="57"/>
      <c r="M949" s="208" t="s">
        <v>36</v>
      </c>
      <c r="N949" s="209" t="s">
        <v>50</v>
      </c>
      <c r="O949" s="38"/>
      <c r="P949" s="210">
        <f>O949*H949</f>
        <v>0</v>
      </c>
      <c r="Q949" s="210">
        <v>1.0530600000000001</v>
      </c>
      <c r="R949" s="210">
        <f>Q949*H949</f>
        <v>5.5812180000000003E-2</v>
      </c>
      <c r="S949" s="210">
        <v>0</v>
      </c>
      <c r="T949" s="211">
        <f>S949*H949</f>
        <v>0</v>
      </c>
      <c r="AR949" s="19" t="s">
        <v>415</v>
      </c>
      <c r="AT949" s="19" t="s">
        <v>410</v>
      </c>
      <c r="AU949" s="19" t="s">
        <v>87</v>
      </c>
      <c r="AY949" s="19" t="s">
        <v>406</v>
      </c>
      <c r="BE949" s="212">
        <f>IF(N949="základní",J949,0)</f>
        <v>0</v>
      </c>
      <c r="BF949" s="212">
        <f>IF(N949="snížená",J949,0)</f>
        <v>0</v>
      </c>
      <c r="BG949" s="212">
        <f>IF(N949="zákl. přenesená",J949,0)</f>
        <v>0</v>
      </c>
      <c r="BH949" s="212">
        <f>IF(N949="sníž. přenesená",J949,0)</f>
        <v>0</v>
      </c>
      <c r="BI949" s="212">
        <f>IF(N949="nulová",J949,0)</f>
        <v>0</v>
      </c>
      <c r="BJ949" s="19" t="s">
        <v>23</v>
      </c>
      <c r="BK949" s="212">
        <f>ROUND(I949*H949,2)</f>
        <v>0</v>
      </c>
      <c r="BL949" s="19" t="s">
        <v>415</v>
      </c>
      <c r="BM949" s="19" t="s">
        <v>5757</v>
      </c>
    </row>
    <row r="950" spans="2:65" s="12" customFormat="1" x14ac:dyDescent="0.3">
      <c r="B950" s="213"/>
      <c r="C950" s="214"/>
      <c r="D950" s="215" t="s">
        <v>417</v>
      </c>
      <c r="E950" s="216" t="s">
        <v>36</v>
      </c>
      <c r="F950" s="217" t="s">
        <v>4376</v>
      </c>
      <c r="G950" s="214"/>
      <c r="H950" s="218" t="s">
        <v>36</v>
      </c>
      <c r="I950" s="219"/>
      <c r="J950" s="214"/>
      <c r="K950" s="214"/>
      <c r="L950" s="220"/>
      <c r="M950" s="221"/>
      <c r="N950" s="222"/>
      <c r="O950" s="222"/>
      <c r="P950" s="222"/>
      <c r="Q950" s="222"/>
      <c r="R950" s="222"/>
      <c r="S950" s="222"/>
      <c r="T950" s="223"/>
      <c r="AT950" s="224" t="s">
        <v>417</v>
      </c>
      <c r="AU950" s="224" t="s">
        <v>87</v>
      </c>
      <c r="AV950" s="12" t="s">
        <v>23</v>
      </c>
      <c r="AW950" s="12" t="s">
        <v>43</v>
      </c>
      <c r="AX950" s="12" t="s">
        <v>79</v>
      </c>
      <c r="AY950" s="224" t="s">
        <v>406</v>
      </c>
    </row>
    <row r="951" spans="2:65" s="13" customFormat="1" x14ac:dyDescent="0.3">
      <c r="B951" s="225"/>
      <c r="C951" s="226"/>
      <c r="D951" s="247" t="s">
        <v>417</v>
      </c>
      <c r="E951" s="251" t="s">
        <v>36</v>
      </c>
      <c r="F951" s="252" t="s">
        <v>5758</v>
      </c>
      <c r="G951" s="226"/>
      <c r="H951" s="253">
        <v>5.2999999999999999E-2</v>
      </c>
      <c r="I951" s="230"/>
      <c r="J951" s="226"/>
      <c r="K951" s="226"/>
      <c r="L951" s="231"/>
      <c r="M951" s="232"/>
      <c r="N951" s="233"/>
      <c r="O951" s="233"/>
      <c r="P951" s="233"/>
      <c r="Q951" s="233"/>
      <c r="R951" s="233"/>
      <c r="S951" s="233"/>
      <c r="T951" s="234"/>
      <c r="AT951" s="235" t="s">
        <v>417</v>
      </c>
      <c r="AU951" s="235" t="s">
        <v>87</v>
      </c>
      <c r="AV951" s="13" t="s">
        <v>87</v>
      </c>
      <c r="AW951" s="13" t="s">
        <v>43</v>
      </c>
      <c r="AX951" s="13" t="s">
        <v>23</v>
      </c>
      <c r="AY951" s="235" t="s">
        <v>406</v>
      </c>
    </row>
    <row r="952" spans="2:65" s="1" customFormat="1" ht="31.5" customHeight="1" x14ac:dyDescent="0.3">
      <c r="B952" s="37"/>
      <c r="C952" s="201" t="s">
        <v>1689</v>
      </c>
      <c r="D952" s="201" t="s">
        <v>410</v>
      </c>
      <c r="E952" s="202" t="s">
        <v>1768</v>
      </c>
      <c r="F952" s="203" t="s">
        <v>1769</v>
      </c>
      <c r="G952" s="204" t="s">
        <v>501</v>
      </c>
      <c r="H952" s="205">
        <v>26.989000000000001</v>
      </c>
      <c r="I952" s="206"/>
      <c r="J952" s="207">
        <f>ROUND(I952*H952,2)</f>
        <v>0</v>
      </c>
      <c r="K952" s="203" t="s">
        <v>36</v>
      </c>
      <c r="L952" s="57"/>
      <c r="M952" s="208" t="s">
        <v>36</v>
      </c>
      <c r="N952" s="209" t="s">
        <v>50</v>
      </c>
      <c r="O952" s="38"/>
      <c r="P952" s="210">
        <f>O952*H952</f>
        <v>0</v>
      </c>
      <c r="Q952" s="210">
        <v>0</v>
      </c>
      <c r="R952" s="210">
        <f>Q952*H952</f>
        <v>0</v>
      </c>
      <c r="S952" s="210">
        <v>0</v>
      </c>
      <c r="T952" s="211">
        <f>S952*H952</f>
        <v>0</v>
      </c>
      <c r="AR952" s="19" t="s">
        <v>415</v>
      </c>
      <c r="AT952" s="19" t="s">
        <v>410</v>
      </c>
      <c r="AU952" s="19" t="s">
        <v>87</v>
      </c>
      <c r="AY952" s="19" t="s">
        <v>406</v>
      </c>
      <c r="BE952" s="212">
        <f>IF(N952="základní",J952,0)</f>
        <v>0</v>
      </c>
      <c r="BF952" s="212">
        <f>IF(N952="snížená",J952,0)</f>
        <v>0</v>
      </c>
      <c r="BG952" s="212">
        <f>IF(N952="zákl. přenesená",J952,0)</f>
        <v>0</v>
      </c>
      <c r="BH952" s="212">
        <f>IF(N952="sníž. přenesená",J952,0)</f>
        <v>0</v>
      </c>
      <c r="BI952" s="212">
        <f>IF(N952="nulová",J952,0)</f>
        <v>0</v>
      </c>
      <c r="BJ952" s="19" t="s">
        <v>23</v>
      </c>
      <c r="BK952" s="212">
        <f>ROUND(I952*H952,2)</f>
        <v>0</v>
      </c>
      <c r="BL952" s="19" t="s">
        <v>415</v>
      </c>
      <c r="BM952" s="19" t="s">
        <v>5759</v>
      </c>
    </row>
    <row r="953" spans="2:65" s="1" customFormat="1" ht="22.5" customHeight="1" x14ac:dyDescent="0.3">
      <c r="B953" s="37"/>
      <c r="C953" s="201" t="s">
        <v>1697</v>
      </c>
      <c r="D953" s="201" t="s">
        <v>410</v>
      </c>
      <c r="E953" s="202" t="s">
        <v>1772</v>
      </c>
      <c r="F953" s="203" t="s">
        <v>1773</v>
      </c>
      <c r="G953" s="204" t="s">
        <v>596</v>
      </c>
      <c r="H953" s="205">
        <v>3.55</v>
      </c>
      <c r="I953" s="206"/>
      <c r="J953" s="207">
        <f>ROUND(I953*H953,2)</f>
        <v>0</v>
      </c>
      <c r="K953" s="203" t="s">
        <v>36</v>
      </c>
      <c r="L953" s="57"/>
      <c r="M953" s="208" t="s">
        <v>36</v>
      </c>
      <c r="N953" s="209" t="s">
        <v>50</v>
      </c>
      <c r="O953" s="38"/>
      <c r="P953" s="210">
        <f>O953*H953</f>
        <v>0</v>
      </c>
      <c r="Q953" s="210">
        <v>4.4999999999999999E-4</v>
      </c>
      <c r="R953" s="210">
        <f>Q953*H953</f>
        <v>1.5975E-3</v>
      </c>
      <c r="S953" s="210">
        <v>0</v>
      </c>
      <c r="T953" s="211">
        <f>S953*H953</f>
        <v>0</v>
      </c>
      <c r="AR953" s="19" t="s">
        <v>415</v>
      </c>
      <c r="AT953" s="19" t="s">
        <v>410</v>
      </c>
      <c r="AU953" s="19" t="s">
        <v>87</v>
      </c>
      <c r="AY953" s="19" t="s">
        <v>406</v>
      </c>
      <c r="BE953" s="212">
        <f>IF(N953="základní",J953,0)</f>
        <v>0</v>
      </c>
      <c r="BF953" s="212">
        <f>IF(N953="snížená",J953,0)</f>
        <v>0</v>
      </c>
      <c r="BG953" s="212">
        <f>IF(N953="zákl. přenesená",J953,0)</f>
        <v>0</v>
      </c>
      <c r="BH953" s="212">
        <f>IF(N953="sníž. přenesená",J953,0)</f>
        <v>0</v>
      </c>
      <c r="BI953" s="212">
        <f>IF(N953="nulová",J953,0)</f>
        <v>0</v>
      </c>
      <c r="BJ953" s="19" t="s">
        <v>23</v>
      </c>
      <c r="BK953" s="212">
        <f>ROUND(I953*H953,2)</f>
        <v>0</v>
      </c>
      <c r="BL953" s="19" t="s">
        <v>415</v>
      </c>
      <c r="BM953" s="19" t="s">
        <v>5760</v>
      </c>
    </row>
    <row r="954" spans="2:65" s="13" customFormat="1" x14ac:dyDescent="0.3">
      <c r="B954" s="225"/>
      <c r="C954" s="226"/>
      <c r="D954" s="247" t="s">
        <v>417</v>
      </c>
      <c r="E954" s="251" t="s">
        <v>36</v>
      </c>
      <c r="F954" s="252" t="s">
        <v>5761</v>
      </c>
      <c r="G954" s="226"/>
      <c r="H954" s="253">
        <v>3.55</v>
      </c>
      <c r="I954" s="230"/>
      <c r="J954" s="226"/>
      <c r="K954" s="226"/>
      <c r="L954" s="231"/>
      <c r="M954" s="232"/>
      <c r="N954" s="233"/>
      <c r="O954" s="233"/>
      <c r="P954" s="233"/>
      <c r="Q954" s="233"/>
      <c r="R954" s="233"/>
      <c r="S954" s="233"/>
      <c r="T954" s="234"/>
      <c r="AT954" s="235" t="s">
        <v>417</v>
      </c>
      <c r="AU954" s="235" t="s">
        <v>87</v>
      </c>
      <c r="AV954" s="13" t="s">
        <v>87</v>
      </c>
      <c r="AW954" s="13" t="s">
        <v>43</v>
      </c>
      <c r="AX954" s="13" t="s">
        <v>23</v>
      </c>
      <c r="AY954" s="235" t="s">
        <v>406</v>
      </c>
    </row>
    <row r="955" spans="2:65" s="1" customFormat="1" ht="22.5" customHeight="1" x14ac:dyDescent="0.3">
      <c r="B955" s="37"/>
      <c r="C955" s="201" t="s">
        <v>1718</v>
      </c>
      <c r="D955" s="201" t="s">
        <v>410</v>
      </c>
      <c r="E955" s="202" t="s">
        <v>5762</v>
      </c>
      <c r="F955" s="203" t="s">
        <v>5763</v>
      </c>
      <c r="G955" s="204" t="s">
        <v>1363</v>
      </c>
      <c r="H955" s="205">
        <v>1</v>
      </c>
      <c r="I955" s="206"/>
      <c r="J955" s="207">
        <f>ROUND(I955*H955,2)</f>
        <v>0</v>
      </c>
      <c r="K955" s="203" t="s">
        <v>36</v>
      </c>
      <c r="L955" s="57"/>
      <c r="M955" s="208" t="s">
        <v>36</v>
      </c>
      <c r="N955" s="209" t="s">
        <v>50</v>
      </c>
      <c r="O955" s="38"/>
      <c r="P955" s="210">
        <f>O955*H955</f>
        <v>0</v>
      </c>
      <c r="Q955" s="210">
        <v>0</v>
      </c>
      <c r="R955" s="210">
        <f>Q955*H955</f>
        <v>0</v>
      </c>
      <c r="S955" s="210">
        <v>0</v>
      </c>
      <c r="T955" s="211">
        <f>S955*H955</f>
        <v>0</v>
      </c>
      <c r="AR955" s="19" t="s">
        <v>415</v>
      </c>
      <c r="AT955" s="19" t="s">
        <v>410</v>
      </c>
      <c r="AU955" s="19" t="s">
        <v>87</v>
      </c>
      <c r="AY955" s="19" t="s">
        <v>406</v>
      </c>
      <c r="BE955" s="212">
        <f>IF(N955="základní",J955,0)</f>
        <v>0</v>
      </c>
      <c r="BF955" s="212">
        <f>IF(N955="snížená",J955,0)</f>
        <v>0</v>
      </c>
      <c r="BG955" s="212">
        <f>IF(N955="zákl. přenesená",J955,0)</f>
        <v>0</v>
      </c>
      <c r="BH955" s="212">
        <f>IF(N955="sníž. přenesená",J955,0)</f>
        <v>0</v>
      </c>
      <c r="BI955" s="212">
        <f>IF(N955="nulová",J955,0)</f>
        <v>0</v>
      </c>
      <c r="BJ955" s="19" t="s">
        <v>23</v>
      </c>
      <c r="BK955" s="212">
        <f>ROUND(I955*H955,2)</f>
        <v>0</v>
      </c>
      <c r="BL955" s="19" t="s">
        <v>415</v>
      </c>
      <c r="BM955" s="19" t="s">
        <v>5764</v>
      </c>
    </row>
    <row r="956" spans="2:65" s="1" customFormat="1" ht="22.5" customHeight="1" x14ac:dyDescent="0.3">
      <c r="B956" s="37"/>
      <c r="C956" s="201" t="s">
        <v>1722</v>
      </c>
      <c r="D956" s="201" t="s">
        <v>410</v>
      </c>
      <c r="E956" s="202" t="s">
        <v>1872</v>
      </c>
      <c r="F956" s="203" t="s">
        <v>1873</v>
      </c>
      <c r="G956" s="204" t="s">
        <v>413</v>
      </c>
      <c r="H956" s="205">
        <v>46.973999999999997</v>
      </c>
      <c r="I956" s="206"/>
      <c r="J956" s="207">
        <f>ROUND(I956*H956,2)</f>
        <v>0</v>
      </c>
      <c r="K956" s="203" t="s">
        <v>414</v>
      </c>
      <c r="L956" s="57"/>
      <c r="M956" s="208" t="s">
        <v>36</v>
      </c>
      <c r="N956" s="209" t="s">
        <v>50</v>
      </c>
      <c r="O956" s="38"/>
      <c r="P956" s="210">
        <f>O956*H956</f>
        <v>0</v>
      </c>
      <c r="Q956" s="210">
        <v>0</v>
      </c>
      <c r="R956" s="210">
        <f>Q956*H956</f>
        <v>0</v>
      </c>
      <c r="S956" s="210">
        <v>2.2000000000000002</v>
      </c>
      <c r="T956" s="211">
        <f>S956*H956</f>
        <v>103.3428</v>
      </c>
      <c r="AR956" s="19" t="s">
        <v>415</v>
      </c>
      <c r="AT956" s="19" t="s">
        <v>410</v>
      </c>
      <c r="AU956" s="19" t="s">
        <v>87</v>
      </c>
      <c r="AY956" s="19" t="s">
        <v>406</v>
      </c>
      <c r="BE956" s="212">
        <f>IF(N956="základní",J956,0)</f>
        <v>0</v>
      </c>
      <c r="BF956" s="212">
        <f>IF(N956="snížená",J956,0)</f>
        <v>0</v>
      </c>
      <c r="BG956" s="212">
        <f>IF(N956="zákl. přenesená",J956,0)</f>
        <v>0</v>
      </c>
      <c r="BH956" s="212">
        <f>IF(N956="sníž. přenesená",J956,0)</f>
        <v>0</v>
      </c>
      <c r="BI956" s="212">
        <f>IF(N956="nulová",J956,0)</f>
        <v>0</v>
      </c>
      <c r="BJ956" s="19" t="s">
        <v>23</v>
      </c>
      <c r="BK956" s="212">
        <f>ROUND(I956*H956,2)</f>
        <v>0</v>
      </c>
      <c r="BL956" s="19" t="s">
        <v>415</v>
      </c>
      <c r="BM956" s="19" t="s">
        <v>5765</v>
      </c>
    </row>
    <row r="957" spans="2:65" s="12" customFormat="1" x14ac:dyDescent="0.3">
      <c r="B957" s="213"/>
      <c r="C957" s="214"/>
      <c r="D957" s="215" t="s">
        <v>417</v>
      </c>
      <c r="E957" s="216" t="s">
        <v>36</v>
      </c>
      <c r="F957" s="217" t="s">
        <v>5184</v>
      </c>
      <c r="G957" s="214"/>
      <c r="H957" s="218" t="s">
        <v>36</v>
      </c>
      <c r="I957" s="219"/>
      <c r="J957" s="214"/>
      <c r="K957" s="214"/>
      <c r="L957" s="220"/>
      <c r="M957" s="221"/>
      <c r="N957" s="222"/>
      <c r="O957" s="222"/>
      <c r="P957" s="222"/>
      <c r="Q957" s="222"/>
      <c r="R957" s="222"/>
      <c r="S957" s="222"/>
      <c r="T957" s="223"/>
      <c r="AT957" s="224" t="s">
        <v>417</v>
      </c>
      <c r="AU957" s="224" t="s">
        <v>87</v>
      </c>
      <c r="AV957" s="12" t="s">
        <v>23</v>
      </c>
      <c r="AW957" s="12" t="s">
        <v>43</v>
      </c>
      <c r="AX957" s="12" t="s">
        <v>79</v>
      </c>
      <c r="AY957" s="224" t="s">
        <v>406</v>
      </c>
    </row>
    <row r="958" spans="2:65" s="12" customFormat="1" x14ac:dyDescent="0.3">
      <c r="B958" s="213"/>
      <c r="C958" s="214"/>
      <c r="D958" s="215" t="s">
        <v>417</v>
      </c>
      <c r="E958" s="216" t="s">
        <v>36</v>
      </c>
      <c r="F958" s="217" t="s">
        <v>5766</v>
      </c>
      <c r="G958" s="214"/>
      <c r="H958" s="218" t="s">
        <v>36</v>
      </c>
      <c r="I958" s="219"/>
      <c r="J958" s="214"/>
      <c r="K958" s="214"/>
      <c r="L958" s="220"/>
      <c r="M958" s="221"/>
      <c r="N958" s="222"/>
      <c r="O958" s="222"/>
      <c r="P958" s="222"/>
      <c r="Q958" s="222"/>
      <c r="R958" s="222"/>
      <c r="S958" s="222"/>
      <c r="T958" s="223"/>
      <c r="AT958" s="224" t="s">
        <v>417</v>
      </c>
      <c r="AU958" s="224" t="s">
        <v>87</v>
      </c>
      <c r="AV958" s="12" t="s">
        <v>23</v>
      </c>
      <c r="AW958" s="12" t="s">
        <v>43</v>
      </c>
      <c r="AX958" s="12" t="s">
        <v>79</v>
      </c>
      <c r="AY958" s="224" t="s">
        <v>406</v>
      </c>
    </row>
    <row r="959" spans="2:65" s="13" customFormat="1" x14ac:dyDescent="0.3">
      <c r="B959" s="225"/>
      <c r="C959" s="226"/>
      <c r="D959" s="215" t="s">
        <v>417</v>
      </c>
      <c r="E959" s="227" t="s">
        <v>36</v>
      </c>
      <c r="F959" s="228" t="s">
        <v>5767</v>
      </c>
      <c r="G959" s="226"/>
      <c r="H959" s="229">
        <v>1.9</v>
      </c>
      <c r="I959" s="230"/>
      <c r="J959" s="226"/>
      <c r="K959" s="226"/>
      <c r="L959" s="231"/>
      <c r="M959" s="232"/>
      <c r="N959" s="233"/>
      <c r="O959" s="233"/>
      <c r="P959" s="233"/>
      <c r="Q959" s="233"/>
      <c r="R959" s="233"/>
      <c r="S959" s="233"/>
      <c r="T959" s="234"/>
      <c r="AT959" s="235" t="s">
        <v>417</v>
      </c>
      <c r="AU959" s="235" t="s">
        <v>87</v>
      </c>
      <c r="AV959" s="13" t="s">
        <v>87</v>
      </c>
      <c r="AW959" s="13" t="s">
        <v>43</v>
      </c>
      <c r="AX959" s="13" t="s">
        <v>79</v>
      </c>
      <c r="AY959" s="235" t="s">
        <v>406</v>
      </c>
    </row>
    <row r="960" spans="2:65" s="12" customFormat="1" x14ac:dyDescent="0.3">
      <c r="B960" s="213"/>
      <c r="C960" s="214"/>
      <c r="D960" s="215" t="s">
        <v>417</v>
      </c>
      <c r="E960" s="216" t="s">
        <v>36</v>
      </c>
      <c r="F960" s="217" t="s">
        <v>1882</v>
      </c>
      <c r="G960" s="214"/>
      <c r="H960" s="218" t="s">
        <v>36</v>
      </c>
      <c r="I960" s="219"/>
      <c r="J960" s="214"/>
      <c r="K960" s="214"/>
      <c r="L960" s="220"/>
      <c r="M960" s="221"/>
      <c r="N960" s="222"/>
      <c r="O960" s="222"/>
      <c r="P960" s="222"/>
      <c r="Q960" s="222"/>
      <c r="R960" s="222"/>
      <c r="S960" s="222"/>
      <c r="T960" s="223"/>
      <c r="AT960" s="224" t="s">
        <v>417</v>
      </c>
      <c r="AU960" s="224" t="s">
        <v>87</v>
      </c>
      <c r="AV960" s="12" t="s">
        <v>23</v>
      </c>
      <c r="AW960" s="12" t="s">
        <v>43</v>
      </c>
      <c r="AX960" s="12" t="s">
        <v>79</v>
      </c>
      <c r="AY960" s="224" t="s">
        <v>406</v>
      </c>
    </row>
    <row r="961" spans="2:51" s="13" customFormat="1" x14ac:dyDescent="0.3">
      <c r="B961" s="225"/>
      <c r="C961" s="226"/>
      <c r="D961" s="215" t="s">
        <v>417</v>
      </c>
      <c r="E961" s="227" t="s">
        <v>36</v>
      </c>
      <c r="F961" s="228" t="s">
        <v>5768</v>
      </c>
      <c r="G961" s="226"/>
      <c r="H961" s="229">
        <v>6.2569999999999997</v>
      </c>
      <c r="I961" s="230"/>
      <c r="J961" s="226"/>
      <c r="K961" s="226"/>
      <c r="L961" s="231"/>
      <c r="M961" s="232"/>
      <c r="N961" s="233"/>
      <c r="O961" s="233"/>
      <c r="P961" s="233"/>
      <c r="Q961" s="233"/>
      <c r="R961" s="233"/>
      <c r="S961" s="233"/>
      <c r="T961" s="234"/>
      <c r="AT961" s="235" t="s">
        <v>417</v>
      </c>
      <c r="AU961" s="235" t="s">
        <v>87</v>
      </c>
      <c r="AV961" s="13" t="s">
        <v>87</v>
      </c>
      <c r="AW961" s="13" t="s">
        <v>43</v>
      </c>
      <c r="AX961" s="13" t="s">
        <v>79</v>
      </c>
      <c r="AY961" s="235" t="s">
        <v>406</v>
      </c>
    </row>
    <row r="962" spans="2:51" s="12" customFormat="1" x14ac:dyDescent="0.3">
      <c r="B962" s="213"/>
      <c r="C962" s="214"/>
      <c r="D962" s="215" t="s">
        <v>417</v>
      </c>
      <c r="E962" s="216" t="s">
        <v>36</v>
      </c>
      <c r="F962" s="217" t="s">
        <v>5769</v>
      </c>
      <c r="G962" s="214"/>
      <c r="H962" s="218" t="s">
        <v>36</v>
      </c>
      <c r="I962" s="219"/>
      <c r="J962" s="214"/>
      <c r="K962" s="214"/>
      <c r="L962" s="220"/>
      <c r="M962" s="221"/>
      <c r="N962" s="222"/>
      <c r="O962" s="222"/>
      <c r="P962" s="222"/>
      <c r="Q962" s="222"/>
      <c r="R962" s="222"/>
      <c r="S962" s="222"/>
      <c r="T962" s="223"/>
      <c r="AT962" s="224" t="s">
        <v>417</v>
      </c>
      <c r="AU962" s="224" t="s">
        <v>87</v>
      </c>
      <c r="AV962" s="12" t="s">
        <v>23</v>
      </c>
      <c r="AW962" s="12" t="s">
        <v>43</v>
      </c>
      <c r="AX962" s="12" t="s">
        <v>79</v>
      </c>
      <c r="AY962" s="224" t="s">
        <v>406</v>
      </c>
    </row>
    <row r="963" spans="2:51" s="13" customFormat="1" x14ac:dyDescent="0.3">
      <c r="B963" s="225"/>
      <c r="C963" s="226"/>
      <c r="D963" s="215" t="s">
        <v>417</v>
      </c>
      <c r="E963" s="227" t="s">
        <v>36</v>
      </c>
      <c r="F963" s="228" t="s">
        <v>5770</v>
      </c>
      <c r="G963" s="226"/>
      <c r="H963" s="229">
        <v>0.32</v>
      </c>
      <c r="I963" s="230"/>
      <c r="J963" s="226"/>
      <c r="K963" s="226"/>
      <c r="L963" s="231"/>
      <c r="M963" s="232"/>
      <c r="N963" s="233"/>
      <c r="O963" s="233"/>
      <c r="P963" s="233"/>
      <c r="Q963" s="233"/>
      <c r="R963" s="233"/>
      <c r="S963" s="233"/>
      <c r="T963" s="234"/>
      <c r="AT963" s="235" t="s">
        <v>417</v>
      </c>
      <c r="AU963" s="235" t="s">
        <v>87</v>
      </c>
      <c r="AV963" s="13" t="s">
        <v>87</v>
      </c>
      <c r="AW963" s="13" t="s">
        <v>43</v>
      </c>
      <c r="AX963" s="13" t="s">
        <v>79</v>
      </c>
      <c r="AY963" s="235" t="s">
        <v>406</v>
      </c>
    </row>
    <row r="964" spans="2:51" s="13" customFormat="1" x14ac:dyDescent="0.3">
      <c r="B964" s="225"/>
      <c r="C964" s="226"/>
      <c r="D964" s="215" t="s">
        <v>417</v>
      </c>
      <c r="E964" s="227" t="s">
        <v>36</v>
      </c>
      <c r="F964" s="228" t="s">
        <v>5771</v>
      </c>
      <c r="G964" s="226"/>
      <c r="H964" s="229">
        <v>14.084</v>
      </c>
      <c r="I964" s="230"/>
      <c r="J964" s="226"/>
      <c r="K964" s="226"/>
      <c r="L964" s="231"/>
      <c r="M964" s="232"/>
      <c r="N964" s="233"/>
      <c r="O964" s="233"/>
      <c r="P964" s="233"/>
      <c r="Q964" s="233"/>
      <c r="R964" s="233"/>
      <c r="S964" s="233"/>
      <c r="T964" s="234"/>
      <c r="AT964" s="235" t="s">
        <v>417</v>
      </c>
      <c r="AU964" s="235" t="s">
        <v>87</v>
      </c>
      <c r="AV964" s="13" t="s">
        <v>87</v>
      </c>
      <c r="AW964" s="13" t="s">
        <v>43</v>
      </c>
      <c r="AX964" s="13" t="s">
        <v>79</v>
      </c>
      <c r="AY964" s="235" t="s">
        <v>406</v>
      </c>
    </row>
    <row r="965" spans="2:51" s="15" customFormat="1" x14ac:dyDescent="0.3">
      <c r="B965" s="254"/>
      <c r="C965" s="255"/>
      <c r="D965" s="215" t="s">
        <v>417</v>
      </c>
      <c r="E965" s="256" t="s">
        <v>36</v>
      </c>
      <c r="F965" s="257" t="s">
        <v>435</v>
      </c>
      <c r="G965" s="255"/>
      <c r="H965" s="258">
        <v>22.561</v>
      </c>
      <c r="I965" s="259"/>
      <c r="J965" s="255"/>
      <c r="K965" s="255"/>
      <c r="L965" s="260"/>
      <c r="M965" s="261"/>
      <c r="N965" s="262"/>
      <c r="O965" s="262"/>
      <c r="P965" s="262"/>
      <c r="Q965" s="262"/>
      <c r="R965" s="262"/>
      <c r="S965" s="262"/>
      <c r="T965" s="263"/>
      <c r="AT965" s="264" t="s">
        <v>417</v>
      </c>
      <c r="AU965" s="264" t="s">
        <v>87</v>
      </c>
      <c r="AV965" s="15" t="s">
        <v>94</v>
      </c>
      <c r="AW965" s="15" t="s">
        <v>43</v>
      </c>
      <c r="AX965" s="15" t="s">
        <v>79</v>
      </c>
      <c r="AY965" s="264" t="s">
        <v>406</v>
      </c>
    </row>
    <row r="966" spans="2:51" s="12" customFormat="1" x14ac:dyDescent="0.3">
      <c r="B966" s="213"/>
      <c r="C966" s="214"/>
      <c r="D966" s="215" t="s">
        <v>417</v>
      </c>
      <c r="E966" s="216" t="s">
        <v>36</v>
      </c>
      <c r="F966" s="217" t="s">
        <v>5521</v>
      </c>
      <c r="G966" s="214"/>
      <c r="H966" s="218" t="s">
        <v>36</v>
      </c>
      <c r="I966" s="219"/>
      <c r="J966" s="214"/>
      <c r="K966" s="214"/>
      <c r="L966" s="220"/>
      <c r="M966" s="221"/>
      <c r="N966" s="222"/>
      <c r="O966" s="222"/>
      <c r="P966" s="222"/>
      <c r="Q966" s="222"/>
      <c r="R966" s="222"/>
      <c r="S966" s="222"/>
      <c r="T966" s="223"/>
      <c r="AT966" s="224" t="s">
        <v>417</v>
      </c>
      <c r="AU966" s="224" t="s">
        <v>87</v>
      </c>
      <c r="AV966" s="12" t="s">
        <v>23</v>
      </c>
      <c r="AW966" s="12" t="s">
        <v>43</v>
      </c>
      <c r="AX966" s="12" t="s">
        <v>79</v>
      </c>
      <c r="AY966" s="224" t="s">
        <v>406</v>
      </c>
    </row>
    <row r="967" spans="2:51" s="12" customFormat="1" x14ac:dyDescent="0.3">
      <c r="B967" s="213"/>
      <c r="C967" s="214"/>
      <c r="D967" s="215" t="s">
        <v>417</v>
      </c>
      <c r="E967" s="216" t="s">
        <v>36</v>
      </c>
      <c r="F967" s="217" t="s">
        <v>5766</v>
      </c>
      <c r="G967" s="214"/>
      <c r="H967" s="218" t="s">
        <v>36</v>
      </c>
      <c r="I967" s="219"/>
      <c r="J967" s="214"/>
      <c r="K967" s="214"/>
      <c r="L967" s="220"/>
      <c r="M967" s="221"/>
      <c r="N967" s="222"/>
      <c r="O967" s="222"/>
      <c r="P967" s="222"/>
      <c r="Q967" s="222"/>
      <c r="R967" s="222"/>
      <c r="S967" s="222"/>
      <c r="T967" s="223"/>
      <c r="AT967" s="224" t="s">
        <v>417</v>
      </c>
      <c r="AU967" s="224" t="s">
        <v>87</v>
      </c>
      <c r="AV967" s="12" t="s">
        <v>23</v>
      </c>
      <c r="AW967" s="12" t="s">
        <v>43</v>
      </c>
      <c r="AX967" s="12" t="s">
        <v>79</v>
      </c>
      <c r="AY967" s="224" t="s">
        <v>406</v>
      </c>
    </row>
    <row r="968" spans="2:51" s="13" customFormat="1" x14ac:dyDescent="0.3">
      <c r="B968" s="225"/>
      <c r="C968" s="226"/>
      <c r="D968" s="215" t="s">
        <v>417</v>
      </c>
      <c r="E968" s="227" t="s">
        <v>36</v>
      </c>
      <c r="F968" s="228" t="s">
        <v>5772</v>
      </c>
      <c r="G968" s="226"/>
      <c r="H968" s="229">
        <v>2.5329999999999999</v>
      </c>
      <c r="I968" s="230"/>
      <c r="J968" s="226"/>
      <c r="K968" s="226"/>
      <c r="L968" s="231"/>
      <c r="M968" s="232"/>
      <c r="N968" s="233"/>
      <c r="O968" s="233"/>
      <c r="P968" s="233"/>
      <c r="Q968" s="233"/>
      <c r="R968" s="233"/>
      <c r="S968" s="233"/>
      <c r="T968" s="234"/>
      <c r="AT968" s="235" t="s">
        <v>417</v>
      </c>
      <c r="AU968" s="235" t="s">
        <v>87</v>
      </c>
      <c r="AV968" s="13" t="s">
        <v>87</v>
      </c>
      <c r="AW968" s="13" t="s">
        <v>43</v>
      </c>
      <c r="AX968" s="13" t="s">
        <v>79</v>
      </c>
      <c r="AY968" s="235" t="s">
        <v>406</v>
      </c>
    </row>
    <row r="969" spans="2:51" s="12" customFormat="1" x14ac:dyDescent="0.3">
      <c r="B969" s="213"/>
      <c r="C969" s="214"/>
      <c r="D969" s="215" t="s">
        <v>417</v>
      </c>
      <c r="E969" s="216" t="s">
        <v>36</v>
      </c>
      <c r="F969" s="217" t="s">
        <v>5769</v>
      </c>
      <c r="G969" s="214"/>
      <c r="H969" s="218" t="s">
        <v>36</v>
      </c>
      <c r="I969" s="219"/>
      <c r="J969" s="214"/>
      <c r="K969" s="214"/>
      <c r="L969" s="220"/>
      <c r="M969" s="221"/>
      <c r="N969" s="222"/>
      <c r="O969" s="222"/>
      <c r="P969" s="222"/>
      <c r="Q969" s="222"/>
      <c r="R969" s="222"/>
      <c r="S969" s="222"/>
      <c r="T969" s="223"/>
      <c r="AT969" s="224" t="s">
        <v>417</v>
      </c>
      <c r="AU969" s="224" t="s">
        <v>87</v>
      </c>
      <c r="AV969" s="12" t="s">
        <v>23</v>
      </c>
      <c r="AW969" s="12" t="s">
        <v>43</v>
      </c>
      <c r="AX969" s="12" t="s">
        <v>79</v>
      </c>
      <c r="AY969" s="224" t="s">
        <v>406</v>
      </c>
    </row>
    <row r="970" spans="2:51" s="13" customFormat="1" x14ac:dyDescent="0.3">
      <c r="B970" s="225"/>
      <c r="C970" s="226"/>
      <c r="D970" s="215" t="s">
        <v>417</v>
      </c>
      <c r="E970" s="227" t="s">
        <v>36</v>
      </c>
      <c r="F970" s="228" t="s">
        <v>5773</v>
      </c>
      <c r="G970" s="226"/>
      <c r="H970" s="229">
        <v>4.4800000000000004</v>
      </c>
      <c r="I970" s="230"/>
      <c r="J970" s="226"/>
      <c r="K970" s="226"/>
      <c r="L970" s="231"/>
      <c r="M970" s="232"/>
      <c r="N970" s="233"/>
      <c r="O970" s="233"/>
      <c r="P970" s="233"/>
      <c r="Q970" s="233"/>
      <c r="R970" s="233"/>
      <c r="S970" s="233"/>
      <c r="T970" s="234"/>
      <c r="AT970" s="235" t="s">
        <v>417</v>
      </c>
      <c r="AU970" s="235" t="s">
        <v>87</v>
      </c>
      <c r="AV970" s="13" t="s">
        <v>87</v>
      </c>
      <c r="AW970" s="13" t="s">
        <v>43</v>
      </c>
      <c r="AX970" s="13" t="s">
        <v>79</v>
      </c>
      <c r="AY970" s="235" t="s">
        <v>406</v>
      </c>
    </row>
    <row r="971" spans="2:51" s="13" customFormat="1" x14ac:dyDescent="0.3">
      <c r="B971" s="225"/>
      <c r="C971" s="226"/>
      <c r="D971" s="215" t="s">
        <v>417</v>
      </c>
      <c r="E971" s="227" t="s">
        <v>36</v>
      </c>
      <c r="F971" s="228" t="s">
        <v>5774</v>
      </c>
      <c r="G971" s="226"/>
      <c r="H971" s="229">
        <v>2.2050000000000001</v>
      </c>
      <c r="I971" s="230"/>
      <c r="J971" s="226"/>
      <c r="K971" s="226"/>
      <c r="L971" s="231"/>
      <c r="M971" s="232"/>
      <c r="N971" s="233"/>
      <c r="O971" s="233"/>
      <c r="P971" s="233"/>
      <c r="Q971" s="233"/>
      <c r="R971" s="233"/>
      <c r="S971" s="233"/>
      <c r="T971" s="234"/>
      <c r="AT971" s="235" t="s">
        <v>417</v>
      </c>
      <c r="AU971" s="235" t="s">
        <v>87</v>
      </c>
      <c r="AV971" s="13" t="s">
        <v>87</v>
      </c>
      <c r="AW971" s="13" t="s">
        <v>43</v>
      </c>
      <c r="AX971" s="13" t="s">
        <v>79</v>
      </c>
      <c r="AY971" s="235" t="s">
        <v>406</v>
      </c>
    </row>
    <row r="972" spans="2:51" s="15" customFormat="1" x14ac:dyDescent="0.3">
      <c r="B972" s="254"/>
      <c r="C972" s="255"/>
      <c r="D972" s="215" t="s">
        <v>417</v>
      </c>
      <c r="E972" s="256" t="s">
        <v>36</v>
      </c>
      <c r="F972" s="257" t="s">
        <v>435</v>
      </c>
      <c r="G972" s="255"/>
      <c r="H972" s="258">
        <v>9.218</v>
      </c>
      <c r="I972" s="259"/>
      <c r="J972" s="255"/>
      <c r="K972" s="255"/>
      <c r="L972" s="260"/>
      <c r="M972" s="261"/>
      <c r="N972" s="262"/>
      <c r="O972" s="262"/>
      <c r="P972" s="262"/>
      <c r="Q972" s="262"/>
      <c r="R972" s="262"/>
      <c r="S972" s="262"/>
      <c r="T972" s="263"/>
      <c r="AT972" s="264" t="s">
        <v>417</v>
      </c>
      <c r="AU972" s="264" t="s">
        <v>87</v>
      </c>
      <c r="AV972" s="15" t="s">
        <v>94</v>
      </c>
      <c r="AW972" s="15" t="s">
        <v>43</v>
      </c>
      <c r="AX972" s="15" t="s">
        <v>79</v>
      </c>
      <c r="AY972" s="264" t="s">
        <v>406</v>
      </c>
    </row>
    <row r="973" spans="2:51" s="12" customFormat="1" x14ac:dyDescent="0.3">
      <c r="B973" s="213"/>
      <c r="C973" s="214"/>
      <c r="D973" s="215" t="s">
        <v>417</v>
      </c>
      <c r="E973" s="216" t="s">
        <v>36</v>
      </c>
      <c r="F973" s="217" t="s">
        <v>1885</v>
      </c>
      <c r="G973" s="214"/>
      <c r="H973" s="218" t="s">
        <v>36</v>
      </c>
      <c r="I973" s="219"/>
      <c r="J973" s="214"/>
      <c r="K973" s="214"/>
      <c r="L973" s="220"/>
      <c r="M973" s="221"/>
      <c r="N973" s="222"/>
      <c r="O973" s="222"/>
      <c r="P973" s="222"/>
      <c r="Q973" s="222"/>
      <c r="R973" s="222"/>
      <c r="S973" s="222"/>
      <c r="T973" s="223"/>
      <c r="AT973" s="224" t="s">
        <v>417</v>
      </c>
      <c r="AU973" s="224" t="s">
        <v>87</v>
      </c>
      <c r="AV973" s="12" t="s">
        <v>23</v>
      </c>
      <c r="AW973" s="12" t="s">
        <v>43</v>
      </c>
      <c r="AX973" s="12" t="s">
        <v>79</v>
      </c>
      <c r="AY973" s="224" t="s">
        <v>406</v>
      </c>
    </row>
    <row r="974" spans="2:51" s="12" customFormat="1" x14ac:dyDescent="0.3">
      <c r="B974" s="213"/>
      <c r="C974" s="214"/>
      <c r="D974" s="215" t="s">
        <v>417</v>
      </c>
      <c r="E974" s="216" t="s">
        <v>36</v>
      </c>
      <c r="F974" s="217" t="s">
        <v>5766</v>
      </c>
      <c r="G974" s="214"/>
      <c r="H974" s="218" t="s">
        <v>36</v>
      </c>
      <c r="I974" s="219"/>
      <c r="J974" s="214"/>
      <c r="K974" s="214"/>
      <c r="L974" s="220"/>
      <c r="M974" s="221"/>
      <c r="N974" s="222"/>
      <c r="O974" s="222"/>
      <c r="P974" s="222"/>
      <c r="Q974" s="222"/>
      <c r="R974" s="222"/>
      <c r="S974" s="222"/>
      <c r="T974" s="223"/>
      <c r="AT974" s="224" t="s">
        <v>417</v>
      </c>
      <c r="AU974" s="224" t="s">
        <v>87</v>
      </c>
      <c r="AV974" s="12" t="s">
        <v>23</v>
      </c>
      <c r="AW974" s="12" t="s">
        <v>43</v>
      </c>
      <c r="AX974" s="12" t="s">
        <v>79</v>
      </c>
      <c r="AY974" s="224" t="s">
        <v>406</v>
      </c>
    </row>
    <row r="975" spans="2:51" s="13" customFormat="1" x14ac:dyDescent="0.3">
      <c r="B975" s="225"/>
      <c r="C975" s="226"/>
      <c r="D975" s="215" t="s">
        <v>417</v>
      </c>
      <c r="E975" s="227" t="s">
        <v>36</v>
      </c>
      <c r="F975" s="228" t="s">
        <v>5772</v>
      </c>
      <c r="G975" s="226"/>
      <c r="H975" s="229">
        <v>2.5329999999999999</v>
      </c>
      <c r="I975" s="230"/>
      <c r="J975" s="226"/>
      <c r="K975" s="226"/>
      <c r="L975" s="231"/>
      <c r="M975" s="232"/>
      <c r="N975" s="233"/>
      <c r="O975" s="233"/>
      <c r="P975" s="233"/>
      <c r="Q975" s="233"/>
      <c r="R975" s="233"/>
      <c r="S975" s="233"/>
      <c r="T975" s="234"/>
      <c r="AT975" s="235" t="s">
        <v>417</v>
      </c>
      <c r="AU975" s="235" t="s">
        <v>87</v>
      </c>
      <c r="AV975" s="13" t="s">
        <v>87</v>
      </c>
      <c r="AW975" s="13" t="s">
        <v>43</v>
      </c>
      <c r="AX975" s="13" t="s">
        <v>79</v>
      </c>
      <c r="AY975" s="235" t="s">
        <v>406</v>
      </c>
    </row>
    <row r="976" spans="2:51" s="12" customFormat="1" x14ac:dyDescent="0.3">
      <c r="B976" s="213"/>
      <c r="C976" s="214"/>
      <c r="D976" s="215" t="s">
        <v>417</v>
      </c>
      <c r="E976" s="216" t="s">
        <v>36</v>
      </c>
      <c r="F976" s="217" t="s">
        <v>5769</v>
      </c>
      <c r="G976" s="214"/>
      <c r="H976" s="218" t="s">
        <v>36</v>
      </c>
      <c r="I976" s="219"/>
      <c r="J976" s="214"/>
      <c r="K976" s="214"/>
      <c r="L976" s="220"/>
      <c r="M976" s="221"/>
      <c r="N976" s="222"/>
      <c r="O976" s="222"/>
      <c r="P976" s="222"/>
      <c r="Q976" s="222"/>
      <c r="R976" s="222"/>
      <c r="S976" s="222"/>
      <c r="T976" s="223"/>
      <c r="AT976" s="224" t="s">
        <v>417</v>
      </c>
      <c r="AU976" s="224" t="s">
        <v>87</v>
      </c>
      <c r="AV976" s="12" t="s">
        <v>23</v>
      </c>
      <c r="AW976" s="12" t="s">
        <v>43</v>
      </c>
      <c r="AX976" s="12" t="s">
        <v>79</v>
      </c>
      <c r="AY976" s="224" t="s">
        <v>406</v>
      </c>
    </row>
    <row r="977" spans="2:65" s="13" customFormat="1" x14ac:dyDescent="0.3">
      <c r="B977" s="225"/>
      <c r="C977" s="226"/>
      <c r="D977" s="215" t="s">
        <v>417</v>
      </c>
      <c r="E977" s="227" t="s">
        <v>36</v>
      </c>
      <c r="F977" s="228" t="s">
        <v>5775</v>
      </c>
      <c r="G977" s="226"/>
      <c r="H977" s="229">
        <v>9.6</v>
      </c>
      <c r="I977" s="230"/>
      <c r="J977" s="226"/>
      <c r="K977" s="226"/>
      <c r="L977" s="231"/>
      <c r="M977" s="232"/>
      <c r="N977" s="233"/>
      <c r="O977" s="233"/>
      <c r="P977" s="233"/>
      <c r="Q977" s="233"/>
      <c r="R977" s="233"/>
      <c r="S977" s="233"/>
      <c r="T977" s="234"/>
      <c r="AT977" s="235" t="s">
        <v>417</v>
      </c>
      <c r="AU977" s="235" t="s">
        <v>87</v>
      </c>
      <c r="AV977" s="13" t="s">
        <v>87</v>
      </c>
      <c r="AW977" s="13" t="s">
        <v>43</v>
      </c>
      <c r="AX977" s="13" t="s">
        <v>79</v>
      </c>
      <c r="AY977" s="235" t="s">
        <v>406</v>
      </c>
    </row>
    <row r="978" spans="2:65" s="13" customFormat="1" x14ac:dyDescent="0.3">
      <c r="B978" s="225"/>
      <c r="C978" s="226"/>
      <c r="D978" s="215" t="s">
        <v>417</v>
      </c>
      <c r="E978" s="227" t="s">
        <v>36</v>
      </c>
      <c r="F978" s="228" t="s">
        <v>5776</v>
      </c>
      <c r="G978" s="226"/>
      <c r="H978" s="229">
        <v>3.0619999999999998</v>
      </c>
      <c r="I978" s="230"/>
      <c r="J978" s="226"/>
      <c r="K978" s="226"/>
      <c r="L978" s="231"/>
      <c r="M978" s="232"/>
      <c r="N978" s="233"/>
      <c r="O978" s="233"/>
      <c r="P978" s="233"/>
      <c r="Q978" s="233"/>
      <c r="R978" s="233"/>
      <c r="S978" s="233"/>
      <c r="T978" s="234"/>
      <c r="AT978" s="235" t="s">
        <v>417</v>
      </c>
      <c r="AU978" s="235" t="s">
        <v>87</v>
      </c>
      <c r="AV978" s="13" t="s">
        <v>87</v>
      </c>
      <c r="AW978" s="13" t="s">
        <v>43</v>
      </c>
      <c r="AX978" s="13" t="s">
        <v>79</v>
      </c>
      <c r="AY978" s="235" t="s">
        <v>406</v>
      </c>
    </row>
    <row r="979" spans="2:65" s="15" customFormat="1" x14ac:dyDescent="0.3">
      <c r="B979" s="254"/>
      <c r="C979" s="255"/>
      <c r="D979" s="215" t="s">
        <v>417</v>
      </c>
      <c r="E979" s="256" t="s">
        <v>36</v>
      </c>
      <c r="F979" s="257" t="s">
        <v>435</v>
      </c>
      <c r="G979" s="255"/>
      <c r="H979" s="258">
        <v>15.195</v>
      </c>
      <c r="I979" s="259"/>
      <c r="J979" s="255"/>
      <c r="K979" s="255"/>
      <c r="L979" s="260"/>
      <c r="M979" s="261"/>
      <c r="N979" s="262"/>
      <c r="O979" s="262"/>
      <c r="P979" s="262"/>
      <c r="Q979" s="262"/>
      <c r="R979" s="262"/>
      <c r="S979" s="262"/>
      <c r="T979" s="263"/>
      <c r="AT979" s="264" t="s">
        <v>417</v>
      </c>
      <c r="AU979" s="264" t="s">
        <v>87</v>
      </c>
      <c r="AV979" s="15" t="s">
        <v>94</v>
      </c>
      <c r="AW979" s="15" t="s">
        <v>43</v>
      </c>
      <c r="AX979" s="15" t="s">
        <v>79</v>
      </c>
      <c r="AY979" s="264" t="s">
        <v>406</v>
      </c>
    </row>
    <row r="980" spans="2:65" s="14" customFormat="1" x14ac:dyDescent="0.3">
      <c r="B980" s="236"/>
      <c r="C980" s="237"/>
      <c r="D980" s="247" t="s">
        <v>417</v>
      </c>
      <c r="E980" s="248" t="s">
        <v>36</v>
      </c>
      <c r="F980" s="249" t="s">
        <v>421</v>
      </c>
      <c r="G980" s="237"/>
      <c r="H980" s="250">
        <v>46.973999999999997</v>
      </c>
      <c r="I980" s="241"/>
      <c r="J980" s="237"/>
      <c r="K980" s="237"/>
      <c r="L980" s="242"/>
      <c r="M980" s="243"/>
      <c r="N980" s="244"/>
      <c r="O980" s="244"/>
      <c r="P980" s="244"/>
      <c r="Q980" s="244"/>
      <c r="R980" s="244"/>
      <c r="S980" s="244"/>
      <c r="T980" s="245"/>
      <c r="AT980" s="246" t="s">
        <v>417</v>
      </c>
      <c r="AU980" s="246" t="s">
        <v>87</v>
      </c>
      <c r="AV980" s="14" t="s">
        <v>415</v>
      </c>
      <c r="AW980" s="14" t="s">
        <v>43</v>
      </c>
      <c r="AX980" s="14" t="s">
        <v>23</v>
      </c>
      <c r="AY980" s="246" t="s">
        <v>406</v>
      </c>
    </row>
    <row r="981" spans="2:65" s="1" customFormat="1" ht="31.5" customHeight="1" x14ac:dyDescent="0.3">
      <c r="B981" s="37"/>
      <c r="C981" s="201" t="s">
        <v>1749</v>
      </c>
      <c r="D981" s="201" t="s">
        <v>410</v>
      </c>
      <c r="E981" s="202" t="s">
        <v>884</v>
      </c>
      <c r="F981" s="203" t="s">
        <v>885</v>
      </c>
      <c r="G981" s="204" t="s">
        <v>501</v>
      </c>
      <c r="H981" s="205">
        <v>101.02200000000001</v>
      </c>
      <c r="I981" s="206"/>
      <c r="J981" s="207">
        <f>ROUND(I981*H981,2)</f>
        <v>0</v>
      </c>
      <c r="K981" s="203" t="s">
        <v>414</v>
      </c>
      <c r="L981" s="57"/>
      <c r="M981" s="208" t="s">
        <v>36</v>
      </c>
      <c r="N981" s="209" t="s">
        <v>50</v>
      </c>
      <c r="O981" s="38"/>
      <c r="P981" s="210">
        <f>O981*H981</f>
        <v>0</v>
      </c>
      <c r="Q981" s="210">
        <v>0</v>
      </c>
      <c r="R981" s="210">
        <f>Q981*H981</f>
        <v>0</v>
      </c>
      <c r="S981" s="210">
        <v>0</v>
      </c>
      <c r="T981" s="211">
        <f>S981*H981</f>
        <v>0</v>
      </c>
      <c r="AR981" s="19" t="s">
        <v>415</v>
      </c>
      <c r="AT981" s="19" t="s">
        <v>410</v>
      </c>
      <c r="AU981" s="19" t="s">
        <v>87</v>
      </c>
      <c r="AY981" s="19" t="s">
        <v>406</v>
      </c>
      <c r="BE981" s="212">
        <f>IF(N981="základní",J981,0)</f>
        <v>0</v>
      </c>
      <c r="BF981" s="212">
        <f>IF(N981="snížená",J981,0)</f>
        <v>0</v>
      </c>
      <c r="BG981" s="212">
        <f>IF(N981="zákl. přenesená",J981,0)</f>
        <v>0</v>
      </c>
      <c r="BH981" s="212">
        <f>IF(N981="sníž. přenesená",J981,0)</f>
        <v>0</v>
      </c>
      <c r="BI981" s="212">
        <f>IF(N981="nulová",J981,0)</f>
        <v>0</v>
      </c>
      <c r="BJ981" s="19" t="s">
        <v>23</v>
      </c>
      <c r="BK981" s="212">
        <f>ROUND(I981*H981,2)</f>
        <v>0</v>
      </c>
      <c r="BL981" s="19" t="s">
        <v>415</v>
      </c>
      <c r="BM981" s="19" t="s">
        <v>5777</v>
      </c>
    </row>
    <row r="982" spans="2:65" s="1" customFormat="1" ht="22.5" customHeight="1" x14ac:dyDescent="0.3">
      <c r="B982" s="37"/>
      <c r="C982" s="201" t="s">
        <v>1753</v>
      </c>
      <c r="D982" s="201" t="s">
        <v>410</v>
      </c>
      <c r="E982" s="202" t="s">
        <v>888</v>
      </c>
      <c r="F982" s="203" t="s">
        <v>889</v>
      </c>
      <c r="G982" s="204" t="s">
        <v>501</v>
      </c>
      <c r="H982" s="205">
        <v>101.02200000000001</v>
      </c>
      <c r="I982" s="206"/>
      <c r="J982" s="207">
        <f>ROUND(I982*H982,2)</f>
        <v>0</v>
      </c>
      <c r="K982" s="203" t="s">
        <v>414</v>
      </c>
      <c r="L982" s="57"/>
      <c r="M982" s="208" t="s">
        <v>36</v>
      </c>
      <c r="N982" s="209" t="s">
        <v>50</v>
      </c>
      <c r="O982" s="38"/>
      <c r="P982" s="210">
        <f>O982*H982</f>
        <v>0</v>
      </c>
      <c r="Q982" s="210">
        <v>0</v>
      </c>
      <c r="R982" s="210">
        <f>Q982*H982</f>
        <v>0</v>
      </c>
      <c r="S982" s="210">
        <v>0</v>
      </c>
      <c r="T982" s="211">
        <f>S982*H982</f>
        <v>0</v>
      </c>
      <c r="AR982" s="19" t="s">
        <v>415</v>
      </c>
      <c r="AT982" s="19" t="s">
        <v>410</v>
      </c>
      <c r="AU982" s="19" t="s">
        <v>87</v>
      </c>
      <c r="AY982" s="19" t="s">
        <v>406</v>
      </c>
      <c r="BE982" s="212">
        <f>IF(N982="základní",J982,0)</f>
        <v>0</v>
      </c>
      <c r="BF982" s="212">
        <f>IF(N982="snížená",J982,0)</f>
        <v>0</v>
      </c>
      <c r="BG982" s="212">
        <f>IF(N982="zákl. přenesená",J982,0)</f>
        <v>0</v>
      </c>
      <c r="BH982" s="212">
        <f>IF(N982="sníž. přenesená",J982,0)</f>
        <v>0</v>
      </c>
      <c r="BI982" s="212">
        <f>IF(N982="nulová",J982,0)</f>
        <v>0</v>
      </c>
      <c r="BJ982" s="19" t="s">
        <v>23</v>
      </c>
      <c r="BK982" s="212">
        <f>ROUND(I982*H982,2)</f>
        <v>0</v>
      </c>
      <c r="BL982" s="19" t="s">
        <v>415</v>
      </c>
      <c r="BM982" s="19" t="s">
        <v>5778</v>
      </c>
    </row>
    <row r="983" spans="2:65" s="1" customFormat="1" ht="22.5" customHeight="1" x14ac:dyDescent="0.3">
      <c r="B983" s="37"/>
      <c r="C983" s="201" t="s">
        <v>1757</v>
      </c>
      <c r="D983" s="201" t="s">
        <v>410</v>
      </c>
      <c r="E983" s="202" t="s">
        <v>892</v>
      </c>
      <c r="F983" s="203" t="s">
        <v>893</v>
      </c>
      <c r="G983" s="204" t="s">
        <v>501</v>
      </c>
      <c r="H983" s="205">
        <v>2222.4839999999999</v>
      </c>
      <c r="I983" s="206"/>
      <c r="J983" s="207">
        <f>ROUND(I983*H983,2)</f>
        <v>0</v>
      </c>
      <c r="K983" s="203" t="s">
        <v>414</v>
      </c>
      <c r="L983" s="57"/>
      <c r="M983" s="208" t="s">
        <v>36</v>
      </c>
      <c r="N983" s="209" t="s">
        <v>50</v>
      </c>
      <c r="O983" s="38"/>
      <c r="P983" s="210">
        <f>O983*H983</f>
        <v>0</v>
      </c>
      <c r="Q983" s="210">
        <v>0</v>
      </c>
      <c r="R983" s="210">
        <f>Q983*H983</f>
        <v>0</v>
      </c>
      <c r="S983" s="210">
        <v>0</v>
      </c>
      <c r="T983" s="211">
        <f>S983*H983</f>
        <v>0</v>
      </c>
      <c r="AR983" s="19" t="s">
        <v>415</v>
      </c>
      <c r="AT983" s="19" t="s">
        <v>410</v>
      </c>
      <c r="AU983" s="19" t="s">
        <v>87</v>
      </c>
      <c r="AY983" s="19" t="s">
        <v>406</v>
      </c>
      <c r="BE983" s="212">
        <f>IF(N983="základní",J983,0)</f>
        <v>0</v>
      </c>
      <c r="BF983" s="212">
        <f>IF(N983="snížená",J983,0)</f>
        <v>0</v>
      </c>
      <c r="BG983" s="212">
        <f>IF(N983="zákl. přenesená",J983,0)</f>
        <v>0</v>
      </c>
      <c r="BH983" s="212">
        <f>IF(N983="sníž. přenesená",J983,0)</f>
        <v>0</v>
      </c>
      <c r="BI983" s="212">
        <f>IF(N983="nulová",J983,0)</f>
        <v>0</v>
      </c>
      <c r="BJ983" s="19" t="s">
        <v>23</v>
      </c>
      <c r="BK983" s="212">
        <f>ROUND(I983*H983,2)</f>
        <v>0</v>
      </c>
      <c r="BL983" s="19" t="s">
        <v>415</v>
      </c>
      <c r="BM983" s="19" t="s">
        <v>5779</v>
      </c>
    </row>
    <row r="984" spans="2:65" s="13" customFormat="1" x14ac:dyDescent="0.3">
      <c r="B984" s="225"/>
      <c r="C984" s="226"/>
      <c r="D984" s="247" t="s">
        <v>417</v>
      </c>
      <c r="E984" s="226"/>
      <c r="F984" s="252" t="s">
        <v>5780</v>
      </c>
      <c r="G984" s="226"/>
      <c r="H984" s="253">
        <v>2222.4839999999999</v>
      </c>
      <c r="I984" s="230"/>
      <c r="J984" s="226"/>
      <c r="K984" s="226"/>
      <c r="L984" s="231"/>
      <c r="M984" s="232"/>
      <c r="N984" s="233"/>
      <c r="O984" s="233"/>
      <c r="P984" s="233"/>
      <c r="Q984" s="233"/>
      <c r="R984" s="233"/>
      <c r="S984" s="233"/>
      <c r="T984" s="234"/>
      <c r="AT984" s="235" t="s">
        <v>417</v>
      </c>
      <c r="AU984" s="235" t="s">
        <v>87</v>
      </c>
      <c r="AV984" s="13" t="s">
        <v>87</v>
      </c>
      <c r="AW984" s="13" t="s">
        <v>4</v>
      </c>
      <c r="AX984" s="13" t="s">
        <v>23</v>
      </c>
      <c r="AY984" s="235" t="s">
        <v>406</v>
      </c>
    </row>
    <row r="985" spans="2:65" s="1" customFormat="1" ht="22.5" customHeight="1" x14ac:dyDescent="0.3">
      <c r="B985" s="37"/>
      <c r="C985" s="201" t="s">
        <v>1762</v>
      </c>
      <c r="D985" s="201" t="s">
        <v>410</v>
      </c>
      <c r="E985" s="202" t="s">
        <v>509</v>
      </c>
      <c r="F985" s="203" t="s">
        <v>510</v>
      </c>
      <c r="G985" s="204" t="s">
        <v>501</v>
      </c>
      <c r="H985" s="205">
        <v>101.02200000000001</v>
      </c>
      <c r="I985" s="206"/>
      <c r="J985" s="207">
        <f>ROUND(I985*H985,2)</f>
        <v>0</v>
      </c>
      <c r="K985" s="203" t="s">
        <v>36</v>
      </c>
      <c r="L985" s="57"/>
      <c r="M985" s="208" t="s">
        <v>36</v>
      </c>
      <c r="N985" s="209" t="s">
        <v>50</v>
      </c>
      <c r="O985" s="38"/>
      <c r="P985" s="210">
        <f>O985*H985</f>
        <v>0</v>
      </c>
      <c r="Q985" s="210">
        <v>0</v>
      </c>
      <c r="R985" s="210">
        <f>Q985*H985</f>
        <v>0</v>
      </c>
      <c r="S985" s="210">
        <v>0</v>
      </c>
      <c r="T985" s="211">
        <f>S985*H985</f>
        <v>0</v>
      </c>
      <c r="AR985" s="19" t="s">
        <v>415</v>
      </c>
      <c r="AT985" s="19" t="s">
        <v>410</v>
      </c>
      <c r="AU985" s="19" t="s">
        <v>87</v>
      </c>
      <c r="AY985" s="19" t="s">
        <v>406</v>
      </c>
      <c r="BE985" s="212">
        <f>IF(N985="základní",J985,0)</f>
        <v>0</v>
      </c>
      <c r="BF985" s="212">
        <f>IF(N985="snížená",J985,0)</f>
        <v>0</v>
      </c>
      <c r="BG985" s="212">
        <f>IF(N985="zákl. přenesená",J985,0)</f>
        <v>0</v>
      </c>
      <c r="BH985" s="212">
        <f>IF(N985="sníž. přenesená",J985,0)</f>
        <v>0</v>
      </c>
      <c r="BI985" s="212">
        <f>IF(N985="nulová",J985,0)</f>
        <v>0</v>
      </c>
      <c r="BJ985" s="19" t="s">
        <v>23</v>
      </c>
      <c r="BK985" s="212">
        <f>ROUND(I985*H985,2)</f>
        <v>0</v>
      </c>
      <c r="BL985" s="19" t="s">
        <v>415</v>
      </c>
      <c r="BM985" s="19" t="s">
        <v>5781</v>
      </c>
    </row>
    <row r="986" spans="2:65" s="11" customFormat="1" ht="29.85" customHeight="1" x14ac:dyDescent="0.3">
      <c r="B986" s="182"/>
      <c r="C986" s="183"/>
      <c r="D986" s="198" t="s">
        <v>78</v>
      </c>
      <c r="E986" s="199" t="s">
        <v>415</v>
      </c>
      <c r="F986" s="199" t="s">
        <v>1900</v>
      </c>
      <c r="G986" s="183"/>
      <c r="H986" s="183"/>
      <c r="I986" s="186"/>
      <c r="J986" s="200">
        <f>BK986</f>
        <v>0</v>
      </c>
      <c r="K986" s="183"/>
      <c r="L986" s="188"/>
      <c r="M986" s="189"/>
      <c r="N986" s="190"/>
      <c r="O986" s="190"/>
      <c r="P986" s="191">
        <f>SUM(P987:P1103)</f>
        <v>0</v>
      </c>
      <c r="Q986" s="190"/>
      <c r="R986" s="191">
        <f>SUM(R987:R1103)</f>
        <v>115.93628188000001</v>
      </c>
      <c r="S986" s="190"/>
      <c r="T986" s="192">
        <f>SUM(T987:T1103)</f>
        <v>0</v>
      </c>
      <c r="AR986" s="193" t="s">
        <v>23</v>
      </c>
      <c r="AT986" s="194" t="s">
        <v>78</v>
      </c>
      <c r="AU986" s="194" t="s">
        <v>23</v>
      </c>
      <c r="AY986" s="193" t="s">
        <v>406</v>
      </c>
      <c r="BK986" s="195">
        <f>SUM(BK987:BK1103)</f>
        <v>0</v>
      </c>
    </row>
    <row r="987" spans="2:65" s="1" customFormat="1" ht="22.5" customHeight="1" x14ac:dyDescent="0.3">
      <c r="B987" s="37"/>
      <c r="C987" s="201" t="s">
        <v>1767</v>
      </c>
      <c r="D987" s="201" t="s">
        <v>410</v>
      </c>
      <c r="E987" s="202" t="s">
        <v>4402</v>
      </c>
      <c r="F987" s="203" t="s">
        <v>4403</v>
      </c>
      <c r="G987" s="204" t="s">
        <v>413</v>
      </c>
      <c r="H987" s="205">
        <v>7.0330000000000004</v>
      </c>
      <c r="I987" s="206"/>
      <c r="J987" s="207">
        <f>ROUND(I987*H987,2)</f>
        <v>0</v>
      </c>
      <c r="K987" s="203" t="s">
        <v>414</v>
      </c>
      <c r="L987" s="57"/>
      <c r="M987" s="208" t="s">
        <v>36</v>
      </c>
      <c r="N987" s="209" t="s">
        <v>50</v>
      </c>
      <c r="O987" s="38"/>
      <c r="P987" s="210">
        <f>O987*H987</f>
        <v>0</v>
      </c>
      <c r="Q987" s="210">
        <v>0</v>
      </c>
      <c r="R987" s="210">
        <f>Q987*H987</f>
        <v>0</v>
      </c>
      <c r="S987" s="210">
        <v>0</v>
      </c>
      <c r="T987" s="211">
        <f>S987*H987</f>
        <v>0</v>
      </c>
      <c r="AR987" s="19" t="s">
        <v>415</v>
      </c>
      <c r="AT987" s="19" t="s">
        <v>410</v>
      </c>
      <c r="AU987" s="19" t="s">
        <v>87</v>
      </c>
      <c r="AY987" s="19" t="s">
        <v>406</v>
      </c>
      <c r="BE987" s="212">
        <f>IF(N987="základní",J987,0)</f>
        <v>0</v>
      </c>
      <c r="BF987" s="212">
        <f>IF(N987="snížená",J987,0)</f>
        <v>0</v>
      </c>
      <c r="BG987" s="212">
        <f>IF(N987="zákl. přenesená",J987,0)</f>
        <v>0</v>
      </c>
      <c r="BH987" s="212">
        <f>IF(N987="sníž. přenesená",J987,0)</f>
        <v>0</v>
      </c>
      <c r="BI987" s="212">
        <f>IF(N987="nulová",J987,0)</f>
        <v>0</v>
      </c>
      <c r="BJ987" s="19" t="s">
        <v>23</v>
      </c>
      <c r="BK987" s="212">
        <f>ROUND(I987*H987,2)</f>
        <v>0</v>
      </c>
      <c r="BL987" s="19" t="s">
        <v>415</v>
      </c>
      <c r="BM987" s="19" t="s">
        <v>5782</v>
      </c>
    </row>
    <row r="988" spans="2:65" s="12" customFormat="1" x14ac:dyDescent="0.3">
      <c r="B988" s="213"/>
      <c r="C988" s="214"/>
      <c r="D988" s="215" t="s">
        <v>417</v>
      </c>
      <c r="E988" s="216" t="s">
        <v>36</v>
      </c>
      <c r="F988" s="217" t="s">
        <v>1905</v>
      </c>
      <c r="G988" s="214"/>
      <c r="H988" s="218" t="s">
        <v>36</v>
      </c>
      <c r="I988" s="219"/>
      <c r="J988" s="214"/>
      <c r="K988" s="214"/>
      <c r="L988" s="220"/>
      <c r="M988" s="221"/>
      <c r="N988" s="222"/>
      <c r="O988" s="222"/>
      <c r="P988" s="222"/>
      <c r="Q988" s="222"/>
      <c r="R988" s="222"/>
      <c r="S988" s="222"/>
      <c r="T988" s="223"/>
      <c r="AT988" s="224" t="s">
        <v>417</v>
      </c>
      <c r="AU988" s="224" t="s">
        <v>87</v>
      </c>
      <c r="AV988" s="12" t="s">
        <v>23</v>
      </c>
      <c r="AW988" s="12" t="s">
        <v>43</v>
      </c>
      <c r="AX988" s="12" t="s">
        <v>79</v>
      </c>
      <c r="AY988" s="224" t="s">
        <v>406</v>
      </c>
    </row>
    <row r="989" spans="2:65" s="12" customFormat="1" x14ac:dyDescent="0.3">
      <c r="B989" s="213"/>
      <c r="C989" s="214"/>
      <c r="D989" s="215" t="s">
        <v>417</v>
      </c>
      <c r="E989" s="216" t="s">
        <v>36</v>
      </c>
      <c r="F989" s="217" t="s">
        <v>5286</v>
      </c>
      <c r="G989" s="214"/>
      <c r="H989" s="218" t="s">
        <v>36</v>
      </c>
      <c r="I989" s="219"/>
      <c r="J989" s="214"/>
      <c r="K989" s="214"/>
      <c r="L989" s="220"/>
      <c r="M989" s="221"/>
      <c r="N989" s="222"/>
      <c r="O989" s="222"/>
      <c r="P989" s="222"/>
      <c r="Q989" s="222"/>
      <c r="R989" s="222"/>
      <c r="S989" s="222"/>
      <c r="T989" s="223"/>
      <c r="AT989" s="224" t="s">
        <v>417</v>
      </c>
      <c r="AU989" s="224" t="s">
        <v>87</v>
      </c>
      <c r="AV989" s="12" t="s">
        <v>23</v>
      </c>
      <c r="AW989" s="12" t="s">
        <v>43</v>
      </c>
      <c r="AX989" s="12" t="s">
        <v>79</v>
      </c>
      <c r="AY989" s="224" t="s">
        <v>406</v>
      </c>
    </row>
    <row r="990" spans="2:65" s="13" customFormat="1" x14ac:dyDescent="0.3">
      <c r="B990" s="225"/>
      <c r="C990" s="226"/>
      <c r="D990" s="215" t="s">
        <v>417</v>
      </c>
      <c r="E990" s="227" t="s">
        <v>36</v>
      </c>
      <c r="F990" s="228" t="s">
        <v>5783</v>
      </c>
      <c r="G990" s="226"/>
      <c r="H990" s="229">
        <v>0.13800000000000001</v>
      </c>
      <c r="I990" s="230"/>
      <c r="J990" s="226"/>
      <c r="K990" s="226"/>
      <c r="L990" s="231"/>
      <c r="M990" s="232"/>
      <c r="N990" s="233"/>
      <c r="O990" s="233"/>
      <c r="P990" s="233"/>
      <c r="Q990" s="233"/>
      <c r="R990" s="233"/>
      <c r="S990" s="233"/>
      <c r="T990" s="234"/>
      <c r="AT990" s="235" t="s">
        <v>417</v>
      </c>
      <c r="AU990" s="235" t="s">
        <v>87</v>
      </c>
      <c r="AV990" s="13" t="s">
        <v>87</v>
      </c>
      <c r="AW990" s="13" t="s">
        <v>43</v>
      </c>
      <c r="AX990" s="13" t="s">
        <v>79</v>
      </c>
      <c r="AY990" s="235" t="s">
        <v>406</v>
      </c>
    </row>
    <row r="991" spans="2:65" s="12" customFormat="1" x14ac:dyDescent="0.3">
      <c r="B991" s="213"/>
      <c r="C991" s="214"/>
      <c r="D991" s="215" t="s">
        <v>417</v>
      </c>
      <c r="E991" s="216" t="s">
        <v>36</v>
      </c>
      <c r="F991" s="217" t="s">
        <v>670</v>
      </c>
      <c r="G991" s="214"/>
      <c r="H991" s="218" t="s">
        <v>36</v>
      </c>
      <c r="I991" s="219"/>
      <c r="J991" s="214"/>
      <c r="K991" s="214"/>
      <c r="L991" s="220"/>
      <c r="M991" s="221"/>
      <c r="N991" s="222"/>
      <c r="O991" s="222"/>
      <c r="P991" s="222"/>
      <c r="Q991" s="222"/>
      <c r="R991" s="222"/>
      <c r="S991" s="222"/>
      <c r="T991" s="223"/>
      <c r="AT991" s="224" t="s">
        <v>417</v>
      </c>
      <c r="AU991" s="224" t="s">
        <v>87</v>
      </c>
      <c r="AV991" s="12" t="s">
        <v>23</v>
      </c>
      <c r="AW991" s="12" t="s">
        <v>43</v>
      </c>
      <c r="AX991" s="12" t="s">
        <v>79</v>
      </c>
      <c r="AY991" s="224" t="s">
        <v>406</v>
      </c>
    </row>
    <row r="992" spans="2:65" s="13" customFormat="1" x14ac:dyDescent="0.3">
      <c r="B992" s="225"/>
      <c r="C992" s="226"/>
      <c r="D992" s="215" t="s">
        <v>417</v>
      </c>
      <c r="E992" s="227" t="s">
        <v>36</v>
      </c>
      <c r="F992" s="228" t="s">
        <v>5784</v>
      </c>
      <c r="G992" s="226"/>
      <c r="H992" s="229">
        <v>3.4540000000000002</v>
      </c>
      <c r="I992" s="230"/>
      <c r="J992" s="226"/>
      <c r="K992" s="226"/>
      <c r="L992" s="231"/>
      <c r="M992" s="232"/>
      <c r="N992" s="233"/>
      <c r="O992" s="233"/>
      <c r="P992" s="233"/>
      <c r="Q992" s="233"/>
      <c r="R992" s="233"/>
      <c r="S992" s="233"/>
      <c r="T992" s="234"/>
      <c r="AT992" s="235" t="s">
        <v>417</v>
      </c>
      <c r="AU992" s="235" t="s">
        <v>87</v>
      </c>
      <c r="AV992" s="13" t="s">
        <v>87</v>
      </c>
      <c r="AW992" s="13" t="s">
        <v>43</v>
      </c>
      <c r="AX992" s="13" t="s">
        <v>79</v>
      </c>
      <c r="AY992" s="235" t="s">
        <v>406</v>
      </c>
    </row>
    <row r="993" spans="2:65" s="12" customFormat="1" x14ac:dyDescent="0.3">
      <c r="B993" s="213"/>
      <c r="C993" s="214"/>
      <c r="D993" s="215" t="s">
        <v>417</v>
      </c>
      <c r="E993" s="216" t="s">
        <v>36</v>
      </c>
      <c r="F993" s="217" t="s">
        <v>5785</v>
      </c>
      <c r="G993" s="214"/>
      <c r="H993" s="218" t="s">
        <v>36</v>
      </c>
      <c r="I993" s="219"/>
      <c r="J993" s="214"/>
      <c r="K993" s="214"/>
      <c r="L993" s="220"/>
      <c r="M993" s="221"/>
      <c r="N993" s="222"/>
      <c r="O993" s="222"/>
      <c r="P993" s="222"/>
      <c r="Q993" s="222"/>
      <c r="R993" s="222"/>
      <c r="S993" s="222"/>
      <c r="T993" s="223"/>
      <c r="AT993" s="224" t="s">
        <v>417</v>
      </c>
      <c r="AU993" s="224" t="s">
        <v>87</v>
      </c>
      <c r="AV993" s="12" t="s">
        <v>23</v>
      </c>
      <c r="AW993" s="12" t="s">
        <v>43</v>
      </c>
      <c r="AX993" s="12" t="s">
        <v>79</v>
      </c>
      <c r="AY993" s="224" t="s">
        <v>406</v>
      </c>
    </row>
    <row r="994" spans="2:65" s="13" customFormat="1" x14ac:dyDescent="0.3">
      <c r="B994" s="225"/>
      <c r="C994" s="226"/>
      <c r="D994" s="215" t="s">
        <v>417</v>
      </c>
      <c r="E994" s="227" t="s">
        <v>36</v>
      </c>
      <c r="F994" s="228" t="s">
        <v>5471</v>
      </c>
      <c r="G994" s="226"/>
      <c r="H994" s="229">
        <v>1.258</v>
      </c>
      <c r="I994" s="230"/>
      <c r="J994" s="226"/>
      <c r="K994" s="226"/>
      <c r="L994" s="231"/>
      <c r="M994" s="232"/>
      <c r="N994" s="233"/>
      <c r="O994" s="233"/>
      <c r="P994" s="233"/>
      <c r="Q994" s="233"/>
      <c r="R994" s="233"/>
      <c r="S994" s="233"/>
      <c r="T994" s="234"/>
      <c r="AT994" s="235" t="s">
        <v>417</v>
      </c>
      <c r="AU994" s="235" t="s">
        <v>87</v>
      </c>
      <c r="AV994" s="13" t="s">
        <v>87</v>
      </c>
      <c r="AW994" s="13" t="s">
        <v>43</v>
      </c>
      <c r="AX994" s="13" t="s">
        <v>79</v>
      </c>
      <c r="AY994" s="235" t="s">
        <v>406</v>
      </c>
    </row>
    <row r="995" spans="2:65" s="12" customFormat="1" x14ac:dyDescent="0.3">
      <c r="B995" s="213"/>
      <c r="C995" s="214"/>
      <c r="D995" s="215" t="s">
        <v>417</v>
      </c>
      <c r="E995" s="216" t="s">
        <v>36</v>
      </c>
      <c r="F995" s="217" t="s">
        <v>1910</v>
      </c>
      <c r="G995" s="214"/>
      <c r="H995" s="218" t="s">
        <v>36</v>
      </c>
      <c r="I995" s="219"/>
      <c r="J995" s="214"/>
      <c r="K995" s="214"/>
      <c r="L995" s="220"/>
      <c r="M995" s="221"/>
      <c r="N995" s="222"/>
      <c r="O995" s="222"/>
      <c r="P995" s="222"/>
      <c r="Q995" s="222"/>
      <c r="R995" s="222"/>
      <c r="S995" s="222"/>
      <c r="T995" s="223"/>
      <c r="AT995" s="224" t="s">
        <v>417</v>
      </c>
      <c r="AU995" s="224" t="s">
        <v>87</v>
      </c>
      <c r="AV995" s="12" t="s">
        <v>23</v>
      </c>
      <c r="AW995" s="12" t="s">
        <v>43</v>
      </c>
      <c r="AX995" s="12" t="s">
        <v>79</v>
      </c>
      <c r="AY995" s="224" t="s">
        <v>406</v>
      </c>
    </row>
    <row r="996" spans="2:65" s="13" customFormat="1" x14ac:dyDescent="0.3">
      <c r="B996" s="225"/>
      <c r="C996" s="226"/>
      <c r="D996" s="215" t="s">
        <v>417</v>
      </c>
      <c r="E996" s="227" t="s">
        <v>36</v>
      </c>
      <c r="F996" s="228" t="s">
        <v>5786</v>
      </c>
      <c r="G996" s="226"/>
      <c r="H996" s="229">
        <v>1.1399999999999999</v>
      </c>
      <c r="I996" s="230"/>
      <c r="J996" s="226"/>
      <c r="K996" s="226"/>
      <c r="L996" s="231"/>
      <c r="M996" s="232"/>
      <c r="N996" s="233"/>
      <c r="O996" s="233"/>
      <c r="P996" s="233"/>
      <c r="Q996" s="233"/>
      <c r="R996" s="233"/>
      <c r="S996" s="233"/>
      <c r="T996" s="234"/>
      <c r="AT996" s="235" t="s">
        <v>417</v>
      </c>
      <c r="AU996" s="235" t="s">
        <v>87</v>
      </c>
      <c r="AV996" s="13" t="s">
        <v>87</v>
      </c>
      <c r="AW996" s="13" t="s">
        <v>43</v>
      </c>
      <c r="AX996" s="13" t="s">
        <v>79</v>
      </c>
      <c r="AY996" s="235" t="s">
        <v>406</v>
      </c>
    </row>
    <row r="997" spans="2:65" s="13" customFormat="1" x14ac:dyDescent="0.3">
      <c r="B997" s="225"/>
      <c r="C997" s="226"/>
      <c r="D997" s="215" t="s">
        <v>417</v>
      </c>
      <c r="E997" s="227" t="s">
        <v>36</v>
      </c>
      <c r="F997" s="228" t="s">
        <v>5787</v>
      </c>
      <c r="G997" s="226"/>
      <c r="H997" s="229">
        <v>0.40799999999999997</v>
      </c>
      <c r="I997" s="230"/>
      <c r="J997" s="226"/>
      <c r="K997" s="226"/>
      <c r="L997" s="231"/>
      <c r="M997" s="232"/>
      <c r="N997" s="233"/>
      <c r="O997" s="233"/>
      <c r="P997" s="233"/>
      <c r="Q997" s="233"/>
      <c r="R997" s="233"/>
      <c r="S997" s="233"/>
      <c r="T997" s="234"/>
      <c r="AT997" s="235" t="s">
        <v>417</v>
      </c>
      <c r="AU997" s="235" t="s">
        <v>87</v>
      </c>
      <c r="AV997" s="13" t="s">
        <v>87</v>
      </c>
      <c r="AW997" s="13" t="s">
        <v>43</v>
      </c>
      <c r="AX997" s="13" t="s">
        <v>79</v>
      </c>
      <c r="AY997" s="235" t="s">
        <v>406</v>
      </c>
    </row>
    <row r="998" spans="2:65" s="13" customFormat="1" x14ac:dyDescent="0.3">
      <c r="B998" s="225"/>
      <c r="C998" s="226"/>
      <c r="D998" s="215" t="s">
        <v>417</v>
      </c>
      <c r="E998" s="227" t="s">
        <v>36</v>
      </c>
      <c r="F998" s="228" t="s">
        <v>5788</v>
      </c>
      <c r="G998" s="226"/>
      <c r="H998" s="229">
        <v>0.63500000000000001</v>
      </c>
      <c r="I998" s="230"/>
      <c r="J998" s="226"/>
      <c r="K998" s="226"/>
      <c r="L998" s="231"/>
      <c r="M998" s="232"/>
      <c r="N998" s="233"/>
      <c r="O998" s="233"/>
      <c r="P998" s="233"/>
      <c r="Q998" s="233"/>
      <c r="R998" s="233"/>
      <c r="S998" s="233"/>
      <c r="T998" s="234"/>
      <c r="AT998" s="235" t="s">
        <v>417</v>
      </c>
      <c r="AU998" s="235" t="s">
        <v>87</v>
      </c>
      <c r="AV998" s="13" t="s">
        <v>87</v>
      </c>
      <c r="AW998" s="13" t="s">
        <v>43</v>
      </c>
      <c r="AX998" s="13" t="s">
        <v>79</v>
      </c>
      <c r="AY998" s="235" t="s">
        <v>406</v>
      </c>
    </row>
    <row r="999" spans="2:65" s="14" customFormat="1" x14ac:dyDescent="0.3">
      <c r="B999" s="236"/>
      <c r="C999" s="237"/>
      <c r="D999" s="247" t="s">
        <v>417</v>
      </c>
      <c r="E999" s="248" t="s">
        <v>255</v>
      </c>
      <c r="F999" s="249" t="s">
        <v>421</v>
      </c>
      <c r="G999" s="237"/>
      <c r="H999" s="250">
        <v>7.0330000000000004</v>
      </c>
      <c r="I999" s="241"/>
      <c r="J999" s="237"/>
      <c r="K999" s="237"/>
      <c r="L999" s="242"/>
      <c r="M999" s="243"/>
      <c r="N999" s="244"/>
      <c r="O999" s="244"/>
      <c r="P999" s="244"/>
      <c r="Q999" s="244"/>
      <c r="R999" s="244"/>
      <c r="S999" s="244"/>
      <c r="T999" s="245"/>
      <c r="AT999" s="246" t="s">
        <v>417</v>
      </c>
      <c r="AU999" s="246" t="s">
        <v>87</v>
      </c>
      <c r="AV999" s="14" t="s">
        <v>415</v>
      </c>
      <c r="AW999" s="14" t="s">
        <v>43</v>
      </c>
      <c r="AX999" s="14" t="s">
        <v>23</v>
      </c>
      <c r="AY999" s="246" t="s">
        <v>406</v>
      </c>
    </row>
    <row r="1000" spans="2:65" s="1" customFormat="1" ht="22.5" customHeight="1" x14ac:dyDescent="0.3">
      <c r="B1000" s="37"/>
      <c r="C1000" s="201" t="s">
        <v>1771</v>
      </c>
      <c r="D1000" s="201" t="s">
        <v>410</v>
      </c>
      <c r="E1000" s="202" t="s">
        <v>1131</v>
      </c>
      <c r="F1000" s="203" t="s">
        <v>1132</v>
      </c>
      <c r="G1000" s="204" t="s">
        <v>413</v>
      </c>
      <c r="H1000" s="205">
        <v>7.0330000000000004</v>
      </c>
      <c r="I1000" s="206"/>
      <c r="J1000" s="207">
        <f>ROUND(I1000*H1000,2)</f>
        <v>0</v>
      </c>
      <c r="K1000" s="203" t="s">
        <v>414</v>
      </c>
      <c r="L1000" s="57"/>
      <c r="M1000" s="208" t="s">
        <v>36</v>
      </c>
      <c r="N1000" s="209" t="s">
        <v>50</v>
      </c>
      <c r="O1000" s="38"/>
      <c r="P1000" s="210">
        <f>O1000*H1000</f>
        <v>0</v>
      </c>
      <c r="Q1000" s="210">
        <v>0</v>
      </c>
      <c r="R1000" s="210">
        <f>Q1000*H1000</f>
        <v>0</v>
      </c>
      <c r="S1000" s="210">
        <v>0</v>
      </c>
      <c r="T1000" s="211">
        <f>S1000*H1000</f>
        <v>0</v>
      </c>
      <c r="AR1000" s="19" t="s">
        <v>415</v>
      </c>
      <c r="AT1000" s="19" t="s">
        <v>410</v>
      </c>
      <c r="AU1000" s="19" t="s">
        <v>87</v>
      </c>
      <c r="AY1000" s="19" t="s">
        <v>406</v>
      </c>
      <c r="BE1000" s="212">
        <f>IF(N1000="základní",J1000,0)</f>
        <v>0</v>
      </c>
      <c r="BF1000" s="212">
        <f>IF(N1000="snížená",J1000,0)</f>
        <v>0</v>
      </c>
      <c r="BG1000" s="212">
        <f>IF(N1000="zákl. přenesená",J1000,0)</f>
        <v>0</v>
      </c>
      <c r="BH1000" s="212">
        <f>IF(N1000="sníž. přenesená",J1000,0)</f>
        <v>0</v>
      </c>
      <c r="BI1000" s="212">
        <f>IF(N1000="nulová",J1000,0)</f>
        <v>0</v>
      </c>
      <c r="BJ1000" s="19" t="s">
        <v>23</v>
      </c>
      <c r="BK1000" s="212">
        <f>ROUND(I1000*H1000,2)</f>
        <v>0</v>
      </c>
      <c r="BL1000" s="19" t="s">
        <v>415</v>
      </c>
      <c r="BM1000" s="19" t="s">
        <v>5789</v>
      </c>
    </row>
    <row r="1001" spans="2:65" s="13" customFormat="1" x14ac:dyDescent="0.3">
      <c r="B1001" s="225"/>
      <c r="C1001" s="226"/>
      <c r="D1001" s="247" t="s">
        <v>417</v>
      </c>
      <c r="E1001" s="251" t="s">
        <v>36</v>
      </c>
      <c r="F1001" s="252" t="s">
        <v>1918</v>
      </c>
      <c r="G1001" s="226"/>
      <c r="H1001" s="253">
        <v>7.0330000000000004</v>
      </c>
      <c r="I1001" s="230"/>
      <c r="J1001" s="226"/>
      <c r="K1001" s="226"/>
      <c r="L1001" s="231"/>
      <c r="M1001" s="232"/>
      <c r="N1001" s="233"/>
      <c r="O1001" s="233"/>
      <c r="P1001" s="233"/>
      <c r="Q1001" s="233"/>
      <c r="R1001" s="233"/>
      <c r="S1001" s="233"/>
      <c r="T1001" s="234"/>
      <c r="AT1001" s="235" t="s">
        <v>417</v>
      </c>
      <c r="AU1001" s="235" t="s">
        <v>87</v>
      </c>
      <c r="AV1001" s="13" t="s">
        <v>87</v>
      </c>
      <c r="AW1001" s="13" t="s">
        <v>43</v>
      </c>
      <c r="AX1001" s="13" t="s">
        <v>23</v>
      </c>
      <c r="AY1001" s="235" t="s">
        <v>406</v>
      </c>
    </row>
    <row r="1002" spans="2:65" s="1" customFormat="1" ht="22.5" customHeight="1" x14ac:dyDescent="0.3">
      <c r="B1002" s="37"/>
      <c r="C1002" s="201" t="s">
        <v>1776</v>
      </c>
      <c r="D1002" s="201" t="s">
        <v>410</v>
      </c>
      <c r="E1002" s="202" t="s">
        <v>1121</v>
      </c>
      <c r="F1002" s="203" t="s">
        <v>1122</v>
      </c>
      <c r="G1002" s="204" t="s">
        <v>413</v>
      </c>
      <c r="H1002" s="205">
        <v>7.0330000000000004</v>
      </c>
      <c r="I1002" s="206"/>
      <c r="J1002" s="207">
        <f>ROUND(I1002*H1002,2)</f>
        <v>0</v>
      </c>
      <c r="K1002" s="203" t="s">
        <v>414</v>
      </c>
      <c r="L1002" s="57"/>
      <c r="M1002" s="208" t="s">
        <v>36</v>
      </c>
      <c r="N1002" s="209" t="s">
        <v>50</v>
      </c>
      <c r="O1002" s="38"/>
      <c r="P1002" s="210">
        <f>O1002*H1002</f>
        <v>0</v>
      </c>
      <c r="Q1002" s="210">
        <v>0</v>
      </c>
      <c r="R1002" s="210">
        <f>Q1002*H1002</f>
        <v>0</v>
      </c>
      <c r="S1002" s="210">
        <v>0</v>
      </c>
      <c r="T1002" s="211">
        <f>S1002*H1002</f>
        <v>0</v>
      </c>
      <c r="AR1002" s="19" t="s">
        <v>415</v>
      </c>
      <c r="AT1002" s="19" t="s">
        <v>410</v>
      </c>
      <c r="AU1002" s="19" t="s">
        <v>87</v>
      </c>
      <c r="AY1002" s="19" t="s">
        <v>406</v>
      </c>
      <c r="BE1002" s="212">
        <f>IF(N1002="základní",J1002,0)</f>
        <v>0</v>
      </c>
      <c r="BF1002" s="212">
        <f>IF(N1002="snížená",J1002,0)</f>
        <v>0</v>
      </c>
      <c r="BG1002" s="212">
        <f>IF(N1002="zákl. přenesená",J1002,0)</f>
        <v>0</v>
      </c>
      <c r="BH1002" s="212">
        <f>IF(N1002="sníž. přenesená",J1002,0)</f>
        <v>0</v>
      </c>
      <c r="BI1002" s="212">
        <f>IF(N1002="nulová",J1002,0)</f>
        <v>0</v>
      </c>
      <c r="BJ1002" s="19" t="s">
        <v>23</v>
      </c>
      <c r="BK1002" s="212">
        <f>ROUND(I1002*H1002,2)</f>
        <v>0</v>
      </c>
      <c r="BL1002" s="19" t="s">
        <v>415</v>
      </c>
      <c r="BM1002" s="19" t="s">
        <v>5790</v>
      </c>
    </row>
    <row r="1003" spans="2:65" s="1" customFormat="1" ht="22.5" customHeight="1" x14ac:dyDescent="0.3">
      <c r="B1003" s="37"/>
      <c r="C1003" s="201" t="s">
        <v>1788</v>
      </c>
      <c r="D1003" s="201" t="s">
        <v>410</v>
      </c>
      <c r="E1003" s="202" t="s">
        <v>1931</v>
      </c>
      <c r="F1003" s="203" t="s">
        <v>1932</v>
      </c>
      <c r="G1003" s="204" t="s">
        <v>1363</v>
      </c>
      <c r="H1003" s="205">
        <v>66</v>
      </c>
      <c r="I1003" s="206"/>
      <c r="J1003" s="207">
        <f>ROUND(I1003*H1003,2)</f>
        <v>0</v>
      </c>
      <c r="K1003" s="203" t="s">
        <v>414</v>
      </c>
      <c r="L1003" s="57"/>
      <c r="M1003" s="208" t="s">
        <v>36</v>
      </c>
      <c r="N1003" s="209" t="s">
        <v>50</v>
      </c>
      <c r="O1003" s="38"/>
      <c r="P1003" s="210">
        <f>O1003*H1003</f>
        <v>0</v>
      </c>
      <c r="Q1003" s="210">
        <v>1.65E-3</v>
      </c>
      <c r="R1003" s="210">
        <f>Q1003*H1003</f>
        <v>0.1089</v>
      </c>
      <c r="S1003" s="210">
        <v>0</v>
      </c>
      <c r="T1003" s="211">
        <f>S1003*H1003</f>
        <v>0</v>
      </c>
      <c r="AR1003" s="19" t="s">
        <v>415</v>
      </c>
      <c r="AT1003" s="19" t="s">
        <v>410</v>
      </c>
      <c r="AU1003" s="19" t="s">
        <v>87</v>
      </c>
      <c r="AY1003" s="19" t="s">
        <v>406</v>
      </c>
      <c r="BE1003" s="212">
        <f>IF(N1003="základní",J1003,0)</f>
        <v>0</v>
      </c>
      <c r="BF1003" s="212">
        <f>IF(N1003="snížená",J1003,0)</f>
        <v>0</v>
      </c>
      <c r="BG1003" s="212">
        <f>IF(N1003="zákl. přenesená",J1003,0)</f>
        <v>0</v>
      </c>
      <c r="BH1003" s="212">
        <f>IF(N1003="sníž. přenesená",J1003,0)</f>
        <v>0</v>
      </c>
      <c r="BI1003" s="212">
        <f>IF(N1003="nulová",J1003,0)</f>
        <v>0</v>
      </c>
      <c r="BJ1003" s="19" t="s">
        <v>23</v>
      </c>
      <c r="BK1003" s="212">
        <f>ROUND(I1003*H1003,2)</f>
        <v>0</v>
      </c>
      <c r="BL1003" s="19" t="s">
        <v>415</v>
      </c>
      <c r="BM1003" s="19" t="s">
        <v>5791</v>
      </c>
    </row>
    <row r="1004" spans="2:65" s="12" customFormat="1" x14ac:dyDescent="0.3">
      <c r="B1004" s="213"/>
      <c r="C1004" s="214"/>
      <c r="D1004" s="215" t="s">
        <v>417</v>
      </c>
      <c r="E1004" s="216" t="s">
        <v>36</v>
      </c>
      <c r="F1004" s="217" t="s">
        <v>1110</v>
      </c>
      <c r="G1004" s="214"/>
      <c r="H1004" s="218" t="s">
        <v>36</v>
      </c>
      <c r="I1004" s="219"/>
      <c r="J1004" s="214"/>
      <c r="K1004" s="214"/>
      <c r="L1004" s="220"/>
      <c r="M1004" s="221"/>
      <c r="N1004" s="222"/>
      <c r="O1004" s="222"/>
      <c r="P1004" s="222"/>
      <c r="Q1004" s="222"/>
      <c r="R1004" s="222"/>
      <c r="S1004" s="222"/>
      <c r="T1004" s="223"/>
      <c r="AT1004" s="224" t="s">
        <v>417</v>
      </c>
      <c r="AU1004" s="224" t="s">
        <v>87</v>
      </c>
      <c r="AV1004" s="12" t="s">
        <v>23</v>
      </c>
      <c r="AW1004" s="12" t="s">
        <v>43</v>
      </c>
      <c r="AX1004" s="12" t="s">
        <v>79</v>
      </c>
      <c r="AY1004" s="224" t="s">
        <v>406</v>
      </c>
    </row>
    <row r="1005" spans="2:65" s="13" customFormat="1" x14ac:dyDescent="0.3">
      <c r="B1005" s="225"/>
      <c r="C1005" s="226"/>
      <c r="D1005" s="215" t="s">
        <v>417</v>
      </c>
      <c r="E1005" s="227" t="s">
        <v>36</v>
      </c>
      <c r="F1005" s="228" t="s">
        <v>5792</v>
      </c>
      <c r="G1005" s="226"/>
      <c r="H1005" s="229">
        <v>24</v>
      </c>
      <c r="I1005" s="230"/>
      <c r="J1005" s="226"/>
      <c r="K1005" s="226"/>
      <c r="L1005" s="231"/>
      <c r="M1005" s="232"/>
      <c r="N1005" s="233"/>
      <c r="O1005" s="233"/>
      <c r="P1005" s="233"/>
      <c r="Q1005" s="233"/>
      <c r="R1005" s="233"/>
      <c r="S1005" s="233"/>
      <c r="T1005" s="234"/>
      <c r="AT1005" s="235" t="s">
        <v>417</v>
      </c>
      <c r="AU1005" s="235" t="s">
        <v>87</v>
      </c>
      <c r="AV1005" s="13" t="s">
        <v>87</v>
      </c>
      <c r="AW1005" s="13" t="s">
        <v>43</v>
      </c>
      <c r="AX1005" s="13" t="s">
        <v>79</v>
      </c>
      <c r="AY1005" s="235" t="s">
        <v>406</v>
      </c>
    </row>
    <row r="1006" spans="2:65" s="13" customFormat="1" x14ac:dyDescent="0.3">
      <c r="B1006" s="225"/>
      <c r="C1006" s="226"/>
      <c r="D1006" s="215" t="s">
        <v>417</v>
      </c>
      <c r="E1006" s="227" t="s">
        <v>36</v>
      </c>
      <c r="F1006" s="228" t="s">
        <v>5793</v>
      </c>
      <c r="G1006" s="226"/>
      <c r="H1006" s="229">
        <v>30</v>
      </c>
      <c r="I1006" s="230"/>
      <c r="J1006" s="226"/>
      <c r="K1006" s="226"/>
      <c r="L1006" s="231"/>
      <c r="M1006" s="232"/>
      <c r="N1006" s="233"/>
      <c r="O1006" s="233"/>
      <c r="P1006" s="233"/>
      <c r="Q1006" s="233"/>
      <c r="R1006" s="233"/>
      <c r="S1006" s="233"/>
      <c r="T1006" s="234"/>
      <c r="AT1006" s="235" t="s">
        <v>417</v>
      </c>
      <c r="AU1006" s="235" t="s">
        <v>87</v>
      </c>
      <c r="AV1006" s="13" t="s">
        <v>87</v>
      </c>
      <c r="AW1006" s="13" t="s">
        <v>43</v>
      </c>
      <c r="AX1006" s="13" t="s">
        <v>79</v>
      </c>
      <c r="AY1006" s="235" t="s">
        <v>406</v>
      </c>
    </row>
    <row r="1007" spans="2:65" s="13" customFormat="1" x14ac:dyDescent="0.3">
      <c r="B1007" s="225"/>
      <c r="C1007" s="226"/>
      <c r="D1007" s="215" t="s">
        <v>417</v>
      </c>
      <c r="E1007" s="227" t="s">
        <v>36</v>
      </c>
      <c r="F1007" s="228" t="s">
        <v>5794</v>
      </c>
      <c r="G1007" s="226"/>
      <c r="H1007" s="229">
        <v>12</v>
      </c>
      <c r="I1007" s="230"/>
      <c r="J1007" s="226"/>
      <c r="K1007" s="226"/>
      <c r="L1007" s="231"/>
      <c r="M1007" s="232"/>
      <c r="N1007" s="233"/>
      <c r="O1007" s="233"/>
      <c r="P1007" s="233"/>
      <c r="Q1007" s="233"/>
      <c r="R1007" s="233"/>
      <c r="S1007" s="233"/>
      <c r="T1007" s="234"/>
      <c r="AT1007" s="235" t="s">
        <v>417</v>
      </c>
      <c r="AU1007" s="235" t="s">
        <v>87</v>
      </c>
      <c r="AV1007" s="13" t="s">
        <v>87</v>
      </c>
      <c r="AW1007" s="13" t="s">
        <v>43</v>
      </c>
      <c r="AX1007" s="13" t="s">
        <v>79</v>
      </c>
      <c r="AY1007" s="235" t="s">
        <v>406</v>
      </c>
    </row>
    <row r="1008" spans="2:65" s="14" customFormat="1" x14ac:dyDescent="0.3">
      <c r="B1008" s="236"/>
      <c r="C1008" s="237"/>
      <c r="D1008" s="247" t="s">
        <v>417</v>
      </c>
      <c r="E1008" s="248" t="s">
        <v>36</v>
      </c>
      <c r="F1008" s="249" t="s">
        <v>421</v>
      </c>
      <c r="G1008" s="237"/>
      <c r="H1008" s="250">
        <v>66</v>
      </c>
      <c r="I1008" s="241"/>
      <c r="J1008" s="237"/>
      <c r="K1008" s="237"/>
      <c r="L1008" s="242"/>
      <c r="M1008" s="243"/>
      <c r="N1008" s="244"/>
      <c r="O1008" s="244"/>
      <c r="P1008" s="244"/>
      <c r="Q1008" s="244"/>
      <c r="R1008" s="244"/>
      <c r="S1008" s="244"/>
      <c r="T1008" s="245"/>
      <c r="AT1008" s="246" t="s">
        <v>417</v>
      </c>
      <c r="AU1008" s="246" t="s">
        <v>87</v>
      </c>
      <c r="AV1008" s="14" t="s">
        <v>415</v>
      </c>
      <c r="AW1008" s="14" t="s">
        <v>43</v>
      </c>
      <c r="AX1008" s="14" t="s">
        <v>23</v>
      </c>
      <c r="AY1008" s="246" t="s">
        <v>406</v>
      </c>
    </row>
    <row r="1009" spans="2:65" s="1" customFormat="1" ht="22.5" customHeight="1" x14ac:dyDescent="0.3">
      <c r="B1009" s="37"/>
      <c r="C1009" s="268" t="s">
        <v>1794</v>
      </c>
      <c r="D1009" s="268" t="s">
        <v>533</v>
      </c>
      <c r="E1009" s="269" t="s">
        <v>5795</v>
      </c>
      <c r="F1009" s="270" t="s">
        <v>5796</v>
      </c>
      <c r="G1009" s="271" t="s">
        <v>1363</v>
      </c>
      <c r="H1009" s="272">
        <v>12.12</v>
      </c>
      <c r="I1009" s="273"/>
      <c r="J1009" s="274">
        <f>ROUND(I1009*H1009,2)</f>
        <v>0</v>
      </c>
      <c r="K1009" s="270" t="s">
        <v>36</v>
      </c>
      <c r="L1009" s="275"/>
      <c r="M1009" s="276" t="s">
        <v>36</v>
      </c>
      <c r="N1009" s="277" t="s">
        <v>50</v>
      </c>
      <c r="O1009" s="38"/>
      <c r="P1009" s="210">
        <f>O1009*H1009</f>
        <v>0</v>
      </c>
      <c r="Q1009" s="210">
        <v>1.0800000000000001E-2</v>
      </c>
      <c r="R1009" s="210">
        <f>Q1009*H1009</f>
        <v>0.13089600000000001</v>
      </c>
      <c r="S1009" s="210">
        <v>0</v>
      </c>
      <c r="T1009" s="211">
        <f>S1009*H1009</f>
        <v>0</v>
      </c>
      <c r="AR1009" s="19" t="s">
        <v>457</v>
      </c>
      <c r="AT1009" s="19" t="s">
        <v>533</v>
      </c>
      <c r="AU1009" s="19" t="s">
        <v>87</v>
      </c>
      <c r="AY1009" s="19" t="s">
        <v>406</v>
      </c>
      <c r="BE1009" s="212">
        <f>IF(N1009="základní",J1009,0)</f>
        <v>0</v>
      </c>
      <c r="BF1009" s="212">
        <f>IF(N1009="snížená",J1009,0)</f>
        <v>0</v>
      </c>
      <c r="BG1009" s="212">
        <f>IF(N1009="zákl. přenesená",J1009,0)</f>
        <v>0</v>
      </c>
      <c r="BH1009" s="212">
        <f>IF(N1009="sníž. přenesená",J1009,0)</f>
        <v>0</v>
      </c>
      <c r="BI1009" s="212">
        <f>IF(N1009="nulová",J1009,0)</f>
        <v>0</v>
      </c>
      <c r="BJ1009" s="19" t="s">
        <v>23</v>
      </c>
      <c r="BK1009" s="212">
        <f>ROUND(I1009*H1009,2)</f>
        <v>0</v>
      </c>
      <c r="BL1009" s="19" t="s">
        <v>415</v>
      </c>
      <c r="BM1009" s="19" t="s">
        <v>5797</v>
      </c>
    </row>
    <row r="1010" spans="2:65" s="13" customFormat="1" x14ac:dyDescent="0.3">
      <c r="B1010" s="225"/>
      <c r="C1010" s="226"/>
      <c r="D1010" s="247" t="s">
        <v>417</v>
      </c>
      <c r="E1010" s="226"/>
      <c r="F1010" s="252" t="s">
        <v>5798</v>
      </c>
      <c r="G1010" s="226"/>
      <c r="H1010" s="253">
        <v>12.12</v>
      </c>
      <c r="I1010" s="230"/>
      <c r="J1010" s="226"/>
      <c r="K1010" s="226"/>
      <c r="L1010" s="231"/>
      <c r="M1010" s="232"/>
      <c r="N1010" s="233"/>
      <c r="O1010" s="233"/>
      <c r="P1010" s="233"/>
      <c r="Q1010" s="233"/>
      <c r="R1010" s="233"/>
      <c r="S1010" s="233"/>
      <c r="T1010" s="234"/>
      <c r="AT1010" s="235" t="s">
        <v>417</v>
      </c>
      <c r="AU1010" s="235" t="s">
        <v>87</v>
      </c>
      <c r="AV1010" s="13" t="s">
        <v>87</v>
      </c>
      <c r="AW1010" s="13" t="s">
        <v>4</v>
      </c>
      <c r="AX1010" s="13" t="s">
        <v>23</v>
      </c>
      <c r="AY1010" s="235" t="s">
        <v>406</v>
      </c>
    </row>
    <row r="1011" spans="2:65" s="1" customFormat="1" ht="22.5" customHeight="1" x14ac:dyDescent="0.3">
      <c r="B1011" s="37"/>
      <c r="C1011" s="268" t="s">
        <v>1802</v>
      </c>
      <c r="D1011" s="268" t="s">
        <v>533</v>
      </c>
      <c r="E1011" s="269" t="s">
        <v>1936</v>
      </c>
      <c r="F1011" s="270" t="s">
        <v>5799</v>
      </c>
      <c r="G1011" s="271" t="s">
        <v>1363</v>
      </c>
      <c r="H1011" s="272">
        <v>44.44</v>
      </c>
      <c r="I1011" s="273"/>
      <c r="J1011" s="274">
        <f>ROUND(I1011*H1011,2)</f>
        <v>0</v>
      </c>
      <c r="K1011" s="270" t="s">
        <v>36</v>
      </c>
      <c r="L1011" s="275"/>
      <c r="M1011" s="276" t="s">
        <v>36</v>
      </c>
      <c r="N1011" s="277" t="s">
        <v>50</v>
      </c>
      <c r="O1011" s="38"/>
      <c r="P1011" s="210">
        <f>O1011*H1011</f>
        <v>0</v>
      </c>
      <c r="Q1011" s="210">
        <v>2.2499999999999999E-2</v>
      </c>
      <c r="R1011" s="210">
        <f>Q1011*H1011</f>
        <v>0.9998999999999999</v>
      </c>
      <c r="S1011" s="210">
        <v>0</v>
      </c>
      <c r="T1011" s="211">
        <f>S1011*H1011</f>
        <v>0</v>
      </c>
      <c r="AR1011" s="19" t="s">
        <v>457</v>
      </c>
      <c r="AT1011" s="19" t="s">
        <v>533</v>
      </c>
      <c r="AU1011" s="19" t="s">
        <v>87</v>
      </c>
      <c r="AY1011" s="19" t="s">
        <v>406</v>
      </c>
      <c r="BE1011" s="212">
        <f>IF(N1011="základní",J1011,0)</f>
        <v>0</v>
      </c>
      <c r="BF1011" s="212">
        <f>IF(N1011="snížená",J1011,0)</f>
        <v>0</v>
      </c>
      <c r="BG1011" s="212">
        <f>IF(N1011="zákl. přenesená",J1011,0)</f>
        <v>0</v>
      </c>
      <c r="BH1011" s="212">
        <f>IF(N1011="sníž. přenesená",J1011,0)</f>
        <v>0</v>
      </c>
      <c r="BI1011" s="212">
        <f>IF(N1011="nulová",J1011,0)</f>
        <v>0</v>
      </c>
      <c r="BJ1011" s="19" t="s">
        <v>23</v>
      </c>
      <c r="BK1011" s="212">
        <f>ROUND(I1011*H1011,2)</f>
        <v>0</v>
      </c>
      <c r="BL1011" s="19" t="s">
        <v>415</v>
      </c>
      <c r="BM1011" s="19" t="s">
        <v>5800</v>
      </c>
    </row>
    <row r="1012" spans="2:65" s="13" customFormat="1" x14ac:dyDescent="0.3">
      <c r="B1012" s="225"/>
      <c r="C1012" s="226"/>
      <c r="D1012" s="247" t="s">
        <v>417</v>
      </c>
      <c r="E1012" s="226"/>
      <c r="F1012" s="252" t="s">
        <v>5801</v>
      </c>
      <c r="G1012" s="226"/>
      <c r="H1012" s="253">
        <v>44.44</v>
      </c>
      <c r="I1012" s="230"/>
      <c r="J1012" s="226"/>
      <c r="K1012" s="226"/>
      <c r="L1012" s="231"/>
      <c r="M1012" s="232"/>
      <c r="N1012" s="233"/>
      <c r="O1012" s="233"/>
      <c r="P1012" s="233"/>
      <c r="Q1012" s="233"/>
      <c r="R1012" s="233"/>
      <c r="S1012" s="233"/>
      <c r="T1012" s="234"/>
      <c r="AT1012" s="235" t="s">
        <v>417</v>
      </c>
      <c r="AU1012" s="235" t="s">
        <v>87</v>
      </c>
      <c r="AV1012" s="13" t="s">
        <v>87</v>
      </c>
      <c r="AW1012" s="13" t="s">
        <v>4</v>
      </c>
      <c r="AX1012" s="13" t="s">
        <v>23</v>
      </c>
      <c r="AY1012" s="235" t="s">
        <v>406</v>
      </c>
    </row>
    <row r="1013" spans="2:65" s="1" customFormat="1" ht="22.5" customHeight="1" x14ac:dyDescent="0.3">
      <c r="B1013" s="37"/>
      <c r="C1013" s="201" t="s">
        <v>1806</v>
      </c>
      <c r="D1013" s="201" t="s">
        <v>410</v>
      </c>
      <c r="E1013" s="202" t="s">
        <v>1966</v>
      </c>
      <c r="F1013" s="203" t="s">
        <v>1967</v>
      </c>
      <c r="G1013" s="204" t="s">
        <v>1363</v>
      </c>
      <c r="H1013" s="205">
        <v>1</v>
      </c>
      <c r="I1013" s="206"/>
      <c r="J1013" s="207">
        <f>ROUND(I1013*H1013,2)</f>
        <v>0</v>
      </c>
      <c r="K1013" s="203" t="s">
        <v>414</v>
      </c>
      <c r="L1013" s="57"/>
      <c r="M1013" s="208" t="s">
        <v>36</v>
      </c>
      <c r="N1013" s="209" t="s">
        <v>50</v>
      </c>
      <c r="O1013" s="38"/>
      <c r="P1013" s="210">
        <f>O1013*H1013</f>
        <v>0</v>
      </c>
      <c r="Q1013" s="210">
        <v>6.6E-3</v>
      </c>
      <c r="R1013" s="210">
        <f>Q1013*H1013</f>
        <v>6.6E-3</v>
      </c>
      <c r="S1013" s="210">
        <v>0</v>
      </c>
      <c r="T1013" s="211">
        <f>S1013*H1013</f>
        <v>0</v>
      </c>
      <c r="AR1013" s="19" t="s">
        <v>415</v>
      </c>
      <c r="AT1013" s="19" t="s">
        <v>410</v>
      </c>
      <c r="AU1013" s="19" t="s">
        <v>87</v>
      </c>
      <c r="AY1013" s="19" t="s">
        <v>406</v>
      </c>
      <c r="BE1013" s="212">
        <f>IF(N1013="základní",J1013,0)</f>
        <v>0</v>
      </c>
      <c r="BF1013" s="212">
        <f>IF(N1013="snížená",J1013,0)</f>
        <v>0</v>
      </c>
      <c r="BG1013" s="212">
        <f>IF(N1013="zákl. přenesená",J1013,0)</f>
        <v>0</v>
      </c>
      <c r="BH1013" s="212">
        <f>IF(N1013="sníž. přenesená",J1013,0)</f>
        <v>0</v>
      </c>
      <c r="BI1013" s="212">
        <f>IF(N1013="nulová",J1013,0)</f>
        <v>0</v>
      </c>
      <c r="BJ1013" s="19" t="s">
        <v>23</v>
      </c>
      <c r="BK1013" s="212">
        <f>ROUND(I1013*H1013,2)</f>
        <v>0</v>
      </c>
      <c r="BL1013" s="19" t="s">
        <v>415</v>
      </c>
      <c r="BM1013" s="19" t="s">
        <v>5802</v>
      </c>
    </row>
    <row r="1014" spans="2:65" s="13" customFormat="1" x14ac:dyDescent="0.3">
      <c r="B1014" s="225"/>
      <c r="C1014" s="226"/>
      <c r="D1014" s="247" t="s">
        <v>417</v>
      </c>
      <c r="E1014" s="251" t="s">
        <v>36</v>
      </c>
      <c r="F1014" s="252" t="s">
        <v>2515</v>
      </c>
      <c r="G1014" s="226"/>
      <c r="H1014" s="253">
        <v>1</v>
      </c>
      <c r="I1014" s="230"/>
      <c r="J1014" s="226"/>
      <c r="K1014" s="226"/>
      <c r="L1014" s="231"/>
      <c r="M1014" s="232"/>
      <c r="N1014" s="233"/>
      <c r="O1014" s="233"/>
      <c r="P1014" s="233"/>
      <c r="Q1014" s="233"/>
      <c r="R1014" s="233"/>
      <c r="S1014" s="233"/>
      <c r="T1014" s="234"/>
      <c r="AT1014" s="235" t="s">
        <v>417</v>
      </c>
      <c r="AU1014" s="235" t="s">
        <v>87</v>
      </c>
      <c r="AV1014" s="13" t="s">
        <v>87</v>
      </c>
      <c r="AW1014" s="13" t="s">
        <v>43</v>
      </c>
      <c r="AX1014" s="13" t="s">
        <v>23</v>
      </c>
      <c r="AY1014" s="235" t="s">
        <v>406</v>
      </c>
    </row>
    <row r="1015" spans="2:65" s="1" customFormat="1" ht="22.5" customHeight="1" x14ac:dyDescent="0.3">
      <c r="B1015" s="37"/>
      <c r="C1015" s="268" t="s">
        <v>1815</v>
      </c>
      <c r="D1015" s="268" t="s">
        <v>533</v>
      </c>
      <c r="E1015" s="269" t="s">
        <v>5803</v>
      </c>
      <c r="F1015" s="270" t="s">
        <v>5804</v>
      </c>
      <c r="G1015" s="271" t="s">
        <v>1363</v>
      </c>
      <c r="H1015" s="272">
        <v>1.01</v>
      </c>
      <c r="I1015" s="273"/>
      <c r="J1015" s="274">
        <f>ROUND(I1015*H1015,2)</f>
        <v>0</v>
      </c>
      <c r="K1015" s="270" t="s">
        <v>36</v>
      </c>
      <c r="L1015" s="275"/>
      <c r="M1015" s="276" t="s">
        <v>36</v>
      </c>
      <c r="N1015" s="277" t="s">
        <v>50</v>
      </c>
      <c r="O1015" s="38"/>
      <c r="P1015" s="210">
        <f>O1015*H1015</f>
        <v>0</v>
      </c>
      <c r="Q1015" s="210">
        <v>0.04</v>
      </c>
      <c r="R1015" s="210">
        <f>Q1015*H1015</f>
        <v>4.0399999999999998E-2</v>
      </c>
      <c r="S1015" s="210">
        <v>0</v>
      </c>
      <c r="T1015" s="211">
        <f>S1015*H1015</f>
        <v>0</v>
      </c>
      <c r="AR1015" s="19" t="s">
        <v>457</v>
      </c>
      <c r="AT1015" s="19" t="s">
        <v>533</v>
      </c>
      <c r="AU1015" s="19" t="s">
        <v>87</v>
      </c>
      <c r="AY1015" s="19" t="s">
        <v>406</v>
      </c>
      <c r="BE1015" s="212">
        <f>IF(N1015="základní",J1015,0)</f>
        <v>0</v>
      </c>
      <c r="BF1015" s="212">
        <f>IF(N1015="snížená",J1015,0)</f>
        <v>0</v>
      </c>
      <c r="BG1015" s="212">
        <f>IF(N1015="zákl. přenesená",J1015,0)</f>
        <v>0</v>
      </c>
      <c r="BH1015" s="212">
        <f>IF(N1015="sníž. přenesená",J1015,0)</f>
        <v>0</v>
      </c>
      <c r="BI1015" s="212">
        <f>IF(N1015="nulová",J1015,0)</f>
        <v>0</v>
      </c>
      <c r="BJ1015" s="19" t="s">
        <v>23</v>
      </c>
      <c r="BK1015" s="212">
        <f>ROUND(I1015*H1015,2)</f>
        <v>0</v>
      </c>
      <c r="BL1015" s="19" t="s">
        <v>415</v>
      </c>
      <c r="BM1015" s="19" t="s">
        <v>5805</v>
      </c>
    </row>
    <row r="1016" spans="2:65" s="1" customFormat="1" ht="22.5" customHeight="1" x14ac:dyDescent="0.3">
      <c r="B1016" s="37"/>
      <c r="C1016" s="201" t="s">
        <v>1820</v>
      </c>
      <c r="D1016" s="201" t="s">
        <v>410</v>
      </c>
      <c r="E1016" s="202" t="s">
        <v>1995</v>
      </c>
      <c r="F1016" s="203" t="s">
        <v>1996</v>
      </c>
      <c r="G1016" s="204" t="s">
        <v>1363</v>
      </c>
      <c r="H1016" s="205">
        <v>4</v>
      </c>
      <c r="I1016" s="206"/>
      <c r="J1016" s="207">
        <f>ROUND(I1016*H1016,2)</f>
        <v>0</v>
      </c>
      <c r="K1016" s="203" t="s">
        <v>414</v>
      </c>
      <c r="L1016" s="57"/>
      <c r="M1016" s="208" t="s">
        <v>36</v>
      </c>
      <c r="N1016" s="209" t="s">
        <v>50</v>
      </c>
      <c r="O1016" s="38"/>
      <c r="P1016" s="210">
        <f>O1016*H1016</f>
        <v>0</v>
      </c>
      <c r="Q1016" s="210">
        <v>6.6E-3</v>
      </c>
      <c r="R1016" s="210">
        <f>Q1016*H1016</f>
        <v>2.64E-2</v>
      </c>
      <c r="S1016" s="210">
        <v>0</v>
      </c>
      <c r="T1016" s="211">
        <f>S1016*H1016</f>
        <v>0</v>
      </c>
      <c r="AR1016" s="19" t="s">
        <v>415</v>
      </c>
      <c r="AT1016" s="19" t="s">
        <v>410</v>
      </c>
      <c r="AU1016" s="19" t="s">
        <v>87</v>
      </c>
      <c r="AY1016" s="19" t="s">
        <v>406</v>
      </c>
      <c r="BE1016" s="212">
        <f>IF(N1016="základní",J1016,0)</f>
        <v>0</v>
      </c>
      <c r="BF1016" s="212">
        <f>IF(N1016="snížená",J1016,0)</f>
        <v>0</v>
      </c>
      <c r="BG1016" s="212">
        <f>IF(N1016="zákl. přenesená",J1016,0)</f>
        <v>0</v>
      </c>
      <c r="BH1016" s="212">
        <f>IF(N1016="sníž. přenesená",J1016,0)</f>
        <v>0</v>
      </c>
      <c r="BI1016" s="212">
        <f>IF(N1016="nulová",J1016,0)</f>
        <v>0</v>
      </c>
      <c r="BJ1016" s="19" t="s">
        <v>23</v>
      </c>
      <c r="BK1016" s="212">
        <f>ROUND(I1016*H1016,2)</f>
        <v>0</v>
      </c>
      <c r="BL1016" s="19" t="s">
        <v>415</v>
      </c>
      <c r="BM1016" s="19" t="s">
        <v>5806</v>
      </c>
    </row>
    <row r="1017" spans="2:65" s="13" customFormat="1" x14ac:dyDescent="0.3">
      <c r="B1017" s="225"/>
      <c r="C1017" s="226"/>
      <c r="D1017" s="247" t="s">
        <v>417</v>
      </c>
      <c r="E1017" s="251" t="s">
        <v>36</v>
      </c>
      <c r="F1017" s="252" t="s">
        <v>2469</v>
      </c>
      <c r="G1017" s="226"/>
      <c r="H1017" s="253">
        <v>4</v>
      </c>
      <c r="I1017" s="230"/>
      <c r="J1017" s="226"/>
      <c r="K1017" s="226"/>
      <c r="L1017" s="231"/>
      <c r="M1017" s="232"/>
      <c r="N1017" s="233"/>
      <c r="O1017" s="233"/>
      <c r="P1017" s="233"/>
      <c r="Q1017" s="233"/>
      <c r="R1017" s="233"/>
      <c r="S1017" s="233"/>
      <c r="T1017" s="234"/>
      <c r="AT1017" s="235" t="s">
        <v>417</v>
      </c>
      <c r="AU1017" s="235" t="s">
        <v>87</v>
      </c>
      <c r="AV1017" s="13" t="s">
        <v>87</v>
      </c>
      <c r="AW1017" s="13" t="s">
        <v>43</v>
      </c>
      <c r="AX1017" s="13" t="s">
        <v>23</v>
      </c>
      <c r="AY1017" s="235" t="s">
        <v>406</v>
      </c>
    </row>
    <row r="1018" spans="2:65" s="1" customFormat="1" ht="22.5" customHeight="1" x14ac:dyDescent="0.3">
      <c r="B1018" s="37"/>
      <c r="C1018" s="268" t="s">
        <v>1825</v>
      </c>
      <c r="D1018" s="268" t="s">
        <v>533</v>
      </c>
      <c r="E1018" s="269" t="s">
        <v>2000</v>
      </c>
      <c r="F1018" s="270" t="s">
        <v>2001</v>
      </c>
      <c r="G1018" s="271" t="s">
        <v>1363</v>
      </c>
      <c r="H1018" s="272">
        <v>4.04</v>
      </c>
      <c r="I1018" s="273"/>
      <c r="J1018" s="274">
        <f>ROUND(I1018*H1018,2)</f>
        <v>0</v>
      </c>
      <c r="K1018" s="270" t="s">
        <v>36</v>
      </c>
      <c r="L1018" s="275"/>
      <c r="M1018" s="276" t="s">
        <v>36</v>
      </c>
      <c r="N1018" s="277" t="s">
        <v>50</v>
      </c>
      <c r="O1018" s="38"/>
      <c r="P1018" s="210">
        <f>O1018*H1018</f>
        <v>0</v>
      </c>
      <c r="Q1018" s="210">
        <v>8.1000000000000003E-2</v>
      </c>
      <c r="R1018" s="210">
        <f>Q1018*H1018</f>
        <v>0.32724000000000003</v>
      </c>
      <c r="S1018" s="210">
        <v>0</v>
      </c>
      <c r="T1018" s="211">
        <f>S1018*H1018</f>
        <v>0</v>
      </c>
      <c r="AR1018" s="19" t="s">
        <v>457</v>
      </c>
      <c r="AT1018" s="19" t="s">
        <v>533</v>
      </c>
      <c r="AU1018" s="19" t="s">
        <v>87</v>
      </c>
      <c r="AY1018" s="19" t="s">
        <v>406</v>
      </c>
      <c r="BE1018" s="212">
        <f>IF(N1018="základní",J1018,0)</f>
        <v>0</v>
      </c>
      <c r="BF1018" s="212">
        <f>IF(N1018="snížená",J1018,0)</f>
        <v>0</v>
      </c>
      <c r="BG1018" s="212">
        <f>IF(N1018="zákl. přenesená",J1018,0)</f>
        <v>0</v>
      </c>
      <c r="BH1018" s="212">
        <f>IF(N1018="sníž. přenesená",J1018,0)</f>
        <v>0</v>
      </c>
      <c r="BI1018" s="212">
        <f>IF(N1018="nulová",J1018,0)</f>
        <v>0</v>
      </c>
      <c r="BJ1018" s="19" t="s">
        <v>23</v>
      </c>
      <c r="BK1018" s="212">
        <f>ROUND(I1018*H1018,2)</f>
        <v>0</v>
      </c>
      <c r="BL1018" s="19" t="s">
        <v>415</v>
      </c>
      <c r="BM1018" s="19" t="s">
        <v>5807</v>
      </c>
    </row>
    <row r="1019" spans="2:65" s="13" customFormat="1" x14ac:dyDescent="0.3">
      <c r="B1019" s="225"/>
      <c r="C1019" s="226"/>
      <c r="D1019" s="247" t="s">
        <v>417</v>
      </c>
      <c r="E1019" s="226"/>
      <c r="F1019" s="252" t="s">
        <v>2454</v>
      </c>
      <c r="G1019" s="226"/>
      <c r="H1019" s="253">
        <v>4.04</v>
      </c>
      <c r="I1019" s="230"/>
      <c r="J1019" s="226"/>
      <c r="K1019" s="226"/>
      <c r="L1019" s="231"/>
      <c r="M1019" s="232"/>
      <c r="N1019" s="233"/>
      <c r="O1019" s="233"/>
      <c r="P1019" s="233"/>
      <c r="Q1019" s="233"/>
      <c r="R1019" s="233"/>
      <c r="S1019" s="233"/>
      <c r="T1019" s="234"/>
      <c r="AT1019" s="235" t="s">
        <v>417</v>
      </c>
      <c r="AU1019" s="235" t="s">
        <v>87</v>
      </c>
      <c r="AV1019" s="13" t="s">
        <v>87</v>
      </c>
      <c r="AW1019" s="13" t="s">
        <v>4</v>
      </c>
      <c r="AX1019" s="13" t="s">
        <v>23</v>
      </c>
      <c r="AY1019" s="235" t="s">
        <v>406</v>
      </c>
    </row>
    <row r="1020" spans="2:65" s="1" customFormat="1" ht="22.5" customHeight="1" x14ac:dyDescent="0.3">
      <c r="B1020" s="37"/>
      <c r="C1020" s="201" t="s">
        <v>1830</v>
      </c>
      <c r="D1020" s="201" t="s">
        <v>410</v>
      </c>
      <c r="E1020" s="202" t="s">
        <v>1952</v>
      </c>
      <c r="F1020" s="203" t="s">
        <v>1953</v>
      </c>
      <c r="G1020" s="204" t="s">
        <v>413</v>
      </c>
      <c r="H1020" s="205">
        <v>11.923999999999999</v>
      </c>
      <c r="I1020" s="206"/>
      <c r="J1020" s="207">
        <f>ROUND(I1020*H1020,2)</f>
        <v>0</v>
      </c>
      <c r="K1020" s="203" t="s">
        <v>414</v>
      </c>
      <c r="L1020" s="57"/>
      <c r="M1020" s="208" t="s">
        <v>36</v>
      </c>
      <c r="N1020" s="209" t="s">
        <v>50</v>
      </c>
      <c r="O1020" s="38"/>
      <c r="P1020" s="210">
        <f>O1020*H1020</f>
        <v>0</v>
      </c>
      <c r="Q1020" s="210">
        <v>2.234</v>
      </c>
      <c r="R1020" s="210">
        <f>Q1020*H1020</f>
        <v>26.638216</v>
      </c>
      <c r="S1020" s="210">
        <v>0</v>
      </c>
      <c r="T1020" s="211">
        <f>S1020*H1020</f>
        <v>0</v>
      </c>
      <c r="AR1020" s="19" t="s">
        <v>415</v>
      </c>
      <c r="AT1020" s="19" t="s">
        <v>410</v>
      </c>
      <c r="AU1020" s="19" t="s">
        <v>87</v>
      </c>
      <c r="AY1020" s="19" t="s">
        <v>406</v>
      </c>
      <c r="BE1020" s="212">
        <f>IF(N1020="základní",J1020,0)</f>
        <v>0</v>
      </c>
      <c r="BF1020" s="212">
        <f>IF(N1020="snížená",J1020,0)</f>
        <v>0</v>
      </c>
      <c r="BG1020" s="212">
        <f>IF(N1020="zákl. přenesená",J1020,0)</f>
        <v>0</v>
      </c>
      <c r="BH1020" s="212">
        <f>IF(N1020="sníž. přenesená",J1020,0)</f>
        <v>0</v>
      </c>
      <c r="BI1020" s="212">
        <f>IF(N1020="nulová",J1020,0)</f>
        <v>0</v>
      </c>
      <c r="BJ1020" s="19" t="s">
        <v>23</v>
      </c>
      <c r="BK1020" s="212">
        <f>ROUND(I1020*H1020,2)</f>
        <v>0</v>
      </c>
      <c r="BL1020" s="19" t="s">
        <v>415</v>
      </c>
      <c r="BM1020" s="19" t="s">
        <v>5808</v>
      </c>
    </row>
    <row r="1021" spans="2:65" s="12" customFormat="1" x14ac:dyDescent="0.3">
      <c r="B1021" s="213"/>
      <c r="C1021" s="214"/>
      <c r="D1021" s="215" t="s">
        <v>417</v>
      </c>
      <c r="E1021" s="216" t="s">
        <v>36</v>
      </c>
      <c r="F1021" s="217" t="s">
        <v>1905</v>
      </c>
      <c r="G1021" s="214"/>
      <c r="H1021" s="218" t="s">
        <v>36</v>
      </c>
      <c r="I1021" s="219"/>
      <c r="J1021" s="214"/>
      <c r="K1021" s="214"/>
      <c r="L1021" s="220"/>
      <c r="M1021" s="221"/>
      <c r="N1021" s="222"/>
      <c r="O1021" s="222"/>
      <c r="P1021" s="222"/>
      <c r="Q1021" s="222"/>
      <c r="R1021" s="222"/>
      <c r="S1021" s="222"/>
      <c r="T1021" s="223"/>
      <c r="AT1021" s="224" t="s">
        <v>417</v>
      </c>
      <c r="AU1021" s="224" t="s">
        <v>87</v>
      </c>
      <c r="AV1021" s="12" t="s">
        <v>23</v>
      </c>
      <c r="AW1021" s="12" t="s">
        <v>43</v>
      </c>
      <c r="AX1021" s="12" t="s">
        <v>79</v>
      </c>
      <c r="AY1021" s="224" t="s">
        <v>406</v>
      </c>
    </row>
    <row r="1022" spans="2:65" s="12" customFormat="1" x14ac:dyDescent="0.3">
      <c r="B1022" s="213"/>
      <c r="C1022" s="214"/>
      <c r="D1022" s="215" t="s">
        <v>417</v>
      </c>
      <c r="E1022" s="216" t="s">
        <v>36</v>
      </c>
      <c r="F1022" s="217" t="s">
        <v>5286</v>
      </c>
      <c r="G1022" s="214"/>
      <c r="H1022" s="218" t="s">
        <v>36</v>
      </c>
      <c r="I1022" s="219"/>
      <c r="J1022" s="214"/>
      <c r="K1022" s="214"/>
      <c r="L1022" s="220"/>
      <c r="M1022" s="221"/>
      <c r="N1022" s="222"/>
      <c r="O1022" s="222"/>
      <c r="P1022" s="222"/>
      <c r="Q1022" s="222"/>
      <c r="R1022" s="222"/>
      <c r="S1022" s="222"/>
      <c r="T1022" s="223"/>
      <c r="AT1022" s="224" t="s">
        <v>417</v>
      </c>
      <c r="AU1022" s="224" t="s">
        <v>87</v>
      </c>
      <c r="AV1022" s="12" t="s">
        <v>23</v>
      </c>
      <c r="AW1022" s="12" t="s">
        <v>43</v>
      </c>
      <c r="AX1022" s="12" t="s">
        <v>79</v>
      </c>
      <c r="AY1022" s="224" t="s">
        <v>406</v>
      </c>
    </row>
    <row r="1023" spans="2:65" s="13" customFormat="1" x14ac:dyDescent="0.3">
      <c r="B1023" s="225"/>
      <c r="C1023" s="226"/>
      <c r="D1023" s="215" t="s">
        <v>417</v>
      </c>
      <c r="E1023" s="227" t="s">
        <v>36</v>
      </c>
      <c r="F1023" s="228" t="s">
        <v>5809</v>
      </c>
      <c r="G1023" s="226"/>
      <c r="H1023" s="229">
        <v>0.115</v>
      </c>
      <c r="I1023" s="230"/>
      <c r="J1023" s="226"/>
      <c r="K1023" s="226"/>
      <c r="L1023" s="231"/>
      <c r="M1023" s="232"/>
      <c r="N1023" s="233"/>
      <c r="O1023" s="233"/>
      <c r="P1023" s="233"/>
      <c r="Q1023" s="233"/>
      <c r="R1023" s="233"/>
      <c r="S1023" s="233"/>
      <c r="T1023" s="234"/>
      <c r="AT1023" s="235" t="s">
        <v>417</v>
      </c>
      <c r="AU1023" s="235" t="s">
        <v>87</v>
      </c>
      <c r="AV1023" s="13" t="s">
        <v>87</v>
      </c>
      <c r="AW1023" s="13" t="s">
        <v>43</v>
      </c>
      <c r="AX1023" s="13" t="s">
        <v>79</v>
      </c>
      <c r="AY1023" s="235" t="s">
        <v>406</v>
      </c>
    </row>
    <row r="1024" spans="2:65" s="12" customFormat="1" x14ac:dyDescent="0.3">
      <c r="B1024" s="213"/>
      <c r="C1024" s="214"/>
      <c r="D1024" s="215" t="s">
        <v>417</v>
      </c>
      <c r="E1024" s="216" t="s">
        <v>36</v>
      </c>
      <c r="F1024" s="217" t="s">
        <v>670</v>
      </c>
      <c r="G1024" s="214"/>
      <c r="H1024" s="218" t="s">
        <v>36</v>
      </c>
      <c r="I1024" s="219"/>
      <c r="J1024" s="214"/>
      <c r="K1024" s="214"/>
      <c r="L1024" s="220"/>
      <c r="M1024" s="221"/>
      <c r="N1024" s="222"/>
      <c r="O1024" s="222"/>
      <c r="P1024" s="222"/>
      <c r="Q1024" s="222"/>
      <c r="R1024" s="222"/>
      <c r="S1024" s="222"/>
      <c r="T1024" s="223"/>
      <c r="AT1024" s="224" t="s">
        <v>417</v>
      </c>
      <c r="AU1024" s="224" t="s">
        <v>87</v>
      </c>
      <c r="AV1024" s="12" t="s">
        <v>23</v>
      </c>
      <c r="AW1024" s="12" t="s">
        <v>43</v>
      </c>
      <c r="AX1024" s="12" t="s">
        <v>79</v>
      </c>
      <c r="AY1024" s="224" t="s">
        <v>406</v>
      </c>
    </row>
    <row r="1025" spans="2:65" s="13" customFormat="1" x14ac:dyDescent="0.3">
      <c r="B1025" s="225"/>
      <c r="C1025" s="226"/>
      <c r="D1025" s="215" t="s">
        <v>417</v>
      </c>
      <c r="E1025" s="227" t="s">
        <v>36</v>
      </c>
      <c r="F1025" s="228" t="s">
        <v>5810</v>
      </c>
      <c r="G1025" s="226"/>
      <c r="H1025" s="229">
        <v>2.9209999999999998</v>
      </c>
      <c r="I1025" s="230"/>
      <c r="J1025" s="226"/>
      <c r="K1025" s="226"/>
      <c r="L1025" s="231"/>
      <c r="M1025" s="232"/>
      <c r="N1025" s="233"/>
      <c r="O1025" s="233"/>
      <c r="P1025" s="233"/>
      <c r="Q1025" s="233"/>
      <c r="R1025" s="233"/>
      <c r="S1025" s="233"/>
      <c r="T1025" s="234"/>
      <c r="AT1025" s="235" t="s">
        <v>417</v>
      </c>
      <c r="AU1025" s="235" t="s">
        <v>87</v>
      </c>
      <c r="AV1025" s="13" t="s">
        <v>87</v>
      </c>
      <c r="AW1025" s="13" t="s">
        <v>43</v>
      </c>
      <c r="AX1025" s="13" t="s">
        <v>79</v>
      </c>
      <c r="AY1025" s="235" t="s">
        <v>406</v>
      </c>
    </row>
    <row r="1026" spans="2:65" s="12" customFormat="1" x14ac:dyDescent="0.3">
      <c r="B1026" s="213"/>
      <c r="C1026" s="214"/>
      <c r="D1026" s="215" t="s">
        <v>417</v>
      </c>
      <c r="E1026" s="216" t="s">
        <v>36</v>
      </c>
      <c r="F1026" s="217" t="s">
        <v>5811</v>
      </c>
      <c r="G1026" s="214"/>
      <c r="H1026" s="218" t="s">
        <v>36</v>
      </c>
      <c r="I1026" s="219"/>
      <c r="J1026" s="214"/>
      <c r="K1026" s="214"/>
      <c r="L1026" s="220"/>
      <c r="M1026" s="221"/>
      <c r="N1026" s="222"/>
      <c r="O1026" s="222"/>
      <c r="P1026" s="222"/>
      <c r="Q1026" s="222"/>
      <c r="R1026" s="222"/>
      <c r="S1026" s="222"/>
      <c r="T1026" s="223"/>
      <c r="AT1026" s="224" t="s">
        <v>417</v>
      </c>
      <c r="AU1026" s="224" t="s">
        <v>87</v>
      </c>
      <c r="AV1026" s="12" t="s">
        <v>23</v>
      </c>
      <c r="AW1026" s="12" t="s">
        <v>43</v>
      </c>
      <c r="AX1026" s="12" t="s">
        <v>79</v>
      </c>
      <c r="AY1026" s="224" t="s">
        <v>406</v>
      </c>
    </row>
    <row r="1027" spans="2:65" s="13" customFormat="1" x14ac:dyDescent="0.3">
      <c r="B1027" s="225"/>
      <c r="C1027" s="226"/>
      <c r="D1027" s="215" t="s">
        <v>417</v>
      </c>
      <c r="E1027" s="227" t="s">
        <v>36</v>
      </c>
      <c r="F1027" s="228" t="s">
        <v>5812</v>
      </c>
      <c r="G1027" s="226"/>
      <c r="H1027" s="229">
        <v>1.111</v>
      </c>
      <c r="I1027" s="230"/>
      <c r="J1027" s="226"/>
      <c r="K1027" s="226"/>
      <c r="L1027" s="231"/>
      <c r="M1027" s="232"/>
      <c r="N1027" s="233"/>
      <c r="O1027" s="233"/>
      <c r="P1027" s="233"/>
      <c r="Q1027" s="233"/>
      <c r="R1027" s="233"/>
      <c r="S1027" s="233"/>
      <c r="T1027" s="234"/>
      <c r="AT1027" s="235" t="s">
        <v>417</v>
      </c>
      <c r="AU1027" s="235" t="s">
        <v>87</v>
      </c>
      <c r="AV1027" s="13" t="s">
        <v>87</v>
      </c>
      <c r="AW1027" s="13" t="s">
        <v>43</v>
      </c>
      <c r="AX1027" s="13" t="s">
        <v>79</v>
      </c>
      <c r="AY1027" s="235" t="s">
        <v>406</v>
      </c>
    </row>
    <row r="1028" spans="2:65" s="12" customFormat="1" x14ac:dyDescent="0.3">
      <c r="B1028" s="213"/>
      <c r="C1028" s="214"/>
      <c r="D1028" s="215" t="s">
        <v>417</v>
      </c>
      <c r="E1028" s="216" t="s">
        <v>36</v>
      </c>
      <c r="F1028" s="217" t="s">
        <v>5811</v>
      </c>
      <c r="G1028" s="214"/>
      <c r="H1028" s="218" t="s">
        <v>36</v>
      </c>
      <c r="I1028" s="219"/>
      <c r="J1028" s="214"/>
      <c r="K1028" s="214"/>
      <c r="L1028" s="220"/>
      <c r="M1028" s="221"/>
      <c r="N1028" s="222"/>
      <c r="O1028" s="222"/>
      <c r="P1028" s="222"/>
      <c r="Q1028" s="222"/>
      <c r="R1028" s="222"/>
      <c r="S1028" s="222"/>
      <c r="T1028" s="223"/>
      <c r="AT1028" s="224" t="s">
        <v>417</v>
      </c>
      <c r="AU1028" s="224" t="s">
        <v>87</v>
      </c>
      <c r="AV1028" s="12" t="s">
        <v>23</v>
      </c>
      <c r="AW1028" s="12" t="s">
        <v>43</v>
      </c>
      <c r="AX1028" s="12" t="s">
        <v>79</v>
      </c>
      <c r="AY1028" s="224" t="s">
        <v>406</v>
      </c>
    </row>
    <row r="1029" spans="2:65" s="13" customFormat="1" x14ac:dyDescent="0.3">
      <c r="B1029" s="225"/>
      <c r="C1029" s="226"/>
      <c r="D1029" s="215" t="s">
        <v>417</v>
      </c>
      <c r="E1029" s="227" t="s">
        <v>36</v>
      </c>
      <c r="F1029" s="228" t="s">
        <v>5813</v>
      </c>
      <c r="G1029" s="226"/>
      <c r="H1029" s="229">
        <v>5.5940000000000003</v>
      </c>
      <c r="I1029" s="230"/>
      <c r="J1029" s="226"/>
      <c r="K1029" s="226"/>
      <c r="L1029" s="231"/>
      <c r="M1029" s="232"/>
      <c r="N1029" s="233"/>
      <c r="O1029" s="233"/>
      <c r="P1029" s="233"/>
      <c r="Q1029" s="233"/>
      <c r="R1029" s="233"/>
      <c r="S1029" s="233"/>
      <c r="T1029" s="234"/>
      <c r="AT1029" s="235" t="s">
        <v>417</v>
      </c>
      <c r="AU1029" s="235" t="s">
        <v>87</v>
      </c>
      <c r="AV1029" s="13" t="s">
        <v>87</v>
      </c>
      <c r="AW1029" s="13" t="s">
        <v>43</v>
      </c>
      <c r="AX1029" s="13" t="s">
        <v>79</v>
      </c>
      <c r="AY1029" s="235" t="s">
        <v>406</v>
      </c>
    </row>
    <row r="1030" spans="2:65" s="12" customFormat="1" x14ac:dyDescent="0.3">
      <c r="B1030" s="213"/>
      <c r="C1030" s="214"/>
      <c r="D1030" s="215" t="s">
        <v>417</v>
      </c>
      <c r="E1030" s="216" t="s">
        <v>36</v>
      </c>
      <c r="F1030" s="217" t="s">
        <v>1910</v>
      </c>
      <c r="G1030" s="214"/>
      <c r="H1030" s="218" t="s">
        <v>36</v>
      </c>
      <c r="I1030" s="219"/>
      <c r="J1030" s="214"/>
      <c r="K1030" s="214"/>
      <c r="L1030" s="220"/>
      <c r="M1030" s="221"/>
      <c r="N1030" s="222"/>
      <c r="O1030" s="222"/>
      <c r="P1030" s="222"/>
      <c r="Q1030" s="222"/>
      <c r="R1030" s="222"/>
      <c r="S1030" s="222"/>
      <c r="T1030" s="223"/>
      <c r="AT1030" s="224" t="s">
        <v>417</v>
      </c>
      <c r="AU1030" s="224" t="s">
        <v>87</v>
      </c>
      <c r="AV1030" s="12" t="s">
        <v>23</v>
      </c>
      <c r="AW1030" s="12" t="s">
        <v>43</v>
      </c>
      <c r="AX1030" s="12" t="s">
        <v>79</v>
      </c>
      <c r="AY1030" s="224" t="s">
        <v>406</v>
      </c>
    </row>
    <row r="1031" spans="2:65" s="13" customFormat="1" x14ac:dyDescent="0.3">
      <c r="B1031" s="225"/>
      <c r="C1031" s="226"/>
      <c r="D1031" s="215" t="s">
        <v>417</v>
      </c>
      <c r="E1031" s="227" t="s">
        <v>36</v>
      </c>
      <c r="F1031" s="228" t="s">
        <v>5786</v>
      </c>
      <c r="G1031" s="226"/>
      <c r="H1031" s="229">
        <v>1.1399999999999999</v>
      </c>
      <c r="I1031" s="230"/>
      <c r="J1031" s="226"/>
      <c r="K1031" s="226"/>
      <c r="L1031" s="231"/>
      <c r="M1031" s="232"/>
      <c r="N1031" s="233"/>
      <c r="O1031" s="233"/>
      <c r="P1031" s="233"/>
      <c r="Q1031" s="233"/>
      <c r="R1031" s="233"/>
      <c r="S1031" s="233"/>
      <c r="T1031" s="234"/>
      <c r="AT1031" s="235" t="s">
        <v>417</v>
      </c>
      <c r="AU1031" s="235" t="s">
        <v>87</v>
      </c>
      <c r="AV1031" s="13" t="s">
        <v>87</v>
      </c>
      <c r="AW1031" s="13" t="s">
        <v>43</v>
      </c>
      <c r="AX1031" s="13" t="s">
        <v>79</v>
      </c>
      <c r="AY1031" s="235" t="s">
        <v>406</v>
      </c>
    </row>
    <row r="1032" spans="2:65" s="13" customFormat="1" x14ac:dyDescent="0.3">
      <c r="B1032" s="225"/>
      <c r="C1032" s="226"/>
      <c r="D1032" s="215" t="s">
        <v>417</v>
      </c>
      <c r="E1032" s="227" t="s">
        <v>36</v>
      </c>
      <c r="F1032" s="228" t="s">
        <v>5787</v>
      </c>
      <c r="G1032" s="226"/>
      <c r="H1032" s="229">
        <v>0.40799999999999997</v>
      </c>
      <c r="I1032" s="230"/>
      <c r="J1032" s="226"/>
      <c r="K1032" s="226"/>
      <c r="L1032" s="231"/>
      <c r="M1032" s="232"/>
      <c r="N1032" s="233"/>
      <c r="O1032" s="233"/>
      <c r="P1032" s="233"/>
      <c r="Q1032" s="233"/>
      <c r="R1032" s="233"/>
      <c r="S1032" s="233"/>
      <c r="T1032" s="234"/>
      <c r="AT1032" s="235" t="s">
        <v>417</v>
      </c>
      <c r="AU1032" s="235" t="s">
        <v>87</v>
      </c>
      <c r="AV1032" s="13" t="s">
        <v>87</v>
      </c>
      <c r="AW1032" s="13" t="s">
        <v>43</v>
      </c>
      <c r="AX1032" s="13" t="s">
        <v>79</v>
      </c>
      <c r="AY1032" s="235" t="s">
        <v>406</v>
      </c>
    </row>
    <row r="1033" spans="2:65" s="13" customFormat="1" x14ac:dyDescent="0.3">
      <c r="B1033" s="225"/>
      <c r="C1033" s="226"/>
      <c r="D1033" s="215" t="s">
        <v>417</v>
      </c>
      <c r="E1033" s="227" t="s">
        <v>36</v>
      </c>
      <c r="F1033" s="228" t="s">
        <v>5788</v>
      </c>
      <c r="G1033" s="226"/>
      <c r="H1033" s="229">
        <v>0.63500000000000001</v>
      </c>
      <c r="I1033" s="230"/>
      <c r="J1033" s="226"/>
      <c r="K1033" s="226"/>
      <c r="L1033" s="231"/>
      <c r="M1033" s="232"/>
      <c r="N1033" s="233"/>
      <c r="O1033" s="233"/>
      <c r="P1033" s="233"/>
      <c r="Q1033" s="233"/>
      <c r="R1033" s="233"/>
      <c r="S1033" s="233"/>
      <c r="T1033" s="234"/>
      <c r="AT1033" s="235" t="s">
        <v>417</v>
      </c>
      <c r="AU1033" s="235" t="s">
        <v>87</v>
      </c>
      <c r="AV1033" s="13" t="s">
        <v>87</v>
      </c>
      <c r="AW1033" s="13" t="s">
        <v>43</v>
      </c>
      <c r="AX1033" s="13" t="s">
        <v>79</v>
      </c>
      <c r="AY1033" s="235" t="s">
        <v>406</v>
      </c>
    </row>
    <row r="1034" spans="2:65" s="14" customFormat="1" x14ac:dyDescent="0.3">
      <c r="B1034" s="236"/>
      <c r="C1034" s="237"/>
      <c r="D1034" s="247" t="s">
        <v>417</v>
      </c>
      <c r="E1034" s="248" t="s">
        <v>36</v>
      </c>
      <c r="F1034" s="249" t="s">
        <v>421</v>
      </c>
      <c r="G1034" s="237"/>
      <c r="H1034" s="250">
        <v>11.923999999999999</v>
      </c>
      <c r="I1034" s="241"/>
      <c r="J1034" s="237"/>
      <c r="K1034" s="237"/>
      <c r="L1034" s="242"/>
      <c r="M1034" s="243"/>
      <c r="N1034" s="244"/>
      <c r="O1034" s="244"/>
      <c r="P1034" s="244"/>
      <c r="Q1034" s="244"/>
      <c r="R1034" s="244"/>
      <c r="S1034" s="244"/>
      <c r="T1034" s="245"/>
      <c r="AT1034" s="246" t="s">
        <v>417</v>
      </c>
      <c r="AU1034" s="246" t="s">
        <v>87</v>
      </c>
      <c r="AV1034" s="14" t="s">
        <v>415</v>
      </c>
      <c r="AW1034" s="14" t="s">
        <v>43</v>
      </c>
      <c r="AX1034" s="14" t="s">
        <v>23</v>
      </c>
      <c r="AY1034" s="246" t="s">
        <v>406</v>
      </c>
    </row>
    <row r="1035" spans="2:65" s="1" customFormat="1" ht="22.5" customHeight="1" x14ac:dyDescent="0.3">
      <c r="B1035" s="37"/>
      <c r="C1035" s="201" t="s">
        <v>1841</v>
      </c>
      <c r="D1035" s="201" t="s">
        <v>410</v>
      </c>
      <c r="E1035" s="202" t="s">
        <v>1959</v>
      </c>
      <c r="F1035" s="203" t="s">
        <v>1960</v>
      </c>
      <c r="G1035" s="204" t="s">
        <v>413</v>
      </c>
      <c r="H1035" s="205">
        <v>24.962</v>
      </c>
      <c r="I1035" s="206"/>
      <c r="J1035" s="207">
        <f>ROUND(I1035*H1035,2)</f>
        <v>0</v>
      </c>
      <c r="K1035" s="203" t="s">
        <v>414</v>
      </c>
      <c r="L1035" s="57"/>
      <c r="M1035" s="208" t="s">
        <v>36</v>
      </c>
      <c r="N1035" s="209" t="s">
        <v>50</v>
      </c>
      <c r="O1035" s="38"/>
      <c r="P1035" s="210">
        <f>O1035*H1035</f>
        <v>0</v>
      </c>
      <c r="Q1035" s="210">
        <v>2.234</v>
      </c>
      <c r="R1035" s="210">
        <f>Q1035*H1035</f>
        <v>55.765107999999998</v>
      </c>
      <c r="S1035" s="210">
        <v>0</v>
      </c>
      <c r="T1035" s="211">
        <f>S1035*H1035</f>
        <v>0</v>
      </c>
      <c r="AR1035" s="19" t="s">
        <v>415</v>
      </c>
      <c r="AT1035" s="19" t="s">
        <v>410</v>
      </c>
      <c r="AU1035" s="19" t="s">
        <v>87</v>
      </c>
      <c r="AY1035" s="19" t="s">
        <v>406</v>
      </c>
      <c r="BE1035" s="212">
        <f>IF(N1035="základní",J1035,0)</f>
        <v>0</v>
      </c>
      <c r="BF1035" s="212">
        <f>IF(N1035="snížená",J1035,0)</f>
        <v>0</v>
      </c>
      <c r="BG1035" s="212">
        <f>IF(N1035="zákl. přenesená",J1035,0)</f>
        <v>0</v>
      </c>
      <c r="BH1035" s="212">
        <f>IF(N1035="sníž. přenesená",J1035,0)</f>
        <v>0</v>
      </c>
      <c r="BI1035" s="212">
        <f>IF(N1035="nulová",J1035,0)</f>
        <v>0</v>
      </c>
      <c r="BJ1035" s="19" t="s">
        <v>23</v>
      </c>
      <c r="BK1035" s="212">
        <f>ROUND(I1035*H1035,2)</f>
        <v>0</v>
      </c>
      <c r="BL1035" s="19" t="s">
        <v>415</v>
      </c>
      <c r="BM1035" s="19" t="s">
        <v>5814</v>
      </c>
    </row>
    <row r="1036" spans="2:65" s="12" customFormat="1" x14ac:dyDescent="0.3">
      <c r="B1036" s="213"/>
      <c r="C1036" s="214"/>
      <c r="D1036" s="215" t="s">
        <v>417</v>
      </c>
      <c r="E1036" s="216" t="s">
        <v>36</v>
      </c>
      <c r="F1036" s="217" t="s">
        <v>1110</v>
      </c>
      <c r="G1036" s="214"/>
      <c r="H1036" s="218" t="s">
        <v>36</v>
      </c>
      <c r="I1036" s="219"/>
      <c r="J1036" s="214"/>
      <c r="K1036" s="214"/>
      <c r="L1036" s="220"/>
      <c r="M1036" s="221"/>
      <c r="N1036" s="222"/>
      <c r="O1036" s="222"/>
      <c r="P1036" s="222"/>
      <c r="Q1036" s="222"/>
      <c r="R1036" s="222"/>
      <c r="S1036" s="222"/>
      <c r="T1036" s="223"/>
      <c r="AT1036" s="224" t="s">
        <v>417</v>
      </c>
      <c r="AU1036" s="224" t="s">
        <v>87</v>
      </c>
      <c r="AV1036" s="12" t="s">
        <v>23</v>
      </c>
      <c r="AW1036" s="12" t="s">
        <v>43</v>
      </c>
      <c r="AX1036" s="12" t="s">
        <v>79</v>
      </c>
      <c r="AY1036" s="224" t="s">
        <v>406</v>
      </c>
    </row>
    <row r="1037" spans="2:65" s="13" customFormat="1" x14ac:dyDescent="0.3">
      <c r="B1037" s="225"/>
      <c r="C1037" s="226"/>
      <c r="D1037" s="215" t="s">
        <v>417</v>
      </c>
      <c r="E1037" s="227" t="s">
        <v>36</v>
      </c>
      <c r="F1037" s="228" t="s">
        <v>5815</v>
      </c>
      <c r="G1037" s="226"/>
      <c r="H1037" s="229">
        <v>0.221</v>
      </c>
      <c r="I1037" s="230"/>
      <c r="J1037" s="226"/>
      <c r="K1037" s="226"/>
      <c r="L1037" s="231"/>
      <c r="M1037" s="232"/>
      <c r="N1037" s="233"/>
      <c r="O1037" s="233"/>
      <c r="P1037" s="233"/>
      <c r="Q1037" s="233"/>
      <c r="R1037" s="233"/>
      <c r="S1037" s="233"/>
      <c r="T1037" s="234"/>
      <c r="AT1037" s="235" t="s">
        <v>417</v>
      </c>
      <c r="AU1037" s="235" t="s">
        <v>87</v>
      </c>
      <c r="AV1037" s="13" t="s">
        <v>87</v>
      </c>
      <c r="AW1037" s="13" t="s">
        <v>43</v>
      </c>
      <c r="AX1037" s="13" t="s">
        <v>79</v>
      </c>
      <c r="AY1037" s="235" t="s">
        <v>406</v>
      </c>
    </row>
    <row r="1038" spans="2:65" s="13" customFormat="1" x14ac:dyDescent="0.3">
      <c r="B1038" s="225"/>
      <c r="C1038" s="226"/>
      <c r="D1038" s="215" t="s">
        <v>417</v>
      </c>
      <c r="E1038" s="227" t="s">
        <v>36</v>
      </c>
      <c r="F1038" s="228" t="s">
        <v>1964</v>
      </c>
      <c r="G1038" s="226"/>
      <c r="H1038" s="229">
        <v>7.7910000000000004</v>
      </c>
      <c r="I1038" s="230"/>
      <c r="J1038" s="226"/>
      <c r="K1038" s="226"/>
      <c r="L1038" s="231"/>
      <c r="M1038" s="232"/>
      <c r="N1038" s="233"/>
      <c r="O1038" s="233"/>
      <c r="P1038" s="233"/>
      <c r="Q1038" s="233"/>
      <c r="R1038" s="233"/>
      <c r="S1038" s="233"/>
      <c r="T1038" s="234"/>
      <c r="AT1038" s="235" t="s">
        <v>417</v>
      </c>
      <c r="AU1038" s="235" t="s">
        <v>87</v>
      </c>
      <c r="AV1038" s="13" t="s">
        <v>87</v>
      </c>
      <c r="AW1038" s="13" t="s">
        <v>43</v>
      </c>
      <c r="AX1038" s="13" t="s">
        <v>79</v>
      </c>
      <c r="AY1038" s="235" t="s">
        <v>406</v>
      </c>
    </row>
    <row r="1039" spans="2:65" s="13" customFormat="1" x14ac:dyDescent="0.3">
      <c r="B1039" s="225"/>
      <c r="C1039" s="226"/>
      <c r="D1039" s="215" t="s">
        <v>417</v>
      </c>
      <c r="E1039" s="227" t="s">
        <v>36</v>
      </c>
      <c r="F1039" s="228" t="s">
        <v>5816</v>
      </c>
      <c r="G1039" s="226"/>
      <c r="H1039" s="229">
        <v>4.1580000000000004</v>
      </c>
      <c r="I1039" s="230"/>
      <c r="J1039" s="226"/>
      <c r="K1039" s="226"/>
      <c r="L1039" s="231"/>
      <c r="M1039" s="232"/>
      <c r="N1039" s="233"/>
      <c r="O1039" s="233"/>
      <c r="P1039" s="233"/>
      <c r="Q1039" s="233"/>
      <c r="R1039" s="233"/>
      <c r="S1039" s="233"/>
      <c r="T1039" s="234"/>
      <c r="AT1039" s="235" t="s">
        <v>417</v>
      </c>
      <c r="AU1039" s="235" t="s">
        <v>87</v>
      </c>
      <c r="AV1039" s="13" t="s">
        <v>87</v>
      </c>
      <c r="AW1039" s="13" t="s">
        <v>43</v>
      </c>
      <c r="AX1039" s="13" t="s">
        <v>79</v>
      </c>
      <c r="AY1039" s="235" t="s">
        <v>406</v>
      </c>
    </row>
    <row r="1040" spans="2:65" s="12" customFormat="1" x14ac:dyDescent="0.3">
      <c r="B1040" s="213"/>
      <c r="C1040" s="214"/>
      <c r="D1040" s="215" t="s">
        <v>417</v>
      </c>
      <c r="E1040" s="216" t="s">
        <v>36</v>
      </c>
      <c r="F1040" s="217" t="s">
        <v>4167</v>
      </c>
      <c r="G1040" s="214"/>
      <c r="H1040" s="218" t="s">
        <v>36</v>
      </c>
      <c r="I1040" s="219"/>
      <c r="J1040" s="214"/>
      <c r="K1040" s="214"/>
      <c r="L1040" s="220"/>
      <c r="M1040" s="221"/>
      <c r="N1040" s="222"/>
      <c r="O1040" s="222"/>
      <c r="P1040" s="222"/>
      <c r="Q1040" s="222"/>
      <c r="R1040" s="222"/>
      <c r="S1040" s="222"/>
      <c r="T1040" s="223"/>
      <c r="AT1040" s="224" t="s">
        <v>417</v>
      </c>
      <c r="AU1040" s="224" t="s">
        <v>87</v>
      </c>
      <c r="AV1040" s="12" t="s">
        <v>23</v>
      </c>
      <c r="AW1040" s="12" t="s">
        <v>43</v>
      </c>
      <c r="AX1040" s="12" t="s">
        <v>79</v>
      </c>
      <c r="AY1040" s="224" t="s">
        <v>406</v>
      </c>
    </row>
    <row r="1041" spans="2:65" s="13" customFormat="1" x14ac:dyDescent="0.3">
      <c r="B1041" s="225"/>
      <c r="C1041" s="226"/>
      <c r="D1041" s="215" t="s">
        <v>417</v>
      </c>
      <c r="E1041" s="227" t="s">
        <v>36</v>
      </c>
      <c r="F1041" s="228" t="s">
        <v>5817</v>
      </c>
      <c r="G1041" s="226"/>
      <c r="H1041" s="229">
        <v>12.792</v>
      </c>
      <c r="I1041" s="230"/>
      <c r="J1041" s="226"/>
      <c r="K1041" s="226"/>
      <c r="L1041" s="231"/>
      <c r="M1041" s="232"/>
      <c r="N1041" s="233"/>
      <c r="O1041" s="233"/>
      <c r="P1041" s="233"/>
      <c r="Q1041" s="233"/>
      <c r="R1041" s="233"/>
      <c r="S1041" s="233"/>
      <c r="T1041" s="234"/>
      <c r="AT1041" s="235" t="s">
        <v>417</v>
      </c>
      <c r="AU1041" s="235" t="s">
        <v>87</v>
      </c>
      <c r="AV1041" s="13" t="s">
        <v>87</v>
      </c>
      <c r="AW1041" s="13" t="s">
        <v>43</v>
      </c>
      <c r="AX1041" s="13" t="s">
        <v>79</v>
      </c>
      <c r="AY1041" s="235" t="s">
        <v>406</v>
      </c>
    </row>
    <row r="1042" spans="2:65" s="14" customFormat="1" x14ac:dyDescent="0.3">
      <c r="B1042" s="236"/>
      <c r="C1042" s="237"/>
      <c r="D1042" s="247" t="s">
        <v>417</v>
      </c>
      <c r="E1042" s="248" t="s">
        <v>36</v>
      </c>
      <c r="F1042" s="249" t="s">
        <v>421</v>
      </c>
      <c r="G1042" s="237"/>
      <c r="H1042" s="250">
        <v>24.962</v>
      </c>
      <c r="I1042" s="241"/>
      <c r="J1042" s="237"/>
      <c r="K1042" s="237"/>
      <c r="L1042" s="242"/>
      <c r="M1042" s="243"/>
      <c r="N1042" s="244"/>
      <c r="O1042" s="244"/>
      <c r="P1042" s="244"/>
      <c r="Q1042" s="244"/>
      <c r="R1042" s="244"/>
      <c r="S1042" s="244"/>
      <c r="T1042" s="245"/>
      <c r="AT1042" s="246" t="s">
        <v>417</v>
      </c>
      <c r="AU1042" s="246" t="s">
        <v>87</v>
      </c>
      <c r="AV1042" s="14" t="s">
        <v>415</v>
      </c>
      <c r="AW1042" s="14" t="s">
        <v>43</v>
      </c>
      <c r="AX1042" s="14" t="s">
        <v>23</v>
      </c>
      <c r="AY1042" s="246" t="s">
        <v>406</v>
      </c>
    </row>
    <row r="1043" spans="2:65" s="1" customFormat="1" ht="22.5" customHeight="1" x14ac:dyDescent="0.3">
      <c r="B1043" s="37"/>
      <c r="C1043" s="201" t="s">
        <v>1850</v>
      </c>
      <c r="D1043" s="201" t="s">
        <v>410</v>
      </c>
      <c r="E1043" s="202" t="s">
        <v>4436</v>
      </c>
      <c r="F1043" s="203" t="s">
        <v>4437</v>
      </c>
      <c r="G1043" s="204" t="s">
        <v>413</v>
      </c>
      <c r="H1043" s="205">
        <v>5.7089999999999996</v>
      </c>
      <c r="I1043" s="206"/>
      <c r="J1043" s="207">
        <f>ROUND(I1043*H1043,2)</f>
        <v>0</v>
      </c>
      <c r="K1043" s="203" t="s">
        <v>414</v>
      </c>
      <c r="L1043" s="57"/>
      <c r="M1043" s="208" t="s">
        <v>36</v>
      </c>
      <c r="N1043" s="209" t="s">
        <v>50</v>
      </c>
      <c r="O1043" s="38"/>
      <c r="P1043" s="210">
        <f>O1043*H1043</f>
        <v>0</v>
      </c>
      <c r="Q1043" s="210">
        <v>0</v>
      </c>
      <c r="R1043" s="210">
        <f>Q1043*H1043</f>
        <v>0</v>
      </c>
      <c r="S1043" s="210">
        <v>0</v>
      </c>
      <c r="T1043" s="211">
        <f>S1043*H1043</f>
        <v>0</v>
      </c>
      <c r="AR1043" s="19" t="s">
        <v>415</v>
      </c>
      <c r="AT1043" s="19" t="s">
        <v>410</v>
      </c>
      <c r="AU1043" s="19" t="s">
        <v>87</v>
      </c>
      <c r="AY1043" s="19" t="s">
        <v>406</v>
      </c>
      <c r="BE1043" s="212">
        <f>IF(N1043="základní",J1043,0)</f>
        <v>0</v>
      </c>
      <c r="BF1043" s="212">
        <f>IF(N1043="snížená",J1043,0)</f>
        <v>0</v>
      </c>
      <c r="BG1043" s="212">
        <f>IF(N1043="zákl. přenesená",J1043,0)</f>
        <v>0</v>
      </c>
      <c r="BH1043" s="212">
        <f>IF(N1043="sníž. přenesená",J1043,0)</f>
        <v>0</v>
      </c>
      <c r="BI1043" s="212">
        <f>IF(N1043="nulová",J1043,0)</f>
        <v>0</v>
      </c>
      <c r="BJ1043" s="19" t="s">
        <v>23</v>
      </c>
      <c r="BK1043" s="212">
        <f>ROUND(I1043*H1043,2)</f>
        <v>0</v>
      </c>
      <c r="BL1043" s="19" t="s">
        <v>415</v>
      </c>
      <c r="BM1043" s="19" t="s">
        <v>5818</v>
      </c>
    </row>
    <row r="1044" spans="2:65" s="12" customFormat="1" x14ac:dyDescent="0.3">
      <c r="B1044" s="213"/>
      <c r="C1044" s="214"/>
      <c r="D1044" s="215" t="s">
        <v>417</v>
      </c>
      <c r="E1044" s="216" t="s">
        <v>36</v>
      </c>
      <c r="F1044" s="217" t="s">
        <v>2013</v>
      </c>
      <c r="G1044" s="214"/>
      <c r="H1044" s="218" t="s">
        <v>36</v>
      </c>
      <c r="I1044" s="219"/>
      <c r="J1044" s="214"/>
      <c r="K1044" s="214"/>
      <c r="L1044" s="220"/>
      <c r="M1044" s="221"/>
      <c r="N1044" s="222"/>
      <c r="O1044" s="222"/>
      <c r="P1044" s="222"/>
      <c r="Q1044" s="222"/>
      <c r="R1044" s="222"/>
      <c r="S1044" s="222"/>
      <c r="T1044" s="223"/>
      <c r="AT1044" s="224" t="s">
        <v>417</v>
      </c>
      <c r="AU1044" s="224" t="s">
        <v>87</v>
      </c>
      <c r="AV1044" s="12" t="s">
        <v>23</v>
      </c>
      <c r="AW1044" s="12" t="s">
        <v>43</v>
      </c>
      <c r="AX1044" s="12" t="s">
        <v>79</v>
      </c>
      <c r="AY1044" s="224" t="s">
        <v>406</v>
      </c>
    </row>
    <row r="1045" spans="2:65" s="12" customFormat="1" x14ac:dyDescent="0.3">
      <c r="B1045" s="213"/>
      <c r="C1045" s="214"/>
      <c r="D1045" s="215" t="s">
        <v>417</v>
      </c>
      <c r="E1045" s="216" t="s">
        <v>36</v>
      </c>
      <c r="F1045" s="217" t="s">
        <v>5381</v>
      </c>
      <c r="G1045" s="214"/>
      <c r="H1045" s="218" t="s">
        <v>36</v>
      </c>
      <c r="I1045" s="219"/>
      <c r="J1045" s="214"/>
      <c r="K1045" s="214"/>
      <c r="L1045" s="220"/>
      <c r="M1045" s="221"/>
      <c r="N1045" s="222"/>
      <c r="O1045" s="222"/>
      <c r="P1045" s="222"/>
      <c r="Q1045" s="222"/>
      <c r="R1045" s="222"/>
      <c r="S1045" s="222"/>
      <c r="T1045" s="223"/>
      <c r="AT1045" s="224" t="s">
        <v>417</v>
      </c>
      <c r="AU1045" s="224" t="s">
        <v>87</v>
      </c>
      <c r="AV1045" s="12" t="s">
        <v>23</v>
      </c>
      <c r="AW1045" s="12" t="s">
        <v>43</v>
      </c>
      <c r="AX1045" s="12" t="s">
        <v>79</v>
      </c>
      <c r="AY1045" s="224" t="s">
        <v>406</v>
      </c>
    </row>
    <row r="1046" spans="2:65" s="13" customFormat="1" x14ac:dyDescent="0.3">
      <c r="B1046" s="225"/>
      <c r="C1046" s="226"/>
      <c r="D1046" s="215" t="s">
        <v>417</v>
      </c>
      <c r="E1046" s="227" t="s">
        <v>36</v>
      </c>
      <c r="F1046" s="228" t="s">
        <v>5819</v>
      </c>
      <c r="G1046" s="226"/>
      <c r="H1046" s="229">
        <v>1.478</v>
      </c>
      <c r="I1046" s="230"/>
      <c r="J1046" s="226"/>
      <c r="K1046" s="226"/>
      <c r="L1046" s="231"/>
      <c r="M1046" s="232"/>
      <c r="N1046" s="233"/>
      <c r="O1046" s="233"/>
      <c r="P1046" s="233"/>
      <c r="Q1046" s="233"/>
      <c r="R1046" s="233"/>
      <c r="S1046" s="233"/>
      <c r="T1046" s="234"/>
      <c r="AT1046" s="235" t="s">
        <v>417</v>
      </c>
      <c r="AU1046" s="235" t="s">
        <v>87</v>
      </c>
      <c r="AV1046" s="13" t="s">
        <v>87</v>
      </c>
      <c r="AW1046" s="13" t="s">
        <v>43</v>
      </c>
      <c r="AX1046" s="13" t="s">
        <v>79</v>
      </c>
      <c r="AY1046" s="235" t="s">
        <v>406</v>
      </c>
    </row>
    <row r="1047" spans="2:65" s="13" customFormat="1" x14ac:dyDescent="0.3">
      <c r="B1047" s="225"/>
      <c r="C1047" s="226"/>
      <c r="D1047" s="215" t="s">
        <v>417</v>
      </c>
      <c r="E1047" s="227" t="s">
        <v>36</v>
      </c>
      <c r="F1047" s="228" t="s">
        <v>5820</v>
      </c>
      <c r="G1047" s="226"/>
      <c r="H1047" s="229">
        <v>-0.437</v>
      </c>
      <c r="I1047" s="230"/>
      <c r="J1047" s="226"/>
      <c r="K1047" s="226"/>
      <c r="L1047" s="231"/>
      <c r="M1047" s="232"/>
      <c r="N1047" s="233"/>
      <c r="O1047" s="233"/>
      <c r="P1047" s="233"/>
      <c r="Q1047" s="233"/>
      <c r="R1047" s="233"/>
      <c r="S1047" s="233"/>
      <c r="T1047" s="234"/>
      <c r="AT1047" s="235" t="s">
        <v>417</v>
      </c>
      <c r="AU1047" s="235" t="s">
        <v>87</v>
      </c>
      <c r="AV1047" s="13" t="s">
        <v>87</v>
      </c>
      <c r="AW1047" s="13" t="s">
        <v>43</v>
      </c>
      <c r="AX1047" s="13" t="s">
        <v>79</v>
      </c>
      <c r="AY1047" s="235" t="s">
        <v>406</v>
      </c>
    </row>
    <row r="1048" spans="2:65" s="13" customFormat="1" x14ac:dyDescent="0.3">
      <c r="B1048" s="225"/>
      <c r="C1048" s="226"/>
      <c r="D1048" s="215" t="s">
        <v>417</v>
      </c>
      <c r="E1048" s="227" t="s">
        <v>36</v>
      </c>
      <c r="F1048" s="228" t="s">
        <v>5821</v>
      </c>
      <c r="G1048" s="226"/>
      <c r="H1048" s="229">
        <v>1.92</v>
      </c>
      <c r="I1048" s="230"/>
      <c r="J1048" s="226"/>
      <c r="K1048" s="226"/>
      <c r="L1048" s="231"/>
      <c r="M1048" s="232"/>
      <c r="N1048" s="233"/>
      <c r="O1048" s="233"/>
      <c r="P1048" s="233"/>
      <c r="Q1048" s="233"/>
      <c r="R1048" s="233"/>
      <c r="S1048" s="233"/>
      <c r="T1048" s="234"/>
      <c r="AT1048" s="235" t="s">
        <v>417</v>
      </c>
      <c r="AU1048" s="235" t="s">
        <v>87</v>
      </c>
      <c r="AV1048" s="13" t="s">
        <v>87</v>
      </c>
      <c r="AW1048" s="13" t="s">
        <v>43</v>
      </c>
      <c r="AX1048" s="13" t="s">
        <v>79</v>
      </c>
      <c r="AY1048" s="235" t="s">
        <v>406</v>
      </c>
    </row>
    <row r="1049" spans="2:65" s="13" customFormat="1" x14ac:dyDescent="0.3">
      <c r="B1049" s="225"/>
      <c r="C1049" s="226"/>
      <c r="D1049" s="215" t="s">
        <v>417</v>
      </c>
      <c r="E1049" s="227" t="s">
        <v>36</v>
      </c>
      <c r="F1049" s="228" t="s">
        <v>5822</v>
      </c>
      <c r="G1049" s="226"/>
      <c r="H1049" s="229">
        <v>-0.433</v>
      </c>
      <c r="I1049" s="230"/>
      <c r="J1049" s="226"/>
      <c r="K1049" s="226"/>
      <c r="L1049" s="231"/>
      <c r="M1049" s="232"/>
      <c r="N1049" s="233"/>
      <c r="O1049" s="233"/>
      <c r="P1049" s="233"/>
      <c r="Q1049" s="233"/>
      <c r="R1049" s="233"/>
      <c r="S1049" s="233"/>
      <c r="T1049" s="234"/>
      <c r="AT1049" s="235" t="s">
        <v>417</v>
      </c>
      <c r="AU1049" s="235" t="s">
        <v>87</v>
      </c>
      <c r="AV1049" s="13" t="s">
        <v>87</v>
      </c>
      <c r="AW1049" s="13" t="s">
        <v>43</v>
      </c>
      <c r="AX1049" s="13" t="s">
        <v>79</v>
      </c>
      <c r="AY1049" s="235" t="s">
        <v>406</v>
      </c>
    </row>
    <row r="1050" spans="2:65" s="13" customFormat="1" x14ac:dyDescent="0.3">
      <c r="B1050" s="225"/>
      <c r="C1050" s="226"/>
      <c r="D1050" s="215" t="s">
        <v>417</v>
      </c>
      <c r="E1050" s="227" t="s">
        <v>36</v>
      </c>
      <c r="F1050" s="228" t="s">
        <v>5823</v>
      </c>
      <c r="G1050" s="226"/>
      <c r="H1050" s="229">
        <v>-0.13300000000000001</v>
      </c>
      <c r="I1050" s="230"/>
      <c r="J1050" s="226"/>
      <c r="K1050" s="226"/>
      <c r="L1050" s="231"/>
      <c r="M1050" s="232"/>
      <c r="N1050" s="233"/>
      <c r="O1050" s="233"/>
      <c r="P1050" s="233"/>
      <c r="Q1050" s="233"/>
      <c r="R1050" s="233"/>
      <c r="S1050" s="233"/>
      <c r="T1050" s="234"/>
      <c r="AT1050" s="235" t="s">
        <v>417</v>
      </c>
      <c r="AU1050" s="235" t="s">
        <v>87</v>
      </c>
      <c r="AV1050" s="13" t="s">
        <v>87</v>
      </c>
      <c r="AW1050" s="13" t="s">
        <v>43</v>
      </c>
      <c r="AX1050" s="13" t="s">
        <v>79</v>
      </c>
      <c r="AY1050" s="235" t="s">
        <v>406</v>
      </c>
    </row>
    <row r="1051" spans="2:65" s="12" customFormat="1" x14ac:dyDescent="0.3">
      <c r="B1051" s="213"/>
      <c r="C1051" s="214"/>
      <c r="D1051" s="215" t="s">
        <v>417</v>
      </c>
      <c r="E1051" s="216" t="s">
        <v>36</v>
      </c>
      <c r="F1051" s="217" t="s">
        <v>5434</v>
      </c>
      <c r="G1051" s="214"/>
      <c r="H1051" s="218" t="s">
        <v>36</v>
      </c>
      <c r="I1051" s="219"/>
      <c r="J1051" s="214"/>
      <c r="K1051" s="214"/>
      <c r="L1051" s="220"/>
      <c r="M1051" s="221"/>
      <c r="N1051" s="222"/>
      <c r="O1051" s="222"/>
      <c r="P1051" s="222"/>
      <c r="Q1051" s="222"/>
      <c r="R1051" s="222"/>
      <c r="S1051" s="222"/>
      <c r="T1051" s="223"/>
      <c r="AT1051" s="224" t="s">
        <v>417</v>
      </c>
      <c r="AU1051" s="224" t="s">
        <v>87</v>
      </c>
      <c r="AV1051" s="12" t="s">
        <v>23</v>
      </c>
      <c r="AW1051" s="12" t="s">
        <v>43</v>
      </c>
      <c r="AX1051" s="12" t="s">
        <v>79</v>
      </c>
      <c r="AY1051" s="224" t="s">
        <v>406</v>
      </c>
    </row>
    <row r="1052" spans="2:65" s="13" customFormat="1" x14ac:dyDescent="0.3">
      <c r="B1052" s="225"/>
      <c r="C1052" s="226"/>
      <c r="D1052" s="215" t="s">
        <v>417</v>
      </c>
      <c r="E1052" s="227" t="s">
        <v>36</v>
      </c>
      <c r="F1052" s="228" t="s">
        <v>5824</v>
      </c>
      <c r="G1052" s="226"/>
      <c r="H1052" s="229">
        <v>2.4489999999999998</v>
      </c>
      <c r="I1052" s="230"/>
      <c r="J1052" s="226"/>
      <c r="K1052" s="226"/>
      <c r="L1052" s="231"/>
      <c r="M1052" s="232"/>
      <c r="N1052" s="233"/>
      <c r="O1052" s="233"/>
      <c r="P1052" s="233"/>
      <c r="Q1052" s="233"/>
      <c r="R1052" s="233"/>
      <c r="S1052" s="233"/>
      <c r="T1052" s="234"/>
      <c r="AT1052" s="235" t="s">
        <v>417</v>
      </c>
      <c r="AU1052" s="235" t="s">
        <v>87</v>
      </c>
      <c r="AV1052" s="13" t="s">
        <v>87</v>
      </c>
      <c r="AW1052" s="13" t="s">
        <v>43</v>
      </c>
      <c r="AX1052" s="13" t="s">
        <v>79</v>
      </c>
      <c r="AY1052" s="235" t="s">
        <v>406</v>
      </c>
    </row>
    <row r="1053" spans="2:65" s="13" customFormat="1" x14ac:dyDescent="0.3">
      <c r="B1053" s="225"/>
      <c r="C1053" s="226"/>
      <c r="D1053" s="215" t="s">
        <v>417</v>
      </c>
      <c r="E1053" s="227" t="s">
        <v>36</v>
      </c>
      <c r="F1053" s="228" t="s">
        <v>5820</v>
      </c>
      <c r="G1053" s="226"/>
      <c r="H1053" s="229">
        <v>-0.437</v>
      </c>
      <c r="I1053" s="230"/>
      <c r="J1053" s="226"/>
      <c r="K1053" s="226"/>
      <c r="L1053" s="231"/>
      <c r="M1053" s="232"/>
      <c r="N1053" s="233"/>
      <c r="O1053" s="233"/>
      <c r="P1053" s="233"/>
      <c r="Q1053" s="233"/>
      <c r="R1053" s="233"/>
      <c r="S1053" s="233"/>
      <c r="T1053" s="234"/>
      <c r="AT1053" s="235" t="s">
        <v>417</v>
      </c>
      <c r="AU1053" s="235" t="s">
        <v>87</v>
      </c>
      <c r="AV1053" s="13" t="s">
        <v>87</v>
      </c>
      <c r="AW1053" s="13" t="s">
        <v>43</v>
      </c>
      <c r="AX1053" s="13" t="s">
        <v>79</v>
      </c>
      <c r="AY1053" s="235" t="s">
        <v>406</v>
      </c>
    </row>
    <row r="1054" spans="2:65" s="13" customFormat="1" x14ac:dyDescent="0.3">
      <c r="B1054" s="225"/>
      <c r="C1054" s="226"/>
      <c r="D1054" s="215" t="s">
        <v>417</v>
      </c>
      <c r="E1054" s="227" t="s">
        <v>36</v>
      </c>
      <c r="F1054" s="228" t="s">
        <v>5825</v>
      </c>
      <c r="G1054" s="226"/>
      <c r="H1054" s="229">
        <v>1.843</v>
      </c>
      <c r="I1054" s="230"/>
      <c r="J1054" s="226"/>
      <c r="K1054" s="226"/>
      <c r="L1054" s="231"/>
      <c r="M1054" s="232"/>
      <c r="N1054" s="233"/>
      <c r="O1054" s="233"/>
      <c r="P1054" s="233"/>
      <c r="Q1054" s="233"/>
      <c r="R1054" s="233"/>
      <c r="S1054" s="233"/>
      <c r="T1054" s="234"/>
      <c r="AT1054" s="235" t="s">
        <v>417</v>
      </c>
      <c r="AU1054" s="235" t="s">
        <v>87</v>
      </c>
      <c r="AV1054" s="13" t="s">
        <v>87</v>
      </c>
      <c r="AW1054" s="13" t="s">
        <v>43</v>
      </c>
      <c r="AX1054" s="13" t="s">
        <v>79</v>
      </c>
      <c r="AY1054" s="235" t="s">
        <v>406</v>
      </c>
    </row>
    <row r="1055" spans="2:65" s="13" customFormat="1" x14ac:dyDescent="0.3">
      <c r="B1055" s="225"/>
      <c r="C1055" s="226"/>
      <c r="D1055" s="215" t="s">
        <v>417</v>
      </c>
      <c r="E1055" s="227" t="s">
        <v>36</v>
      </c>
      <c r="F1055" s="228" t="s">
        <v>5826</v>
      </c>
      <c r="G1055" s="226"/>
      <c r="H1055" s="229">
        <v>-0.40799999999999997</v>
      </c>
      <c r="I1055" s="230"/>
      <c r="J1055" s="226"/>
      <c r="K1055" s="226"/>
      <c r="L1055" s="231"/>
      <c r="M1055" s="232"/>
      <c r="N1055" s="233"/>
      <c r="O1055" s="233"/>
      <c r="P1055" s="233"/>
      <c r="Q1055" s="233"/>
      <c r="R1055" s="233"/>
      <c r="S1055" s="233"/>
      <c r="T1055" s="234"/>
      <c r="AT1055" s="235" t="s">
        <v>417</v>
      </c>
      <c r="AU1055" s="235" t="s">
        <v>87</v>
      </c>
      <c r="AV1055" s="13" t="s">
        <v>87</v>
      </c>
      <c r="AW1055" s="13" t="s">
        <v>43</v>
      </c>
      <c r="AX1055" s="13" t="s">
        <v>79</v>
      </c>
      <c r="AY1055" s="235" t="s">
        <v>406</v>
      </c>
    </row>
    <row r="1056" spans="2:65" s="13" customFormat="1" x14ac:dyDescent="0.3">
      <c r="B1056" s="225"/>
      <c r="C1056" s="226"/>
      <c r="D1056" s="215" t="s">
        <v>417</v>
      </c>
      <c r="E1056" s="227" t="s">
        <v>36</v>
      </c>
      <c r="F1056" s="228" t="s">
        <v>5823</v>
      </c>
      <c r="G1056" s="226"/>
      <c r="H1056" s="229">
        <v>-0.13300000000000001</v>
      </c>
      <c r="I1056" s="230"/>
      <c r="J1056" s="226"/>
      <c r="K1056" s="226"/>
      <c r="L1056" s="231"/>
      <c r="M1056" s="232"/>
      <c r="N1056" s="233"/>
      <c r="O1056" s="233"/>
      <c r="P1056" s="233"/>
      <c r="Q1056" s="233"/>
      <c r="R1056" s="233"/>
      <c r="S1056" s="233"/>
      <c r="T1056" s="234"/>
      <c r="AT1056" s="235" t="s">
        <v>417</v>
      </c>
      <c r="AU1056" s="235" t="s">
        <v>87</v>
      </c>
      <c r="AV1056" s="13" t="s">
        <v>87</v>
      </c>
      <c r="AW1056" s="13" t="s">
        <v>43</v>
      </c>
      <c r="AX1056" s="13" t="s">
        <v>79</v>
      </c>
      <c r="AY1056" s="235" t="s">
        <v>406</v>
      </c>
    </row>
    <row r="1057" spans="2:65" s="14" customFormat="1" x14ac:dyDescent="0.3">
      <c r="B1057" s="236"/>
      <c r="C1057" s="237"/>
      <c r="D1057" s="247" t="s">
        <v>417</v>
      </c>
      <c r="E1057" s="248" t="s">
        <v>36</v>
      </c>
      <c r="F1057" s="249" t="s">
        <v>421</v>
      </c>
      <c r="G1057" s="237"/>
      <c r="H1057" s="250">
        <v>5.7089999999999996</v>
      </c>
      <c r="I1057" s="241"/>
      <c r="J1057" s="237"/>
      <c r="K1057" s="237"/>
      <c r="L1057" s="242"/>
      <c r="M1057" s="243"/>
      <c r="N1057" s="244"/>
      <c r="O1057" s="244"/>
      <c r="P1057" s="244"/>
      <c r="Q1057" s="244"/>
      <c r="R1057" s="244"/>
      <c r="S1057" s="244"/>
      <c r="T1057" s="245"/>
      <c r="AT1057" s="246" t="s">
        <v>417</v>
      </c>
      <c r="AU1057" s="246" t="s">
        <v>87</v>
      </c>
      <c r="AV1057" s="14" t="s">
        <v>415</v>
      </c>
      <c r="AW1057" s="14" t="s">
        <v>43</v>
      </c>
      <c r="AX1057" s="14" t="s">
        <v>23</v>
      </c>
      <c r="AY1057" s="246" t="s">
        <v>406</v>
      </c>
    </row>
    <row r="1058" spans="2:65" s="1" customFormat="1" ht="22.5" customHeight="1" x14ac:dyDescent="0.3">
      <c r="B1058" s="37"/>
      <c r="C1058" s="201" t="s">
        <v>1855</v>
      </c>
      <c r="D1058" s="201" t="s">
        <v>410</v>
      </c>
      <c r="E1058" s="202" t="s">
        <v>2056</v>
      </c>
      <c r="F1058" s="203" t="s">
        <v>2057</v>
      </c>
      <c r="G1058" s="204" t="s">
        <v>466</v>
      </c>
      <c r="H1058" s="205">
        <v>12.054</v>
      </c>
      <c r="I1058" s="206"/>
      <c r="J1058" s="207">
        <f>ROUND(I1058*H1058,2)</f>
        <v>0</v>
      </c>
      <c r="K1058" s="203" t="s">
        <v>414</v>
      </c>
      <c r="L1058" s="57"/>
      <c r="M1058" s="208" t="s">
        <v>36</v>
      </c>
      <c r="N1058" s="209" t="s">
        <v>50</v>
      </c>
      <c r="O1058" s="38"/>
      <c r="P1058" s="210">
        <f>O1058*H1058</f>
        <v>0</v>
      </c>
      <c r="Q1058" s="210">
        <v>6.3200000000000001E-3</v>
      </c>
      <c r="R1058" s="210">
        <f>Q1058*H1058</f>
        <v>7.6181280000000004E-2</v>
      </c>
      <c r="S1058" s="210">
        <v>0</v>
      </c>
      <c r="T1058" s="211">
        <f>S1058*H1058</f>
        <v>0</v>
      </c>
      <c r="AR1058" s="19" t="s">
        <v>415</v>
      </c>
      <c r="AT1058" s="19" t="s">
        <v>410</v>
      </c>
      <c r="AU1058" s="19" t="s">
        <v>87</v>
      </c>
      <c r="AY1058" s="19" t="s">
        <v>406</v>
      </c>
      <c r="BE1058" s="212">
        <f>IF(N1058="základní",J1058,0)</f>
        <v>0</v>
      </c>
      <c r="BF1058" s="212">
        <f>IF(N1058="snížená",J1058,0)</f>
        <v>0</v>
      </c>
      <c r="BG1058" s="212">
        <f>IF(N1058="zákl. přenesená",J1058,0)</f>
        <v>0</v>
      </c>
      <c r="BH1058" s="212">
        <f>IF(N1058="sníž. přenesená",J1058,0)</f>
        <v>0</v>
      </c>
      <c r="BI1058" s="212">
        <f>IF(N1058="nulová",J1058,0)</f>
        <v>0</v>
      </c>
      <c r="BJ1058" s="19" t="s">
        <v>23</v>
      </c>
      <c r="BK1058" s="212">
        <f>ROUND(I1058*H1058,2)</f>
        <v>0</v>
      </c>
      <c r="BL1058" s="19" t="s">
        <v>415</v>
      </c>
      <c r="BM1058" s="19" t="s">
        <v>5827</v>
      </c>
    </row>
    <row r="1059" spans="2:65" s="12" customFormat="1" x14ac:dyDescent="0.3">
      <c r="B1059" s="213"/>
      <c r="C1059" s="214"/>
      <c r="D1059" s="215" t="s">
        <v>417</v>
      </c>
      <c r="E1059" s="216" t="s">
        <v>36</v>
      </c>
      <c r="F1059" s="217" t="s">
        <v>5828</v>
      </c>
      <c r="G1059" s="214"/>
      <c r="H1059" s="218" t="s">
        <v>36</v>
      </c>
      <c r="I1059" s="219"/>
      <c r="J1059" s="214"/>
      <c r="K1059" s="214"/>
      <c r="L1059" s="220"/>
      <c r="M1059" s="221"/>
      <c r="N1059" s="222"/>
      <c r="O1059" s="222"/>
      <c r="P1059" s="222"/>
      <c r="Q1059" s="222"/>
      <c r="R1059" s="222"/>
      <c r="S1059" s="222"/>
      <c r="T1059" s="223"/>
      <c r="AT1059" s="224" t="s">
        <v>417</v>
      </c>
      <c r="AU1059" s="224" t="s">
        <v>87</v>
      </c>
      <c r="AV1059" s="12" t="s">
        <v>23</v>
      </c>
      <c r="AW1059" s="12" t="s">
        <v>43</v>
      </c>
      <c r="AX1059" s="12" t="s">
        <v>79</v>
      </c>
      <c r="AY1059" s="224" t="s">
        <v>406</v>
      </c>
    </row>
    <row r="1060" spans="2:65" s="13" customFormat="1" x14ac:dyDescent="0.3">
      <c r="B1060" s="225"/>
      <c r="C1060" s="226"/>
      <c r="D1060" s="247" t="s">
        <v>417</v>
      </c>
      <c r="E1060" s="251" t="s">
        <v>36</v>
      </c>
      <c r="F1060" s="252" t="s">
        <v>5829</v>
      </c>
      <c r="G1060" s="226"/>
      <c r="H1060" s="253">
        <v>12.054</v>
      </c>
      <c r="I1060" s="230"/>
      <c r="J1060" s="226"/>
      <c r="K1060" s="226"/>
      <c r="L1060" s="231"/>
      <c r="M1060" s="232"/>
      <c r="N1060" s="233"/>
      <c r="O1060" s="233"/>
      <c r="P1060" s="233"/>
      <c r="Q1060" s="233"/>
      <c r="R1060" s="233"/>
      <c r="S1060" s="233"/>
      <c r="T1060" s="234"/>
      <c r="AT1060" s="235" t="s">
        <v>417</v>
      </c>
      <c r="AU1060" s="235" t="s">
        <v>87</v>
      </c>
      <c r="AV1060" s="13" t="s">
        <v>87</v>
      </c>
      <c r="AW1060" s="13" t="s">
        <v>43</v>
      </c>
      <c r="AX1060" s="13" t="s">
        <v>23</v>
      </c>
      <c r="AY1060" s="235" t="s">
        <v>406</v>
      </c>
    </row>
    <row r="1061" spans="2:65" s="1" customFormat="1" ht="22.5" customHeight="1" x14ac:dyDescent="0.3">
      <c r="B1061" s="37"/>
      <c r="C1061" s="201" t="s">
        <v>1861</v>
      </c>
      <c r="D1061" s="201" t="s">
        <v>410</v>
      </c>
      <c r="E1061" s="202" t="s">
        <v>2030</v>
      </c>
      <c r="F1061" s="203" t="s">
        <v>2031</v>
      </c>
      <c r="G1061" s="204" t="s">
        <v>466</v>
      </c>
      <c r="H1061" s="205">
        <v>9.7919999999999998</v>
      </c>
      <c r="I1061" s="206"/>
      <c r="J1061" s="207">
        <f>ROUND(I1061*H1061,2)</f>
        <v>0</v>
      </c>
      <c r="K1061" s="203" t="s">
        <v>414</v>
      </c>
      <c r="L1061" s="57"/>
      <c r="M1061" s="208" t="s">
        <v>36</v>
      </c>
      <c r="N1061" s="209" t="s">
        <v>50</v>
      </c>
      <c r="O1061" s="38"/>
      <c r="P1061" s="210">
        <f>O1061*H1061</f>
        <v>0</v>
      </c>
      <c r="Q1061" s="210">
        <v>6.3899999999999998E-3</v>
      </c>
      <c r="R1061" s="210">
        <f>Q1061*H1061</f>
        <v>6.2570879999999995E-2</v>
      </c>
      <c r="S1061" s="210">
        <v>0</v>
      </c>
      <c r="T1061" s="211">
        <f>S1061*H1061</f>
        <v>0</v>
      </c>
      <c r="AR1061" s="19" t="s">
        <v>415</v>
      </c>
      <c r="AT1061" s="19" t="s">
        <v>410</v>
      </c>
      <c r="AU1061" s="19" t="s">
        <v>87</v>
      </c>
      <c r="AY1061" s="19" t="s">
        <v>406</v>
      </c>
      <c r="BE1061" s="212">
        <f>IF(N1061="základní",J1061,0)</f>
        <v>0</v>
      </c>
      <c r="BF1061" s="212">
        <f>IF(N1061="snížená",J1061,0)</f>
        <v>0</v>
      </c>
      <c r="BG1061" s="212">
        <f>IF(N1061="zákl. přenesená",J1061,0)</f>
        <v>0</v>
      </c>
      <c r="BH1061" s="212">
        <f>IF(N1061="sníž. přenesená",J1061,0)</f>
        <v>0</v>
      </c>
      <c r="BI1061" s="212">
        <f>IF(N1061="nulová",J1061,0)</f>
        <v>0</v>
      </c>
      <c r="BJ1061" s="19" t="s">
        <v>23</v>
      </c>
      <c r="BK1061" s="212">
        <f>ROUND(I1061*H1061,2)</f>
        <v>0</v>
      </c>
      <c r="BL1061" s="19" t="s">
        <v>415</v>
      </c>
      <c r="BM1061" s="19" t="s">
        <v>5830</v>
      </c>
    </row>
    <row r="1062" spans="2:65" s="12" customFormat="1" x14ac:dyDescent="0.3">
      <c r="B1062" s="213"/>
      <c r="C1062" s="214"/>
      <c r="D1062" s="215" t="s">
        <v>417</v>
      </c>
      <c r="E1062" s="216" t="s">
        <v>36</v>
      </c>
      <c r="F1062" s="217" t="s">
        <v>2013</v>
      </c>
      <c r="G1062" s="214"/>
      <c r="H1062" s="218" t="s">
        <v>36</v>
      </c>
      <c r="I1062" s="219"/>
      <c r="J1062" s="214"/>
      <c r="K1062" s="214"/>
      <c r="L1062" s="220"/>
      <c r="M1062" s="221"/>
      <c r="N1062" s="222"/>
      <c r="O1062" s="222"/>
      <c r="P1062" s="222"/>
      <c r="Q1062" s="222"/>
      <c r="R1062" s="222"/>
      <c r="S1062" s="222"/>
      <c r="T1062" s="223"/>
      <c r="AT1062" s="224" t="s">
        <v>417</v>
      </c>
      <c r="AU1062" s="224" t="s">
        <v>87</v>
      </c>
      <c r="AV1062" s="12" t="s">
        <v>23</v>
      </c>
      <c r="AW1062" s="12" t="s">
        <v>43</v>
      </c>
      <c r="AX1062" s="12" t="s">
        <v>79</v>
      </c>
      <c r="AY1062" s="224" t="s">
        <v>406</v>
      </c>
    </row>
    <row r="1063" spans="2:65" s="13" customFormat="1" x14ac:dyDescent="0.3">
      <c r="B1063" s="225"/>
      <c r="C1063" s="226"/>
      <c r="D1063" s="215" t="s">
        <v>417</v>
      </c>
      <c r="E1063" s="227" t="s">
        <v>36</v>
      </c>
      <c r="F1063" s="228" t="s">
        <v>5831</v>
      </c>
      <c r="G1063" s="226"/>
      <c r="H1063" s="229">
        <v>5.1840000000000002</v>
      </c>
      <c r="I1063" s="230"/>
      <c r="J1063" s="226"/>
      <c r="K1063" s="226"/>
      <c r="L1063" s="231"/>
      <c r="M1063" s="232"/>
      <c r="N1063" s="233"/>
      <c r="O1063" s="233"/>
      <c r="P1063" s="233"/>
      <c r="Q1063" s="233"/>
      <c r="R1063" s="233"/>
      <c r="S1063" s="233"/>
      <c r="T1063" s="234"/>
      <c r="AT1063" s="235" t="s">
        <v>417</v>
      </c>
      <c r="AU1063" s="235" t="s">
        <v>87</v>
      </c>
      <c r="AV1063" s="13" t="s">
        <v>87</v>
      </c>
      <c r="AW1063" s="13" t="s">
        <v>43</v>
      </c>
      <c r="AX1063" s="13" t="s">
        <v>79</v>
      </c>
      <c r="AY1063" s="235" t="s">
        <v>406</v>
      </c>
    </row>
    <row r="1064" spans="2:65" s="13" customFormat="1" x14ac:dyDescent="0.3">
      <c r="B1064" s="225"/>
      <c r="C1064" s="226"/>
      <c r="D1064" s="215" t="s">
        <v>417</v>
      </c>
      <c r="E1064" s="227" t="s">
        <v>36</v>
      </c>
      <c r="F1064" s="228" t="s">
        <v>5832</v>
      </c>
      <c r="G1064" s="226"/>
      <c r="H1064" s="229">
        <v>4.6079999999999997</v>
      </c>
      <c r="I1064" s="230"/>
      <c r="J1064" s="226"/>
      <c r="K1064" s="226"/>
      <c r="L1064" s="231"/>
      <c r="M1064" s="232"/>
      <c r="N1064" s="233"/>
      <c r="O1064" s="233"/>
      <c r="P1064" s="233"/>
      <c r="Q1064" s="233"/>
      <c r="R1064" s="233"/>
      <c r="S1064" s="233"/>
      <c r="T1064" s="234"/>
      <c r="AT1064" s="235" t="s">
        <v>417</v>
      </c>
      <c r="AU1064" s="235" t="s">
        <v>87</v>
      </c>
      <c r="AV1064" s="13" t="s">
        <v>87</v>
      </c>
      <c r="AW1064" s="13" t="s">
        <v>43</v>
      </c>
      <c r="AX1064" s="13" t="s">
        <v>79</v>
      </c>
      <c r="AY1064" s="235" t="s">
        <v>406</v>
      </c>
    </row>
    <row r="1065" spans="2:65" s="14" customFormat="1" x14ac:dyDescent="0.3">
      <c r="B1065" s="236"/>
      <c r="C1065" s="237"/>
      <c r="D1065" s="247" t="s">
        <v>417</v>
      </c>
      <c r="E1065" s="248" t="s">
        <v>36</v>
      </c>
      <c r="F1065" s="249" t="s">
        <v>421</v>
      </c>
      <c r="G1065" s="237"/>
      <c r="H1065" s="250">
        <v>9.7919999999999998</v>
      </c>
      <c r="I1065" s="241"/>
      <c r="J1065" s="237"/>
      <c r="K1065" s="237"/>
      <c r="L1065" s="242"/>
      <c r="M1065" s="243"/>
      <c r="N1065" s="244"/>
      <c r="O1065" s="244"/>
      <c r="P1065" s="244"/>
      <c r="Q1065" s="244"/>
      <c r="R1065" s="244"/>
      <c r="S1065" s="244"/>
      <c r="T1065" s="245"/>
      <c r="AT1065" s="246" t="s">
        <v>417</v>
      </c>
      <c r="AU1065" s="246" t="s">
        <v>87</v>
      </c>
      <c r="AV1065" s="14" t="s">
        <v>415</v>
      </c>
      <c r="AW1065" s="14" t="s">
        <v>43</v>
      </c>
      <c r="AX1065" s="14" t="s">
        <v>23</v>
      </c>
      <c r="AY1065" s="246" t="s">
        <v>406</v>
      </c>
    </row>
    <row r="1066" spans="2:65" s="1" customFormat="1" ht="22.5" customHeight="1" x14ac:dyDescent="0.3">
      <c r="B1066" s="37"/>
      <c r="C1066" s="201" t="s">
        <v>1867</v>
      </c>
      <c r="D1066" s="201" t="s">
        <v>410</v>
      </c>
      <c r="E1066" s="202" t="s">
        <v>4456</v>
      </c>
      <c r="F1066" s="203" t="s">
        <v>5833</v>
      </c>
      <c r="G1066" s="204" t="s">
        <v>413</v>
      </c>
      <c r="H1066" s="205">
        <v>17.936</v>
      </c>
      <c r="I1066" s="206"/>
      <c r="J1066" s="207">
        <f>ROUND(I1066*H1066,2)</f>
        <v>0</v>
      </c>
      <c r="K1066" s="203" t="s">
        <v>36</v>
      </c>
      <c r="L1066" s="57"/>
      <c r="M1066" s="208" t="s">
        <v>36</v>
      </c>
      <c r="N1066" s="209" t="s">
        <v>50</v>
      </c>
      <c r="O1066" s="38"/>
      <c r="P1066" s="210">
        <f>O1066*H1066</f>
        <v>0</v>
      </c>
      <c r="Q1066" s="210">
        <v>0</v>
      </c>
      <c r="R1066" s="210">
        <f>Q1066*H1066</f>
        <v>0</v>
      </c>
      <c r="S1066" s="210">
        <v>0</v>
      </c>
      <c r="T1066" s="211">
        <f>S1066*H1066</f>
        <v>0</v>
      </c>
      <c r="AR1066" s="19" t="s">
        <v>415</v>
      </c>
      <c r="AT1066" s="19" t="s">
        <v>410</v>
      </c>
      <c r="AU1066" s="19" t="s">
        <v>87</v>
      </c>
      <c r="AY1066" s="19" t="s">
        <v>406</v>
      </c>
      <c r="BE1066" s="212">
        <f>IF(N1066="základní",J1066,0)</f>
        <v>0</v>
      </c>
      <c r="BF1066" s="212">
        <f>IF(N1066="snížená",J1066,0)</f>
        <v>0</v>
      </c>
      <c r="BG1066" s="212">
        <f>IF(N1066="zákl. přenesená",J1066,0)</f>
        <v>0</v>
      </c>
      <c r="BH1066" s="212">
        <f>IF(N1066="sníž. přenesená",J1066,0)</f>
        <v>0</v>
      </c>
      <c r="BI1066" s="212">
        <f>IF(N1066="nulová",J1066,0)</f>
        <v>0</v>
      </c>
      <c r="BJ1066" s="19" t="s">
        <v>23</v>
      </c>
      <c r="BK1066" s="212">
        <f>ROUND(I1066*H1066,2)</f>
        <v>0</v>
      </c>
      <c r="BL1066" s="19" t="s">
        <v>415</v>
      </c>
      <c r="BM1066" s="19" t="s">
        <v>5834</v>
      </c>
    </row>
    <row r="1067" spans="2:65" s="12" customFormat="1" x14ac:dyDescent="0.3">
      <c r="B1067" s="213"/>
      <c r="C1067" s="214"/>
      <c r="D1067" s="215" t="s">
        <v>417</v>
      </c>
      <c r="E1067" s="216" t="s">
        <v>36</v>
      </c>
      <c r="F1067" s="217" t="s">
        <v>5492</v>
      </c>
      <c r="G1067" s="214"/>
      <c r="H1067" s="218" t="s">
        <v>36</v>
      </c>
      <c r="I1067" s="219"/>
      <c r="J1067" s="214"/>
      <c r="K1067" s="214"/>
      <c r="L1067" s="220"/>
      <c r="M1067" s="221"/>
      <c r="N1067" s="222"/>
      <c r="O1067" s="222"/>
      <c r="P1067" s="222"/>
      <c r="Q1067" s="222"/>
      <c r="R1067" s="222"/>
      <c r="S1067" s="222"/>
      <c r="T1067" s="223"/>
      <c r="AT1067" s="224" t="s">
        <v>417</v>
      </c>
      <c r="AU1067" s="224" t="s">
        <v>87</v>
      </c>
      <c r="AV1067" s="12" t="s">
        <v>23</v>
      </c>
      <c r="AW1067" s="12" t="s">
        <v>43</v>
      </c>
      <c r="AX1067" s="12" t="s">
        <v>79</v>
      </c>
      <c r="AY1067" s="224" t="s">
        <v>406</v>
      </c>
    </row>
    <row r="1068" spans="2:65" s="13" customFormat="1" x14ac:dyDescent="0.3">
      <c r="B1068" s="225"/>
      <c r="C1068" s="226"/>
      <c r="D1068" s="215" t="s">
        <v>417</v>
      </c>
      <c r="E1068" s="227" t="s">
        <v>36</v>
      </c>
      <c r="F1068" s="228" t="s">
        <v>5835</v>
      </c>
      <c r="G1068" s="226"/>
      <c r="H1068" s="229">
        <v>17.137</v>
      </c>
      <c r="I1068" s="230"/>
      <c r="J1068" s="226"/>
      <c r="K1068" s="226"/>
      <c r="L1068" s="231"/>
      <c r="M1068" s="232"/>
      <c r="N1068" s="233"/>
      <c r="O1068" s="233"/>
      <c r="P1068" s="233"/>
      <c r="Q1068" s="233"/>
      <c r="R1068" s="233"/>
      <c r="S1068" s="233"/>
      <c r="T1068" s="234"/>
      <c r="AT1068" s="235" t="s">
        <v>417</v>
      </c>
      <c r="AU1068" s="235" t="s">
        <v>87</v>
      </c>
      <c r="AV1068" s="13" t="s">
        <v>87</v>
      </c>
      <c r="AW1068" s="13" t="s">
        <v>43</v>
      </c>
      <c r="AX1068" s="13" t="s">
        <v>79</v>
      </c>
      <c r="AY1068" s="235" t="s">
        <v>406</v>
      </c>
    </row>
    <row r="1069" spans="2:65" s="13" customFormat="1" x14ac:dyDescent="0.3">
      <c r="B1069" s="225"/>
      <c r="C1069" s="226"/>
      <c r="D1069" s="215" t="s">
        <v>417</v>
      </c>
      <c r="E1069" s="227" t="s">
        <v>36</v>
      </c>
      <c r="F1069" s="228" t="s">
        <v>5836</v>
      </c>
      <c r="G1069" s="226"/>
      <c r="H1069" s="229">
        <v>0.79900000000000004</v>
      </c>
      <c r="I1069" s="230"/>
      <c r="J1069" s="226"/>
      <c r="K1069" s="226"/>
      <c r="L1069" s="231"/>
      <c r="M1069" s="232"/>
      <c r="N1069" s="233"/>
      <c r="O1069" s="233"/>
      <c r="P1069" s="233"/>
      <c r="Q1069" s="233"/>
      <c r="R1069" s="233"/>
      <c r="S1069" s="233"/>
      <c r="T1069" s="234"/>
      <c r="AT1069" s="235" t="s">
        <v>417</v>
      </c>
      <c r="AU1069" s="235" t="s">
        <v>87</v>
      </c>
      <c r="AV1069" s="13" t="s">
        <v>87</v>
      </c>
      <c r="AW1069" s="13" t="s">
        <v>43</v>
      </c>
      <c r="AX1069" s="13" t="s">
        <v>79</v>
      </c>
      <c r="AY1069" s="235" t="s">
        <v>406</v>
      </c>
    </row>
    <row r="1070" spans="2:65" s="14" customFormat="1" x14ac:dyDescent="0.3">
      <c r="B1070" s="236"/>
      <c r="C1070" s="237"/>
      <c r="D1070" s="247" t="s">
        <v>417</v>
      </c>
      <c r="E1070" s="248" t="s">
        <v>36</v>
      </c>
      <c r="F1070" s="249" t="s">
        <v>421</v>
      </c>
      <c r="G1070" s="237"/>
      <c r="H1070" s="250">
        <v>17.936</v>
      </c>
      <c r="I1070" s="241"/>
      <c r="J1070" s="237"/>
      <c r="K1070" s="237"/>
      <c r="L1070" s="242"/>
      <c r="M1070" s="243"/>
      <c r="N1070" s="244"/>
      <c r="O1070" s="244"/>
      <c r="P1070" s="244"/>
      <c r="Q1070" s="244"/>
      <c r="R1070" s="244"/>
      <c r="S1070" s="244"/>
      <c r="T1070" s="245"/>
      <c r="AT1070" s="246" t="s">
        <v>417</v>
      </c>
      <c r="AU1070" s="246" t="s">
        <v>87</v>
      </c>
      <c r="AV1070" s="14" t="s">
        <v>415</v>
      </c>
      <c r="AW1070" s="14" t="s">
        <v>43</v>
      </c>
      <c r="AX1070" s="14" t="s">
        <v>23</v>
      </c>
      <c r="AY1070" s="246" t="s">
        <v>406</v>
      </c>
    </row>
    <row r="1071" spans="2:65" s="1" customFormat="1" ht="22.5" customHeight="1" x14ac:dyDescent="0.3">
      <c r="B1071" s="37"/>
      <c r="C1071" s="201" t="s">
        <v>1871</v>
      </c>
      <c r="D1071" s="201" t="s">
        <v>410</v>
      </c>
      <c r="E1071" s="202" t="s">
        <v>2056</v>
      </c>
      <c r="F1071" s="203" t="s">
        <v>2057</v>
      </c>
      <c r="G1071" s="204" t="s">
        <v>466</v>
      </c>
      <c r="H1071" s="205">
        <v>8.3559999999999999</v>
      </c>
      <c r="I1071" s="206"/>
      <c r="J1071" s="207">
        <f>ROUND(I1071*H1071,2)</f>
        <v>0</v>
      </c>
      <c r="K1071" s="203" t="s">
        <v>414</v>
      </c>
      <c r="L1071" s="57"/>
      <c r="M1071" s="208" t="s">
        <v>36</v>
      </c>
      <c r="N1071" s="209" t="s">
        <v>50</v>
      </c>
      <c r="O1071" s="38"/>
      <c r="P1071" s="210">
        <f>O1071*H1071</f>
        <v>0</v>
      </c>
      <c r="Q1071" s="210">
        <v>6.3200000000000001E-3</v>
      </c>
      <c r="R1071" s="210">
        <f>Q1071*H1071</f>
        <v>5.2809920000000003E-2</v>
      </c>
      <c r="S1071" s="210">
        <v>0</v>
      </c>
      <c r="T1071" s="211">
        <f>S1071*H1071</f>
        <v>0</v>
      </c>
      <c r="AR1071" s="19" t="s">
        <v>415</v>
      </c>
      <c r="AT1071" s="19" t="s">
        <v>410</v>
      </c>
      <c r="AU1071" s="19" t="s">
        <v>87</v>
      </c>
      <c r="AY1071" s="19" t="s">
        <v>406</v>
      </c>
      <c r="BE1071" s="212">
        <f>IF(N1071="základní",J1071,0)</f>
        <v>0</v>
      </c>
      <c r="BF1071" s="212">
        <f>IF(N1071="snížená",J1071,0)</f>
        <v>0</v>
      </c>
      <c r="BG1071" s="212">
        <f>IF(N1071="zákl. přenesená",J1071,0)</f>
        <v>0</v>
      </c>
      <c r="BH1071" s="212">
        <f>IF(N1071="sníž. přenesená",J1071,0)</f>
        <v>0</v>
      </c>
      <c r="BI1071" s="212">
        <f>IF(N1071="nulová",J1071,0)</f>
        <v>0</v>
      </c>
      <c r="BJ1071" s="19" t="s">
        <v>23</v>
      </c>
      <c r="BK1071" s="212">
        <f>ROUND(I1071*H1071,2)</f>
        <v>0</v>
      </c>
      <c r="BL1071" s="19" t="s">
        <v>415</v>
      </c>
      <c r="BM1071" s="19" t="s">
        <v>5837</v>
      </c>
    </row>
    <row r="1072" spans="2:65" s="12" customFormat="1" x14ac:dyDescent="0.3">
      <c r="B1072" s="213"/>
      <c r="C1072" s="214"/>
      <c r="D1072" s="215" t="s">
        <v>417</v>
      </c>
      <c r="E1072" s="216" t="s">
        <v>36</v>
      </c>
      <c r="F1072" s="217" t="s">
        <v>5492</v>
      </c>
      <c r="G1072" s="214"/>
      <c r="H1072" s="218" t="s">
        <v>36</v>
      </c>
      <c r="I1072" s="219"/>
      <c r="J1072" s="214"/>
      <c r="K1072" s="214"/>
      <c r="L1072" s="220"/>
      <c r="M1072" s="221"/>
      <c r="N1072" s="222"/>
      <c r="O1072" s="222"/>
      <c r="P1072" s="222"/>
      <c r="Q1072" s="222"/>
      <c r="R1072" s="222"/>
      <c r="S1072" s="222"/>
      <c r="T1072" s="223"/>
      <c r="AT1072" s="224" t="s">
        <v>417</v>
      </c>
      <c r="AU1072" s="224" t="s">
        <v>87</v>
      </c>
      <c r="AV1072" s="12" t="s">
        <v>23</v>
      </c>
      <c r="AW1072" s="12" t="s">
        <v>43</v>
      </c>
      <c r="AX1072" s="12" t="s">
        <v>79</v>
      </c>
      <c r="AY1072" s="224" t="s">
        <v>406</v>
      </c>
    </row>
    <row r="1073" spans="2:65" s="13" customFormat="1" x14ac:dyDescent="0.3">
      <c r="B1073" s="225"/>
      <c r="C1073" s="226"/>
      <c r="D1073" s="247" t="s">
        <v>417</v>
      </c>
      <c r="E1073" s="251" t="s">
        <v>36</v>
      </c>
      <c r="F1073" s="252" t="s">
        <v>5838</v>
      </c>
      <c r="G1073" s="226"/>
      <c r="H1073" s="253">
        <v>8.3559999999999999</v>
      </c>
      <c r="I1073" s="230"/>
      <c r="J1073" s="226"/>
      <c r="K1073" s="226"/>
      <c r="L1073" s="231"/>
      <c r="M1073" s="232"/>
      <c r="N1073" s="233"/>
      <c r="O1073" s="233"/>
      <c r="P1073" s="233"/>
      <c r="Q1073" s="233"/>
      <c r="R1073" s="233"/>
      <c r="S1073" s="233"/>
      <c r="T1073" s="234"/>
      <c r="AT1073" s="235" t="s">
        <v>417</v>
      </c>
      <c r="AU1073" s="235" t="s">
        <v>87</v>
      </c>
      <c r="AV1073" s="13" t="s">
        <v>87</v>
      </c>
      <c r="AW1073" s="13" t="s">
        <v>43</v>
      </c>
      <c r="AX1073" s="13" t="s">
        <v>23</v>
      </c>
      <c r="AY1073" s="235" t="s">
        <v>406</v>
      </c>
    </row>
    <row r="1074" spans="2:65" s="1" customFormat="1" ht="22.5" customHeight="1" x14ac:dyDescent="0.3">
      <c r="B1074" s="37"/>
      <c r="C1074" s="201" t="s">
        <v>1891</v>
      </c>
      <c r="D1074" s="201" t="s">
        <v>410</v>
      </c>
      <c r="E1074" s="202" t="s">
        <v>1966</v>
      </c>
      <c r="F1074" s="203" t="s">
        <v>1967</v>
      </c>
      <c r="G1074" s="204" t="s">
        <v>1363</v>
      </c>
      <c r="H1074" s="205">
        <v>7</v>
      </c>
      <c r="I1074" s="206"/>
      <c r="J1074" s="207">
        <f>ROUND(I1074*H1074,2)</f>
        <v>0</v>
      </c>
      <c r="K1074" s="203" t="s">
        <v>414</v>
      </c>
      <c r="L1074" s="57"/>
      <c r="M1074" s="208" t="s">
        <v>36</v>
      </c>
      <c r="N1074" s="209" t="s">
        <v>50</v>
      </c>
      <c r="O1074" s="38"/>
      <c r="P1074" s="210">
        <f>O1074*H1074</f>
        <v>0</v>
      </c>
      <c r="Q1074" s="210">
        <v>6.6E-3</v>
      </c>
      <c r="R1074" s="210">
        <f>Q1074*H1074</f>
        <v>4.6199999999999998E-2</v>
      </c>
      <c r="S1074" s="210">
        <v>0</v>
      </c>
      <c r="T1074" s="211">
        <f>S1074*H1074</f>
        <v>0</v>
      </c>
      <c r="AR1074" s="19" t="s">
        <v>415</v>
      </c>
      <c r="AT1074" s="19" t="s">
        <v>410</v>
      </c>
      <c r="AU1074" s="19" t="s">
        <v>87</v>
      </c>
      <c r="AY1074" s="19" t="s">
        <v>406</v>
      </c>
      <c r="BE1074" s="212">
        <f>IF(N1074="základní",J1074,0)</f>
        <v>0</v>
      </c>
      <c r="BF1074" s="212">
        <f>IF(N1074="snížená",J1074,0)</f>
        <v>0</v>
      </c>
      <c r="BG1074" s="212">
        <f>IF(N1074="zákl. přenesená",J1074,0)</f>
        <v>0</v>
      </c>
      <c r="BH1074" s="212">
        <f>IF(N1074="sníž. přenesená",J1074,0)</f>
        <v>0</v>
      </c>
      <c r="BI1074" s="212">
        <f>IF(N1074="nulová",J1074,0)</f>
        <v>0</v>
      </c>
      <c r="BJ1074" s="19" t="s">
        <v>23</v>
      </c>
      <c r="BK1074" s="212">
        <f>ROUND(I1074*H1074,2)</f>
        <v>0</v>
      </c>
      <c r="BL1074" s="19" t="s">
        <v>415</v>
      </c>
      <c r="BM1074" s="19" t="s">
        <v>5839</v>
      </c>
    </row>
    <row r="1075" spans="2:65" s="13" customFormat="1" x14ac:dyDescent="0.3">
      <c r="B1075" s="225"/>
      <c r="C1075" s="226"/>
      <c r="D1075" s="247" t="s">
        <v>417</v>
      </c>
      <c r="E1075" s="251" t="s">
        <v>36</v>
      </c>
      <c r="F1075" s="252" t="s">
        <v>5840</v>
      </c>
      <c r="G1075" s="226"/>
      <c r="H1075" s="253">
        <v>7</v>
      </c>
      <c r="I1075" s="230"/>
      <c r="J1075" s="226"/>
      <c r="K1075" s="226"/>
      <c r="L1075" s="231"/>
      <c r="M1075" s="232"/>
      <c r="N1075" s="233"/>
      <c r="O1075" s="233"/>
      <c r="P1075" s="233"/>
      <c r="Q1075" s="233"/>
      <c r="R1075" s="233"/>
      <c r="S1075" s="233"/>
      <c r="T1075" s="234"/>
      <c r="AT1075" s="235" t="s">
        <v>417</v>
      </c>
      <c r="AU1075" s="235" t="s">
        <v>87</v>
      </c>
      <c r="AV1075" s="13" t="s">
        <v>87</v>
      </c>
      <c r="AW1075" s="13" t="s">
        <v>43</v>
      </c>
      <c r="AX1075" s="13" t="s">
        <v>23</v>
      </c>
      <c r="AY1075" s="235" t="s">
        <v>406</v>
      </c>
    </row>
    <row r="1076" spans="2:65" s="1" customFormat="1" ht="22.5" customHeight="1" x14ac:dyDescent="0.3">
      <c r="B1076" s="37"/>
      <c r="C1076" s="268" t="s">
        <v>1893</v>
      </c>
      <c r="D1076" s="268" t="s">
        <v>533</v>
      </c>
      <c r="E1076" s="269" t="s">
        <v>5841</v>
      </c>
      <c r="F1076" s="270" t="s">
        <v>5842</v>
      </c>
      <c r="G1076" s="271" t="s">
        <v>1363</v>
      </c>
      <c r="H1076" s="272">
        <v>4.04</v>
      </c>
      <c r="I1076" s="273"/>
      <c r="J1076" s="274">
        <f>ROUND(I1076*H1076,2)</f>
        <v>0</v>
      </c>
      <c r="K1076" s="270" t="s">
        <v>414</v>
      </c>
      <c r="L1076" s="275"/>
      <c r="M1076" s="276" t="s">
        <v>36</v>
      </c>
      <c r="N1076" s="277" t="s">
        <v>50</v>
      </c>
      <c r="O1076" s="38"/>
      <c r="P1076" s="210">
        <f>O1076*H1076</f>
        <v>0</v>
      </c>
      <c r="Q1076" s="210">
        <v>3.9E-2</v>
      </c>
      <c r="R1076" s="210">
        <f>Q1076*H1076</f>
        <v>0.15756000000000001</v>
      </c>
      <c r="S1076" s="210">
        <v>0</v>
      </c>
      <c r="T1076" s="211">
        <f>S1076*H1076</f>
        <v>0</v>
      </c>
      <c r="AR1076" s="19" t="s">
        <v>457</v>
      </c>
      <c r="AT1076" s="19" t="s">
        <v>533</v>
      </c>
      <c r="AU1076" s="19" t="s">
        <v>87</v>
      </c>
      <c r="AY1076" s="19" t="s">
        <v>406</v>
      </c>
      <c r="BE1076" s="212">
        <f>IF(N1076="základní",J1076,0)</f>
        <v>0</v>
      </c>
      <c r="BF1076" s="212">
        <f>IF(N1076="snížená",J1076,0)</f>
        <v>0</v>
      </c>
      <c r="BG1076" s="212">
        <f>IF(N1076="zákl. přenesená",J1076,0)</f>
        <v>0</v>
      </c>
      <c r="BH1076" s="212">
        <f>IF(N1076="sníž. přenesená",J1076,0)</f>
        <v>0</v>
      </c>
      <c r="BI1076" s="212">
        <f>IF(N1076="nulová",J1076,0)</f>
        <v>0</v>
      </c>
      <c r="BJ1076" s="19" t="s">
        <v>23</v>
      </c>
      <c r="BK1076" s="212">
        <f>ROUND(I1076*H1076,2)</f>
        <v>0</v>
      </c>
      <c r="BL1076" s="19" t="s">
        <v>415</v>
      </c>
      <c r="BM1076" s="19" t="s">
        <v>5843</v>
      </c>
    </row>
    <row r="1077" spans="2:65" s="13" customFormat="1" x14ac:dyDescent="0.3">
      <c r="B1077" s="225"/>
      <c r="C1077" s="226"/>
      <c r="D1077" s="247" t="s">
        <v>417</v>
      </c>
      <c r="E1077" s="226"/>
      <c r="F1077" s="252" t="s">
        <v>2454</v>
      </c>
      <c r="G1077" s="226"/>
      <c r="H1077" s="253">
        <v>4.04</v>
      </c>
      <c r="I1077" s="230"/>
      <c r="J1077" s="226"/>
      <c r="K1077" s="226"/>
      <c r="L1077" s="231"/>
      <c r="M1077" s="232"/>
      <c r="N1077" s="233"/>
      <c r="O1077" s="233"/>
      <c r="P1077" s="233"/>
      <c r="Q1077" s="233"/>
      <c r="R1077" s="233"/>
      <c r="S1077" s="233"/>
      <c r="T1077" s="234"/>
      <c r="AT1077" s="235" t="s">
        <v>417</v>
      </c>
      <c r="AU1077" s="235" t="s">
        <v>87</v>
      </c>
      <c r="AV1077" s="13" t="s">
        <v>87</v>
      </c>
      <c r="AW1077" s="13" t="s">
        <v>4</v>
      </c>
      <c r="AX1077" s="13" t="s">
        <v>23</v>
      </c>
      <c r="AY1077" s="235" t="s">
        <v>406</v>
      </c>
    </row>
    <row r="1078" spans="2:65" s="1" customFormat="1" ht="22.5" customHeight="1" x14ac:dyDescent="0.3">
      <c r="B1078" s="37"/>
      <c r="C1078" s="268" t="s">
        <v>1895</v>
      </c>
      <c r="D1078" s="268" t="s">
        <v>533</v>
      </c>
      <c r="E1078" s="269" t="s">
        <v>4430</v>
      </c>
      <c r="F1078" s="270" t="s">
        <v>4431</v>
      </c>
      <c r="G1078" s="271" t="s">
        <v>1363</v>
      </c>
      <c r="H1078" s="272">
        <v>3.03</v>
      </c>
      <c r="I1078" s="273"/>
      <c r="J1078" s="274">
        <f>ROUND(I1078*H1078,2)</f>
        <v>0</v>
      </c>
      <c r="K1078" s="270" t="s">
        <v>414</v>
      </c>
      <c r="L1078" s="275"/>
      <c r="M1078" s="276" t="s">
        <v>36</v>
      </c>
      <c r="N1078" s="277" t="s">
        <v>50</v>
      </c>
      <c r="O1078" s="38"/>
      <c r="P1078" s="210">
        <f>O1078*H1078</f>
        <v>0</v>
      </c>
      <c r="Q1078" s="210">
        <v>6.4000000000000001E-2</v>
      </c>
      <c r="R1078" s="210">
        <f>Q1078*H1078</f>
        <v>0.19391999999999998</v>
      </c>
      <c r="S1078" s="210">
        <v>0</v>
      </c>
      <c r="T1078" s="211">
        <f>S1078*H1078</f>
        <v>0</v>
      </c>
      <c r="AR1078" s="19" t="s">
        <v>457</v>
      </c>
      <c r="AT1078" s="19" t="s">
        <v>533</v>
      </c>
      <c r="AU1078" s="19" t="s">
        <v>87</v>
      </c>
      <c r="AY1078" s="19" t="s">
        <v>406</v>
      </c>
      <c r="BE1078" s="212">
        <f>IF(N1078="základní",J1078,0)</f>
        <v>0</v>
      </c>
      <c r="BF1078" s="212">
        <f>IF(N1078="snížená",J1078,0)</f>
        <v>0</v>
      </c>
      <c r="BG1078" s="212">
        <f>IF(N1078="zákl. přenesená",J1078,0)</f>
        <v>0</v>
      </c>
      <c r="BH1078" s="212">
        <f>IF(N1078="sníž. přenesená",J1078,0)</f>
        <v>0</v>
      </c>
      <c r="BI1078" s="212">
        <f>IF(N1078="nulová",J1078,0)</f>
        <v>0</v>
      </c>
      <c r="BJ1078" s="19" t="s">
        <v>23</v>
      </c>
      <c r="BK1078" s="212">
        <f>ROUND(I1078*H1078,2)</f>
        <v>0</v>
      </c>
      <c r="BL1078" s="19" t="s">
        <v>415</v>
      </c>
      <c r="BM1078" s="19" t="s">
        <v>5844</v>
      </c>
    </row>
    <row r="1079" spans="2:65" s="13" customFormat="1" x14ac:dyDescent="0.3">
      <c r="B1079" s="225"/>
      <c r="C1079" s="226"/>
      <c r="D1079" s="247" t="s">
        <v>417</v>
      </c>
      <c r="E1079" s="226"/>
      <c r="F1079" s="252" t="s">
        <v>2459</v>
      </c>
      <c r="G1079" s="226"/>
      <c r="H1079" s="253">
        <v>3.03</v>
      </c>
      <c r="I1079" s="230"/>
      <c r="J1079" s="226"/>
      <c r="K1079" s="226"/>
      <c r="L1079" s="231"/>
      <c r="M1079" s="232"/>
      <c r="N1079" s="233"/>
      <c r="O1079" s="233"/>
      <c r="P1079" s="233"/>
      <c r="Q1079" s="233"/>
      <c r="R1079" s="233"/>
      <c r="S1079" s="233"/>
      <c r="T1079" s="234"/>
      <c r="AT1079" s="235" t="s">
        <v>417</v>
      </c>
      <c r="AU1079" s="235" t="s">
        <v>87</v>
      </c>
      <c r="AV1079" s="13" t="s">
        <v>87</v>
      </c>
      <c r="AW1079" s="13" t="s">
        <v>4</v>
      </c>
      <c r="AX1079" s="13" t="s">
        <v>23</v>
      </c>
      <c r="AY1079" s="235" t="s">
        <v>406</v>
      </c>
    </row>
    <row r="1080" spans="2:65" s="1" customFormat="1" ht="22.5" customHeight="1" x14ac:dyDescent="0.3">
      <c r="B1080" s="37"/>
      <c r="C1080" s="201" t="s">
        <v>1898</v>
      </c>
      <c r="D1080" s="201" t="s">
        <v>410</v>
      </c>
      <c r="E1080" s="202" t="s">
        <v>5845</v>
      </c>
      <c r="F1080" s="203" t="s">
        <v>5846</v>
      </c>
      <c r="G1080" s="204" t="s">
        <v>466</v>
      </c>
      <c r="H1080" s="205">
        <v>16.763999999999999</v>
      </c>
      <c r="I1080" s="206"/>
      <c r="J1080" s="207">
        <f>ROUND(I1080*H1080,2)</f>
        <v>0</v>
      </c>
      <c r="K1080" s="203" t="s">
        <v>36</v>
      </c>
      <c r="L1080" s="57"/>
      <c r="M1080" s="208" t="s">
        <v>36</v>
      </c>
      <c r="N1080" s="209" t="s">
        <v>50</v>
      </c>
      <c r="O1080" s="38"/>
      <c r="P1080" s="210">
        <f>O1080*H1080</f>
        <v>0</v>
      </c>
      <c r="Q1080" s="210">
        <v>0.76500000000000001</v>
      </c>
      <c r="R1080" s="210">
        <f>Q1080*H1080</f>
        <v>12.82446</v>
      </c>
      <c r="S1080" s="210">
        <v>0</v>
      </c>
      <c r="T1080" s="211">
        <f>S1080*H1080</f>
        <v>0</v>
      </c>
      <c r="AR1080" s="19" t="s">
        <v>415</v>
      </c>
      <c r="AT1080" s="19" t="s">
        <v>410</v>
      </c>
      <c r="AU1080" s="19" t="s">
        <v>87</v>
      </c>
      <c r="AY1080" s="19" t="s">
        <v>406</v>
      </c>
      <c r="BE1080" s="212">
        <f>IF(N1080="základní",J1080,0)</f>
        <v>0</v>
      </c>
      <c r="BF1080" s="212">
        <f>IF(N1080="snížená",J1080,0)</f>
        <v>0</v>
      </c>
      <c r="BG1080" s="212">
        <f>IF(N1080="zákl. přenesená",J1080,0)</f>
        <v>0</v>
      </c>
      <c r="BH1080" s="212">
        <f>IF(N1080="sníž. přenesená",J1080,0)</f>
        <v>0</v>
      </c>
      <c r="BI1080" s="212">
        <f>IF(N1080="nulová",J1080,0)</f>
        <v>0</v>
      </c>
      <c r="BJ1080" s="19" t="s">
        <v>23</v>
      </c>
      <c r="BK1080" s="212">
        <f>ROUND(I1080*H1080,2)</f>
        <v>0</v>
      </c>
      <c r="BL1080" s="19" t="s">
        <v>415</v>
      </c>
      <c r="BM1080" s="19" t="s">
        <v>5847</v>
      </c>
    </row>
    <row r="1081" spans="2:65" s="13" customFormat="1" x14ac:dyDescent="0.3">
      <c r="B1081" s="225"/>
      <c r="C1081" s="226"/>
      <c r="D1081" s="215" t="s">
        <v>417</v>
      </c>
      <c r="E1081" s="227" t="s">
        <v>36</v>
      </c>
      <c r="F1081" s="228" t="s">
        <v>5848</v>
      </c>
      <c r="G1081" s="226"/>
      <c r="H1081" s="229">
        <v>16.763999999999999</v>
      </c>
      <c r="I1081" s="230"/>
      <c r="J1081" s="226"/>
      <c r="K1081" s="226"/>
      <c r="L1081" s="231"/>
      <c r="M1081" s="232"/>
      <c r="N1081" s="233"/>
      <c r="O1081" s="233"/>
      <c r="P1081" s="233"/>
      <c r="Q1081" s="233"/>
      <c r="R1081" s="233"/>
      <c r="S1081" s="233"/>
      <c r="T1081" s="234"/>
      <c r="AT1081" s="235" t="s">
        <v>417</v>
      </c>
      <c r="AU1081" s="235" t="s">
        <v>87</v>
      </c>
      <c r="AV1081" s="13" t="s">
        <v>87</v>
      </c>
      <c r="AW1081" s="13" t="s">
        <v>43</v>
      </c>
      <c r="AX1081" s="13" t="s">
        <v>79</v>
      </c>
      <c r="AY1081" s="235" t="s">
        <v>406</v>
      </c>
    </row>
    <row r="1082" spans="2:65" s="15" customFormat="1" x14ac:dyDescent="0.3">
      <c r="B1082" s="254"/>
      <c r="C1082" s="255"/>
      <c r="D1082" s="247" t="s">
        <v>417</v>
      </c>
      <c r="E1082" s="265" t="s">
        <v>5849</v>
      </c>
      <c r="F1082" s="266" t="s">
        <v>435</v>
      </c>
      <c r="G1082" s="255"/>
      <c r="H1082" s="267">
        <v>16.763999999999999</v>
      </c>
      <c r="I1082" s="259"/>
      <c r="J1082" s="255"/>
      <c r="K1082" s="255"/>
      <c r="L1082" s="260"/>
      <c r="M1082" s="261"/>
      <c r="N1082" s="262"/>
      <c r="O1082" s="262"/>
      <c r="P1082" s="262"/>
      <c r="Q1082" s="262"/>
      <c r="R1082" s="262"/>
      <c r="S1082" s="262"/>
      <c r="T1082" s="263"/>
      <c r="AT1082" s="264" t="s">
        <v>417</v>
      </c>
      <c r="AU1082" s="264" t="s">
        <v>87</v>
      </c>
      <c r="AV1082" s="15" t="s">
        <v>94</v>
      </c>
      <c r="AW1082" s="15" t="s">
        <v>43</v>
      </c>
      <c r="AX1082" s="15" t="s">
        <v>23</v>
      </c>
      <c r="AY1082" s="264" t="s">
        <v>406</v>
      </c>
    </row>
    <row r="1083" spans="2:65" s="1" customFormat="1" ht="22.5" customHeight="1" x14ac:dyDescent="0.3">
      <c r="B1083" s="37"/>
      <c r="C1083" s="201" t="s">
        <v>1901</v>
      </c>
      <c r="D1083" s="201" t="s">
        <v>410</v>
      </c>
      <c r="E1083" s="202" t="s">
        <v>2061</v>
      </c>
      <c r="F1083" s="203" t="s">
        <v>2062</v>
      </c>
      <c r="G1083" s="204" t="s">
        <v>413</v>
      </c>
      <c r="H1083" s="205">
        <v>7.5439999999999996</v>
      </c>
      <c r="I1083" s="206"/>
      <c r="J1083" s="207">
        <f>ROUND(I1083*H1083,2)</f>
        <v>0</v>
      </c>
      <c r="K1083" s="203" t="s">
        <v>414</v>
      </c>
      <c r="L1083" s="57"/>
      <c r="M1083" s="208" t="s">
        <v>36</v>
      </c>
      <c r="N1083" s="209" t="s">
        <v>50</v>
      </c>
      <c r="O1083" s="38"/>
      <c r="P1083" s="210">
        <f>O1083*H1083</f>
        <v>0</v>
      </c>
      <c r="Q1083" s="210">
        <v>2.4142999999999999</v>
      </c>
      <c r="R1083" s="210">
        <f>Q1083*H1083</f>
        <v>18.213479199999998</v>
      </c>
      <c r="S1083" s="210">
        <v>0</v>
      </c>
      <c r="T1083" s="211">
        <f>S1083*H1083</f>
        <v>0</v>
      </c>
      <c r="AR1083" s="19" t="s">
        <v>415</v>
      </c>
      <c r="AT1083" s="19" t="s">
        <v>410</v>
      </c>
      <c r="AU1083" s="19" t="s">
        <v>87</v>
      </c>
      <c r="AY1083" s="19" t="s">
        <v>406</v>
      </c>
      <c r="BE1083" s="212">
        <f>IF(N1083="základní",J1083,0)</f>
        <v>0</v>
      </c>
      <c r="BF1083" s="212">
        <f>IF(N1083="snížená",J1083,0)</f>
        <v>0</v>
      </c>
      <c r="BG1083" s="212">
        <f>IF(N1083="zákl. přenesená",J1083,0)</f>
        <v>0</v>
      </c>
      <c r="BH1083" s="212">
        <f>IF(N1083="sníž. přenesená",J1083,0)</f>
        <v>0</v>
      </c>
      <c r="BI1083" s="212">
        <f>IF(N1083="nulová",J1083,0)</f>
        <v>0</v>
      </c>
      <c r="BJ1083" s="19" t="s">
        <v>23</v>
      </c>
      <c r="BK1083" s="212">
        <f>ROUND(I1083*H1083,2)</f>
        <v>0</v>
      </c>
      <c r="BL1083" s="19" t="s">
        <v>415</v>
      </c>
      <c r="BM1083" s="19" t="s">
        <v>5850</v>
      </c>
    </row>
    <row r="1084" spans="2:65" s="13" customFormat="1" x14ac:dyDescent="0.3">
      <c r="B1084" s="225"/>
      <c r="C1084" s="226"/>
      <c r="D1084" s="215" t="s">
        <v>417</v>
      </c>
      <c r="E1084" s="227" t="s">
        <v>36</v>
      </c>
      <c r="F1084" s="228" t="s">
        <v>5851</v>
      </c>
      <c r="G1084" s="226"/>
      <c r="H1084" s="229">
        <v>7.5439999999999996</v>
      </c>
      <c r="I1084" s="230"/>
      <c r="J1084" s="226"/>
      <c r="K1084" s="226"/>
      <c r="L1084" s="231"/>
      <c r="M1084" s="232"/>
      <c r="N1084" s="233"/>
      <c r="O1084" s="233"/>
      <c r="P1084" s="233"/>
      <c r="Q1084" s="233"/>
      <c r="R1084" s="233"/>
      <c r="S1084" s="233"/>
      <c r="T1084" s="234"/>
      <c r="AT1084" s="235" t="s">
        <v>417</v>
      </c>
      <c r="AU1084" s="235" t="s">
        <v>87</v>
      </c>
      <c r="AV1084" s="13" t="s">
        <v>87</v>
      </c>
      <c r="AW1084" s="13" t="s">
        <v>43</v>
      </c>
      <c r="AX1084" s="13" t="s">
        <v>79</v>
      </c>
      <c r="AY1084" s="235" t="s">
        <v>406</v>
      </c>
    </row>
    <row r="1085" spans="2:65" s="15" customFormat="1" x14ac:dyDescent="0.3">
      <c r="B1085" s="254"/>
      <c r="C1085" s="255"/>
      <c r="D1085" s="247" t="s">
        <v>417</v>
      </c>
      <c r="E1085" s="265" t="s">
        <v>308</v>
      </c>
      <c r="F1085" s="266" t="s">
        <v>435</v>
      </c>
      <c r="G1085" s="255"/>
      <c r="H1085" s="267">
        <v>7.5439999999999996</v>
      </c>
      <c r="I1085" s="259"/>
      <c r="J1085" s="255"/>
      <c r="K1085" s="255"/>
      <c r="L1085" s="260"/>
      <c r="M1085" s="261"/>
      <c r="N1085" s="262"/>
      <c r="O1085" s="262"/>
      <c r="P1085" s="262"/>
      <c r="Q1085" s="262"/>
      <c r="R1085" s="262"/>
      <c r="S1085" s="262"/>
      <c r="T1085" s="263"/>
      <c r="AT1085" s="264" t="s">
        <v>417</v>
      </c>
      <c r="AU1085" s="264" t="s">
        <v>87</v>
      </c>
      <c r="AV1085" s="15" t="s">
        <v>94</v>
      </c>
      <c r="AW1085" s="15" t="s">
        <v>43</v>
      </c>
      <c r="AX1085" s="15" t="s">
        <v>23</v>
      </c>
      <c r="AY1085" s="264" t="s">
        <v>406</v>
      </c>
    </row>
    <row r="1086" spans="2:65" s="1" customFormat="1" ht="22.5" customHeight="1" x14ac:dyDescent="0.3">
      <c r="B1086" s="37"/>
      <c r="C1086" s="201" t="s">
        <v>1916</v>
      </c>
      <c r="D1086" s="201" t="s">
        <v>410</v>
      </c>
      <c r="E1086" s="202" t="s">
        <v>2065</v>
      </c>
      <c r="F1086" s="203" t="s">
        <v>2066</v>
      </c>
      <c r="G1086" s="204" t="s">
        <v>466</v>
      </c>
      <c r="H1086" s="205">
        <v>16.763999999999999</v>
      </c>
      <c r="I1086" s="206"/>
      <c r="J1086" s="207">
        <f>ROUND(I1086*H1086,2)</f>
        <v>0</v>
      </c>
      <c r="K1086" s="203" t="s">
        <v>414</v>
      </c>
      <c r="L1086" s="57"/>
      <c r="M1086" s="208" t="s">
        <v>36</v>
      </c>
      <c r="N1086" s="209" t="s">
        <v>50</v>
      </c>
      <c r="O1086" s="38"/>
      <c r="P1086" s="210">
        <f>O1086*H1086</f>
        <v>0</v>
      </c>
      <c r="Q1086" s="210">
        <v>0</v>
      </c>
      <c r="R1086" s="210">
        <f>Q1086*H1086</f>
        <v>0</v>
      </c>
      <c r="S1086" s="210">
        <v>0</v>
      </c>
      <c r="T1086" s="211">
        <f>S1086*H1086</f>
        <v>0</v>
      </c>
      <c r="AR1086" s="19" t="s">
        <v>415</v>
      </c>
      <c r="AT1086" s="19" t="s">
        <v>410</v>
      </c>
      <c r="AU1086" s="19" t="s">
        <v>87</v>
      </c>
      <c r="AY1086" s="19" t="s">
        <v>406</v>
      </c>
      <c r="BE1086" s="212">
        <f>IF(N1086="základní",J1086,0)</f>
        <v>0</v>
      </c>
      <c r="BF1086" s="212">
        <f>IF(N1086="snížená",J1086,0)</f>
        <v>0</v>
      </c>
      <c r="BG1086" s="212">
        <f>IF(N1086="zákl. přenesená",J1086,0)</f>
        <v>0</v>
      </c>
      <c r="BH1086" s="212">
        <f>IF(N1086="sníž. přenesená",J1086,0)</f>
        <v>0</v>
      </c>
      <c r="BI1086" s="212">
        <f>IF(N1086="nulová",J1086,0)</f>
        <v>0</v>
      </c>
      <c r="BJ1086" s="19" t="s">
        <v>23</v>
      </c>
      <c r="BK1086" s="212">
        <f>ROUND(I1086*H1086,2)</f>
        <v>0</v>
      </c>
      <c r="BL1086" s="19" t="s">
        <v>415</v>
      </c>
      <c r="BM1086" s="19" t="s">
        <v>5852</v>
      </c>
    </row>
    <row r="1087" spans="2:65" s="13" customFormat="1" x14ac:dyDescent="0.3">
      <c r="B1087" s="225"/>
      <c r="C1087" s="226"/>
      <c r="D1087" s="247" t="s">
        <v>417</v>
      </c>
      <c r="E1087" s="251" t="s">
        <v>36</v>
      </c>
      <c r="F1087" s="252" t="s">
        <v>5848</v>
      </c>
      <c r="G1087" s="226"/>
      <c r="H1087" s="253">
        <v>16.763999999999999</v>
      </c>
      <c r="I1087" s="230"/>
      <c r="J1087" s="226"/>
      <c r="K1087" s="226"/>
      <c r="L1087" s="231"/>
      <c r="M1087" s="232"/>
      <c r="N1087" s="233"/>
      <c r="O1087" s="233"/>
      <c r="P1087" s="233"/>
      <c r="Q1087" s="233"/>
      <c r="R1087" s="233"/>
      <c r="S1087" s="233"/>
      <c r="T1087" s="234"/>
      <c r="AT1087" s="235" t="s">
        <v>417</v>
      </c>
      <c r="AU1087" s="235" t="s">
        <v>87</v>
      </c>
      <c r="AV1087" s="13" t="s">
        <v>87</v>
      </c>
      <c r="AW1087" s="13" t="s">
        <v>43</v>
      </c>
      <c r="AX1087" s="13" t="s">
        <v>23</v>
      </c>
      <c r="AY1087" s="235" t="s">
        <v>406</v>
      </c>
    </row>
    <row r="1088" spans="2:65" s="1" customFormat="1" ht="22.5" customHeight="1" x14ac:dyDescent="0.3">
      <c r="B1088" s="37"/>
      <c r="C1088" s="201" t="s">
        <v>1919</v>
      </c>
      <c r="D1088" s="201" t="s">
        <v>410</v>
      </c>
      <c r="E1088" s="202" t="s">
        <v>2010</v>
      </c>
      <c r="F1088" s="203" t="s">
        <v>2011</v>
      </c>
      <c r="G1088" s="204" t="s">
        <v>413</v>
      </c>
      <c r="H1088" s="205">
        <v>29.157</v>
      </c>
      <c r="I1088" s="206"/>
      <c r="J1088" s="207">
        <f>ROUND(I1088*H1088,2)</f>
        <v>0</v>
      </c>
      <c r="K1088" s="203" t="s">
        <v>36</v>
      </c>
      <c r="L1088" s="57"/>
      <c r="M1088" s="208" t="s">
        <v>36</v>
      </c>
      <c r="N1088" s="209" t="s">
        <v>50</v>
      </c>
      <c r="O1088" s="38"/>
      <c r="P1088" s="210">
        <f>O1088*H1088</f>
        <v>0</v>
      </c>
      <c r="Q1088" s="210">
        <v>0</v>
      </c>
      <c r="R1088" s="210">
        <f>Q1088*H1088</f>
        <v>0</v>
      </c>
      <c r="S1088" s="210">
        <v>0</v>
      </c>
      <c r="T1088" s="211">
        <f>S1088*H1088</f>
        <v>0</v>
      </c>
      <c r="AR1088" s="19" t="s">
        <v>415</v>
      </c>
      <c r="AT1088" s="19" t="s">
        <v>410</v>
      </c>
      <c r="AU1088" s="19" t="s">
        <v>87</v>
      </c>
      <c r="AY1088" s="19" t="s">
        <v>406</v>
      </c>
      <c r="BE1088" s="212">
        <f>IF(N1088="základní",J1088,0)</f>
        <v>0</v>
      </c>
      <c r="BF1088" s="212">
        <f>IF(N1088="snížená",J1088,0)</f>
        <v>0</v>
      </c>
      <c r="BG1088" s="212">
        <f>IF(N1088="zákl. přenesená",J1088,0)</f>
        <v>0</v>
      </c>
      <c r="BH1088" s="212">
        <f>IF(N1088="sníž. přenesená",J1088,0)</f>
        <v>0</v>
      </c>
      <c r="BI1088" s="212">
        <f>IF(N1088="nulová",J1088,0)</f>
        <v>0</v>
      </c>
      <c r="BJ1088" s="19" t="s">
        <v>23</v>
      </c>
      <c r="BK1088" s="212">
        <f>ROUND(I1088*H1088,2)</f>
        <v>0</v>
      </c>
      <c r="BL1088" s="19" t="s">
        <v>415</v>
      </c>
      <c r="BM1088" s="19" t="s">
        <v>5853</v>
      </c>
    </row>
    <row r="1089" spans="2:65" s="12" customFormat="1" x14ac:dyDescent="0.3">
      <c r="B1089" s="213"/>
      <c r="C1089" s="214"/>
      <c r="D1089" s="215" t="s">
        <v>417</v>
      </c>
      <c r="E1089" s="216" t="s">
        <v>36</v>
      </c>
      <c r="F1089" s="217" t="s">
        <v>1693</v>
      </c>
      <c r="G1089" s="214"/>
      <c r="H1089" s="218" t="s">
        <v>36</v>
      </c>
      <c r="I1089" s="219"/>
      <c r="J1089" s="214"/>
      <c r="K1089" s="214"/>
      <c r="L1089" s="220"/>
      <c r="M1089" s="221"/>
      <c r="N1089" s="222"/>
      <c r="O1089" s="222"/>
      <c r="P1089" s="222"/>
      <c r="Q1089" s="222"/>
      <c r="R1089" s="222"/>
      <c r="S1089" s="222"/>
      <c r="T1089" s="223"/>
      <c r="AT1089" s="224" t="s">
        <v>417</v>
      </c>
      <c r="AU1089" s="224" t="s">
        <v>87</v>
      </c>
      <c r="AV1089" s="12" t="s">
        <v>23</v>
      </c>
      <c r="AW1089" s="12" t="s">
        <v>43</v>
      </c>
      <c r="AX1089" s="12" t="s">
        <v>79</v>
      </c>
      <c r="AY1089" s="224" t="s">
        <v>406</v>
      </c>
    </row>
    <row r="1090" spans="2:65" s="13" customFormat="1" x14ac:dyDescent="0.3">
      <c r="B1090" s="225"/>
      <c r="C1090" s="226"/>
      <c r="D1090" s="215" t="s">
        <v>417</v>
      </c>
      <c r="E1090" s="227" t="s">
        <v>36</v>
      </c>
      <c r="F1090" s="228" t="s">
        <v>5854</v>
      </c>
      <c r="G1090" s="226"/>
      <c r="H1090" s="229">
        <v>23.478000000000002</v>
      </c>
      <c r="I1090" s="230"/>
      <c r="J1090" s="226"/>
      <c r="K1090" s="226"/>
      <c r="L1090" s="231"/>
      <c r="M1090" s="232"/>
      <c r="N1090" s="233"/>
      <c r="O1090" s="233"/>
      <c r="P1090" s="233"/>
      <c r="Q1090" s="233"/>
      <c r="R1090" s="233"/>
      <c r="S1090" s="233"/>
      <c r="T1090" s="234"/>
      <c r="AT1090" s="235" t="s">
        <v>417</v>
      </c>
      <c r="AU1090" s="235" t="s">
        <v>87</v>
      </c>
      <c r="AV1090" s="13" t="s">
        <v>87</v>
      </c>
      <c r="AW1090" s="13" t="s">
        <v>43</v>
      </c>
      <c r="AX1090" s="13" t="s">
        <v>79</v>
      </c>
      <c r="AY1090" s="235" t="s">
        <v>406</v>
      </c>
    </row>
    <row r="1091" spans="2:65" s="13" customFormat="1" x14ac:dyDescent="0.3">
      <c r="B1091" s="225"/>
      <c r="C1091" s="226"/>
      <c r="D1091" s="215" t="s">
        <v>417</v>
      </c>
      <c r="E1091" s="227" t="s">
        <v>36</v>
      </c>
      <c r="F1091" s="228" t="s">
        <v>5855</v>
      </c>
      <c r="G1091" s="226"/>
      <c r="H1091" s="229">
        <v>14.135999999999999</v>
      </c>
      <c r="I1091" s="230"/>
      <c r="J1091" s="226"/>
      <c r="K1091" s="226"/>
      <c r="L1091" s="231"/>
      <c r="M1091" s="232"/>
      <c r="N1091" s="233"/>
      <c r="O1091" s="233"/>
      <c r="P1091" s="233"/>
      <c r="Q1091" s="233"/>
      <c r="R1091" s="233"/>
      <c r="S1091" s="233"/>
      <c r="T1091" s="234"/>
      <c r="AT1091" s="235" t="s">
        <v>417</v>
      </c>
      <c r="AU1091" s="235" t="s">
        <v>87</v>
      </c>
      <c r="AV1091" s="13" t="s">
        <v>87</v>
      </c>
      <c r="AW1091" s="13" t="s">
        <v>43</v>
      </c>
      <c r="AX1091" s="13" t="s">
        <v>79</v>
      </c>
      <c r="AY1091" s="235" t="s">
        <v>406</v>
      </c>
    </row>
    <row r="1092" spans="2:65" s="12" customFormat="1" x14ac:dyDescent="0.3">
      <c r="B1092" s="213"/>
      <c r="C1092" s="214"/>
      <c r="D1092" s="215" t="s">
        <v>417</v>
      </c>
      <c r="E1092" s="216" t="s">
        <v>36</v>
      </c>
      <c r="F1092" s="217" t="s">
        <v>4467</v>
      </c>
      <c r="G1092" s="214"/>
      <c r="H1092" s="218" t="s">
        <v>36</v>
      </c>
      <c r="I1092" s="219"/>
      <c r="J1092" s="214"/>
      <c r="K1092" s="214"/>
      <c r="L1092" s="220"/>
      <c r="M1092" s="221"/>
      <c r="N1092" s="222"/>
      <c r="O1092" s="222"/>
      <c r="P1092" s="222"/>
      <c r="Q1092" s="222"/>
      <c r="R1092" s="222"/>
      <c r="S1092" s="222"/>
      <c r="T1092" s="223"/>
      <c r="AT1092" s="224" t="s">
        <v>417</v>
      </c>
      <c r="AU1092" s="224" t="s">
        <v>87</v>
      </c>
      <c r="AV1092" s="12" t="s">
        <v>23</v>
      </c>
      <c r="AW1092" s="12" t="s">
        <v>43</v>
      </c>
      <c r="AX1092" s="12" t="s">
        <v>79</v>
      </c>
      <c r="AY1092" s="224" t="s">
        <v>406</v>
      </c>
    </row>
    <row r="1093" spans="2:65" s="13" customFormat="1" x14ac:dyDescent="0.3">
      <c r="B1093" s="225"/>
      <c r="C1093" s="226"/>
      <c r="D1093" s="215" t="s">
        <v>417</v>
      </c>
      <c r="E1093" s="227" t="s">
        <v>36</v>
      </c>
      <c r="F1093" s="228" t="s">
        <v>5856</v>
      </c>
      <c r="G1093" s="226"/>
      <c r="H1093" s="229">
        <v>-0.70199999999999996</v>
      </c>
      <c r="I1093" s="230"/>
      <c r="J1093" s="226"/>
      <c r="K1093" s="226"/>
      <c r="L1093" s="231"/>
      <c r="M1093" s="232"/>
      <c r="N1093" s="233"/>
      <c r="O1093" s="233"/>
      <c r="P1093" s="233"/>
      <c r="Q1093" s="233"/>
      <c r="R1093" s="233"/>
      <c r="S1093" s="233"/>
      <c r="T1093" s="234"/>
      <c r="AT1093" s="235" t="s">
        <v>417</v>
      </c>
      <c r="AU1093" s="235" t="s">
        <v>87</v>
      </c>
      <c r="AV1093" s="13" t="s">
        <v>87</v>
      </c>
      <c r="AW1093" s="13" t="s">
        <v>43</v>
      </c>
      <c r="AX1093" s="13" t="s">
        <v>79</v>
      </c>
      <c r="AY1093" s="235" t="s">
        <v>406</v>
      </c>
    </row>
    <row r="1094" spans="2:65" s="13" customFormat="1" x14ac:dyDescent="0.3">
      <c r="B1094" s="225"/>
      <c r="C1094" s="226"/>
      <c r="D1094" s="215" t="s">
        <v>417</v>
      </c>
      <c r="E1094" s="227" t="s">
        <v>36</v>
      </c>
      <c r="F1094" s="228" t="s">
        <v>5857</v>
      </c>
      <c r="G1094" s="226"/>
      <c r="H1094" s="229">
        <v>-3.3210000000000002</v>
      </c>
      <c r="I1094" s="230"/>
      <c r="J1094" s="226"/>
      <c r="K1094" s="226"/>
      <c r="L1094" s="231"/>
      <c r="M1094" s="232"/>
      <c r="N1094" s="233"/>
      <c r="O1094" s="233"/>
      <c r="P1094" s="233"/>
      <c r="Q1094" s="233"/>
      <c r="R1094" s="233"/>
      <c r="S1094" s="233"/>
      <c r="T1094" s="234"/>
      <c r="AT1094" s="235" t="s">
        <v>417</v>
      </c>
      <c r="AU1094" s="235" t="s">
        <v>87</v>
      </c>
      <c r="AV1094" s="13" t="s">
        <v>87</v>
      </c>
      <c r="AW1094" s="13" t="s">
        <v>43</v>
      </c>
      <c r="AX1094" s="13" t="s">
        <v>79</v>
      </c>
      <c r="AY1094" s="235" t="s">
        <v>406</v>
      </c>
    </row>
    <row r="1095" spans="2:65" s="13" customFormat="1" x14ac:dyDescent="0.3">
      <c r="B1095" s="225"/>
      <c r="C1095" s="226"/>
      <c r="D1095" s="215" t="s">
        <v>417</v>
      </c>
      <c r="E1095" s="227" t="s">
        <v>36</v>
      </c>
      <c r="F1095" s="228" t="s">
        <v>5858</v>
      </c>
      <c r="G1095" s="226"/>
      <c r="H1095" s="229">
        <v>-3.8650000000000002</v>
      </c>
      <c r="I1095" s="230"/>
      <c r="J1095" s="226"/>
      <c r="K1095" s="226"/>
      <c r="L1095" s="231"/>
      <c r="M1095" s="232"/>
      <c r="N1095" s="233"/>
      <c r="O1095" s="233"/>
      <c r="P1095" s="233"/>
      <c r="Q1095" s="233"/>
      <c r="R1095" s="233"/>
      <c r="S1095" s="233"/>
      <c r="T1095" s="234"/>
      <c r="AT1095" s="235" t="s">
        <v>417</v>
      </c>
      <c r="AU1095" s="235" t="s">
        <v>87</v>
      </c>
      <c r="AV1095" s="13" t="s">
        <v>87</v>
      </c>
      <c r="AW1095" s="13" t="s">
        <v>43</v>
      </c>
      <c r="AX1095" s="13" t="s">
        <v>79</v>
      </c>
      <c r="AY1095" s="235" t="s">
        <v>406</v>
      </c>
    </row>
    <row r="1096" spans="2:65" s="13" customFormat="1" x14ac:dyDescent="0.3">
      <c r="B1096" s="225"/>
      <c r="C1096" s="226"/>
      <c r="D1096" s="215" t="s">
        <v>417</v>
      </c>
      <c r="E1096" s="227" t="s">
        <v>36</v>
      </c>
      <c r="F1096" s="228" t="s">
        <v>5859</v>
      </c>
      <c r="G1096" s="226"/>
      <c r="H1096" s="229">
        <v>-0.29899999999999999</v>
      </c>
      <c r="I1096" s="230"/>
      <c r="J1096" s="226"/>
      <c r="K1096" s="226"/>
      <c r="L1096" s="231"/>
      <c r="M1096" s="232"/>
      <c r="N1096" s="233"/>
      <c r="O1096" s="233"/>
      <c r="P1096" s="233"/>
      <c r="Q1096" s="233"/>
      <c r="R1096" s="233"/>
      <c r="S1096" s="233"/>
      <c r="T1096" s="234"/>
      <c r="AT1096" s="235" t="s">
        <v>417</v>
      </c>
      <c r="AU1096" s="235" t="s">
        <v>87</v>
      </c>
      <c r="AV1096" s="13" t="s">
        <v>87</v>
      </c>
      <c r="AW1096" s="13" t="s">
        <v>43</v>
      </c>
      <c r="AX1096" s="13" t="s">
        <v>79</v>
      </c>
      <c r="AY1096" s="235" t="s">
        <v>406</v>
      </c>
    </row>
    <row r="1097" spans="2:65" s="13" customFormat="1" x14ac:dyDescent="0.3">
      <c r="B1097" s="225"/>
      <c r="C1097" s="226"/>
      <c r="D1097" s="215" t="s">
        <v>417</v>
      </c>
      <c r="E1097" s="227" t="s">
        <v>36</v>
      </c>
      <c r="F1097" s="228" t="s">
        <v>5860</v>
      </c>
      <c r="G1097" s="226"/>
      <c r="H1097" s="229">
        <v>-0.27</v>
      </c>
      <c r="I1097" s="230"/>
      <c r="J1097" s="226"/>
      <c r="K1097" s="226"/>
      <c r="L1097" s="231"/>
      <c r="M1097" s="232"/>
      <c r="N1097" s="233"/>
      <c r="O1097" s="233"/>
      <c r="P1097" s="233"/>
      <c r="Q1097" s="233"/>
      <c r="R1097" s="233"/>
      <c r="S1097" s="233"/>
      <c r="T1097" s="234"/>
      <c r="AT1097" s="235" t="s">
        <v>417</v>
      </c>
      <c r="AU1097" s="235" t="s">
        <v>87</v>
      </c>
      <c r="AV1097" s="13" t="s">
        <v>87</v>
      </c>
      <c r="AW1097" s="13" t="s">
        <v>43</v>
      </c>
      <c r="AX1097" s="13" t="s">
        <v>79</v>
      </c>
      <c r="AY1097" s="235" t="s">
        <v>406</v>
      </c>
    </row>
    <row r="1098" spans="2:65" s="14" customFormat="1" x14ac:dyDescent="0.3">
      <c r="B1098" s="236"/>
      <c r="C1098" s="237"/>
      <c r="D1098" s="247" t="s">
        <v>417</v>
      </c>
      <c r="E1098" s="248" t="s">
        <v>36</v>
      </c>
      <c r="F1098" s="249" t="s">
        <v>421</v>
      </c>
      <c r="G1098" s="237"/>
      <c r="H1098" s="250">
        <v>29.157</v>
      </c>
      <c r="I1098" s="241"/>
      <c r="J1098" s="237"/>
      <c r="K1098" s="237"/>
      <c r="L1098" s="242"/>
      <c r="M1098" s="243"/>
      <c r="N1098" s="244"/>
      <c r="O1098" s="244"/>
      <c r="P1098" s="244"/>
      <c r="Q1098" s="244"/>
      <c r="R1098" s="244"/>
      <c r="S1098" s="244"/>
      <c r="T1098" s="245"/>
      <c r="AT1098" s="246" t="s">
        <v>417</v>
      </c>
      <c r="AU1098" s="246" t="s">
        <v>87</v>
      </c>
      <c r="AV1098" s="14" t="s">
        <v>415</v>
      </c>
      <c r="AW1098" s="14" t="s">
        <v>43</v>
      </c>
      <c r="AX1098" s="14" t="s">
        <v>23</v>
      </c>
      <c r="AY1098" s="246" t="s">
        <v>406</v>
      </c>
    </row>
    <row r="1099" spans="2:65" s="1" customFormat="1" ht="22.5" customHeight="1" x14ac:dyDescent="0.3">
      <c r="B1099" s="37"/>
      <c r="C1099" s="201" t="s">
        <v>1921</v>
      </c>
      <c r="D1099" s="201" t="s">
        <v>410</v>
      </c>
      <c r="E1099" s="202" t="s">
        <v>2030</v>
      </c>
      <c r="F1099" s="203" t="s">
        <v>2031</v>
      </c>
      <c r="G1099" s="204" t="s">
        <v>466</v>
      </c>
      <c r="H1099" s="205">
        <v>41.54</v>
      </c>
      <c r="I1099" s="206"/>
      <c r="J1099" s="207">
        <f>ROUND(I1099*H1099,2)</f>
        <v>0</v>
      </c>
      <c r="K1099" s="203" t="s">
        <v>414</v>
      </c>
      <c r="L1099" s="57"/>
      <c r="M1099" s="208" t="s">
        <v>36</v>
      </c>
      <c r="N1099" s="209" t="s">
        <v>50</v>
      </c>
      <c r="O1099" s="38"/>
      <c r="P1099" s="210">
        <f>O1099*H1099</f>
        <v>0</v>
      </c>
      <c r="Q1099" s="210">
        <v>6.3899999999999998E-3</v>
      </c>
      <c r="R1099" s="210">
        <f>Q1099*H1099</f>
        <v>0.26544059999999997</v>
      </c>
      <c r="S1099" s="210">
        <v>0</v>
      </c>
      <c r="T1099" s="211">
        <f>S1099*H1099</f>
        <v>0</v>
      </c>
      <c r="AR1099" s="19" t="s">
        <v>415</v>
      </c>
      <c r="AT1099" s="19" t="s">
        <v>410</v>
      </c>
      <c r="AU1099" s="19" t="s">
        <v>87</v>
      </c>
      <c r="AY1099" s="19" t="s">
        <v>406</v>
      </c>
      <c r="BE1099" s="212">
        <f>IF(N1099="základní",J1099,0)</f>
        <v>0</v>
      </c>
      <c r="BF1099" s="212">
        <f>IF(N1099="snížená",J1099,0)</f>
        <v>0</v>
      </c>
      <c r="BG1099" s="212">
        <f>IF(N1099="zákl. přenesená",J1099,0)</f>
        <v>0</v>
      </c>
      <c r="BH1099" s="212">
        <f>IF(N1099="sníž. přenesená",J1099,0)</f>
        <v>0</v>
      </c>
      <c r="BI1099" s="212">
        <f>IF(N1099="nulová",J1099,0)</f>
        <v>0</v>
      </c>
      <c r="BJ1099" s="19" t="s">
        <v>23</v>
      </c>
      <c r="BK1099" s="212">
        <f>ROUND(I1099*H1099,2)</f>
        <v>0</v>
      </c>
      <c r="BL1099" s="19" t="s">
        <v>415</v>
      </c>
      <c r="BM1099" s="19" t="s">
        <v>5861</v>
      </c>
    </row>
    <row r="1100" spans="2:65" s="12" customFormat="1" x14ac:dyDescent="0.3">
      <c r="B1100" s="213"/>
      <c r="C1100" s="214"/>
      <c r="D1100" s="215" t="s">
        <v>417</v>
      </c>
      <c r="E1100" s="216" t="s">
        <v>36</v>
      </c>
      <c r="F1100" s="217" t="s">
        <v>1693</v>
      </c>
      <c r="G1100" s="214"/>
      <c r="H1100" s="218" t="s">
        <v>36</v>
      </c>
      <c r="I1100" s="219"/>
      <c r="J1100" s="214"/>
      <c r="K1100" s="214"/>
      <c r="L1100" s="220"/>
      <c r="M1100" s="221"/>
      <c r="N1100" s="222"/>
      <c r="O1100" s="222"/>
      <c r="P1100" s="222"/>
      <c r="Q1100" s="222"/>
      <c r="R1100" s="222"/>
      <c r="S1100" s="222"/>
      <c r="T1100" s="223"/>
      <c r="AT1100" s="224" t="s">
        <v>417</v>
      </c>
      <c r="AU1100" s="224" t="s">
        <v>87</v>
      </c>
      <c r="AV1100" s="12" t="s">
        <v>23</v>
      </c>
      <c r="AW1100" s="12" t="s">
        <v>43</v>
      </c>
      <c r="AX1100" s="12" t="s">
        <v>79</v>
      </c>
      <c r="AY1100" s="224" t="s">
        <v>406</v>
      </c>
    </row>
    <row r="1101" spans="2:65" s="13" customFormat="1" x14ac:dyDescent="0.3">
      <c r="B1101" s="225"/>
      <c r="C1101" s="226"/>
      <c r="D1101" s="215" t="s">
        <v>417</v>
      </c>
      <c r="E1101" s="227" t="s">
        <v>36</v>
      </c>
      <c r="F1101" s="228" t="s">
        <v>5862</v>
      </c>
      <c r="G1101" s="226"/>
      <c r="H1101" s="229">
        <v>22.1</v>
      </c>
      <c r="I1101" s="230"/>
      <c r="J1101" s="226"/>
      <c r="K1101" s="226"/>
      <c r="L1101" s="231"/>
      <c r="M1101" s="232"/>
      <c r="N1101" s="233"/>
      <c r="O1101" s="233"/>
      <c r="P1101" s="233"/>
      <c r="Q1101" s="233"/>
      <c r="R1101" s="233"/>
      <c r="S1101" s="233"/>
      <c r="T1101" s="234"/>
      <c r="AT1101" s="235" t="s">
        <v>417</v>
      </c>
      <c r="AU1101" s="235" t="s">
        <v>87</v>
      </c>
      <c r="AV1101" s="13" t="s">
        <v>87</v>
      </c>
      <c r="AW1101" s="13" t="s">
        <v>43</v>
      </c>
      <c r="AX1101" s="13" t="s">
        <v>79</v>
      </c>
      <c r="AY1101" s="235" t="s">
        <v>406</v>
      </c>
    </row>
    <row r="1102" spans="2:65" s="13" customFormat="1" x14ac:dyDescent="0.3">
      <c r="B1102" s="225"/>
      <c r="C1102" s="226"/>
      <c r="D1102" s="215" t="s">
        <v>417</v>
      </c>
      <c r="E1102" s="227" t="s">
        <v>36</v>
      </c>
      <c r="F1102" s="228" t="s">
        <v>5863</v>
      </c>
      <c r="G1102" s="226"/>
      <c r="H1102" s="229">
        <v>19.440000000000001</v>
      </c>
      <c r="I1102" s="230"/>
      <c r="J1102" s="226"/>
      <c r="K1102" s="226"/>
      <c r="L1102" s="231"/>
      <c r="M1102" s="232"/>
      <c r="N1102" s="233"/>
      <c r="O1102" s="233"/>
      <c r="P1102" s="233"/>
      <c r="Q1102" s="233"/>
      <c r="R1102" s="233"/>
      <c r="S1102" s="233"/>
      <c r="T1102" s="234"/>
      <c r="AT1102" s="235" t="s">
        <v>417</v>
      </c>
      <c r="AU1102" s="235" t="s">
        <v>87</v>
      </c>
      <c r="AV1102" s="13" t="s">
        <v>87</v>
      </c>
      <c r="AW1102" s="13" t="s">
        <v>43</v>
      </c>
      <c r="AX1102" s="13" t="s">
        <v>79</v>
      </c>
      <c r="AY1102" s="235" t="s">
        <v>406</v>
      </c>
    </row>
    <row r="1103" spans="2:65" s="14" customFormat="1" x14ac:dyDescent="0.3">
      <c r="B1103" s="236"/>
      <c r="C1103" s="237"/>
      <c r="D1103" s="215" t="s">
        <v>417</v>
      </c>
      <c r="E1103" s="238" t="s">
        <v>36</v>
      </c>
      <c r="F1103" s="239" t="s">
        <v>421</v>
      </c>
      <c r="G1103" s="237"/>
      <c r="H1103" s="240">
        <v>41.54</v>
      </c>
      <c r="I1103" s="241"/>
      <c r="J1103" s="237"/>
      <c r="K1103" s="237"/>
      <c r="L1103" s="242"/>
      <c r="M1103" s="243"/>
      <c r="N1103" s="244"/>
      <c r="O1103" s="244"/>
      <c r="P1103" s="244"/>
      <c r="Q1103" s="244"/>
      <c r="R1103" s="244"/>
      <c r="S1103" s="244"/>
      <c r="T1103" s="245"/>
      <c r="AT1103" s="246" t="s">
        <v>417</v>
      </c>
      <c r="AU1103" s="246" t="s">
        <v>87</v>
      </c>
      <c r="AV1103" s="14" t="s">
        <v>415</v>
      </c>
      <c r="AW1103" s="14" t="s">
        <v>43</v>
      </c>
      <c r="AX1103" s="14" t="s">
        <v>23</v>
      </c>
      <c r="AY1103" s="246" t="s">
        <v>406</v>
      </c>
    </row>
    <row r="1104" spans="2:65" s="11" customFormat="1" ht="29.85" customHeight="1" x14ac:dyDescent="0.3">
      <c r="B1104" s="182"/>
      <c r="C1104" s="183"/>
      <c r="D1104" s="198" t="s">
        <v>78</v>
      </c>
      <c r="E1104" s="199" t="s">
        <v>440</v>
      </c>
      <c r="F1104" s="199" t="s">
        <v>2132</v>
      </c>
      <c r="G1104" s="183"/>
      <c r="H1104" s="183"/>
      <c r="I1104" s="186"/>
      <c r="J1104" s="200">
        <f>BK1104</f>
        <v>0</v>
      </c>
      <c r="K1104" s="183"/>
      <c r="L1104" s="188"/>
      <c r="M1104" s="189"/>
      <c r="N1104" s="190"/>
      <c r="O1104" s="190"/>
      <c r="P1104" s="191">
        <f>SUM(P1105:P1162)</f>
        <v>0</v>
      </c>
      <c r="Q1104" s="190"/>
      <c r="R1104" s="191">
        <f>SUM(R1105:R1162)</f>
        <v>135.35965919</v>
      </c>
      <c r="S1104" s="190"/>
      <c r="T1104" s="192">
        <f>SUM(T1105:T1162)</f>
        <v>0</v>
      </c>
      <c r="AR1104" s="193" t="s">
        <v>23</v>
      </c>
      <c r="AT1104" s="194" t="s">
        <v>78</v>
      </c>
      <c r="AU1104" s="194" t="s">
        <v>23</v>
      </c>
      <c r="AY1104" s="193" t="s">
        <v>406</v>
      </c>
      <c r="BK1104" s="195">
        <f>SUM(BK1105:BK1162)</f>
        <v>0</v>
      </c>
    </row>
    <row r="1105" spans="2:65" s="1" customFormat="1" ht="22.5" customHeight="1" x14ac:dyDescent="0.3">
      <c r="B1105" s="37"/>
      <c r="C1105" s="201" t="s">
        <v>1925</v>
      </c>
      <c r="D1105" s="201" t="s">
        <v>410</v>
      </c>
      <c r="E1105" s="202" t="s">
        <v>5864</v>
      </c>
      <c r="F1105" s="203" t="s">
        <v>5865</v>
      </c>
      <c r="G1105" s="204" t="s">
        <v>466</v>
      </c>
      <c r="H1105" s="205">
        <v>6.2249999999999996</v>
      </c>
      <c r="I1105" s="206"/>
      <c r="J1105" s="207">
        <f>ROUND(I1105*H1105,2)</f>
        <v>0</v>
      </c>
      <c r="K1105" s="203" t="s">
        <v>414</v>
      </c>
      <c r="L1105" s="57"/>
      <c r="M1105" s="208" t="s">
        <v>36</v>
      </c>
      <c r="N1105" s="209" t="s">
        <v>50</v>
      </c>
      <c r="O1105" s="38"/>
      <c r="P1105" s="210">
        <f>O1105*H1105</f>
        <v>0</v>
      </c>
      <c r="Q1105" s="210">
        <v>0</v>
      </c>
      <c r="R1105" s="210">
        <f>Q1105*H1105</f>
        <v>0</v>
      </c>
      <c r="S1105" s="210">
        <v>0</v>
      </c>
      <c r="T1105" s="211">
        <f>S1105*H1105</f>
        <v>0</v>
      </c>
      <c r="AR1105" s="19" t="s">
        <v>415</v>
      </c>
      <c r="AT1105" s="19" t="s">
        <v>410</v>
      </c>
      <c r="AU1105" s="19" t="s">
        <v>87</v>
      </c>
      <c r="AY1105" s="19" t="s">
        <v>406</v>
      </c>
      <c r="BE1105" s="212">
        <f>IF(N1105="základní",J1105,0)</f>
        <v>0</v>
      </c>
      <c r="BF1105" s="212">
        <f>IF(N1105="snížená",J1105,0)</f>
        <v>0</v>
      </c>
      <c r="BG1105" s="212">
        <f>IF(N1105="zákl. přenesená",J1105,0)</f>
        <v>0</v>
      </c>
      <c r="BH1105" s="212">
        <f>IF(N1105="sníž. přenesená",J1105,0)</f>
        <v>0</v>
      </c>
      <c r="BI1105" s="212">
        <f>IF(N1105="nulová",J1105,0)</f>
        <v>0</v>
      </c>
      <c r="BJ1105" s="19" t="s">
        <v>23</v>
      </c>
      <c r="BK1105" s="212">
        <f>ROUND(I1105*H1105,2)</f>
        <v>0</v>
      </c>
      <c r="BL1105" s="19" t="s">
        <v>415</v>
      </c>
      <c r="BM1105" s="19" t="s">
        <v>5866</v>
      </c>
    </row>
    <row r="1106" spans="2:65" s="12" customFormat="1" x14ac:dyDescent="0.3">
      <c r="B1106" s="213"/>
      <c r="C1106" s="214"/>
      <c r="D1106" s="215" t="s">
        <v>417</v>
      </c>
      <c r="E1106" s="216" t="s">
        <v>36</v>
      </c>
      <c r="F1106" s="217" t="s">
        <v>5867</v>
      </c>
      <c r="G1106" s="214"/>
      <c r="H1106" s="218" t="s">
        <v>36</v>
      </c>
      <c r="I1106" s="219"/>
      <c r="J1106" s="214"/>
      <c r="K1106" s="214"/>
      <c r="L1106" s="220"/>
      <c r="M1106" s="221"/>
      <c r="N1106" s="222"/>
      <c r="O1106" s="222"/>
      <c r="P1106" s="222"/>
      <c r="Q1106" s="222"/>
      <c r="R1106" s="222"/>
      <c r="S1106" s="222"/>
      <c r="T1106" s="223"/>
      <c r="AT1106" s="224" t="s">
        <v>417</v>
      </c>
      <c r="AU1106" s="224" t="s">
        <v>87</v>
      </c>
      <c r="AV1106" s="12" t="s">
        <v>23</v>
      </c>
      <c r="AW1106" s="12" t="s">
        <v>43</v>
      </c>
      <c r="AX1106" s="12" t="s">
        <v>79</v>
      </c>
      <c r="AY1106" s="224" t="s">
        <v>406</v>
      </c>
    </row>
    <row r="1107" spans="2:65" s="13" customFormat="1" x14ac:dyDescent="0.3">
      <c r="B1107" s="225"/>
      <c r="C1107" s="226"/>
      <c r="D1107" s="215" t="s">
        <v>417</v>
      </c>
      <c r="E1107" s="227" t="s">
        <v>36</v>
      </c>
      <c r="F1107" s="228" t="s">
        <v>5868</v>
      </c>
      <c r="G1107" s="226"/>
      <c r="H1107" s="229">
        <v>6.2249999999999996</v>
      </c>
      <c r="I1107" s="230"/>
      <c r="J1107" s="226"/>
      <c r="K1107" s="226"/>
      <c r="L1107" s="231"/>
      <c r="M1107" s="232"/>
      <c r="N1107" s="233"/>
      <c r="O1107" s="233"/>
      <c r="P1107" s="233"/>
      <c r="Q1107" s="233"/>
      <c r="R1107" s="233"/>
      <c r="S1107" s="233"/>
      <c r="T1107" s="234"/>
      <c r="AT1107" s="235" t="s">
        <v>417</v>
      </c>
      <c r="AU1107" s="235" t="s">
        <v>87</v>
      </c>
      <c r="AV1107" s="13" t="s">
        <v>87</v>
      </c>
      <c r="AW1107" s="13" t="s">
        <v>43</v>
      </c>
      <c r="AX1107" s="13" t="s">
        <v>79</v>
      </c>
      <c r="AY1107" s="235" t="s">
        <v>406</v>
      </c>
    </row>
    <row r="1108" spans="2:65" s="14" customFormat="1" x14ac:dyDescent="0.3">
      <c r="B1108" s="236"/>
      <c r="C1108" s="237"/>
      <c r="D1108" s="247" t="s">
        <v>417</v>
      </c>
      <c r="E1108" s="248" t="s">
        <v>5040</v>
      </c>
      <c r="F1108" s="249" t="s">
        <v>421</v>
      </c>
      <c r="G1108" s="237"/>
      <c r="H1108" s="250">
        <v>6.2249999999999996</v>
      </c>
      <c r="I1108" s="241"/>
      <c r="J1108" s="237"/>
      <c r="K1108" s="237"/>
      <c r="L1108" s="242"/>
      <c r="M1108" s="243"/>
      <c r="N1108" s="244"/>
      <c r="O1108" s="244"/>
      <c r="P1108" s="244"/>
      <c r="Q1108" s="244"/>
      <c r="R1108" s="244"/>
      <c r="S1108" s="244"/>
      <c r="T1108" s="245"/>
      <c r="AT1108" s="246" t="s">
        <v>417</v>
      </c>
      <c r="AU1108" s="246" t="s">
        <v>87</v>
      </c>
      <c r="AV1108" s="14" t="s">
        <v>415</v>
      </c>
      <c r="AW1108" s="14" t="s">
        <v>43</v>
      </c>
      <c r="AX1108" s="14" t="s">
        <v>23</v>
      </c>
      <c r="AY1108" s="246" t="s">
        <v>406</v>
      </c>
    </row>
    <row r="1109" spans="2:65" s="1" customFormat="1" ht="22.5" customHeight="1" x14ac:dyDescent="0.3">
      <c r="B1109" s="37"/>
      <c r="C1109" s="201" t="s">
        <v>1928</v>
      </c>
      <c r="D1109" s="201" t="s">
        <v>410</v>
      </c>
      <c r="E1109" s="202" t="s">
        <v>2134</v>
      </c>
      <c r="F1109" s="203" t="s">
        <v>2135</v>
      </c>
      <c r="G1109" s="204" t="s">
        <v>466</v>
      </c>
      <c r="H1109" s="205">
        <v>303.60000000000002</v>
      </c>
      <c r="I1109" s="206"/>
      <c r="J1109" s="207">
        <f>ROUND(I1109*H1109,2)</f>
        <v>0</v>
      </c>
      <c r="K1109" s="203" t="s">
        <v>414</v>
      </c>
      <c r="L1109" s="57"/>
      <c r="M1109" s="208" t="s">
        <v>36</v>
      </c>
      <c r="N1109" s="209" t="s">
        <v>50</v>
      </c>
      <c r="O1109" s="38"/>
      <c r="P1109" s="210">
        <f>O1109*H1109</f>
        <v>0</v>
      </c>
      <c r="Q1109" s="210">
        <v>0</v>
      </c>
      <c r="R1109" s="210">
        <f>Q1109*H1109</f>
        <v>0</v>
      </c>
      <c r="S1109" s="210">
        <v>0</v>
      </c>
      <c r="T1109" s="211">
        <f>S1109*H1109</f>
        <v>0</v>
      </c>
      <c r="AR1109" s="19" t="s">
        <v>415</v>
      </c>
      <c r="AT1109" s="19" t="s">
        <v>410</v>
      </c>
      <c r="AU1109" s="19" t="s">
        <v>87</v>
      </c>
      <c r="AY1109" s="19" t="s">
        <v>406</v>
      </c>
      <c r="BE1109" s="212">
        <f>IF(N1109="základní",J1109,0)</f>
        <v>0</v>
      </c>
      <c r="BF1109" s="212">
        <f>IF(N1109="snížená",J1109,0)</f>
        <v>0</v>
      </c>
      <c r="BG1109" s="212">
        <f>IF(N1109="zákl. přenesená",J1109,0)</f>
        <v>0</v>
      </c>
      <c r="BH1109" s="212">
        <f>IF(N1109="sníž. přenesená",J1109,0)</f>
        <v>0</v>
      </c>
      <c r="BI1109" s="212">
        <f>IF(N1109="nulová",J1109,0)</f>
        <v>0</v>
      </c>
      <c r="BJ1109" s="19" t="s">
        <v>23</v>
      </c>
      <c r="BK1109" s="212">
        <f>ROUND(I1109*H1109,2)</f>
        <v>0</v>
      </c>
      <c r="BL1109" s="19" t="s">
        <v>415</v>
      </c>
      <c r="BM1109" s="19" t="s">
        <v>5869</v>
      </c>
    </row>
    <row r="1110" spans="2:65" s="13" customFormat="1" x14ac:dyDescent="0.3">
      <c r="B1110" s="225"/>
      <c r="C1110" s="226"/>
      <c r="D1110" s="215" t="s">
        <v>417</v>
      </c>
      <c r="E1110" s="227" t="s">
        <v>36</v>
      </c>
      <c r="F1110" s="228" t="s">
        <v>5164</v>
      </c>
      <c r="G1110" s="226"/>
      <c r="H1110" s="229">
        <v>303.60000000000002</v>
      </c>
      <c r="I1110" s="230"/>
      <c r="J1110" s="226"/>
      <c r="K1110" s="226"/>
      <c r="L1110" s="231"/>
      <c r="M1110" s="232"/>
      <c r="N1110" s="233"/>
      <c r="O1110" s="233"/>
      <c r="P1110" s="233"/>
      <c r="Q1110" s="233"/>
      <c r="R1110" s="233"/>
      <c r="S1110" s="233"/>
      <c r="T1110" s="234"/>
      <c r="AT1110" s="235" t="s">
        <v>417</v>
      </c>
      <c r="AU1110" s="235" t="s">
        <v>87</v>
      </c>
      <c r="AV1110" s="13" t="s">
        <v>87</v>
      </c>
      <c r="AW1110" s="13" t="s">
        <v>43</v>
      </c>
      <c r="AX1110" s="13" t="s">
        <v>79</v>
      </c>
      <c r="AY1110" s="235" t="s">
        <v>406</v>
      </c>
    </row>
    <row r="1111" spans="2:65" s="14" customFormat="1" x14ac:dyDescent="0.3">
      <c r="B1111" s="236"/>
      <c r="C1111" s="237"/>
      <c r="D1111" s="247" t="s">
        <v>417</v>
      </c>
      <c r="E1111" s="248" t="s">
        <v>5068</v>
      </c>
      <c r="F1111" s="249" t="s">
        <v>421</v>
      </c>
      <c r="G1111" s="237"/>
      <c r="H1111" s="250">
        <v>303.60000000000002</v>
      </c>
      <c r="I1111" s="241"/>
      <c r="J1111" s="237"/>
      <c r="K1111" s="237"/>
      <c r="L1111" s="242"/>
      <c r="M1111" s="243"/>
      <c r="N1111" s="244"/>
      <c r="O1111" s="244"/>
      <c r="P1111" s="244"/>
      <c r="Q1111" s="244"/>
      <c r="R1111" s="244"/>
      <c r="S1111" s="244"/>
      <c r="T1111" s="245"/>
      <c r="AT1111" s="246" t="s">
        <v>417</v>
      </c>
      <c r="AU1111" s="246" t="s">
        <v>87</v>
      </c>
      <c r="AV1111" s="14" t="s">
        <v>415</v>
      </c>
      <c r="AW1111" s="14" t="s">
        <v>43</v>
      </c>
      <c r="AX1111" s="14" t="s">
        <v>23</v>
      </c>
      <c r="AY1111" s="246" t="s">
        <v>406</v>
      </c>
    </row>
    <row r="1112" spans="2:65" s="1" customFormat="1" ht="22.5" customHeight="1" x14ac:dyDescent="0.3">
      <c r="B1112" s="37"/>
      <c r="C1112" s="201" t="s">
        <v>1930</v>
      </c>
      <c r="D1112" s="201" t="s">
        <v>410</v>
      </c>
      <c r="E1112" s="202" t="s">
        <v>1131</v>
      </c>
      <c r="F1112" s="203" t="s">
        <v>1132</v>
      </c>
      <c r="G1112" s="204" t="s">
        <v>413</v>
      </c>
      <c r="H1112" s="205">
        <v>91.703000000000003</v>
      </c>
      <c r="I1112" s="206"/>
      <c r="J1112" s="207">
        <f>ROUND(I1112*H1112,2)</f>
        <v>0</v>
      </c>
      <c r="K1112" s="203" t="s">
        <v>414</v>
      </c>
      <c r="L1112" s="57"/>
      <c r="M1112" s="208" t="s">
        <v>36</v>
      </c>
      <c r="N1112" s="209" t="s">
        <v>50</v>
      </c>
      <c r="O1112" s="38"/>
      <c r="P1112" s="210">
        <f>O1112*H1112</f>
        <v>0</v>
      </c>
      <c r="Q1112" s="210">
        <v>0</v>
      </c>
      <c r="R1112" s="210">
        <f>Q1112*H1112</f>
        <v>0</v>
      </c>
      <c r="S1112" s="210">
        <v>0</v>
      </c>
      <c r="T1112" s="211">
        <f>S1112*H1112</f>
        <v>0</v>
      </c>
      <c r="AR1112" s="19" t="s">
        <v>415</v>
      </c>
      <c r="AT1112" s="19" t="s">
        <v>410</v>
      </c>
      <c r="AU1112" s="19" t="s">
        <v>87</v>
      </c>
      <c r="AY1112" s="19" t="s">
        <v>406</v>
      </c>
      <c r="BE1112" s="212">
        <f>IF(N1112="základní",J1112,0)</f>
        <v>0</v>
      </c>
      <c r="BF1112" s="212">
        <f>IF(N1112="snížená",J1112,0)</f>
        <v>0</v>
      </c>
      <c r="BG1112" s="212">
        <f>IF(N1112="zákl. přenesená",J1112,0)</f>
        <v>0</v>
      </c>
      <c r="BH1112" s="212">
        <f>IF(N1112="sníž. přenesená",J1112,0)</f>
        <v>0</v>
      </c>
      <c r="BI1112" s="212">
        <f>IF(N1112="nulová",J1112,0)</f>
        <v>0</v>
      </c>
      <c r="BJ1112" s="19" t="s">
        <v>23</v>
      </c>
      <c r="BK1112" s="212">
        <f>ROUND(I1112*H1112,2)</f>
        <v>0</v>
      </c>
      <c r="BL1112" s="19" t="s">
        <v>415</v>
      </c>
      <c r="BM1112" s="19" t="s">
        <v>5870</v>
      </c>
    </row>
    <row r="1113" spans="2:65" s="12" customFormat="1" x14ac:dyDescent="0.3">
      <c r="B1113" s="213"/>
      <c r="C1113" s="214"/>
      <c r="D1113" s="215" t="s">
        <v>417</v>
      </c>
      <c r="E1113" s="216" t="s">
        <v>36</v>
      </c>
      <c r="F1113" s="217" t="s">
        <v>2171</v>
      </c>
      <c r="G1113" s="214"/>
      <c r="H1113" s="218" t="s">
        <v>36</v>
      </c>
      <c r="I1113" s="219"/>
      <c r="J1113" s="214"/>
      <c r="K1113" s="214"/>
      <c r="L1113" s="220"/>
      <c r="M1113" s="221"/>
      <c r="N1113" s="222"/>
      <c r="O1113" s="222"/>
      <c r="P1113" s="222"/>
      <c r="Q1113" s="222"/>
      <c r="R1113" s="222"/>
      <c r="S1113" s="222"/>
      <c r="T1113" s="223"/>
      <c r="AT1113" s="224" t="s">
        <v>417</v>
      </c>
      <c r="AU1113" s="224" t="s">
        <v>87</v>
      </c>
      <c r="AV1113" s="12" t="s">
        <v>23</v>
      </c>
      <c r="AW1113" s="12" t="s">
        <v>43</v>
      </c>
      <c r="AX1113" s="12" t="s">
        <v>79</v>
      </c>
      <c r="AY1113" s="224" t="s">
        <v>406</v>
      </c>
    </row>
    <row r="1114" spans="2:65" s="13" customFormat="1" x14ac:dyDescent="0.3">
      <c r="B1114" s="225"/>
      <c r="C1114" s="226"/>
      <c r="D1114" s="215" t="s">
        <v>417</v>
      </c>
      <c r="E1114" s="227" t="s">
        <v>36</v>
      </c>
      <c r="F1114" s="228" t="s">
        <v>5871</v>
      </c>
      <c r="G1114" s="226"/>
      <c r="H1114" s="229">
        <v>91.08</v>
      </c>
      <c r="I1114" s="230"/>
      <c r="J1114" s="226"/>
      <c r="K1114" s="226"/>
      <c r="L1114" s="231"/>
      <c r="M1114" s="232"/>
      <c r="N1114" s="233"/>
      <c r="O1114" s="233"/>
      <c r="P1114" s="233"/>
      <c r="Q1114" s="233"/>
      <c r="R1114" s="233"/>
      <c r="S1114" s="233"/>
      <c r="T1114" s="234"/>
      <c r="AT1114" s="235" t="s">
        <v>417</v>
      </c>
      <c r="AU1114" s="235" t="s">
        <v>87</v>
      </c>
      <c r="AV1114" s="13" t="s">
        <v>87</v>
      </c>
      <c r="AW1114" s="13" t="s">
        <v>43</v>
      </c>
      <c r="AX1114" s="13" t="s">
        <v>79</v>
      </c>
      <c r="AY1114" s="235" t="s">
        <v>406</v>
      </c>
    </row>
    <row r="1115" spans="2:65" s="13" customFormat="1" x14ac:dyDescent="0.3">
      <c r="B1115" s="225"/>
      <c r="C1115" s="226"/>
      <c r="D1115" s="215" t="s">
        <v>417</v>
      </c>
      <c r="E1115" s="227" t="s">
        <v>36</v>
      </c>
      <c r="F1115" s="228" t="s">
        <v>5872</v>
      </c>
      <c r="G1115" s="226"/>
      <c r="H1115" s="229">
        <v>0.623</v>
      </c>
      <c r="I1115" s="230"/>
      <c r="J1115" s="226"/>
      <c r="K1115" s="226"/>
      <c r="L1115" s="231"/>
      <c r="M1115" s="232"/>
      <c r="N1115" s="233"/>
      <c r="O1115" s="233"/>
      <c r="P1115" s="233"/>
      <c r="Q1115" s="233"/>
      <c r="R1115" s="233"/>
      <c r="S1115" s="233"/>
      <c r="T1115" s="234"/>
      <c r="AT1115" s="235" t="s">
        <v>417</v>
      </c>
      <c r="AU1115" s="235" t="s">
        <v>87</v>
      </c>
      <c r="AV1115" s="13" t="s">
        <v>87</v>
      </c>
      <c r="AW1115" s="13" t="s">
        <v>43</v>
      </c>
      <c r="AX1115" s="13" t="s">
        <v>79</v>
      </c>
      <c r="AY1115" s="235" t="s">
        <v>406</v>
      </c>
    </row>
    <row r="1116" spans="2:65" s="14" customFormat="1" x14ac:dyDescent="0.3">
      <c r="B1116" s="236"/>
      <c r="C1116" s="237"/>
      <c r="D1116" s="247" t="s">
        <v>417</v>
      </c>
      <c r="E1116" s="248" t="s">
        <v>36</v>
      </c>
      <c r="F1116" s="249" t="s">
        <v>421</v>
      </c>
      <c r="G1116" s="237"/>
      <c r="H1116" s="250">
        <v>91.703000000000003</v>
      </c>
      <c r="I1116" s="241"/>
      <c r="J1116" s="237"/>
      <c r="K1116" s="237"/>
      <c r="L1116" s="242"/>
      <c r="M1116" s="243"/>
      <c r="N1116" s="244"/>
      <c r="O1116" s="244"/>
      <c r="P1116" s="244"/>
      <c r="Q1116" s="244"/>
      <c r="R1116" s="244"/>
      <c r="S1116" s="244"/>
      <c r="T1116" s="245"/>
      <c r="AT1116" s="246" t="s">
        <v>417</v>
      </c>
      <c r="AU1116" s="246" t="s">
        <v>87</v>
      </c>
      <c r="AV1116" s="14" t="s">
        <v>415</v>
      </c>
      <c r="AW1116" s="14" t="s">
        <v>43</v>
      </c>
      <c r="AX1116" s="14" t="s">
        <v>23</v>
      </c>
      <c r="AY1116" s="246" t="s">
        <v>406</v>
      </c>
    </row>
    <row r="1117" spans="2:65" s="1" customFormat="1" ht="22.5" customHeight="1" x14ac:dyDescent="0.3">
      <c r="B1117" s="37"/>
      <c r="C1117" s="201" t="s">
        <v>1935</v>
      </c>
      <c r="D1117" s="201" t="s">
        <v>410</v>
      </c>
      <c r="E1117" s="202" t="s">
        <v>1121</v>
      </c>
      <c r="F1117" s="203" t="s">
        <v>1122</v>
      </c>
      <c r="G1117" s="204" t="s">
        <v>413</v>
      </c>
      <c r="H1117" s="205">
        <v>91.703000000000003</v>
      </c>
      <c r="I1117" s="206"/>
      <c r="J1117" s="207">
        <f>ROUND(I1117*H1117,2)</f>
        <v>0</v>
      </c>
      <c r="K1117" s="203" t="s">
        <v>414</v>
      </c>
      <c r="L1117" s="57"/>
      <c r="M1117" s="208" t="s">
        <v>36</v>
      </c>
      <c r="N1117" s="209" t="s">
        <v>50</v>
      </c>
      <c r="O1117" s="38"/>
      <c r="P1117" s="210">
        <f>O1117*H1117</f>
        <v>0</v>
      </c>
      <c r="Q1117" s="210">
        <v>0</v>
      </c>
      <c r="R1117" s="210">
        <f>Q1117*H1117</f>
        <v>0</v>
      </c>
      <c r="S1117" s="210">
        <v>0</v>
      </c>
      <c r="T1117" s="211">
        <f>S1117*H1117</f>
        <v>0</v>
      </c>
      <c r="AR1117" s="19" t="s">
        <v>415</v>
      </c>
      <c r="AT1117" s="19" t="s">
        <v>410</v>
      </c>
      <c r="AU1117" s="19" t="s">
        <v>87</v>
      </c>
      <c r="AY1117" s="19" t="s">
        <v>406</v>
      </c>
      <c r="BE1117" s="212">
        <f>IF(N1117="základní",J1117,0)</f>
        <v>0</v>
      </c>
      <c r="BF1117" s="212">
        <f>IF(N1117="snížená",J1117,0)</f>
        <v>0</v>
      </c>
      <c r="BG1117" s="212">
        <f>IF(N1117="zákl. přenesená",J1117,0)</f>
        <v>0</v>
      </c>
      <c r="BH1117" s="212">
        <f>IF(N1117="sníž. přenesená",J1117,0)</f>
        <v>0</v>
      </c>
      <c r="BI1117" s="212">
        <f>IF(N1117="nulová",J1117,0)</f>
        <v>0</v>
      </c>
      <c r="BJ1117" s="19" t="s">
        <v>23</v>
      </c>
      <c r="BK1117" s="212">
        <f>ROUND(I1117*H1117,2)</f>
        <v>0</v>
      </c>
      <c r="BL1117" s="19" t="s">
        <v>415</v>
      </c>
      <c r="BM1117" s="19" t="s">
        <v>5873</v>
      </c>
    </row>
    <row r="1118" spans="2:65" s="1" customFormat="1" ht="22.5" customHeight="1" x14ac:dyDescent="0.3">
      <c r="B1118" s="37"/>
      <c r="C1118" s="201" t="s">
        <v>1940</v>
      </c>
      <c r="D1118" s="201" t="s">
        <v>410</v>
      </c>
      <c r="E1118" s="202" t="s">
        <v>5874</v>
      </c>
      <c r="F1118" s="203" t="s">
        <v>5875</v>
      </c>
      <c r="G1118" s="204" t="s">
        <v>466</v>
      </c>
      <c r="H1118" s="205">
        <v>6.2249999999999996</v>
      </c>
      <c r="I1118" s="206"/>
      <c r="J1118" s="207">
        <f>ROUND(I1118*H1118,2)</f>
        <v>0</v>
      </c>
      <c r="K1118" s="203" t="s">
        <v>414</v>
      </c>
      <c r="L1118" s="57"/>
      <c r="M1118" s="208" t="s">
        <v>36</v>
      </c>
      <c r="N1118" s="209" t="s">
        <v>50</v>
      </c>
      <c r="O1118" s="38"/>
      <c r="P1118" s="210">
        <f>O1118*H1118</f>
        <v>0</v>
      </c>
      <c r="Q1118" s="210">
        <v>0</v>
      </c>
      <c r="R1118" s="210">
        <f>Q1118*H1118</f>
        <v>0</v>
      </c>
      <c r="S1118" s="210">
        <v>0</v>
      </c>
      <c r="T1118" s="211">
        <f>S1118*H1118</f>
        <v>0</v>
      </c>
      <c r="AR1118" s="19" t="s">
        <v>415</v>
      </c>
      <c r="AT1118" s="19" t="s">
        <v>410</v>
      </c>
      <c r="AU1118" s="19" t="s">
        <v>87</v>
      </c>
      <c r="AY1118" s="19" t="s">
        <v>406</v>
      </c>
      <c r="BE1118" s="212">
        <f>IF(N1118="základní",J1118,0)</f>
        <v>0</v>
      </c>
      <c r="BF1118" s="212">
        <f>IF(N1118="snížená",J1118,0)</f>
        <v>0</v>
      </c>
      <c r="BG1118" s="212">
        <f>IF(N1118="zákl. přenesená",J1118,0)</f>
        <v>0</v>
      </c>
      <c r="BH1118" s="212">
        <f>IF(N1118="sníž. přenesená",J1118,0)</f>
        <v>0</v>
      </c>
      <c r="BI1118" s="212">
        <f>IF(N1118="nulová",J1118,0)</f>
        <v>0</v>
      </c>
      <c r="BJ1118" s="19" t="s">
        <v>23</v>
      </c>
      <c r="BK1118" s="212">
        <f>ROUND(I1118*H1118,2)</f>
        <v>0</v>
      </c>
      <c r="BL1118" s="19" t="s">
        <v>415</v>
      </c>
      <c r="BM1118" s="19" t="s">
        <v>5876</v>
      </c>
    </row>
    <row r="1119" spans="2:65" s="13" customFormat="1" x14ac:dyDescent="0.3">
      <c r="B1119" s="225"/>
      <c r="C1119" s="226"/>
      <c r="D1119" s="247" t="s">
        <v>417</v>
      </c>
      <c r="E1119" s="251" t="s">
        <v>36</v>
      </c>
      <c r="F1119" s="252" t="s">
        <v>5040</v>
      </c>
      <c r="G1119" s="226"/>
      <c r="H1119" s="253">
        <v>6.2249999999999996</v>
      </c>
      <c r="I1119" s="230"/>
      <c r="J1119" s="226"/>
      <c r="K1119" s="226"/>
      <c r="L1119" s="231"/>
      <c r="M1119" s="232"/>
      <c r="N1119" s="233"/>
      <c r="O1119" s="233"/>
      <c r="P1119" s="233"/>
      <c r="Q1119" s="233"/>
      <c r="R1119" s="233"/>
      <c r="S1119" s="233"/>
      <c r="T1119" s="234"/>
      <c r="AT1119" s="235" t="s">
        <v>417</v>
      </c>
      <c r="AU1119" s="235" t="s">
        <v>87</v>
      </c>
      <c r="AV1119" s="13" t="s">
        <v>87</v>
      </c>
      <c r="AW1119" s="13" t="s">
        <v>43</v>
      </c>
      <c r="AX1119" s="13" t="s">
        <v>23</v>
      </c>
      <c r="AY1119" s="235" t="s">
        <v>406</v>
      </c>
    </row>
    <row r="1120" spans="2:65" s="1" customFormat="1" ht="22.5" customHeight="1" x14ac:dyDescent="0.3">
      <c r="B1120" s="37"/>
      <c r="C1120" s="201" t="s">
        <v>1946</v>
      </c>
      <c r="D1120" s="201" t="s">
        <v>410</v>
      </c>
      <c r="E1120" s="202" t="s">
        <v>5877</v>
      </c>
      <c r="F1120" s="203" t="s">
        <v>5878</v>
      </c>
      <c r="G1120" s="204" t="s">
        <v>466</v>
      </c>
      <c r="H1120" s="205">
        <v>6.2249999999999996</v>
      </c>
      <c r="I1120" s="206"/>
      <c r="J1120" s="207">
        <f>ROUND(I1120*H1120,2)</f>
        <v>0</v>
      </c>
      <c r="K1120" s="203" t="s">
        <v>414</v>
      </c>
      <c r="L1120" s="57"/>
      <c r="M1120" s="208" t="s">
        <v>36</v>
      </c>
      <c r="N1120" s="209" t="s">
        <v>50</v>
      </c>
      <c r="O1120" s="38"/>
      <c r="P1120" s="210">
        <f>O1120*H1120</f>
        <v>0</v>
      </c>
      <c r="Q1120" s="210">
        <v>0</v>
      </c>
      <c r="R1120" s="210">
        <f>Q1120*H1120</f>
        <v>0</v>
      </c>
      <c r="S1120" s="210">
        <v>0</v>
      </c>
      <c r="T1120" s="211">
        <f>S1120*H1120</f>
        <v>0</v>
      </c>
      <c r="AR1120" s="19" t="s">
        <v>415</v>
      </c>
      <c r="AT1120" s="19" t="s">
        <v>410</v>
      </c>
      <c r="AU1120" s="19" t="s">
        <v>87</v>
      </c>
      <c r="AY1120" s="19" t="s">
        <v>406</v>
      </c>
      <c r="BE1120" s="212">
        <f>IF(N1120="základní",J1120,0)</f>
        <v>0</v>
      </c>
      <c r="BF1120" s="212">
        <f>IF(N1120="snížená",J1120,0)</f>
        <v>0</v>
      </c>
      <c r="BG1120" s="212">
        <f>IF(N1120="zákl. přenesená",J1120,0)</f>
        <v>0</v>
      </c>
      <c r="BH1120" s="212">
        <f>IF(N1120="sníž. přenesená",J1120,0)</f>
        <v>0</v>
      </c>
      <c r="BI1120" s="212">
        <f>IF(N1120="nulová",J1120,0)</f>
        <v>0</v>
      </c>
      <c r="BJ1120" s="19" t="s">
        <v>23</v>
      </c>
      <c r="BK1120" s="212">
        <f>ROUND(I1120*H1120,2)</f>
        <v>0</v>
      </c>
      <c r="BL1120" s="19" t="s">
        <v>415</v>
      </c>
      <c r="BM1120" s="19" t="s">
        <v>5879</v>
      </c>
    </row>
    <row r="1121" spans="2:65" s="13" customFormat="1" x14ac:dyDescent="0.3">
      <c r="B1121" s="225"/>
      <c r="C1121" s="226"/>
      <c r="D1121" s="247" t="s">
        <v>417</v>
      </c>
      <c r="E1121" s="251" t="s">
        <v>36</v>
      </c>
      <c r="F1121" s="252" t="s">
        <v>5040</v>
      </c>
      <c r="G1121" s="226"/>
      <c r="H1121" s="253">
        <v>6.2249999999999996</v>
      </c>
      <c r="I1121" s="230"/>
      <c r="J1121" s="226"/>
      <c r="K1121" s="226"/>
      <c r="L1121" s="231"/>
      <c r="M1121" s="232"/>
      <c r="N1121" s="233"/>
      <c r="O1121" s="233"/>
      <c r="P1121" s="233"/>
      <c r="Q1121" s="233"/>
      <c r="R1121" s="233"/>
      <c r="S1121" s="233"/>
      <c r="T1121" s="234"/>
      <c r="AT1121" s="235" t="s">
        <v>417</v>
      </c>
      <c r="AU1121" s="235" t="s">
        <v>87</v>
      </c>
      <c r="AV1121" s="13" t="s">
        <v>87</v>
      </c>
      <c r="AW1121" s="13" t="s">
        <v>43</v>
      </c>
      <c r="AX1121" s="13" t="s">
        <v>23</v>
      </c>
      <c r="AY1121" s="235" t="s">
        <v>406</v>
      </c>
    </row>
    <row r="1122" spans="2:65" s="1" customFormat="1" ht="22.5" customHeight="1" x14ac:dyDescent="0.3">
      <c r="B1122" s="37"/>
      <c r="C1122" s="201" t="s">
        <v>1951</v>
      </c>
      <c r="D1122" s="201" t="s">
        <v>410</v>
      </c>
      <c r="E1122" s="202" t="s">
        <v>2144</v>
      </c>
      <c r="F1122" s="203" t="s">
        <v>2145</v>
      </c>
      <c r="G1122" s="204" t="s">
        <v>466</v>
      </c>
      <c r="H1122" s="205">
        <v>180</v>
      </c>
      <c r="I1122" s="206"/>
      <c r="J1122" s="207">
        <f>ROUND(I1122*H1122,2)</f>
        <v>0</v>
      </c>
      <c r="K1122" s="203" t="s">
        <v>414</v>
      </c>
      <c r="L1122" s="57"/>
      <c r="M1122" s="208" t="s">
        <v>36</v>
      </c>
      <c r="N1122" s="209" t="s">
        <v>50</v>
      </c>
      <c r="O1122" s="38"/>
      <c r="P1122" s="210">
        <f>O1122*H1122</f>
        <v>0</v>
      </c>
      <c r="Q1122" s="210">
        <v>8.3500000000000005E-2</v>
      </c>
      <c r="R1122" s="210">
        <f>Q1122*H1122</f>
        <v>15.030000000000001</v>
      </c>
      <c r="S1122" s="210">
        <v>0</v>
      </c>
      <c r="T1122" s="211">
        <f>S1122*H1122</f>
        <v>0</v>
      </c>
      <c r="AR1122" s="19" t="s">
        <v>415</v>
      </c>
      <c r="AT1122" s="19" t="s">
        <v>410</v>
      </c>
      <c r="AU1122" s="19" t="s">
        <v>87</v>
      </c>
      <c r="AY1122" s="19" t="s">
        <v>406</v>
      </c>
      <c r="BE1122" s="212">
        <f>IF(N1122="základní",J1122,0)</f>
        <v>0</v>
      </c>
      <c r="BF1122" s="212">
        <f>IF(N1122="snížená",J1122,0)</f>
        <v>0</v>
      </c>
      <c r="BG1122" s="212">
        <f>IF(N1122="zákl. přenesená",J1122,0)</f>
        <v>0</v>
      </c>
      <c r="BH1122" s="212">
        <f>IF(N1122="sníž. přenesená",J1122,0)</f>
        <v>0</v>
      </c>
      <c r="BI1122" s="212">
        <f>IF(N1122="nulová",J1122,0)</f>
        <v>0</v>
      </c>
      <c r="BJ1122" s="19" t="s">
        <v>23</v>
      </c>
      <c r="BK1122" s="212">
        <f>ROUND(I1122*H1122,2)</f>
        <v>0</v>
      </c>
      <c r="BL1122" s="19" t="s">
        <v>415</v>
      </c>
      <c r="BM1122" s="19" t="s">
        <v>5880</v>
      </c>
    </row>
    <row r="1123" spans="2:65" s="13" customFormat="1" x14ac:dyDescent="0.3">
      <c r="B1123" s="225"/>
      <c r="C1123" s="226"/>
      <c r="D1123" s="215" t="s">
        <v>417</v>
      </c>
      <c r="E1123" s="227" t="s">
        <v>36</v>
      </c>
      <c r="F1123" s="228" t="s">
        <v>5881</v>
      </c>
      <c r="G1123" s="226"/>
      <c r="H1123" s="229">
        <v>180</v>
      </c>
      <c r="I1123" s="230"/>
      <c r="J1123" s="226"/>
      <c r="K1123" s="226"/>
      <c r="L1123" s="231"/>
      <c r="M1123" s="232"/>
      <c r="N1123" s="233"/>
      <c r="O1123" s="233"/>
      <c r="P1123" s="233"/>
      <c r="Q1123" s="233"/>
      <c r="R1123" s="233"/>
      <c r="S1123" s="233"/>
      <c r="T1123" s="234"/>
      <c r="AT1123" s="235" t="s">
        <v>417</v>
      </c>
      <c r="AU1123" s="235" t="s">
        <v>87</v>
      </c>
      <c r="AV1123" s="13" t="s">
        <v>87</v>
      </c>
      <c r="AW1123" s="13" t="s">
        <v>43</v>
      </c>
      <c r="AX1123" s="13" t="s">
        <v>79</v>
      </c>
      <c r="AY1123" s="235" t="s">
        <v>406</v>
      </c>
    </row>
    <row r="1124" spans="2:65" s="14" customFormat="1" x14ac:dyDescent="0.3">
      <c r="B1124" s="236"/>
      <c r="C1124" s="237"/>
      <c r="D1124" s="247" t="s">
        <v>417</v>
      </c>
      <c r="E1124" s="248" t="s">
        <v>5057</v>
      </c>
      <c r="F1124" s="249" t="s">
        <v>421</v>
      </c>
      <c r="G1124" s="237"/>
      <c r="H1124" s="250">
        <v>180</v>
      </c>
      <c r="I1124" s="241"/>
      <c r="J1124" s="237"/>
      <c r="K1124" s="237"/>
      <c r="L1124" s="242"/>
      <c r="M1124" s="243"/>
      <c r="N1124" s="244"/>
      <c r="O1124" s="244"/>
      <c r="P1124" s="244"/>
      <c r="Q1124" s="244"/>
      <c r="R1124" s="244"/>
      <c r="S1124" s="244"/>
      <c r="T1124" s="245"/>
      <c r="AT1124" s="246" t="s">
        <v>417</v>
      </c>
      <c r="AU1124" s="246" t="s">
        <v>87</v>
      </c>
      <c r="AV1124" s="14" t="s">
        <v>415</v>
      </c>
      <c r="AW1124" s="14" t="s">
        <v>43</v>
      </c>
      <c r="AX1124" s="14" t="s">
        <v>23</v>
      </c>
      <c r="AY1124" s="246" t="s">
        <v>406</v>
      </c>
    </row>
    <row r="1125" spans="2:65" s="1" customFormat="1" ht="22.5" customHeight="1" x14ac:dyDescent="0.3">
      <c r="B1125" s="37"/>
      <c r="C1125" s="268" t="s">
        <v>1958</v>
      </c>
      <c r="D1125" s="268" t="s">
        <v>533</v>
      </c>
      <c r="E1125" s="269" t="s">
        <v>2149</v>
      </c>
      <c r="F1125" s="270" t="s">
        <v>5882</v>
      </c>
      <c r="G1125" s="271" t="s">
        <v>1363</v>
      </c>
      <c r="H1125" s="272">
        <v>40.4</v>
      </c>
      <c r="I1125" s="273"/>
      <c r="J1125" s="274">
        <f>ROUND(I1125*H1125,2)</f>
        <v>0</v>
      </c>
      <c r="K1125" s="270" t="s">
        <v>36</v>
      </c>
      <c r="L1125" s="275"/>
      <c r="M1125" s="276" t="s">
        <v>36</v>
      </c>
      <c r="N1125" s="277" t="s">
        <v>50</v>
      </c>
      <c r="O1125" s="38"/>
      <c r="P1125" s="210">
        <f>O1125*H1125</f>
        <v>0</v>
      </c>
      <c r="Q1125" s="210">
        <v>2.37</v>
      </c>
      <c r="R1125" s="210">
        <f>Q1125*H1125</f>
        <v>95.748000000000005</v>
      </c>
      <c r="S1125" s="210">
        <v>0</v>
      </c>
      <c r="T1125" s="211">
        <f>S1125*H1125</f>
        <v>0</v>
      </c>
      <c r="AR1125" s="19" t="s">
        <v>457</v>
      </c>
      <c r="AT1125" s="19" t="s">
        <v>533</v>
      </c>
      <c r="AU1125" s="19" t="s">
        <v>87</v>
      </c>
      <c r="AY1125" s="19" t="s">
        <v>406</v>
      </c>
      <c r="BE1125" s="212">
        <f>IF(N1125="základní",J1125,0)</f>
        <v>0</v>
      </c>
      <c r="BF1125" s="212">
        <f>IF(N1125="snížená",J1125,0)</f>
        <v>0</v>
      </c>
      <c r="BG1125" s="212">
        <f>IF(N1125="zákl. přenesená",J1125,0)</f>
        <v>0</v>
      </c>
      <c r="BH1125" s="212">
        <f>IF(N1125="sníž. přenesená",J1125,0)</f>
        <v>0</v>
      </c>
      <c r="BI1125" s="212">
        <f>IF(N1125="nulová",J1125,0)</f>
        <v>0</v>
      </c>
      <c r="BJ1125" s="19" t="s">
        <v>23</v>
      </c>
      <c r="BK1125" s="212">
        <f>ROUND(I1125*H1125,2)</f>
        <v>0</v>
      </c>
      <c r="BL1125" s="19" t="s">
        <v>415</v>
      </c>
      <c r="BM1125" s="19" t="s">
        <v>5883</v>
      </c>
    </row>
    <row r="1126" spans="2:65" s="13" customFormat="1" x14ac:dyDescent="0.3">
      <c r="B1126" s="225"/>
      <c r="C1126" s="226"/>
      <c r="D1126" s="247" t="s">
        <v>417</v>
      </c>
      <c r="E1126" s="251" t="s">
        <v>36</v>
      </c>
      <c r="F1126" s="252" t="s">
        <v>5884</v>
      </c>
      <c r="G1126" s="226"/>
      <c r="H1126" s="253">
        <v>40.4</v>
      </c>
      <c r="I1126" s="230"/>
      <c r="J1126" s="226"/>
      <c r="K1126" s="226"/>
      <c r="L1126" s="231"/>
      <c r="M1126" s="232"/>
      <c r="N1126" s="233"/>
      <c r="O1126" s="233"/>
      <c r="P1126" s="233"/>
      <c r="Q1126" s="233"/>
      <c r="R1126" s="233"/>
      <c r="S1126" s="233"/>
      <c r="T1126" s="234"/>
      <c r="AT1126" s="235" t="s">
        <v>417</v>
      </c>
      <c r="AU1126" s="235" t="s">
        <v>87</v>
      </c>
      <c r="AV1126" s="13" t="s">
        <v>87</v>
      </c>
      <c r="AW1126" s="13" t="s">
        <v>43</v>
      </c>
      <c r="AX1126" s="13" t="s">
        <v>23</v>
      </c>
      <c r="AY1126" s="235" t="s">
        <v>406</v>
      </c>
    </row>
    <row r="1127" spans="2:65" s="1" customFormat="1" ht="22.5" customHeight="1" x14ac:dyDescent="0.3">
      <c r="B1127" s="37"/>
      <c r="C1127" s="201" t="s">
        <v>1965</v>
      </c>
      <c r="D1127" s="201" t="s">
        <v>410</v>
      </c>
      <c r="E1127" s="202" t="s">
        <v>2166</v>
      </c>
      <c r="F1127" s="203" t="s">
        <v>2167</v>
      </c>
      <c r="G1127" s="204" t="s">
        <v>466</v>
      </c>
      <c r="H1127" s="205">
        <v>30.489000000000001</v>
      </c>
      <c r="I1127" s="206"/>
      <c r="J1127" s="207">
        <f>ROUND(I1127*H1127,2)</f>
        <v>0</v>
      </c>
      <c r="K1127" s="203" t="s">
        <v>414</v>
      </c>
      <c r="L1127" s="57"/>
      <c r="M1127" s="208" t="s">
        <v>36</v>
      </c>
      <c r="N1127" s="209" t="s">
        <v>50</v>
      </c>
      <c r="O1127" s="38"/>
      <c r="P1127" s="210">
        <f>O1127*H1127</f>
        <v>0</v>
      </c>
      <c r="Q1127" s="210">
        <v>0.378</v>
      </c>
      <c r="R1127" s="210">
        <f>Q1127*H1127</f>
        <v>11.524842</v>
      </c>
      <c r="S1127" s="210">
        <v>0</v>
      </c>
      <c r="T1127" s="211">
        <f>S1127*H1127</f>
        <v>0</v>
      </c>
      <c r="AR1127" s="19" t="s">
        <v>415</v>
      </c>
      <c r="AT1127" s="19" t="s">
        <v>410</v>
      </c>
      <c r="AU1127" s="19" t="s">
        <v>87</v>
      </c>
      <c r="AY1127" s="19" t="s">
        <v>406</v>
      </c>
      <c r="BE1127" s="212">
        <f>IF(N1127="základní",J1127,0)</f>
        <v>0</v>
      </c>
      <c r="BF1127" s="212">
        <f>IF(N1127="snížená",J1127,0)</f>
        <v>0</v>
      </c>
      <c r="BG1127" s="212">
        <f>IF(N1127="zákl. přenesená",J1127,0)</f>
        <v>0</v>
      </c>
      <c r="BH1127" s="212">
        <f>IF(N1127="sníž. přenesená",J1127,0)</f>
        <v>0</v>
      </c>
      <c r="BI1127" s="212">
        <f>IF(N1127="nulová",J1127,0)</f>
        <v>0</v>
      </c>
      <c r="BJ1127" s="19" t="s">
        <v>23</v>
      </c>
      <c r="BK1127" s="212">
        <f>ROUND(I1127*H1127,2)</f>
        <v>0</v>
      </c>
      <c r="BL1127" s="19" t="s">
        <v>415</v>
      </c>
      <c r="BM1127" s="19" t="s">
        <v>5885</v>
      </c>
    </row>
    <row r="1128" spans="2:65" s="12" customFormat="1" x14ac:dyDescent="0.3">
      <c r="B1128" s="213"/>
      <c r="C1128" s="214"/>
      <c r="D1128" s="215" t="s">
        <v>417</v>
      </c>
      <c r="E1128" s="216" t="s">
        <v>36</v>
      </c>
      <c r="F1128" s="217" t="s">
        <v>5886</v>
      </c>
      <c r="G1128" s="214"/>
      <c r="H1128" s="218" t="s">
        <v>36</v>
      </c>
      <c r="I1128" s="219"/>
      <c r="J1128" s="214"/>
      <c r="K1128" s="214"/>
      <c r="L1128" s="220"/>
      <c r="M1128" s="221"/>
      <c r="N1128" s="222"/>
      <c r="O1128" s="222"/>
      <c r="P1128" s="222"/>
      <c r="Q1128" s="222"/>
      <c r="R1128" s="222"/>
      <c r="S1128" s="222"/>
      <c r="T1128" s="223"/>
      <c r="AT1128" s="224" t="s">
        <v>417</v>
      </c>
      <c r="AU1128" s="224" t="s">
        <v>87</v>
      </c>
      <c r="AV1128" s="12" t="s">
        <v>23</v>
      </c>
      <c r="AW1128" s="12" t="s">
        <v>43</v>
      </c>
      <c r="AX1128" s="12" t="s">
        <v>79</v>
      </c>
      <c r="AY1128" s="224" t="s">
        <v>406</v>
      </c>
    </row>
    <row r="1129" spans="2:65" s="13" customFormat="1" x14ac:dyDescent="0.3">
      <c r="B1129" s="225"/>
      <c r="C1129" s="226"/>
      <c r="D1129" s="215" t="s">
        <v>417</v>
      </c>
      <c r="E1129" s="227" t="s">
        <v>36</v>
      </c>
      <c r="F1129" s="228" t="s">
        <v>216</v>
      </c>
      <c r="G1129" s="226"/>
      <c r="H1129" s="229">
        <v>30.489000000000001</v>
      </c>
      <c r="I1129" s="230"/>
      <c r="J1129" s="226"/>
      <c r="K1129" s="226"/>
      <c r="L1129" s="231"/>
      <c r="M1129" s="232"/>
      <c r="N1129" s="233"/>
      <c r="O1129" s="233"/>
      <c r="P1129" s="233"/>
      <c r="Q1129" s="233"/>
      <c r="R1129" s="233"/>
      <c r="S1129" s="233"/>
      <c r="T1129" s="234"/>
      <c r="AT1129" s="235" t="s">
        <v>417</v>
      </c>
      <c r="AU1129" s="235" t="s">
        <v>87</v>
      </c>
      <c r="AV1129" s="13" t="s">
        <v>87</v>
      </c>
      <c r="AW1129" s="13" t="s">
        <v>43</v>
      </c>
      <c r="AX1129" s="13" t="s">
        <v>79</v>
      </c>
      <c r="AY1129" s="235" t="s">
        <v>406</v>
      </c>
    </row>
    <row r="1130" spans="2:65" s="14" customFormat="1" x14ac:dyDescent="0.3">
      <c r="B1130" s="236"/>
      <c r="C1130" s="237"/>
      <c r="D1130" s="247" t="s">
        <v>417</v>
      </c>
      <c r="E1130" s="248" t="s">
        <v>310</v>
      </c>
      <c r="F1130" s="249" t="s">
        <v>421</v>
      </c>
      <c r="G1130" s="237"/>
      <c r="H1130" s="250">
        <v>30.489000000000001</v>
      </c>
      <c r="I1130" s="241"/>
      <c r="J1130" s="237"/>
      <c r="K1130" s="237"/>
      <c r="L1130" s="242"/>
      <c r="M1130" s="243"/>
      <c r="N1130" s="244"/>
      <c r="O1130" s="244"/>
      <c r="P1130" s="244"/>
      <c r="Q1130" s="244"/>
      <c r="R1130" s="244"/>
      <c r="S1130" s="244"/>
      <c r="T1130" s="245"/>
      <c r="AT1130" s="246" t="s">
        <v>417</v>
      </c>
      <c r="AU1130" s="246" t="s">
        <v>87</v>
      </c>
      <c r="AV1130" s="14" t="s">
        <v>415</v>
      </c>
      <c r="AW1130" s="14" t="s">
        <v>43</v>
      </c>
      <c r="AX1130" s="14" t="s">
        <v>23</v>
      </c>
      <c r="AY1130" s="246" t="s">
        <v>406</v>
      </c>
    </row>
    <row r="1131" spans="2:65" s="1" customFormat="1" ht="22.5" customHeight="1" x14ac:dyDescent="0.3">
      <c r="B1131" s="37"/>
      <c r="C1131" s="201" t="s">
        <v>1971</v>
      </c>
      <c r="D1131" s="201" t="s">
        <v>410</v>
      </c>
      <c r="E1131" s="202" t="s">
        <v>1131</v>
      </c>
      <c r="F1131" s="203" t="s">
        <v>1132</v>
      </c>
      <c r="G1131" s="204" t="s">
        <v>413</v>
      </c>
      <c r="H1131" s="205">
        <v>6.0979999999999999</v>
      </c>
      <c r="I1131" s="206"/>
      <c r="J1131" s="207">
        <f>ROUND(I1131*H1131,2)</f>
        <v>0</v>
      </c>
      <c r="K1131" s="203" t="s">
        <v>414</v>
      </c>
      <c r="L1131" s="57"/>
      <c r="M1131" s="208" t="s">
        <v>36</v>
      </c>
      <c r="N1131" s="209" t="s">
        <v>50</v>
      </c>
      <c r="O1131" s="38"/>
      <c r="P1131" s="210">
        <f>O1131*H1131</f>
        <v>0</v>
      </c>
      <c r="Q1131" s="210">
        <v>0</v>
      </c>
      <c r="R1131" s="210">
        <f>Q1131*H1131</f>
        <v>0</v>
      </c>
      <c r="S1131" s="210">
        <v>0</v>
      </c>
      <c r="T1131" s="211">
        <f>S1131*H1131</f>
        <v>0</v>
      </c>
      <c r="AR1131" s="19" t="s">
        <v>415</v>
      </c>
      <c r="AT1131" s="19" t="s">
        <v>410</v>
      </c>
      <c r="AU1131" s="19" t="s">
        <v>87</v>
      </c>
      <c r="AY1131" s="19" t="s">
        <v>406</v>
      </c>
      <c r="BE1131" s="212">
        <f>IF(N1131="základní",J1131,0)</f>
        <v>0</v>
      </c>
      <c r="BF1131" s="212">
        <f>IF(N1131="snížená",J1131,0)</f>
        <v>0</v>
      </c>
      <c r="BG1131" s="212">
        <f>IF(N1131="zákl. přenesená",J1131,0)</f>
        <v>0</v>
      </c>
      <c r="BH1131" s="212">
        <f>IF(N1131="sníž. přenesená",J1131,0)</f>
        <v>0</v>
      </c>
      <c r="BI1131" s="212">
        <f>IF(N1131="nulová",J1131,0)</f>
        <v>0</v>
      </c>
      <c r="BJ1131" s="19" t="s">
        <v>23</v>
      </c>
      <c r="BK1131" s="212">
        <f>ROUND(I1131*H1131,2)</f>
        <v>0</v>
      </c>
      <c r="BL1131" s="19" t="s">
        <v>415</v>
      </c>
      <c r="BM1131" s="19" t="s">
        <v>5887</v>
      </c>
    </row>
    <row r="1132" spans="2:65" s="13" customFormat="1" x14ac:dyDescent="0.3">
      <c r="B1132" s="225"/>
      <c r="C1132" s="226"/>
      <c r="D1132" s="247" t="s">
        <v>417</v>
      </c>
      <c r="E1132" s="251" t="s">
        <v>36</v>
      </c>
      <c r="F1132" s="252" t="s">
        <v>5888</v>
      </c>
      <c r="G1132" s="226"/>
      <c r="H1132" s="253">
        <v>6.0979999999999999</v>
      </c>
      <c r="I1132" s="230"/>
      <c r="J1132" s="226"/>
      <c r="K1132" s="226"/>
      <c r="L1132" s="231"/>
      <c r="M1132" s="232"/>
      <c r="N1132" s="233"/>
      <c r="O1132" s="233"/>
      <c r="P1132" s="233"/>
      <c r="Q1132" s="233"/>
      <c r="R1132" s="233"/>
      <c r="S1132" s="233"/>
      <c r="T1132" s="234"/>
      <c r="AT1132" s="235" t="s">
        <v>417</v>
      </c>
      <c r="AU1132" s="235" t="s">
        <v>87</v>
      </c>
      <c r="AV1132" s="13" t="s">
        <v>87</v>
      </c>
      <c r="AW1132" s="13" t="s">
        <v>43</v>
      </c>
      <c r="AX1132" s="13" t="s">
        <v>23</v>
      </c>
      <c r="AY1132" s="235" t="s">
        <v>406</v>
      </c>
    </row>
    <row r="1133" spans="2:65" s="1" customFormat="1" ht="22.5" customHeight="1" x14ac:dyDescent="0.3">
      <c r="B1133" s="37"/>
      <c r="C1133" s="201" t="s">
        <v>1976</v>
      </c>
      <c r="D1133" s="201" t="s">
        <v>410</v>
      </c>
      <c r="E1133" s="202" t="s">
        <v>1121</v>
      </c>
      <c r="F1133" s="203" t="s">
        <v>1122</v>
      </c>
      <c r="G1133" s="204" t="s">
        <v>413</v>
      </c>
      <c r="H1133" s="205">
        <v>6.0979999999999999</v>
      </c>
      <c r="I1133" s="206"/>
      <c r="J1133" s="207">
        <f>ROUND(I1133*H1133,2)</f>
        <v>0</v>
      </c>
      <c r="K1133" s="203" t="s">
        <v>414</v>
      </c>
      <c r="L1133" s="57"/>
      <c r="M1133" s="208" t="s">
        <v>36</v>
      </c>
      <c r="N1133" s="209" t="s">
        <v>50</v>
      </c>
      <c r="O1133" s="38"/>
      <c r="P1133" s="210">
        <f>O1133*H1133</f>
        <v>0</v>
      </c>
      <c r="Q1133" s="210">
        <v>0</v>
      </c>
      <c r="R1133" s="210">
        <f>Q1133*H1133</f>
        <v>0</v>
      </c>
      <c r="S1133" s="210">
        <v>0</v>
      </c>
      <c r="T1133" s="211">
        <f>S1133*H1133</f>
        <v>0</v>
      </c>
      <c r="AR1133" s="19" t="s">
        <v>415</v>
      </c>
      <c r="AT1133" s="19" t="s">
        <v>410</v>
      </c>
      <c r="AU1133" s="19" t="s">
        <v>87</v>
      </c>
      <c r="AY1133" s="19" t="s">
        <v>406</v>
      </c>
      <c r="BE1133" s="212">
        <f>IF(N1133="základní",J1133,0)</f>
        <v>0</v>
      </c>
      <c r="BF1133" s="212">
        <f>IF(N1133="snížená",J1133,0)</f>
        <v>0</v>
      </c>
      <c r="BG1133" s="212">
        <f>IF(N1133="zákl. přenesená",J1133,0)</f>
        <v>0</v>
      </c>
      <c r="BH1133" s="212">
        <f>IF(N1133="sníž. přenesená",J1133,0)</f>
        <v>0</v>
      </c>
      <c r="BI1133" s="212">
        <f>IF(N1133="nulová",J1133,0)</f>
        <v>0</v>
      </c>
      <c r="BJ1133" s="19" t="s">
        <v>23</v>
      </c>
      <c r="BK1133" s="212">
        <f>ROUND(I1133*H1133,2)</f>
        <v>0</v>
      </c>
      <c r="BL1133" s="19" t="s">
        <v>415</v>
      </c>
      <c r="BM1133" s="19" t="s">
        <v>5889</v>
      </c>
    </row>
    <row r="1134" spans="2:65" s="1" customFormat="1" ht="22.5" customHeight="1" x14ac:dyDescent="0.3">
      <c r="B1134" s="37"/>
      <c r="C1134" s="201" t="s">
        <v>1980</v>
      </c>
      <c r="D1134" s="201" t="s">
        <v>410</v>
      </c>
      <c r="E1134" s="202" t="s">
        <v>5890</v>
      </c>
      <c r="F1134" s="203" t="s">
        <v>5891</v>
      </c>
      <c r="G1134" s="204" t="s">
        <v>466</v>
      </c>
      <c r="H1134" s="205">
        <v>30.489000000000001</v>
      </c>
      <c r="I1134" s="206"/>
      <c r="J1134" s="207">
        <f>ROUND(I1134*H1134,2)</f>
        <v>0</v>
      </c>
      <c r="K1134" s="203" t="s">
        <v>414</v>
      </c>
      <c r="L1134" s="57"/>
      <c r="M1134" s="208" t="s">
        <v>36</v>
      </c>
      <c r="N1134" s="209" t="s">
        <v>50</v>
      </c>
      <c r="O1134" s="38"/>
      <c r="P1134" s="210">
        <f>O1134*H1134</f>
        <v>0</v>
      </c>
      <c r="Q1134" s="210">
        <v>0</v>
      </c>
      <c r="R1134" s="210">
        <f>Q1134*H1134</f>
        <v>0</v>
      </c>
      <c r="S1134" s="210">
        <v>0</v>
      </c>
      <c r="T1134" s="211">
        <f>S1134*H1134</f>
        <v>0</v>
      </c>
      <c r="AR1134" s="19" t="s">
        <v>415</v>
      </c>
      <c r="AT1134" s="19" t="s">
        <v>410</v>
      </c>
      <c r="AU1134" s="19" t="s">
        <v>87</v>
      </c>
      <c r="AY1134" s="19" t="s">
        <v>406</v>
      </c>
      <c r="BE1134" s="212">
        <f>IF(N1134="základní",J1134,0)</f>
        <v>0</v>
      </c>
      <c r="BF1134" s="212">
        <f>IF(N1134="snížená",J1134,0)</f>
        <v>0</v>
      </c>
      <c r="BG1134" s="212">
        <f>IF(N1134="zákl. přenesená",J1134,0)</f>
        <v>0</v>
      </c>
      <c r="BH1134" s="212">
        <f>IF(N1134="sníž. přenesená",J1134,0)</f>
        <v>0</v>
      </c>
      <c r="BI1134" s="212">
        <f>IF(N1134="nulová",J1134,0)</f>
        <v>0</v>
      </c>
      <c r="BJ1134" s="19" t="s">
        <v>23</v>
      </c>
      <c r="BK1134" s="212">
        <f>ROUND(I1134*H1134,2)</f>
        <v>0</v>
      </c>
      <c r="BL1134" s="19" t="s">
        <v>415</v>
      </c>
      <c r="BM1134" s="19" t="s">
        <v>5892</v>
      </c>
    </row>
    <row r="1135" spans="2:65" s="12" customFormat="1" x14ac:dyDescent="0.3">
      <c r="B1135" s="213"/>
      <c r="C1135" s="214"/>
      <c r="D1135" s="215" t="s">
        <v>417</v>
      </c>
      <c r="E1135" s="216" t="s">
        <v>36</v>
      </c>
      <c r="F1135" s="217" t="s">
        <v>5886</v>
      </c>
      <c r="G1135" s="214"/>
      <c r="H1135" s="218" t="s">
        <v>36</v>
      </c>
      <c r="I1135" s="219"/>
      <c r="J1135" s="214"/>
      <c r="K1135" s="214"/>
      <c r="L1135" s="220"/>
      <c r="M1135" s="221"/>
      <c r="N1135" s="222"/>
      <c r="O1135" s="222"/>
      <c r="P1135" s="222"/>
      <c r="Q1135" s="222"/>
      <c r="R1135" s="222"/>
      <c r="S1135" s="222"/>
      <c r="T1135" s="223"/>
      <c r="AT1135" s="224" t="s">
        <v>417</v>
      </c>
      <c r="AU1135" s="224" t="s">
        <v>87</v>
      </c>
      <c r="AV1135" s="12" t="s">
        <v>23</v>
      </c>
      <c r="AW1135" s="12" t="s">
        <v>43</v>
      </c>
      <c r="AX1135" s="12" t="s">
        <v>79</v>
      </c>
      <c r="AY1135" s="224" t="s">
        <v>406</v>
      </c>
    </row>
    <row r="1136" spans="2:65" s="13" customFormat="1" x14ac:dyDescent="0.3">
      <c r="B1136" s="225"/>
      <c r="C1136" s="226"/>
      <c r="D1136" s="247" t="s">
        <v>417</v>
      </c>
      <c r="E1136" s="251" t="s">
        <v>36</v>
      </c>
      <c r="F1136" s="252" t="s">
        <v>216</v>
      </c>
      <c r="G1136" s="226"/>
      <c r="H1136" s="253">
        <v>30.489000000000001</v>
      </c>
      <c r="I1136" s="230"/>
      <c r="J1136" s="226"/>
      <c r="K1136" s="226"/>
      <c r="L1136" s="231"/>
      <c r="M1136" s="232"/>
      <c r="N1136" s="233"/>
      <c r="O1136" s="233"/>
      <c r="P1136" s="233"/>
      <c r="Q1136" s="233"/>
      <c r="R1136" s="233"/>
      <c r="S1136" s="233"/>
      <c r="T1136" s="234"/>
      <c r="AT1136" s="235" t="s">
        <v>417</v>
      </c>
      <c r="AU1136" s="235" t="s">
        <v>87</v>
      </c>
      <c r="AV1136" s="13" t="s">
        <v>87</v>
      </c>
      <c r="AW1136" s="13" t="s">
        <v>43</v>
      </c>
      <c r="AX1136" s="13" t="s">
        <v>23</v>
      </c>
      <c r="AY1136" s="235" t="s">
        <v>406</v>
      </c>
    </row>
    <row r="1137" spans="2:65" s="1" customFormat="1" ht="22.5" customHeight="1" x14ac:dyDescent="0.3">
      <c r="B1137" s="37"/>
      <c r="C1137" s="201" t="s">
        <v>1985</v>
      </c>
      <c r="D1137" s="201" t="s">
        <v>410</v>
      </c>
      <c r="E1137" s="202" t="s">
        <v>2196</v>
      </c>
      <c r="F1137" s="203" t="s">
        <v>2197</v>
      </c>
      <c r="G1137" s="204" t="s">
        <v>466</v>
      </c>
      <c r="H1137" s="205">
        <v>30.489000000000001</v>
      </c>
      <c r="I1137" s="206"/>
      <c r="J1137" s="207">
        <f>ROUND(I1137*H1137,2)</f>
        <v>0</v>
      </c>
      <c r="K1137" s="203" t="s">
        <v>36</v>
      </c>
      <c r="L1137" s="57"/>
      <c r="M1137" s="208" t="s">
        <v>36</v>
      </c>
      <c r="N1137" s="209" t="s">
        <v>50</v>
      </c>
      <c r="O1137" s="38"/>
      <c r="P1137" s="210">
        <f>O1137*H1137</f>
        <v>0</v>
      </c>
      <c r="Q1137" s="210">
        <v>7.1000000000000002E-4</v>
      </c>
      <c r="R1137" s="210">
        <f>Q1137*H1137</f>
        <v>2.164719E-2</v>
      </c>
      <c r="S1137" s="210">
        <v>0</v>
      </c>
      <c r="T1137" s="211">
        <f>S1137*H1137</f>
        <v>0</v>
      </c>
      <c r="AR1137" s="19" t="s">
        <v>415</v>
      </c>
      <c r="AT1137" s="19" t="s">
        <v>410</v>
      </c>
      <c r="AU1137" s="19" t="s">
        <v>87</v>
      </c>
      <c r="AY1137" s="19" t="s">
        <v>406</v>
      </c>
      <c r="BE1137" s="212">
        <f>IF(N1137="základní",J1137,0)</f>
        <v>0</v>
      </c>
      <c r="BF1137" s="212">
        <f>IF(N1137="snížená",J1137,0)</f>
        <v>0</v>
      </c>
      <c r="BG1137" s="212">
        <f>IF(N1137="zákl. přenesená",J1137,0)</f>
        <v>0</v>
      </c>
      <c r="BH1137" s="212">
        <f>IF(N1137="sníž. přenesená",J1137,0)</f>
        <v>0</v>
      </c>
      <c r="BI1137" s="212">
        <f>IF(N1137="nulová",J1137,0)</f>
        <v>0</v>
      </c>
      <c r="BJ1137" s="19" t="s">
        <v>23</v>
      </c>
      <c r="BK1137" s="212">
        <f>ROUND(I1137*H1137,2)</f>
        <v>0</v>
      </c>
      <c r="BL1137" s="19" t="s">
        <v>415</v>
      </c>
      <c r="BM1137" s="19" t="s">
        <v>5893</v>
      </c>
    </row>
    <row r="1138" spans="2:65" s="12" customFormat="1" x14ac:dyDescent="0.3">
      <c r="B1138" s="213"/>
      <c r="C1138" s="214"/>
      <c r="D1138" s="215" t="s">
        <v>417</v>
      </c>
      <c r="E1138" s="216" t="s">
        <v>36</v>
      </c>
      <c r="F1138" s="217" t="s">
        <v>5886</v>
      </c>
      <c r="G1138" s="214"/>
      <c r="H1138" s="218" t="s">
        <v>36</v>
      </c>
      <c r="I1138" s="219"/>
      <c r="J1138" s="214"/>
      <c r="K1138" s="214"/>
      <c r="L1138" s="220"/>
      <c r="M1138" s="221"/>
      <c r="N1138" s="222"/>
      <c r="O1138" s="222"/>
      <c r="P1138" s="222"/>
      <c r="Q1138" s="222"/>
      <c r="R1138" s="222"/>
      <c r="S1138" s="222"/>
      <c r="T1138" s="223"/>
      <c r="AT1138" s="224" t="s">
        <v>417</v>
      </c>
      <c r="AU1138" s="224" t="s">
        <v>87</v>
      </c>
      <c r="AV1138" s="12" t="s">
        <v>23</v>
      </c>
      <c r="AW1138" s="12" t="s">
        <v>43</v>
      </c>
      <c r="AX1138" s="12" t="s">
        <v>79</v>
      </c>
      <c r="AY1138" s="224" t="s">
        <v>406</v>
      </c>
    </row>
    <row r="1139" spans="2:65" s="13" customFormat="1" x14ac:dyDescent="0.3">
      <c r="B1139" s="225"/>
      <c r="C1139" s="226"/>
      <c r="D1139" s="247" t="s">
        <v>417</v>
      </c>
      <c r="E1139" s="251" t="s">
        <v>36</v>
      </c>
      <c r="F1139" s="252" t="s">
        <v>216</v>
      </c>
      <c r="G1139" s="226"/>
      <c r="H1139" s="253">
        <v>30.489000000000001</v>
      </c>
      <c r="I1139" s="230"/>
      <c r="J1139" s="226"/>
      <c r="K1139" s="226"/>
      <c r="L1139" s="231"/>
      <c r="M1139" s="232"/>
      <c r="N1139" s="233"/>
      <c r="O1139" s="233"/>
      <c r="P1139" s="233"/>
      <c r="Q1139" s="233"/>
      <c r="R1139" s="233"/>
      <c r="S1139" s="233"/>
      <c r="T1139" s="234"/>
      <c r="AT1139" s="235" t="s">
        <v>417</v>
      </c>
      <c r="AU1139" s="235" t="s">
        <v>87</v>
      </c>
      <c r="AV1139" s="13" t="s">
        <v>87</v>
      </c>
      <c r="AW1139" s="13" t="s">
        <v>43</v>
      </c>
      <c r="AX1139" s="13" t="s">
        <v>23</v>
      </c>
      <c r="AY1139" s="235" t="s">
        <v>406</v>
      </c>
    </row>
    <row r="1140" spans="2:65" s="1" customFormat="1" ht="22.5" customHeight="1" x14ac:dyDescent="0.3">
      <c r="B1140" s="37"/>
      <c r="C1140" s="201" t="s">
        <v>1990</v>
      </c>
      <c r="D1140" s="201" t="s">
        <v>410</v>
      </c>
      <c r="E1140" s="202" t="s">
        <v>5894</v>
      </c>
      <c r="F1140" s="203" t="s">
        <v>5895</v>
      </c>
      <c r="G1140" s="204" t="s">
        <v>466</v>
      </c>
      <c r="H1140" s="205">
        <v>30.489000000000001</v>
      </c>
      <c r="I1140" s="206"/>
      <c r="J1140" s="207">
        <f>ROUND(I1140*H1140,2)</f>
        <v>0</v>
      </c>
      <c r="K1140" s="203" t="s">
        <v>414</v>
      </c>
      <c r="L1140" s="57"/>
      <c r="M1140" s="208" t="s">
        <v>36</v>
      </c>
      <c r="N1140" s="209" t="s">
        <v>50</v>
      </c>
      <c r="O1140" s="38"/>
      <c r="P1140" s="210">
        <f>O1140*H1140</f>
        <v>0</v>
      </c>
      <c r="Q1140" s="210">
        <v>0</v>
      </c>
      <c r="R1140" s="210">
        <f>Q1140*H1140</f>
        <v>0</v>
      </c>
      <c r="S1140" s="210">
        <v>0</v>
      </c>
      <c r="T1140" s="211">
        <f>S1140*H1140</f>
        <v>0</v>
      </c>
      <c r="AR1140" s="19" t="s">
        <v>415</v>
      </c>
      <c r="AT1140" s="19" t="s">
        <v>410</v>
      </c>
      <c r="AU1140" s="19" t="s">
        <v>87</v>
      </c>
      <c r="AY1140" s="19" t="s">
        <v>406</v>
      </c>
      <c r="BE1140" s="212">
        <f>IF(N1140="základní",J1140,0)</f>
        <v>0</v>
      </c>
      <c r="BF1140" s="212">
        <f>IF(N1140="snížená",J1140,0)</f>
        <v>0</v>
      </c>
      <c r="BG1140" s="212">
        <f>IF(N1140="zákl. přenesená",J1140,0)</f>
        <v>0</v>
      </c>
      <c r="BH1140" s="212">
        <f>IF(N1140="sníž. přenesená",J1140,0)</f>
        <v>0</v>
      </c>
      <c r="BI1140" s="212">
        <f>IF(N1140="nulová",J1140,0)</f>
        <v>0</v>
      </c>
      <c r="BJ1140" s="19" t="s">
        <v>23</v>
      </c>
      <c r="BK1140" s="212">
        <f>ROUND(I1140*H1140,2)</f>
        <v>0</v>
      </c>
      <c r="BL1140" s="19" t="s">
        <v>415</v>
      </c>
      <c r="BM1140" s="19" t="s">
        <v>5896</v>
      </c>
    </row>
    <row r="1141" spans="2:65" s="12" customFormat="1" x14ac:dyDescent="0.3">
      <c r="B1141" s="213"/>
      <c r="C1141" s="214"/>
      <c r="D1141" s="215" t="s">
        <v>417</v>
      </c>
      <c r="E1141" s="216" t="s">
        <v>36</v>
      </c>
      <c r="F1141" s="217" t="s">
        <v>5886</v>
      </c>
      <c r="G1141" s="214"/>
      <c r="H1141" s="218" t="s">
        <v>36</v>
      </c>
      <c r="I1141" s="219"/>
      <c r="J1141" s="214"/>
      <c r="K1141" s="214"/>
      <c r="L1141" s="220"/>
      <c r="M1141" s="221"/>
      <c r="N1141" s="222"/>
      <c r="O1141" s="222"/>
      <c r="P1141" s="222"/>
      <c r="Q1141" s="222"/>
      <c r="R1141" s="222"/>
      <c r="S1141" s="222"/>
      <c r="T1141" s="223"/>
      <c r="AT1141" s="224" t="s">
        <v>417</v>
      </c>
      <c r="AU1141" s="224" t="s">
        <v>87</v>
      </c>
      <c r="AV1141" s="12" t="s">
        <v>23</v>
      </c>
      <c r="AW1141" s="12" t="s">
        <v>43</v>
      </c>
      <c r="AX1141" s="12" t="s">
        <v>79</v>
      </c>
      <c r="AY1141" s="224" t="s">
        <v>406</v>
      </c>
    </row>
    <row r="1142" spans="2:65" s="13" customFormat="1" x14ac:dyDescent="0.3">
      <c r="B1142" s="225"/>
      <c r="C1142" s="226"/>
      <c r="D1142" s="247" t="s">
        <v>417</v>
      </c>
      <c r="E1142" s="251" t="s">
        <v>36</v>
      </c>
      <c r="F1142" s="252" t="s">
        <v>216</v>
      </c>
      <c r="G1142" s="226"/>
      <c r="H1142" s="253">
        <v>30.489000000000001</v>
      </c>
      <c r="I1142" s="230"/>
      <c r="J1142" s="226"/>
      <c r="K1142" s="226"/>
      <c r="L1142" s="231"/>
      <c r="M1142" s="232"/>
      <c r="N1142" s="233"/>
      <c r="O1142" s="233"/>
      <c r="P1142" s="233"/>
      <c r="Q1142" s="233"/>
      <c r="R1142" s="233"/>
      <c r="S1142" s="233"/>
      <c r="T1142" s="234"/>
      <c r="AT1142" s="235" t="s">
        <v>417</v>
      </c>
      <c r="AU1142" s="235" t="s">
        <v>87</v>
      </c>
      <c r="AV1142" s="13" t="s">
        <v>87</v>
      </c>
      <c r="AW1142" s="13" t="s">
        <v>43</v>
      </c>
      <c r="AX1142" s="13" t="s">
        <v>23</v>
      </c>
      <c r="AY1142" s="235" t="s">
        <v>406</v>
      </c>
    </row>
    <row r="1143" spans="2:65" s="1" customFormat="1" ht="31.5" customHeight="1" x14ac:dyDescent="0.3">
      <c r="B1143" s="37"/>
      <c r="C1143" s="201" t="s">
        <v>1994</v>
      </c>
      <c r="D1143" s="201" t="s">
        <v>410</v>
      </c>
      <c r="E1143" s="202" t="s">
        <v>2213</v>
      </c>
      <c r="F1143" s="203" t="s">
        <v>2214</v>
      </c>
      <c r="G1143" s="204" t="s">
        <v>466</v>
      </c>
      <c r="H1143" s="205">
        <v>113</v>
      </c>
      <c r="I1143" s="206"/>
      <c r="J1143" s="207">
        <f>ROUND(I1143*H1143,2)</f>
        <v>0</v>
      </c>
      <c r="K1143" s="203" t="s">
        <v>36</v>
      </c>
      <c r="L1143" s="57"/>
      <c r="M1143" s="208" t="s">
        <v>36</v>
      </c>
      <c r="N1143" s="209" t="s">
        <v>50</v>
      </c>
      <c r="O1143" s="38"/>
      <c r="P1143" s="210">
        <f>O1143*H1143</f>
        <v>0</v>
      </c>
      <c r="Q1143" s="210">
        <v>0</v>
      </c>
      <c r="R1143" s="210">
        <f>Q1143*H1143</f>
        <v>0</v>
      </c>
      <c r="S1143" s="210">
        <v>0</v>
      </c>
      <c r="T1143" s="211">
        <f>S1143*H1143</f>
        <v>0</v>
      </c>
      <c r="AR1143" s="19" t="s">
        <v>415</v>
      </c>
      <c r="AT1143" s="19" t="s">
        <v>410</v>
      </c>
      <c r="AU1143" s="19" t="s">
        <v>87</v>
      </c>
      <c r="AY1143" s="19" t="s">
        <v>406</v>
      </c>
      <c r="BE1143" s="212">
        <f>IF(N1143="základní",J1143,0)</f>
        <v>0</v>
      </c>
      <c r="BF1143" s="212">
        <f>IF(N1143="snížená",J1143,0)</f>
        <v>0</v>
      </c>
      <c r="BG1143" s="212">
        <f>IF(N1143="zákl. přenesená",J1143,0)</f>
        <v>0</v>
      </c>
      <c r="BH1143" s="212">
        <f>IF(N1143="sníž. přenesená",J1143,0)</f>
        <v>0</v>
      </c>
      <c r="BI1143" s="212">
        <f>IF(N1143="nulová",J1143,0)</f>
        <v>0</v>
      </c>
      <c r="BJ1143" s="19" t="s">
        <v>23</v>
      </c>
      <c r="BK1143" s="212">
        <f>ROUND(I1143*H1143,2)</f>
        <v>0</v>
      </c>
      <c r="BL1143" s="19" t="s">
        <v>415</v>
      </c>
      <c r="BM1143" s="19" t="s">
        <v>5897</v>
      </c>
    </row>
    <row r="1144" spans="2:65" s="13" customFormat="1" x14ac:dyDescent="0.3">
      <c r="B1144" s="225"/>
      <c r="C1144" s="226"/>
      <c r="D1144" s="247" t="s">
        <v>417</v>
      </c>
      <c r="E1144" s="251" t="s">
        <v>36</v>
      </c>
      <c r="F1144" s="252" t="s">
        <v>2216</v>
      </c>
      <c r="G1144" s="226"/>
      <c r="H1144" s="253">
        <v>113</v>
      </c>
      <c r="I1144" s="230"/>
      <c r="J1144" s="226"/>
      <c r="K1144" s="226"/>
      <c r="L1144" s="231"/>
      <c r="M1144" s="232"/>
      <c r="N1144" s="233"/>
      <c r="O1144" s="233"/>
      <c r="P1144" s="233"/>
      <c r="Q1144" s="233"/>
      <c r="R1144" s="233"/>
      <c r="S1144" s="233"/>
      <c r="T1144" s="234"/>
      <c r="AT1144" s="235" t="s">
        <v>417</v>
      </c>
      <c r="AU1144" s="235" t="s">
        <v>87</v>
      </c>
      <c r="AV1144" s="13" t="s">
        <v>87</v>
      </c>
      <c r="AW1144" s="13" t="s">
        <v>43</v>
      </c>
      <c r="AX1144" s="13" t="s">
        <v>23</v>
      </c>
      <c r="AY1144" s="235" t="s">
        <v>406</v>
      </c>
    </row>
    <row r="1145" spans="2:65" s="1" customFormat="1" ht="22.5" customHeight="1" x14ac:dyDescent="0.3">
      <c r="B1145" s="37"/>
      <c r="C1145" s="201" t="s">
        <v>1999</v>
      </c>
      <c r="D1145" s="201" t="s">
        <v>410</v>
      </c>
      <c r="E1145" s="202" t="s">
        <v>2191</v>
      </c>
      <c r="F1145" s="203" t="s">
        <v>2192</v>
      </c>
      <c r="G1145" s="204" t="s">
        <v>466</v>
      </c>
      <c r="H1145" s="205">
        <v>113</v>
      </c>
      <c r="I1145" s="206"/>
      <c r="J1145" s="207">
        <f>ROUND(I1145*H1145,2)</f>
        <v>0</v>
      </c>
      <c r="K1145" s="203" t="s">
        <v>36</v>
      </c>
      <c r="L1145" s="57"/>
      <c r="M1145" s="208" t="s">
        <v>36</v>
      </c>
      <c r="N1145" s="209" t="s">
        <v>50</v>
      </c>
      <c r="O1145" s="38"/>
      <c r="P1145" s="210">
        <f>O1145*H1145</f>
        <v>0</v>
      </c>
      <c r="Q1145" s="210">
        <v>2.0000000000000001E-4</v>
      </c>
      <c r="R1145" s="210">
        <f>Q1145*H1145</f>
        <v>2.2600000000000002E-2</v>
      </c>
      <c r="S1145" s="210">
        <v>0</v>
      </c>
      <c r="T1145" s="211">
        <f>S1145*H1145</f>
        <v>0</v>
      </c>
      <c r="AR1145" s="19" t="s">
        <v>415</v>
      </c>
      <c r="AT1145" s="19" t="s">
        <v>410</v>
      </c>
      <c r="AU1145" s="19" t="s">
        <v>87</v>
      </c>
      <c r="AY1145" s="19" t="s">
        <v>406</v>
      </c>
      <c r="BE1145" s="212">
        <f>IF(N1145="základní",J1145,0)</f>
        <v>0</v>
      </c>
      <c r="BF1145" s="212">
        <f>IF(N1145="snížená",J1145,0)</f>
        <v>0</v>
      </c>
      <c r="BG1145" s="212">
        <f>IF(N1145="zákl. přenesená",J1145,0)</f>
        <v>0</v>
      </c>
      <c r="BH1145" s="212">
        <f>IF(N1145="sníž. přenesená",J1145,0)</f>
        <v>0</v>
      </c>
      <c r="BI1145" s="212">
        <f>IF(N1145="nulová",J1145,0)</f>
        <v>0</v>
      </c>
      <c r="BJ1145" s="19" t="s">
        <v>23</v>
      </c>
      <c r="BK1145" s="212">
        <f>ROUND(I1145*H1145,2)</f>
        <v>0</v>
      </c>
      <c r="BL1145" s="19" t="s">
        <v>415</v>
      </c>
      <c r="BM1145" s="19" t="s">
        <v>5898</v>
      </c>
    </row>
    <row r="1146" spans="2:65" s="13" customFormat="1" x14ac:dyDescent="0.3">
      <c r="B1146" s="225"/>
      <c r="C1146" s="226"/>
      <c r="D1146" s="247" t="s">
        <v>417</v>
      </c>
      <c r="E1146" s="251" t="s">
        <v>36</v>
      </c>
      <c r="F1146" s="252" t="s">
        <v>2216</v>
      </c>
      <c r="G1146" s="226"/>
      <c r="H1146" s="253">
        <v>113</v>
      </c>
      <c r="I1146" s="230"/>
      <c r="J1146" s="226"/>
      <c r="K1146" s="226"/>
      <c r="L1146" s="231"/>
      <c r="M1146" s="232"/>
      <c r="N1146" s="233"/>
      <c r="O1146" s="233"/>
      <c r="P1146" s="233"/>
      <c r="Q1146" s="233"/>
      <c r="R1146" s="233"/>
      <c r="S1146" s="233"/>
      <c r="T1146" s="234"/>
      <c r="AT1146" s="235" t="s">
        <v>417</v>
      </c>
      <c r="AU1146" s="235" t="s">
        <v>87</v>
      </c>
      <c r="AV1146" s="13" t="s">
        <v>87</v>
      </c>
      <c r="AW1146" s="13" t="s">
        <v>43</v>
      </c>
      <c r="AX1146" s="13" t="s">
        <v>23</v>
      </c>
      <c r="AY1146" s="235" t="s">
        <v>406</v>
      </c>
    </row>
    <row r="1147" spans="2:65" s="1" customFormat="1" ht="31.5" customHeight="1" x14ac:dyDescent="0.3">
      <c r="B1147" s="37"/>
      <c r="C1147" s="201" t="s">
        <v>2004</v>
      </c>
      <c r="D1147" s="201" t="s">
        <v>410</v>
      </c>
      <c r="E1147" s="202" t="s">
        <v>2220</v>
      </c>
      <c r="F1147" s="203" t="s">
        <v>2221</v>
      </c>
      <c r="G1147" s="204" t="s">
        <v>466</v>
      </c>
      <c r="H1147" s="205">
        <v>113</v>
      </c>
      <c r="I1147" s="206"/>
      <c r="J1147" s="207">
        <f>ROUND(I1147*H1147,2)</f>
        <v>0</v>
      </c>
      <c r="K1147" s="203" t="s">
        <v>414</v>
      </c>
      <c r="L1147" s="57"/>
      <c r="M1147" s="208" t="s">
        <v>36</v>
      </c>
      <c r="N1147" s="209" t="s">
        <v>50</v>
      </c>
      <c r="O1147" s="38"/>
      <c r="P1147" s="210">
        <f>O1147*H1147</f>
        <v>0</v>
      </c>
      <c r="Q1147" s="210">
        <v>0.10373</v>
      </c>
      <c r="R1147" s="210">
        <f>Q1147*H1147</f>
        <v>11.721490000000001</v>
      </c>
      <c r="S1147" s="210">
        <v>0</v>
      </c>
      <c r="T1147" s="211">
        <f>S1147*H1147</f>
        <v>0</v>
      </c>
      <c r="AR1147" s="19" t="s">
        <v>415</v>
      </c>
      <c r="AT1147" s="19" t="s">
        <v>410</v>
      </c>
      <c r="AU1147" s="19" t="s">
        <v>87</v>
      </c>
      <c r="AY1147" s="19" t="s">
        <v>406</v>
      </c>
      <c r="BE1147" s="212">
        <f>IF(N1147="základní",J1147,0)</f>
        <v>0</v>
      </c>
      <c r="BF1147" s="212">
        <f>IF(N1147="snížená",J1147,0)</f>
        <v>0</v>
      </c>
      <c r="BG1147" s="212">
        <f>IF(N1147="zákl. přenesená",J1147,0)</f>
        <v>0</v>
      </c>
      <c r="BH1147" s="212">
        <f>IF(N1147="sníž. přenesená",J1147,0)</f>
        <v>0</v>
      </c>
      <c r="BI1147" s="212">
        <f>IF(N1147="nulová",J1147,0)</f>
        <v>0</v>
      </c>
      <c r="BJ1147" s="19" t="s">
        <v>23</v>
      </c>
      <c r="BK1147" s="212">
        <f>ROUND(I1147*H1147,2)</f>
        <v>0</v>
      </c>
      <c r="BL1147" s="19" t="s">
        <v>415</v>
      </c>
      <c r="BM1147" s="19" t="s">
        <v>5899</v>
      </c>
    </row>
    <row r="1148" spans="2:65" s="13" customFormat="1" x14ac:dyDescent="0.3">
      <c r="B1148" s="225"/>
      <c r="C1148" s="226"/>
      <c r="D1148" s="215" t="s">
        <v>417</v>
      </c>
      <c r="E1148" s="227" t="s">
        <v>36</v>
      </c>
      <c r="F1148" s="228" t="s">
        <v>2223</v>
      </c>
      <c r="G1148" s="226"/>
      <c r="H1148" s="229">
        <v>113</v>
      </c>
      <c r="I1148" s="230"/>
      <c r="J1148" s="226"/>
      <c r="K1148" s="226"/>
      <c r="L1148" s="231"/>
      <c r="M1148" s="232"/>
      <c r="N1148" s="233"/>
      <c r="O1148" s="233"/>
      <c r="P1148" s="233"/>
      <c r="Q1148" s="233"/>
      <c r="R1148" s="233"/>
      <c r="S1148" s="233"/>
      <c r="T1148" s="234"/>
      <c r="AT1148" s="235" t="s">
        <v>417</v>
      </c>
      <c r="AU1148" s="235" t="s">
        <v>87</v>
      </c>
      <c r="AV1148" s="13" t="s">
        <v>87</v>
      </c>
      <c r="AW1148" s="13" t="s">
        <v>43</v>
      </c>
      <c r="AX1148" s="13" t="s">
        <v>79</v>
      </c>
      <c r="AY1148" s="235" t="s">
        <v>406</v>
      </c>
    </row>
    <row r="1149" spans="2:65" s="15" customFormat="1" x14ac:dyDescent="0.3">
      <c r="B1149" s="254"/>
      <c r="C1149" s="255"/>
      <c r="D1149" s="247" t="s">
        <v>417</v>
      </c>
      <c r="E1149" s="265" t="s">
        <v>214</v>
      </c>
      <c r="F1149" s="266" t="s">
        <v>435</v>
      </c>
      <c r="G1149" s="255"/>
      <c r="H1149" s="267">
        <v>113</v>
      </c>
      <c r="I1149" s="259"/>
      <c r="J1149" s="255"/>
      <c r="K1149" s="255"/>
      <c r="L1149" s="260"/>
      <c r="M1149" s="261"/>
      <c r="N1149" s="262"/>
      <c r="O1149" s="262"/>
      <c r="P1149" s="262"/>
      <c r="Q1149" s="262"/>
      <c r="R1149" s="262"/>
      <c r="S1149" s="262"/>
      <c r="T1149" s="263"/>
      <c r="AT1149" s="264" t="s">
        <v>417</v>
      </c>
      <c r="AU1149" s="264" t="s">
        <v>87</v>
      </c>
      <c r="AV1149" s="15" t="s">
        <v>94</v>
      </c>
      <c r="AW1149" s="15" t="s">
        <v>43</v>
      </c>
      <c r="AX1149" s="15" t="s">
        <v>23</v>
      </c>
      <c r="AY1149" s="264" t="s">
        <v>406</v>
      </c>
    </row>
    <row r="1150" spans="2:65" s="1" customFormat="1" ht="22.5" customHeight="1" x14ac:dyDescent="0.3">
      <c r="B1150" s="37"/>
      <c r="C1150" s="201" t="s">
        <v>2009</v>
      </c>
      <c r="D1150" s="201" t="s">
        <v>410</v>
      </c>
      <c r="E1150" s="202" t="s">
        <v>5900</v>
      </c>
      <c r="F1150" s="203" t="s">
        <v>5901</v>
      </c>
      <c r="G1150" s="204" t="s">
        <v>596</v>
      </c>
      <c r="H1150" s="205">
        <v>6.8</v>
      </c>
      <c r="I1150" s="206"/>
      <c r="J1150" s="207">
        <f>ROUND(I1150*H1150,2)</f>
        <v>0</v>
      </c>
      <c r="K1150" s="203" t="s">
        <v>414</v>
      </c>
      <c r="L1150" s="57"/>
      <c r="M1150" s="208" t="s">
        <v>36</v>
      </c>
      <c r="N1150" s="209" t="s">
        <v>50</v>
      </c>
      <c r="O1150" s="38"/>
      <c r="P1150" s="210">
        <f>O1150*H1150</f>
        <v>0</v>
      </c>
      <c r="Q1150" s="210">
        <v>3.5999999999999999E-3</v>
      </c>
      <c r="R1150" s="210">
        <f>Q1150*H1150</f>
        <v>2.4479999999999998E-2</v>
      </c>
      <c r="S1150" s="210">
        <v>0</v>
      </c>
      <c r="T1150" s="211">
        <f>S1150*H1150</f>
        <v>0</v>
      </c>
      <c r="AR1150" s="19" t="s">
        <v>415</v>
      </c>
      <c r="AT1150" s="19" t="s">
        <v>410</v>
      </c>
      <c r="AU1150" s="19" t="s">
        <v>87</v>
      </c>
      <c r="AY1150" s="19" t="s">
        <v>406</v>
      </c>
      <c r="BE1150" s="212">
        <f>IF(N1150="základní",J1150,0)</f>
        <v>0</v>
      </c>
      <c r="BF1150" s="212">
        <f>IF(N1150="snížená",J1150,0)</f>
        <v>0</v>
      </c>
      <c r="BG1150" s="212">
        <f>IF(N1150="zákl. přenesená",J1150,0)</f>
        <v>0</v>
      </c>
      <c r="BH1150" s="212">
        <f>IF(N1150="sníž. přenesená",J1150,0)</f>
        <v>0</v>
      </c>
      <c r="BI1150" s="212">
        <f>IF(N1150="nulová",J1150,0)</f>
        <v>0</v>
      </c>
      <c r="BJ1150" s="19" t="s">
        <v>23</v>
      </c>
      <c r="BK1150" s="212">
        <f>ROUND(I1150*H1150,2)</f>
        <v>0</v>
      </c>
      <c r="BL1150" s="19" t="s">
        <v>415</v>
      </c>
      <c r="BM1150" s="19" t="s">
        <v>5902</v>
      </c>
    </row>
    <row r="1151" spans="2:65" s="12" customFormat="1" x14ac:dyDescent="0.3">
      <c r="B1151" s="213"/>
      <c r="C1151" s="214"/>
      <c r="D1151" s="215" t="s">
        <v>417</v>
      </c>
      <c r="E1151" s="216" t="s">
        <v>36</v>
      </c>
      <c r="F1151" s="217" t="s">
        <v>2228</v>
      </c>
      <c r="G1151" s="214"/>
      <c r="H1151" s="218" t="s">
        <v>36</v>
      </c>
      <c r="I1151" s="219"/>
      <c r="J1151" s="214"/>
      <c r="K1151" s="214"/>
      <c r="L1151" s="220"/>
      <c r="M1151" s="221"/>
      <c r="N1151" s="222"/>
      <c r="O1151" s="222"/>
      <c r="P1151" s="222"/>
      <c r="Q1151" s="222"/>
      <c r="R1151" s="222"/>
      <c r="S1151" s="222"/>
      <c r="T1151" s="223"/>
      <c r="AT1151" s="224" t="s">
        <v>417</v>
      </c>
      <c r="AU1151" s="224" t="s">
        <v>87</v>
      </c>
      <c r="AV1151" s="12" t="s">
        <v>23</v>
      </c>
      <c r="AW1151" s="12" t="s">
        <v>43</v>
      </c>
      <c r="AX1151" s="12" t="s">
        <v>79</v>
      </c>
      <c r="AY1151" s="224" t="s">
        <v>406</v>
      </c>
    </row>
    <row r="1152" spans="2:65" s="13" customFormat="1" x14ac:dyDescent="0.3">
      <c r="B1152" s="225"/>
      <c r="C1152" s="226"/>
      <c r="D1152" s="247" t="s">
        <v>417</v>
      </c>
      <c r="E1152" s="251" t="s">
        <v>36</v>
      </c>
      <c r="F1152" s="252" t="s">
        <v>313</v>
      </c>
      <c r="G1152" s="226"/>
      <c r="H1152" s="253">
        <v>6.8</v>
      </c>
      <c r="I1152" s="230"/>
      <c r="J1152" s="226"/>
      <c r="K1152" s="226"/>
      <c r="L1152" s="231"/>
      <c r="M1152" s="232"/>
      <c r="N1152" s="233"/>
      <c r="O1152" s="233"/>
      <c r="P1152" s="233"/>
      <c r="Q1152" s="233"/>
      <c r="R1152" s="233"/>
      <c r="S1152" s="233"/>
      <c r="T1152" s="234"/>
      <c r="AT1152" s="235" t="s">
        <v>417</v>
      </c>
      <c r="AU1152" s="235" t="s">
        <v>87</v>
      </c>
      <c r="AV1152" s="13" t="s">
        <v>87</v>
      </c>
      <c r="AW1152" s="13" t="s">
        <v>43</v>
      </c>
      <c r="AX1152" s="13" t="s">
        <v>23</v>
      </c>
      <c r="AY1152" s="235" t="s">
        <v>406</v>
      </c>
    </row>
    <row r="1153" spans="2:65" s="1" customFormat="1" ht="22.5" customHeight="1" x14ac:dyDescent="0.3">
      <c r="B1153" s="37"/>
      <c r="C1153" s="201" t="s">
        <v>2029</v>
      </c>
      <c r="D1153" s="201" t="s">
        <v>410</v>
      </c>
      <c r="E1153" s="202" t="s">
        <v>2161</v>
      </c>
      <c r="F1153" s="203" t="s">
        <v>2162</v>
      </c>
      <c r="G1153" s="204" t="s">
        <v>466</v>
      </c>
      <c r="H1153" s="205">
        <v>60</v>
      </c>
      <c r="I1153" s="206"/>
      <c r="J1153" s="207">
        <f>ROUND(I1153*H1153,2)</f>
        <v>0</v>
      </c>
      <c r="K1153" s="203" t="s">
        <v>414</v>
      </c>
      <c r="L1153" s="57"/>
      <c r="M1153" s="208" t="s">
        <v>36</v>
      </c>
      <c r="N1153" s="209" t="s">
        <v>50</v>
      </c>
      <c r="O1153" s="38"/>
      <c r="P1153" s="210">
        <f>O1153*H1153</f>
        <v>0</v>
      </c>
      <c r="Q1153" s="210">
        <v>0</v>
      </c>
      <c r="R1153" s="210">
        <f>Q1153*H1153</f>
        <v>0</v>
      </c>
      <c r="S1153" s="210">
        <v>0</v>
      </c>
      <c r="T1153" s="211">
        <f>S1153*H1153</f>
        <v>0</v>
      </c>
      <c r="AR1153" s="19" t="s">
        <v>415</v>
      </c>
      <c r="AT1153" s="19" t="s">
        <v>410</v>
      </c>
      <c r="AU1153" s="19" t="s">
        <v>87</v>
      </c>
      <c r="AY1153" s="19" t="s">
        <v>406</v>
      </c>
      <c r="BE1153" s="212">
        <f>IF(N1153="základní",J1153,0)</f>
        <v>0</v>
      </c>
      <c r="BF1153" s="212">
        <f>IF(N1153="snížená",J1153,0)</f>
        <v>0</v>
      </c>
      <c r="BG1153" s="212">
        <f>IF(N1153="zákl. přenesená",J1153,0)</f>
        <v>0</v>
      </c>
      <c r="BH1153" s="212">
        <f>IF(N1153="sníž. přenesená",J1153,0)</f>
        <v>0</v>
      </c>
      <c r="BI1153" s="212">
        <f>IF(N1153="nulová",J1153,0)</f>
        <v>0</v>
      </c>
      <c r="BJ1153" s="19" t="s">
        <v>23</v>
      </c>
      <c r="BK1153" s="212">
        <f>ROUND(I1153*H1153,2)</f>
        <v>0</v>
      </c>
      <c r="BL1153" s="19" t="s">
        <v>415</v>
      </c>
      <c r="BM1153" s="19" t="s">
        <v>5903</v>
      </c>
    </row>
    <row r="1154" spans="2:65" s="13" customFormat="1" x14ac:dyDescent="0.3">
      <c r="B1154" s="225"/>
      <c r="C1154" s="226"/>
      <c r="D1154" s="247" t="s">
        <v>417</v>
      </c>
      <c r="E1154" s="251" t="s">
        <v>36</v>
      </c>
      <c r="F1154" s="252" t="s">
        <v>5904</v>
      </c>
      <c r="G1154" s="226"/>
      <c r="H1154" s="253">
        <v>60</v>
      </c>
      <c r="I1154" s="230"/>
      <c r="J1154" s="226"/>
      <c r="K1154" s="226"/>
      <c r="L1154" s="231"/>
      <c r="M1154" s="232"/>
      <c r="N1154" s="233"/>
      <c r="O1154" s="233"/>
      <c r="P1154" s="233"/>
      <c r="Q1154" s="233"/>
      <c r="R1154" s="233"/>
      <c r="S1154" s="233"/>
      <c r="T1154" s="234"/>
      <c r="AT1154" s="235" t="s">
        <v>417</v>
      </c>
      <c r="AU1154" s="235" t="s">
        <v>87</v>
      </c>
      <c r="AV1154" s="13" t="s">
        <v>87</v>
      </c>
      <c r="AW1154" s="13" t="s">
        <v>43</v>
      </c>
      <c r="AX1154" s="13" t="s">
        <v>23</v>
      </c>
      <c r="AY1154" s="235" t="s">
        <v>406</v>
      </c>
    </row>
    <row r="1155" spans="2:65" s="1" customFormat="1" ht="22.5" customHeight="1" x14ac:dyDescent="0.3">
      <c r="B1155" s="37"/>
      <c r="C1155" s="201" t="s">
        <v>2038</v>
      </c>
      <c r="D1155" s="201" t="s">
        <v>410</v>
      </c>
      <c r="E1155" s="202" t="s">
        <v>5905</v>
      </c>
      <c r="F1155" s="203" t="s">
        <v>5906</v>
      </c>
      <c r="G1155" s="204" t="s">
        <v>466</v>
      </c>
      <c r="H1155" s="205">
        <v>60</v>
      </c>
      <c r="I1155" s="206"/>
      <c r="J1155" s="207">
        <f>ROUND(I1155*H1155,2)</f>
        <v>0</v>
      </c>
      <c r="K1155" s="203" t="s">
        <v>414</v>
      </c>
      <c r="L1155" s="57"/>
      <c r="M1155" s="208" t="s">
        <v>36</v>
      </c>
      <c r="N1155" s="209" t="s">
        <v>50</v>
      </c>
      <c r="O1155" s="38"/>
      <c r="P1155" s="210">
        <f>O1155*H1155</f>
        <v>0</v>
      </c>
      <c r="Q1155" s="210">
        <v>0</v>
      </c>
      <c r="R1155" s="210">
        <f>Q1155*H1155</f>
        <v>0</v>
      </c>
      <c r="S1155" s="210">
        <v>0</v>
      </c>
      <c r="T1155" s="211">
        <f>S1155*H1155</f>
        <v>0</v>
      </c>
      <c r="AR1155" s="19" t="s">
        <v>415</v>
      </c>
      <c r="AT1155" s="19" t="s">
        <v>410</v>
      </c>
      <c r="AU1155" s="19" t="s">
        <v>87</v>
      </c>
      <c r="AY1155" s="19" t="s">
        <v>406</v>
      </c>
      <c r="BE1155" s="212">
        <f>IF(N1155="základní",J1155,0)</f>
        <v>0</v>
      </c>
      <c r="BF1155" s="212">
        <f>IF(N1155="snížená",J1155,0)</f>
        <v>0</v>
      </c>
      <c r="BG1155" s="212">
        <f>IF(N1155="zákl. přenesená",J1155,0)</f>
        <v>0</v>
      </c>
      <c r="BH1155" s="212">
        <f>IF(N1155="sníž. přenesená",J1155,0)</f>
        <v>0</v>
      </c>
      <c r="BI1155" s="212">
        <f>IF(N1155="nulová",J1155,0)</f>
        <v>0</v>
      </c>
      <c r="BJ1155" s="19" t="s">
        <v>23</v>
      </c>
      <c r="BK1155" s="212">
        <f>ROUND(I1155*H1155,2)</f>
        <v>0</v>
      </c>
      <c r="BL1155" s="19" t="s">
        <v>415</v>
      </c>
      <c r="BM1155" s="19" t="s">
        <v>5907</v>
      </c>
    </row>
    <row r="1156" spans="2:65" s="13" customFormat="1" x14ac:dyDescent="0.3">
      <c r="B1156" s="225"/>
      <c r="C1156" s="226"/>
      <c r="D1156" s="247" t="s">
        <v>417</v>
      </c>
      <c r="E1156" s="251" t="s">
        <v>36</v>
      </c>
      <c r="F1156" s="252" t="s">
        <v>5904</v>
      </c>
      <c r="G1156" s="226"/>
      <c r="H1156" s="253">
        <v>60</v>
      </c>
      <c r="I1156" s="230"/>
      <c r="J1156" s="226"/>
      <c r="K1156" s="226"/>
      <c r="L1156" s="231"/>
      <c r="M1156" s="232"/>
      <c r="N1156" s="233"/>
      <c r="O1156" s="233"/>
      <c r="P1156" s="233"/>
      <c r="Q1156" s="233"/>
      <c r="R1156" s="233"/>
      <c r="S1156" s="233"/>
      <c r="T1156" s="234"/>
      <c r="AT1156" s="235" t="s">
        <v>417</v>
      </c>
      <c r="AU1156" s="235" t="s">
        <v>87</v>
      </c>
      <c r="AV1156" s="13" t="s">
        <v>87</v>
      </c>
      <c r="AW1156" s="13" t="s">
        <v>43</v>
      </c>
      <c r="AX1156" s="13" t="s">
        <v>23</v>
      </c>
      <c r="AY1156" s="235" t="s">
        <v>406</v>
      </c>
    </row>
    <row r="1157" spans="2:65" s="1" customFormat="1" ht="22.5" customHeight="1" x14ac:dyDescent="0.3">
      <c r="B1157" s="37"/>
      <c r="C1157" s="201" t="s">
        <v>2044</v>
      </c>
      <c r="D1157" s="201" t="s">
        <v>410</v>
      </c>
      <c r="E1157" s="202" t="s">
        <v>1131</v>
      </c>
      <c r="F1157" s="203" t="s">
        <v>1132</v>
      </c>
      <c r="G1157" s="204" t="s">
        <v>413</v>
      </c>
      <c r="H1157" s="205">
        <v>24</v>
      </c>
      <c r="I1157" s="206"/>
      <c r="J1157" s="207">
        <f>ROUND(I1157*H1157,2)</f>
        <v>0</v>
      </c>
      <c r="K1157" s="203" t="s">
        <v>414</v>
      </c>
      <c r="L1157" s="57"/>
      <c r="M1157" s="208" t="s">
        <v>36</v>
      </c>
      <c r="N1157" s="209" t="s">
        <v>50</v>
      </c>
      <c r="O1157" s="38"/>
      <c r="P1157" s="210">
        <f>O1157*H1157</f>
        <v>0</v>
      </c>
      <c r="Q1157" s="210">
        <v>0</v>
      </c>
      <c r="R1157" s="210">
        <f>Q1157*H1157</f>
        <v>0</v>
      </c>
      <c r="S1157" s="210">
        <v>0</v>
      </c>
      <c r="T1157" s="211">
        <f>S1157*H1157</f>
        <v>0</v>
      </c>
      <c r="AR1157" s="19" t="s">
        <v>415</v>
      </c>
      <c r="AT1157" s="19" t="s">
        <v>410</v>
      </c>
      <c r="AU1157" s="19" t="s">
        <v>87</v>
      </c>
      <c r="AY1157" s="19" t="s">
        <v>406</v>
      </c>
      <c r="BE1157" s="212">
        <f>IF(N1157="základní",J1157,0)</f>
        <v>0</v>
      </c>
      <c r="BF1157" s="212">
        <f>IF(N1157="snížená",J1157,0)</f>
        <v>0</v>
      </c>
      <c r="BG1157" s="212">
        <f>IF(N1157="zákl. přenesená",J1157,0)</f>
        <v>0</v>
      </c>
      <c r="BH1157" s="212">
        <f>IF(N1157="sníž. přenesená",J1157,0)</f>
        <v>0</v>
      </c>
      <c r="BI1157" s="212">
        <f>IF(N1157="nulová",J1157,0)</f>
        <v>0</v>
      </c>
      <c r="BJ1157" s="19" t="s">
        <v>23</v>
      </c>
      <c r="BK1157" s="212">
        <f>ROUND(I1157*H1157,2)</f>
        <v>0</v>
      </c>
      <c r="BL1157" s="19" t="s">
        <v>415</v>
      </c>
      <c r="BM1157" s="19" t="s">
        <v>5908</v>
      </c>
    </row>
    <row r="1158" spans="2:65" s="12" customFormat="1" x14ac:dyDescent="0.3">
      <c r="B1158" s="213"/>
      <c r="C1158" s="214"/>
      <c r="D1158" s="215" t="s">
        <v>417</v>
      </c>
      <c r="E1158" s="216" t="s">
        <v>36</v>
      </c>
      <c r="F1158" s="217" t="s">
        <v>2171</v>
      </c>
      <c r="G1158" s="214"/>
      <c r="H1158" s="218" t="s">
        <v>36</v>
      </c>
      <c r="I1158" s="219"/>
      <c r="J1158" s="214"/>
      <c r="K1158" s="214"/>
      <c r="L1158" s="220"/>
      <c r="M1158" s="221"/>
      <c r="N1158" s="222"/>
      <c r="O1158" s="222"/>
      <c r="P1158" s="222"/>
      <c r="Q1158" s="222"/>
      <c r="R1158" s="222"/>
      <c r="S1158" s="222"/>
      <c r="T1158" s="223"/>
      <c r="AT1158" s="224" t="s">
        <v>417</v>
      </c>
      <c r="AU1158" s="224" t="s">
        <v>87</v>
      </c>
      <c r="AV1158" s="12" t="s">
        <v>23</v>
      </c>
      <c r="AW1158" s="12" t="s">
        <v>43</v>
      </c>
      <c r="AX1158" s="12" t="s">
        <v>79</v>
      </c>
      <c r="AY1158" s="224" t="s">
        <v>406</v>
      </c>
    </row>
    <row r="1159" spans="2:65" s="13" customFormat="1" x14ac:dyDescent="0.3">
      <c r="B1159" s="225"/>
      <c r="C1159" s="226"/>
      <c r="D1159" s="247" t="s">
        <v>417</v>
      </c>
      <c r="E1159" s="251" t="s">
        <v>36</v>
      </c>
      <c r="F1159" s="252" t="s">
        <v>5909</v>
      </c>
      <c r="G1159" s="226"/>
      <c r="H1159" s="253">
        <v>24</v>
      </c>
      <c r="I1159" s="230"/>
      <c r="J1159" s="226"/>
      <c r="K1159" s="226"/>
      <c r="L1159" s="231"/>
      <c r="M1159" s="232"/>
      <c r="N1159" s="233"/>
      <c r="O1159" s="233"/>
      <c r="P1159" s="233"/>
      <c r="Q1159" s="233"/>
      <c r="R1159" s="233"/>
      <c r="S1159" s="233"/>
      <c r="T1159" s="234"/>
      <c r="AT1159" s="235" t="s">
        <v>417</v>
      </c>
      <c r="AU1159" s="235" t="s">
        <v>87</v>
      </c>
      <c r="AV1159" s="13" t="s">
        <v>87</v>
      </c>
      <c r="AW1159" s="13" t="s">
        <v>43</v>
      </c>
      <c r="AX1159" s="13" t="s">
        <v>23</v>
      </c>
      <c r="AY1159" s="235" t="s">
        <v>406</v>
      </c>
    </row>
    <row r="1160" spans="2:65" s="1" customFormat="1" ht="22.5" customHeight="1" x14ac:dyDescent="0.3">
      <c r="B1160" s="37"/>
      <c r="C1160" s="201" t="s">
        <v>2048</v>
      </c>
      <c r="D1160" s="201" t="s">
        <v>410</v>
      </c>
      <c r="E1160" s="202" t="s">
        <v>1121</v>
      </c>
      <c r="F1160" s="203" t="s">
        <v>1122</v>
      </c>
      <c r="G1160" s="204" t="s">
        <v>413</v>
      </c>
      <c r="H1160" s="205">
        <v>24</v>
      </c>
      <c r="I1160" s="206"/>
      <c r="J1160" s="207">
        <f>ROUND(I1160*H1160,2)</f>
        <v>0</v>
      </c>
      <c r="K1160" s="203" t="s">
        <v>414</v>
      </c>
      <c r="L1160" s="57"/>
      <c r="M1160" s="208" t="s">
        <v>36</v>
      </c>
      <c r="N1160" s="209" t="s">
        <v>50</v>
      </c>
      <c r="O1160" s="38"/>
      <c r="P1160" s="210">
        <f>O1160*H1160</f>
        <v>0</v>
      </c>
      <c r="Q1160" s="210">
        <v>0</v>
      </c>
      <c r="R1160" s="210">
        <f>Q1160*H1160</f>
        <v>0</v>
      </c>
      <c r="S1160" s="210">
        <v>0</v>
      </c>
      <c r="T1160" s="211">
        <f>S1160*H1160</f>
        <v>0</v>
      </c>
      <c r="AR1160" s="19" t="s">
        <v>415</v>
      </c>
      <c r="AT1160" s="19" t="s">
        <v>410</v>
      </c>
      <c r="AU1160" s="19" t="s">
        <v>87</v>
      </c>
      <c r="AY1160" s="19" t="s">
        <v>406</v>
      </c>
      <c r="BE1160" s="212">
        <f>IF(N1160="základní",J1160,0)</f>
        <v>0</v>
      </c>
      <c r="BF1160" s="212">
        <f>IF(N1160="snížená",J1160,0)</f>
        <v>0</v>
      </c>
      <c r="BG1160" s="212">
        <f>IF(N1160="zákl. přenesená",J1160,0)</f>
        <v>0</v>
      </c>
      <c r="BH1160" s="212">
        <f>IF(N1160="sníž. přenesená",J1160,0)</f>
        <v>0</v>
      </c>
      <c r="BI1160" s="212">
        <f>IF(N1160="nulová",J1160,0)</f>
        <v>0</v>
      </c>
      <c r="BJ1160" s="19" t="s">
        <v>23</v>
      </c>
      <c r="BK1160" s="212">
        <f>ROUND(I1160*H1160,2)</f>
        <v>0</v>
      </c>
      <c r="BL1160" s="19" t="s">
        <v>415</v>
      </c>
      <c r="BM1160" s="19" t="s">
        <v>5910</v>
      </c>
    </row>
    <row r="1161" spans="2:65" s="1" customFormat="1" ht="22.5" customHeight="1" x14ac:dyDescent="0.3">
      <c r="B1161" s="37"/>
      <c r="C1161" s="201" t="s">
        <v>2055</v>
      </c>
      <c r="D1161" s="201" t="s">
        <v>410</v>
      </c>
      <c r="E1161" s="202" t="s">
        <v>5911</v>
      </c>
      <c r="F1161" s="203" t="s">
        <v>5912</v>
      </c>
      <c r="G1161" s="204" t="s">
        <v>466</v>
      </c>
      <c r="H1161" s="205">
        <v>60</v>
      </c>
      <c r="I1161" s="206"/>
      <c r="J1161" s="207">
        <f>ROUND(I1161*H1161,2)</f>
        <v>0</v>
      </c>
      <c r="K1161" s="203" t="s">
        <v>414</v>
      </c>
      <c r="L1161" s="57"/>
      <c r="M1161" s="208" t="s">
        <v>36</v>
      </c>
      <c r="N1161" s="209" t="s">
        <v>50</v>
      </c>
      <c r="O1161" s="38"/>
      <c r="P1161" s="210">
        <f>O1161*H1161</f>
        <v>0</v>
      </c>
      <c r="Q1161" s="210">
        <v>2.111E-2</v>
      </c>
      <c r="R1161" s="210">
        <f>Q1161*H1161</f>
        <v>1.2665999999999999</v>
      </c>
      <c r="S1161" s="210">
        <v>0</v>
      </c>
      <c r="T1161" s="211">
        <f>S1161*H1161</f>
        <v>0</v>
      </c>
      <c r="AR1161" s="19" t="s">
        <v>415</v>
      </c>
      <c r="AT1161" s="19" t="s">
        <v>410</v>
      </c>
      <c r="AU1161" s="19" t="s">
        <v>87</v>
      </c>
      <c r="AY1161" s="19" t="s">
        <v>406</v>
      </c>
      <c r="BE1161" s="212">
        <f>IF(N1161="základní",J1161,0)</f>
        <v>0</v>
      </c>
      <c r="BF1161" s="212">
        <f>IF(N1161="snížená",J1161,0)</f>
        <v>0</v>
      </c>
      <c r="BG1161" s="212">
        <f>IF(N1161="zákl. přenesená",J1161,0)</f>
        <v>0</v>
      </c>
      <c r="BH1161" s="212">
        <f>IF(N1161="sníž. přenesená",J1161,0)</f>
        <v>0</v>
      </c>
      <c r="BI1161" s="212">
        <f>IF(N1161="nulová",J1161,0)</f>
        <v>0</v>
      </c>
      <c r="BJ1161" s="19" t="s">
        <v>23</v>
      </c>
      <c r="BK1161" s="212">
        <f>ROUND(I1161*H1161,2)</f>
        <v>0</v>
      </c>
      <c r="BL1161" s="19" t="s">
        <v>415</v>
      </c>
      <c r="BM1161" s="19" t="s">
        <v>5913</v>
      </c>
    </row>
    <row r="1162" spans="2:65" s="13" customFormat="1" x14ac:dyDescent="0.3">
      <c r="B1162" s="225"/>
      <c r="C1162" s="226"/>
      <c r="D1162" s="215" t="s">
        <v>417</v>
      </c>
      <c r="E1162" s="227" t="s">
        <v>36</v>
      </c>
      <c r="F1162" s="228" t="s">
        <v>5904</v>
      </c>
      <c r="G1162" s="226"/>
      <c r="H1162" s="229">
        <v>60</v>
      </c>
      <c r="I1162" s="230"/>
      <c r="J1162" s="226"/>
      <c r="K1162" s="226"/>
      <c r="L1162" s="231"/>
      <c r="M1162" s="232"/>
      <c r="N1162" s="233"/>
      <c r="O1162" s="233"/>
      <c r="P1162" s="233"/>
      <c r="Q1162" s="233"/>
      <c r="R1162" s="233"/>
      <c r="S1162" s="233"/>
      <c r="T1162" s="234"/>
      <c r="AT1162" s="235" t="s">
        <v>417</v>
      </c>
      <c r="AU1162" s="235" t="s">
        <v>87</v>
      </c>
      <c r="AV1162" s="13" t="s">
        <v>87</v>
      </c>
      <c r="AW1162" s="13" t="s">
        <v>43</v>
      </c>
      <c r="AX1162" s="13" t="s">
        <v>23</v>
      </c>
      <c r="AY1162" s="235" t="s">
        <v>406</v>
      </c>
    </row>
    <row r="1163" spans="2:65" s="11" customFormat="1" ht="29.85" customHeight="1" x14ac:dyDescent="0.3">
      <c r="B1163" s="182"/>
      <c r="C1163" s="183"/>
      <c r="D1163" s="198" t="s">
        <v>78</v>
      </c>
      <c r="E1163" s="199" t="s">
        <v>446</v>
      </c>
      <c r="F1163" s="199" t="s">
        <v>2229</v>
      </c>
      <c r="G1163" s="183"/>
      <c r="H1163" s="183"/>
      <c r="I1163" s="186"/>
      <c r="J1163" s="200">
        <f>BK1163</f>
        <v>0</v>
      </c>
      <c r="K1163" s="183"/>
      <c r="L1163" s="188"/>
      <c r="M1163" s="189"/>
      <c r="N1163" s="190"/>
      <c r="O1163" s="190"/>
      <c r="P1163" s="191">
        <f>SUM(P1164:P1166)</f>
        <v>0</v>
      </c>
      <c r="Q1163" s="190"/>
      <c r="R1163" s="191">
        <f>SUM(R1164:R1166)</f>
        <v>1E-4</v>
      </c>
      <c r="S1163" s="190"/>
      <c r="T1163" s="192">
        <f>SUM(T1164:T1166)</f>
        <v>0</v>
      </c>
      <c r="AR1163" s="193" t="s">
        <v>23</v>
      </c>
      <c r="AT1163" s="194" t="s">
        <v>78</v>
      </c>
      <c r="AU1163" s="194" t="s">
        <v>23</v>
      </c>
      <c r="AY1163" s="193" t="s">
        <v>406</v>
      </c>
      <c r="BK1163" s="195">
        <f>SUM(BK1164:BK1166)</f>
        <v>0</v>
      </c>
    </row>
    <row r="1164" spans="2:65" s="1" customFormat="1" ht="22.5" customHeight="1" x14ac:dyDescent="0.3">
      <c r="B1164" s="37"/>
      <c r="C1164" s="201" t="s">
        <v>2060</v>
      </c>
      <c r="D1164" s="201" t="s">
        <v>410</v>
      </c>
      <c r="E1164" s="202" t="s">
        <v>2241</v>
      </c>
      <c r="F1164" s="203" t="s">
        <v>2242</v>
      </c>
      <c r="G1164" s="204" t="s">
        <v>596</v>
      </c>
      <c r="H1164" s="205">
        <v>10</v>
      </c>
      <c r="I1164" s="206"/>
      <c r="J1164" s="207">
        <f>ROUND(I1164*H1164,2)</f>
        <v>0</v>
      </c>
      <c r="K1164" s="203" t="s">
        <v>36</v>
      </c>
      <c r="L1164" s="57"/>
      <c r="M1164" s="208" t="s">
        <v>36</v>
      </c>
      <c r="N1164" s="209" t="s">
        <v>50</v>
      </c>
      <c r="O1164" s="38"/>
      <c r="P1164" s="210">
        <f>O1164*H1164</f>
        <v>0</v>
      </c>
      <c r="Q1164" s="210">
        <v>1.0000000000000001E-5</v>
      </c>
      <c r="R1164" s="210">
        <f>Q1164*H1164</f>
        <v>1E-4</v>
      </c>
      <c r="S1164" s="210">
        <v>0</v>
      </c>
      <c r="T1164" s="211">
        <f>S1164*H1164</f>
        <v>0</v>
      </c>
      <c r="AR1164" s="19" t="s">
        <v>415</v>
      </c>
      <c r="AT1164" s="19" t="s">
        <v>410</v>
      </c>
      <c r="AU1164" s="19" t="s">
        <v>87</v>
      </c>
      <c r="AY1164" s="19" t="s">
        <v>406</v>
      </c>
      <c r="BE1164" s="212">
        <f>IF(N1164="základní",J1164,0)</f>
        <v>0</v>
      </c>
      <c r="BF1164" s="212">
        <f>IF(N1164="snížená",J1164,0)</f>
        <v>0</v>
      </c>
      <c r="BG1164" s="212">
        <f>IF(N1164="zákl. přenesená",J1164,0)</f>
        <v>0</v>
      </c>
      <c r="BH1164" s="212">
        <f>IF(N1164="sníž. přenesená",J1164,0)</f>
        <v>0</v>
      </c>
      <c r="BI1164" s="212">
        <f>IF(N1164="nulová",J1164,0)</f>
        <v>0</v>
      </c>
      <c r="BJ1164" s="19" t="s">
        <v>23</v>
      </c>
      <c r="BK1164" s="212">
        <f>ROUND(I1164*H1164,2)</f>
        <v>0</v>
      </c>
      <c r="BL1164" s="19" t="s">
        <v>415</v>
      </c>
      <c r="BM1164" s="19" t="s">
        <v>5914</v>
      </c>
    </row>
    <row r="1165" spans="2:65" s="13" customFormat="1" x14ac:dyDescent="0.3">
      <c r="B1165" s="225"/>
      <c r="C1165" s="226"/>
      <c r="D1165" s="247" t="s">
        <v>417</v>
      </c>
      <c r="E1165" s="251" t="s">
        <v>36</v>
      </c>
      <c r="F1165" s="252" t="s">
        <v>5915</v>
      </c>
      <c r="G1165" s="226"/>
      <c r="H1165" s="253">
        <v>10</v>
      </c>
      <c r="I1165" s="230"/>
      <c r="J1165" s="226"/>
      <c r="K1165" s="226"/>
      <c r="L1165" s="231"/>
      <c r="M1165" s="232"/>
      <c r="N1165" s="233"/>
      <c r="O1165" s="233"/>
      <c r="P1165" s="233"/>
      <c r="Q1165" s="233"/>
      <c r="R1165" s="233"/>
      <c r="S1165" s="233"/>
      <c r="T1165" s="234"/>
      <c r="AT1165" s="235" t="s">
        <v>417</v>
      </c>
      <c r="AU1165" s="235" t="s">
        <v>87</v>
      </c>
      <c r="AV1165" s="13" t="s">
        <v>87</v>
      </c>
      <c r="AW1165" s="13" t="s">
        <v>43</v>
      </c>
      <c r="AX1165" s="13" t="s">
        <v>23</v>
      </c>
      <c r="AY1165" s="235" t="s">
        <v>406</v>
      </c>
    </row>
    <row r="1166" spans="2:65" s="1" customFormat="1" ht="22.5" customHeight="1" x14ac:dyDescent="0.3">
      <c r="B1166" s="37"/>
      <c r="C1166" s="201" t="s">
        <v>2064</v>
      </c>
      <c r="D1166" s="201" t="s">
        <v>410</v>
      </c>
      <c r="E1166" s="202" t="s">
        <v>2236</v>
      </c>
      <c r="F1166" s="203" t="s">
        <v>2237</v>
      </c>
      <c r="G1166" s="204" t="s">
        <v>596</v>
      </c>
      <c r="H1166" s="205">
        <v>10</v>
      </c>
      <c r="I1166" s="206"/>
      <c r="J1166" s="207">
        <f>ROUND(I1166*H1166,2)</f>
        <v>0</v>
      </c>
      <c r="K1166" s="203" t="s">
        <v>36</v>
      </c>
      <c r="L1166" s="57"/>
      <c r="M1166" s="208" t="s">
        <v>36</v>
      </c>
      <c r="N1166" s="209" t="s">
        <v>50</v>
      </c>
      <c r="O1166" s="38"/>
      <c r="P1166" s="210">
        <f>O1166*H1166</f>
        <v>0</v>
      </c>
      <c r="Q1166" s="210">
        <v>0</v>
      </c>
      <c r="R1166" s="210">
        <f>Q1166*H1166</f>
        <v>0</v>
      </c>
      <c r="S1166" s="210">
        <v>0</v>
      </c>
      <c r="T1166" s="211">
        <f>S1166*H1166</f>
        <v>0</v>
      </c>
      <c r="AR1166" s="19" t="s">
        <v>415</v>
      </c>
      <c r="AT1166" s="19" t="s">
        <v>410</v>
      </c>
      <c r="AU1166" s="19" t="s">
        <v>87</v>
      </c>
      <c r="AY1166" s="19" t="s">
        <v>406</v>
      </c>
      <c r="BE1166" s="212">
        <f>IF(N1166="základní",J1166,0)</f>
        <v>0</v>
      </c>
      <c r="BF1166" s="212">
        <f>IF(N1166="snížená",J1166,0)</f>
        <v>0</v>
      </c>
      <c r="BG1166" s="212">
        <f>IF(N1166="zákl. přenesená",J1166,0)</f>
        <v>0</v>
      </c>
      <c r="BH1166" s="212">
        <f>IF(N1166="sníž. přenesená",J1166,0)</f>
        <v>0</v>
      </c>
      <c r="BI1166" s="212">
        <f>IF(N1166="nulová",J1166,0)</f>
        <v>0</v>
      </c>
      <c r="BJ1166" s="19" t="s">
        <v>23</v>
      </c>
      <c r="BK1166" s="212">
        <f>ROUND(I1166*H1166,2)</f>
        <v>0</v>
      </c>
      <c r="BL1166" s="19" t="s">
        <v>415</v>
      </c>
      <c r="BM1166" s="19" t="s">
        <v>5916</v>
      </c>
    </row>
    <row r="1167" spans="2:65" s="11" customFormat="1" ht="29.85" customHeight="1" x14ac:dyDescent="0.3">
      <c r="B1167" s="182"/>
      <c r="C1167" s="183"/>
      <c r="D1167" s="198" t="s">
        <v>78</v>
      </c>
      <c r="E1167" s="199" t="s">
        <v>457</v>
      </c>
      <c r="F1167" s="199" t="s">
        <v>2244</v>
      </c>
      <c r="G1167" s="183"/>
      <c r="H1167" s="183"/>
      <c r="I1167" s="186"/>
      <c r="J1167" s="200">
        <f>BK1167</f>
        <v>0</v>
      </c>
      <c r="K1167" s="183"/>
      <c r="L1167" s="188"/>
      <c r="M1167" s="189"/>
      <c r="N1167" s="190"/>
      <c r="O1167" s="190"/>
      <c r="P1167" s="191">
        <f>SUM(P1168:P1399)</f>
        <v>0</v>
      </c>
      <c r="Q1167" s="190"/>
      <c r="R1167" s="191">
        <f>SUM(R1168:R1399)</f>
        <v>50.516513799999998</v>
      </c>
      <c r="S1167" s="190"/>
      <c r="T1167" s="192">
        <f>SUM(T1168:T1399)</f>
        <v>0.91874999999999996</v>
      </c>
      <c r="AR1167" s="193" t="s">
        <v>23</v>
      </c>
      <c r="AT1167" s="194" t="s">
        <v>78</v>
      </c>
      <c r="AU1167" s="194" t="s">
        <v>23</v>
      </c>
      <c r="AY1167" s="193" t="s">
        <v>406</v>
      </c>
      <c r="BK1167" s="195">
        <f>SUM(BK1168:BK1399)</f>
        <v>0</v>
      </c>
    </row>
    <row r="1168" spans="2:65" s="1" customFormat="1" ht="31.5" customHeight="1" x14ac:dyDescent="0.3">
      <c r="B1168" s="37"/>
      <c r="C1168" s="201" t="s">
        <v>2069</v>
      </c>
      <c r="D1168" s="201" t="s">
        <v>410</v>
      </c>
      <c r="E1168" s="202" t="s">
        <v>2286</v>
      </c>
      <c r="F1168" s="203" t="s">
        <v>2287</v>
      </c>
      <c r="G1168" s="204" t="s">
        <v>596</v>
      </c>
      <c r="H1168" s="205">
        <v>30.11</v>
      </c>
      <c r="I1168" s="206"/>
      <c r="J1168" s="207">
        <f>ROUND(I1168*H1168,2)</f>
        <v>0</v>
      </c>
      <c r="K1168" s="203" t="s">
        <v>414</v>
      </c>
      <c r="L1168" s="57"/>
      <c r="M1168" s="208" t="s">
        <v>36</v>
      </c>
      <c r="N1168" s="209" t="s">
        <v>50</v>
      </c>
      <c r="O1168" s="38"/>
      <c r="P1168" s="210">
        <f>O1168*H1168</f>
        <v>0</v>
      </c>
      <c r="Q1168" s="210">
        <v>1.1E-4</v>
      </c>
      <c r="R1168" s="210">
        <f>Q1168*H1168</f>
        <v>3.3121000000000001E-3</v>
      </c>
      <c r="S1168" s="210">
        <v>0</v>
      </c>
      <c r="T1168" s="211">
        <f>S1168*H1168</f>
        <v>0</v>
      </c>
      <c r="AR1168" s="19" t="s">
        <v>415</v>
      </c>
      <c r="AT1168" s="19" t="s">
        <v>410</v>
      </c>
      <c r="AU1168" s="19" t="s">
        <v>87</v>
      </c>
      <c r="AY1168" s="19" t="s">
        <v>406</v>
      </c>
      <c r="BE1168" s="212">
        <f>IF(N1168="základní",J1168,0)</f>
        <v>0</v>
      </c>
      <c r="BF1168" s="212">
        <f>IF(N1168="snížená",J1168,0)</f>
        <v>0</v>
      </c>
      <c r="BG1168" s="212">
        <f>IF(N1168="zákl. přenesená",J1168,0)</f>
        <v>0</v>
      </c>
      <c r="BH1168" s="212">
        <f>IF(N1168="sníž. přenesená",J1168,0)</f>
        <v>0</v>
      </c>
      <c r="BI1168" s="212">
        <f>IF(N1168="nulová",J1168,0)</f>
        <v>0</v>
      </c>
      <c r="BJ1168" s="19" t="s">
        <v>23</v>
      </c>
      <c r="BK1168" s="212">
        <f>ROUND(I1168*H1168,2)</f>
        <v>0</v>
      </c>
      <c r="BL1168" s="19" t="s">
        <v>415</v>
      </c>
      <c r="BM1168" s="19" t="s">
        <v>5917</v>
      </c>
    </row>
    <row r="1169" spans="2:65" s="12" customFormat="1" x14ac:dyDescent="0.3">
      <c r="B1169" s="213"/>
      <c r="C1169" s="214"/>
      <c r="D1169" s="215" t="s">
        <v>417</v>
      </c>
      <c r="E1169" s="216" t="s">
        <v>36</v>
      </c>
      <c r="F1169" s="217" t="s">
        <v>5918</v>
      </c>
      <c r="G1169" s="214"/>
      <c r="H1169" s="218" t="s">
        <v>36</v>
      </c>
      <c r="I1169" s="219"/>
      <c r="J1169" s="214"/>
      <c r="K1169" s="214"/>
      <c r="L1169" s="220"/>
      <c r="M1169" s="221"/>
      <c r="N1169" s="222"/>
      <c r="O1169" s="222"/>
      <c r="P1169" s="222"/>
      <c r="Q1169" s="222"/>
      <c r="R1169" s="222"/>
      <c r="S1169" s="222"/>
      <c r="T1169" s="223"/>
      <c r="AT1169" s="224" t="s">
        <v>417</v>
      </c>
      <c r="AU1169" s="224" t="s">
        <v>87</v>
      </c>
      <c r="AV1169" s="12" t="s">
        <v>23</v>
      </c>
      <c r="AW1169" s="12" t="s">
        <v>43</v>
      </c>
      <c r="AX1169" s="12" t="s">
        <v>79</v>
      </c>
      <c r="AY1169" s="224" t="s">
        <v>406</v>
      </c>
    </row>
    <row r="1170" spans="2:65" s="13" customFormat="1" x14ac:dyDescent="0.3">
      <c r="B1170" s="225"/>
      <c r="C1170" s="226"/>
      <c r="D1170" s="215" t="s">
        <v>417</v>
      </c>
      <c r="E1170" s="227" t="s">
        <v>36</v>
      </c>
      <c r="F1170" s="228" t="s">
        <v>5919</v>
      </c>
      <c r="G1170" s="226"/>
      <c r="H1170" s="229">
        <v>28.085000000000001</v>
      </c>
      <c r="I1170" s="230"/>
      <c r="J1170" s="226"/>
      <c r="K1170" s="226"/>
      <c r="L1170" s="231"/>
      <c r="M1170" s="232"/>
      <c r="N1170" s="233"/>
      <c r="O1170" s="233"/>
      <c r="P1170" s="233"/>
      <c r="Q1170" s="233"/>
      <c r="R1170" s="233"/>
      <c r="S1170" s="233"/>
      <c r="T1170" s="234"/>
      <c r="AT1170" s="235" t="s">
        <v>417</v>
      </c>
      <c r="AU1170" s="235" t="s">
        <v>87</v>
      </c>
      <c r="AV1170" s="13" t="s">
        <v>87</v>
      </c>
      <c r="AW1170" s="13" t="s">
        <v>43</v>
      </c>
      <c r="AX1170" s="13" t="s">
        <v>79</v>
      </c>
      <c r="AY1170" s="235" t="s">
        <v>406</v>
      </c>
    </row>
    <row r="1171" spans="2:65" s="14" customFormat="1" x14ac:dyDescent="0.3">
      <c r="B1171" s="236"/>
      <c r="C1171" s="237"/>
      <c r="D1171" s="215" t="s">
        <v>417</v>
      </c>
      <c r="E1171" s="238" t="s">
        <v>244</v>
      </c>
      <c r="F1171" s="239" t="s">
        <v>421</v>
      </c>
      <c r="G1171" s="237"/>
      <c r="H1171" s="240">
        <v>28.085000000000001</v>
      </c>
      <c r="I1171" s="241"/>
      <c r="J1171" s="237"/>
      <c r="K1171" s="237"/>
      <c r="L1171" s="242"/>
      <c r="M1171" s="243"/>
      <c r="N1171" s="244"/>
      <c r="O1171" s="244"/>
      <c r="P1171" s="244"/>
      <c r="Q1171" s="244"/>
      <c r="R1171" s="244"/>
      <c r="S1171" s="244"/>
      <c r="T1171" s="245"/>
      <c r="AT1171" s="246" t="s">
        <v>417</v>
      </c>
      <c r="AU1171" s="246" t="s">
        <v>87</v>
      </c>
      <c r="AV1171" s="14" t="s">
        <v>415</v>
      </c>
      <c r="AW1171" s="14" t="s">
        <v>43</v>
      </c>
      <c r="AX1171" s="14" t="s">
        <v>79</v>
      </c>
      <c r="AY1171" s="246" t="s">
        <v>406</v>
      </c>
    </row>
    <row r="1172" spans="2:65" s="13" customFormat="1" x14ac:dyDescent="0.3">
      <c r="B1172" s="225"/>
      <c r="C1172" s="226"/>
      <c r="D1172" s="215" t="s">
        <v>417</v>
      </c>
      <c r="E1172" s="227" t="s">
        <v>36</v>
      </c>
      <c r="F1172" s="228" t="s">
        <v>5920</v>
      </c>
      <c r="G1172" s="226"/>
      <c r="H1172" s="229">
        <v>30.11</v>
      </c>
      <c r="I1172" s="230"/>
      <c r="J1172" s="226"/>
      <c r="K1172" s="226"/>
      <c r="L1172" s="231"/>
      <c r="M1172" s="232"/>
      <c r="N1172" s="233"/>
      <c r="O1172" s="233"/>
      <c r="P1172" s="233"/>
      <c r="Q1172" s="233"/>
      <c r="R1172" s="233"/>
      <c r="S1172" s="233"/>
      <c r="T1172" s="234"/>
      <c r="AT1172" s="235" t="s">
        <v>417</v>
      </c>
      <c r="AU1172" s="235" t="s">
        <v>87</v>
      </c>
      <c r="AV1172" s="13" t="s">
        <v>87</v>
      </c>
      <c r="AW1172" s="13" t="s">
        <v>43</v>
      </c>
      <c r="AX1172" s="13" t="s">
        <v>79</v>
      </c>
      <c r="AY1172" s="235" t="s">
        <v>406</v>
      </c>
    </row>
    <row r="1173" spans="2:65" s="14" customFormat="1" x14ac:dyDescent="0.3">
      <c r="B1173" s="236"/>
      <c r="C1173" s="237"/>
      <c r="D1173" s="247" t="s">
        <v>417</v>
      </c>
      <c r="E1173" s="248" t="s">
        <v>246</v>
      </c>
      <c r="F1173" s="249" t="s">
        <v>421</v>
      </c>
      <c r="G1173" s="237"/>
      <c r="H1173" s="250">
        <v>30.11</v>
      </c>
      <c r="I1173" s="241"/>
      <c r="J1173" s="237"/>
      <c r="K1173" s="237"/>
      <c r="L1173" s="242"/>
      <c r="M1173" s="243"/>
      <c r="N1173" s="244"/>
      <c r="O1173" s="244"/>
      <c r="P1173" s="244"/>
      <c r="Q1173" s="244"/>
      <c r="R1173" s="244"/>
      <c r="S1173" s="244"/>
      <c r="T1173" s="245"/>
      <c r="AT1173" s="246" t="s">
        <v>417</v>
      </c>
      <c r="AU1173" s="246" t="s">
        <v>87</v>
      </c>
      <c r="AV1173" s="14" t="s">
        <v>415</v>
      </c>
      <c r="AW1173" s="14" t="s">
        <v>43</v>
      </c>
      <c r="AX1173" s="14" t="s">
        <v>23</v>
      </c>
      <c r="AY1173" s="246" t="s">
        <v>406</v>
      </c>
    </row>
    <row r="1174" spans="2:65" s="1" customFormat="1" ht="22.5" customHeight="1" x14ac:dyDescent="0.3">
      <c r="B1174" s="37"/>
      <c r="C1174" s="268" t="s">
        <v>2073</v>
      </c>
      <c r="D1174" s="268" t="s">
        <v>533</v>
      </c>
      <c r="E1174" s="269" t="s">
        <v>2293</v>
      </c>
      <c r="F1174" s="270" t="s">
        <v>2294</v>
      </c>
      <c r="G1174" s="271" t="s">
        <v>596</v>
      </c>
      <c r="H1174" s="272">
        <v>30.562000000000001</v>
      </c>
      <c r="I1174" s="273"/>
      <c r="J1174" s="274">
        <f>ROUND(I1174*H1174,2)</f>
        <v>0</v>
      </c>
      <c r="K1174" s="270" t="s">
        <v>414</v>
      </c>
      <c r="L1174" s="275"/>
      <c r="M1174" s="276" t="s">
        <v>36</v>
      </c>
      <c r="N1174" s="277" t="s">
        <v>50</v>
      </c>
      <c r="O1174" s="38"/>
      <c r="P1174" s="210">
        <f>O1174*H1174</f>
        <v>0</v>
      </c>
      <c r="Q1174" s="210">
        <v>0.13600000000000001</v>
      </c>
      <c r="R1174" s="210">
        <f>Q1174*H1174</f>
        <v>4.1564320000000006</v>
      </c>
      <c r="S1174" s="210">
        <v>0</v>
      </c>
      <c r="T1174" s="211">
        <f>S1174*H1174</f>
        <v>0</v>
      </c>
      <c r="AR1174" s="19" t="s">
        <v>457</v>
      </c>
      <c r="AT1174" s="19" t="s">
        <v>533</v>
      </c>
      <c r="AU1174" s="19" t="s">
        <v>87</v>
      </c>
      <c r="AY1174" s="19" t="s">
        <v>406</v>
      </c>
      <c r="BE1174" s="212">
        <f>IF(N1174="základní",J1174,0)</f>
        <v>0</v>
      </c>
      <c r="BF1174" s="212">
        <f>IF(N1174="snížená",J1174,0)</f>
        <v>0</v>
      </c>
      <c r="BG1174" s="212">
        <f>IF(N1174="zákl. přenesená",J1174,0)</f>
        <v>0</v>
      </c>
      <c r="BH1174" s="212">
        <f>IF(N1174="sníž. přenesená",J1174,0)</f>
        <v>0</v>
      </c>
      <c r="BI1174" s="212">
        <f>IF(N1174="nulová",J1174,0)</f>
        <v>0</v>
      </c>
      <c r="BJ1174" s="19" t="s">
        <v>23</v>
      </c>
      <c r="BK1174" s="212">
        <f>ROUND(I1174*H1174,2)</f>
        <v>0</v>
      </c>
      <c r="BL1174" s="19" t="s">
        <v>415</v>
      </c>
      <c r="BM1174" s="19" t="s">
        <v>5921</v>
      </c>
    </row>
    <row r="1175" spans="2:65" s="13" customFormat="1" x14ac:dyDescent="0.3">
      <c r="B1175" s="225"/>
      <c r="C1175" s="226"/>
      <c r="D1175" s="247" t="s">
        <v>417</v>
      </c>
      <c r="E1175" s="251" t="s">
        <v>36</v>
      </c>
      <c r="F1175" s="252" t="s">
        <v>2296</v>
      </c>
      <c r="G1175" s="226"/>
      <c r="H1175" s="253">
        <v>30.562000000000001</v>
      </c>
      <c r="I1175" s="230"/>
      <c r="J1175" s="226"/>
      <c r="K1175" s="226"/>
      <c r="L1175" s="231"/>
      <c r="M1175" s="232"/>
      <c r="N1175" s="233"/>
      <c r="O1175" s="233"/>
      <c r="P1175" s="233"/>
      <c r="Q1175" s="233"/>
      <c r="R1175" s="233"/>
      <c r="S1175" s="233"/>
      <c r="T1175" s="234"/>
      <c r="AT1175" s="235" t="s">
        <v>417</v>
      </c>
      <c r="AU1175" s="235" t="s">
        <v>87</v>
      </c>
      <c r="AV1175" s="13" t="s">
        <v>87</v>
      </c>
      <c r="AW1175" s="13" t="s">
        <v>43</v>
      </c>
      <c r="AX1175" s="13" t="s">
        <v>23</v>
      </c>
      <c r="AY1175" s="235" t="s">
        <v>406</v>
      </c>
    </row>
    <row r="1176" spans="2:65" s="1" customFormat="1" ht="31.5" customHeight="1" x14ac:dyDescent="0.3">
      <c r="B1176" s="37"/>
      <c r="C1176" s="201" t="s">
        <v>2083</v>
      </c>
      <c r="D1176" s="201" t="s">
        <v>410</v>
      </c>
      <c r="E1176" s="202" t="s">
        <v>5922</v>
      </c>
      <c r="F1176" s="203" t="s">
        <v>5923</v>
      </c>
      <c r="G1176" s="204" t="s">
        <v>596</v>
      </c>
      <c r="H1176" s="205">
        <v>34.064999999999998</v>
      </c>
      <c r="I1176" s="206"/>
      <c r="J1176" s="207">
        <f>ROUND(I1176*H1176,2)</f>
        <v>0</v>
      </c>
      <c r="K1176" s="203" t="s">
        <v>36</v>
      </c>
      <c r="L1176" s="57"/>
      <c r="M1176" s="208" t="s">
        <v>36</v>
      </c>
      <c r="N1176" s="209" t="s">
        <v>50</v>
      </c>
      <c r="O1176" s="38"/>
      <c r="P1176" s="210">
        <f>O1176*H1176</f>
        <v>0</v>
      </c>
      <c r="Q1176" s="210">
        <v>0</v>
      </c>
      <c r="R1176" s="210">
        <f>Q1176*H1176</f>
        <v>0</v>
      </c>
      <c r="S1176" s="210">
        <v>0</v>
      </c>
      <c r="T1176" s="211">
        <f>S1176*H1176</f>
        <v>0</v>
      </c>
      <c r="AR1176" s="19" t="s">
        <v>415</v>
      </c>
      <c r="AT1176" s="19" t="s">
        <v>410</v>
      </c>
      <c r="AU1176" s="19" t="s">
        <v>87</v>
      </c>
      <c r="AY1176" s="19" t="s">
        <v>406</v>
      </c>
      <c r="BE1176" s="212">
        <f>IF(N1176="základní",J1176,0)</f>
        <v>0</v>
      </c>
      <c r="BF1176" s="212">
        <f>IF(N1176="snížená",J1176,0)</f>
        <v>0</v>
      </c>
      <c r="BG1176" s="212">
        <f>IF(N1176="zákl. přenesená",J1176,0)</f>
        <v>0</v>
      </c>
      <c r="BH1176" s="212">
        <f>IF(N1176="sníž. přenesená",J1176,0)</f>
        <v>0</v>
      </c>
      <c r="BI1176" s="212">
        <f>IF(N1176="nulová",J1176,0)</f>
        <v>0</v>
      </c>
      <c r="BJ1176" s="19" t="s">
        <v>23</v>
      </c>
      <c r="BK1176" s="212">
        <f>ROUND(I1176*H1176,2)</f>
        <v>0</v>
      </c>
      <c r="BL1176" s="19" t="s">
        <v>415</v>
      </c>
      <c r="BM1176" s="19" t="s">
        <v>5924</v>
      </c>
    </row>
    <row r="1177" spans="2:65" s="12" customFormat="1" x14ac:dyDescent="0.3">
      <c r="B1177" s="213"/>
      <c r="C1177" s="214"/>
      <c r="D1177" s="215" t="s">
        <v>417</v>
      </c>
      <c r="E1177" s="216" t="s">
        <v>36</v>
      </c>
      <c r="F1177" s="217" t="s">
        <v>2269</v>
      </c>
      <c r="G1177" s="214"/>
      <c r="H1177" s="218" t="s">
        <v>36</v>
      </c>
      <c r="I1177" s="219"/>
      <c r="J1177" s="214"/>
      <c r="K1177" s="214"/>
      <c r="L1177" s="220"/>
      <c r="M1177" s="221"/>
      <c r="N1177" s="222"/>
      <c r="O1177" s="222"/>
      <c r="P1177" s="222"/>
      <c r="Q1177" s="222"/>
      <c r="R1177" s="222"/>
      <c r="S1177" s="222"/>
      <c r="T1177" s="223"/>
      <c r="AT1177" s="224" t="s">
        <v>417</v>
      </c>
      <c r="AU1177" s="224" t="s">
        <v>87</v>
      </c>
      <c r="AV1177" s="12" t="s">
        <v>23</v>
      </c>
      <c r="AW1177" s="12" t="s">
        <v>43</v>
      </c>
      <c r="AX1177" s="12" t="s">
        <v>79</v>
      </c>
      <c r="AY1177" s="224" t="s">
        <v>406</v>
      </c>
    </row>
    <row r="1178" spans="2:65" s="13" customFormat="1" x14ac:dyDescent="0.3">
      <c r="B1178" s="225"/>
      <c r="C1178" s="226"/>
      <c r="D1178" s="215" t="s">
        <v>417</v>
      </c>
      <c r="E1178" s="227" t="s">
        <v>36</v>
      </c>
      <c r="F1178" s="228" t="s">
        <v>5925</v>
      </c>
      <c r="G1178" s="226"/>
      <c r="H1178" s="229">
        <v>3.6150000000000002</v>
      </c>
      <c r="I1178" s="230"/>
      <c r="J1178" s="226"/>
      <c r="K1178" s="226"/>
      <c r="L1178" s="231"/>
      <c r="M1178" s="232"/>
      <c r="N1178" s="233"/>
      <c r="O1178" s="233"/>
      <c r="P1178" s="233"/>
      <c r="Q1178" s="233"/>
      <c r="R1178" s="233"/>
      <c r="S1178" s="233"/>
      <c r="T1178" s="234"/>
      <c r="AT1178" s="235" t="s">
        <v>417</v>
      </c>
      <c r="AU1178" s="235" t="s">
        <v>87</v>
      </c>
      <c r="AV1178" s="13" t="s">
        <v>87</v>
      </c>
      <c r="AW1178" s="13" t="s">
        <v>43</v>
      </c>
      <c r="AX1178" s="13" t="s">
        <v>79</v>
      </c>
      <c r="AY1178" s="235" t="s">
        <v>406</v>
      </c>
    </row>
    <row r="1179" spans="2:65" s="13" customFormat="1" x14ac:dyDescent="0.3">
      <c r="B1179" s="225"/>
      <c r="C1179" s="226"/>
      <c r="D1179" s="215" t="s">
        <v>417</v>
      </c>
      <c r="E1179" s="227" t="s">
        <v>36</v>
      </c>
      <c r="F1179" s="228" t="s">
        <v>5926</v>
      </c>
      <c r="G1179" s="226"/>
      <c r="H1179" s="229">
        <v>4.0999999999999996</v>
      </c>
      <c r="I1179" s="230"/>
      <c r="J1179" s="226"/>
      <c r="K1179" s="226"/>
      <c r="L1179" s="231"/>
      <c r="M1179" s="232"/>
      <c r="N1179" s="233"/>
      <c r="O1179" s="233"/>
      <c r="P1179" s="233"/>
      <c r="Q1179" s="233"/>
      <c r="R1179" s="233"/>
      <c r="S1179" s="233"/>
      <c r="T1179" s="234"/>
      <c r="AT1179" s="235" t="s">
        <v>417</v>
      </c>
      <c r="AU1179" s="235" t="s">
        <v>87</v>
      </c>
      <c r="AV1179" s="13" t="s">
        <v>87</v>
      </c>
      <c r="AW1179" s="13" t="s">
        <v>43</v>
      </c>
      <c r="AX1179" s="13" t="s">
        <v>79</v>
      </c>
      <c r="AY1179" s="235" t="s">
        <v>406</v>
      </c>
    </row>
    <row r="1180" spans="2:65" s="14" customFormat="1" x14ac:dyDescent="0.3">
      <c r="B1180" s="236"/>
      <c r="C1180" s="237"/>
      <c r="D1180" s="215" t="s">
        <v>417</v>
      </c>
      <c r="E1180" s="238" t="s">
        <v>3063</v>
      </c>
      <c r="F1180" s="239" t="s">
        <v>421</v>
      </c>
      <c r="G1180" s="237"/>
      <c r="H1180" s="240">
        <v>7.7149999999999999</v>
      </c>
      <c r="I1180" s="241"/>
      <c r="J1180" s="237"/>
      <c r="K1180" s="237"/>
      <c r="L1180" s="242"/>
      <c r="M1180" s="243"/>
      <c r="N1180" s="244"/>
      <c r="O1180" s="244"/>
      <c r="P1180" s="244"/>
      <c r="Q1180" s="244"/>
      <c r="R1180" s="244"/>
      <c r="S1180" s="244"/>
      <c r="T1180" s="245"/>
      <c r="AT1180" s="246" t="s">
        <v>417</v>
      </c>
      <c r="AU1180" s="246" t="s">
        <v>87</v>
      </c>
      <c r="AV1180" s="14" t="s">
        <v>415</v>
      </c>
      <c r="AW1180" s="14" t="s">
        <v>43</v>
      </c>
      <c r="AX1180" s="14" t="s">
        <v>79</v>
      </c>
      <c r="AY1180" s="246" t="s">
        <v>406</v>
      </c>
    </row>
    <row r="1181" spans="2:65" s="12" customFormat="1" x14ac:dyDescent="0.3">
      <c r="B1181" s="213"/>
      <c r="C1181" s="214"/>
      <c r="D1181" s="215" t="s">
        <v>417</v>
      </c>
      <c r="E1181" s="216" t="s">
        <v>36</v>
      </c>
      <c r="F1181" s="217" t="s">
        <v>2269</v>
      </c>
      <c r="G1181" s="214"/>
      <c r="H1181" s="218" t="s">
        <v>36</v>
      </c>
      <c r="I1181" s="219"/>
      <c r="J1181" s="214"/>
      <c r="K1181" s="214"/>
      <c r="L1181" s="220"/>
      <c r="M1181" s="221"/>
      <c r="N1181" s="222"/>
      <c r="O1181" s="222"/>
      <c r="P1181" s="222"/>
      <c r="Q1181" s="222"/>
      <c r="R1181" s="222"/>
      <c r="S1181" s="222"/>
      <c r="T1181" s="223"/>
      <c r="AT1181" s="224" t="s">
        <v>417</v>
      </c>
      <c r="AU1181" s="224" t="s">
        <v>87</v>
      </c>
      <c r="AV1181" s="12" t="s">
        <v>23</v>
      </c>
      <c r="AW1181" s="12" t="s">
        <v>43</v>
      </c>
      <c r="AX1181" s="12" t="s">
        <v>79</v>
      </c>
      <c r="AY1181" s="224" t="s">
        <v>406</v>
      </c>
    </row>
    <row r="1182" spans="2:65" s="13" customFormat="1" x14ac:dyDescent="0.3">
      <c r="B1182" s="225"/>
      <c r="C1182" s="226"/>
      <c r="D1182" s="215" t="s">
        <v>417</v>
      </c>
      <c r="E1182" s="227" t="s">
        <v>36</v>
      </c>
      <c r="F1182" s="228" t="s">
        <v>5927</v>
      </c>
      <c r="G1182" s="226"/>
      <c r="H1182" s="229">
        <v>24.6</v>
      </c>
      <c r="I1182" s="230"/>
      <c r="J1182" s="226"/>
      <c r="K1182" s="226"/>
      <c r="L1182" s="231"/>
      <c r="M1182" s="232"/>
      <c r="N1182" s="233"/>
      <c r="O1182" s="233"/>
      <c r="P1182" s="233"/>
      <c r="Q1182" s="233"/>
      <c r="R1182" s="233"/>
      <c r="S1182" s="233"/>
      <c r="T1182" s="234"/>
      <c r="AT1182" s="235" t="s">
        <v>417</v>
      </c>
      <c r="AU1182" s="235" t="s">
        <v>87</v>
      </c>
      <c r="AV1182" s="13" t="s">
        <v>87</v>
      </c>
      <c r="AW1182" s="13" t="s">
        <v>43</v>
      </c>
      <c r="AX1182" s="13" t="s">
        <v>79</v>
      </c>
      <c r="AY1182" s="235" t="s">
        <v>406</v>
      </c>
    </row>
    <row r="1183" spans="2:65" s="14" customFormat="1" x14ac:dyDescent="0.3">
      <c r="B1183" s="236"/>
      <c r="C1183" s="237"/>
      <c r="D1183" s="215" t="s">
        <v>417</v>
      </c>
      <c r="E1183" s="238" t="s">
        <v>5033</v>
      </c>
      <c r="F1183" s="239" t="s">
        <v>421</v>
      </c>
      <c r="G1183" s="237"/>
      <c r="H1183" s="240">
        <v>24.6</v>
      </c>
      <c r="I1183" s="241"/>
      <c r="J1183" s="237"/>
      <c r="K1183" s="237"/>
      <c r="L1183" s="242"/>
      <c r="M1183" s="243"/>
      <c r="N1183" s="244"/>
      <c r="O1183" s="244"/>
      <c r="P1183" s="244"/>
      <c r="Q1183" s="244"/>
      <c r="R1183" s="244"/>
      <c r="S1183" s="244"/>
      <c r="T1183" s="245"/>
      <c r="AT1183" s="246" t="s">
        <v>417</v>
      </c>
      <c r="AU1183" s="246" t="s">
        <v>87</v>
      </c>
      <c r="AV1183" s="14" t="s">
        <v>415</v>
      </c>
      <c r="AW1183" s="14" t="s">
        <v>43</v>
      </c>
      <c r="AX1183" s="14" t="s">
        <v>79</v>
      </c>
      <c r="AY1183" s="246" t="s">
        <v>406</v>
      </c>
    </row>
    <row r="1184" spans="2:65" s="12" customFormat="1" x14ac:dyDescent="0.3">
      <c r="B1184" s="213"/>
      <c r="C1184" s="214"/>
      <c r="D1184" s="215" t="s">
        <v>417</v>
      </c>
      <c r="E1184" s="216" t="s">
        <v>36</v>
      </c>
      <c r="F1184" s="217" t="s">
        <v>2272</v>
      </c>
      <c r="G1184" s="214"/>
      <c r="H1184" s="218" t="s">
        <v>36</v>
      </c>
      <c r="I1184" s="219"/>
      <c r="J1184" s="214"/>
      <c r="K1184" s="214"/>
      <c r="L1184" s="220"/>
      <c r="M1184" s="221"/>
      <c r="N1184" s="222"/>
      <c r="O1184" s="222"/>
      <c r="P1184" s="222"/>
      <c r="Q1184" s="222"/>
      <c r="R1184" s="222"/>
      <c r="S1184" s="222"/>
      <c r="T1184" s="223"/>
      <c r="AT1184" s="224" t="s">
        <v>417</v>
      </c>
      <c r="AU1184" s="224" t="s">
        <v>87</v>
      </c>
      <c r="AV1184" s="12" t="s">
        <v>23</v>
      </c>
      <c r="AW1184" s="12" t="s">
        <v>43</v>
      </c>
      <c r="AX1184" s="12" t="s">
        <v>79</v>
      </c>
      <c r="AY1184" s="224" t="s">
        <v>406</v>
      </c>
    </row>
    <row r="1185" spans="2:65" s="13" customFormat="1" x14ac:dyDescent="0.3">
      <c r="B1185" s="225"/>
      <c r="C1185" s="226"/>
      <c r="D1185" s="215" t="s">
        <v>417</v>
      </c>
      <c r="E1185" s="227" t="s">
        <v>36</v>
      </c>
      <c r="F1185" s="228" t="s">
        <v>5928</v>
      </c>
      <c r="G1185" s="226"/>
      <c r="H1185" s="229">
        <v>4.165</v>
      </c>
      <c r="I1185" s="230"/>
      <c r="J1185" s="226"/>
      <c r="K1185" s="226"/>
      <c r="L1185" s="231"/>
      <c r="M1185" s="232"/>
      <c r="N1185" s="233"/>
      <c r="O1185" s="233"/>
      <c r="P1185" s="233"/>
      <c r="Q1185" s="233"/>
      <c r="R1185" s="233"/>
      <c r="S1185" s="233"/>
      <c r="T1185" s="234"/>
      <c r="AT1185" s="235" t="s">
        <v>417</v>
      </c>
      <c r="AU1185" s="235" t="s">
        <v>87</v>
      </c>
      <c r="AV1185" s="13" t="s">
        <v>87</v>
      </c>
      <c r="AW1185" s="13" t="s">
        <v>43</v>
      </c>
      <c r="AX1185" s="13" t="s">
        <v>79</v>
      </c>
      <c r="AY1185" s="235" t="s">
        <v>406</v>
      </c>
    </row>
    <row r="1186" spans="2:65" s="13" customFormat="1" x14ac:dyDescent="0.3">
      <c r="B1186" s="225"/>
      <c r="C1186" s="226"/>
      <c r="D1186" s="215" t="s">
        <v>417</v>
      </c>
      <c r="E1186" s="227" t="s">
        <v>36</v>
      </c>
      <c r="F1186" s="228" t="s">
        <v>5929</v>
      </c>
      <c r="G1186" s="226"/>
      <c r="H1186" s="229">
        <v>4.5</v>
      </c>
      <c r="I1186" s="230"/>
      <c r="J1186" s="226"/>
      <c r="K1186" s="226"/>
      <c r="L1186" s="231"/>
      <c r="M1186" s="232"/>
      <c r="N1186" s="233"/>
      <c r="O1186" s="233"/>
      <c r="P1186" s="233"/>
      <c r="Q1186" s="233"/>
      <c r="R1186" s="233"/>
      <c r="S1186" s="233"/>
      <c r="T1186" s="234"/>
      <c r="AT1186" s="235" t="s">
        <v>417</v>
      </c>
      <c r="AU1186" s="235" t="s">
        <v>87</v>
      </c>
      <c r="AV1186" s="13" t="s">
        <v>87</v>
      </c>
      <c r="AW1186" s="13" t="s">
        <v>43</v>
      </c>
      <c r="AX1186" s="13" t="s">
        <v>79</v>
      </c>
      <c r="AY1186" s="235" t="s">
        <v>406</v>
      </c>
    </row>
    <row r="1187" spans="2:65" s="13" customFormat="1" x14ac:dyDescent="0.3">
      <c r="B1187" s="225"/>
      <c r="C1187" s="226"/>
      <c r="D1187" s="215" t="s">
        <v>417</v>
      </c>
      <c r="E1187" s="227" t="s">
        <v>36</v>
      </c>
      <c r="F1187" s="228" t="s">
        <v>5930</v>
      </c>
      <c r="G1187" s="226"/>
      <c r="H1187" s="229">
        <v>25.4</v>
      </c>
      <c r="I1187" s="230"/>
      <c r="J1187" s="226"/>
      <c r="K1187" s="226"/>
      <c r="L1187" s="231"/>
      <c r="M1187" s="232"/>
      <c r="N1187" s="233"/>
      <c r="O1187" s="233"/>
      <c r="P1187" s="233"/>
      <c r="Q1187" s="233"/>
      <c r="R1187" s="233"/>
      <c r="S1187" s="233"/>
      <c r="T1187" s="234"/>
      <c r="AT1187" s="235" t="s">
        <v>417</v>
      </c>
      <c r="AU1187" s="235" t="s">
        <v>87</v>
      </c>
      <c r="AV1187" s="13" t="s">
        <v>87</v>
      </c>
      <c r="AW1187" s="13" t="s">
        <v>43</v>
      </c>
      <c r="AX1187" s="13" t="s">
        <v>79</v>
      </c>
      <c r="AY1187" s="235" t="s">
        <v>406</v>
      </c>
    </row>
    <row r="1188" spans="2:65" s="14" customFormat="1" x14ac:dyDescent="0.3">
      <c r="B1188" s="236"/>
      <c r="C1188" s="237"/>
      <c r="D1188" s="247" t="s">
        <v>417</v>
      </c>
      <c r="E1188" s="248" t="s">
        <v>3065</v>
      </c>
      <c r="F1188" s="249" t="s">
        <v>421</v>
      </c>
      <c r="G1188" s="237"/>
      <c r="H1188" s="250">
        <v>34.064999999999998</v>
      </c>
      <c r="I1188" s="241"/>
      <c r="J1188" s="237"/>
      <c r="K1188" s="237"/>
      <c r="L1188" s="242"/>
      <c r="M1188" s="243"/>
      <c r="N1188" s="244"/>
      <c r="O1188" s="244"/>
      <c r="P1188" s="244"/>
      <c r="Q1188" s="244"/>
      <c r="R1188" s="244"/>
      <c r="S1188" s="244"/>
      <c r="T1188" s="245"/>
      <c r="AT1188" s="246" t="s">
        <v>417</v>
      </c>
      <c r="AU1188" s="246" t="s">
        <v>87</v>
      </c>
      <c r="AV1188" s="14" t="s">
        <v>415</v>
      </c>
      <c r="AW1188" s="14" t="s">
        <v>43</v>
      </c>
      <c r="AX1188" s="14" t="s">
        <v>23</v>
      </c>
      <c r="AY1188" s="246" t="s">
        <v>406</v>
      </c>
    </row>
    <row r="1189" spans="2:65" s="1" customFormat="1" ht="22.5" customHeight="1" x14ac:dyDescent="0.3">
      <c r="B1189" s="37"/>
      <c r="C1189" s="268" t="s">
        <v>2090</v>
      </c>
      <c r="D1189" s="268" t="s">
        <v>533</v>
      </c>
      <c r="E1189" s="269" t="s">
        <v>5931</v>
      </c>
      <c r="F1189" s="270" t="s">
        <v>5932</v>
      </c>
      <c r="G1189" s="271" t="s">
        <v>596</v>
      </c>
      <c r="H1189" s="272">
        <v>34.576000000000001</v>
      </c>
      <c r="I1189" s="273"/>
      <c r="J1189" s="274">
        <f>ROUND(I1189*H1189,2)</f>
        <v>0</v>
      </c>
      <c r="K1189" s="270" t="s">
        <v>36</v>
      </c>
      <c r="L1189" s="275"/>
      <c r="M1189" s="276" t="s">
        <v>36</v>
      </c>
      <c r="N1189" s="277" t="s">
        <v>50</v>
      </c>
      <c r="O1189" s="38"/>
      <c r="P1189" s="210">
        <f>O1189*H1189</f>
        <v>0</v>
      </c>
      <c r="Q1189" s="210">
        <v>0.47299999999999998</v>
      </c>
      <c r="R1189" s="210">
        <f>Q1189*H1189</f>
        <v>16.354447999999998</v>
      </c>
      <c r="S1189" s="210">
        <v>0</v>
      </c>
      <c r="T1189" s="211">
        <f>S1189*H1189</f>
        <v>0</v>
      </c>
      <c r="AR1189" s="19" t="s">
        <v>457</v>
      </c>
      <c r="AT1189" s="19" t="s">
        <v>533</v>
      </c>
      <c r="AU1189" s="19" t="s">
        <v>87</v>
      </c>
      <c r="AY1189" s="19" t="s">
        <v>406</v>
      </c>
      <c r="BE1189" s="212">
        <f>IF(N1189="základní",J1189,0)</f>
        <v>0</v>
      </c>
      <c r="BF1189" s="212">
        <f>IF(N1189="snížená",J1189,0)</f>
        <v>0</v>
      </c>
      <c r="BG1189" s="212">
        <f>IF(N1189="zákl. přenesená",J1189,0)</f>
        <v>0</v>
      </c>
      <c r="BH1189" s="212">
        <f>IF(N1189="sníž. přenesená",J1189,0)</f>
        <v>0</v>
      </c>
      <c r="BI1189" s="212">
        <f>IF(N1189="nulová",J1189,0)</f>
        <v>0</v>
      </c>
      <c r="BJ1189" s="19" t="s">
        <v>23</v>
      </c>
      <c r="BK1189" s="212">
        <f>ROUND(I1189*H1189,2)</f>
        <v>0</v>
      </c>
      <c r="BL1189" s="19" t="s">
        <v>415</v>
      </c>
      <c r="BM1189" s="19" t="s">
        <v>5933</v>
      </c>
    </row>
    <row r="1190" spans="2:65" s="13" customFormat="1" x14ac:dyDescent="0.3">
      <c r="B1190" s="225"/>
      <c r="C1190" s="226"/>
      <c r="D1190" s="247" t="s">
        <v>417</v>
      </c>
      <c r="E1190" s="251" t="s">
        <v>36</v>
      </c>
      <c r="F1190" s="252" t="s">
        <v>5934</v>
      </c>
      <c r="G1190" s="226"/>
      <c r="H1190" s="253">
        <v>34.576000000000001</v>
      </c>
      <c r="I1190" s="230"/>
      <c r="J1190" s="226"/>
      <c r="K1190" s="226"/>
      <c r="L1190" s="231"/>
      <c r="M1190" s="232"/>
      <c r="N1190" s="233"/>
      <c r="O1190" s="233"/>
      <c r="P1190" s="233"/>
      <c r="Q1190" s="233"/>
      <c r="R1190" s="233"/>
      <c r="S1190" s="233"/>
      <c r="T1190" s="234"/>
      <c r="AT1190" s="235" t="s">
        <v>417</v>
      </c>
      <c r="AU1190" s="235" t="s">
        <v>87</v>
      </c>
      <c r="AV1190" s="13" t="s">
        <v>87</v>
      </c>
      <c r="AW1190" s="13" t="s">
        <v>43</v>
      </c>
      <c r="AX1190" s="13" t="s">
        <v>23</v>
      </c>
      <c r="AY1190" s="235" t="s">
        <v>406</v>
      </c>
    </row>
    <row r="1191" spans="2:65" s="1" customFormat="1" ht="31.5" customHeight="1" x14ac:dyDescent="0.3">
      <c r="B1191" s="37"/>
      <c r="C1191" s="201" t="s">
        <v>2101</v>
      </c>
      <c r="D1191" s="201" t="s">
        <v>410</v>
      </c>
      <c r="E1191" s="202" t="s">
        <v>5935</v>
      </c>
      <c r="F1191" s="203" t="s">
        <v>5936</v>
      </c>
      <c r="G1191" s="204" t="s">
        <v>1363</v>
      </c>
      <c r="H1191" s="205">
        <v>4</v>
      </c>
      <c r="I1191" s="206"/>
      <c r="J1191" s="207">
        <f>ROUND(I1191*H1191,2)</f>
        <v>0</v>
      </c>
      <c r="K1191" s="203" t="s">
        <v>414</v>
      </c>
      <c r="L1191" s="57"/>
      <c r="M1191" s="208" t="s">
        <v>36</v>
      </c>
      <c r="N1191" s="209" t="s">
        <v>50</v>
      </c>
      <c r="O1191" s="38"/>
      <c r="P1191" s="210">
        <f>O1191*H1191</f>
        <v>0</v>
      </c>
      <c r="Q1191" s="210">
        <v>6.9999999999999994E-5</v>
      </c>
      <c r="R1191" s="210">
        <f>Q1191*H1191</f>
        <v>2.7999999999999998E-4</v>
      </c>
      <c r="S1191" s="210">
        <v>0</v>
      </c>
      <c r="T1191" s="211">
        <f>S1191*H1191</f>
        <v>0</v>
      </c>
      <c r="AR1191" s="19" t="s">
        <v>415</v>
      </c>
      <c r="AT1191" s="19" t="s">
        <v>410</v>
      </c>
      <c r="AU1191" s="19" t="s">
        <v>87</v>
      </c>
      <c r="AY1191" s="19" t="s">
        <v>406</v>
      </c>
      <c r="BE1191" s="212">
        <f>IF(N1191="základní",J1191,0)</f>
        <v>0</v>
      </c>
      <c r="BF1191" s="212">
        <f>IF(N1191="snížená",J1191,0)</f>
        <v>0</v>
      </c>
      <c r="BG1191" s="212">
        <f>IF(N1191="zákl. přenesená",J1191,0)</f>
        <v>0</v>
      </c>
      <c r="BH1191" s="212">
        <f>IF(N1191="sníž. přenesená",J1191,0)</f>
        <v>0</v>
      </c>
      <c r="BI1191" s="212">
        <f>IF(N1191="nulová",J1191,0)</f>
        <v>0</v>
      </c>
      <c r="BJ1191" s="19" t="s">
        <v>23</v>
      </c>
      <c r="BK1191" s="212">
        <f>ROUND(I1191*H1191,2)</f>
        <v>0</v>
      </c>
      <c r="BL1191" s="19" t="s">
        <v>415</v>
      </c>
      <c r="BM1191" s="19" t="s">
        <v>5937</v>
      </c>
    </row>
    <row r="1192" spans="2:65" s="12" customFormat="1" x14ac:dyDescent="0.3">
      <c r="B1192" s="213"/>
      <c r="C1192" s="214"/>
      <c r="D1192" s="215" t="s">
        <v>417</v>
      </c>
      <c r="E1192" s="216" t="s">
        <v>36</v>
      </c>
      <c r="F1192" s="217" t="s">
        <v>5938</v>
      </c>
      <c r="G1192" s="214"/>
      <c r="H1192" s="218" t="s">
        <v>36</v>
      </c>
      <c r="I1192" s="219"/>
      <c r="J1192" s="214"/>
      <c r="K1192" s="214"/>
      <c r="L1192" s="220"/>
      <c r="M1192" s="221"/>
      <c r="N1192" s="222"/>
      <c r="O1192" s="222"/>
      <c r="P1192" s="222"/>
      <c r="Q1192" s="222"/>
      <c r="R1192" s="222"/>
      <c r="S1192" s="222"/>
      <c r="T1192" s="223"/>
      <c r="AT1192" s="224" t="s">
        <v>417</v>
      </c>
      <c r="AU1192" s="224" t="s">
        <v>87</v>
      </c>
      <c r="AV1192" s="12" t="s">
        <v>23</v>
      </c>
      <c r="AW1192" s="12" t="s">
        <v>43</v>
      </c>
      <c r="AX1192" s="12" t="s">
        <v>79</v>
      </c>
      <c r="AY1192" s="224" t="s">
        <v>406</v>
      </c>
    </row>
    <row r="1193" spans="2:65" s="13" customFormat="1" x14ac:dyDescent="0.3">
      <c r="B1193" s="225"/>
      <c r="C1193" s="226"/>
      <c r="D1193" s="215" t="s">
        <v>417</v>
      </c>
      <c r="E1193" s="227" t="s">
        <v>5026</v>
      </c>
      <c r="F1193" s="228" t="s">
        <v>5939</v>
      </c>
      <c r="G1193" s="226"/>
      <c r="H1193" s="229">
        <v>1.2</v>
      </c>
      <c r="I1193" s="230"/>
      <c r="J1193" s="226"/>
      <c r="K1193" s="226"/>
      <c r="L1193" s="231"/>
      <c r="M1193" s="232"/>
      <c r="N1193" s="233"/>
      <c r="O1193" s="233"/>
      <c r="P1193" s="233"/>
      <c r="Q1193" s="233"/>
      <c r="R1193" s="233"/>
      <c r="S1193" s="233"/>
      <c r="T1193" s="234"/>
      <c r="AT1193" s="235" t="s">
        <v>417</v>
      </c>
      <c r="AU1193" s="235" t="s">
        <v>87</v>
      </c>
      <c r="AV1193" s="13" t="s">
        <v>87</v>
      </c>
      <c r="AW1193" s="13" t="s">
        <v>43</v>
      </c>
      <c r="AX1193" s="13" t="s">
        <v>79</v>
      </c>
      <c r="AY1193" s="235" t="s">
        <v>406</v>
      </c>
    </row>
    <row r="1194" spans="2:65" s="14" customFormat="1" x14ac:dyDescent="0.3">
      <c r="B1194" s="236"/>
      <c r="C1194" s="237"/>
      <c r="D1194" s="215" t="s">
        <v>417</v>
      </c>
      <c r="E1194" s="238" t="s">
        <v>36</v>
      </c>
      <c r="F1194" s="239" t="s">
        <v>421</v>
      </c>
      <c r="G1194" s="237"/>
      <c r="H1194" s="240">
        <v>1.2</v>
      </c>
      <c r="I1194" s="241"/>
      <c r="J1194" s="237"/>
      <c r="K1194" s="237"/>
      <c r="L1194" s="242"/>
      <c r="M1194" s="243"/>
      <c r="N1194" s="244"/>
      <c r="O1194" s="244"/>
      <c r="P1194" s="244"/>
      <c r="Q1194" s="244"/>
      <c r="R1194" s="244"/>
      <c r="S1194" s="244"/>
      <c r="T1194" s="245"/>
      <c r="AT1194" s="246" t="s">
        <v>417</v>
      </c>
      <c r="AU1194" s="246" t="s">
        <v>87</v>
      </c>
      <c r="AV1194" s="14" t="s">
        <v>415</v>
      </c>
      <c r="AW1194" s="14" t="s">
        <v>43</v>
      </c>
      <c r="AX1194" s="14" t="s">
        <v>79</v>
      </c>
      <c r="AY1194" s="246" t="s">
        <v>406</v>
      </c>
    </row>
    <row r="1195" spans="2:65" s="13" customFormat="1" x14ac:dyDescent="0.3">
      <c r="B1195" s="225"/>
      <c r="C1195" s="226"/>
      <c r="D1195" s="215" t="s">
        <v>417</v>
      </c>
      <c r="E1195" s="227" t="s">
        <v>36</v>
      </c>
      <c r="F1195" s="228" t="s">
        <v>5940</v>
      </c>
      <c r="G1195" s="226"/>
      <c r="H1195" s="229">
        <v>2</v>
      </c>
      <c r="I1195" s="230"/>
      <c r="J1195" s="226"/>
      <c r="K1195" s="226"/>
      <c r="L1195" s="231"/>
      <c r="M1195" s="232"/>
      <c r="N1195" s="233"/>
      <c r="O1195" s="233"/>
      <c r="P1195" s="233"/>
      <c r="Q1195" s="233"/>
      <c r="R1195" s="233"/>
      <c r="S1195" s="233"/>
      <c r="T1195" s="234"/>
      <c r="AT1195" s="235" t="s">
        <v>417</v>
      </c>
      <c r="AU1195" s="235" t="s">
        <v>87</v>
      </c>
      <c r="AV1195" s="13" t="s">
        <v>87</v>
      </c>
      <c r="AW1195" s="13" t="s">
        <v>43</v>
      </c>
      <c r="AX1195" s="13" t="s">
        <v>79</v>
      </c>
      <c r="AY1195" s="235" t="s">
        <v>406</v>
      </c>
    </row>
    <row r="1196" spans="2:65" s="13" customFormat="1" x14ac:dyDescent="0.3">
      <c r="B1196" s="225"/>
      <c r="C1196" s="226"/>
      <c r="D1196" s="215" t="s">
        <v>417</v>
      </c>
      <c r="E1196" s="227" t="s">
        <v>36</v>
      </c>
      <c r="F1196" s="228" t="s">
        <v>5941</v>
      </c>
      <c r="G1196" s="226"/>
      <c r="H1196" s="229">
        <v>2</v>
      </c>
      <c r="I1196" s="230"/>
      <c r="J1196" s="226"/>
      <c r="K1196" s="226"/>
      <c r="L1196" s="231"/>
      <c r="M1196" s="232"/>
      <c r="N1196" s="233"/>
      <c r="O1196" s="233"/>
      <c r="P1196" s="233"/>
      <c r="Q1196" s="233"/>
      <c r="R1196" s="233"/>
      <c r="S1196" s="233"/>
      <c r="T1196" s="234"/>
      <c r="AT1196" s="235" t="s">
        <v>417</v>
      </c>
      <c r="AU1196" s="235" t="s">
        <v>87</v>
      </c>
      <c r="AV1196" s="13" t="s">
        <v>87</v>
      </c>
      <c r="AW1196" s="13" t="s">
        <v>43</v>
      </c>
      <c r="AX1196" s="13" t="s">
        <v>79</v>
      </c>
      <c r="AY1196" s="235" t="s">
        <v>406</v>
      </c>
    </row>
    <row r="1197" spans="2:65" s="14" customFormat="1" x14ac:dyDescent="0.3">
      <c r="B1197" s="236"/>
      <c r="C1197" s="237"/>
      <c r="D1197" s="247" t="s">
        <v>417</v>
      </c>
      <c r="E1197" s="248" t="s">
        <v>36</v>
      </c>
      <c r="F1197" s="249" t="s">
        <v>421</v>
      </c>
      <c r="G1197" s="237"/>
      <c r="H1197" s="250">
        <v>4</v>
      </c>
      <c r="I1197" s="241"/>
      <c r="J1197" s="237"/>
      <c r="K1197" s="237"/>
      <c r="L1197" s="242"/>
      <c r="M1197" s="243"/>
      <c r="N1197" s="244"/>
      <c r="O1197" s="244"/>
      <c r="P1197" s="244"/>
      <c r="Q1197" s="244"/>
      <c r="R1197" s="244"/>
      <c r="S1197" s="244"/>
      <c r="T1197" s="245"/>
      <c r="AT1197" s="246" t="s">
        <v>417</v>
      </c>
      <c r="AU1197" s="246" t="s">
        <v>87</v>
      </c>
      <c r="AV1197" s="14" t="s">
        <v>415</v>
      </c>
      <c r="AW1197" s="14" t="s">
        <v>43</v>
      </c>
      <c r="AX1197" s="14" t="s">
        <v>23</v>
      </c>
      <c r="AY1197" s="246" t="s">
        <v>406</v>
      </c>
    </row>
    <row r="1198" spans="2:65" s="1" customFormat="1" ht="22.5" customHeight="1" x14ac:dyDescent="0.3">
      <c r="B1198" s="37"/>
      <c r="C1198" s="268" t="s">
        <v>2111</v>
      </c>
      <c r="D1198" s="268" t="s">
        <v>533</v>
      </c>
      <c r="E1198" s="269" t="s">
        <v>5942</v>
      </c>
      <c r="F1198" s="270" t="s">
        <v>5943</v>
      </c>
      <c r="G1198" s="271" t="s">
        <v>1363</v>
      </c>
      <c r="H1198" s="272">
        <v>2.0299999999999998</v>
      </c>
      <c r="I1198" s="273"/>
      <c r="J1198" s="274">
        <f>ROUND(I1198*H1198,2)</f>
        <v>0</v>
      </c>
      <c r="K1198" s="270" t="s">
        <v>414</v>
      </c>
      <c r="L1198" s="275"/>
      <c r="M1198" s="276" t="s">
        <v>36</v>
      </c>
      <c r="N1198" s="277" t="s">
        <v>50</v>
      </c>
      <c r="O1198" s="38"/>
      <c r="P1198" s="210">
        <f>O1198*H1198</f>
        <v>0</v>
      </c>
      <c r="Q1198" s="210">
        <v>1.4999999999999999E-2</v>
      </c>
      <c r="R1198" s="210">
        <f>Q1198*H1198</f>
        <v>3.0449999999999994E-2</v>
      </c>
      <c r="S1198" s="210">
        <v>0</v>
      </c>
      <c r="T1198" s="211">
        <f>S1198*H1198</f>
        <v>0</v>
      </c>
      <c r="AR1198" s="19" t="s">
        <v>457</v>
      </c>
      <c r="AT1198" s="19" t="s">
        <v>533</v>
      </c>
      <c r="AU1198" s="19" t="s">
        <v>87</v>
      </c>
      <c r="AY1198" s="19" t="s">
        <v>406</v>
      </c>
      <c r="BE1198" s="212">
        <f>IF(N1198="základní",J1198,0)</f>
        <v>0</v>
      </c>
      <c r="BF1198" s="212">
        <f>IF(N1198="snížená",J1198,0)</f>
        <v>0</v>
      </c>
      <c r="BG1198" s="212">
        <f>IF(N1198="zákl. přenesená",J1198,0)</f>
        <v>0</v>
      </c>
      <c r="BH1198" s="212">
        <f>IF(N1198="sníž. přenesená",J1198,0)</f>
        <v>0</v>
      </c>
      <c r="BI1198" s="212">
        <f>IF(N1198="nulová",J1198,0)</f>
        <v>0</v>
      </c>
      <c r="BJ1198" s="19" t="s">
        <v>23</v>
      </c>
      <c r="BK1198" s="212">
        <f>ROUND(I1198*H1198,2)</f>
        <v>0</v>
      </c>
      <c r="BL1198" s="19" t="s">
        <v>415</v>
      </c>
      <c r="BM1198" s="19" t="s">
        <v>5944</v>
      </c>
    </row>
    <row r="1199" spans="2:65" s="13" customFormat="1" x14ac:dyDescent="0.3">
      <c r="B1199" s="225"/>
      <c r="C1199" s="226"/>
      <c r="D1199" s="247" t="s">
        <v>417</v>
      </c>
      <c r="E1199" s="226"/>
      <c r="F1199" s="252" t="s">
        <v>5945</v>
      </c>
      <c r="G1199" s="226"/>
      <c r="H1199" s="253">
        <v>2.0299999999999998</v>
      </c>
      <c r="I1199" s="230"/>
      <c r="J1199" s="226"/>
      <c r="K1199" s="226"/>
      <c r="L1199" s="231"/>
      <c r="M1199" s="232"/>
      <c r="N1199" s="233"/>
      <c r="O1199" s="233"/>
      <c r="P1199" s="233"/>
      <c r="Q1199" s="233"/>
      <c r="R1199" s="233"/>
      <c r="S1199" s="233"/>
      <c r="T1199" s="234"/>
      <c r="AT1199" s="235" t="s">
        <v>417</v>
      </c>
      <c r="AU1199" s="235" t="s">
        <v>87</v>
      </c>
      <c r="AV1199" s="13" t="s">
        <v>87</v>
      </c>
      <c r="AW1199" s="13" t="s">
        <v>4</v>
      </c>
      <c r="AX1199" s="13" t="s">
        <v>23</v>
      </c>
      <c r="AY1199" s="235" t="s">
        <v>406</v>
      </c>
    </row>
    <row r="1200" spans="2:65" s="1" customFormat="1" ht="22.5" customHeight="1" x14ac:dyDescent="0.3">
      <c r="B1200" s="37"/>
      <c r="C1200" s="268" t="s">
        <v>2117</v>
      </c>
      <c r="D1200" s="268" t="s">
        <v>533</v>
      </c>
      <c r="E1200" s="269" t="s">
        <v>5946</v>
      </c>
      <c r="F1200" s="270" t="s">
        <v>5947</v>
      </c>
      <c r="G1200" s="271" t="s">
        <v>1363</v>
      </c>
      <c r="H1200" s="272">
        <v>2.0299999999999998</v>
      </c>
      <c r="I1200" s="273"/>
      <c r="J1200" s="274">
        <f>ROUND(I1200*H1200,2)</f>
        <v>0</v>
      </c>
      <c r="K1200" s="270" t="s">
        <v>36</v>
      </c>
      <c r="L1200" s="275"/>
      <c r="M1200" s="276" t="s">
        <v>36</v>
      </c>
      <c r="N1200" s="277" t="s">
        <v>50</v>
      </c>
      <c r="O1200" s="38"/>
      <c r="P1200" s="210">
        <f>O1200*H1200</f>
        <v>0</v>
      </c>
      <c r="Q1200" s="210">
        <v>2.5000000000000001E-2</v>
      </c>
      <c r="R1200" s="210">
        <f>Q1200*H1200</f>
        <v>5.0749999999999997E-2</v>
      </c>
      <c r="S1200" s="210">
        <v>0</v>
      </c>
      <c r="T1200" s="211">
        <f>S1200*H1200</f>
        <v>0</v>
      </c>
      <c r="AR1200" s="19" t="s">
        <v>457</v>
      </c>
      <c r="AT1200" s="19" t="s">
        <v>533</v>
      </c>
      <c r="AU1200" s="19" t="s">
        <v>87</v>
      </c>
      <c r="AY1200" s="19" t="s">
        <v>406</v>
      </c>
      <c r="BE1200" s="212">
        <f>IF(N1200="základní",J1200,0)</f>
        <v>0</v>
      </c>
      <c r="BF1200" s="212">
        <f>IF(N1200="snížená",J1200,0)</f>
        <v>0</v>
      </c>
      <c r="BG1200" s="212">
        <f>IF(N1200="zákl. přenesená",J1200,0)</f>
        <v>0</v>
      </c>
      <c r="BH1200" s="212">
        <f>IF(N1200="sníž. přenesená",J1200,0)</f>
        <v>0</v>
      </c>
      <c r="BI1200" s="212">
        <f>IF(N1200="nulová",J1200,0)</f>
        <v>0</v>
      </c>
      <c r="BJ1200" s="19" t="s">
        <v>23</v>
      </c>
      <c r="BK1200" s="212">
        <f>ROUND(I1200*H1200,2)</f>
        <v>0</v>
      </c>
      <c r="BL1200" s="19" t="s">
        <v>415</v>
      </c>
      <c r="BM1200" s="19" t="s">
        <v>5948</v>
      </c>
    </row>
    <row r="1201" spans="2:65" s="13" customFormat="1" x14ac:dyDescent="0.3">
      <c r="B1201" s="225"/>
      <c r="C1201" s="226"/>
      <c r="D1201" s="247" t="s">
        <v>417</v>
      </c>
      <c r="E1201" s="226"/>
      <c r="F1201" s="252" t="s">
        <v>5945</v>
      </c>
      <c r="G1201" s="226"/>
      <c r="H1201" s="253">
        <v>2.0299999999999998</v>
      </c>
      <c r="I1201" s="230"/>
      <c r="J1201" s="226"/>
      <c r="K1201" s="226"/>
      <c r="L1201" s="231"/>
      <c r="M1201" s="232"/>
      <c r="N1201" s="233"/>
      <c r="O1201" s="233"/>
      <c r="P1201" s="233"/>
      <c r="Q1201" s="233"/>
      <c r="R1201" s="233"/>
      <c r="S1201" s="233"/>
      <c r="T1201" s="234"/>
      <c r="AT1201" s="235" t="s">
        <v>417</v>
      </c>
      <c r="AU1201" s="235" t="s">
        <v>87</v>
      </c>
      <c r="AV1201" s="13" t="s">
        <v>87</v>
      </c>
      <c r="AW1201" s="13" t="s">
        <v>4</v>
      </c>
      <c r="AX1201" s="13" t="s">
        <v>23</v>
      </c>
      <c r="AY1201" s="235" t="s">
        <v>406</v>
      </c>
    </row>
    <row r="1202" spans="2:65" s="1" customFormat="1" ht="31.5" customHeight="1" x14ac:dyDescent="0.3">
      <c r="B1202" s="37"/>
      <c r="C1202" s="201" t="s">
        <v>2125</v>
      </c>
      <c r="D1202" s="201" t="s">
        <v>410</v>
      </c>
      <c r="E1202" s="202" t="s">
        <v>5949</v>
      </c>
      <c r="F1202" s="203" t="s">
        <v>5950</v>
      </c>
      <c r="G1202" s="204" t="s">
        <v>1363</v>
      </c>
      <c r="H1202" s="205">
        <v>2</v>
      </c>
      <c r="I1202" s="206"/>
      <c r="J1202" s="207">
        <f>ROUND(I1202*H1202,2)</f>
        <v>0</v>
      </c>
      <c r="K1202" s="203" t="s">
        <v>414</v>
      </c>
      <c r="L1202" s="57"/>
      <c r="M1202" s="208" t="s">
        <v>36</v>
      </c>
      <c r="N1202" s="209" t="s">
        <v>50</v>
      </c>
      <c r="O1202" s="38"/>
      <c r="P1202" s="210">
        <f>O1202*H1202</f>
        <v>0</v>
      </c>
      <c r="Q1202" s="210">
        <v>1E-3</v>
      </c>
      <c r="R1202" s="210">
        <f>Q1202*H1202</f>
        <v>2E-3</v>
      </c>
      <c r="S1202" s="210">
        <v>0</v>
      </c>
      <c r="T1202" s="211">
        <f>S1202*H1202</f>
        <v>0</v>
      </c>
      <c r="AR1202" s="19" t="s">
        <v>415</v>
      </c>
      <c r="AT1202" s="19" t="s">
        <v>410</v>
      </c>
      <c r="AU1202" s="19" t="s">
        <v>87</v>
      </c>
      <c r="AY1202" s="19" t="s">
        <v>406</v>
      </c>
      <c r="BE1202" s="212">
        <f>IF(N1202="základní",J1202,0)</f>
        <v>0</v>
      </c>
      <c r="BF1202" s="212">
        <f>IF(N1202="snížená",J1202,0)</f>
        <v>0</v>
      </c>
      <c r="BG1202" s="212">
        <f>IF(N1202="zákl. přenesená",J1202,0)</f>
        <v>0</v>
      </c>
      <c r="BH1202" s="212">
        <f>IF(N1202="sníž. přenesená",J1202,0)</f>
        <v>0</v>
      </c>
      <c r="BI1202" s="212">
        <f>IF(N1202="nulová",J1202,0)</f>
        <v>0</v>
      </c>
      <c r="BJ1202" s="19" t="s">
        <v>23</v>
      </c>
      <c r="BK1202" s="212">
        <f>ROUND(I1202*H1202,2)</f>
        <v>0</v>
      </c>
      <c r="BL1202" s="19" t="s">
        <v>415</v>
      </c>
      <c r="BM1202" s="19" t="s">
        <v>5951</v>
      </c>
    </row>
    <row r="1203" spans="2:65" s="1" customFormat="1" ht="31.5" customHeight="1" x14ac:dyDescent="0.3">
      <c r="B1203" s="37"/>
      <c r="C1203" s="201" t="s">
        <v>2133</v>
      </c>
      <c r="D1203" s="201" t="s">
        <v>410</v>
      </c>
      <c r="E1203" s="202" t="s">
        <v>5952</v>
      </c>
      <c r="F1203" s="203" t="s">
        <v>5953</v>
      </c>
      <c r="G1203" s="204" t="s">
        <v>1363</v>
      </c>
      <c r="H1203" s="205">
        <v>2</v>
      </c>
      <c r="I1203" s="206"/>
      <c r="J1203" s="207">
        <f>ROUND(I1203*H1203,2)</f>
        <v>0</v>
      </c>
      <c r="K1203" s="203" t="s">
        <v>414</v>
      </c>
      <c r="L1203" s="57"/>
      <c r="M1203" s="208" t="s">
        <v>36</v>
      </c>
      <c r="N1203" s="209" t="s">
        <v>50</v>
      </c>
      <c r="O1203" s="38"/>
      <c r="P1203" s="210">
        <f>O1203*H1203</f>
        <v>0</v>
      </c>
      <c r="Q1203" s="210">
        <v>1.7000000000000001E-4</v>
      </c>
      <c r="R1203" s="210">
        <f>Q1203*H1203</f>
        <v>3.4000000000000002E-4</v>
      </c>
      <c r="S1203" s="210">
        <v>0</v>
      </c>
      <c r="T1203" s="211">
        <f>S1203*H1203</f>
        <v>0</v>
      </c>
      <c r="AR1203" s="19" t="s">
        <v>415</v>
      </c>
      <c r="AT1203" s="19" t="s">
        <v>410</v>
      </c>
      <c r="AU1203" s="19" t="s">
        <v>87</v>
      </c>
      <c r="AY1203" s="19" t="s">
        <v>406</v>
      </c>
      <c r="BE1203" s="212">
        <f>IF(N1203="základní",J1203,0)</f>
        <v>0</v>
      </c>
      <c r="BF1203" s="212">
        <f>IF(N1203="snížená",J1203,0)</f>
        <v>0</v>
      </c>
      <c r="BG1203" s="212">
        <f>IF(N1203="zákl. přenesená",J1203,0)</f>
        <v>0</v>
      </c>
      <c r="BH1203" s="212">
        <f>IF(N1203="sníž. přenesená",J1203,0)</f>
        <v>0</v>
      </c>
      <c r="BI1203" s="212">
        <f>IF(N1203="nulová",J1203,0)</f>
        <v>0</v>
      </c>
      <c r="BJ1203" s="19" t="s">
        <v>23</v>
      </c>
      <c r="BK1203" s="212">
        <f>ROUND(I1203*H1203,2)</f>
        <v>0</v>
      </c>
      <c r="BL1203" s="19" t="s">
        <v>415</v>
      </c>
      <c r="BM1203" s="19" t="s">
        <v>5954</v>
      </c>
    </row>
    <row r="1204" spans="2:65" s="1" customFormat="1" ht="31.5" customHeight="1" x14ac:dyDescent="0.3">
      <c r="B1204" s="37"/>
      <c r="C1204" s="268" t="s">
        <v>2138</v>
      </c>
      <c r="D1204" s="268" t="s">
        <v>533</v>
      </c>
      <c r="E1204" s="269" t="s">
        <v>5955</v>
      </c>
      <c r="F1204" s="270" t="s">
        <v>5956</v>
      </c>
      <c r="G1204" s="271" t="s">
        <v>1363</v>
      </c>
      <c r="H1204" s="272">
        <v>2.0299999999999998</v>
      </c>
      <c r="I1204" s="273"/>
      <c r="J1204" s="274">
        <f>ROUND(I1204*H1204,2)</f>
        <v>0</v>
      </c>
      <c r="K1204" s="270" t="s">
        <v>414</v>
      </c>
      <c r="L1204" s="275"/>
      <c r="M1204" s="276" t="s">
        <v>36</v>
      </c>
      <c r="N1204" s="277" t="s">
        <v>50</v>
      </c>
      <c r="O1204" s="38"/>
      <c r="P1204" s="210">
        <f>O1204*H1204</f>
        <v>0</v>
      </c>
      <c r="Q1204" s="210">
        <v>0.14499999999999999</v>
      </c>
      <c r="R1204" s="210">
        <f>Q1204*H1204</f>
        <v>0.29434999999999995</v>
      </c>
      <c r="S1204" s="210">
        <v>0</v>
      </c>
      <c r="T1204" s="211">
        <f>S1204*H1204</f>
        <v>0</v>
      </c>
      <c r="AR1204" s="19" t="s">
        <v>457</v>
      </c>
      <c r="AT1204" s="19" t="s">
        <v>533</v>
      </c>
      <c r="AU1204" s="19" t="s">
        <v>87</v>
      </c>
      <c r="AY1204" s="19" t="s">
        <v>406</v>
      </c>
      <c r="BE1204" s="212">
        <f>IF(N1204="základní",J1204,0)</f>
        <v>0</v>
      </c>
      <c r="BF1204" s="212">
        <f>IF(N1204="snížená",J1204,0)</f>
        <v>0</v>
      </c>
      <c r="BG1204" s="212">
        <f>IF(N1204="zákl. přenesená",J1204,0)</f>
        <v>0</v>
      </c>
      <c r="BH1204" s="212">
        <f>IF(N1204="sníž. přenesená",J1204,0)</f>
        <v>0</v>
      </c>
      <c r="BI1204" s="212">
        <f>IF(N1204="nulová",J1204,0)</f>
        <v>0</v>
      </c>
      <c r="BJ1204" s="19" t="s">
        <v>23</v>
      </c>
      <c r="BK1204" s="212">
        <f>ROUND(I1204*H1204,2)</f>
        <v>0</v>
      </c>
      <c r="BL1204" s="19" t="s">
        <v>415</v>
      </c>
      <c r="BM1204" s="19" t="s">
        <v>5957</v>
      </c>
    </row>
    <row r="1205" spans="2:65" s="13" customFormat="1" x14ac:dyDescent="0.3">
      <c r="B1205" s="225"/>
      <c r="C1205" s="226"/>
      <c r="D1205" s="247" t="s">
        <v>417</v>
      </c>
      <c r="E1205" s="226"/>
      <c r="F1205" s="252" t="s">
        <v>5945</v>
      </c>
      <c r="G1205" s="226"/>
      <c r="H1205" s="253">
        <v>2.0299999999999998</v>
      </c>
      <c r="I1205" s="230"/>
      <c r="J1205" s="226"/>
      <c r="K1205" s="226"/>
      <c r="L1205" s="231"/>
      <c r="M1205" s="232"/>
      <c r="N1205" s="233"/>
      <c r="O1205" s="233"/>
      <c r="P1205" s="233"/>
      <c r="Q1205" s="233"/>
      <c r="R1205" s="233"/>
      <c r="S1205" s="233"/>
      <c r="T1205" s="234"/>
      <c r="AT1205" s="235" t="s">
        <v>417</v>
      </c>
      <c r="AU1205" s="235" t="s">
        <v>87</v>
      </c>
      <c r="AV1205" s="13" t="s">
        <v>87</v>
      </c>
      <c r="AW1205" s="13" t="s">
        <v>4</v>
      </c>
      <c r="AX1205" s="13" t="s">
        <v>23</v>
      </c>
      <c r="AY1205" s="235" t="s">
        <v>406</v>
      </c>
    </row>
    <row r="1206" spans="2:65" s="1" customFormat="1" ht="31.5" customHeight="1" x14ac:dyDescent="0.3">
      <c r="B1206" s="37"/>
      <c r="C1206" s="201" t="s">
        <v>2141</v>
      </c>
      <c r="D1206" s="201" t="s">
        <v>410</v>
      </c>
      <c r="E1206" s="202" t="s">
        <v>4536</v>
      </c>
      <c r="F1206" s="203" t="s">
        <v>4537</v>
      </c>
      <c r="G1206" s="204" t="s">
        <v>596</v>
      </c>
      <c r="H1206" s="205">
        <v>39</v>
      </c>
      <c r="I1206" s="206"/>
      <c r="J1206" s="207">
        <f>ROUND(I1206*H1206,2)</f>
        <v>0</v>
      </c>
      <c r="K1206" s="203" t="s">
        <v>36</v>
      </c>
      <c r="L1206" s="57"/>
      <c r="M1206" s="208" t="s">
        <v>36</v>
      </c>
      <c r="N1206" s="209" t="s">
        <v>50</v>
      </c>
      <c r="O1206" s="38"/>
      <c r="P1206" s="210">
        <f>O1206*H1206</f>
        <v>0</v>
      </c>
      <c r="Q1206" s="210">
        <v>0</v>
      </c>
      <c r="R1206" s="210">
        <f>Q1206*H1206</f>
        <v>0</v>
      </c>
      <c r="S1206" s="210">
        <v>0</v>
      </c>
      <c r="T1206" s="211">
        <f>S1206*H1206</f>
        <v>0</v>
      </c>
      <c r="AR1206" s="19" t="s">
        <v>415</v>
      </c>
      <c r="AT1206" s="19" t="s">
        <v>410</v>
      </c>
      <c r="AU1206" s="19" t="s">
        <v>87</v>
      </c>
      <c r="AY1206" s="19" t="s">
        <v>406</v>
      </c>
      <c r="BE1206" s="212">
        <f>IF(N1206="základní",J1206,0)</f>
        <v>0</v>
      </c>
      <c r="BF1206" s="212">
        <f>IF(N1206="snížená",J1206,0)</f>
        <v>0</v>
      </c>
      <c r="BG1206" s="212">
        <f>IF(N1206="zákl. přenesená",J1206,0)</f>
        <v>0</v>
      </c>
      <c r="BH1206" s="212">
        <f>IF(N1206="sníž. přenesená",J1206,0)</f>
        <v>0</v>
      </c>
      <c r="BI1206" s="212">
        <f>IF(N1206="nulová",J1206,0)</f>
        <v>0</v>
      </c>
      <c r="BJ1206" s="19" t="s">
        <v>23</v>
      </c>
      <c r="BK1206" s="212">
        <f>ROUND(I1206*H1206,2)</f>
        <v>0</v>
      </c>
      <c r="BL1206" s="19" t="s">
        <v>415</v>
      </c>
      <c r="BM1206" s="19" t="s">
        <v>5958</v>
      </c>
    </row>
    <row r="1207" spans="2:65" s="1" customFormat="1" ht="22.5" customHeight="1" x14ac:dyDescent="0.3">
      <c r="B1207" s="37"/>
      <c r="C1207" s="201" t="s">
        <v>2143</v>
      </c>
      <c r="D1207" s="201" t="s">
        <v>410</v>
      </c>
      <c r="E1207" s="202" t="s">
        <v>2298</v>
      </c>
      <c r="F1207" s="203" t="s">
        <v>2299</v>
      </c>
      <c r="G1207" s="204" t="s">
        <v>1363</v>
      </c>
      <c r="H1207" s="205">
        <v>4</v>
      </c>
      <c r="I1207" s="206"/>
      <c r="J1207" s="207">
        <f>ROUND(I1207*H1207,2)</f>
        <v>0</v>
      </c>
      <c r="K1207" s="203" t="s">
        <v>36</v>
      </c>
      <c r="L1207" s="57"/>
      <c r="M1207" s="208" t="s">
        <v>36</v>
      </c>
      <c r="N1207" s="209" t="s">
        <v>50</v>
      </c>
      <c r="O1207" s="38"/>
      <c r="P1207" s="210">
        <f>O1207*H1207</f>
        <v>0</v>
      </c>
      <c r="Q1207" s="210">
        <v>0</v>
      </c>
      <c r="R1207" s="210">
        <f>Q1207*H1207</f>
        <v>0</v>
      </c>
      <c r="S1207" s="210">
        <v>0</v>
      </c>
      <c r="T1207" s="211">
        <f>S1207*H1207</f>
        <v>0</v>
      </c>
      <c r="AR1207" s="19" t="s">
        <v>415</v>
      </c>
      <c r="AT1207" s="19" t="s">
        <v>410</v>
      </c>
      <c r="AU1207" s="19" t="s">
        <v>87</v>
      </c>
      <c r="AY1207" s="19" t="s">
        <v>406</v>
      </c>
      <c r="BE1207" s="212">
        <f>IF(N1207="základní",J1207,0)</f>
        <v>0</v>
      </c>
      <c r="BF1207" s="212">
        <f>IF(N1207="snížená",J1207,0)</f>
        <v>0</v>
      </c>
      <c r="BG1207" s="212">
        <f>IF(N1207="zákl. přenesená",J1207,0)</f>
        <v>0</v>
      </c>
      <c r="BH1207" s="212">
        <f>IF(N1207="sníž. přenesená",J1207,0)</f>
        <v>0</v>
      </c>
      <c r="BI1207" s="212">
        <f>IF(N1207="nulová",J1207,0)</f>
        <v>0</v>
      </c>
      <c r="BJ1207" s="19" t="s">
        <v>23</v>
      </c>
      <c r="BK1207" s="212">
        <f>ROUND(I1207*H1207,2)</f>
        <v>0</v>
      </c>
      <c r="BL1207" s="19" t="s">
        <v>415</v>
      </c>
      <c r="BM1207" s="19" t="s">
        <v>5959</v>
      </c>
    </row>
    <row r="1208" spans="2:65" s="1" customFormat="1" ht="22.5" customHeight="1" x14ac:dyDescent="0.3">
      <c r="B1208" s="37"/>
      <c r="C1208" s="201" t="s">
        <v>2148</v>
      </c>
      <c r="D1208" s="201" t="s">
        <v>410</v>
      </c>
      <c r="E1208" s="202" t="s">
        <v>5960</v>
      </c>
      <c r="F1208" s="203" t="s">
        <v>5961</v>
      </c>
      <c r="G1208" s="204" t="s">
        <v>1363</v>
      </c>
      <c r="H1208" s="205">
        <v>2</v>
      </c>
      <c r="I1208" s="206"/>
      <c r="J1208" s="207">
        <f>ROUND(I1208*H1208,2)</f>
        <v>0</v>
      </c>
      <c r="K1208" s="203" t="s">
        <v>36</v>
      </c>
      <c r="L1208" s="57"/>
      <c r="M1208" s="208" t="s">
        <v>36</v>
      </c>
      <c r="N1208" s="209" t="s">
        <v>50</v>
      </c>
      <c r="O1208" s="38"/>
      <c r="P1208" s="210">
        <f>O1208*H1208</f>
        <v>0</v>
      </c>
      <c r="Q1208" s="210">
        <v>0</v>
      </c>
      <c r="R1208" s="210">
        <f>Q1208*H1208</f>
        <v>0</v>
      </c>
      <c r="S1208" s="210">
        <v>0</v>
      </c>
      <c r="T1208" s="211">
        <f>S1208*H1208</f>
        <v>0</v>
      </c>
      <c r="AR1208" s="19" t="s">
        <v>415</v>
      </c>
      <c r="AT1208" s="19" t="s">
        <v>410</v>
      </c>
      <c r="AU1208" s="19" t="s">
        <v>87</v>
      </c>
      <c r="AY1208" s="19" t="s">
        <v>406</v>
      </c>
      <c r="BE1208" s="212">
        <f>IF(N1208="základní",J1208,0)</f>
        <v>0</v>
      </c>
      <c r="BF1208" s="212">
        <f>IF(N1208="snížená",J1208,0)</f>
        <v>0</v>
      </c>
      <c r="BG1208" s="212">
        <f>IF(N1208="zákl. přenesená",J1208,0)</f>
        <v>0</v>
      </c>
      <c r="BH1208" s="212">
        <f>IF(N1208="sníž. přenesená",J1208,0)</f>
        <v>0</v>
      </c>
      <c r="BI1208" s="212">
        <f>IF(N1208="nulová",J1208,0)</f>
        <v>0</v>
      </c>
      <c r="BJ1208" s="19" t="s">
        <v>23</v>
      </c>
      <c r="BK1208" s="212">
        <f>ROUND(I1208*H1208,2)</f>
        <v>0</v>
      </c>
      <c r="BL1208" s="19" t="s">
        <v>415</v>
      </c>
      <c r="BM1208" s="19" t="s">
        <v>5962</v>
      </c>
    </row>
    <row r="1209" spans="2:65" s="1" customFormat="1" ht="22.5" customHeight="1" x14ac:dyDescent="0.3">
      <c r="B1209" s="37"/>
      <c r="C1209" s="201" t="s">
        <v>2153</v>
      </c>
      <c r="D1209" s="201" t="s">
        <v>410</v>
      </c>
      <c r="E1209" s="202" t="s">
        <v>2302</v>
      </c>
      <c r="F1209" s="203" t="s">
        <v>4566</v>
      </c>
      <c r="G1209" s="204" t="s">
        <v>413</v>
      </c>
      <c r="H1209" s="205">
        <v>6.9059999999999997</v>
      </c>
      <c r="I1209" s="206"/>
      <c r="J1209" s="207">
        <f>ROUND(I1209*H1209,2)</f>
        <v>0</v>
      </c>
      <c r="K1209" s="203" t="s">
        <v>36</v>
      </c>
      <c r="L1209" s="57"/>
      <c r="M1209" s="208" t="s">
        <v>36</v>
      </c>
      <c r="N1209" s="209" t="s">
        <v>50</v>
      </c>
      <c r="O1209" s="38"/>
      <c r="P1209" s="210">
        <f>O1209*H1209</f>
        <v>0</v>
      </c>
      <c r="Q1209" s="210">
        <v>0</v>
      </c>
      <c r="R1209" s="210">
        <f>Q1209*H1209</f>
        <v>0</v>
      </c>
      <c r="S1209" s="210">
        <v>0</v>
      </c>
      <c r="T1209" s="211">
        <f>S1209*H1209</f>
        <v>0</v>
      </c>
      <c r="AR1209" s="19" t="s">
        <v>415</v>
      </c>
      <c r="AT1209" s="19" t="s">
        <v>410</v>
      </c>
      <c r="AU1209" s="19" t="s">
        <v>87</v>
      </c>
      <c r="AY1209" s="19" t="s">
        <v>406</v>
      </c>
      <c r="BE1209" s="212">
        <f>IF(N1209="základní",J1209,0)</f>
        <v>0</v>
      </c>
      <c r="BF1209" s="212">
        <f>IF(N1209="snížená",J1209,0)</f>
        <v>0</v>
      </c>
      <c r="BG1209" s="212">
        <f>IF(N1209="zákl. přenesená",J1209,0)</f>
        <v>0</v>
      </c>
      <c r="BH1209" s="212">
        <f>IF(N1209="sníž. přenesená",J1209,0)</f>
        <v>0</v>
      </c>
      <c r="BI1209" s="212">
        <f>IF(N1209="nulová",J1209,0)</f>
        <v>0</v>
      </c>
      <c r="BJ1209" s="19" t="s">
        <v>23</v>
      </c>
      <c r="BK1209" s="212">
        <f>ROUND(I1209*H1209,2)</f>
        <v>0</v>
      </c>
      <c r="BL1209" s="19" t="s">
        <v>415</v>
      </c>
      <c r="BM1209" s="19" t="s">
        <v>5963</v>
      </c>
    </row>
    <row r="1210" spans="2:65" s="12" customFormat="1" x14ac:dyDescent="0.3">
      <c r="B1210" s="213"/>
      <c r="C1210" s="214"/>
      <c r="D1210" s="215" t="s">
        <v>417</v>
      </c>
      <c r="E1210" s="216" t="s">
        <v>36</v>
      </c>
      <c r="F1210" s="217" t="s">
        <v>1910</v>
      </c>
      <c r="G1210" s="214"/>
      <c r="H1210" s="218" t="s">
        <v>36</v>
      </c>
      <c r="I1210" s="219"/>
      <c r="J1210" s="214"/>
      <c r="K1210" s="214"/>
      <c r="L1210" s="220"/>
      <c r="M1210" s="221"/>
      <c r="N1210" s="222"/>
      <c r="O1210" s="222"/>
      <c r="P1210" s="222"/>
      <c r="Q1210" s="222"/>
      <c r="R1210" s="222"/>
      <c r="S1210" s="222"/>
      <c r="T1210" s="223"/>
      <c r="AT1210" s="224" t="s">
        <v>417</v>
      </c>
      <c r="AU1210" s="224" t="s">
        <v>87</v>
      </c>
      <c r="AV1210" s="12" t="s">
        <v>23</v>
      </c>
      <c r="AW1210" s="12" t="s">
        <v>43</v>
      </c>
      <c r="AX1210" s="12" t="s">
        <v>79</v>
      </c>
      <c r="AY1210" s="224" t="s">
        <v>406</v>
      </c>
    </row>
    <row r="1211" spans="2:65" s="13" customFormat="1" x14ac:dyDescent="0.3">
      <c r="B1211" s="225"/>
      <c r="C1211" s="226"/>
      <c r="D1211" s="215" t="s">
        <v>417</v>
      </c>
      <c r="E1211" s="227" t="s">
        <v>36</v>
      </c>
      <c r="F1211" s="228" t="s">
        <v>5964</v>
      </c>
      <c r="G1211" s="226"/>
      <c r="H1211" s="229">
        <v>3.54</v>
      </c>
      <c r="I1211" s="230"/>
      <c r="J1211" s="226"/>
      <c r="K1211" s="226"/>
      <c r="L1211" s="231"/>
      <c r="M1211" s="232"/>
      <c r="N1211" s="233"/>
      <c r="O1211" s="233"/>
      <c r="P1211" s="233"/>
      <c r="Q1211" s="233"/>
      <c r="R1211" s="233"/>
      <c r="S1211" s="233"/>
      <c r="T1211" s="234"/>
      <c r="AT1211" s="235" t="s">
        <v>417</v>
      </c>
      <c r="AU1211" s="235" t="s">
        <v>87</v>
      </c>
      <c r="AV1211" s="13" t="s">
        <v>87</v>
      </c>
      <c r="AW1211" s="13" t="s">
        <v>43</v>
      </c>
      <c r="AX1211" s="13" t="s">
        <v>79</v>
      </c>
      <c r="AY1211" s="235" t="s">
        <v>406</v>
      </c>
    </row>
    <row r="1212" spans="2:65" s="13" customFormat="1" x14ac:dyDescent="0.3">
      <c r="B1212" s="225"/>
      <c r="C1212" s="226"/>
      <c r="D1212" s="215" t="s">
        <v>417</v>
      </c>
      <c r="E1212" s="227" t="s">
        <v>36</v>
      </c>
      <c r="F1212" s="228" t="s">
        <v>5965</v>
      </c>
      <c r="G1212" s="226"/>
      <c r="H1212" s="229">
        <v>1.2669999999999999</v>
      </c>
      <c r="I1212" s="230"/>
      <c r="J1212" s="226"/>
      <c r="K1212" s="226"/>
      <c r="L1212" s="231"/>
      <c r="M1212" s="232"/>
      <c r="N1212" s="233"/>
      <c r="O1212" s="233"/>
      <c r="P1212" s="233"/>
      <c r="Q1212" s="233"/>
      <c r="R1212" s="233"/>
      <c r="S1212" s="233"/>
      <c r="T1212" s="234"/>
      <c r="AT1212" s="235" t="s">
        <v>417</v>
      </c>
      <c r="AU1212" s="235" t="s">
        <v>87</v>
      </c>
      <c r="AV1212" s="13" t="s">
        <v>87</v>
      </c>
      <c r="AW1212" s="13" t="s">
        <v>43</v>
      </c>
      <c r="AX1212" s="13" t="s">
        <v>79</v>
      </c>
      <c r="AY1212" s="235" t="s">
        <v>406</v>
      </c>
    </row>
    <row r="1213" spans="2:65" s="13" customFormat="1" x14ac:dyDescent="0.3">
      <c r="B1213" s="225"/>
      <c r="C1213" s="226"/>
      <c r="D1213" s="215" t="s">
        <v>417</v>
      </c>
      <c r="E1213" s="227" t="s">
        <v>36</v>
      </c>
      <c r="F1213" s="228" t="s">
        <v>5966</v>
      </c>
      <c r="G1213" s="226"/>
      <c r="H1213" s="229">
        <v>2.0990000000000002</v>
      </c>
      <c r="I1213" s="230"/>
      <c r="J1213" s="226"/>
      <c r="K1213" s="226"/>
      <c r="L1213" s="231"/>
      <c r="M1213" s="232"/>
      <c r="N1213" s="233"/>
      <c r="O1213" s="233"/>
      <c r="P1213" s="233"/>
      <c r="Q1213" s="233"/>
      <c r="R1213" s="233"/>
      <c r="S1213" s="233"/>
      <c r="T1213" s="234"/>
      <c r="AT1213" s="235" t="s">
        <v>417</v>
      </c>
      <c r="AU1213" s="235" t="s">
        <v>87</v>
      </c>
      <c r="AV1213" s="13" t="s">
        <v>87</v>
      </c>
      <c r="AW1213" s="13" t="s">
        <v>43</v>
      </c>
      <c r="AX1213" s="13" t="s">
        <v>79</v>
      </c>
      <c r="AY1213" s="235" t="s">
        <v>406</v>
      </c>
    </row>
    <row r="1214" spans="2:65" s="14" customFormat="1" x14ac:dyDescent="0.3">
      <c r="B1214" s="236"/>
      <c r="C1214" s="237"/>
      <c r="D1214" s="247" t="s">
        <v>417</v>
      </c>
      <c r="E1214" s="248" t="s">
        <v>36</v>
      </c>
      <c r="F1214" s="249" t="s">
        <v>421</v>
      </c>
      <c r="G1214" s="237"/>
      <c r="H1214" s="250">
        <v>6.9059999999999997</v>
      </c>
      <c r="I1214" s="241"/>
      <c r="J1214" s="237"/>
      <c r="K1214" s="237"/>
      <c r="L1214" s="242"/>
      <c r="M1214" s="243"/>
      <c r="N1214" s="244"/>
      <c r="O1214" s="244"/>
      <c r="P1214" s="244"/>
      <c r="Q1214" s="244"/>
      <c r="R1214" s="244"/>
      <c r="S1214" s="244"/>
      <c r="T1214" s="245"/>
      <c r="AT1214" s="246" t="s">
        <v>417</v>
      </c>
      <c r="AU1214" s="246" t="s">
        <v>87</v>
      </c>
      <c r="AV1214" s="14" t="s">
        <v>415</v>
      </c>
      <c r="AW1214" s="14" t="s">
        <v>43</v>
      </c>
      <c r="AX1214" s="14" t="s">
        <v>23</v>
      </c>
      <c r="AY1214" s="246" t="s">
        <v>406</v>
      </c>
    </row>
    <row r="1215" spans="2:65" s="1" customFormat="1" ht="22.5" customHeight="1" x14ac:dyDescent="0.3">
      <c r="B1215" s="37"/>
      <c r="C1215" s="201" t="s">
        <v>2160</v>
      </c>
      <c r="D1215" s="201" t="s">
        <v>410</v>
      </c>
      <c r="E1215" s="202" t="s">
        <v>2311</v>
      </c>
      <c r="F1215" s="203" t="s">
        <v>4571</v>
      </c>
      <c r="G1215" s="204" t="s">
        <v>413</v>
      </c>
      <c r="H1215" s="205">
        <v>27.361999999999998</v>
      </c>
      <c r="I1215" s="206"/>
      <c r="J1215" s="207">
        <f>ROUND(I1215*H1215,2)</f>
        <v>0</v>
      </c>
      <c r="K1215" s="203" t="s">
        <v>36</v>
      </c>
      <c r="L1215" s="57"/>
      <c r="M1215" s="208" t="s">
        <v>36</v>
      </c>
      <c r="N1215" s="209" t="s">
        <v>50</v>
      </c>
      <c r="O1215" s="38"/>
      <c r="P1215" s="210">
        <f>O1215*H1215</f>
        <v>0</v>
      </c>
      <c r="Q1215" s="210">
        <v>0</v>
      </c>
      <c r="R1215" s="210">
        <f>Q1215*H1215</f>
        <v>0</v>
      </c>
      <c r="S1215" s="210">
        <v>0</v>
      </c>
      <c r="T1215" s="211">
        <f>S1215*H1215</f>
        <v>0</v>
      </c>
      <c r="AR1215" s="19" t="s">
        <v>415</v>
      </c>
      <c r="AT1215" s="19" t="s">
        <v>410</v>
      </c>
      <c r="AU1215" s="19" t="s">
        <v>87</v>
      </c>
      <c r="AY1215" s="19" t="s">
        <v>406</v>
      </c>
      <c r="BE1215" s="212">
        <f>IF(N1215="základní",J1215,0)</f>
        <v>0</v>
      </c>
      <c r="BF1215" s="212">
        <f>IF(N1215="snížená",J1215,0)</f>
        <v>0</v>
      </c>
      <c r="BG1215" s="212">
        <f>IF(N1215="zákl. přenesená",J1215,0)</f>
        <v>0</v>
      </c>
      <c r="BH1215" s="212">
        <f>IF(N1215="sníž. přenesená",J1215,0)</f>
        <v>0</v>
      </c>
      <c r="BI1215" s="212">
        <f>IF(N1215="nulová",J1215,0)</f>
        <v>0</v>
      </c>
      <c r="BJ1215" s="19" t="s">
        <v>23</v>
      </c>
      <c r="BK1215" s="212">
        <f>ROUND(I1215*H1215,2)</f>
        <v>0</v>
      </c>
      <c r="BL1215" s="19" t="s">
        <v>415</v>
      </c>
      <c r="BM1215" s="19" t="s">
        <v>5967</v>
      </c>
    </row>
    <row r="1216" spans="2:65" s="12" customFormat="1" x14ac:dyDescent="0.3">
      <c r="B1216" s="213"/>
      <c r="C1216" s="214"/>
      <c r="D1216" s="215" t="s">
        <v>417</v>
      </c>
      <c r="E1216" s="216" t="s">
        <v>36</v>
      </c>
      <c r="F1216" s="217" t="s">
        <v>1910</v>
      </c>
      <c r="G1216" s="214"/>
      <c r="H1216" s="218" t="s">
        <v>36</v>
      </c>
      <c r="I1216" s="219"/>
      <c r="J1216" s="214"/>
      <c r="K1216" s="214"/>
      <c r="L1216" s="220"/>
      <c r="M1216" s="221"/>
      <c r="N1216" s="222"/>
      <c r="O1216" s="222"/>
      <c r="P1216" s="222"/>
      <c r="Q1216" s="222"/>
      <c r="R1216" s="222"/>
      <c r="S1216" s="222"/>
      <c r="T1216" s="223"/>
      <c r="AT1216" s="224" t="s">
        <v>417</v>
      </c>
      <c r="AU1216" s="224" t="s">
        <v>87</v>
      </c>
      <c r="AV1216" s="12" t="s">
        <v>23</v>
      </c>
      <c r="AW1216" s="12" t="s">
        <v>43</v>
      </c>
      <c r="AX1216" s="12" t="s">
        <v>79</v>
      </c>
      <c r="AY1216" s="224" t="s">
        <v>406</v>
      </c>
    </row>
    <row r="1217" spans="2:65" s="12" customFormat="1" x14ac:dyDescent="0.3">
      <c r="B1217" s="213"/>
      <c r="C1217" s="214"/>
      <c r="D1217" s="215" t="s">
        <v>417</v>
      </c>
      <c r="E1217" s="216" t="s">
        <v>36</v>
      </c>
      <c r="F1217" s="217" t="s">
        <v>5428</v>
      </c>
      <c r="G1217" s="214"/>
      <c r="H1217" s="218" t="s">
        <v>36</v>
      </c>
      <c r="I1217" s="219"/>
      <c r="J1217" s="214"/>
      <c r="K1217" s="214"/>
      <c r="L1217" s="220"/>
      <c r="M1217" s="221"/>
      <c r="N1217" s="222"/>
      <c r="O1217" s="222"/>
      <c r="P1217" s="222"/>
      <c r="Q1217" s="222"/>
      <c r="R1217" s="222"/>
      <c r="S1217" s="222"/>
      <c r="T1217" s="223"/>
      <c r="AT1217" s="224" t="s">
        <v>417</v>
      </c>
      <c r="AU1217" s="224" t="s">
        <v>87</v>
      </c>
      <c r="AV1217" s="12" t="s">
        <v>23</v>
      </c>
      <c r="AW1217" s="12" t="s">
        <v>43</v>
      </c>
      <c r="AX1217" s="12" t="s">
        <v>79</v>
      </c>
      <c r="AY1217" s="224" t="s">
        <v>406</v>
      </c>
    </row>
    <row r="1218" spans="2:65" s="13" customFormat="1" x14ac:dyDescent="0.3">
      <c r="B1218" s="225"/>
      <c r="C1218" s="226"/>
      <c r="D1218" s="215" t="s">
        <v>417</v>
      </c>
      <c r="E1218" s="227" t="s">
        <v>36</v>
      </c>
      <c r="F1218" s="228" t="s">
        <v>5968</v>
      </c>
      <c r="G1218" s="226"/>
      <c r="H1218" s="229">
        <v>14.91</v>
      </c>
      <c r="I1218" s="230"/>
      <c r="J1218" s="226"/>
      <c r="K1218" s="226"/>
      <c r="L1218" s="231"/>
      <c r="M1218" s="232"/>
      <c r="N1218" s="233"/>
      <c r="O1218" s="233"/>
      <c r="P1218" s="233"/>
      <c r="Q1218" s="233"/>
      <c r="R1218" s="233"/>
      <c r="S1218" s="233"/>
      <c r="T1218" s="234"/>
      <c r="AT1218" s="235" t="s">
        <v>417</v>
      </c>
      <c r="AU1218" s="235" t="s">
        <v>87</v>
      </c>
      <c r="AV1218" s="13" t="s">
        <v>87</v>
      </c>
      <c r="AW1218" s="13" t="s">
        <v>43</v>
      </c>
      <c r="AX1218" s="13" t="s">
        <v>79</v>
      </c>
      <c r="AY1218" s="235" t="s">
        <v>406</v>
      </c>
    </row>
    <row r="1219" spans="2:65" s="13" customFormat="1" x14ac:dyDescent="0.3">
      <c r="B1219" s="225"/>
      <c r="C1219" s="226"/>
      <c r="D1219" s="215" t="s">
        <v>417</v>
      </c>
      <c r="E1219" s="227" t="s">
        <v>36</v>
      </c>
      <c r="F1219" s="228" t="s">
        <v>5969</v>
      </c>
      <c r="G1219" s="226"/>
      <c r="H1219" s="229">
        <v>0.99399999999999999</v>
      </c>
      <c r="I1219" s="230"/>
      <c r="J1219" s="226"/>
      <c r="K1219" s="226"/>
      <c r="L1219" s="231"/>
      <c r="M1219" s="232"/>
      <c r="N1219" s="233"/>
      <c r="O1219" s="233"/>
      <c r="P1219" s="233"/>
      <c r="Q1219" s="233"/>
      <c r="R1219" s="233"/>
      <c r="S1219" s="233"/>
      <c r="T1219" s="234"/>
      <c r="AT1219" s="235" t="s">
        <v>417</v>
      </c>
      <c r="AU1219" s="235" t="s">
        <v>87</v>
      </c>
      <c r="AV1219" s="13" t="s">
        <v>87</v>
      </c>
      <c r="AW1219" s="13" t="s">
        <v>43</v>
      </c>
      <c r="AX1219" s="13" t="s">
        <v>79</v>
      </c>
      <c r="AY1219" s="235" t="s">
        <v>406</v>
      </c>
    </row>
    <row r="1220" spans="2:65" s="13" customFormat="1" x14ac:dyDescent="0.3">
      <c r="B1220" s="225"/>
      <c r="C1220" s="226"/>
      <c r="D1220" s="215" t="s">
        <v>417</v>
      </c>
      <c r="E1220" s="227" t="s">
        <v>36</v>
      </c>
      <c r="F1220" s="228" t="s">
        <v>5970</v>
      </c>
      <c r="G1220" s="226"/>
      <c r="H1220" s="229">
        <v>-0.21099999999999999</v>
      </c>
      <c r="I1220" s="230"/>
      <c r="J1220" s="226"/>
      <c r="K1220" s="226"/>
      <c r="L1220" s="231"/>
      <c r="M1220" s="232"/>
      <c r="N1220" s="233"/>
      <c r="O1220" s="233"/>
      <c r="P1220" s="233"/>
      <c r="Q1220" s="233"/>
      <c r="R1220" s="233"/>
      <c r="S1220" s="233"/>
      <c r="T1220" s="234"/>
      <c r="AT1220" s="235" t="s">
        <v>417</v>
      </c>
      <c r="AU1220" s="235" t="s">
        <v>87</v>
      </c>
      <c r="AV1220" s="13" t="s">
        <v>87</v>
      </c>
      <c r="AW1220" s="13" t="s">
        <v>43</v>
      </c>
      <c r="AX1220" s="13" t="s">
        <v>79</v>
      </c>
      <c r="AY1220" s="235" t="s">
        <v>406</v>
      </c>
    </row>
    <row r="1221" spans="2:65" s="12" customFormat="1" x14ac:dyDescent="0.3">
      <c r="B1221" s="213"/>
      <c r="C1221" s="214"/>
      <c r="D1221" s="215" t="s">
        <v>417</v>
      </c>
      <c r="E1221" s="216" t="s">
        <v>36</v>
      </c>
      <c r="F1221" s="217" t="s">
        <v>5381</v>
      </c>
      <c r="G1221" s="214"/>
      <c r="H1221" s="218" t="s">
        <v>36</v>
      </c>
      <c r="I1221" s="219"/>
      <c r="J1221" s="214"/>
      <c r="K1221" s="214"/>
      <c r="L1221" s="220"/>
      <c r="M1221" s="221"/>
      <c r="N1221" s="222"/>
      <c r="O1221" s="222"/>
      <c r="P1221" s="222"/>
      <c r="Q1221" s="222"/>
      <c r="R1221" s="222"/>
      <c r="S1221" s="222"/>
      <c r="T1221" s="223"/>
      <c r="AT1221" s="224" t="s">
        <v>417</v>
      </c>
      <c r="AU1221" s="224" t="s">
        <v>87</v>
      </c>
      <c r="AV1221" s="12" t="s">
        <v>23</v>
      </c>
      <c r="AW1221" s="12" t="s">
        <v>43</v>
      </c>
      <c r="AX1221" s="12" t="s">
        <v>79</v>
      </c>
      <c r="AY1221" s="224" t="s">
        <v>406</v>
      </c>
    </row>
    <row r="1222" spans="2:65" s="13" customFormat="1" x14ac:dyDescent="0.3">
      <c r="B1222" s="225"/>
      <c r="C1222" s="226"/>
      <c r="D1222" s="215" t="s">
        <v>417</v>
      </c>
      <c r="E1222" s="227" t="s">
        <v>36</v>
      </c>
      <c r="F1222" s="228" t="s">
        <v>5971</v>
      </c>
      <c r="G1222" s="226"/>
      <c r="H1222" s="229">
        <v>3.3479999999999999</v>
      </c>
      <c r="I1222" s="230"/>
      <c r="J1222" s="226"/>
      <c r="K1222" s="226"/>
      <c r="L1222" s="231"/>
      <c r="M1222" s="232"/>
      <c r="N1222" s="233"/>
      <c r="O1222" s="233"/>
      <c r="P1222" s="233"/>
      <c r="Q1222" s="233"/>
      <c r="R1222" s="233"/>
      <c r="S1222" s="233"/>
      <c r="T1222" s="234"/>
      <c r="AT1222" s="235" t="s">
        <v>417</v>
      </c>
      <c r="AU1222" s="235" t="s">
        <v>87</v>
      </c>
      <c r="AV1222" s="13" t="s">
        <v>87</v>
      </c>
      <c r="AW1222" s="13" t="s">
        <v>43</v>
      </c>
      <c r="AX1222" s="13" t="s">
        <v>79</v>
      </c>
      <c r="AY1222" s="235" t="s">
        <v>406</v>
      </c>
    </row>
    <row r="1223" spans="2:65" s="13" customFormat="1" x14ac:dyDescent="0.3">
      <c r="B1223" s="225"/>
      <c r="C1223" s="226"/>
      <c r="D1223" s="215" t="s">
        <v>417</v>
      </c>
      <c r="E1223" s="227" t="s">
        <v>36</v>
      </c>
      <c r="F1223" s="228" t="s">
        <v>5972</v>
      </c>
      <c r="G1223" s="226"/>
      <c r="H1223" s="229">
        <v>0.39300000000000002</v>
      </c>
      <c r="I1223" s="230"/>
      <c r="J1223" s="226"/>
      <c r="K1223" s="226"/>
      <c r="L1223" s="231"/>
      <c r="M1223" s="232"/>
      <c r="N1223" s="233"/>
      <c r="O1223" s="233"/>
      <c r="P1223" s="233"/>
      <c r="Q1223" s="233"/>
      <c r="R1223" s="233"/>
      <c r="S1223" s="233"/>
      <c r="T1223" s="234"/>
      <c r="AT1223" s="235" t="s">
        <v>417</v>
      </c>
      <c r="AU1223" s="235" t="s">
        <v>87</v>
      </c>
      <c r="AV1223" s="13" t="s">
        <v>87</v>
      </c>
      <c r="AW1223" s="13" t="s">
        <v>43</v>
      </c>
      <c r="AX1223" s="13" t="s">
        <v>79</v>
      </c>
      <c r="AY1223" s="235" t="s">
        <v>406</v>
      </c>
    </row>
    <row r="1224" spans="2:65" s="13" customFormat="1" x14ac:dyDescent="0.3">
      <c r="B1224" s="225"/>
      <c r="C1224" s="226"/>
      <c r="D1224" s="215" t="s">
        <v>417</v>
      </c>
      <c r="E1224" s="227" t="s">
        <v>36</v>
      </c>
      <c r="F1224" s="228" t="s">
        <v>5973</v>
      </c>
      <c r="G1224" s="226"/>
      <c r="H1224" s="229">
        <v>-0.19600000000000001</v>
      </c>
      <c r="I1224" s="230"/>
      <c r="J1224" s="226"/>
      <c r="K1224" s="226"/>
      <c r="L1224" s="231"/>
      <c r="M1224" s="232"/>
      <c r="N1224" s="233"/>
      <c r="O1224" s="233"/>
      <c r="P1224" s="233"/>
      <c r="Q1224" s="233"/>
      <c r="R1224" s="233"/>
      <c r="S1224" s="233"/>
      <c r="T1224" s="234"/>
      <c r="AT1224" s="235" t="s">
        <v>417</v>
      </c>
      <c r="AU1224" s="235" t="s">
        <v>87</v>
      </c>
      <c r="AV1224" s="13" t="s">
        <v>87</v>
      </c>
      <c r="AW1224" s="13" t="s">
        <v>43</v>
      </c>
      <c r="AX1224" s="13" t="s">
        <v>79</v>
      </c>
      <c r="AY1224" s="235" t="s">
        <v>406</v>
      </c>
    </row>
    <row r="1225" spans="2:65" s="13" customFormat="1" x14ac:dyDescent="0.3">
      <c r="B1225" s="225"/>
      <c r="C1225" s="226"/>
      <c r="D1225" s="215" t="s">
        <v>417</v>
      </c>
      <c r="E1225" s="227" t="s">
        <v>36</v>
      </c>
      <c r="F1225" s="228" t="s">
        <v>5974</v>
      </c>
      <c r="G1225" s="226"/>
      <c r="H1225" s="229">
        <v>-4.4999999999999998E-2</v>
      </c>
      <c r="I1225" s="230"/>
      <c r="J1225" s="226"/>
      <c r="K1225" s="226"/>
      <c r="L1225" s="231"/>
      <c r="M1225" s="232"/>
      <c r="N1225" s="233"/>
      <c r="O1225" s="233"/>
      <c r="P1225" s="233"/>
      <c r="Q1225" s="233"/>
      <c r="R1225" s="233"/>
      <c r="S1225" s="233"/>
      <c r="T1225" s="234"/>
      <c r="AT1225" s="235" t="s">
        <v>417</v>
      </c>
      <c r="AU1225" s="235" t="s">
        <v>87</v>
      </c>
      <c r="AV1225" s="13" t="s">
        <v>87</v>
      </c>
      <c r="AW1225" s="13" t="s">
        <v>43</v>
      </c>
      <c r="AX1225" s="13" t="s">
        <v>79</v>
      </c>
      <c r="AY1225" s="235" t="s">
        <v>406</v>
      </c>
    </row>
    <row r="1226" spans="2:65" s="12" customFormat="1" x14ac:dyDescent="0.3">
      <c r="B1226" s="213"/>
      <c r="C1226" s="214"/>
      <c r="D1226" s="215" t="s">
        <v>417</v>
      </c>
      <c r="E1226" s="216" t="s">
        <v>36</v>
      </c>
      <c r="F1226" s="217" t="s">
        <v>5434</v>
      </c>
      <c r="G1226" s="214"/>
      <c r="H1226" s="218" t="s">
        <v>36</v>
      </c>
      <c r="I1226" s="219"/>
      <c r="J1226" s="214"/>
      <c r="K1226" s="214"/>
      <c r="L1226" s="220"/>
      <c r="M1226" s="221"/>
      <c r="N1226" s="222"/>
      <c r="O1226" s="222"/>
      <c r="P1226" s="222"/>
      <c r="Q1226" s="222"/>
      <c r="R1226" s="222"/>
      <c r="S1226" s="222"/>
      <c r="T1226" s="223"/>
      <c r="AT1226" s="224" t="s">
        <v>417</v>
      </c>
      <c r="AU1226" s="224" t="s">
        <v>87</v>
      </c>
      <c r="AV1226" s="12" t="s">
        <v>23</v>
      </c>
      <c r="AW1226" s="12" t="s">
        <v>43</v>
      </c>
      <c r="AX1226" s="12" t="s">
        <v>79</v>
      </c>
      <c r="AY1226" s="224" t="s">
        <v>406</v>
      </c>
    </row>
    <row r="1227" spans="2:65" s="13" customFormat="1" x14ac:dyDescent="0.3">
      <c r="B1227" s="225"/>
      <c r="C1227" s="226"/>
      <c r="D1227" s="215" t="s">
        <v>417</v>
      </c>
      <c r="E1227" s="227" t="s">
        <v>36</v>
      </c>
      <c r="F1227" s="228" t="s">
        <v>5975</v>
      </c>
      <c r="G1227" s="226"/>
      <c r="H1227" s="229">
        <v>8.2309999999999999</v>
      </c>
      <c r="I1227" s="230"/>
      <c r="J1227" s="226"/>
      <c r="K1227" s="226"/>
      <c r="L1227" s="231"/>
      <c r="M1227" s="232"/>
      <c r="N1227" s="233"/>
      <c r="O1227" s="233"/>
      <c r="P1227" s="233"/>
      <c r="Q1227" s="233"/>
      <c r="R1227" s="233"/>
      <c r="S1227" s="233"/>
      <c r="T1227" s="234"/>
      <c r="AT1227" s="235" t="s">
        <v>417</v>
      </c>
      <c r="AU1227" s="235" t="s">
        <v>87</v>
      </c>
      <c r="AV1227" s="13" t="s">
        <v>87</v>
      </c>
      <c r="AW1227" s="13" t="s">
        <v>43</v>
      </c>
      <c r="AX1227" s="13" t="s">
        <v>79</v>
      </c>
      <c r="AY1227" s="235" t="s">
        <v>406</v>
      </c>
    </row>
    <row r="1228" spans="2:65" s="13" customFormat="1" x14ac:dyDescent="0.3">
      <c r="B1228" s="225"/>
      <c r="C1228" s="226"/>
      <c r="D1228" s="215" t="s">
        <v>417</v>
      </c>
      <c r="E1228" s="227" t="s">
        <v>36</v>
      </c>
      <c r="F1228" s="228" t="s">
        <v>5976</v>
      </c>
      <c r="G1228" s="226"/>
      <c r="H1228" s="229">
        <v>0.73</v>
      </c>
      <c r="I1228" s="230"/>
      <c r="J1228" s="226"/>
      <c r="K1228" s="226"/>
      <c r="L1228" s="231"/>
      <c r="M1228" s="232"/>
      <c r="N1228" s="233"/>
      <c r="O1228" s="233"/>
      <c r="P1228" s="233"/>
      <c r="Q1228" s="233"/>
      <c r="R1228" s="233"/>
      <c r="S1228" s="233"/>
      <c r="T1228" s="234"/>
      <c r="AT1228" s="235" t="s">
        <v>417</v>
      </c>
      <c r="AU1228" s="235" t="s">
        <v>87</v>
      </c>
      <c r="AV1228" s="13" t="s">
        <v>87</v>
      </c>
      <c r="AW1228" s="13" t="s">
        <v>43</v>
      </c>
      <c r="AX1228" s="13" t="s">
        <v>79</v>
      </c>
      <c r="AY1228" s="235" t="s">
        <v>406</v>
      </c>
    </row>
    <row r="1229" spans="2:65" s="13" customFormat="1" x14ac:dyDescent="0.3">
      <c r="B1229" s="225"/>
      <c r="C1229" s="226"/>
      <c r="D1229" s="215" t="s">
        <v>417</v>
      </c>
      <c r="E1229" s="227" t="s">
        <v>36</v>
      </c>
      <c r="F1229" s="228" t="s">
        <v>5977</v>
      </c>
      <c r="G1229" s="226"/>
      <c r="H1229" s="229">
        <v>-0.79200000000000004</v>
      </c>
      <c r="I1229" s="230"/>
      <c r="J1229" s="226"/>
      <c r="K1229" s="226"/>
      <c r="L1229" s="231"/>
      <c r="M1229" s="232"/>
      <c r="N1229" s="233"/>
      <c r="O1229" s="233"/>
      <c r="P1229" s="233"/>
      <c r="Q1229" s="233"/>
      <c r="R1229" s="233"/>
      <c r="S1229" s="233"/>
      <c r="T1229" s="234"/>
      <c r="AT1229" s="235" t="s">
        <v>417</v>
      </c>
      <c r="AU1229" s="235" t="s">
        <v>87</v>
      </c>
      <c r="AV1229" s="13" t="s">
        <v>87</v>
      </c>
      <c r="AW1229" s="13" t="s">
        <v>43</v>
      </c>
      <c r="AX1229" s="13" t="s">
        <v>79</v>
      </c>
      <c r="AY1229" s="235" t="s">
        <v>406</v>
      </c>
    </row>
    <row r="1230" spans="2:65" s="14" customFormat="1" x14ac:dyDescent="0.3">
      <c r="B1230" s="236"/>
      <c r="C1230" s="237"/>
      <c r="D1230" s="247" t="s">
        <v>417</v>
      </c>
      <c r="E1230" s="248" t="s">
        <v>36</v>
      </c>
      <c r="F1230" s="249" t="s">
        <v>421</v>
      </c>
      <c r="G1230" s="237"/>
      <c r="H1230" s="250">
        <v>27.361999999999998</v>
      </c>
      <c r="I1230" s="241"/>
      <c r="J1230" s="237"/>
      <c r="K1230" s="237"/>
      <c r="L1230" s="242"/>
      <c r="M1230" s="243"/>
      <c r="N1230" s="244"/>
      <c r="O1230" s="244"/>
      <c r="P1230" s="244"/>
      <c r="Q1230" s="244"/>
      <c r="R1230" s="244"/>
      <c r="S1230" s="244"/>
      <c r="T1230" s="245"/>
      <c r="AT1230" s="246" t="s">
        <v>417</v>
      </c>
      <c r="AU1230" s="246" t="s">
        <v>87</v>
      </c>
      <c r="AV1230" s="14" t="s">
        <v>415</v>
      </c>
      <c r="AW1230" s="14" t="s">
        <v>43</v>
      </c>
      <c r="AX1230" s="14" t="s">
        <v>23</v>
      </c>
      <c r="AY1230" s="246" t="s">
        <v>406</v>
      </c>
    </row>
    <row r="1231" spans="2:65" s="1" customFormat="1" ht="22.5" customHeight="1" x14ac:dyDescent="0.3">
      <c r="B1231" s="37"/>
      <c r="C1231" s="201" t="s">
        <v>2165</v>
      </c>
      <c r="D1231" s="201" t="s">
        <v>410</v>
      </c>
      <c r="E1231" s="202" t="s">
        <v>2337</v>
      </c>
      <c r="F1231" s="203" t="s">
        <v>2338</v>
      </c>
      <c r="G1231" s="204" t="s">
        <v>466</v>
      </c>
      <c r="H1231" s="205">
        <v>37.5</v>
      </c>
      <c r="I1231" s="206"/>
      <c r="J1231" s="207">
        <f>ROUND(I1231*H1231,2)</f>
        <v>0</v>
      </c>
      <c r="K1231" s="203" t="s">
        <v>414</v>
      </c>
      <c r="L1231" s="57"/>
      <c r="M1231" s="208" t="s">
        <v>36</v>
      </c>
      <c r="N1231" s="209" t="s">
        <v>50</v>
      </c>
      <c r="O1231" s="38"/>
      <c r="P1231" s="210">
        <f>O1231*H1231</f>
        <v>0</v>
      </c>
      <c r="Q1231" s="210">
        <v>2.32E-3</v>
      </c>
      <c r="R1231" s="210">
        <f>Q1231*H1231</f>
        <v>8.6999999999999994E-2</v>
      </c>
      <c r="S1231" s="210">
        <v>0</v>
      </c>
      <c r="T1231" s="211">
        <f>S1231*H1231</f>
        <v>0</v>
      </c>
      <c r="AR1231" s="19" t="s">
        <v>415</v>
      </c>
      <c r="AT1231" s="19" t="s">
        <v>410</v>
      </c>
      <c r="AU1231" s="19" t="s">
        <v>87</v>
      </c>
      <c r="AY1231" s="19" t="s">
        <v>406</v>
      </c>
      <c r="BE1231" s="212">
        <f>IF(N1231="základní",J1231,0)</f>
        <v>0</v>
      </c>
      <c r="BF1231" s="212">
        <f>IF(N1231="snížená",J1231,0)</f>
        <v>0</v>
      </c>
      <c r="BG1231" s="212">
        <f>IF(N1231="zákl. přenesená",J1231,0)</f>
        <v>0</v>
      </c>
      <c r="BH1231" s="212">
        <f>IF(N1231="sníž. přenesená",J1231,0)</f>
        <v>0</v>
      </c>
      <c r="BI1231" s="212">
        <f>IF(N1231="nulová",J1231,0)</f>
        <v>0</v>
      </c>
      <c r="BJ1231" s="19" t="s">
        <v>23</v>
      </c>
      <c r="BK1231" s="212">
        <f>ROUND(I1231*H1231,2)</f>
        <v>0</v>
      </c>
      <c r="BL1231" s="19" t="s">
        <v>415</v>
      </c>
      <c r="BM1231" s="19" t="s">
        <v>5978</v>
      </c>
    </row>
    <row r="1232" spans="2:65" s="12" customFormat="1" x14ac:dyDescent="0.3">
      <c r="B1232" s="213"/>
      <c r="C1232" s="214"/>
      <c r="D1232" s="215" t="s">
        <v>417</v>
      </c>
      <c r="E1232" s="216" t="s">
        <v>36</v>
      </c>
      <c r="F1232" s="217" t="s">
        <v>1910</v>
      </c>
      <c r="G1232" s="214"/>
      <c r="H1232" s="218" t="s">
        <v>36</v>
      </c>
      <c r="I1232" s="219"/>
      <c r="J1232" s="214"/>
      <c r="K1232" s="214"/>
      <c r="L1232" s="220"/>
      <c r="M1232" s="221"/>
      <c r="N1232" s="222"/>
      <c r="O1232" s="222"/>
      <c r="P1232" s="222"/>
      <c r="Q1232" s="222"/>
      <c r="R1232" s="222"/>
      <c r="S1232" s="222"/>
      <c r="T1232" s="223"/>
      <c r="AT1232" s="224" t="s">
        <v>417</v>
      </c>
      <c r="AU1232" s="224" t="s">
        <v>87</v>
      </c>
      <c r="AV1232" s="12" t="s">
        <v>23</v>
      </c>
      <c r="AW1232" s="12" t="s">
        <v>43</v>
      </c>
      <c r="AX1232" s="12" t="s">
        <v>79</v>
      </c>
      <c r="AY1232" s="224" t="s">
        <v>406</v>
      </c>
    </row>
    <row r="1233" spans="2:65" s="13" customFormat="1" x14ac:dyDescent="0.3">
      <c r="B1233" s="225"/>
      <c r="C1233" s="226"/>
      <c r="D1233" s="215" t="s">
        <v>417</v>
      </c>
      <c r="E1233" s="227" t="s">
        <v>36</v>
      </c>
      <c r="F1233" s="228" t="s">
        <v>5979</v>
      </c>
      <c r="G1233" s="226"/>
      <c r="H1233" s="229">
        <v>23.1</v>
      </c>
      <c r="I1233" s="230"/>
      <c r="J1233" s="226"/>
      <c r="K1233" s="226"/>
      <c r="L1233" s="231"/>
      <c r="M1233" s="232"/>
      <c r="N1233" s="233"/>
      <c r="O1233" s="233"/>
      <c r="P1233" s="233"/>
      <c r="Q1233" s="233"/>
      <c r="R1233" s="233"/>
      <c r="S1233" s="233"/>
      <c r="T1233" s="234"/>
      <c r="AT1233" s="235" t="s">
        <v>417</v>
      </c>
      <c r="AU1233" s="235" t="s">
        <v>87</v>
      </c>
      <c r="AV1233" s="13" t="s">
        <v>87</v>
      </c>
      <c r="AW1233" s="13" t="s">
        <v>43</v>
      </c>
      <c r="AX1233" s="13" t="s">
        <v>79</v>
      </c>
      <c r="AY1233" s="235" t="s">
        <v>406</v>
      </c>
    </row>
    <row r="1234" spans="2:65" s="13" customFormat="1" x14ac:dyDescent="0.3">
      <c r="B1234" s="225"/>
      <c r="C1234" s="226"/>
      <c r="D1234" s="215" t="s">
        <v>417</v>
      </c>
      <c r="E1234" s="227" t="s">
        <v>36</v>
      </c>
      <c r="F1234" s="228" t="s">
        <v>5980</v>
      </c>
      <c r="G1234" s="226"/>
      <c r="H1234" s="229">
        <v>4.2</v>
      </c>
      <c r="I1234" s="230"/>
      <c r="J1234" s="226"/>
      <c r="K1234" s="226"/>
      <c r="L1234" s="231"/>
      <c r="M1234" s="232"/>
      <c r="N1234" s="233"/>
      <c r="O1234" s="233"/>
      <c r="P1234" s="233"/>
      <c r="Q1234" s="233"/>
      <c r="R1234" s="233"/>
      <c r="S1234" s="233"/>
      <c r="T1234" s="234"/>
      <c r="AT1234" s="235" t="s">
        <v>417</v>
      </c>
      <c r="AU1234" s="235" t="s">
        <v>87</v>
      </c>
      <c r="AV1234" s="13" t="s">
        <v>87</v>
      </c>
      <c r="AW1234" s="13" t="s">
        <v>43</v>
      </c>
      <c r="AX1234" s="13" t="s">
        <v>79</v>
      </c>
      <c r="AY1234" s="235" t="s">
        <v>406</v>
      </c>
    </row>
    <row r="1235" spans="2:65" s="13" customFormat="1" x14ac:dyDescent="0.3">
      <c r="B1235" s="225"/>
      <c r="C1235" s="226"/>
      <c r="D1235" s="215" t="s">
        <v>417</v>
      </c>
      <c r="E1235" s="227" t="s">
        <v>36</v>
      </c>
      <c r="F1235" s="228" t="s">
        <v>5981</v>
      </c>
      <c r="G1235" s="226"/>
      <c r="H1235" s="229">
        <v>10.199999999999999</v>
      </c>
      <c r="I1235" s="230"/>
      <c r="J1235" s="226"/>
      <c r="K1235" s="226"/>
      <c r="L1235" s="231"/>
      <c r="M1235" s="232"/>
      <c r="N1235" s="233"/>
      <c r="O1235" s="233"/>
      <c r="P1235" s="233"/>
      <c r="Q1235" s="233"/>
      <c r="R1235" s="233"/>
      <c r="S1235" s="233"/>
      <c r="T1235" s="234"/>
      <c r="AT1235" s="235" t="s">
        <v>417</v>
      </c>
      <c r="AU1235" s="235" t="s">
        <v>87</v>
      </c>
      <c r="AV1235" s="13" t="s">
        <v>87</v>
      </c>
      <c r="AW1235" s="13" t="s">
        <v>43</v>
      </c>
      <c r="AX1235" s="13" t="s">
        <v>79</v>
      </c>
      <c r="AY1235" s="235" t="s">
        <v>406</v>
      </c>
    </row>
    <row r="1236" spans="2:65" s="14" customFormat="1" x14ac:dyDescent="0.3">
      <c r="B1236" s="236"/>
      <c r="C1236" s="237"/>
      <c r="D1236" s="247" t="s">
        <v>417</v>
      </c>
      <c r="E1236" s="248" t="s">
        <v>36</v>
      </c>
      <c r="F1236" s="249" t="s">
        <v>421</v>
      </c>
      <c r="G1236" s="237"/>
      <c r="H1236" s="250">
        <v>37.5</v>
      </c>
      <c r="I1236" s="241"/>
      <c r="J1236" s="237"/>
      <c r="K1236" s="237"/>
      <c r="L1236" s="242"/>
      <c r="M1236" s="243"/>
      <c r="N1236" s="244"/>
      <c r="O1236" s="244"/>
      <c r="P1236" s="244"/>
      <c r="Q1236" s="244"/>
      <c r="R1236" s="244"/>
      <c r="S1236" s="244"/>
      <c r="T1236" s="245"/>
      <c r="AT1236" s="246" t="s">
        <v>417</v>
      </c>
      <c r="AU1236" s="246" t="s">
        <v>87</v>
      </c>
      <c r="AV1236" s="14" t="s">
        <v>415</v>
      </c>
      <c r="AW1236" s="14" t="s">
        <v>43</v>
      </c>
      <c r="AX1236" s="14" t="s">
        <v>23</v>
      </c>
      <c r="AY1236" s="246" t="s">
        <v>406</v>
      </c>
    </row>
    <row r="1237" spans="2:65" s="1" customFormat="1" ht="22.5" customHeight="1" x14ac:dyDescent="0.3">
      <c r="B1237" s="37"/>
      <c r="C1237" s="201" t="s">
        <v>2169</v>
      </c>
      <c r="D1237" s="201" t="s">
        <v>410</v>
      </c>
      <c r="E1237" s="202" t="s">
        <v>2346</v>
      </c>
      <c r="F1237" s="203" t="s">
        <v>2347</v>
      </c>
      <c r="G1237" s="204" t="s">
        <v>501</v>
      </c>
      <c r="H1237" s="205">
        <v>4.5999999999999999E-2</v>
      </c>
      <c r="I1237" s="206"/>
      <c r="J1237" s="207">
        <f>ROUND(I1237*H1237,2)</f>
        <v>0</v>
      </c>
      <c r="K1237" s="203" t="s">
        <v>414</v>
      </c>
      <c r="L1237" s="57"/>
      <c r="M1237" s="208" t="s">
        <v>36</v>
      </c>
      <c r="N1237" s="209" t="s">
        <v>50</v>
      </c>
      <c r="O1237" s="38"/>
      <c r="P1237" s="210">
        <f>O1237*H1237</f>
        <v>0</v>
      </c>
      <c r="Q1237" s="210">
        <v>1.0369600000000001</v>
      </c>
      <c r="R1237" s="210">
        <f>Q1237*H1237</f>
        <v>4.7700160000000005E-2</v>
      </c>
      <c r="S1237" s="210">
        <v>0</v>
      </c>
      <c r="T1237" s="211">
        <f>S1237*H1237</f>
        <v>0</v>
      </c>
      <c r="AR1237" s="19" t="s">
        <v>415</v>
      </c>
      <c r="AT1237" s="19" t="s">
        <v>410</v>
      </c>
      <c r="AU1237" s="19" t="s">
        <v>87</v>
      </c>
      <c r="AY1237" s="19" t="s">
        <v>406</v>
      </c>
      <c r="BE1237" s="212">
        <f>IF(N1237="základní",J1237,0)</f>
        <v>0</v>
      </c>
      <c r="BF1237" s="212">
        <f>IF(N1237="snížená",J1237,0)</f>
        <v>0</v>
      </c>
      <c r="BG1237" s="212">
        <f>IF(N1237="zákl. přenesená",J1237,0)</f>
        <v>0</v>
      </c>
      <c r="BH1237" s="212">
        <f>IF(N1237="sníž. přenesená",J1237,0)</f>
        <v>0</v>
      </c>
      <c r="BI1237" s="212">
        <f>IF(N1237="nulová",J1237,0)</f>
        <v>0</v>
      </c>
      <c r="BJ1237" s="19" t="s">
        <v>23</v>
      </c>
      <c r="BK1237" s="212">
        <f>ROUND(I1237*H1237,2)</f>
        <v>0</v>
      </c>
      <c r="BL1237" s="19" t="s">
        <v>415</v>
      </c>
      <c r="BM1237" s="19" t="s">
        <v>5982</v>
      </c>
    </row>
    <row r="1238" spans="2:65" s="12" customFormat="1" x14ac:dyDescent="0.3">
      <c r="B1238" s="213"/>
      <c r="C1238" s="214"/>
      <c r="D1238" s="215" t="s">
        <v>417</v>
      </c>
      <c r="E1238" s="216" t="s">
        <v>36</v>
      </c>
      <c r="F1238" s="217" t="s">
        <v>2349</v>
      </c>
      <c r="G1238" s="214"/>
      <c r="H1238" s="218" t="s">
        <v>36</v>
      </c>
      <c r="I1238" s="219"/>
      <c r="J1238" s="214"/>
      <c r="K1238" s="214"/>
      <c r="L1238" s="220"/>
      <c r="M1238" s="221"/>
      <c r="N1238" s="222"/>
      <c r="O1238" s="222"/>
      <c r="P1238" s="222"/>
      <c r="Q1238" s="222"/>
      <c r="R1238" s="222"/>
      <c r="S1238" s="222"/>
      <c r="T1238" s="223"/>
      <c r="AT1238" s="224" t="s">
        <v>417</v>
      </c>
      <c r="AU1238" s="224" t="s">
        <v>87</v>
      </c>
      <c r="AV1238" s="12" t="s">
        <v>23</v>
      </c>
      <c r="AW1238" s="12" t="s">
        <v>43</v>
      </c>
      <c r="AX1238" s="12" t="s">
        <v>79</v>
      </c>
      <c r="AY1238" s="224" t="s">
        <v>406</v>
      </c>
    </row>
    <row r="1239" spans="2:65" s="13" customFormat="1" x14ac:dyDescent="0.3">
      <c r="B1239" s="225"/>
      <c r="C1239" s="226"/>
      <c r="D1239" s="215" t="s">
        <v>417</v>
      </c>
      <c r="E1239" s="227" t="s">
        <v>36</v>
      </c>
      <c r="F1239" s="228" t="s">
        <v>5983</v>
      </c>
      <c r="G1239" s="226"/>
      <c r="H1239" s="229">
        <v>7.0000000000000001E-3</v>
      </c>
      <c r="I1239" s="230"/>
      <c r="J1239" s="226"/>
      <c r="K1239" s="226"/>
      <c r="L1239" s="231"/>
      <c r="M1239" s="232"/>
      <c r="N1239" s="233"/>
      <c r="O1239" s="233"/>
      <c r="P1239" s="233"/>
      <c r="Q1239" s="233"/>
      <c r="R1239" s="233"/>
      <c r="S1239" s="233"/>
      <c r="T1239" s="234"/>
      <c r="AT1239" s="235" t="s">
        <v>417</v>
      </c>
      <c r="AU1239" s="235" t="s">
        <v>87</v>
      </c>
      <c r="AV1239" s="13" t="s">
        <v>87</v>
      </c>
      <c r="AW1239" s="13" t="s">
        <v>43</v>
      </c>
      <c r="AX1239" s="13" t="s">
        <v>79</v>
      </c>
      <c r="AY1239" s="235" t="s">
        <v>406</v>
      </c>
    </row>
    <row r="1240" spans="2:65" s="13" customFormat="1" x14ac:dyDescent="0.3">
      <c r="B1240" s="225"/>
      <c r="C1240" s="226"/>
      <c r="D1240" s="215" t="s">
        <v>417</v>
      </c>
      <c r="E1240" s="227" t="s">
        <v>36</v>
      </c>
      <c r="F1240" s="228" t="s">
        <v>5984</v>
      </c>
      <c r="G1240" s="226"/>
      <c r="H1240" s="229">
        <v>4.0000000000000001E-3</v>
      </c>
      <c r="I1240" s="230"/>
      <c r="J1240" s="226"/>
      <c r="K1240" s="226"/>
      <c r="L1240" s="231"/>
      <c r="M1240" s="232"/>
      <c r="N1240" s="233"/>
      <c r="O1240" s="233"/>
      <c r="P1240" s="233"/>
      <c r="Q1240" s="233"/>
      <c r="R1240" s="233"/>
      <c r="S1240" s="233"/>
      <c r="T1240" s="234"/>
      <c r="AT1240" s="235" t="s">
        <v>417</v>
      </c>
      <c r="AU1240" s="235" t="s">
        <v>87</v>
      </c>
      <c r="AV1240" s="13" t="s">
        <v>87</v>
      </c>
      <c r="AW1240" s="13" t="s">
        <v>43</v>
      </c>
      <c r="AX1240" s="13" t="s">
        <v>79</v>
      </c>
      <c r="AY1240" s="235" t="s">
        <v>406</v>
      </c>
    </row>
    <row r="1241" spans="2:65" s="12" customFormat="1" x14ac:dyDescent="0.3">
      <c r="B1241" s="213"/>
      <c r="C1241" s="214"/>
      <c r="D1241" s="215" t="s">
        <v>417</v>
      </c>
      <c r="E1241" s="216" t="s">
        <v>36</v>
      </c>
      <c r="F1241" s="217" t="s">
        <v>2354</v>
      </c>
      <c r="G1241" s="214"/>
      <c r="H1241" s="218" t="s">
        <v>36</v>
      </c>
      <c r="I1241" s="219"/>
      <c r="J1241" s="214"/>
      <c r="K1241" s="214"/>
      <c r="L1241" s="220"/>
      <c r="M1241" s="221"/>
      <c r="N1241" s="222"/>
      <c r="O1241" s="222"/>
      <c r="P1241" s="222"/>
      <c r="Q1241" s="222"/>
      <c r="R1241" s="222"/>
      <c r="S1241" s="222"/>
      <c r="T1241" s="223"/>
      <c r="AT1241" s="224" t="s">
        <v>417</v>
      </c>
      <c r="AU1241" s="224" t="s">
        <v>87</v>
      </c>
      <c r="AV1241" s="12" t="s">
        <v>23</v>
      </c>
      <c r="AW1241" s="12" t="s">
        <v>43</v>
      </c>
      <c r="AX1241" s="12" t="s">
        <v>79</v>
      </c>
      <c r="AY1241" s="224" t="s">
        <v>406</v>
      </c>
    </row>
    <row r="1242" spans="2:65" s="13" customFormat="1" x14ac:dyDescent="0.3">
      <c r="B1242" s="225"/>
      <c r="C1242" s="226"/>
      <c r="D1242" s="215" t="s">
        <v>417</v>
      </c>
      <c r="E1242" s="227" t="s">
        <v>36</v>
      </c>
      <c r="F1242" s="228" t="s">
        <v>5985</v>
      </c>
      <c r="G1242" s="226"/>
      <c r="H1242" s="229">
        <v>2.1000000000000001E-2</v>
      </c>
      <c r="I1242" s="230"/>
      <c r="J1242" s="226"/>
      <c r="K1242" s="226"/>
      <c r="L1242" s="231"/>
      <c r="M1242" s="232"/>
      <c r="N1242" s="233"/>
      <c r="O1242" s="233"/>
      <c r="P1242" s="233"/>
      <c r="Q1242" s="233"/>
      <c r="R1242" s="233"/>
      <c r="S1242" s="233"/>
      <c r="T1242" s="234"/>
      <c r="AT1242" s="235" t="s">
        <v>417</v>
      </c>
      <c r="AU1242" s="235" t="s">
        <v>87</v>
      </c>
      <c r="AV1242" s="13" t="s">
        <v>87</v>
      </c>
      <c r="AW1242" s="13" t="s">
        <v>43</v>
      </c>
      <c r="AX1242" s="13" t="s">
        <v>79</v>
      </c>
      <c r="AY1242" s="235" t="s">
        <v>406</v>
      </c>
    </row>
    <row r="1243" spans="2:65" s="13" customFormat="1" x14ac:dyDescent="0.3">
      <c r="B1243" s="225"/>
      <c r="C1243" s="226"/>
      <c r="D1243" s="215" t="s">
        <v>417</v>
      </c>
      <c r="E1243" s="227" t="s">
        <v>36</v>
      </c>
      <c r="F1243" s="228" t="s">
        <v>5986</v>
      </c>
      <c r="G1243" s="226"/>
      <c r="H1243" s="229">
        <v>3.0000000000000001E-3</v>
      </c>
      <c r="I1243" s="230"/>
      <c r="J1243" s="226"/>
      <c r="K1243" s="226"/>
      <c r="L1243" s="231"/>
      <c r="M1243" s="232"/>
      <c r="N1243" s="233"/>
      <c r="O1243" s="233"/>
      <c r="P1243" s="233"/>
      <c r="Q1243" s="233"/>
      <c r="R1243" s="233"/>
      <c r="S1243" s="233"/>
      <c r="T1243" s="234"/>
      <c r="AT1243" s="235" t="s">
        <v>417</v>
      </c>
      <c r="AU1243" s="235" t="s">
        <v>87</v>
      </c>
      <c r="AV1243" s="13" t="s">
        <v>87</v>
      </c>
      <c r="AW1243" s="13" t="s">
        <v>43</v>
      </c>
      <c r="AX1243" s="13" t="s">
        <v>79</v>
      </c>
      <c r="AY1243" s="235" t="s">
        <v>406</v>
      </c>
    </row>
    <row r="1244" spans="2:65" s="13" customFormat="1" x14ac:dyDescent="0.3">
      <c r="B1244" s="225"/>
      <c r="C1244" s="226"/>
      <c r="D1244" s="215" t="s">
        <v>417</v>
      </c>
      <c r="E1244" s="227" t="s">
        <v>36</v>
      </c>
      <c r="F1244" s="228" t="s">
        <v>5987</v>
      </c>
      <c r="G1244" s="226"/>
      <c r="H1244" s="229">
        <v>1.0999999999999999E-2</v>
      </c>
      <c r="I1244" s="230"/>
      <c r="J1244" s="226"/>
      <c r="K1244" s="226"/>
      <c r="L1244" s="231"/>
      <c r="M1244" s="232"/>
      <c r="N1244" s="233"/>
      <c r="O1244" s="233"/>
      <c r="P1244" s="233"/>
      <c r="Q1244" s="233"/>
      <c r="R1244" s="233"/>
      <c r="S1244" s="233"/>
      <c r="T1244" s="234"/>
      <c r="AT1244" s="235" t="s">
        <v>417</v>
      </c>
      <c r="AU1244" s="235" t="s">
        <v>87</v>
      </c>
      <c r="AV1244" s="13" t="s">
        <v>87</v>
      </c>
      <c r="AW1244" s="13" t="s">
        <v>43</v>
      </c>
      <c r="AX1244" s="13" t="s">
        <v>79</v>
      </c>
      <c r="AY1244" s="235" t="s">
        <v>406</v>
      </c>
    </row>
    <row r="1245" spans="2:65" s="14" customFormat="1" x14ac:dyDescent="0.3">
      <c r="B1245" s="236"/>
      <c r="C1245" s="237"/>
      <c r="D1245" s="247" t="s">
        <v>417</v>
      </c>
      <c r="E1245" s="248" t="s">
        <v>36</v>
      </c>
      <c r="F1245" s="249" t="s">
        <v>421</v>
      </c>
      <c r="G1245" s="237"/>
      <c r="H1245" s="250">
        <v>4.5999999999999999E-2</v>
      </c>
      <c r="I1245" s="241"/>
      <c r="J1245" s="237"/>
      <c r="K1245" s="237"/>
      <c r="L1245" s="242"/>
      <c r="M1245" s="243"/>
      <c r="N1245" s="244"/>
      <c r="O1245" s="244"/>
      <c r="P1245" s="244"/>
      <c r="Q1245" s="244"/>
      <c r="R1245" s="244"/>
      <c r="S1245" s="244"/>
      <c r="T1245" s="245"/>
      <c r="AT1245" s="246" t="s">
        <v>417</v>
      </c>
      <c r="AU1245" s="246" t="s">
        <v>87</v>
      </c>
      <c r="AV1245" s="14" t="s">
        <v>415</v>
      </c>
      <c r="AW1245" s="14" t="s">
        <v>43</v>
      </c>
      <c r="AX1245" s="14" t="s">
        <v>23</v>
      </c>
      <c r="AY1245" s="246" t="s">
        <v>406</v>
      </c>
    </row>
    <row r="1246" spans="2:65" s="1" customFormat="1" ht="22.5" customHeight="1" x14ac:dyDescent="0.3">
      <c r="B1246" s="37"/>
      <c r="C1246" s="201" t="s">
        <v>2175</v>
      </c>
      <c r="D1246" s="201" t="s">
        <v>410</v>
      </c>
      <c r="E1246" s="202" t="s">
        <v>2359</v>
      </c>
      <c r="F1246" s="203" t="s">
        <v>2360</v>
      </c>
      <c r="G1246" s="204" t="s">
        <v>501</v>
      </c>
      <c r="H1246" s="205">
        <v>0.26300000000000001</v>
      </c>
      <c r="I1246" s="206"/>
      <c r="J1246" s="207">
        <f>ROUND(I1246*H1246,2)</f>
        <v>0</v>
      </c>
      <c r="K1246" s="203" t="s">
        <v>414</v>
      </c>
      <c r="L1246" s="57"/>
      <c r="M1246" s="208" t="s">
        <v>36</v>
      </c>
      <c r="N1246" s="209" t="s">
        <v>50</v>
      </c>
      <c r="O1246" s="38"/>
      <c r="P1246" s="210">
        <f>O1246*H1246</f>
        <v>0</v>
      </c>
      <c r="Q1246" s="210">
        <v>1.04196</v>
      </c>
      <c r="R1246" s="210">
        <f>Q1246*H1246</f>
        <v>0.27403548</v>
      </c>
      <c r="S1246" s="210">
        <v>0</v>
      </c>
      <c r="T1246" s="211">
        <f>S1246*H1246</f>
        <v>0</v>
      </c>
      <c r="AR1246" s="19" t="s">
        <v>415</v>
      </c>
      <c r="AT1246" s="19" t="s">
        <v>410</v>
      </c>
      <c r="AU1246" s="19" t="s">
        <v>87</v>
      </c>
      <c r="AY1246" s="19" t="s">
        <v>406</v>
      </c>
      <c r="BE1246" s="212">
        <f>IF(N1246="základní",J1246,0)</f>
        <v>0</v>
      </c>
      <c r="BF1246" s="212">
        <f>IF(N1246="snížená",J1246,0)</f>
        <v>0</v>
      </c>
      <c r="BG1246" s="212">
        <f>IF(N1246="zákl. přenesená",J1246,0)</f>
        <v>0</v>
      </c>
      <c r="BH1246" s="212">
        <f>IF(N1246="sníž. přenesená",J1246,0)</f>
        <v>0</v>
      </c>
      <c r="BI1246" s="212">
        <f>IF(N1246="nulová",J1246,0)</f>
        <v>0</v>
      </c>
      <c r="BJ1246" s="19" t="s">
        <v>23</v>
      </c>
      <c r="BK1246" s="212">
        <f>ROUND(I1246*H1246,2)</f>
        <v>0</v>
      </c>
      <c r="BL1246" s="19" t="s">
        <v>415</v>
      </c>
      <c r="BM1246" s="19" t="s">
        <v>5988</v>
      </c>
    </row>
    <row r="1247" spans="2:65" s="13" customFormat="1" x14ac:dyDescent="0.3">
      <c r="B1247" s="225"/>
      <c r="C1247" s="226"/>
      <c r="D1247" s="215" t="s">
        <v>417</v>
      </c>
      <c r="E1247" s="227" t="s">
        <v>36</v>
      </c>
      <c r="F1247" s="228" t="s">
        <v>5989</v>
      </c>
      <c r="G1247" s="226"/>
      <c r="H1247" s="229">
        <v>1.5349999999999999</v>
      </c>
      <c r="I1247" s="230"/>
      <c r="J1247" s="226"/>
      <c r="K1247" s="226"/>
      <c r="L1247" s="231"/>
      <c r="M1247" s="232"/>
      <c r="N1247" s="233"/>
      <c r="O1247" s="233"/>
      <c r="P1247" s="233"/>
      <c r="Q1247" s="233"/>
      <c r="R1247" s="233"/>
      <c r="S1247" s="233"/>
      <c r="T1247" s="234"/>
      <c r="AT1247" s="235" t="s">
        <v>417</v>
      </c>
      <c r="AU1247" s="235" t="s">
        <v>87</v>
      </c>
      <c r="AV1247" s="13" t="s">
        <v>87</v>
      </c>
      <c r="AW1247" s="13" t="s">
        <v>43</v>
      </c>
      <c r="AX1247" s="13" t="s">
        <v>79</v>
      </c>
      <c r="AY1247" s="235" t="s">
        <v>406</v>
      </c>
    </row>
    <row r="1248" spans="2:65" s="13" customFormat="1" x14ac:dyDescent="0.3">
      <c r="B1248" s="225"/>
      <c r="C1248" s="226"/>
      <c r="D1248" s="215" t="s">
        <v>417</v>
      </c>
      <c r="E1248" s="227" t="s">
        <v>36</v>
      </c>
      <c r="F1248" s="228" t="s">
        <v>5990</v>
      </c>
      <c r="G1248" s="226"/>
      <c r="H1248" s="229">
        <v>0.53700000000000003</v>
      </c>
      <c r="I1248" s="230"/>
      <c r="J1248" s="226"/>
      <c r="K1248" s="226"/>
      <c r="L1248" s="231"/>
      <c r="M1248" s="232"/>
      <c r="N1248" s="233"/>
      <c r="O1248" s="233"/>
      <c r="P1248" s="233"/>
      <c r="Q1248" s="233"/>
      <c r="R1248" s="233"/>
      <c r="S1248" s="233"/>
      <c r="T1248" s="234"/>
      <c r="AT1248" s="235" t="s">
        <v>417</v>
      </c>
      <c r="AU1248" s="235" t="s">
        <v>87</v>
      </c>
      <c r="AV1248" s="13" t="s">
        <v>87</v>
      </c>
      <c r="AW1248" s="13" t="s">
        <v>43</v>
      </c>
      <c r="AX1248" s="13" t="s">
        <v>79</v>
      </c>
      <c r="AY1248" s="235" t="s">
        <v>406</v>
      </c>
    </row>
    <row r="1249" spans="2:65" s="14" customFormat="1" x14ac:dyDescent="0.3">
      <c r="B1249" s="236"/>
      <c r="C1249" s="237"/>
      <c r="D1249" s="215" t="s">
        <v>417</v>
      </c>
      <c r="E1249" s="238" t="s">
        <v>36</v>
      </c>
      <c r="F1249" s="239" t="s">
        <v>421</v>
      </c>
      <c r="G1249" s="237"/>
      <c r="H1249" s="240">
        <v>2.0720000000000001</v>
      </c>
      <c r="I1249" s="241"/>
      <c r="J1249" s="237"/>
      <c r="K1249" s="237"/>
      <c r="L1249" s="242"/>
      <c r="M1249" s="243"/>
      <c r="N1249" s="244"/>
      <c r="O1249" s="244"/>
      <c r="P1249" s="244"/>
      <c r="Q1249" s="244"/>
      <c r="R1249" s="244"/>
      <c r="S1249" s="244"/>
      <c r="T1249" s="245"/>
      <c r="AT1249" s="246" t="s">
        <v>417</v>
      </c>
      <c r="AU1249" s="246" t="s">
        <v>87</v>
      </c>
      <c r="AV1249" s="14" t="s">
        <v>415</v>
      </c>
      <c r="AW1249" s="14" t="s">
        <v>43</v>
      </c>
      <c r="AX1249" s="14" t="s">
        <v>23</v>
      </c>
      <c r="AY1249" s="246" t="s">
        <v>406</v>
      </c>
    </row>
    <row r="1250" spans="2:65" s="13" customFormat="1" x14ac:dyDescent="0.3">
      <c r="B1250" s="225"/>
      <c r="C1250" s="226"/>
      <c r="D1250" s="247" t="s">
        <v>417</v>
      </c>
      <c r="E1250" s="226"/>
      <c r="F1250" s="252" t="s">
        <v>5991</v>
      </c>
      <c r="G1250" s="226"/>
      <c r="H1250" s="253">
        <v>0.26300000000000001</v>
      </c>
      <c r="I1250" s="230"/>
      <c r="J1250" s="226"/>
      <c r="K1250" s="226"/>
      <c r="L1250" s="231"/>
      <c r="M1250" s="232"/>
      <c r="N1250" s="233"/>
      <c r="O1250" s="233"/>
      <c r="P1250" s="233"/>
      <c r="Q1250" s="233"/>
      <c r="R1250" s="233"/>
      <c r="S1250" s="233"/>
      <c r="T1250" s="234"/>
      <c r="AT1250" s="235" t="s">
        <v>417</v>
      </c>
      <c r="AU1250" s="235" t="s">
        <v>87</v>
      </c>
      <c r="AV1250" s="13" t="s">
        <v>87</v>
      </c>
      <c r="AW1250" s="13" t="s">
        <v>4</v>
      </c>
      <c r="AX1250" s="13" t="s">
        <v>23</v>
      </c>
      <c r="AY1250" s="235" t="s">
        <v>406</v>
      </c>
    </row>
    <row r="1251" spans="2:65" s="1" customFormat="1" ht="22.5" customHeight="1" x14ac:dyDescent="0.3">
      <c r="B1251" s="37"/>
      <c r="C1251" s="201" t="s">
        <v>2177</v>
      </c>
      <c r="D1251" s="201" t="s">
        <v>410</v>
      </c>
      <c r="E1251" s="202" t="s">
        <v>4887</v>
      </c>
      <c r="F1251" s="203" t="s">
        <v>4888</v>
      </c>
      <c r="G1251" s="204" t="s">
        <v>501</v>
      </c>
      <c r="H1251" s="205">
        <v>2.8000000000000001E-2</v>
      </c>
      <c r="I1251" s="206"/>
      <c r="J1251" s="207">
        <f>ROUND(I1251*H1251,2)</f>
        <v>0</v>
      </c>
      <c r="K1251" s="203" t="s">
        <v>414</v>
      </c>
      <c r="L1251" s="57"/>
      <c r="M1251" s="208" t="s">
        <v>36</v>
      </c>
      <c r="N1251" s="209" t="s">
        <v>50</v>
      </c>
      <c r="O1251" s="38"/>
      <c r="P1251" s="210">
        <f>O1251*H1251</f>
        <v>0</v>
      </c>
      <c r="Q1251" s="210">
        <v>1.0038400000000001</v>
      </c>
      <c r="R1251" s="210">
        <f>Q1251*H1251</f>
        <v>2.8107520000000004E-2</v>
      </c>
      <c r="S1251" s="210">
        <v>0</v>
      </c>
      <c r="T1251" s="211">
        <f>S1251*H1251</f>
        <v>0</v>
      </c>
      <c r="AR1251" s="19" t="s">
        <v>415</v>
      </c>
      <c r="AT1251" s="19" t="s">
        <v>410</v>
      </c>
      <c r="AU1251" s="19" t="s">
        <v>87</v>
      </c>
      <c r="AY1251" s="19" t="s">
        <v>406</v>
      </c>
      <c r="BE1251" s="212">
        <f>IF(N1251="základní",J1251,0)</f>
        <v>0</v>
      </c>
      <c r="BF1251" s="212">
        <f>IF(N1251="snížená",J1251,0)</f>
        <v>0</v>
      </c>
      <c r="BG1251" s="212">
        <f>IF(N1251="zákl. přenesená",J1251,0)</f>
        <v>0</v>
      </c>
      <c r="BH1251" s="212">
        <f>IF(N1251="sníž. přenesená",J1251,0)</f>
        <v>0</v>
      </c>
      <c r="BI1251" s="212">
        <f>IF(N1251="nulová",J1251,0)</f>
        <v>0</v>
      </c>
      <c r="BJ1251" s="19" t="s">
        <v>23</v>
      </c>
      <c r="BK1251" s="212">
        <f>ROUND(I1251*H1251,2)</f>
        <v>0</v>
      </c>
      <c r="BL1251" s="19" t="s">
        <v>415</v>
      </c>
      <c r="BM1251" s="19" t="s">
        <v>5992</v>
      </c>
    </row>
    <row r="1252" spans="2:65" s="12" customFormat="1" x14ac:dyDescent="0.3">
      <c r="B1252" s="213"/>
      <c r="C1252" s="214"/>
      <c r="D1252" s="215" t="s">
        <v>417</v>
      </c>
      <c r="E1252" s="216" t="s">
        <v>36</v>
      </c>
      <c r="F1252" s="217" t="s">
        <v>5381</v>
      </c>
      <c r="G1252" s="214"/>
      <c r="H1252" s="218" t="s">
        <v>36</v>
      </c>
      <c r="I1252" s="219"/>
      <c r="J1252" s="214"/>
      <c r="K1252" s="214"/>
      <c r="L1252" s="220"/>
      <c r="M1252" s="221"/>
      <c r="N1252" s="222"/>
      <c r="O1252" s="222"/>
      <c r="P1252" s="222"/>
      <c r="Q1252" s="222"/>
      <c r="R1252" s="222"/>
      <c r="S1252" s="222"/>
      <c r="T1252" s="223"/>
      <c r="AT1252" s="224" t="s">
        <v>417</v>
      </c>
      <c r="AU1252" s="224" t="s">
        <v>87</v>
      </c>
      <c r="AV1252" s="12" t="s">
        <v>23</v>
      </c>
      <c r="AW1252" s="12" t="s">
        <v>43</v>
      </c>
      <c r="AX1252" s="12" t="s">
        <v>79</v>
      </c>
      <c r="AY1252" s="224" t="s">
        <v>406</v>
      </c>
    </row>
    <row r="1253" spans="2:65" s="13" customFormat="1" x14ac:dyDescent="0.3">
      <c r="B1253" s="225"/>
      <c r="C1253" s="226"/>
      <c r="D1253" s="247" t="s">
        <v>417</v>
      </c>
      <c r="E1253" s="251" t="s">
        <v>36</v>
      </c>
      <c r="F1253" s="252" t="s">
        <v>5993</v>
      </c>
      <c r="G1253" s="226"/>
      <c r="H1253" s="253">
        <v>2.8000000000000001E-2</v>
      </c>
      <c r="I1253" s="230"/>
      <c r="J1253" s="226"/>
      <c r="K1253" s="226"/>
      <c r="L1253" s="231"/>
      <c r="M1253" s="232"/>
      <c r="N1253" s="233"/>
      <c r="O1253" s="233"/>
      <c r="P1253" s="233"/>
      <c r="Q1253" s="233"/>
      <c r="R1253" s="233"/>
      <c r="S1253" s="233"/>
      <c r="T1253" s="234"/>
      <c r="AT1253" s="235" t="s">
        <v>417</v>
      </c>
      <c r="AU1253" s="235" t="s">
        <v>87</v>
      </c>
      <c r="AV1253" s="13" t="s">
        <v>87</v>
      </c>
      <c r="AW1253" s="13" t="s">
        <v>43</v>
      </c>
      <c r="AX1253" s="13" t="s">
        <v>23</v>
      </c>
      <c r="AY1253" s="235" t="s">
        <v>406</v>
      </c>
    </row>
    <row r="1254" spans="2:65" s="1" customFormat="1" ht="22.5" customHeight="1" x14ac:dyDescent="0.3">
      <c r="B1254" s="37"/>
      <c r="C1254" s="201" t="s">
        <v>2182</v>
      </c>
      <c r="D1254" s="201" t="s">
        <v>410</v>
      </c>
      <c r="E1254" s="202" t="s">
        <v>3370</v>
      </c>
      <c r="F1254" s="203" t="s">
        <v>3371</v>
      </c>
      <c r="G1254" s="204" t="s">
        <v>413</v>
      </c>
      <c r="H1254" s="205">
        <v>4.5999999999999996</v>
      </c>
      <c r="I1254" s="206"/>
      <c r="J1254" s="207">
        <f>ROUND(I1254*H1254,2)</f>
        <v>0</v>
      </c>
      <c r="K1254" s="203" t="s">
        <v>36</v>
      </c>
      <c r="L1254" s="57"/>
      <c r="M1254" s="208" t="s">
        <v>36</v>
      </c>
      <c r="N1254" s="209" t="s">
        <v>50</v>
      </c>
      <c r="O1254" s="38"/>
      <c r="P1254" s="210">
        <f>O1254*H1254</f>
        <v>0</v>
      </c>
      <c r="Q1254" s="210">
        <v>0</v>
      </c>
      <c r="R1254" s="210">
        <f>Q1254*H1254</f>
        <v>0</v>
      </c>
      <c r="S1254" s="210">
        <v>0</v>
      </c>
      <c r="T1254" s="211">
        <f>S1254*H1254</f>
        <v>0</v>
      </c>
      <c r="AR1254" s="19" t="s">
        <v>415</v>
      </c>
      <c r="AT1254" s="19" t="s">
        <v>410</v>
      </c>
      <c r="AU1254" s="19" t="s">
        <v>87</v>
      </c>
      <c r="AY1254" s="19" t="s">
        <v>406</v>
      </c>
      <c r="BE1254" s="212">
        <f>IF(N1254="základní",J1254,0)</f>
        <v>0</v>
      </c>
      <c r="BF1254" s="212">
        <f>IF(N1254="snížená",J1254,0)</f>
        <v>0</v>
      </c>
      <c r="BG1254" s="212">
        <f>IF(N1254="zákl. přenesená",J1254,0)</f>
        <v>0</v>
      </c>
      <c r="BH1254" s="212">
        <f>IF(N1254="sníž. přenesená",J1254,0)</f>
        <v>0</v>
      </c>
      <c r="BI1254" s="212">
        <f>IF(N1254="nulová",J1254,0)</f>
        <v>0</v>
      </c>
      <c r="BJ1254" s="19" t="s">
        <v>23</v>
      </c>
      <c r="BK1254" s="212">
        <f>ROUND(I1254*H1254,2)</f>
        <v>0</v>
      </c>
      <c r="BL1254" s="19" t="s">
        <v>415</v>
      </c>
      <c r="BM1254" s="19" t="s">
        <v>5994</v>
      </c>
    </row>
    <row r="1255" spans="2:65" s="12" customFormat="1" x14ac:dyDescent="0.3">
      <c r="B1255" s="213"/>
      <c r="C1255" s="214"/>
      <c r="D1255" s="215" t="s">
        <v>417</v>
      </c>
      <c r="E1255" s="216" t="s">
        <v>36</v>
      </c>
      <c r="F1255" s="217" t="s">
        <v>5428</v>
      </c>
      <c r="G1255" s="214"/>
      <c r="H1255" s="218" t="s">
        <v>36</v>
      </c>
      <c r="I1255" s="219"/>
      <c r="J1255" s="214"/>
      <c r="K1255" s="214"/>
      <c r="L1255" s="220"/>
      <c r="M1255" s="221"/>
      <c r="N1255" s="222"/>
      <c r="O1255" s="222"/>
      <c r="P1255" s="222"/>
      <c r="Q1255" s="222"/>
      <c r="R1255" s="222"/>
      <c r="S1255" s="222"/>
      <c r="T1255" s="223"/>
      <c r="AT1255" s="224" t="s">
        <v>417</v>
      </c>
      <c r="AU1255" s="224" t="s">
        <v>87</v>
      </c>
      <c r="AV1255" s="12" t="s">
        <v>23</v>
      </c>
      <c r="AW1255" s="12" t="s">
        <v>43</v>
      </c>
      <c r="AX1255" s="12" t="s">
        <v>79</v>
      </c>
      <c r="AY1255" s="224" t="s">
        <v>406</v>
      </c>
    </row>
    <row r="1256" spans="2:65" s="13" customFormat="1" x14ac:dyDescent="0.3">
      <c r="B1256" s="225"/>
      <c r="C1256" s="226"/>
      <c r="D1256" s="215" t="s">
        <v>417</v>
      </c>
      <c r="E1256" s="227" t="s">
        <v>36</v>
      </c>
      <c r="F1256" s="228" t="s">
        <v>5995</v>
      </c>
      <c r="G1256" s="226"/>
      <c r="H1256" s="229">
        <v>4.5540000000000003</v>
      </c>
      <c r="I1256" s="230"/>
      <c r="J1256" s="226"/>
      <c r="K1256" s="226"/>
      <c r="L1256" s="231"/>
      <c r="M1256" s="232"/>
      <c r="N1256" s="233"/>
      <c r="O1256" s="233"/>
      <c r="P1256" s="233"/>
      <c r="Q1256" s="233"/>
      <c r="R1256" s="233"/>
      <c r="S1256" s="233"/>
      <c r="T1256" s="234"/>
      <c r="AT1256" s="235" t="s">
        <v>417</v>
      </c>
      <c r="AU1256" s="235" t="s">
        <v>87</v>
      </c>
      <c r="AV1256" s="13" t="s">
        <v>87</v>
      </c>
      <c r="AW1256" s="13" t="s">
        <v>43</v>
      </c>
      <c r="AX1256" s="13" t="s">
        <v>79</v>
      </c>
      <c r="AY1256" s="235" t="s">
        <v>406</v>
      </c>
    </row>
    <row r="1257" spans="2:65" s="13" customFormat="1" x14ac:dyDescent="0.3">
      <c r="B1257" s="225"/>
      <c r="C1257" s="226"/>
      <c r="D1257" s="215" t="s">
        <v>417</v>
      </c>
      <c r="E1257" s="227" t="s">
        <v>36</v>
      </c>
      <c r="F1257" s="228" t="s">
        <v>5996</v>
      </c>
      <c r="G1257" s="226"/>
      <c r="H1257" s="229">
        <v>-1.623</v>
      </c>
      <c r="I1257" s="230"/>
      <c r="J1257" s="226"/>
      <c r="K1257" s="226"/>
      <c r="L1257" s="231"/>
      <c r="M1257" s="232"/>
      <c r="N1257" s="233"/>
      <c r="O1257" s="233"/>
      <c r="P1257" s="233"/>
      <c r="Q1257" s="233"/>
      <c r="R1257" s="233"/>
      <c r="S1257" s="233"/>
      <c r="T1257" s="234"/>
      <c r="AT1257" s="235" t="s">
        <v>417</v>
      </c>
      <c r="AU1257" s="235" t="s">
        <v>87</v>
      </c>
      <c r="AV1257" s="13" t="s">
        <v>87</v>
      </c>
      <c r="AW1257" s="13" t="s">
        <v>43</v>
      </c>
      <c r="AX1257" s="13" t="s">
        <v>79</v>
      </c>
      <c r="AY1257" s="235" t="s">
        <v>406</v>
      </c>
    </row>
    <row r="1258" spans="2:65" s="12" customFormat="1" x14ac:dyDescent="0.3">
      <c r="B1258" s="213"/>
      <c r="C1258" s="214"/>
      <c r="D1258" s="215" t="s">
        <v>417</v>
      </c>
      <c r="E1258" s="216" t="s">
        <v>36</v>
      </c>
      <c r="F1258" s="217" t="s">
        <v>5381</v>
      </c>
      <c r="G1258" s="214"/>
      <c r="H1258" s="218" t="s">
        <v>36</v>
      </c>
      <c r="I1258" s="219"/>
      <c r="J1258" s="214"/>
      <c r="K1258" s="214"/>
      <c r="L1258" s="220"/>
      <c r="M1258" s="221"/>
      <c r="N1258" s="222"/>
      <c r="O1258" s="222"/>
      <c r="P1258" s="222"/>
      <c r="Q1258" s="222"/>
      <c r="R1258" s="222"/>
      <c r="S1258" s="222"/>
      <c r="T1258" s="223"/>
      <c r="AT1258" s="224" t="s">
        <v>417</v>
      </c>
      <c r="AU1258" s="224" t="s">
        <v>87</v>
      </c>
      <c r="AV1258" s="12" t="s">
        <v>23</v>
      </c>
      <c r="AW1258" s="12" t="s">
        <v>43</v>
      </c>
      <c r="AX1258" s="12" t="s">
        <v>79</v>
      </c>
      <c r="AY1258" s="224" t="s">
        <v>406</v>
      </c>
    </row>
    <row r="1259" spans="2:65" s="13" customFormat="1" x14ac:dyDescent="0.3">
      <c r="B1259" s="225"/>
      <c r="C1259" s="226"/>
      <c r="D1259" s="215" t="s">
        <v>417</v>
      </c>
      <c r="E1259" s="227" t="s">
        <v>36</v>
      </c>
      <c r="F1259" s="228" t="s">
        <v>5997</v>
      </c>
      <c r="G1259" s="226"/>
      <c r="H1259" s="229">
        <v>0.72</v>
      </c>
      <c r="I1259" s="230"/>
      <c r="J1259" s="226"/>
      <c r="K1259" s="226"/>
      <c r="L1259" s="231"/>
      <c r="M1259" s="232"/>
      <c r="N1259" s="233"/>
      <c r="O1259" s="233"/>
      <c r="P1259" s="233"/>
      <c r="Q1259" s="233"/>
      <c r="R1259" s="233"/>
      <c r="S1259" s="233"/>
      <c r="T1259" s="234"/>
      <c r="AT1259" s="235" t="s">
        <v>417</v>
      </c>
      <c r="AU1259" s="235" t="s">
        <v>87</v>
      </c>
      <c r="AV1259" s="13" t="s">
        <v>87</v>
      </c>
      <c r="AW1259" s="13" t="s">
        <v>43</v>
      </c>
      <c r="AX1259" s="13" t="s">
        <v>79</v>
      </c>
      <c r="AY1259" s="235" t="s">
        <v>406</v>
      </c>
    </row>
    <row r="1260" spans="2:65" s="13" customFormat="1" x14ac:dyDescent="0.3">
      <c r="B1260" s="225"/>
      <c r="C1260" s="226"/>
      <c r="D1260" s="215" t="s">
        <v>417</v>
      </c>
      <c r="E1260" s="227" t="s">
        <v>36</v>
      </c>
      <c r="F1260" s="228" t="s">
        <v>5998</v>
      </c>
      <c r="G1260" s="226"/>
      <c r="H1260" s="229">
        <v>-0.16300000000000001</v>
      </c>
      <c r="I1260" s="230"/>
      <c r="J1260" s="226"/>
      <c r="K1260" s="226"/>
      <c r="L1260" s="231"/>
      <c r="M1260" s="232"/>
      <c r="N1260" s="233"/>
      <c r="O1260" s="233"/>
      <c r="P1260" s="233"/>
      <c r="Q1260" s="233"/>
      <c r="R1260" s="233"/>
      <c r="S1260" s="233"/>
      <c r="T1260" s="234"/>
      <c r="AT1260" s="235" t="s">
        <v>417</v>
      </c>
      <c r="AU1260" s="235" t="s">
        <v>87</v>
      </c>
      <c r="AV1260" s="13" t="s">
        <v>87</v>
      </c>
      <c r="AW1260" s="13" t="s">
        <v>43</v>
      </c>
      <c r="AX1260" s="13" t="s">
        <v>79</v>
      </c>
      <c r="AY1260" s="235" t="s">
        <v>406</v>
      </c>
    </row>
    <row r="1261" spans="2:65" s="12" customFormat="1" x14ac:dyDescent="0.3">
      <c r="B1261" s="213"/>
      <c r="C1261" s="214"/>
      <c r="D1261" s="215" t="s">
        <v>417</v>
      </c>
      <c r="E1261" s="216" t="s">
        <v>36</v>
      </c>
      <c r="F1261" s="217" t="s">
        <v>5434</v>
      </c>
      <c r="G1261" s="214"/>
      <c r="H1261" s="218" t="s">
        <v>36</v>
      </c>
      <c r="I1261" s="219"/>
      <c r="J1261" s="214"/>
      <c r="K1261" s="214"/>
      <c r="L1261" s="220"/>
      <c r="M1261" s="221"/>
      <c r="N1261" s="222"/>
      <c r="O1261" s="222"/>
      <c r="P1261" s="222"/>
      <c r="Q1261" s="222"/>
      <c r="R1261" s="222"/>
      <c r="S1261" s="222"/>
      <c r="T1261" s="223"/>
      <c r="AT1261" s="224" t="s">
        <v>417</v>
      </c>
      <c r="AU1261" s="224" t="s">
        <v>87</v>
      </c>
      <c r="AV1261" s="12" t="s">
        <v>23</v>
      </c>
      <c r="AW1261" s="12" t="s">
        <v>43</v>
      </c>
      <c r="AX1261" s="12" t="s">
        <v>79</v>
      </c>
      <c r="AY1261" s="224" t="s">
        <v>406</v>
      </c>
    </row>
    <row r="1262" spans="2:65" s="13" customFormat="1" x14ac:dyDescent="0.3">
      <c r="B1262" s="225"/>
      <c r="C1262" s="226"/>
      <c r="D1262" s="215" t="s">
        <v>417</v>
      </c>
      <c r="E1262" s="227" t="s">
        <v>36</v>
      </c>
      <c r="F1262" s="228" t="s">
        <v>3376</v>
      </c>
      <c r="G1262" s="226"/>
      <c r="H1262" s="229">
        <v>1.6879999999999999</v>
      </c>
      <c r="I1262" s="230"/>
      <c r="J1262" s="226"/>
      <c r="K1262" s="226"/>
      <c r="L1262" s="231"/>
      <c r="M1262" s="232"/>
      <c r="N1262" s="233"/>
      <c r="O1262" s="233"/>
      <c r="P1262" s="233"/>
      <c r="Q1262" s="233"/>
      <c r="R1262" s="233"/>
      <c r="S1262" s="233"/>
      <c r="T1262" s="234"/>
      <c r="AT1262" s="235" t="s">
        <v>417</v>
      </c>
      <c r="AU1262" s="235" t="s">
        <v>87</v>
      </c>
      <c r="AV1262" s="13" t="s">
        <v>87</v>
      </c>
      <c r="AW1262" s="13" t="s">
        <v>43</v>
      </c>
      <c r="AX1262" s="13" t="s">
        <v>79</v>
      </c>
      <c r="AY1262" s="235" t="s">
        <v>406</v>
      </c>
    </row>
    <row r="1263" spans="2:65" s="13" customFormat="1" x14ac:dyDescent="0.3">
      <c r="B1263" s="225"/>
      <c r="C1263" s="226"/>
      <c r="D1263" s="215" t="s">
        <v>417</v>
      </c>
      <c r="E1263" s="227" t="s">
        <v>36</v>
      </c>
      <c r="F1263" s="228" t="s">
        <v>5999</v>
      </c>
      <c r="G1263" s="226"/>
      <c r="H1263" s="229">
        <v>-0.57599999999999996</v>
      </c>
      <c r="I1263" s="230"/>
      <c r="J1263" s="226"/>
      <c r="K1263" s="226"/>
      <c r="L1263" s="231"/>
      <c r="M1263" s="232"/>
      <c r="N1263" s="233"/>
      <c r="O1263" s="233"/>
      <c r="P1263" s="233"/>
      <c r="Q1263" s="233"/>
      <c r="R1263" s="233"/>
      <c r="S1263" s="233"/>
      <c r="T1263" s="234"/>
      <c r="AT1263" s="235" t="s">
        <v>417</v>
      </c>
      <c r="AU1263" s="235" t="s">
        <v>87</v>
      </c>
      <c r="AV1263" s="13" t="s">
        <v>87</v>
      </c>
      <c r="AW1263" s="13" t="s">
        <v>43</v>
      </c>
      <c r="AX1263" s="13" t="s">
        <v>79</v>
      </c>
      <c r="AY1263" s="235" t="s">
        <v>406</v>
      </c>
    </row>
    <row r="1264" spans="2:65" s="14" customFormat="1" x14ac:dyDescent="0.3">
      <c r="B1264" s="236"/>
      <c r="C1264" s="237"/>
      <c r="D1264" s="247" t="s">
        <v>417</v>
      </c>
      <c r="E1264" s="248" t="s">
        <v>36</v>
      </c>
      <c r="F1264" s="249" t="s">
        <v>421</v>
      </c>
      <c r="G1264" s="237"/>
      <c r="H1264" s="250">
        <v>4.5999999999999996</v>
      </c>
      <c r="I1264" s="241"/>
      <c r="J1264" s="237"/>
      <c r="K1264" s="237"/>
      <c r="L1264" s="242"/>
      <c r="M1264" s="243"/>
      <c r="N1264" s="244"/>
      <c r="O1264" s="244"/>
      <c r="P1264" s="244"/>
      <c r="Q1264" s="244"/>
      <c r="R1264" s="244"/>
      <c r="S1264" s="244"/>
      <c r="T1264" s="245"/>
      <c r="AT1264" s="246" t="s">
        <v>417</v>
      </c>
      <c r="AU1264" s="246" t="s">
        <v>87</v>
      </c>
      <c r="AV1264" s="14" t="s">
        <v>415</v>
      </c>
      <c r="AW1264" s="14" t="s">
        <v>43</v>
      </c>
      <c r="AX1264" s="14" t="s">
        <v>23</v>
      </c>
      <c r="AY1264" s="246" t="s">
        <v>406</v>
      </c>
    </row>
    <row r="1265" spans="2:65" s="1" customFormat="1" ht="22.5" customHeight="1" x14ac:dyDescent="0.3">
      <c r="B1265" s="37"/>
      <c r="C1265" s="201" t="s">
        <v>2186</v>
      </c>
      <c r="D1265" s="201" t="s">
        <v>410</v>
      </c>
      <c r="E1265" s="202" t="s">
        <v>2389</v>
      </c>
      <c r="F1265" s="203" t="s">
        <v>2390</v>
      </c>
      <c r="G1265" s="204" t="s">
        <v>466</v>
      </c>
      <c r="H1265" s="205">
        <v>2.17</v>
      </c>
      <c r="I1265" s="206"/>
      <c r="J1265" s="207">
        <f>ROUND(I1265*H1265,2)</f>
        <v>0</v>
      </c>
      <c r="K1265" s="203" t="s">
        <v>414</v>
      </c>
      <c r="L1265" s="57"/>
      <c r="M1265" s="208" t="s">
        <v>36</v>
      </c>
      <c r="N1265" s="209" t="s">
        <v>50</v>
      </c>
      <c r="O1265" s="38"/>
      <c r="P1265" s="210">
        <f>O1265*H1265</f>
        <v>0</v>
      </c>
      <c r="Q1265" s="210">
        <v>3.5400000000000002E-3</v>
      </c>
      <c r="R1265" s="210">
        <f>Q1265*H1265</f>
        <v>7.6817999999999999E-3</v>
      </c>
      <c r="S1265" s="210">
        <v>0</v>
      </c>
      <c r="T1265" s="211">
        <f>S1265*H1265</f>
        <v>0</v>
      </c>
      <c r="AR1265" s="19" t="s">
        <v>415</v>
      </c>
      <c r="AT1265" s="19" t="s">
        <v>410</v>
      </c>
      <c r="AU1265" s="19" t="s">
        <v>87</v>
      </c>
      <c r="AY1265" s="19" t="s">
        <v>406</v>
      </c>
      <c r="BE1265" s="212">
        <f>IF(N1265="základní",J1265,0)</f>
        <v>0</v>
      </c>
      <c r="BF1265" s="212">
        <f>IF(N1265="snížená",J1265,0)</f>
        <v>0</v>
      </c>
      <c r="BG1265" s="212">
        <f>IF(N1265="zákl. přenesená",J1265,0)</f>
        <v>0</v>
      </c>
      <c r="BH1265" s="212">
        <f>IF(N1265="sníž. přenesená",J1265,0)</f>
        <v>0</v>
      </c>
      <c r="BI1265" s="212">
        <f>IF(N1265="nulová",J1265,0)</f>
        <v>0</v>
      </c>
      <c r="BJ1265" s="19" t="s">
        <v>23</v>
      </c>
      <c r="BK1265" s="212">
        <f>ROUND(I1265*H1265,2)</f>
        <v>0</v>
      </c>
      <c r="BL1265" s="19" t="s">
        <v>415</v>
      </c>
      <c r="BM1265" s="19" t="s">
        <v>6000</v>
      </c>
    </row>
    <row r="1266" spans="2:65" s="12" customFormat="1" x14ac:dyDescent="0.3">
      <c r="B1266" s="213"/>
      <c r="C1266" s="214"/>
      <c r="D1266" s="215" t="s">
        <v>417</v>
      </c>
      <c r="E1266" s="216" t="s">
        <v>36</v>
      </c>
      <c r="F1266" s="217" t="s">
        <v>5381</v>
      </c>
      <c r="G1266" s="214"/>
      <c r="H1266" s="218" t="s">
        <v>36</v>
      </c>
      <c r="I1266" s="219"/>
      <c r="J1266" s="214"/>
      <c r="K1266" s="214"/>
      <c r="L1266" s="220"/>
      <c r="M1266" s="221"/>
      <c r="N1266" s="222"/>
      <c r="O1266" s="222"/>
      <c r="P1266" s="222"/>
      <c r="Q1266" s="222"/>
      <c r="R1266" s="222"/>
      <c r="S1266" s="222"/>
      <c r="T1266" s="223"/>
      <c r="AT1266" s="224" t="s">
        <v>417</v>
      </c>
      <c r="AU1266" s="224" t="s">
        <v>87</v>
      </c>
      <c r="AV1266" s="12" t="s">
        <v>23</v>
      </c>
      <c r="AW1266" s="12" t="s">
        <v>43</v>
      </c>
      <c r="AX1266" s="12" t="s">
        <v>79</v>
      </c>
      <c r="AY1266" s="224" t="s">
        <v>406</v>
      </c>
    </row>
    <row r="1267" spans="2:65" s="13" customFormat="1" x14ac:dyDescent="0.3">
      <c r="B1267" s="225"/>
      <c r="C1267" s="226"/>
      <c r="D1267" s="215" t="s">
        <v>417</v>
      </c>
      <c r="E1267" s="227" t="s">
        <v>36</v>
      </c>
      <c r="F1267" s="228" t="s">
        <v>5997</v>
      </c>
      <c r="G1267" s="226"/>
      <c r="H1267" s="229">
        <v>0.72</v>
      </c>
      <c r="I1267" s="230"/>
      <c r="J1267" s="226"/>
      <c r="K1267" s="226"/>
      <c r="L1267" s="231"/>
      <c r="M1267" s="232"/>
      <c r="N1267" s="233"/>
      <c r="O1267" s="233"/>
      <c r="P1267" s="233"/>
      <c r="Q1267" s="233"/>
      <c r="R1267" s="233"/>
      <c r="S1267" s="233"/>
      <c r="T1267" s="234"/>
      <c r="AT1267" s="235" t="s">
        <v>417</v>
      </c>
      <c r="AU1267" s="235" t="s">
        <v>87</v>
      </c>
      <c r="AV1267" s="13" t="s">
        <v>87</v>
      </c>
      <c r="AW1267" s="13" t="s">
        <v>43</v>
      </c>
      <c r="AX1267" s="13" t="s">
        <v>79</v>
      </c>
      <c r="AY1267" s="235" t="s">
        <v>406</v>
      </c>
    </row>
    <row r="1268" spans="2:65" s="13" customFormat="1" x14ac:dyDescent="0.3">
      <c r="B1268" s="225"/>
      <c r="C1268" s="226"/>
      <c r="D1268" s="215" t="s">
        <v>417</v>
      </c>
      <c r="E1268" s="227" t="s">
        <v>36</v>
      </c>
      <c r="F1268" s="228" t="s">
        <v>6001</v>
      </c>
      <c r="G1268" s="226"/>
      <c r="H1268" s="229">
        <v>0.85</v>
      </c>
      <c r="I1268" s="230"/>
      <c r="J1268" s="226"/>
      <c r="K1268" s="226"/>
      <c r="L1268" s="231"/>
      <c r="M1268" s="232"/>
      <c r="N1268" s="233"/>
      <c r="O1268" s="233"/>
      <c r="P1268" s="233"/>
      <c r="Q1268" s="233"/>
      <c r="R1268" s="233"/>
      <c r="S1268" s="233"/>
      <c r="T1268" s="234"/>
      <c r="AT1268" s="235" t="s">
        <v>417</v>
      </c>
      <c r="AU1268" s="235" t="s">
        <v>87</v>
      </c>
      <c r="AV1268" s="13" t="s">
        <v>87</v>
      </c>
      <c r="AW1268" s="13" t="s">
        <v>43</v>
      </c>
      <c r="AX1268" s="13" t="s">
        <v>79</v>
      </c>
      <c r="AY1268" s="235" t="s">
        <v>406</v>
      </c>
    </row>
    <row r="1269" spans="2:65" s="12" customFormat="1" x14ac:dyDescent="0.3">
      <c r="B1269" s="213"/>
      <c r="C1269" s="214"/>
      <c r="D1269" s="215" t="s">
        <v>417</v>
      </c>
      <c r="E1269" s="216" t="s">
        <v>36</v>
      </c>
      <c r="F1269" s="217" t="s">
        <v>5434</v>
      </c>
      <c r="G1269" s="214"/>
      <c r="H1269" s="218" t="s">
        <v>36</v>
      </c>
      <c r="I1269" s="219"/>
      <c r="J1269" s="214"/>
      <c r="K1269" s="214"/>
      <c r="L1269" s="220"/>
      <c r="M1269" s="221"/>
      <c r="N1269" s="222"/>
      <c r="O1269" s="222"/>
      <c r="P1269" s="222"/>
      <c r="Q1269" s="222"/>
      <c r="R1269" s="222"/>
      <c r="S1269" s="222"/>
      <c r="T1269" s="223"/>
      <c r="AT1269" s="224" t="s">
        <v>417</v>
      </c>
      <c r="AU1269" s="224" t="s">
        <v>87</v>
      </c>
      <c r="AV1269" s="12" t="s">
        <v>23</v>
      </c>
      <c r="AW1269" s="12" t="s">
        <v>43</v>
      </c>
      <c r="AX1269" s="12" t="s">
        <v>79</v>
      </c>
      <c r="AY1269" s="224" t="s">
        <v>406</v>
      </c>
    </row>
    <row r="1270" spans="2:65" s="13" customFormat="1" x14ac:dyDescent="0.3">
      <c r="B1270" s="225"/>
      <c r="C1270" s="226"/>
      <c r="D1270" s="215" t="s">
        <v>417</v>
      </c>
      <c r="E1270" s="227" t="s">
        <v>36</v>
      </c>
      <c r="F1270" s="228" t="s">
        <v>6002</v>
      </c>
      <c r="G1270" s="226"/>
      <c r="H1270" s="229">
        <v>0.6</v>
      </c>
      <c r="I1270" s="230"/>
      <c r="J1270" s="226"/>
      <c r="K1270" s="226"/>
      <c r="L1270" s="231"/>
      <c r="M1270" s="232"/>
      <c r="N1270" s="233"/>
      <c r="O1270" s="233"/>
      <c r="P1270" s="233"/>
      <c r="Q1270" s="233"/>
      <c r="R1270" s="233"/>
      <c r="S1270" s="233"/>
      <c r="T1270" s="234"/>
      <c r="AT1270" s="235" t="s">
        <v>417</v>
      </c>
      <c r="AU1270" s="235" t="s">
        <v>87</v>
      </c>
      <c r="AV1270" s="13" t="s">
        <v>87</v>
      </c>
      <c r="AW1270" s="13" t="s">
        <v>43</v>
      </c>
      <c r="AX1270" s="13" t="s">
        <v>79</v>
      </c>
      <c r="AY1270" s="235" t="s">
        <v>406</v>
      </c>
    </row>
    <row r="1271" spans="2:65" s="14" customFormat="1" x14ac:dyDescent="0.3">
      <c r="B1271" s="236"/>
      <c r="C1271" s="237"/>
      <c r="D1271" s="247" t="s">
        <v>417</v>
      </c>
      <c r="E1271" s="248" t="s">
        <v>36</v>
      </c>
      <c r="F1271" s="249" t="s">
        <v>421</v>
      </c>
      <c r="G1271" s="237"/>
      <c r="H1271" s="250">
        <v>2.17</v>
      </c>
      <c r="I1271" s="241"/>
      <c r="J1271" s="237"/>
      <c r="K1271" s="237"/>
      <c r="L1271" s="242"/>
      <c r="M1271" s="243"/>
      <c r="N1271" s="244"/>
      <c r="O1271" s="244"/>
      <c r="P1271" s="244"/>
      <c r="Q1271" s="244"/>
      <c r="R1271" s="244"/>
      <c r="S1271" s="244"/>
      <c r="T1271" s="245"/>
      <c r="AT1271" s="246" t="s">
        <v>417</v>
      </c>
      <c r="AU1271" s="246" t="s">
        <v>87</v>
      </c>
      <c r="AV1271" s="14" t="s">
        <v>415</v>
      </c>
      <c r="AW1271" s="14" t="s">
        <v>43</v>
      </c>
      <c r="AX1271" s="14" t="s">
        <v>23</v>
      </c>
      <c r="AY1271" s="246" t="s">
        <v>406</v>
      </c>
    </row>
    <row r="1272" spans="2:65" s="1" customFormat="1" ht="22.5" customHeight="1" x14ac:dyDescent="0.3">
      <c r="B1272" s="37"/>
      <c r="C1272" s="201" t="s">
        <v>2190</v>
      </c>
      <c r="D1272" s="201" t="s">
        <v>410</v>
      </c>
      <c r="E1272" s="202" t="s">
        <v>1821</v>
      </c>
      <c r="F1272" s="203" t="s">
        <v>1822</v>
      </c>
      <c r="G1272" s="204" t="s">
        <v>596</v>
      </c>
      <c r="H1272" s="205">
        <v>52.2</v>
      </c>
      <c r="I1272" s="206"/>
      <c r="J1272" s="207">
        <f>ROUND(I1272*H1272,2)</f>
        <v>0</v>
      </c>
      <c r="K1272" s="203" t="s">
        <v>36</v>
      </c>
      <c r="L1272" s="57"/>
      <c r="M1272" s="208" t="s">
        <v>36</v>
      </c>
      <c r="N1272" s="209" t="s">
        <v>50</v>
      </c>
      <c r="O1272" s="38"/>
      <c r="P1272" s="210">
        <f>O1272*H1272</f>
        <v>0</v>
      </c>
      <c r="Q1272" s="210">
        <v>3.2000000000000003E-4</v>
      </c>
      <c r="R1272" s="210">
        <f>Q1272*H1272</f>
        <v>1.6704000000000004E-2</v>
      </c>
      <c r="S1272" s="210">
        <v>0</v>
      </c>
      <c r="T1272" s="211">
        <f>S1272*H1272</f>
        <v>0</v>
      </c>
      <c r="AR1272" s="19" t="s">
        <v>415</v>
      </c>
      <c r="AT1272" s="19" t="s">
        <v>410</v>
      </c>
      <c r="AU1272" s="19" t="s">
        <v>87</v>
      </c>
      <c r="AY1272" s="19" t="s">
        <v>406</v>
      </c>
      <c r="BE1272" s="212">
        <f>IF(N1272="základní",J1272,0)</f>
        <v>0</v>
      </c>
      <c r="BF1272" s="212">
        <f>IF(N1272="snížená",J1272,0)</f>
        <v>0</v>
      </c>
      <c r="BG1272" s="212">
        <f>IF(N1272="zákl. přenesená",J1272,0)</f>
        <v>0</v>
      </c>
      <c r="BH1272" s="212">
        <f>IF(N1272="sníž. přenesená",J1272,0)</f>
        <v>0</v>
      </c>
      <c r="BI1272" s="212">
        <f>IF(N1272="nulová",J1272,0)</f>
        <v>0</v>
      </c>
      <c r="BJ1272" s="19" t="s">
        <v>23</v>
      </c>
      <c r="BK1272" s="212">
        <f>ROUND(I1272*H1272,2)</f>
        <v>0</v>
      </c>
      <c r="BL1272" s="19" t="s">
        <v>415</v>
      </c>
      <c r="BM1272" s="19" t="s">
        <v>6003</v>
      </c>
    </row>
    <row r="1273" spans="2:65" s="12" customFormat="1" x14ac:dyDescent="0.3">
      <c r="B1273" s="213"/>
      <c r="C1273" s="214"/>
      <c r="D1273" s="215" t="s">
        <v>417</v>
      </c>
      <c r="E1273" s="216" t="s">
        <v>36</v>
      </c>
      <c r="F1273" s="217" t="s">
        <v>1910</v>
      </c>
      <c r="G1273" s="214"/>
      <c r="H1273" s="218" t="s">
        <v>36</v>
      </c>
      <c r="I1273" s="219"/>
      <c r="J1273" s="214"/>
      <c r="K1273" s="214"/>
      <c r="L1273" s="220"/>
      <c r="M1273" s="221"/>
      <c r="N1273" s="222"/>
      <c r="O1273" s="222"/>
      <c r="P1273" s="222"/>
      <c r="Q1273" s="222"/>
      <c r="R1273" s="222"/>
      <c r="S1273" s="222"/>
      <c r="T1273" s="223"/>
      <c r="AT1273" s="224" t="s">
        <v>417</v>
      </c>
      <c r="AU1273" s="224" t="s">
        <v>87</v>
      </c>
      <c r="AV1273" s="12" t="s">
        <v>23</v>
      </c>
      <c r="AW1273" s="12" t="s">
        <v>43</v>
      </c>
      <c r="AX1273" s="12" t="s">
        <v>79</v>
      </c>
      <c r="AY1273" s="224" t="s">
        <v>406</v>
      </c>
    </row>
    <row r="1274" spans="2:65" s="13" customFormat="1" x14ac:dyDescent="0.3">
      <c r="B1274" s="225"/>
      <c r="C1274" s="226"/>
      <c r="D1274" s="215" t="s">
        <v>417</v>
      </c>
      <c r="E1274" s="227" t="s">
        <v>36</v>
      </c>
      <c r="F1274" s="228" t="s">
        <v>6004</v>
      </c>
      <c r="G1274" s="226"/>
      <c r="H1274" s="229">
        <v>17.8</v>
      </c>
      <c r="I1274" s="230"/>
      <c r="J1274" s="226"/>
      <c r="K1274" s="226"/>
      <c r="L1274" s="231"/>
      <c r="M1274" s="232"/>
      <c r="N1274" s="233"/>
      <c r="O1274" s="233"/>
      <c r="P1274" s="233"/>
      <c r="Q1274" s="233"/>
      <c r="R1274" s="233"/>
      <c r="S1274" s="233"/>
      <c r="T1274" s="234"/>
      <c r="AT1274" s="235" t="s">
        <v>417</v>
      </c>
      <c r="AU1274" s="235" t="s">
        <v>87</v>
      </c>
      <c r="AV1274" s="13" t="s">
        <v>87</v>
      </c>
      <c r="AW1274" s="13" t="s">
        <v>43</v>
      </c>
      <c r="AX1274" s="13" t="s">
        <v>79</v>
      </c>
      <c r="AY1274" s="235" t="s">
        <v>406</v>
      </c>
    </row>
    <row r="1275" spans="2:65" s="13" customFormat="1" x14ac:dyDescent="0.3">
      <c r="B1275" s="225"/>
      <c r="C1275" s="226"/>
      <c r="D1275" s="215" t="s">
        <v>417</v>
      </c>
      <c r="E1275" s="227" t="s">
        <v>36</v>
      </c>
      <c r="F1275" s="228" t="s">
        <v>6005</v>
      </c>
      <c r="G1275" s="226"/>
      <c r="H1275" s="229">
        <v>17.100000000000001</v>
      </c>
      <c r="I1275" s="230"/>
      <c r="J1275" s="226"/>
      <c r="K1275" s="226"/>
      <c r="L1275" s="231"/>
      <c r="M1275" s="232"/>
      <c r="N1275" s="233"/>
      <c r="O1275" s="233"/>
      <c r="P1275" s="233"/>
      <c r="Q1275" s="233"/>
      <c r="R1275" s="233"/>
      <c r="S1275" s="233"/>
      <c r="T1275" s="234"/>
      <c r="AT1275" s="235" t="s">
        <v>417</v>
      </c>
      <c r="AU1275" s="235" t="s">
        <v>87</v>
      </c>
      <c r="AV1275" s="13" t="s">
        <v>87</v>
      </c>
      <c r="AW1275" s="13" t="s">
        <v>43</v>
      </c>
      <c r="AX1275" s="13" t="s">
        <v>79</v>
      </c>
      <c r="AY1275" s="235" t="s">
        <v>406</v>
      </c>
    </row>
    <row r="1276" spans="2:65" s="13" customFormat="1" x14ac:dyDescent="0.3">
      <c r="B1276" s="225"/>
      <c r="C1276" s="226"/>
      <c r="D1276" s="215" t="s">
        <v>417</v>
      </c>
      <c r="E1276" s="227" t="s">
        <v>36</v>
      </c>
      <c r="F1276" s="228" t="s">
        <v>6006</v>
      </c>
      <c r="G1276" s="226"/>
      <c r="H1276" s="229">
        <v>17.3</v>
      </c>
      <c r="I1276" s="230"/>
      <c r="J1276" s="226"/>
      <c r="K1276" s="226"/>
      <c r="L1276" s="231"/>
      <c r="M1276" s="232"/>
      <c r="N1276" s="233"/>
      <c r="O1276" s="233"/>
      <c r="P1276" s="233"/>
      <c r="Q1276" s="233"/>
      <c r="R1276" s="233"/>
      <c r="S1276" s="233"/>
      <c r="T1276" s="234"/>
      <c r="AT1276" s="235" t="s">
        <v>417</v>
      </c>
      <c r="AU1276" s="235" t="s">
        <v>87</v>
      </c>
      <c r="AV1276" s="13" t="s">
        <v>87</v>
      </c>
      <c r="AW1276" s="13" t="s">
        <v>43</v>
      </c>
      <c r="AX1276" s="13" t="s">
        <v>79</v>
      </c>
      <c r="AY1276" s="235" t="s">
        <v>406</v>
      </c>
    </row>
    <row r="1277" spans="2:65" s="14" customFormat="1" x14ac:dyDescent="0.3">
      <c r="B1277" s="236"/>
      <c r="C1277" s="237"/>
      <c r="D1277" s="247" t="s">
        <v>417</v>
      </c>
      <c r="E1277" s="248" t="s">
        <v>36</v>
      </c>
      <c r="F1277" s="249" t="s">
        <v>421</v>
      </c>
      <c r="G1277" s="237"/>
      <c r="H1277" s="250">
        <v>52.2</v>
      </c>
      <c r="I1277" s="241"/>
      <c r="J1277" s="237"/>
      <c r="K1277" s="237"/>
      <c r="L1277" s="242"/>
      <c r="M1277" s="243"/>
      <c r="N1277" s="244"/>
      <c r="O1277" s="244"/>
      <c r="P1277" s="244"/>
      <c r="Q1277" s="244"/>
      <c r="R1277" s="244"/>
      <c r="S1277" s="244"/>
      <c r="T1277" s="245"/>
      <c r="AT1277" s="246" t="s">
        <v>417</v>
      </c>
      <c r="AU1277" s="246" t="s">
        <v>87</v>
      </c>
      <c r="AV1277" s="14" t="s">
        <v>415</v>
      </c>
      <c r="AW1277" s="14" t="s">
        <v>43</v>
      </c>
      <c r="AX1277" s="14" t="s">
        <v>23</v>
      </c>
      <c r="AY1277" s="246" t="s">
        <v>406</v>
      </c>
    </row>
    <row r="1278" spans="2:65" s="1" customFormat="1" ht="22.5" customHeight="1" x14ac:dyDescent="0.3">
      <c r="B1278" s="37"/>
      <c r="C1278" s="201" t="s">
        <v>2195</v>
      </c>
      <c r="D1278" s="201" t="s">
        <v>410</v>
      </c>
      <c r="E1278" s="202" t="s">
        <v>1826</v>
      </c>
      <c r="F1278" s="203" t="s">
        <v>1827</v>
      </c>
      <c r="G1278" s="204" t="s">
        <v>596</v>
      </c>
      <c r="H1278" s="205">
        <v>24.6</v>
      </c>
      <c r="I1278" s="206"/>
      <c r="J1278" s="207">
        <f>ROUND(I1278*H1278,2)</f>
        <v>0</v>
      </c>
      <c r="K1278" s="203" t="s">
        <v>36</v>
      </c>
      <c r="L1278" s="57"/>
      <c r="M1278" s="208" t="s">
        <v>36</v>
      </c>
      <c r="N1278" s="209" t="s">
        <v>50</v>
      </c>
      <c r="O1278" s="38"/>
      <c r="P1278" s="210">
        <f>O1278*H1278</f>
        <v>0</v>
      </c>
      <c r="Q1278" s="210">
        <v>2.8E-3</v>
      </c>
      <c r="R1278" s="210">
        <f>Q1278*H1278</f>
        <v>6.8879999999999997E-2</v>
      </c>
      <c r="S1278" s="210">
        <v>0</v>
      </c>
      <c r="T1278" s="211">
        <f>S1278*H1278</f>
        <v>0</v>
      </c>
      <c r="AR1278" s="19" t="s">
        <v>415</v>
      </c>
      <c r="AT1278" s="19" t="s">
        <v>410</v>
      </c>
      <c r="AU1278" s="19" t="s">
        <v>87</v>
      </c>
      <c r="AY1278" s="19" t="s">
        <v>406</v>
      </c>
      <c r="BE1278" s="212">
        <f>IF(N1278="základní",J1278,0)</f>
        <v>0</v>
      </c>
      <c r="BF1278" s="212">
        <f>IF(N1278="snížená",J1278,0)</f>
        <v>0</v>
      </c>
      <c r="BG1278" s="212">
        <f>IF(N1278="zákl. přenesená",J1278,0)</f>
        <v>0</v>
      </c>
      <c r="BH1278" s="212">
        <f>IF(N1278="sníž. přenesená",J1278,0)</f>
        <v>0</v>
      </c>
      <c r="BI1278" s="212">
        <f>IF(N1278="nulová",J1278,0)</f>
        <v>0</v>
      </c>
      <c r="BJ1278" s="19" t="s">
        <v>23</v>
      </c>
      <c r="BK1278" s="212">
        <f>ROUND(I1278*H1278,2)</f>
        <v>0</v>
      </c>
      <c r="BL1278" s="19" t="s">
        <v>415</v>
      </c>
      <c r="BM1278" s="19" t="s">
        <v>6007</v>
      </c>
    </row>
    <row r="1279" spans="2:65" s="12" customFormat="1" x14ac:dyDescent="0.3">
      <c r="B1279" s="213"/>
      <c r="C1279" s="214"/>
      <c r="D1279" s="215" t="s">
        <v>417</v>
      </c>
      <c r="E1279" s="216" t="s">
        <v>36</v>
      </c>
      <c r="F1279" s="217" t="s">
        <v>1910</v>
      </c>
      <c r="G1279" s="214"/>
      <c r="H1279" s="218" t="s">
        <v>36</v>
      </c>
      <c r="I1279" s="219"/>
      <c r="J1279" s="214"/>
      <c r="K1279" s="214"/>
      <c r="L1279" s="220"/>
      <c r="M1279" s="221"/>
      <c r="N1279" s="222"/>
      <c r="O1279" s="222"/>
      <c r="P1279" s="222"/>
      <c r="Q1279" s="222"/>
      <c r="R1279" s="222"/>
      <c r="S1279" s="222"/>
      <c r="T1279" s="223"/>
      <c r="AT1279" s="224" t="s">
        <v>417</v>
      </c>
      <c r="AU1279" s="224" t="s">
        <v>87</v>
      </c>
      <c r="AV1279" s="12" t="s">
        <v>23</v>
      </c>
      <c r="AW1279" s="12" t="s">
        <v>43</v>
      </c>
      <c r="AX1279" s="12" t="s">
        <v>79</v>
      </c>
      <c r="AY1279" s="224" t="s">
        <v>406</v>
      </c>
    </row>
    <row r="1280" spans="2:65" s="13" customFormat="1" x14ac:dyDescent="0.3">
      <c r="B1280" s="225"/>
      <c r="C1280" s="226"/>
      <c r="D1280" s="215" t="s">
        <v>417</v>
      </c>
      <c r="E1280" s="227" t="s">
        <v>36</v>
      </c>
      <c r="F1280" s="228" t="s">
        <v>6008</v>
      </c>
      <c r="G1280" s="226"/>
      <c r="H1280" s="229">
        <v>12.2</v>
      </c>
      <c r="I1280" s="230"/>
      <c r="J1280" s="226"/>
      <c r="K1280" s="226"/>
      <c r="L1280" s="231"/>
      <c r="M1280" s="232"/>
      <c r="N1280" s="233"/>
      <c r="O1280" s="233"/>
      <c r="P1280" s="233"/>
      <c r="Q1280" s="233"/>
      <c r="R1280" s="233"/>
      <c r="S1280" s="233"/>
      <c r="T1280" s="234"/>
      <c r="AT1280" s="235" t="s">
        <v>417</v>
      </c>
      <c r="AU1280" s="235" t="s">
        <v>87</v>
      </c>
      <c r="AV1280" s="13" t="s">
        <v>87</v>
      </c>
      <c r="AW1280" s="13" t="s">
        <v>43</v>
      </c>
      <c r="AX1280" s="13" t="s">
        <v>79</v>
      </c>
      <c r="AY1280" s="235" t="s">
        <v>406</v>
      </c>
    </row>
    <row r="1281" spans="2:65" s="13" customFormat="1" x14ac:dyDescent="0.3">
      <c r="B1281" s="225"/>
      <c r="C1281" s="226"/>
      <c r="D1281" s="215" t="s">
        <v>417</v>
      </c>
      <c r="E1281" s="227" t="s">
        <v>36</v>
      </c>
      <c r="F1281" s="228" t="s">
        <v>6009</v>
      </c>
      <c r="G1281" s="226"/>
      <c r="H1281" s="229">
        <v>5.2</v>
      </c>
      <c r="I1281" s="230"/>
      <c r="J1281" s="226"/>
      <c r="K1281" s="226"/>
      <c r="L1281" s="231"/>
      <c r="M1281" s="232"/>
      <c r="N1281" s="233"/>
      <c r="O1281" s="233"/>
      <c r="P1281" s="233"/>
      <c r="Q1281" s="233"/>
      <c r="R1281" s="233"/>
      <c r="S1281" s="233"/>
      <c r="T1281" s="234"/>
      <c r="AT1281" s="235" t="s">
        <v>417</v>
      </c>
      <c r="AU1281" s="235" t="s">
        <v>87</v>
      </c>
      <c r="AV1281" s="13" t="s">
        <v>87</v>
      </c>
      <c r="AW1281" s="13" t="s">
        <v>43</v>
      </c>
      <c r="AX1281" s="13" t="s">
        <v>79</v>
      </c>
      <c r="AY1281" s="235" t="s">
        <v>406</v>
      </c>
    </row>
    <row r="1282" spans="2:65" s="13" customFormat="1" x14ac:dyDescent="0.3">
      <c r="B1282" s="225"/>
      <c r="C1282" s="226"/>
      <c r="D1282" s="215" t="s">
        <v>417</v>
      </c>
      <c r="E1282" s="227" t="s">
        <v>36</v>
      </c>
      <c r="F1282" s="228" t="s">
        <v>6010</v>
      </c>
      <c r="G1282" s="226"/>
      <c r="H1282" s="229">
        <v>7.2</v>
      </c>
      <c r="I1282" s="230"/>
      <c r="J1282" s="226"/>
      <c r="K1282" s="226"/>
      <c r="L1282" s="231"/>
      <c r="M1282" s="232"/>
      <c r="N1282" s="233"/>
      <c r="O1282" s="233"/>
      <c r="P1282" s="233"/>
      <c r="Q1282" s="233"/>
      <c r="R1282" s="233"/>
      <c r="S1282" s="233"/>
      <c r="T1282" s="234"/>
      <c r="AT1282" s="235" t="s">
        <v>417</v>
      </c>
      <c r="AU1282" s="235" t="s">
        <v>87</v>
      </c>
      <c r="AV1282" s="13" t="s">
        <v>87</v>
      </c>
      <c r="AW1282" s="13" t="s">
        <v>43</v>
      </c>
      <c r="AX1282" s="13" t="s">
        <v>79</v>
      </c>
      <c r="AY1282" s="235" t="s">
        <v>406</v>
      </c>
    </row>
    <row r="1283" spans="2:65" s="14" customFormat="1" x14ac:dyDescent="0.3">
      <c r="B1283" s="236"/>
      <c r="C1283" s="237"/>
      <c r="D1283" s="247" t="s">
        <v>417</v>
      </c>
      <c r="E1283" s="248" t="s">
        <v>36</v>
      </c>
      <c r="F1283" s="249" t="s">
        <v>421</v>
      </c>
      <c r="G1283" s="237"/>
      <c r="H1283" s="250">
        <v>24.6</v>
      </c>
      <c r="I1283" s="241"/>
      <c r="J1283" s="237"/>
      <c r="K1283" s="237"/>
      <c r="L1283" s="242"/>
      <c r="M1283" s="243"/>
      <c r="N1283" s="244"/>
      <c r="O1283" s="244"/>
      <c r="P1283" s="244"/>
      <c r="Q1283" s="244"/>
      <c r="R1283" s="244"/>
      <c r="S1283" s="244"/>
      <c r="T1283" s="245"/>
      <c r="AT1283" s="246" t="s">
        <v>417</v>
      </c>
      <c r="AU1283" s="246" t="s">
        <v>87</v>
      </c>
      <c r="AV1283" s="14" t="s">
        <v>415</v>
      </c>
      <c r="AW1283" s="14" t="s">
        <v>43</v>
      </c>
      <c r="AX1283" s="14" t="s">
        <v>23</v>
      </c>
      <c r="AY1283" s="246" t="s">
        <v>406</v>
      </c>
    </row>
    <row r="1284" spans="2:65" s="1" customFormat="1" ht="31.5" customHeight="1" x14ac:dyDescent="0.3">
      <c r="B1284" s="37"/>
      <c r="C1284" s="201" t="s">
        <v>2199</v>
      </c>
      <c r="D1284" s="201" t="s">
        <v>410</v>
      </c>
      <c r="E1284" s="202" t="s">
        <v>6011</v>
      </c>
      <c r="F1284" s="203" t="s">
        <v>6012</v>
      </c>
      <c r="G1284" s="204" t="s">
        <v>1363</v>
      </c>
      <c r="H1284" s="205">
        <v>1</v>
      </c>
      <c r="I1284" s="206"/>
      <c r="J1284" s="207">
        <f>ROUND(I1284*H1284,2)</f>
        <v>0</v>
      </c>
      <c r="K1284" s="203" t="s">
        <v>36</v>
      </c>
      <c r="L1284" s="57"/>
      <c r="M1284" s="208" t="s">
        <v>36</v>
      </c>
      <c r="N1284" s="209" t="s">
        <v>50</v>
      </c>
      <c r="O1284" s="38"/>
      <c r="P1284" s="210">
        <f>O1284*H1284</f>
        <v>0</v>
      </c>
      <c r="Q1284" s="210">
        <v>5.64</v>
      </c>
      <c r="R1284" s="210">
        <f>Q1284*H1284</f>
        <v>5.64</v>
      </c>
      <c r="S1284" s="210">
        <v>0</v>
      </c>
      <c r="T1284" s="211">
        <f>S1284*H1284</f>
        <v>0</v>
      </c>
      <c r="AR1284" s="19" t="s">
        <v>415</v>
      </c>
      <c r="AT1284" s="19" t="s">
        <v>410</v>
      </c>
      <c r="AU1284" s="19" t="s">
        <v>87</v>
      </c>
      <c r="AY1284" s="19" t="s">
        <v>406</v>
      </c>
      <c r="BE1284" s="212">
        <f>IF(N1284="základní",J1284,0)</f>
        <v>0</v>
      </c>
      <c r="BF1284" s="212">
        <f>IF(N1284="snížená",J1284,0)</f>
        <v>0</v>
      </c>
      <c r="BG1284" s="212">
        <f>IF(N1284="zákl. přenesená",J1284,0)</f>
        <v>0</v>
      </c>
      <c r="BH1284" s="212">
        <f>IF(N1284="sníž. přenesená",J1284,0)</f>
        <v>0</v>
      </c>
      <c r="BI1284" s="212">
        <f>IF(N1284="nulová",J1284,0)</f>
        <v>0</v>
      </c>
      <c r="BJ1284" s="19" t="s">
        <v>23</v>
      </c>
      <c r="BK1284" s="212">
        <f>ROUND(I1284*H1284,2)</f>
        <v>0</v>
      </c>
      <c r="BL1284" s="19" t="s">
        <v>415</v>
      </c>
      <c r="BM1284" s="19" t="s">
        <v>6013</v>
      </c>
    </row>
    <row r="1285" spans="2:65" s="1" customFormat="1" ht="31.5" customHeight="1" x14ac:dyDescent="0.3">
      <c r="B1285" s="37"/>
      <c r="C1285" s="201" t="s">
        <v>2204</v>
      </c>
      <c r="D1285" s="201" t="s">
        <v>410</v>
      </c>
      <c r="E1285" s="202" t="s">
        <v>6014</v>
      </c>
      <c r="F1285" s="203" t="s">
        <v>6015</v>
      </c>
      <c r="G1285" s="204" t="s">
        <v>1363</v>
      </c>
      <c r="H1285" s="205">
        <v>1</v>
      </c>
      <c r="I1285" s="206"/>
      <c r="J1285" s="207">
        <f>ROUND(I1285*H1285,2)</f>
        <v>0</v>
      </c>
      <c r="K1285" s="203" t="s">
        <v>36</v>
      </c>
      <c r="L1285" s="57"/>
      <c r="M1285" s="208" t="s">
        <v>36</v>
      </c>
      <c r="N1285" s="209" t="s">
        <v>50</v>
      </c>
      <c r="O1285" s="38"/>
      <c r="P1285" s="210">
        <f>O1285*H1285</f>
        <v>0</v>
      </c>
      <c r="Q1285" s="210">
        <v>1.109</v>
      </c>
      <c r="R1285" s="210">
        <f>Q1285*H1285</f>
        <v>1.109</v>
      </c>
      <c r="S1285" s="210">
        <v>0</v>
      </c>
      <c r="T1285" s="211">
        <f>S1285*H1285</f>
        <v>0</v>
      </c>
      <c r="AR1285" s="19" t="s">
        <v>415</v>
      </c>
      <c r="AT1285" s="19" t="s">
        <v>410</v>
      </c>
      <c r="AU1285" s="19" t="s">
        <v>87</v>
      </c>
      <c r="AY1285" s="19" t="s">
        <v>406</v>
      </c>
      <c r="BE1285" s="212">
        <f>IF(N1285="základní",J1285,0)</f>
        <v>0</v>
      </c>
      <c r="BF1285" s="212">
        <f>IF(N1285="snížená",J1285,0)</f>
        <v>0</v>
      </c>
      <c r="BG1285" s="212">
        <f>IF(N1285="zákl. přenesená",J1285,0)</f>
        <v>0</v>
      </c>
      <c r="BH1285" s="212">
        <f>IF(N1285="sníž. přenesená",J1285,0)</f>
        <v>0</v>
      </c>
      <c r="BI1285" s="212">
        <f>IF(N1285="nulová",J1285,0)</f>
        <v>0</v>
      </c>
      <c r="BJ1285" s="19" t="s">
        <v>23</v>
      </c>
      <c r="BK1285" s="212">
        <f>ROUND(I1285*H1285,2)</f>
        <v>0</v>
      </c>
      <c r="BL1285" s="19" t="s">
        <v>415</v>
      </c>
      <c r="BM1285" s="19" t="s">
        <v>6016</v>
      </c>
    </row>
    <row r="1286" spans="2:65" s="1" customFormat="1" ht="31.5" customHeight="1" x14ac:dyDescent="0.3">
      <c r="B1286" s="37"/>
      <c r="C1286" s="201" t="s">
        <v>2208</v>
      </c>
      <c r="D1286" s="201" t="s">
        <v>410</v>
      </c>
      <c r="E1286" s="202" t="s">
        <v>6017</v>
      </c>
      <c r="F1286" s="203" t="s">
        <v>6018</v>
      </c>
      <c r="G1286" s="204" t="s">
        <v>1363</v>
      </c>
      <c r="H1286" s="205">
        <v>1</v>
      </c>
      <c r="I1286" s="206"/>
      <c r="J1286" s="207">
        <f>ROUND(I1286*H1286,2)</f>
        <v>0</v>
      </c>
      <c r="K1286" s="203" t="s">
        <v>36</v>
      </c>
      <c r="L1286" s="57"/>
      <c r="M1286" s="208" t="s">
        <v>36</v>
      </c>
      <c r="N1286" s="209" t="s">
        <v>50</v>
      </c>
      <c r="O1286" s="38"/>
      <c r="P1286" s="210">
        <f>O1286*H1286</f>
        <v>0</v>
      </c>
      <c r="Q1286" s="210">
        <v>2.72</v>
      </c>
      <c r="R1286" s="210">
        <f>Q1286*H1286</f>
        <v>2.72</v>
      </c>
      <c r="S1286" s="210">
        <v>0</v>
      </c>
      <c r="T1286" s="211">
        <f>S1286*H1286</f>
        <v>0</v>
      </c>
      <c r="AR1286" s="19" t="s">
        <v>415</v>
      </c>
      <c r="AT1286" s="19" t="s">
        <v>410</v>
      </c>
      <c r="AU1286" s="19" t="s">
        <v>87</v>
      </c>
      <c r="AY1286" s="19" t="s">
        <v>406</v>
      </c>
      <c r="BE1286" s="212">
        <f>IF(N1286="základní",J1286,0)</f>
        <v>0</v>
      </c>
      <c r="BF1286" s="212">
        <f>IF(N1286="snížená",J1286,0)</f>
        <v>0</v>
      </c>
      <c r="BG1286" s="212">
        <f>IF(N1286="zákl. přenesená",J1286,0)</f>
        <v>0</v>
      </c>
      <c r="BH1286" s="212">
        <f>IF(N1286="sníž. přenesená",J1286,0)</f>
        <v>0</v>
      </c>
      <c r="BI1286" s="212">
        <f>IF(N1286="nulová",J1286,0)</f>
        <v>0</v>
      </c>
      <c r="BJ1286" s="19" t="s">
        <v>23</v>
      </c>
      <c r="BK1286" s="212">
        <f>ROUND(I1286*H1286,2)</f>
        <v>0</v>
      </c>
      <c r="BL1286" s="19" t="s">
        <v>415</v>
      </c>
      <c r="BM1286" s="19" t="s">
        <v>6019</v>
      </c>
    </row>
    <row r="1287" spans="2:65" s="1" customFormat="1" ht="22.5" customHeight="1" x14ac:dyDescent="0.3">
      <c r="B1287" s="37"/>
      <c r="C1287" s="201" t="s">
        <v>2212</v>
      </c>
      <c r="D1287" s="201" t="s">
        <v>410</v>
      </c>
      <c r="E1287" s="202" t="s">
        <v>2442</v>
      </c>
      <c r="F1287" s="203" t="s">
        <v>2443</v>
      </c>
      <c r="G1287" s="204" t="s">
        <v>1363</v>
      </c>
      <c r="H1287" s="205">
        <v>3</v>
      </c>
      <c r="I1287" s="206"/>
      <c r="J1287" s="207">
        <f>ROUND(I1287*H1287,2)</f>
        <v>0</v>
      </c>
      <c r="K1287" s="203" t="s">
        <v>414</v>
      </c>
      <c r="L1287" s="57"/>
      <c r="M1287" s="208" t="s">
        <v>36</v>
      </c>
      <c r="N1287" s="209" t="s">
        <v>50</v>
      </c>
      <c r="O1287" s="38"/>
      <c r="P1287" s="210">
        <f>O1287*H1287</f>
        <v>0</v>
      </c>
      <c r="Q1287" s="210">
        <v>9.1800000000000007E-3</v>
      </c>
      <c r="R1287" s="210">
        <f>Q1287*H1287</f>
        <v>2.7540000000000002E-2</v>
      </c>
      <c r="S1287" s="210">
        <v>0</v>
      </c>
      <c r="T1287" s="211">
        <f>S1287*H1287</f>
        <v>0</v>
      </c>
      <c r="AR1287" s="19" t="s">
        <v>415</v>
      </c>
      <c r="AT1287" s="19" t="s">
        <v>410</v>
      </c>
      <c r="AU1287" s="19" t="s">
        <v>87</v>
      </c>
      <c r="AY1287" s="19" t="s">
        <v>406</v>
      </c>
      <c r="BE1287" s="212">
        <f>IF(N1287="základní",J1287,0)</f>
        <v>0</v>
      </c>
      <c r="BF1287" s="212">
        <f>IF(N1287="snížená",J1287,0)</f>
        <v>0</v>
      </c>
      <c r="BG1287" s="212">
        <f>IF(N1287="zákl. přenesená",J1287,0)</f>
        <v>0</v>
      </c>
      <c r="BH1287" s="212">
        <f>IF(N1287="sníž. přenesená",J1287,0)</f>
        <v>0</v>
      </c>
      <c r="BI1287" s="212">
        <f>IF(N1287="nulová",J1287,0)</f>
        <v>0</v>
      </c>
      <c r="BJ1287" s="19" t="s">
        <v>23</v>
      </c>
      <c r="BK1287" s="212">
        <f>ROUND(I1287*H1287,2)</f>
        <v>0</v>
      </c>
      <c r="BL1287" s="19" t="s">
        <v>415</v>
      </c>
      <c r="BM1287" s="19" t="s">
        <v>6020</v>
      </c>
    </row>
    <row r="1288" spans="2:65" s="13" customFormat="1" x14ac:dyDescent="0.3">
      <c r="B1288" s="225"/>
      <c r="C1288" s="226"/>
      <c r="D1288" s="247" t="s">
        <v>417</v>
      </c>
      <c r="E1288" s="251" t="s">
        <v>36</v>
      </c>
      <c r="F1288" s="252" t="s">
        <v>6021</v>
      </c>
      <c r="G1288" s="226"/>
      <c r="H1288" s="253">
        <v>3</v>
      </c>
      <c r="I1288" s="230"/>
      <c r="J1288" s="226"/>
      <c r="K1288" s="226"/>
      <c r="L1288" s="231"/>
      <c r="M1288" s="232"/>
      <c r="N1288" s="233"/>
      <c r="O1288" s="233"/>
      <c r="P1288" s="233"/>
      <c r="Q1288" s="233"/>
      <c r="R1288" s="233"/>
      <c r="S1288" s="233"/>
      <c r="T1288" s="234"/>
      <c r="AT1288" s="235" t="s">
        <v>417</v>
      </c>
      <c r="AU1288" s="235" t="s">
        <v>87</v>
      </c>
      <c r="AV1288" s="13" t="s">
        <v>87</v>
      </c>
      <c r="AW1288" s="13" t="s">
        <v>43</v>
      </c>
      <c r="AX1288" s="13" t="s">
        <v>23</v>
      </c>
      <c r="AY1288" s="235" t="s">
        <v>406</v>
      </c>
    </row>
    <row r="1289" spans="2:65" s="1" customFormat="1" ht="22.5" customHeight="1" x14ac:dyDescent="0.3">
      <c r="B1289" s="37"/>
      <c r="C1289" s="268" t="s">
        <v>2217</v>
      </c>
      <c r="D1289" s="268" t="s">
        <v>533</v>
      </c>
      <c r="E1289" s="269" t="s">
        <v>2447</v>
      </c>
      <c r="F1289" s="270" t="s">
        <v>2448</v>
      </c>
      <c r="G1289" s="271" t="s">
        <v>1363</v>
      </c>
      <c r="H1289" s="272">
        <v>1.01</v>
      </c>
      <c r="I1289" s="273"/>
      <c r="J1289" s="274">
        <f>ROUND(I1289*H1289,2)</f>
        <v>0</v>
      </c>
      <c r="K1289" s="270" t="s">
        <v>414</v>
      </c>
      <c r="L1289" s="275"/>
      <c r="M1289" s="276" t="s">
        <v>36</v>
      </c>
      <c r="N1289" s="277" t="s">
        <v>50</v>
      </c>
      <c r="O1289" s="38"/>
      <c r="P1289" s="210">
        <f>O1289*H1289</f>
        <v>0</v>
      </c>
      <c r="Q1289" s="210">
        <v>0.25</v>
      </c>
      <c r="R1289" s="210">
        <f>Q1289*H1289</f>
        <v>0.2525</v>
      </c>
      <c r="S1289" s="210">
        <v>0</v>
      </c>
      <c r="T1289" s="211">
        <f>S1289*H1289</f>
        <v>0</v>
      </c>
      <c r="AR1289" s="19" t="s">
        <v>457</v>
      </c>
      <c r="AT1289" s="19" t="s">
        <v>533</v>
      </c>
      <c r="AU1289" s="19" t="s">
        <v>87</v>
      </c>
      <c r="AY1289" s="19" t="s">
        <v>406</v>
      </c>
      <c r="BE1289" s="212">
        <f>IF(N1289="základní",J1289,0)</f>
        <v>0</v>
      </c>
      <c r="BF1289" s="212">
        <f>IF(N1289="snížená",J1289,0)</f>
        <v>0</v>
      </c>
      <c r="BG1289" s="212">
        <f>IF(N1289="zákl. přenesená",J1289,0)</f>
        <v>0</v>
      </c>
      <c r="BH1289" s="212">
        <f>IF(N1289="sníž. přenesená",J1289,0)</f>
        <v>0</v>
      </c>
      <c r="BI1289" s="212">
        <f>IF(N1289="nulová",J1289,0)</f>
        <v>0</v>
      </c>
      <c r="BJ1289" s="19" t="s">
        <v>23</v>
      </c>
      <c r="BK1289" s="212">
        <f>ROUND(I1289*H1289,2)</f>
        <v>0</v>
      </c>
      <c r="BL1289" s="19" t="s">
        <v>415</v>
      </c>
      <c r="BM1289" s="19" t="s">
        <v>6022</v>
      </c>
    </row>
    <row r="1290" spans="2:65" s="13" customFormat="1" x14ac:dyDescent="0.3">
      <c r="B1290" s="225"/>
      <c r="C1290" s="226"/>
      <c r="D1290" s="247" t="s">
        <v>417</v>
      </c>
      <c r="E1290" s="226"/>
      <c r="F1290" s="252" t="s">
        <v>1975</v>
      </c>
      <c r="G1290" s="226"/>
      <c r="H1290" s="253">
        <v>1.01</v>
      </c>
      <c r="I1290" s="230"/>
      <c r="J1290" s="226"/>
      <c r="K1290" s="226"/>
      <c r="L1290" s="231"/>
      <c r="M1290" s="232"/>
      <c r="N1290" s="233"/>
      <c r="O1290" s="233"/>
      <c r="P1290" s="233"/>
      <c r="Q1290" s="233"/>
      <c r="R1290" s="233"/>
      <c r="S1290" s="233"/>
      <c r="T1290" s="234"/>
      <c r="AT1290" s="235" t="s">
        <v>417</v>
      </c>
      <c r="AU1290" s="235" t="s">
        <v>87</v>
      </c>
      <c r="AV1290" s="13" t="s">
        <v>87</v>
      </c>
      <c r="AW1290" s="13" t="s">
        <v>4</v>
      </c>
      <c r="AX1290" s="13" t="s">
        <v>23</v>
      </c>
      <c r="AY1290" s="235" t="s">
        <v>406</v>
      </c>
    </row>
    <row r="1291" spans="2:65" s="1" customFormat="1" ht="22.5" customHeight="1" x14ac:dyDescent="0.3">
      <c r="B1291" s="37"/>
      <c r="C1291" s="268" t="s">
        <v>2219</v>
      </c>
      <c r="D1291" s="268" t="s">
        <v>533</v>
      </c>
      <c r="E1291" s="269" t="s">
        <v>2456</v>
      </c>
      <c r="F1291" s="270" t="s">
        <v>2457</v>
      </c>
      <c r="G1291" s="271" t="s">
        <v>1363</v>
      </c>
      <c r="H1291" s="272">
        <v>2.02</v>
      </c>
      <c r="I1291" s="273"/>
      <c r="J1291" s="274">
        <f>ROUND(I1291*H1291,2)</f>
        <v>0</v>
      </c>
      <c r="K1291" s="270" t="s">
        <v>414</v>
      </c>
      <c r="L1291" s="275"/>
      <c r="M1291" s="276" t="s">
        <v>36</v>
      </c>
      <c r="N1291" s="277" t="s">
        <v>50</v>
      </c>
      <c r="O1291" s="38"/>
      <c r="P1291" s="210">
        <f>O1291*H1291</f>
        <v>0</v>
      </c>
      <c r="Q1291" s="210">
        <v>1</v>
      </c>
      <c r="R1291" s="210">
        <f>Q1291*H1291</f>
        <v>2.02</v>
      </c>
      <c r="S1291" s="210">
        <v>0</v>
      </c>
      <c r="T1291" s="211">
        <f>S1291*H1291</f>
        <v>0</v>
      </c>
      <c r="AR1291" s="19" t="s">
        <v>457</v>
      </c>
      <c r="AT1291" s="19" t="s">
        <v>533</v>
      </c>
      <c r="AU1291" s="19" t="s">
        <v>87</v>
      </c>
      <c r="AY1291" s="19" t="s">
        <v>406</v>
      </c>
      <c r="BE1291" s="212">
        <f>IF(N1291="základní",J1291,0)</f>
        <v>0</v>
      </c>
      <c r="BF1291" s="212">
        <f>IF(N1291="snížená",J1291,0)</f>
        <v>0</v>
      </c>
      <c r="BG1291" s="212">
        <f>IF(N1291="zákl. přenesená",J1291,0)</f>
        <v>0</v>
      </c>
      <c r="BH1291" s="212">
        <f>IF(N1291="sníž. přenesená",J1291,0)</f>
        <v>0</v>
      </c>
      <c r="BI1291" s="212">
        <f>IF(N1291="nulová",J1291,0)</f>
        <v>0</v>
      </c>
      <c r="BJ1291" s="19" t="s">
        <v>23</v>
      </c>
      <c r="BK1291" s="212">
        <f>ROUND(I1291*H1291,2)</f>
        <v>0</v>
      </c>
      <c r="BL1291" s="19" t="s">
        <v>415</v>
      </c>
      <c r="BM1291" s="19" t="s">
        <v>6023</v>
      </c>
    </row>
    <row r="1292" spans="2:65" s="13" customFormat="1" x14ac:dyDescent="0.3">
      <c r="B1292" s="225"/>
      <c r="C1292" s="226"/>
      <c r="D1292" s="247" t="s">
        <v>417</v>
      </c>
      <c r="E1292" s="226"/>
      <c r="F1292" s="252" t="s">
        <v>2684</v>
      </c>
      <c r="G1292" s="226"/>
      <c r="H1292" s="253">
        <v>2.02</v>
      </c>
      <c r="I1292" s="230"/>
      <c r="J1292" s="226"/>
      <c r="K1292" s="226"/>
      <c r="L1292" s="231"/>
      <c r="M1292" s="232"/>
      <c r="N1292" s="233"/>
      <c r="O1292" s="233"/>
      <c r="P1292" s="233"/>
      <c r="Q1292" s="233"/>
      <c r="R1292" s="233"/>
      <c r="S1292" s="233"/>
      <c r="T1292" s="234"/>
      <c r="AT1292" s="235" t="s">
        <v>417</v>
      </c>
      <c r="AU1292" s="235" t="s">
        <v>87</v>
      </c>
      <c r="AV1292" s="13" t="s">
        <v>87</v>
      </c>
      <c r="AW1292" s="13" t="s">
        <v>4</v>
      </c>
      <c r="AX1292" s="13" t="s">
        <v>23</v>
      </c>
      <c r="AY1292" s="235" t="s">
        <v>406</v>
      </c>
    </row>
    <row r="1293" spans="2:65" s="1" customFormat="1" ht="22.5" customHeight="1" x14ac:dyDescent="0.3">
      <c r="B1293" s="37"/>
      <c r="C1293" s="268" t="s">
        <v>2224</v>
      </c>
      <c r="D1293" s="268" t="s">
        <v>533</v>
      </c>
      <c r="E1293" s="269" t="s">
        <v>2461</v>
      </c>
      <c r="F1293" s="270" t="s">
        <v>2462</v>
      </c>
      <c r="G1293" s="271" t="s">
        <v>1363</v>
      </c>
      <c r="H1293" s="272">
        <v>3.06</v>
      </c>
      <c r="I1293" s="273"/>
      <c r="J1293" s="274">
        <f>ROUND(I1293*H1293,2)</f>
        <v>0</v>
      </c>
      <c r="K1293" s="270" t="s">
        <v>414</v>
      </c>
      <c r="L1293" s="275"/>
      <c r="M1293" s="276" t="s">
        <v>36</v>
      </c>
      <c r="N1293" s="277" t="s">
        <v>50</v>
      </c>
      <c r="O1293" s="38"/>
      <c r="P1293" s="210">
        <f>O1293*H1293</f>
        <v>0</v>
      </c>
      <c r="Q1293" s="210">
        <v>2E-3</v>
      </c>
      <c r="R1293" s="210">
        <f>Q1293*H1293</f>
        <v>6.1200000000000004E-3</v>
      </c>
      <c r="S1293" s="210">
        <v>0</v>
      </c>
      <c r="T1293" s="211">
        <f>S1293*H1293</f>
        <v>0</v>
      </c>
      <c r="AR1293" s="19" t="s">
        <v>457</v>
      </c>
      <c r="AT1293" s="19" t="s">
        <v>533</v>
      </c>
      <c r="AU1293" s="19" t="s">
        <v>87</v>
      </c>
      <c r="AY1293" s="19" t="s">
        <v>406</v>
      </c>
      <c r="BE1293" s="212">
        <f>IF(N1293="základní",J1293,0)</f>
        <v>0</v>
      </c>
      <c r="BF1293" s="212">
        <f>IF(N1293="snížená",J1293,0)</f>
        <v>0</v>
      </c>
      <c r="BG1293" s="212">
        <f>IF(N1293="zákl. přenesená",J1293,0)</f>
        <v>0</v>
      </c>
      <c r="BH1293" s="212">
        <f>IF(N1293="sníž. přenesená",J1293,0)</f>
        <v>0</v>
      </c>
      <c r="BI1293" s="212">
        <f>IF(N1293="nulová",J1293,0)</f>
        <v>0</v>
      </c>
      <c r="BJ1293" s="19" t="s">
        <v>23</v>
      </c>
      <c r="BK1293" s="212">
        <f>ROUND(I1293*H1293,2)</f>
        <v>0</v>
      </c>
      <c r="BL1293" s="19" t="s">
        <v>415</v>
      </c>
      <c r="BM1293" s="19" t="s">
        <v>6024</v>
      </c>
    </row>
    <row r="1294" spans="2:65" s="13" customFormat="1" x14ac:dyDescent="0.3">
      <c r="B1294" s="225"/>
      <c r="C1294" s="226"/>
      <c r="D1294" s="247" t="s">
        <v>417</v>
      </c>
      <c r="E1294" s="226"/>
      <c r="F1294" s="252" t="s">
        <v>3407</v>
      </c>
      <c r="G1294" s="226"/>
      <c r="H1294" s="253">
        <v>3.06</v>
      </c>
      <c r="I1294" s="230"/>
      <c r="J1294" s="226"/>
      <c r="K1294" s="226"/>
      <c r="L1294" s="231"/>
      <c r="M1294" s="232"/>
      <c r="N1294" s="233"/>
      <c r="O1294" s="233"/>
      <c r="P1294" s="233"/>
      <c r="Q1294" s="233"/>
      <c r="R1294" s="233"/>
      <c r="S1294" s="233"/>
      <c r="T1294" s="234"/>
      <c r="AT1294" s="235" t="s">
        <v>417</v>
      </c>
      <c r="AU1294" s="235" t="s">
        <v>87</v>
      </c>
      <c r="AV1294" s="13" t="s">
        <v>87</v>
      </c>
      <c r="AW1294" s="13" t="s">
        <v>4</v>
      </c>
      <c r="AX1294" s="13" t="s">
        <v>23</v>
      </c>
      <c r="AY1294" s="235" t="s">
        <v>406</v>
      </c>
    </row>
    <row r="1295" spans="2:65" s="1" customFormat="1" ht="22.5" customHeight="1" x14ac:dyDescent="0.3">
      <c r="B1295" s="37"/>
      <c r="C1295" s="201" t="s">
        <v>2230</v>
      </c>
      <c r="D1295" s="201" t="s">
        <v>410</v>
      </c>
      <c r="E1295" s="202" t="s">
        <v>2466</v>
      </c>
      <c r="F1295" s="203" t="s">
        <v>2467</v>
      </c>
      <c r="G1295" s="204" t="s">
        <v>1363</v>
      </c>
      <c r="H1295" s="205">
        <v>2</v>
      </c>
      <c r="I1295" s="206"/>
      <c r="J1295" s="207">
        <f>ROUND(I1295*H1295,2)</f>
        <v>0</v>
      </c>
      <c r="K1295" s="203" t="s">
        <v>414</v>
      </c>
      <c r="L1295" s="57"/>
      <c r="M1295" s="208" t="s">
        <v>36</v>
      </c>
      <c r="N1295" s="209" t="s">
        <v>50</v>
      </c>
      <c r="O1295" s="38"/>
      <c r="P1295" s="210">
        <f>O1295*H1295</f>
        <v>0</v>
      </c>
      <c r="Q1295" s="210">
        <v>1.1469999999999999E-2</v>
      </c>
      <c r="R1295" s="210">
        <f>Q1295*H1295</f>
        <v>2.2939999999999999E-2</v>
      </c>
      <c r="S1295" s="210">
        <v>0</v>
      </c>
      <c r="T1295" s="211">
        <f>S1295*H1295</f>
        <v>0</v>
      </c>
      <c r="AR1295" s="19" t="s">
        <v>415</v>
      </c>
      <c r="AT1295" s="19" t="s">
        <v>410</v>
      </c>
      <c r="AU1295" s="19" t="s">
        <v>87</v>
      </c>
      <c r="AY1295" s="19" t="s">
        <v>406</v>
      </c>
      <c r="BE1295" s="212">
        <f>IF(N1295="základní",J1295,0)</f>
        <v>0</v>
      </c>
      <c r="BF1295" s="212">
        <f>IF(N1295="snížená",J1295,0)</f>
        <v>0</v>
      </c>
      <c r="BG1295" s="212">
        <f>IF(N1295="zákl. přenesená",J1295,0)</f>
        <v>0</v>
      </c>
      <c r="BH1295" s="212">
        <f>IF(N1295="sníž. přenesená",J1295,0)</f>
        <v>0</v>
      </c>
      <c r="BI1295" s="212">
        <f>IF(N1295="nulová",J1295,0)</f>
        <v>0</v>
      </c>
      <c r="BJ1295" s="19" t="s">
        <v>23</v>
      </c>
      <c r="BK1295" s="212">
        <f>ROUND(I1295*H1295,2)</f>
        <v>0</v>
      </c>
      <c r="BL1295" s="19" t="s">
        <v>415</v>
      </c>
      <c r="BM1295" s="19" t="s">
        <v>6025</v>
      </c>
    </row>
    <row r="1296" spans="2:65" s="13" customFormat="1" x14ac:dyDescent="0.3">
      <c r="B1296" s="225"/>
      <c r="C1296" s="226"/>
      <c r="D1296" s="247" t="s">
        <v>417</v>
      </c>
      <c r="E1296" s="251" t="s">
        <v>36</v>
      </c>
      <c r="F1296" s="252" t="s">
        <v>6026</v>
      </c>
      <c r="G1296" s="226"/>
      <c r="H1296" s="253">
        <v>2</v>
      </c>
      <c r="I1296" s="230"/>
      <c r="J1296" s="226"/>
      <c r="K1296" s="226"/>
      <c r="L1296" s="231"/>
      <c r="M1296" s="232"/>
      <c r="N1296" s="233"/>
      <c r="O1296" s="233"/>
      <c r="P1296" s="233"/>
      <c r="Q1296" s="233"/>
      <c r="R1296" s="233"/>
      <c r="S1296" s="233"/>
      <c r="T1296" s="234"/>
      <c r="AT1296" s="235" t="s">
        <v>417</v>
      </c>
      <c r="AU1296" s="235" t="s">
        <v>87</v>
      </c>
      <c r="AV1296" s="13" t="s">
        <v>87</v>
      </c>
      <c r="AW1296" s="13" t="s">
        <v>43</v>
      </c>
      <c r="AX1296" s="13" t="s">
        <v>23</v>
      </c>
      <c r="AY1296" s="235" t="s">
        <v>406</v>
      </c>
    </row>
    <row r="1297" spans="2:65" s="1" customFormat="1" ht="22.5" customHeight="1" x14ac:dyDescent="0.3">
      <c r="B1297" s="37"/>
      <c r="C1297" s="268" t="s">
        <v>2235</v>
      </c>
      <c r="D1297" s="268" t="s">
        <v>533</v>
      </c>
      <c r="E1297" s="269" t="s">
        <v>2471</v>
      </c>
      <c r="F1297" s="270" t="s">
        <v>2472</v>
      </c>
      <c r="G1297" s="271" t="s">
        <v>1363</v>
      </c>
      <c r="H1297" s="272">
        <v>2.02</v>
      </c>
      <c r="I1297" s="273"/>
      <c r="J1297" s="274">
        <f>ROUND(I1297*H1297,2)</f>
        <v>0</v>
      </c>
      <c r="K1297" s="270" t="s">
        <v>414</v>
      </c>
      <c r="L1297" s="275"/>
      <c r="M1297" s="276" t="s">
        <v>36</v>
      </c>
      <c r="N1297" s="277" t="s">
        <v>50</v>
      </c>
      <c r="O1297" s="38"/>
      <c r="P1297" s="210">
        <f>O1297*H1297</f>
        <v>0</v>
      </c>
      <c r="Q1297" s="210">
        <v>0.58499999999999996</v>
      </c>
      <c r="R1297" s="210">
        <f>Q1297*H1297</f>
        <v>1.1817</v>
      </c>
      <c r="S1297" s="210">
        <v>0</v>
      </c>
      <c r="T1297" s="211">
        <f>S1297*H1297</f>
        <v>0</v>
      </c>
      <c r="AR1297" s="19" t="s">
        <v>457</v>
      </c>
      <c r="AT1297" s="19" t="s">
        <v>533</v>
      </c>
      <c r="AU1297" s="19" t="s">
        <v>87</v>
      </c>
      <c r="AY1297" s="19" t="s">
        <v>406</v>
      </c>
      <c r="BE1297" s="212">
        <f>IF(N1297="základní",J1297,0)</f>
        <v>0</v>
      </c>
      <c r="BF1297" s="212">
        <f>IF(N1297="snížená",J1297,0)</f>
        <v>0</v>
      </c>
      <c r="BG1297" s="212">
        <f>IF(N1297="zákl. přenesená",J1297,0)</f>
        <v>0</v>
      </c>
      <c r="BH1297" s="212">
        <f>IF(N1297="sníž. přenesená",J1297,0)</f>
        <v>0</v>
      </c>
      <c r="BI1297" s="212">
        <f>IF(N1297="nulová",J1297,0)</f>
        <v>0</v>
      </c>
      <c r="BJ1297" s="19" t="s">
        <v>23</v>
      </c>
      <c r="BK1297" s="212">
        <f>ROUND(I1297*H1297,2)</f>
        <v>0</v>
      </c>
      <c r="BL1297" s="19" t="s">
        <v>415</v>
      </c>
      <c r="BM1297" s="19" t="s">
        <v>6027</v>
      </c>
    </row>
    <row r="1298" spans="2:65" s="13" customFormat="1" x14ac:dyDescent="0.3">
      <c r="B1298" s="225"/>
      <c r="C1298" s="226"/>
      <c r="D1298" s="247" t="s">
        <v>417</v>
      </c>
      <c r="E1298" s="226"/>
      <c r="F1298" s="252" t="s">
        <v>2684</v>
      </c>
      <c r="G1298" s="226"/>
      <c r="H1298" s="253">
        <v>2.02</v>
      </c>
      <c r="I1298" s="230"/>
      <c r="J1298" s="226"/>
      <c r="K1298" s="226"/>
      <c r="L1298" s="231"/>
      <c r="M1298" s="232"/>
      <c r="N1298" s="233"/>
      <c r="O1298" s="233"/>
      <c r="P1298" s="233"/>
      <c r="Q1298" s="233"/>
      <c r="R1298" s="233"/>
      <c r="S1298" s="233"/>
      <c r="T1298" s="234"/>
      <c r="AT1298" s="235" t="s">
        <v>417</v>
      </c>
      <c r="AU1298" s="235" t="s">
        <v>87</v>
      </c>
      <c r="AV1298" s="13" t="s">
        <v>87</v>
      </c>
      <c r="AW1298" s="13" t="s">
        <v>4</v>
      </c>
      <c r="AX1298" s="13" t="s">
        <v>23</v>
      </c>
      <c r="AY1298" s="235" t="s">
        <v>406</v>
      </c>
    </row>
    <row r="1299" spans="2:65" s="1" customFormat="1" ht="22.5" customHeight="1" x14ac:dyDescent="0.3">
      <c r="B1299" s="37"/>
      <c r="C1299" s="268" t="s">
        <v>2240</v>
      </c>
      <c r="D1299" s="268" t="s">
        <v>533</v>
      </c>
      <c r="E1299" s="269" t="s">
        <v>2461</v>
      </c>
      <c r="F1299" s="270" t="s">
        <v>2462</v>
      </c>
      <c r="G1299" s="271" t="s">
        <v>1363</v>
      </c>
      <c r="H1299" s="272">
        <v>2.04</v>
      </c>
      <c r="I1299" s="273"/>
      <c r="J1299" s="274">
        <f>ROUND(I1299*H1299,2)</f>
        <v>0</v>
      </c>
      <c r="K1299" s="270" t="s">
        <v>414</v>
      </c>
      <c r="L1299" s="275"/>
      <c r="M1299" s="276" t="s">
        <v>36</v>
      </c>
      <c r="N1299" s="277" t="s">
        <v>50</v>
      </c>
      <c r="O1299" s="38"/>
      <c r="P1299" s="210">
        <f>O1299*H1299</f>
        <v>0</v>
      </c>
      <c r="Q1299" s="210">
        <v>2E-3</v>
      </c>
      <c r="R1299" s="210">
        <f>Q1299*H1299</f>
        <v>4.0800000000000003E-3</v>
      </c>
      <c r="S1299" s="210">
        <v>0</v>
      </c>
      <c r="T1299" s="211">
        <f>S1299*H1299</f>
        <v>0</v>
      </c>
      <c r="AR1299" s="19" t="s">
        <v>457</v>
      </c>
      <c r="AT1299" s="19" t="s">
        <v>533</v>
      </c>
      <c r="AU1299" s="19" t="s">
        <v>87</v>
      </c>
      <c r="AY1299" s="19" t="s">
        <v>406</v>
      </c>
      <c r="BE1299" s="212">
        <f>IF(N1299="základní",J1299,0)</f>
        <v>0</v>
      </c>
      <c r="BF1299" s="212">
        <f>IF(N1299="snížená",J1299,0)</f>
        <v>0</v>
      </c>
      <c r="BG1299" s="212">
        <f>IF(N1299="zákl. přenesená",J1299,0)</f>
        <v>0</v>
      </c>
      <c r="BH1299" s="212">
        <f>IF(N1299="sníž. přenesená",J1299,0)</f>
        <v>0</v>
      </c>
      <c r="BI1299" s="212">
        <f>IF(N1299="nulová",J1299,0)</f>
        <v>0</v>
      </c>
      <c r="BJ1299" s="19" t="s">
        <v>23</v>
      </c>
      <c r="BK1299" s="212">
        <f>ROUND(I1299*H1299,2)</f>
        <v>0</v>
      </c>
      <c r="BL1299" s="19" t="s">
        <v>415</v>
      </c>
      <c r="BM1299" s="19" t="s">
        <v>6028</v>
      </c>
    </row>
    <row r="1300" spans="2:65" s="13" customFormat="1" x14ac:dyDescent="0.3">
      <c r="B1300" s="225"/>
      <c r="C1300" s="226"/>
      <c r="D1300" s="247" t="s">
        <v>417</v>
      </c>
      <c r="E1300" s="226"/>
      <c r="F1300" s="252" t="s">
        <v>6029</v>
      </c>
      <c r="G1300" s="226"/>
      <c r="H1300" s="253">
        <v>2.04</v>
      </c>
      <c r="I1300" s="230"/>
      <c r="J1300" s="226"/>
      <c r="K1300" s="226"/>
      <c r="L1300" s="231"/>
      <c r="M1300" s="232"/>
      <c r="N1300" s="233"/>
      <c r="O1300" s="233"/>
      <c r="P1300" s="233"/>
      <c r="Q1300" s="233"/>
      <c r="R1300" s="233"/>
      <c r="S1300" s="233"/>
      <c r="T1300" s="234"/>
      <c r="AT1300" s="235" t="s">
        <v>417</v>
      </c>
      <c r="AU1300" s="235" t="s">
        <v>87</v>
      </c>
      <c r="AV1300" s="13" t="s">
        <v>87</v>
      </c>
      <c r="AW1300" s="13" t="s">
        <v>4</v>
      </c>
      <c r="AX1300" s="13" t="s">
        <v>23</v>
      </c>
      <c r="AY1300" s="235" t="s">
        <v>406</v>
      </c>
    </row>
    <row r="1301" spans="2:65" s="1" customFormat="1" ht="31.5" customHeight="1" x14ac:dyDescent="0.3">
      <c r="B1301" s="37"/>
      <c r="C1301" s="201" t="s">
        <v>2245</v>
      </c>
      <c r="D1301" s="201" t="s">
        <v>410</v>
      </c>
      <c r="E1301" s="202" t="s">
        <v>2478</v>
      </c>
      <c r="F1301" s="203" t="s">
        <v>2479</v>
      </c>
      <c r="G1301" s="204" t="s">
        <v>1363</v>
      </c>
      <c r="H1301" s="205">
        <v>2</v>
      </c>
      <c r="I1301" s="206"/>
      <c r="J1301" s="207">
        <f>ROUND(I1301*H1301,2)</f>
        <v>0</v>
      </c>
      <c r="K1301" s="203" t="s">
        <v>36</v>
      </c>
      <c r="L1301" s="57"/>
      <c r="M1301" s="208" t="s">
        <v>36</v>
      </c>
      <c r="N1301" s="209" t="s">
        <v>50</v>
      </c>
      <c r="O1301" s="38"/>
      <c r="P1301" s="210">
        <f>O1301*H1301</f>
        <v>0</v>
      </c>
      <c r="Q1301" s="210">
        <v>7.9200000000000007E-2</v>
      </c>
      <c r="R1301" s="210">
        <f>Q1301*H1301</f>
        <v>0.15840000000000001</v>
      </c>
      <c r="S1301" s="210">
        <v>0</v>
      </c>
      <c r="T1301" s="211">
        <f>S1301*H1301</f>
        <v>0</v>
      </c>
      <c r="AR1301" s="19" t="s">
        <v>415</v>
      </c>
      <c r="AT1301" s="19" t="s">
        <v>410</v>
      </c>
      <c r="AU1301" s="19" t="s">
        <v>87</v>
      </c>
      <c r="AY1301" s="19" t="s">
        <v>406</v>
      </c>
      <c r="BE1301" s="212">
        <f>IF(N1301="základní",J1301,0)</f>
        <v>0</v>
      </c>
      <c r="BF1301" s="212">
        <f>IF(N1301="snížená",J1301,0)</f>
        <v>0</v>
      </c>
      <c r="BG1301" s="212">
        <f>IF(N1301="zákl. přenesená",J1301,0)</f>
        <v>0</v>
      </c>
      <c r="BH1301" s="212">
        <f>IF(N1301="sníž. přenesená",J1301,0)</f>
        <v>0</v>
      </c>
      <c r="BI1301" s="212">
        <f>IF(N1301="nulová",J1301,0)</f>
        <v>0</v>
      </c>
      <c r="BJ1301" s="19" t="s">
        <v>23</v>
      </c>
      <c r="BK1301" s="212">
        <f>ROUND(I1301*H1301,2)</f>
        <v>0</v>
      </c>
      <c r="BL1301" s="19" t="s">
        <v>415</v>
      </c>
      <c r="BM1301" s="19" t="s">
        <v>6030</v>
      </c>
    </row>
    <row r="1302" spans="2:65" s="1" customFormat="1" ht="22.5" customHeight="1" x14ac:dyDescent="0.3">
      <c r="B1302" s="37"/>
      <c r="C1302" s="201" t="s">
        <v>2249</v>
      </c>
      <c r="D1302" s="201" t="s">
        <v>410</v>
      </c>
      <c r="E1302" s="202" t="s">
        <v>2483</v>
      </c>
      <c r="F1302" s="203" t="s">
        <v>2484</v>
      </c>
      <c r="G1302" s="204" t="s">
        <v>596</v>
      </c>
      <c r="H1302" s="205">
        <v>1.1000000000000001</v>
      </c>
      <c r="I1302" s="206"/>
      <c r="J1302" s="207">
        <f>ROUND(I1302*H1302,2)</f>
        <v>0</v>
      </c>
      <c r="K1302" s="203" t="s">
        <v>36</v>
      </c>
      <c r="L1302" s="57"/>
      <c r="M1302" s="208" t="s">
        <v>36</v>
      </c>
      <c r="N1302" s="209" t="s">
        <v>50</v>
      </c>
      <c r="O1302" s="38"/>
      <c r="P1302" s="210">
        <f>O1302*H1302</f>
        <v>0</v>
      </c>
      <c r="Q1302" s="210">
        <v>0.185</v>
      </c>
      <c r="R1302" s="210">
        <f>Q1302*H1302</f>
        <v>0.20350000000000001</v>
      </c>
      <c r="S1302" s="210">
        <v>0</v>
      </c>
      <c r="T1302" s="211">
        <f>S1302*H1302</f>
        <v>0</v>
      </c>
      <c r="AR1302" s="19" t="s">
        <v>415</v>
      </c>
      <c r="AT1302" s="19" t="s">
        <v>410</v>
      </c>
      <c r="AU1302" s="19" t="s">
        <v>87</v>
      </c>
      <c r="AY1302" s="19" t="s">
        <v>406</v>
      </c>
      <c r="BE1302" s="212">
        <f>IF(N1302="základní",J1302,0)</f>
        <v>0</v>
      </c>
      <c r="BF1302" s="212">
        <f>IF(N1302="snížená",J1302,0)</f>
        <v>0</v>
      </c>
      <c r="BG1302" s="212">
        <f>IF(N1302="zákl. přenesená",J1302,0)</f>
        <v>0</v>
      </c>
      <c r="BH1302" s="212">
        <f>IF(N1302="sníž. přenesená",J1302,0)</f>
        <v>0</v>
      </c>
      <c r="BI1302" s="212">
        <f>IF(N1302="nulová",J1302,0)</f>
        <v>0</v>
      </c>
      <c r="BJ1302" s="19" t="s">
        <v>23</v>
      </c>
      <c r="BK1302" s="212">
        <f>ROUND(I1302*H1302,2)</f>
        <v>0</v>
      </c>
      <c r="BL1302" s="19" t="s">
        <v>415</v>
      </c>
      <c r="BM1302" s="19" t="s">
        <v>6031</v>
      </c>
    </row>
    <row r="1303" spans="2:65" s="13" customFormat="1" x14ac:dyDescent="0.3">
      <c r="B1303" s="225"/>
      <c r="C1303" s="226"/>
      <c r="D1303" s="247" t="s">
        <v>417</v>
      </c>
      <c r="E1303" s="251" t="s">
        <v>36</v>
      </c>
      <c r="F1303" s="252" t="s">
        <v>6032</v>
      </c>
      <c r="G1303" s="226"/>
      <c r="H1303" s="253">
        <v>1.1000000000000001</v>
      </c>
      <c r="I1303" s="230"/>
      <c r="J1303" s="226"/>
      <c r="K1303" s="226"/>
      <c r="L1303" s="231"/>
      <c r="M1303" s="232"/>
      <c r="N1303" s="233"/>
      <c r="O1303" s="233"/>
      <c r="P1303" s="233"/>
      <c r="Q1303" s="233"/>
      <c r="R1303" s="233"/>
      <c r="S1303" s="233"/>
      <c r="T1303" s="234"/>
      <c r="AT1303" s="235" t="s">
        <v>417</v>
      </c>
      <c r="AU1303" s="235" t="s">
        <v>87</v>
      </c>
      <c r="AV1303" s="13" t="s">
        <v>87</v>
      </c>
      <c r="AW1303" s="13" t="s">
        <v>43</v>
      </c>
      <c r="AX1303" s="13" t="s">
        <v>23</v>
      </c>
      <c r="AY1303" s="235" t="s">
        <v>406</v>
      </c>
    </row>
    <row r="1304" spans="2:65" s="1" customFormat="1" ht="22.5" customHeight="1" x14ac:dyDescent="0.3">
      <c r="B1304" s="37"/>
      <c r="C1304" s="201" t="s">
        <v>2253</v>
      </c>
      <c r="D1304" s="201" t="s">
        <v>410</v>
      </c>
      <c r="E1304" s="202" t="s">
        <v>2488</v>
      </c>
      <c r="F1304" s="203" t="s">
        <v>2489</v>
      </c>
      <c r="G1304" s="204" t="s">
        <v>596</v>
      </c>
      <c r="H1304" s="205">
        <v>1.5</v>
      </c>
      <c r="I1304" s="206"/>
      <c r="J1304" s="207">
        <f>ROUND(I1304*H1304,2)</f>
        <v>0</v>
      </c>
      <c r="K1304" s="203" t="s">
        <v>36</v>
      </c>
      <c r="L1304" s="57"/>
      <c r="M1304" s="208" t="s">
        <v>36</v>
      </c>
      <c r="N1304" s="209" t="s">
        <v>50</v>
      </c>
      <c r="O1304" s="38"/>
      <c r="P1304" s="210">
        <f>O1304*H1304</f>
        <v>0</v>
      </c>
      <c r="Q1304" s="210">
        <v>0.70499999999999996</v>
      </c>
      <c r="R1304" s="210">
        <f>Q1304*H1304</f>
        <v>1.0574999999999999</v>
      </c>
      <c r="S1304" s="210">
        <v>0</v>
      </c>
      <c r="T1304" s="211">
        <f>S1304*H1304</f>
        <v>0</v>
      </c>
      <c r="AR1304" s="19" t="s">
        <v>415</v>
      </c>
      <c r="AT1304" s="19" t="s">
        <v>410</v>
      </c>
      <c r="AU1304" s="19" t="s">
        <v>87</v>
      </c>
      <c r="AY1304" s="19" t="s">
        <v>406</v>
      </c>
      <c r="BE1304" s="212">
        <f>IF(N1304="základní",J1304,0)</f>
        <v>0</v>
      </c>
      <c r="BF1304" s="212">
        <f>IF(N1304="snížená",J1304,0)</f>
        <v>0</v>
      </c>
      <c r="BG1304" s="212">
        <f>IF(N1304="zákl. přenesená",J1304,0)</f>
        <v>0</v>
      </c>
      <c r="BH1304" s="212">
        <f>IF(N1304="sníž. přenesená",J1304,0)</f>
        <v>0</v>
      </c>
      <c r="BI1304" s="212">
        <f>IF(N1304="nulová",J1304,0)</f>
        <v>0</v>
      </c>
      <c r="BJ1304" s="19" t="s">
        <v>23</v>
      </c>
      <c r="BK1304" s="212">
        <f>ROUND(I1304*H1304,2)</f>
        <v>0</v>
      </c>
      <c r="BL1304" s="19" t="s">
        <v>415</v>
      </c>
      <c r="BM1304" s="19" t="s">
        <v>6033</v>
      </c>
    </row>
    <row r="1305" spans="2:65" s="13" customFormat="1" x14ac:dyDescent="0.3">
      <c r="B1305" s="225"/>
      <c r="C1305" s="226"/>
      <c r="D1305" s="247" t="s">
        <v>417</v>
      </c>
      <c r="E1305" s="251" t="s">
        <v>36</v>
      </c>
      <c r="F1305" s="252" t="s">
        <v>6034</v>
      </c>
      <c r="G1305" s="226"/>
      <c r="H1305" s="253">
        <v>1.5</v>
      </c>
      <c r="I1305" s="230"/>
      <c r="J1305" s="226"/>
      <c r="K1305" s="226"/>
      <c r="L1305" s="231"/>
      <c r="M1305" s="232"/>
      <c r="N1305" s="233"/>
      <c r="O1305" s="233"/>
      <c r="P1305" s="233"/>
      <c r="Q1305" s="233"/>
      <c r="R1305" s="233"/>
      <c r="S1305" s="233"/>
      <c r="T1305" s="234"/>
      <c r="AT1305" s="235" t="s">
        <v>417</v>
      </c>
      <c r="AU1305" s="235" t="s">
        <v>87</v>
      </c>
      <c r="AV1305" s="13" t="s">
        <v>87</v>
      </c>
      <c r="AW1305" s="13" t="s">
        <v>43</v>
      </c>
      <c r="AX1305" s="13" t="s">
        <v>23</v>
      </c>
      <c r="AY1305" s="235" t="s">
        <v>406</v>
      </c>
    </row>
    <row r="1306" spans="2:65" s="1" customFormat="1" ht="22.5" customHeight="1" x14ac:dyDescent="0.3">
      <c r="B1306" s="37"/>
      <c r="C1306" s="201" t="s">
        <v>2260</v>
      </c>
      <c r="D1306" s="201" t="s">
        <v>410</v>
      </c>
      <c r="E1306" s="202" t="s">
        <v>2504</v>
      </c>
      <c r="F1306" s="203" t="s">
        <v>2505</v>
      </c>
      <c r="G1306" s="204" t="s">
        <v>1363</v>
      </c>
      <c r="H1306" s="205">
        <v>2</v>
      </c>
      <c r="I1306" s="206"/>
      <c r="J1306" s="207">
        <f>ROUND(I1306*H1306,2)</f>
        <v>0</v>
      </c>
      <c r="K1306" s="203" t="s">
        <v>414</v>
      </c>
      <c r="L1306" s="57"/>
      <c r="M1306" s="208" t="s">
        <v>36</v>
      </c>
      <c r="N1306" s="209" t="s">
        <v>50</v>
      </c>
      <c r="O1306" s="38"/>
      <c r="P1306" s="210">
        <f>O1306*H1306</f>
        <v>0</v>
      </c>
      <c r="Q1306" s="210">
        <v>7.0200000000000002E-3</v>
      </c>
      <c r="R1306" s="210">
        <f>Q1306*H1306</f>
        <v>1.404E-2</v>
      </c>
      <c r="S1306" s="210">
        <v>0</v>
      </c>
      <c r="T1306" s="211">
        <f>S1306*H1306</f>
        <v>0</v>
      </c>
      <c r="AR1306" s="19" t="s">
        <v>415</v>
      </c>
      <c r="AT1306" s="19" t="s">
        <v>410</v>
      </c>
      <c r="AU1306" s="19" t="s">
        <v>87</v>
      </c>
      <c r="AY1306" s="19" t="s">
        <v>406</v>
      </c>
      <c r="BE1306" s="212">
        <f>IF(N1306="základní",J1306,0)</f>
        <v>0</v>
      </c>
      <c r="BF1306" s="212">
        <f>IF(N1306="snížená",J1306,0)</f>
        <v>0</v>
      </c>
      <c r="BG1306" s="212">
        <f>IF(N1306="zákl. přenesená",J1306,0)</f>
        <v>0</v>
      </c>
      <c r="BH1306" s="212">
        <f>IF(N1306="sníž. přenesená",J1306,0)</f>
        <v>0</v>
      </c>
      <c r="BI1306" s="212">
        <f>IF(N1306="nulová",J1306,0)</f>
        <v>0</v>
      </c>
      <c r="BJ1306" s="19" t="s">
        <v>23</v>
      </c>
      <c r="BK1306" s="212">
        <f>ROUND(I1306*H1306,2)</f>
        <v>0</v>
      </c>
      <c r="BL1306" s="19" t="s">
        <v>415</v>
      </c>
      <c r="BM1306" s="19" t="s">
        <v>6035</v>
      </c>
    </row>
    <row r="1307" spans="2:65" s="13" customFormat="1" x14ac:dyDescent="0.3">
      <c r="B1307" s="225"/>
      <c r="C1307" s="226"/>
      <c r="D1307" s="247" t="s">
        <v>417</v>
      </c>
      <c r="E1307" s="251" t="s">
        <v>36</v>
      </c>
      <c r="F1307" s="252" t="s">
        <v>6026</v>
      </c>
      <c r="G1307" s="226"/>
      <c r="H1307" s="253">
        <v>2</v>
      </c>
      <c r="I1307" s="230"/>
      <c r="J1307" s="226"/>
      <c r="K1307" s="226"/>
      <c r="L1307" s="231"/>
      <c r="M1307" s="232"/>
      <c r="N1307" s="233"/>
      <c r="O1307" s="233"/>
      <c r="P1307" s="233"/>
      <c r="Q1307" s="233"/>
      <c r="R1307" s="233"/>
      <c r="S1307" s="233"/>
      <c r="T1307" s="234"/>
      <c r="AT1307" s="235" t="s">
        <v>417</v>
      </c>
      <c r="AU1307" s="235" t="s">
        <v>87</v>
      </c>
      <c r="AV1307" s="13" t="s">
        <v>87</v>
      </c>
      <c r="AW1307" s="13" t="s">
        <v>43</v>
      </c>
      <c r="AX1307" s="13" t="s">
        <v>23</v>
      </c>
      <c r="AY1307" s="235" t="s">
        <v>406</v>
      </c>
    </row>
    <row r="1308" spans="2:65" s="1" customFormat="1" ht="22.5" customHeight="1" x14ac:dyDescent="0.3">
      <c r="B1308" s="37"/>
      <c r="C1308" s="268" t="s">
        <v>2265</v>
      </c>
      <c r="D1308" s="268" t="s">
        <v>533</v>
      </c>
      <c r="E1308" s="269" t="s">
        <v>2508</v>
      </c>
      <c r="F1308" s="270" t="s">
        <v>2509</v>
      </c>
      <c r="G1308" s="271" t="s">
        <v>1363</v>
      </c>
      <c r="H1308" s="272">
        <v>2</v>
      </c>
      <c r="I1308" s="273"/>
      <c r="J1308" s="274">
        <f>ROUND(I1308*H1308,2)</f>
        <v>0</v>
      </c>
      <c r="K1308" s="270" t="s">
        <v>36</v>
      </c>
      <c r="L1308" s="275"/>
      <c r="M1308" s="276" t="s">
        <v>36</v>
      </c>
      <c r="N1308" s="277" t="s">
        <v>50</v>
      </c>
      <c r="O1308" s="38"/>
      <c r="P1308" s="210">
        <f>O1308*H1308</f>
        <v>0</v>
      </c>
      <c r="Q1308" s="210">
        <v>0.08</v>
      </c>
      <c r="R1308" s="210">
        <f>Q1308*H1308</f>
        <v>0.16</v>
      </c>
      <c r="S1308" s="210">
        <v>0</v>
      </c>
      <c r="T1308" s="211">
        <f>S1308*H1308</f>
        <v>0</v>
      </c>
      <c r="AR1308" s="19" t="s">
        <v>457</v>
      </c>
      <c r="AT1308" s="19" t="s">
        <v>533</v>
      </c>
      <c r="AU1308" s="19" t="s">
        <v>87</v>
      </c>
      <c r="AY1308" s="19" t="s">
        <v>406</v>
      </c>
      <c r="BE1308" s="212">
        <f>IF(N1308="základní",J1308,0)</f>
        <v>0</v>
      </c>
      <c r="BF1308" s="212">
        <f>IF(N1308="snížená",J1308,0)</f>
        <v>0</v>
      </c>
      <c r="BG1308" s="212">
        <f>IF(N1308="zákl. přenesená",J1308,0)</f>
        <v>0</v>
      </c>
      <c r="BH1308" s="212">
        <f>IF(N1308="sníž. přenesená",J1308,0)</f>
        <v>0</v>
      </c>
      <c r="BI1308" s="212">
        <f>IF(N1308="nulová",J1308,0)</f>
        <v>0</v>
      </c>
      <c r="BJ1308" s="19" t="s">
        <v>23</v>
      </c>
      <c r="BK1308" s="212">
        <f>ROUND(I1308*H1308,2)</f>
        <v>0</v>
      </c>
      <c r="BL1308" s="19" t="s">
        <v>415</v>
      </c>
      <c r="BM1308" s="19" t="s">
        <v>6036</v>
      </c>
    </row>
    <row r="1309" spans="2:65" s="1" customFormat="1" ht="22.5" customHeight="1" x14ac:dyDescent="0.3">
      <c r="B1309" s="37"/>
      <c r="C1309" s="201" t="s">
        <v>2275</v>
      </c>
      <c r="D1309" s="201" t="s">
        <v>410</v>
      </c>
      <c r="E1309" s="202" t="s">
        <v>2512</v>
      </c>
      <c r="F1309" s="203" t="s">
        <v>2513</v>
      </c>
      <c r="G1309" s="204" t="s">
        <v>1363</v>
      </c>
      <c r="H1309" s="205">
        <v>1</v>
      </c>
      <c r="I1309" s="206"/>
      <c r="J1309" s="207">
        <f>ROUND(I1309*H1309,2)</f>
        <v>0</v>
      </c>
      <c r="K1309" s="203" t="s">
        <v>414</v>
      </c>
      <c r="L1309" s="57"/>
      <c r="M1309" s="208" t="s">
        <v>36</v>
      </c>
      <c r="N1309" s="209" t="s">
        <v>50</v>
      </c>
      <c r="O1309" s="38"/>
      <c r="P1309" s="210">
        <f>O1309*H1309</f>
        <v>0</v>
      </c>
      <c r="Q1309" s="210">
        <v>7.0200000000000002E-3</v>
      </c>
      <c r="R1309" s="210">
        <f>Q1309*H1309</f>
        <v>7.0200000000000002E-3</v>
      </c>
      <c r="S1309" s="210">
        <v>0</v>
      </c>
      <c r="T1309" s="211">
        <f>S1309*H1309</f>
        <v>0</v>
      </c>
      <c r="AR1309" s="19" t="s">
        <v>415</v>
      </c>
      <c r="AT1309" s="19" t="s">
        <v>410</v>
      </c>
      <c r="AU1309" s="19" t="s">
        <v>87</v>
      </c>
      <c r="AY1309" s="19" t="s">
        <v>406</v>
      </c>
      <c r="BE1309" s="212">
        <f>IF(N1309="základní",J1309,0)</f>
        <v>0</v>
      </c>
      <c r="BF1309" s="212">
        <f>IF(N1309="snížená",J1309,0)</f>
        <v>0</v>
      </c>
      <c r="BG1309" s="212">
        <f>IF(N1309="zákl. přenesená",J1309,0)</f>
        <v>0</v>
      </c>
      <c r="BH1309" s="212">
        <f>IF(N1309="sníž. přenesená",J1309,0)</f>
        <v>0</v>
      </c>
      <c r="BI1309" s="212">
        <f>IF(N1309="nulová",J1309,0)</f>
        <v>0</v>
      </c>
      <c r="BJ1309" s="19" t="s">
        <v>23</v>
      </c>
      <c r="BK1309" s="212">
        <f>ROUND(I1309*H1309,2)</f>
        <v>0</v>
      </c>
      <c r="BL1309" s="19" t="s">
        <v>415</v>
      </c>
      <c r="BM1309" s="19" t="s">
        <v>6037</v>
      </c>
    </row>
    <row r="1310" spans="2:65" s="13" customFormat="1" x14ac:dyDescent="0.3">
      <c r="B1310" s="225"/>
      <c r="C1310" s="226"/>
      <c r="D1310" s="247" t="s">
        <v>417</v>
      </c>
      <c r="E1310" s="251" t="s">
        <v>36</v>
      </c>
      <c r="F1310" s="252" t="s">
        <v>6038</v>
      </c>
      <c r="G1310" s="226"/>
      <c r="H1310" s="253">
        <v>1</v>
      </c>
      <c r="I1310" s="230"/>
      <c r="J1310" s="226"/>
      <c r="K1310" s="226"/>
      <c r="L1310" s="231"/>
      <c r="M1310" s="232"/>
      <c r="N1310" s="233"/>
      <c r="O1310" s="233"/>
      <c r="P1310" s="233"/>
      <c r="Q1310" s="233"/>
      <c r="R1310" s="233"/>
      <c r="S1310" s="233"/>
      <c r="T1310" s="234"/>
      <c r="AT1310" s="235" t="s">
        <v>417</v>
      </c>
      <c r="AU1310" s="235" t="s">
        <v>87</v>
      </c>
      <c r="AV1310" s="13" t="s">
        <v>87</v>
      </c>
      <c r="AW1310" s="13" t="s">
        <v>43</v>
      </c>
      <c r="AX1310" s="13" t="s">
        <v>23</v>
      </c>
      <c r="AY1310" s="235" t="s">
        <v>406</v>
      </c>
    </row>
    <row r="1311" spans="2:65" s="1" customFormat="1" ht="22.5" customHeight="1" x14ac:dyDescent="0.3">
      <c r="B1311" s="37"/>
      <c r="C1311" s="268" t="s">
        <v>2280</v>
      </c>
      <c r="D1311" s="268" t="s">
        <v>533</v>
      </c>
      <c r="E1311" s="269" t="s">
        <v>2517</v>
      </c>
      <c r="F1311" s="270" t="s">
        <v>6039</v>
      </c>
      <c r="G1311" s="271" t="s">
        <v>1363</v>
      </c>
      <c r="H1311" s="272">
        <v>1</v>
      </c>
      <c r="I1311" s="273"/>
      <c r="J1311" s="274">
        <f>ROUND(I1311*H1311,2)</f>
        <v>0</v>
      </c>
      <c r="K1311" s="270" t="s">
        <v>36</v>
      </c>
      <c r="L1311" s="275"/>
      <c r="M1311" s="276" t="s">
        <v>36</v>
      </c>
      <c r="N1311" s="277" t="s">
        <v>50</v>
      </c>
      <c r="O1311" s="38"/>
      <c r="P1311" s="210">
        <f>O1311*H1311</f>
        <v>0</v>
      </c>
      <c r="Q1311" s="210">
        <v>0.19400000000000001</v>
      </c>
      <c r="R1311" s="210">
        <f>Q1311*H1311</f>
        <v>0.19400000000000001</v>
      </c>
      <c r="S1311" s="210">
        <v>0</v>
      </c>
      <c r="T1311" s="211">
        <f>S1311*H1311</f>
        <v>0</v>
      </c>
      <c r="AR1311" s="19" t="s">
        <v>457</v>
      </c>
      <c r="AT1311" s="19" t="s">
        <v>533</v>
      </c>
      <c r="AU1311" s="19" t="s">
        <v>87</v>
      </c>
      <c r="AY1311" s="19" t="s">
        <v>406</v>
      </c>
      <c r="BE1311" s="212">
        <f>IF(N1311="základní",J1311,0)</f>
        <v>0</v>
      </c>
      <c r="BF1311" s="212">
        <f>IF(N1311="snížená",J1311,0)</f>
        <v>0</v>
      </c>
      <c r="BG1311" s="212">
        <f>IF(N1311="zákl. přenesená",J1311,0)</f>
        <v>0</v>
      </c>
      <c r="BH1311" s="212">
        <f>IF(N1311="sníž. přenesená",J1311,0)</f>
        <v>0</v>
      </c>
      <c r="BI1311" s="212">
        <f>IF(N1311="nulová",J1311,0)</f>
        <v>0</v>
      </c>
      <c r="BJ1311" s="19" t="s">
        <v>23</v>
      </c>
      <c r="BK1311" s="212">
        <f>ROUND(I1311*H1311,2)</f>
        <v>0</v>
      </c>
      <c r="BL1311" s="19" t="s">
        <v>415</v>
      </c>
      <c r="BM1311" s="19" t="s">
        <v>6040</v>
      </c>
    </row>
    <row r="1312" spans="2:65" s="1" customFormat="1" ht="22.5" customHeight="1" x14ac:dyDescent="0.3">
      <c r="B1312" s="37"/>
      <c r="C1312" s="201" t="s">
        <v>2285</v>
      </c>
      <c r="D1312" s="201" t="s">
        <v>410</v>
      </c>
      <c r="E1312" s="202" t="s">
        <v>2647</v>
      </c>
      <c r="F1312" s="203" t="s">
        <v>2648</v>
      </c>
      <c r="G1312" s="204" t="s">
        <v>1363</v>
      </c>
      <c r="H1312" s="205">
        <v>1</v>
      </c>
      <c r="I1312" s="206"/>
      <c r="J1312" s="207">
        <f>ROUND(I1312*H1312,2)</f>
        <v>0</v>
      </c>
      <c r="K1312" s="203" t="s">
        <v>414</v>
      </c>
      <c r="L1312" s="57"/>
      <c r="M1312" s="208" t="s">
        <v>36</v>
      </c>
      <c r="N1312" s="209" t="s">
        <v>50</v>
      </c>
      <c r="O1312" s="38"/>
      <c r="P1312" s="210">
        <f>O1312*H1312</f>
        <v>0</v>
      </c>
      <c r="Q1312" s="210">
        <v>0.12303</v>
      </c>
      <c r="R1312" s="210">
        <f>Q1312*H1312</f>
        <v>0.12303</v>
      </c>
      <c r="S1312" s="210">
        <v>0</v>
      </c>
      <c r="T1312" s="211">
        <f>S1312*H1312</f>
        <v>0</v>
      </c>
      <c r="AR1312" s="19" t="s">
        <v>415</v>
      </c>
      <c r="AT1312" s="19" t="s">
        <v>410</v>
      </c>
      <c r="AU1312" s="19" t="s">
        <v>87</v>
      </c>
      <c r="AY1312" s="19" t="s">
        <v>406</v>
      </c>
      <c r="BE1312" s="212">
        <f>IF(N1312="základní",J1312,0)</f>
        <v>0</v>
      </c>
      <c r="BF1312" s="212">
        <f>IF(N1312="snížená",J1312,0)</f>
        <v>0</v>
      </c>
      <c r="BG1312" s="212">
        <f>IF(N1312="zákl. přenesená",J1312,0)</f>
        <v>0</v>
      </c>
      <c r="BH1312" s="212">
        <f>IF(N1312="sníž. přenesená",J1312,0)</f>
        <v>0</v>
      </c>
      <c r="BI1312" s="212">
        <f>IF(N1312="nulová",J1312,0)</f>
        <v>0</v>
      </c>
      <c r="BJ1312" s="19" t="s">
        <v>23</v>
      </c>
      <c r="BK1312" s="212">
        <f>ROUND(I1312*H1312,2)</f>
        <v>0</v>
      </c>
      <c r="BL1312" s="19" t="s">
        <v>415</v>
      </c>
      <c r="BM1312" s="19" t="s">
        <v>6041</v>
      </c>
    </row>
    <row r="1313" spans="2:65" s="13" customFormat="1" x14ac:dyDescent="0.3">
      <c r="B1313" s="225"/>
      <c r="C1313" s="226"/>
      <c r="D1313" s="247" t="s">
        <v>417</v>
      </c>
      <c r="E1313" s="251" t="s">
        <v>36</v>
      </c>
      <c r="F1313" s="252" t="s">
        <v>2698</v>
      </c>
      <c r="G1313" s="226"/>
      <c r="H1313" s="253">
        <v>1</v>
      </c>
      <c r="I1313" s="230"/>
      <c r="J1313" s="226"/>
      <c r="K1313" s="226"/>
      <c r="L1313" s="231"/>
      <c r="M1313" s="232"/>
      <c r="N1313" s="233"/>
      <c r="O1313" s="233"/>
      <c r="P1313" s="233"/>
      <c r="Q1313" s="233"/>
      <c r="R1313" s="233"/>
      <c r="S1313" s="233"/>
      <c r="T1313" s="234"/>
      <c r="AT1313" s="235" t="s">
        <v>417</v>
      </c>
      <c r="AU1313" s="235" t="s">
        <v>87</v>
      </c>
      <c r="AV1313" s="13" t="s">
        <v>87</v>
      </c>
      <c r="AW1313" s="13" t="s">
        <v>43</v>
      </c>
      <c r="AX1313" s="13" t="s">
        <v>23</v>
      </c>
      <c r="AY1313" s="235" t="s">
        <v>406</v>
      </c>
    </row>
    <row r="1314" spans="2:65" s="1" customFormat="1" ht="22.5" customHeight="1" x14ac:dyDescent="0.3">
      <c r="B1314" s="37"/>
      <c r="C1314" s="268" t="s">
        <v>2292</v>
      </c>
      <c r="D1314" s="268" t="s">
        <v>533</v>
      </c>
      <c r="E1314" s="269" t="s">
        <v>2652</v>
      </c>
      <c r="F1314" s="270" t="s">
        <v>2653</v>
      </c>
      <c r="G1314" s="271" t="s">
        <v>1363</v>
      </c>
      <c r="H1314" s="272">
        <v>1</v>
      </c>
      <c r="I1314" s="273"/>
      <c r="J1314" s="274">
        <f>ROUND(I1314*H1314,2)</f>
        <v>0</v>
      </c>
      <c r="K1314" s="270" t="s">
        <v>36</v>
      </c>
      <c r="L1314" s="275"/>
      <c r="M1314" s="276" t="s">
        <v>36</v>
      </c>
      <c r="N1314" s="277" t="s">
        <v>50</v>
      </c>
      <c r="O1314" s="38"/>
      <c r="P1314" s="210">
        <f>O1314*H1314</f>
        <v>0</v>
      </c>
      <c r="Q1314" s="210">
        <v>1.3299999999999999E-2</v>
      </c>
      <c r="R1314" s="210">
        <f>Q1314*H1314</f>
        <v>1.3299999999999999E-2</v>
      </c>
      <c r="S1314" s="210">
        <v>0</v>
      </c>
      <c r="T1314" s="211">
        <f>S1314*H1314</f>
        <v>0</v>
      </c>
      <c r="AR1314" s="19" t="s">
        <v>457</v>
      </c>
      <c r="AT1314" s="19" t="s">
        <v>533</v>
      </c>
      <c r="AU1314" s="19" t="s">
        <v>87</v>
      </c>
      <c r="AY1314" s="19" t="s">
        <v>406</v>
      </c>
      <c r="BE1314" s="212">
        <f>IF(N1314="základní",J1314,0)</f>
        <v>0</v>
      </c>
      <c r="BF1314" s="212">
        <f>IF(N1314="snížená",J1314,0)</f>
        <v>0</v>
      </c>
      <c r="BG1314" s="212">
        <f>IF(N1314="zákl. přenesená",J1314,0)</f>
        <v>0</v>
      </c>
      <c r="BH1314" s="212">
        <f>IF(N1314="sníž. přenesená",J1314,0)</f>
        <v>0</v>
      </c>
      <c r="BI1314" s="212">
        <f>IF(N1314="nulová",J1314,0)</f>
        <v>0</v>
      </c>
      <c r="BJ1314" s="19" t="s">
        <v>23</v>
      </c>
      <c r="BK1314" s="212">
        <f>ROUND(I1314*H1314,2)</f>
        <v>0</v>
      </c>
      <c r="BL1314" s="19" t="s">
        <v>415</v>
      </c>
      <c r="BM1314" s="19" t="s">
        <v>6042</v>
      </c>
    </row>
    <row r="1315" spans="2:65" s="1" customFormat="1" ht="22.5" customHeight="1" x14ac:dyDescent="0.3">
      <c r="B1315" s="37"/>
      <c r="C1315" s="201" t="s">
        <v>2297</v>
      </c>
      <c r="D1315" s="201" t="s">
        <v>410</v>
      </c>
      <c r="E1315" s="202" t="s">
        <v>2521</v>
      </c>
      <c r="F1315" s="203" t="s">
        <v>2522</v>
      </c>
      <c r="G1315" s="204" t="s">
        <v>1363</v>
      </c>
      <c r="H1315" s="205">
        <v>12</v>
      </c>
      <c r="I1315" s="206"/>
      <c r="J1315" s="207">
        <f>ROUND(I1315*H1315,2)</f>
        <v>0</v>
      </c>
      <c r="K1315" s="203" t="s">
        <v>36</v>
      </c>
      <c r="L1315" s="57"/>
      <c r="M1315" s="208" t="s">
        <v>36</v>
      </c>
      <c r="N1315" s="209" t="s">
        <v>50</v>
      </c>
      <c r="O1315" s="38"/>
      <c r="P1315" s="210">
        <f>O1315*H1315</f>
        <v>0</v>
      </c>
      <c r="Q1315" s="210">
        <v>2E-3</v>
      </c>
      <c r="R1315" s="210">
        <f>Q1315*H1315</f>
        <v>2.4E-2</v>
      </c>
      <c r="S1315" s="210">
        <v>0</v>
      </c>
      <c r="T1315" s="211">
        <f>S1315*H1315</f>
        <v>0</v>
      </c>
      <c r="AR1315" s="19" t="s">
        <v>415</v>
      </c>
      <c r="AT1315" s="19" t="s">
        <v>410</v>
      </c>
      <c r="AU1315" s="19" t="s">
        <v>87</v>
      </c>
      <c r="AY1315" s="19" t="s">
        <v>406</v>
      </c>
      <c r="BE1315" s="212">
        <f>IF(N1315="základní",J1315,0)</f>
        <v>0</v>
      </c>
      <c r="BF1315" s="212">
        <f>IF(N1315="snížená",J1315,0)</f>
        <v>0</v>
      </c>
      <c r="BG1315" s="212">
        <f>IF(N1315="zákl. přenesená",J1315,0)</f>
        <v>0</v>
      </c>
      <c r="BH1315" s="212">
        <f>IF(N1315="sníž. přenesená",J1315,0)</f>
        <v>0</v>
      </c>
      <c r="BI1315" s="212">
        <f>IF(N1315="nulová",J1315,0)</f>
        <v>0</v>
      </c>
      <c r="BJ1315" s="19" t="s">
        <v>23</v>
      </c>
      <c r="BK1315" s="212">
        <f>ROUND(I1315*H1315,2)</f>
        <v>0</v>
      </c>
      <c r="BL1315" s="19" t="s">
        <v>415</v>
      </c>
      <c r="BM1315" s="19" t="s">
        <v>6043</v>
      </c>
    </row>
    <row r="1316" spans="2:65" s="13" customFormat="1" x14ac:dyDescent="0.3">
      <c r="B1316" s="225"/>
      <c r="C1316" s="226"/>
      <c r="D1316" s="215" t="s">
        <v>417</v>
      </c>
      <c r="E1316" s="227" t="s">
        <v>36</v>
      </c>
      <c r="F1316" s="228" t="s">
        <v>6044</v>
      </c>
      <c r="G1316" s="226"/>
      <c r="H1316" s="229">
        <v>5</v>
      </c>
      <c r="I1316" s="230"/>
      <c r="J1316" s="226"/>
      <c r="K1316" s="226"/>
      <c r="L1316" s="231"/>
      <c r="M1316" s="232"/>
      <c r="N1316" s="233"/>
      <c r="O1316" s="233"/>
      <c r="P1316" s="233"/>
      <c r="Q1316" s="233"/>
      <c r="R1316" s="233"/>
      <c r="S1316" s="233"/>
      <c r="T1316" s="234"/>
      <c r="AT1316" s="235" t="s">
        <v>417</v>
      </c>
      <c r="AU1316" s="235" t="s">
        <v>87</v>
      </c>
      <c r="AV1316" s="13" t="s">
        <v>87</v>
      </c>
      <c r="AW1316" s="13" t="s">
        <v>43</v>
      </c>
      <c r="AX1316" s="13" t="s">
        <v>79</v>
      </c>
      <c r="AY1316" s="235" t="s">
        <v>406</v>
      </c>
    </row>
    <row r="1317" spans="2:65" s="13" customFormat="1" x14ac:dyDescent="0.3">
      <c r="B1317" s="225"/>
      <c r="C1317" s="226"/>
      <c r="D1317" s="215" t="s">
        <v>417</v>
      </c>
      <c r="E1317" s="227" t="s">
        <v>36</v>
      </c>
      <c r="F1317" s="228" t="s">
        <v>6045</v>
      </c>
      <c r="G1317" s="226"/>
      <c r="H1317" s="229">
        <v>2</v>
      </c>
      <c r="I1317" s="230"/>
      <c r="J1317" s="226"/>
      <c r="K1317" s="226"/>
      <c r="L1317" s="231"/>
      <c r="M1317" s="232"/>
      <c r="N1317" s="233"/>
      <c r="O1317" s="233"/>
      <c r="P1317" s="233"/>
      <c r="Q1317" s="233"/>
      <c r="R1317" s="233"/>
      <c r="S1317" s="233"/>
      <c r="T1317" s="234"/>
      <c r="AT1317" s="235" t="s">
        <v>417</v>
      </c>
      <c r="AU1317" s="235" t="s">
        <v>87</v>
      </c>
      <c r="AV1317" s="13" t="s">
        <v>87</v>
      </c>
      <c r="AW1317" s="13" t="s">
        <v>43</v>
      </c>
      <c r="AX1317" s="13" t="s">
        <v>79</v>
      </c>
      <c r="AY1317" s="235" t="s">
        <v>406</v>
      </c>
    </row>
    <row r="1318" spans="2:65" s="13" customFormat="1" x14ac:dyDescent="0.3">
      <c r="B1318" s="225"/>
      <c r="C1318" s="226"/>
      <c r="D1318" s="215" t="s">
        <v>417</v>
      </c>
      <c r="E1318" s="227" t="s">
        <v>36</v>
      </c>
      <c r="F1318" s="228" t="s">
        <v>6046</v>
      </c>
      <c r="G1318" s="226"/>
      <c r="H1318" s="229">
        <v>5</v>
      </c>
      <c r="I1318" s="230"/>
      <c r="J1318" s="226"/>
      <c r="K1318" s="226"/>
      <c r="L1318" s="231"/>
      <c r="M1318" s="232"/>
      <c r="N1318" s="233"/>
      <c r="O1318" s="233"/>
      <c r="P1318" s="233"/>
      <c r="Q1318" s="233"/>
      <c r="R1318" s="233"/>
      <c r="S1318" s="233"/>
      <c r="T1318" s="234"/>
      <c r="AT1318" s="235" t="s">
        <v>417</v>
      </c>
      <c r="AU1318" s="235" t="s">
        <v>87</v>
      </c>
      <c r="AV1318" s="13" t="s">
        <v>87</v>
      </c>
      <c r="AW1318" s="13" t="s">
        <v>43</v>
      </c>
      <c r="AX1318" s="13" t="s">
        <v>79</v>
      </c>
      <c r="AY1318" s="235" t="s">
        <v>406</v>
      </c>
    </row>
    <row r="1319" spans="2:65" s="14" customFormat="1" x14ac:dyDescent="0.3">
      <c r="B1319" s="236"/>
      <c r="C1319" s="237"/>
      <c r="D1319" s="247" t="s">
        <v>417</v>
      </c>
      <c r="E1319" s="248" t="s">
        <v>36</v>
      </c>
      <c r="F1319" s="249" t="s">
        <v>421</v>
      </c>
      <c r="G1319" s="237"/>
      <c r="H1319" s="250">
        <v>12</v>
      </c>
      <c r="I1319" s="241"/>
      <c r="J1319" s="237"/>
      <c r="K1319" s="237"/>
      <c r="L1319" s="242"/>
      <c r="M1319" s="243"/>
      <c r="N1319" s="244"/>
      <c r="O1319" s="244"/>
      <c r="P1319" s="244"/>
      <c r="Q1319" s="244"/>
      <c r="R1319" s="244"/>
      <c r="S1319" s="244"/>
      <c r="T1319" s="245"/>
      <c r="AT1319" s="246" t="s">
        <v>417</v>
      </c>
      <c r="AU1319" s="246" t="s">
        <v>87</v>
      </c>
      <c r="AV1319" s="14" t="s">
        <v>415</v>
      </c>
      <c r="AW1319" s="14" t="s">
        <v>43</v>
      </c>
      <c r="AX1319" s="14" t="s">
        <v>23</v>
      </c>
      <c r="AY1319" s="246" t="s">
        <v>406</v>
      </c>
    </row>
    <row r="1320" spans="2:65" s="1" customFormat="1" ht="22.5" customHeight="1" x14ac:dyDescent="0.3">
      <c r="B1320" s="37"/>
      <c r="C1320" s="201" t="s">
        <v>2301</v>
      </c>
      <c r="D1320" s="201" t="s">
        <v>410</v>
      </c>
      <c r="E1320" s="202" t="s">
        <v>2442</v>
      </c>
      <c r="F1320" s="203" t="s">
        <v>2443</v>
      </c>
      <c r="G1320" s="204" t="s">
        <v>1363</v>
      </c>
      <c r="H1320" s="205">
        <v>7</v>
      </c>
      <c r="I1320" s="206"/>
      <c r="J1320" s="207">
        <f>ROUND(I1320*H1320,2)</f>
        <v>0</v>
      </c>
      <c r="K1320" s="203" t="s">
        <v>414</v>
      </c>
      <c r="L1320" s="57"/>
      <c r="M1320" s="208" t="s">
        <v>36</v>
      </c>
      <c r="N1320" s="209" t="s">
        <v>50</v>
      </c>
      <c r="O1320" s="38"/>
      <c r="P1320" s="210">
        <f>O1320*H1320</f>
        <v>0</v>
      </c>
      <c r="Q1320" s="210">
        <v>9.1800000000000007E-3</v>
      </c>
      <c r="R1320" s="210">
        <f>Q1320*H1320</f>
        <v>6.4260000000000012E-2</v>
      </c>
      <c r="S1320" s="210">
        <v>0</v>
      </c>
      <c r="T1320" s="211">
        <f>S1320*H1320</f>
        <v>0</v>
      </c>
      <c r="AR1320" s="19" t="s">
        <v>415</v>
      </c>
      <c r="AT1320" s="19" t="s">
        <v>410</v>
      </c>
      <c r="AU1320" s="19" t="s">
        <v>87</v>
      </c>
      <c r="AY1320" s="19" t="s">
        <v>406</v>
      </c>
      <c r="BE1320" s="212">
        <f>IF(N1320="základní",J1320,0)</f>
        <v>0</v>
      </c>
      <c r="BF1320" s="212">
        <f>IF(N1320="snížená",J1320,0)</f>
        <v>0</v>
      </c>
      <c r="BG1320" s="212">
        <f>IF(N1320="zákl. přenesená",J1320,0)</f>
        <v>0</v>
      </c>
      <c r="BH1320" s="212">
        <f>IF(N1320="sníž. přenesená",J1320,0)</f>
        <v>0</v>
      </c>
      <c r="BI1320" s="212">
        <f>IF(N1320="nulová",J1320,0)</f>
        <v>0</v>
      </c>
      <c r="BJ1320" s="19" t="s">
        <v>23</v>
      </c>
      <c r="BK1320" s="212">
        <f>ROUND(I1320*H1320,2)</f>
        <v>0</v>
      </c>
      <c r="BL1320" s="19" t="s">
        <v>415</v>
      </c>
      <c r="BM1320" s="19" t="s">
        <v>6047</v>
      </c>
    </row>
    <row r="1321" spans="2:65" s="13" customFormat="1" x14ac:dyDescent="0.3">
      <c r="B1321" s="225"/>
      <c r="C1321" s="226"/>
      <c r="D1321" s="247" t="s">
        <v>417</v>
      </c>
      <c r="E1321" s="251" t="s">
        <v>36</v>
      </c>
      <c r="F1321" s="252" t="s">
        <v>5840</v>
      </c>
      <c r="G1321" s="226"/>
      <c r="H1321" s="253">
        <v>7</v>
      </c>
      <c r="I1321" s="230"/>
      <c r="J1321" s="226"/>
      <c r="K1321" s="226"/>
      <c r="L1321" s="231"/>
      <c r="M1321" s="232"/>
      <c r="N1321" s="233"/>
      <c r="O1321" s="233"/>
      <c r="P1321" s="233"/>
      <c r="Q1321" s="233"/>
      <c r="R1321" s="233"/>
      <c r="S1321" s="233"/>
      <c r="T1321" s="234"/>
      <c r="AT1321" s="235" t="s">
        <v>417</v>
      </c>
      <c r="AU1321" s="235" t="s">
        <v>87</v>
      </c>
      <c r="AV1321" s="13" t="s">
        <v>87</v>
      </c>
      <c r="AW1321" s="13" t="s">
        <v>43</v>
      </c>
      <c r="AX1321" s="13" t="s">
        <v>23</v>
      </c>
      <c r="AY1321" s="235" t="s">
        <v>406</v>
      </c>
    </row>
    <row r="1322" spans="2:65" s="1" customFormat="1" ht="22.5" customHeight="1" x14ac:dyDescent="0.3">
      <c r="B1322" s="37"/>
      <c r="C1322" s="268" t="s">
        <v>2310</v>
      </c>
      <c r="D1322" s="268" t="s">
        <v>533</v>
      </c>
      <c r="E1322" s="269" t="s">
        <v>2447</v>
      </c>
      <c r="F1322" s="270" t="s">
        <v>2448</v>
      </c>
      <c r="G1322" s="271" t="s">
        <v>1363</v>
      </c>
      <c r="H1322" s="272">
        <v>3.03</v>
      </c>
      <c r="I1322" s="273"/>
      <c r="J1322" s="274">
        <f>ROUND(I1322*H1322,2)</f>
        <v>0</v>
      </c>
      <c r="K1322" s="270" t="s">
        <v>414</v>
      </c>
      <c r="L1322" s="275"/>
      <c r="M1322" s="276" t="s">
        <v>36</v>
      </c>
      <c r="N1322" s="277" t="s">
        <v>50</v>
      </c>
      <c r="O1322" s="38"/>
      <c r="P1322" s="210">
        <f>O1322*H1322</f>
        <v>0</v>
      </c>
      <c r="Q1322" s="210">
        <v>0.25</v>
      </c>
      <c r="R1322" s="210">
        <f>Q1322*H1322</f>
        <v>0.75749999999999995</v>
      </c>
      <c r="S1322" s="210">
        <v>0</v>
      </c>
      <c r="T1322" s="211">
        <f>S1322*H1322</f>
        <v>0</v>
      </c>
      <c r="AR1322" s="19" t="s">
        <v>457</v>
      </c>
      <c r="AT1322" s="19" t="s">
        <v>533</v>
      </c>
      <c r="AU1322" s="19" t="s">
        <v>87</v>
      </c>
      <c r="AY1322" s="19" t="s">
        <v>406</v>
      </c>
      <c r="BE1322" s="212">
        <f>IF(N1322="základní",J1322,0)</f>
        <v>0</v>
      </c>
      <c r="BF1322" s="212">
        <f>IF(N1322="snížená",J1322,0)</f>
        <v>0</v>
      </c>
      <c r="BG1322" s="212">
        <f>IF(N1322="zákl. přenesená",J1322,0)</f>
        <v>0</v>
      </c>
      <c r="BH1322" s="212">
        <f>IF(N1322="sníž. přenesená",J1322,0)</f>
        <v>0</v>
      </c>
      <c r="BI1322" s="212">
        <f>IF(N1322="nulová",J1322,0)</f>
        <v>0</v>
      </c>
      <c r="BJ1322" s="19" t="s">
        <v>23</v>
      </c>
      <c r="BK1322" s="212">
        <f>ROUND(I1322*H1322,2)</f>
        <v>0</v>
      </c>
      <c r="BL1322" s="19" t="s">
        <v>415</v>
      </c>
      <c r="BM1322" s="19" t="s">
        <v>6048</v>
      </c>
    </row>
    <row r="1323" spans="2:65" s="13" customFormat="1" x14ac:dyDescent="0.3">
      <c r="B1323" s="225"/>
      <c r="C1323" s="226"/>
      <c r="D1323" s="247" t="s">
        <v>417</v>
      </c>
      <c r="E1323" s="226"/>
      <c r="F1323" s="252" t="s">
        <v>2459</v>
      </c>
      <c r="G1323" s="226"/>
      <c r="H1323" s="253">
        <v>3.03</v>
      </c>
      <c r="I1323" s="230"/>
      <c r="J1323" s="226"/>
      <c r="K1323" s="226"/>
      <c r="L1323" s="231"/>
      <c r="M1323" s="232"/>
      <c r="N1323" s="233"/>
      <c r="O1323" s="233"/>
      <c r="P1323" s="233"/>
      <c r="Q1323" s="233"/>
      <c r="R1323" s="233"/>
      <c r="S1323" s="233"/>
      <c r="T1323" s="234"/>
      <c r="AT1323" s="235" t="s">
        <v>417</v>
      </c>
      <c r="AU1323" s="235" t="s">
        <v>87</v>
      </c>
      <c r="AV1323" s="13" t="s">
        <v>87</v>
      </c>
      <c r="AW1323" s="13" t="s">
        <v>4</v>
      </c>
      <c r="AX1323" s="13" t="s">
        <v>23</v>
      </c>
      <c r="AY1323" s="235" t="s">
        <v>406</v>
      </c>
    </row>
    <row r="1324" spans="2:65" s="1" customFormat="1" ht="22.5" customHeight="1" x14ac:dyDescent="0.3">
      <c r="B1324" s="37"/>
      <c r="C1324" s="268" t="s">
        <v>2336</v>
      </c>
      <c r="D1324" s="268" t="s">
        <v>533</v>
      </c>
      <c r="E1324" s="269" t="s">
        <v>2451</v>
      </c>
      <c r="F1324" s="270" t="s">
        <v>2452</v>
      </c>
      <c r="G1324" s="271" t="s">
        <v>1363</v>
      </c>
      <c r="H1324" s="272">
        <v>4.04</v>
      </c>
      <c r="I1324" s="273"/>
      <c r="J1324" s="274">
        <f>ROUND(I1324*H1324,2)</f>
        <v>0</v>
      </c>
      <c r="K1324" s="270" t="s">
        <v>414</v>
      </c>
      <c r="L1324" s="275"/>
      <c r="M1324" s="276" t="s">
        <v>36</v>
      </c>
      <c r="N1324" s="277" t="s">
        <v>50</v>
      </c>
      <c r="O1324" s="38"/>
      <c r="P1324" s="210">
        <f>O1324*H1324</f>
        <v>0</v>
      </c>
      <c r="Q1324" s="210">
        <v>0.5</v>
      </c>
      <c r="R1324" s="210">
        <f>Q1324*H1324</f>
        <v>2.02</v>
      </c>
      <c r="S1324" s="210">
        <v>0</v>
      </c>
      <c r="T1324" s="211">
        <f>S1324*H1324</f>
        <v>0</v>
      </c>
      <c r="AR1324" s="19" t="s">
        <v>457</v>
      </c>
      <c r="AT1324" s="19" t="s">
        <v>533</v>
      </c>
      <c r="AU1324" s="19" t="s">
        <v>87</v>
      </c>
      <c r="AY1324" s="19" t="s">
        <v>406</v>
      </c>
      <c r="BE1324" s="212">
        <f>IF(N1324="základní",J1324,0)</f>
        <v>0</v>
      </c>
      <c r="BF1324" s="212">
        <f>IF(N1324="snížená",J1324,0)</f>
        <v>0</v>
      </c>
      <c r="BG1324" s="212">
        <f>IF(N1324="zákl. přenesená",J1324,0)</f>
        <v>0</v>
      </c>
      <c r="BH1324" s="212">
        <f>IF(N1324="sníž. přenesená",J1324,0)</f>
        <v>0</v>
      </c>
      <c r="BI1324" s="212">
        <f>IF(N1324="nulová",J1324,0)</f>
        <v>0</v>
      </c>
      <c r="BJ1324" s="19" t="s">
        <v>23</v>
      </c>
      <c r="BK1324" s="212">
        <f>ROUND(I1324*H1324,2)</f>
        <v>0</v>
      </c>
      <c r="BL1324" s="19" t="s">
        <v>415</v>
      </c>
      <c r="BM1324" s="19" t="s">
        <v>6049</v>
      </c>
    </row>
    <row r="1325" spans="2:65" s="13" customFormat="1" x14ac:dyDescent="0.3">
      <c r="B1325" s="225"/>
      <c r="C1325" s="226"/>
      <c r="D1325" s="247" t="s">
        <v>417</v>
      </c>
      <c r="E1325" s="226"/>
      <c r="F1325" s="252" t="s">
        <v>2454</v>
      </c>
      <c r="G1325" s="226"/>
      <c r="H1325" s="253">
        <v>4.04</v>
      </c>
      <c r="I1325" s="230"/>
      <c r="J1325" s="226"/>
      <c r="K1325" s="226"/>
      <c r="L1325" s="231"/>
      <c r="M1325" s="232"/>
      <c r="N1325" s="233"/>
      <c r="O1325" s="233"/>
      <c r="P1325" s="233"/>
      <c r="Q1325" s="233"/>
      <c r="R1325" s="233"/>
      <c r="S1325" s="233"/>
      <c r="T1325" s="234"/>
      <c r="AT1325" s="235" t="s">
        <v>417</v>
      </c>
      <c r="AU1325" s="235" t="s">
        <v>87</v>
      </c>
      <c r="AV1325" s="13" t="s">
        <v>87</v>
      </c>
      <c r="AW1325" s="13" t="s">
        <v>4</v>
      </c>
      <c r="AX1325" s="13" t="s">
        <v>23</v>
      </c>
      <c r="AY1325" s="235" t="s">
        <v>406</v>
      </c>
    </row>
    <row r="1326" spans="2:65" s="1" customFormat="1" ht="22.5" customHeight="1" x14ac:dyDescent="0.3">
      <c r="B1326" s="37"/>
      <c r="C1326" s="268" t="s">
        <v>2345</v>
      </c>
      <c r="D1326" s="268" t="s">
        <v>533</v>
      </c>
      <c r="E1326" s="269" t="s">
        <v>2461</v>
      </c>
      <c r="F1326" s="270" t="s">
        <v>2462</v>
      </c>
      <c r="G1326" s="271" t="s">
        <v>1363</v>
      </c>
      <c r="H1326" s="272">
        <v>7.14</v>
      </c>
      <c r="I1326" s="273"/>
      <c r="J1326" s="274">
        <f>ROUND(I1326*H1326,2)</f>
        <v>0</v>
      </c>
      <c r="K1326" s="270" t="s">
        <v>414</v>
      </c>
      <c r="L1326" s="275"/>
      <c r="M1326" s="276" t="s">
        <v>36</v>
      </c>
      <c r="N1326" s="277" t="s">
        <v>50</v>
      </c>
      <c r="O1326" s="38"/>
      <c r="P1326" s="210">
        <f>O1326*H1326</f>
        <v>0</v>
      </c>
      <c r="Q1326" s="210">
        <v>2E-3</v>
      </c>
      <c r="R1326" s="210">
        <f>Q1326*H1326</f>
        <v>1.4279999999999999E-2</v>
      </c>
      <c r="S1326" s="210">
        <v>0</v>
      </c>
      <c r="T1326" s="211">
        <f>S1326*H1326</f>
        <v>0</v>
      </c>
      <c r="AR1326" s="19" t="s">
        <v>457</v>
      </c>
      <c r="AT1326" s="19" t="s">
        <v>533</v>
      </c>
      <c r="AU1326" s="19" t="s">
        <v>87</v>
      </c>
      <c r="AY1326" s="19" t="s">
        <v>406</v>
      </c>
      <c r="BE1326" s="212">
        <f>IF(N1326="základní",J1326,0)</f>
        <v>0</v>
      </c>
      <c r="BF1326" s="212">
        <f>IF(N1326="snížená",J1326,0)</f>
        <v>0</v>
      </c>
      <c r="BG1326" s="212">
        <f>IF(N1326="zákl. přenesená",J1326,0)</f>
        <v>0</v>
      </c>
      <c r="BH1326" s="212">
        <f>IF(N1326="sníž. přenesená",J1326,0)</f>
        <v>0</v>
      </c>
      <c r="BI1326" s="212">
        <f>IF(N1326="nulová",J1326,0)</f>
        <v>0</v>
      </c>
      <c r="BJ1326" s="19" t="s">
        <v>23</v>
      </c>
      <c r="BK1326" s="212">
        <f>ROUND(I1326*H1326,2)</f>
        <v>0</v>
      </c>
      <c r="BL1326" s="19" t="s">
        <v>415</v>
      </c>
      <c r="BM1326" s="19" t="s">
        <v>6050</v>
      </c>
    </row>
    <row r="1327" spans="2:65" s="13" customFormat="1" x14ac:dyDescent="0.3">
      <c r="B1327" s="225"/>
      <c r="C1327" s="226"/>
      <c r="D1327" s="247" t="s">
        <v>417</v>
      </c>
      <c r="E1327" s="226"/>
      <c r="F1327" s="252" t="s">
        <v>6051</v>
      </c>
      <c r="G1327" s="226"/>
      <c r="H1327" s="253">
        <v>7.14</v>
      </c>
      <c r="I1327" s="230"/>
      <c r="J1327" s="226"/>
      <c r="K1327" s="226"/>
      <c r="L1327" s="231"/>
      <c r="M1327" s="232"/>
      <c r="N1327" s="233"/>
      <c r="O1327" s="233"/>
      <c r="P1327" s="233"/>
      <c r="Q1327" s="233"/>
      <c r="R1327" s="233"/>
      <c r="S1327" s="233"/>
      <c r="T1327" s="234"/>
      <c r="AT1327" s="235" t="s">
        <v>417</v>
      </c>
      <c r="AU1327" s="235" t="s">
        <v>87</v>
      </c>
      <c r="AV1327" s="13" t="s">
        <v>87</v>
      </c>
      <c r="AW1327" s="13" t="s">
        <v>4</v>
      </c>
      <c r="AX1327" s="13" t="s">
        <v>23</v>
      </c>
      <c r="AY1327" s="235" t="s">
        <v>406</v>
      </c>
    </row>
    <row r="1328" spans="2:65" s="1" customFormat="1" ht="22.5" customHeight="1" x14ac:dyDescent="0.3">
      <c r="B1328" s="37"/>
      <c r="C1328" s="201" t="s">
        <v>2358</v>
      </c>
      <c r="D1328" s="201" t="s">
        <v>410</v>
      </c>
      <c r="E1328" s="202" t="s">
        <v>2466</v>
      </c>
      <c r="F1328" s="203" t="s">
        <v>2467</v>
      </c>
      <c r="G1328" s="204" t="s">
        <v>1363</v>
      </c>
      <c r="H1328" s="205">
        <v>7</v>
      </c>
      <c r="I1328" s="206"/>
      <c r="J1328" s="207">
        <f>ROUND(I1328*H1328,2)</f>
        <v>0</v>
      </c>
      <c r="K1328" s="203" t="s">
        <v>414</v>
      </c>
      <c r="L1328" s="57"/>
      <c r="M1328" s="208" t="s">
        <v>36</v>
      </c>
      <c r="N1328" s="209" t="s">
        <v>50</v>
      </c>
      <c r="O1328" s="38"/>
      <c r="P1328" s="210">
        <f>O1328*H1328</f>
        <v>0</v>
      </c>
      <c r="Q1328" s="210">
        <v>1.1469999999999999E-2</v>
      </c>
      <c r="R1328" s="210">
        <f>Q1328*H1328</f>
        <v>8.029E-2</v>
      </c>
      <c r="S1328" s="210">
        <v>0</v>
      </c>
      <c r="T1328" s="211">
        <f>S1328*H1328</f>
        <v>0</v>
      </c>
      <c r="AR1328" s="19" t="s">
        <v>415</v>
      </c>
      <c r="AT1328" s="19" t="s">
        <v>410</v>
      </c>
      <c r="AU1328" s="19" t="s">
        <v>87</v>
      </c>
      <c r="AY1328" s="19" t="s">
        <v>406</v>
      </c>
      <c r="BE1328" s="212">
        <f>IF(N1328="základní",J1328,0)</f>
        <v>0</v>
      </c>
      <c r="BF1328" s="212">
        <f>IF(N1328="snížená",J1328,0)</f>
        <v>0</v>
      </c>
      <c r="BG1328" s="212">
        <f>IF(N1328="zákl. přenesená",J1328,0)</f>
        <v>0</v>
      </c>
      <c r="BH1328" s="212">
        <f>IF(N1328="sníž. přenesená",J1328,0)</f>
        <v>0</v>
      </c>
      <c r="BI1328" s="212">
        <f>IF(N1328="nulová",J1328,0)</f>
        <v>0</v>
      </c>
      <c r="BJ1328" s="19" t="s">
        <v>23</v>
      </c>
      <c r="BK1328" s="212">
        <f>ROUND(I1328*H1328,2)</f>
        <v>0</v>
      </c>
      <c r="BL1328" s="19" t="s">
        <v>415</v>
      </c>
      <c r="BM1328" s="19" t="s">
        <v>6052</v>
      </c>
    </row>
    <row r="1329" spans="2:65" s="13" customFormat="1" x14ac:dyDescent="0.3">
      <c r="B1329" s="225"/>
      <c r="C1329" s="226"/>
      <c r="D1329" s="247" t="s">
        <v>417</v>
      </c>
      <c r="E1329" s="251" t="s">
        <v>36</v>
      </c>
      <c r="F1329" s="252" t="s">
        <v>5840</v>
      </c>
      <c r="G1329" s="226"/>
      <c r="H1329" s="253">
        <v>7</v>
      </c>
      <c r="I1329" s="230"/>
      <c r="J1329" s="226"/>
      <c r="K1329" s="226"/>
      <c r="L1329" s="231"/>
      <c r="M1329" s="232"/>
      <c r="N1329" s="233"/>
      <c r="O1329" s="233"/>
      <c r="P1329" s="233"/>
      <c r="Q1329" s="233"/>
      <c r="R1329" s="233"/>
      <c r="S1329" s="233"/>
      <c r="T1329" s="234"/>
      <c r="AT1329" s="235" t="s">
        <v>417</v>
      </c>
      <c r="AU1329" s="235" t="s">
        <v>87</v>
      </c>
      <c r="AV1329" s="13" t="s">
        <v>87</v>
      </c>
      <c r="AW1329" s="13" t="s">
        <v>43</v>
      </c>
      <c r="AX1329" s="13" t="s">
        <v>23</v>
      </c>
      <c r="AY1329" s="235" t="s">
        <v>406</v>
      </c>
    </row>
    <row r="1330" spans="2:65" s="1" customFormat="1" ht="22.5" customHeight="1" x14ac:dyDescent="0.3">
      <c r="B1330" s="37"/>
      <c r="C1330" s="268" t="s">
        <v>2366</v>
      </c>
      <c r="D1330" s="268" t="s">
        <v>533</v>
      </c>
      <c r="E1330" s="269" t="s">
        <v>2471</v>
      </c>
      <c r="F1330" s="270" t="s">
        <v>2472</v>
      </c>
      <c r="G1330" s="271" t="s">
        <v>1363</v>
      </c>
      <c r="H1330" s="272">
        <v>7.07</v>
      </c>
      <c r="I1330" s="273"/>
      <c r="J1330" s="274">
        <f>ROUND(I1330*H1330,2)</f>
        <v>0</v>
      </c>
      <c r="K1330" s="270" t="s">
        <v>414</v>
      </c>
      <c r="L1330" s="275"/>
      <c r="M1330" s="276" t="s">
        <v>36</v>
      </c>
      <c r="N1330" s="277" t="s">
        <v>50</v>
      </c>
      <c r="O1330" s="38"/>
      <c r="P1330" s="210">
        <f>O1330*H1330</f>
        <v>0</v>
      </c>
      <c r="Q1330" s="210">
        <v>0.58499999999999996</v>
      </c>
      <c r="R1330" s="210">
        <f>Q1330*H1330</f>
        <v>4.1359500000000002</v>
      </c>
      <c r="S1330" s="210">
        <v>0</v>
      </c>
      <c r="T1330" s="211">
        <f>S1330*H1330</f>
        <v>0</v>
      </c>
      <c r="AR1330" s="19" t="s">
        <v>457</v>
      </c>
      <c r="AT1330" s="19" t="s">
        <v>533</v>
      </c>
      <c r="AU1330" s="19" t="s">
        <v>87</v>
      </c>
      <c r="AY1330" s="19" t="s">
        <v>406</v>
      </c>
      <c r="BE1330" s="212">
        <f>IF(N1330="základní",J1330,0)</f>
        <v>0</v>
      </c>
      <c r="BF1330" s="212">
        <f>IF(N1330="snížená",J1330,0)</f>
        <v>0</v>
      </c>
      <c r="BG1330" s="212">
        <f>IF(N1330="zákl. přenesená",J1330,0)</f>
        <v>0</v>
      </c>
      <c r="BH1330" s="212">
        <f>IF(N1330="sníž. přenesená",J1330,0)</f>
        <v>0</v>
      </c>
      <c r="BI1330" s="212">
        <f>IF(N1330="nulová",J1330,0)</f>
        <v>0</v>
      </c>
      <c r="BJ1330" s="19" t="s">
        <v>23</v>
      </c>
      <c r="BK1330" s="212">
        <f>ROUND(I1330*H1330,2)</f>
        <v>0</v>
      </c>
      <c r="BL1330" s="19" t="s">
        <v>415</v>
      </c>
      <c r="BM1330" s="19" t="s">
        <v>6053</v>
      </c>
    </row>
    <row r="1331" spans="2:65" s="13" customFormat="1" x14ac:dyDescent="0.3">
      <c r="B1331" s="225"/>
      <c r="C1331" s="226"/>
      <c r="D1331" s="247" t="s">
        <v>417</v>
      </c>
      <c r="E1331" s="226"/>
      <c r="F1331" s="252" t="s">
        <v>4422</v>
      </c>
      <c r="G1331" s="226"/>
      <c r="H1331" s="253">
        <v>7.07</v>
      </c>
      <c r="I1331" s="230"/>
      <c r="J1331" s="226"/>
      <c r="K1331" s="226"/>
      <c r="L1331" s="231"/>
      <c r="M1331" s="232"/>
      <c r="N1331" s="233"/>
      <c r="O1331" s="233"/>
      <c r="P1331" s="233"/>
      <c r="Q1331" s="233"/>
      <c r="R1331" s="233"/>
      <c r="S1331" s="233"/>
      <c r="T1331" s="234"/>
      <c r="AT1331" s="235" t="s">
        <v>417</v>
      </c>
      <c r="AU1331" s="235" t="s">
        <v>87</v>
      </c>
      <c r="AV1331" s="13" t="s">
        <v>87</v>
      </c>
      <c r="AW1331" s="13" t="s">
        <v>4</v>
      </c>
      <c r="AX1331" s="13" t="s">
        <v>23</v>
      </c>
      <c r="AY1331" s="235" t="s">
        <v>406</v>
      </c>
    </row>
    <row r="1332" spans="2:65" s="1" customFormat="1" ht="22.5" customHeight="1" x14ac:dyDescent="0.3">
      <c r="B1332" s="37"/>
      <c r="C1332" s="268" t="s">
        <v>2371</v>
      </c>
      <c r="D1332" s="268" t="s">
        <v>533</v>
      </c>
      <c r="E1332" s="269" t="s">
        <v>2461</v>
      </c>
      <c r="F1332" s="270" t="s">
        <v>2462</v>
      </c>
      <c r="G1332" s="271" t="s">
        <v>1363</v>
      </c>
      <c r="H1332" s="272">
        <v>7.14</v>
      </c>
      <c r="I1332" s="273"/>
      <c r="J1332" s="274">
        <f>ROUND(I1332*H1332,2)</f>
        <v>0</v>
      </c>
      <c r="K1332" s="270" t="s">
        <v>414</v>
      </c>
      <c r="L1332" s="275"/>
      <c r="M1332" s="276" t="s">
        <v>36</v>
      </c>
      <c r="N1332" s="277" t="s">
        <v>50</v>
      </c>
      <c r="O1332" s="38"/>
      <c r="P1332" s="210">
        <f>O1332*H1332</f>
        <v>0</v>
      </c>
      <c r="Q1332" s="210">
        <v>2E-3</v>
      </c>
      <c r="R1332" s="210">
        <f>Q1332*H1332</f>
        <v>1.4279999999999999E-2</v>
      </c>
      <c r="S1332" s="210">
        <v>0</v>
      </c>
      <c r="T1332" s="211">
        <f>S1332*H1332</f>
        <v>0</v>
      </c>
      <c r="AR1332" s="19" t="s">
        <v>457</v>
      </c>
      <c r="AT1332" s="19" t="s">
        <v>533</v>
      </c>
      <c r="AU1332" s="19" t="s">
        <v>87</v>
      </c>
      <c r="AY1332" s="19" t="s">
        <v>406</v>
      </c>
      <c r="BE1332" s="212">
        <f>IF(N1332="základní",J1332,0)</f>
        <v>0</v>
      </c>
      <c r="BF1332" s="212">
        <f>IF(N1332="snížená",J1332,0)</f>
        <v>0</v>
      </c>
      <c r="BG1332" s="212">
        <f>IF(N1332="zákl. přenesená",J1332,0)</f>
        <v>0</v>
      </c>
      <c r="BH1332" s="212">
        <f>IF(N1332="sníž. přenesená",J1332,0)</f>
        <v>0</v>
      </c>
      <c r="BI1332" s="212">
        <f>IF(N1332="nulová",J1332,0)</f>
        <v>0</v>
      </c>
      <c r="BJ1332" s="19" t="s">
        <v>23</v>
      </c>
      <c r="BK1332" s="212">
        <f>ROUND(I1332*H1332,2)</f>
        <v>0</v>
      </c>
      <c r="BL1332" s="19" t="s">
        <v>415</v>
      </c>
      <c r="BM1332" s="19" t="s">
        <v>6054</v>
      </c>
    </row>
    <row r="1333" spans="2:65" s="13" customFormat="1" x14ac:dyDescent="0.3">
      <c r="B1333" s="225"/>
      <c r="C1333" s="226"/>
      <c r="D1333" s="247" t="s">
        <v>417</v>
      </c>
      <c r="E1333" s="226"/>
      <c r="F1333" s="252" t="s">
        <v>6051</v>
      </c>
      <c r="G1333" s="226"/>
      <c r="H1333" s="253">
        <v>7.14</v>
      </c>
      <c r="I1333" s="230"/>
      <c r="J1333" s="226"/>
      <c r="K1333" s="226"/>
      <c r="L1333" s="231"/>
      <c r="M1333" s="232"/>
      <c r="N1333" s="233"/>
      <c r="O1333" s="233"/>
      <c r="P1333" s="233"/>
      <c r="Q1333" s="233"/>
      <c r="R1333" s="233"/>
      <c r="S1333" s="233"/>
      <c r="T1333" s="234"/>
      <c r="AT1333" s="235" t="s">
        <v>417</v>
      </c>
      <c r="AU1333" s="235" t="s">
        <v>87</v>
      </c>
      <c r="AV1333" s="13" t="s">
        <v>87</v>
      </c>
      <c r="AW1333" s="13" t="s">
        <v>4</v>
      </c>
      <c r="AX1333" s="13" t="s">
        <v>23</v>
      </c>
      <c r="AY1333" s="235" t="s">
        <v>406</v>
      </c>
    </row>
    <row r="1334" spans="2:65" s="1" customFormat="1" ht="22.5" customHeight="1" x14ac:dyDescent="0.3">
      <c r="B1334" s="37"/>
      <c r="C1334" s="201" t="s">
        <v>2388</v>
      </c>
      <c r="D1334" s="201" t="s">
        <v>410</v>
      </c>
      <c r="E1334" s="202" t="s">
        <v>2526</v>
      </c>
      <c r="F1334" s="203" t="s">
        <v>2527</v>
      </c>
      <c r="G1334" s="204" t="s">
        <v>413</v>
      </c>
      <c r="H1334" s="205">
        <v>1.002</v>
      </c>
      <c r="I1334" s="206"/>
      <c r="J1334" s="207">
        <f>ROUND(I1334*H1334,2)</f>
        <v>0</v>
      </c>
      <c r="K1334" s="203" t="s">
        <v>36</v>
      </c>
      <c r="L1334" s="57"/>
      <c r="M1334" s="208" t="s">
        <v>36</v>
      </c>
      <c r="N1334" s="209" t="s">
        <v>50</v>
      </c>
      <c r="O1334" s="38"/>
      <c r="P1334" s="210">
        <f>O1334*H1334</f>
        <v>0</v>
      </c>
      <c r="Q1334" s="210">
        <v>2.9295</v>
      </c>
      <c r="R1334" s="210">
        <f>Q1334*H1334</f>
        <v>2.9353590000000001</v>
      </c>
      <c r="S1334" s="210">
        <v>0</v>
      </c>
      <c r="T1334" s="211">
        <f>S1334*H1334</f>
        <v>0</v>
      </c>
      <c r="AR1334" s="19" t="s">
        <v>415</v>
      </c>
      <c r="AT1334" s="19" t="s">
        <v>410</v>
      </c>
      <c r="AU1334" s="19" t="s">
        <v>87</v>
      </c>
      <c r="AY1334" s="19" t="s">
        <v>406</v>
      </c>
      <c r="BE1334" s="212">
        <f>IF(N1334="základní",J1334,0)</f>
        <v>0</v>
      </c>
      <c r="BF1334" s="212">
        <f>IF(N1334="snížená",J1334,0)</f>
        <v>0</v>
      </c>
      <c r="BG1334" s="212">
        <f>IF(N1334="zákl. přenesená",J1334,0)</f>
        <v>0</v>
      </c>
      <c r="BH1334" s="212">
        <f>IF(N1334="sníž. přenesená",J1334,0)</f>
        <v>0</v>
      </c>
      <c r="BI1334" s="212">
        <f>IF(N1334="nulová",J1334,0)</f>
        <v>0</v>
      </c>
      <c r="BJ1334" s="19" t="s">
        <v>23</v>
      </c>
      <c r="BK1334" s="212">
        <f>ROUND(I1334*H1334,2)</f>
        <v>0</v>
      </c>
      <c r="BL1334" s="19" t="s">
        <v>415</v>
      </c>
      <c r="BM1334" s="19" t="s">
        <v>6055</v>
      </c>
    </row>
    <row r="1335" spans="2:65" s="12" customFormat="1" x14ac:dyDescent="0.3">
      <c r="B1335" s="213"/>
      <c r="C1335" s="214"/>
      <c r="D1335" s="215" t="s">
        <v>417</v>
      </c>
      <c r="E1335" s="216" t="s">
        <v>36</v>
      </c>
      <c r="F1335" s="217" t="s">
        <v>6056</v>
      </c>
      <c r="G1335" s="214"/>
      <c r="H1335" s="218" t="s">
        <v>36</v>
      </c>
      <c r="I1335" s="219"/>
      <c r="J1335" s="214"/>
      <c r="K1335" s="214"/>
      <c r="L1335" s="220"/>
      <c r="M1335" s="221"/>
      <c r="N1335" s="222"/>
      <c r="O1335" s="222"/>
      <c r="P1335" s="222"/>
      <c r="Q1335" s="222"/>
      <c r="R1335" s="222"/>
      <c r="S1335" s="222"/>
      <c r="T1335" s="223"/>
      <c r="AT1335" s="224" t="s">
        <v>417</v>
      </c>
      <c r="AU1335" s="224" t="s">
        <v>87</v>
      </c>
      <c r="AV1335" s="12" t="s">
        <v>23</v>
      </c>
      <c r="AW1335" s="12" t="s">
        <v>43</v>
      </c>
      <c r="AX1335" s="12" t="s">
        <v>79</v>
      </c>
      <c r="AY1335" s="224" t="s">
        <v>406</v>
      </c>
    </row>
    <row r="1336" spans="2:65" s="13" customFormat="1" x14ac:dyDescent="0.3">
      <c r="B1336" s="225"/>
      <c r="C1336" s="226"/>
      <c r="D1336" s="247" t="s">
        <v>417</v>
      </c>
      <c r="E1336" s="251" t="s">
        <v>36</v>
      </c>
      <c r="F1336" s="252" t="s">
        <v>6057</v>
      </c>
      <c r="G1336" s="226"/>
      <c r="H1336" s="253">
        <v>1.002</v>
      </c>
      <c r="I1336" s="230"/>
      <c r="J1336" s="226"/>
      <c r="K1336" s="226"/>
      <c r="L1336" s="231"/>
      <c r="M1336" s="232"/>
      <c r="N1336" s="233"/>
      <c r="O1336" s="233"/>
      <c r="P1336" s="233"/>
      <c r="Q1336" s="233"/>
      <c r="R1336" s="233"/>
      <c r="S1336" s="233"/>
      <c r="T1336" s="234"/>
      <c r="AT1336" s="235" t="s">
        <v>417</v>
      </c>
      <c r="AU1336" s="235" t="s">
        <v>87</v>
      </c>
      <c r="AV1336" s="13" t="s">
        <v>87</v>
      </c>
      <c r="AW1336" s="13" t="s">
        <v>43</v>
      </c>
      <c r="AX1336" s="13" t="s">
        <v>23</v>
      </c>
      <c r="AY1336" s="235" t="s">
        <v>406</v>
      </c>
    </row>
    <row r="1337" spans="2:65" s="1" customFormat="1" ht="31.5" customHeight="1" x14ac:dyDescent="0.3">
      <c r="B1337" s="37"/>
      <c r="C1337" s="201" t="s">
        <v>2402</v>
      </c>
      <c r="D1337" s="201" t="s">
        <v>410</v>
      </c>
      <c r="E1337" s="202" t="s">
        <v>2532</v>
      </c>
      <c r="F1337" s="203" t="s">
        <v>2533</v>
      </c>
      <c r="G1337" s="204" t="s">
        <v>413</v>
      </c>
      <c r="H1337" s="205">
        <v>23.32</v>
      </c>
      <c r="I1337" s="206"/>
      <c r="J1337" s="207">
        <f>ROUND(I1337*H1337,2)</f>
        <v>0</v>
      </c>
      <c r="K1337" s="203" t="s">
        <v>36</v>
      </c>
      <c r="L1337" s="57"/>
      <c r="M1337" s="208" t="s">
        <v>36</v>
      </c>
      <c r="N1337" s="209" t="s">
        <v>50</v>
      </c>
      <c r="O1337" s="38"/>
      <c r="P1337" s="210">
        <f>O1337*H1337</f>
        <v>0</v>
      </c>
      <c r="Q1337" s="210">
        <v>0</v>
      </c>
      <c r="R1337" s="210">
        <f>Q1337*H1337</f>
        <v>0</v>
      </c>
      <c r="S1337" s="210">
        <v>0</v>
      </c>
      <c r="T1337" s="211">
        <f>S1337*H1337</f>
        <v>0</v>
      </c>
      <c r="AR1337" s="19" t="s">
        <v>415</v>
      </c>
      <c r="AT1337" s="19" t="s">
        <v>410</v>
      </c>
      <c r="AU1337" s="19" t="s">
        <v>87</v>
      </c>
      <c r="AY1337" s="19" t="s">
        <v>406</v>
      </c>
      <c r="BE1337" s="212">
        <f>IF(N1337="základní",J1337,0)</f>
        <v>0</v>
      </c>
      <c r="BF1337" s="212">
        <f>IF(N1337="snížená",J1337,0)</f>
        <v>0</v>
      </c>
      <c r="BG1337" s="212">
        <f>IF(N1337="zákl. přenesená",J1337,0)</f>
        <v>0</v>
      </c>
      <c r="BH1337" s="212">
        <f>IF(N1337="sníž. přenesená",J1337,0)</f>
        <v>0</v>
      </c>
      <c r="BI1337" s="212">
        <f>IF(N1337="nulová",J1337,0)</f>
        <v>0</v>
      </c>
      <c r="BJ1337" s="19" t="s">
        <v>23</v>
      </c>
      <c r="BK1337" s="212">
        <f>ROUND(I1337*H1337,2)</f>
        <v>0</v>
      </c>
      <c r="BL1337" s="19" t="s">
        <v>415</v>
      </c>
      <c r="BM1337" s="19" t="s">
        <v>6058</v>
      </c>
    </row>
    <row r="1338" spans="2:65" s="12" customFormat="1" x14ac:dyDescent="0.3">
      <c r="B1338" s="213"/>
      <c r="C1338" s="214"/>
      <c r="D1338" s="215" t="s">
        <v>417</v>
      </c>
      <c r="E1338" s="216" t="s">
        <v>36</v>
      </c>
      <c r="F1338" s="217" t="s">
        <v>2535</v>
      </c>
      <c r="G1338" s="214"/>
      <c r="H1338" s="218" t="s">
        <v>36</v>
      </c>
      <c r="I1338" s="219"/>
      <c r="J1338" s="214"/>
      <c r="K1338" s="214"/>
      <c r="L1338" s="220"/>
      <c r="M1338" s="221"/>
      <c r="N1338" s="222"/>
      <c r="O1338" s="222"/>
      <c r="P1338" s="222"/>
      <c r="Q1338" s="222"/>
      <c r="R1338" s="222"/>
      <c r="S1338" s="222"/>
      <c r="T1338" s="223"/>
      <c r="AT1338" s="224" t="s">
        <v>417</v>
      </c>
      <c r="AU1338" s="224" t="s">
        <v>87</v>
      </c>
      <c r="AV1338" s="12" t="s">
        <v>23</v>
      </c>
      <c r="AW1338" s="12" t="s">
        <v>43</v>
      </c>
      <c r="AX1338" s="12" t="s">
        <v>79</v>
      </c>
      <c r="AY1338" s="224" t="s">
        <v>406</v>
      </c>
    </row>
    <row r="1339" spans="2:65" s="13" customFormat="1" x14ac:dyDescent="0.3">
      <c r="B1339" s="225"/>
      <c r="C1339" s="226"/>
      <c r="D1339" s="215" t="s">
        <v>417</v>
      </c>
      <c r="E1339" s="227" t="s">
        <v>36</v>
      </c>
      <c r="F1339" s="228" t="s">
        <v>6059</v>
      </c>
      <c r="G1339" s="226"/>
      <c r="H1339" s="229">
        <v>8.06</v>
      </c>
      <c r="I1339" s="230"/>
      <c r="J1339" s="226"/>
      <c r="K1339" s="226"/>
      <c r="L1339" s="231"/>
      <c r="M1339" s="232"/>
      <c r="N1339" s="233"/>
      <c r="O1339" s="233"/>
      <c r="P1339" s="233"/>
      <c r="Q1339" s="233"/>
      <c r="R1339" s="233"/>
      <c r="S1339" s="233"/>
      <c r="T1339" s="234"/>
      <c r="AT1339" s="235" t="s">
        <v>417</v>
      </c>
      <c r="AU1339" s="235" t="s">
        <v>87</v>
      </c>
      <c r="AV1339" s="13" t="s">
        <v>87</v>
      </c>
      <c r="AW1339" s="13" t="s">
        <v>43</v>
      </c>
      <c r="AX1339" s="13" t="s">
        <v>79</v>
      </c>
      <c r="AY1339" s="235" t="s">
        <v>406</v>
      </c>
    </row>
    <row r="1340" spans="2:65" s="13" customFormat="1" x14ac:dyDescent="0.3">
      <c r="B1340" s="225"/>
      <c r="C1340" s="226"/>
      <c r="D1340" s="215" t="s">
        <v>417</v>
      </c>
      <c r="E1340" s="227" t="s">
        <v>36</v>
      </c>
      <c r="F1340" s="228" t="s">
        <v>6059</v>
      </c>
      <c r="G1340" s="226"/>
      <c r="H1340" s="229">
        <v>8.06</v>
      </c>
      <c r="I1340" s="230"/>
      <c r="J1340" s="226"/>
      <c r="K1340" s="226"/>
      <c r="L1340" s="231"/>
      <c r="M1340" s="232"/>
      <c r="N1340" s="233"/>
      <c r="O1340" s="233"/>
      <c r="P1340" s="233"/>
      <c r="Q1340" s="233"/>
      <c r="R1340" s="233"/>
      <c r="S1340" s="233"/>
      <c r="T1340" s="234"/>
      <c r="AT1340" s="235" t="s">
        <v>417</v>
      </c>
      <c r="AU1340" s="235" t="s">
        <v>87</v>
      </c>
      <c r="AV1340" s="13" t="s">
        <v>87</v>
      </c>
      <c r="AW1340" s="13" t="s">
        <v>43</v>
      </c>
      <c r="AX1340" s="13" t="s">
        <v>79</v>
      </c>
      <c r="AY1340" s="235" t="s">
        <v>406</v>
      </c>
    </row>
    <row r="1341" spans="2:65" s="13" customFormat="1" x14ac:dyDescent="0.3">
      <c r="B1341" s="225"/>
      <c r="C1341" s="226"/>
      <c r="D1341" s="215" t="s">
        <v>417</v>
      </c>
      <c r="E1341" s="227" t="s">
        <v>36</v>
      </c>
      <c r="F1341" s="228" t="s">
        <v>6060</v>
      </c>
      <c r="G1341" s="226"/>
      <c r="H1341" s="229">
        <v>7.2</v>
      </c>
      <c r="I1341" s="230"/>
      <c r="J1341" s="226"/>
      <c r="K1341" s="226"/>
      <c r="L1341" s="231"/>
      <c r="M1341" s="232"/>
      <c r="N1341" s="233"/>
      <c r="O1341" s="233"/>
      <c r="P1341" s="233"/>
      <c r="Q1341" s="233"/>
      <c r="R1341" s="233"/>
      <c r="S1341" s="233"/>
      <c r="T1341" s="234"/>
      <c r="AT1341" s="235" t="s">
        <v>417</v>
      </c>
      <c r="AU1341" s="235" t="s">
        <v>87</v>
      </c>
      <c r="AV1341" s="13" t="s">
        <v>87</v>
      </c>
      <c r="AW1341" s="13" t="s">
        <v>43</v>
      </c>
      <c r="AX1341" s="13" t="s">
        <v>79</v>
      </c>
      <c r="AY1341" s="235" t="s">
        <v>406</v>
      </c>
    </row>
    <row r="1342" spans="2:65" s="14" customFormat="1" x14ac:dyDescent="0.3">
      <c r="B1342" s="236"/>
      <c r="C1342" s="237"/>
      <c r="D1342" s="247" t="s">
        <v>417</v>
      </c>
      <c r="E1342" s="248" t="s">
        <v>36</v>
      </c>
      <c r="F1342" s="249" t="s">
        <v>421</v>
      </c>
      <c r="G1342" s="237"/>
      <c r="H1342" s="250">
        <v>23.32</v>
      </c>
      <c r="I1342" s="241"/>
      <c r="J1342" s="237"/>
      <c r="K1342" s="237"/>
      <c r="L1342" s="242"/>
      <c r="M1342" s="243"/>
      <c r="N1342" s="244"/>
      <c r="O1342" s="244"/>
      <c r="P1342" s="244"/>
      <c r="Q1342" s="244"/>
      <c r="R1342" s="244"/>
      <c r="S1342" s="244"/>
      <c r="T1342" s="245"/>
      <c r="AT1342" s="246" t="s">
        <v>417</v>
      </c>
      <c r="AU1342" s="246" t="s">
        <v>87</v>
      </c>
      <c r="AV1342" s="14" t="s">
        <v>415</v>
      </c>
      <c r="AW1342" s="14" t="s">
        <v>43</v>
      </c>
      <c r="AX1342" s="14" t="s">
        <v>23</v>
      </c>
      <c r="AY1342" s="246" t="s">
        <v>406</v>
      </c>
    </row>
    <row r="1343" spans="2:65" s="1" customFormat="1" ht="22.5" customHeight="1" x14ac:dyDescent="0.3">
      <c r="B1343" s="37"/>
      <c r="C1343" s="201" t="s">
        <v>2419</v>
      </c>
      <c r="D1343" s="201" t="s">
        <v>410</v>
      </c>
      <c r="E1343" s="202" t="s">
        <v>2540</v>
      </c>
      <c r="F1343" s="203" t="s">
        <v>2541</v>
      </c>
      <c r="G1343" s="204" t="s">
        <v>413</v>
      </c>
      <c r="H1343" s="205">
        <v>36.344000000000001</v>
      </c>
      <c r="I1343" s="206"/>
      <c r="J1343" s="207">
        <f>ROUND(I1343*H1343,2)</f>
        <v>0</v>
      </c>
      <c r="K1343" s="203" t="s">
        <v>36</v>
      </c>
      <c r="L1343" s="57"/>
      <c r="M1343" s="208" t="s">
        <v>36</v>
      </c>
      <c r="N1343" s="209" t="s">
        <v>50</v>
      </c>
      <c r="O1343" s="38"/>
      <c r="P1343" s="210">
        <f>O1343*H1343</f>
        <v>0</v>
      </c>
      <c r="Q1343" s="210">
        <v>0</v>
      </c>
      <c r="R1343" s="210">
        <f>Q1343*H1343</f>
        <v>0</v>
      </c>
      <c r="S1343" s="210">
        <v>0</v>
      </c>
      <c r="T1343" s="211">
        <f>S1343*H1343</f>
        <v>0</v>
      </c>
      <c r="AR1343" s="19" t="s">
        <v>415</v>
      </c>
      <c r="AT1343" s="19" t="s">
        <v>410</v>
      </c>
      <c r="AU1343" s="19" t="s">
        <v>87</v>
      </c>
      <c r="AY1343" s="19" t="s">
        <v>406</v>
      </c>
      <c r="BE1343" s="212">
        <f>IF(N1343="základní",J1343,0)</f>
        <v>0</v>
      </c>
      <c r="BF1343" s="212">
        <f>IF(N1343="snížená",J1343,0)</f>
        <v>0</v>
      </c>
      <c r="BG1343" s="212">
        <f>IF(N1343="zákl. přenesená",J1343,0)</f>
        <v>0</v>
      </c>
      <c r="BH1343" s="212">
        <f>IF(N1343="sníž. přenesená",J1343,0)</f>
        <v>0</v>
      </c>
      <c r="BI1343" s="212">
        <f>IF(N1343="nulová",J1343,0)</f>
        <v>0</v>
      </c>
      <c r="BJ1343" s="19" t="s">
        <v>23</v>
      </c>
      <c r="BK1343" s="212">
        <f>ROUND(I1343*H1343,2)</f>
        <v>0</v>
      </c>
      <c r="BL1343" s="19" t="s">
        <v>415</v>
      </c>
      <c r="BM1343" s="19" t="s">
        <v>6061</v>
      </c>
    </row>
    <row r="1344" spans="2:65" s="12" customFormat="1" x14ac:dyDescent="0.3">
      <c r="B1344" s="213"/>
      <c r="C1344" s="214"/>
      <c r="D1344" s="215" t="s">
        <v>417</v>
      </c>
      <c r="E1344" s="216" t="s">
        <v>36</v>
      </c>
      <c r="F1344" s="217" t="s">
        <v>4551</v>
      </c>
      <c r="G1344" s="214"/>
      <c r="H1344" s="218" t="s">
        <v>36</v>
      </c>
      <c r="I1344" s="219"/>
      <c r="J1344" s="214"/>
      <c r="K1344" s="214"/>
      <c r="L1344" s="220"/>
      <c r="M1344" s="221"/>
      <c r="N1344" s="222"/>
      <c r="O1344" s="222"/>
      <c r="P1344" s="222"/>
      <c r="Q1344" s="222"/>
      <c r="R1344" s="222"/>
      <c r="S1344" s="222"/>
      <c r="T1344" s="223"/>
      <c r="AT1344" s="224" t="s">
        <v>417</v>
      </c>
      <c r="AU1344" s="224" t="s">
        <v>87</v>
      </c>
      <c r="AV1344" s="12" t="s">
        <v>23</v>
      </c>
      <c r="AW1344" s="12" t="s">
        <v>43</v>
      </c>
      <c r="AX1344" s="12" t="s">
        <v>79</v>
      </c>
      <c r="AY1344" s="224" t="s">
        <v>406</v>
      </c>
    </row>
    <row r="1345" spans="2:65" s="13" customFormat="1" x14ac:dyDescent="0.3">
      <c r="B1345" s="225"/>
      <c r="C1345" s="226"/>
      <c r="D1345" s="215" t="s">
        <v>417</v>
      </c>
      <c r="E1345" s="227" t="s">
        <v>36</v>
      </c>
      <c r="F1345" s="228" t="s">
        <v>6062</v>
      </c>
      <c r="G1345" s="226"/>
      <c r="H1345" s="229">
        <v>2.5419999999999998</v>
      </c>
      <c r="I1345" s="230"/>
      <c r="J1345" s="226"/>
      <c r="K1345" s="226"/>
      <c r="L1345" s="231"/>
      <c r="M1345" s="232"/>
      <c r="N1345" s="233"/>
      <c r="O1345" s="233"/>
      <c r="P1345" s="233"/>
      <c r="Q1345" s="233"/>
      <c r="R1345" s="233"/>
      <c r="S1345" s="233"/>
      <c r="T1345" s="234"/>
      <c r="AT1345" s="235" t="s">
        <v>417</v>
      </c>
      <c r="AU1345" s="235" t="s">
        <v>87</v>
      </c>
      <c r="AV1345" s="13" t="s">
        <v>87</v>
      </c>
      <c r="AW1345" s="13" t="s">
        <v>43</v>
      </c>
      <c r="AX1345" s="13" t="s">
        <v>79</v>
      </c>
      <c r="AY1345" s="235" t="s">
        <v>406</v>
      </c>
    </row>
    <row r="1346" spans="2:65" s="12" customFormat="1" x14ac:dyDescent="0.3">
      <c r="B1346" s="213"/>
      <c r="C1346" s="214"/>
      <c r="D1346" s="215" t="s">
        <v>417</v>
      </c>
      <c r="E1346" s="216" t="s">
        <v>36</v>
      </c>
      <c r="F1346" s="217" t="s">
        <v>6063</v>
      </c>
      <c r="G1346" s="214"/>
      <c r="H1346" s="218" t="s">
        <v>36</v>
      </c>
      <c r="I1346" s="219"/>
      <c r="J1346" s="214"/>
      <c r="K1346" s="214"/>
      <c r="L1346" s="220"/>
      <c r="M1346" s="221"/>
      <c r="N1346" s="222"/>
      <c r="O1346" s="222"/>
      <c r="P1346" s="222"/>
      <c r="Q1346" s="222"/>
      <c r="R1346" s="222"/>
      <c r="S1346" s="222"/>
      <c r="T1346" s="223"/>
      <c r="AT1346" s="224" t="s">
        <v>417</v>
      </c>
      <c r="AU1346" s="224" t="s">
        <v>87</v>
      </c>
      <c r="AV1346" s="12" t="s">
        <v>23</v>
      </c>
      <c r="AW1346" s="12" t="s">
        <v>43</v>
      </c>
      <c r="AX1346" s="12" t="s">
        <v>79</v>
      </c>
      <c r="AY1346" s="224" t="s">
        <v>406</v>
      </c>
    </row>
    <row r="1347" spans="2:65" s="13" customFormat="1" x14ac:dyDescent="0.3">
      <c r="B1347" s="225"/>
      <c r="C1347" s="226"/>
      <c r="D1347" s="215" t="s">
        <v>417</v>
      </c>
      <c r="E1347" s="227" t="s">
        <v>36</v>
      </c>
      <c r="F1347" s="228" t="s">
        <v>6064</v>
      </c>
      <c r="G1347" s="226"/>
      <c r="H1347" s="229">
        <v>5.0049999999999999</v>
      </c>
      <c r="I1347" s="230"/>
      <c r="J1347" s="226"/>
      <c r="K1347" s="226"/>
      <c r="L1347" s="231"/>
      <c r="M1347" s="232"/>
      <c r="N1347" s="233"/>
      <c r="O1347" s="233"/>
      <c r="P1347" s="233"/>
      <c r="Q1347" s="233"/>
      <c r="R1347" s="233"/>
      <c r="S1347" s="233"/>
      <c r="T1347" s="234"/>
      <c r="AT1347" s="235" t="s">
        <v>417</v>
      </c>
      <c r="AU1347" s="235" t="s">
        <v>87</v>
      </c>
      <c r="AV1347" s="13" t="s">
        <v>87</v>
      </c>
      <c r="AW1347" s="13" t="s">
        <v>43</v>
      </c>
      <c r="AX1347" s="13" t="s">
        <v>79</v>
      </c>
      <c r="AY1347" s="235" t="s">
        <v>406</v>
      </c>
    </row>
    <row r="1348" spans="2:65" s="13" customFormat="1" x14ac:dyDescent="0.3">
      <c r="B1348" s="225"/>
      <c r="C1348" s="226"/>
      <c r="D1348" s="215" t="s">
        <v>417</v>
      </c>
      <c r="E1348" s="227" t="s">
        <v>36</v>
      </c>
      <c r="F1348" s="228" t="s">
        <v>6065</v>
      </c>
      <c r="G1348" s="226"/>
      <c r="H1348" s="229">
        <v>-0.57499999999999996</v>
      </c>
      <c r="I1348" s="230"/>
      <c r="J1348" s="226"/>
      <c r="K1348" s="226"/>
      <c r="L1348" s="231"/>
      <c r="M1348" s="232"/>
      <c r="N1348" s="233"/>
      <c r="O1348" s="233"/>
      <c r="P1348" s="233"/>
      <c r="Q1348" s="233"/>
      <c r="R1348" s="233"/>
      <c r="S1348" s="233"/>
      <c r="T1348" s="234"/>
      <c r="AT1348" s="235" t="s">
        <v>417</v>
      </c>
      <c r="AU1348" s="235" t="s">
        <v>87</v>
      </c>
      <c r="AV1348" s="13" t="s">
        <v>87</v>
      </c>
      <c r="AW1348" s="13" t="s">
        <v>43</v>
      </c>
      <c r="AX1348" s="13" t="s">
        <v>79</v>
      </c>
      <c r="AY1348" s="235" t="s">
        <v>406</v>
      </c>
    </row>
    <row r="1349" spans="2:65" s="13" customFormat="1" x14ac:dyDescent="0.3">
      <c r="B1349" s="225"/>
      <c r="C1349" s="226"/>
      <c r="D1349" s="215" t="s">
        <v>417</v>
      </c>
      <c r="E1349" s="227" t="s">
        <v>36</v>
      </c>
      <c r="F1349" s="228" t="s">
        <v>6066</v>
      </c>
      <c r="G1349" s="226"/>
      <c r="H1349" s="229">
        <v>-0.46500000000000002</v>
      </c>
      <c r="I1349" s="230"/>
      <c r="J1349" s="226"/>
      <c r="K1349" s="226"/>
      <c r="L1349" s="231"/>
      <c r="M1349" s="232"/>
      <c r="N1349" s="233"/>
      <c r="O1349" s="233"/>
      <c r="P1349" s="233"/>
      <c r="Q1349" s="233"/>
      <c r="R1349" s="233"/>
      <c r="S1349" s="233"/>
      <c r="T1349" s="234"/>
      <c r="AT1349" s="235" t="s">
        <v>417</v>
      </c>
      <c r="AU1349" s="235" t="s">
        <v>87</v>
      </c>
      <c r="AV1349" s="13" t="s">
        <v>87</v>
      </c>
      <c r="AW1349" s="13" t="s">
        <v>43</v>
      </c>
      <c r="AX1349" s="13" t="s">
        <v>79</v>
      </c>
      <c r="AY1349" s="235" t="s">
        <v>406</v>
      </c>
    </row>
    <row r="1350" spans="2:65" s="13" customFormat="1" x14ac:dyDescent="0.3">
      <c r="B1350" s="225"/>
      <c r="C1350" s="226"/>
      <c r="D1350" s="215" t="s">
        <v>417</v>
      </c>
      <c r="E1350" s="227" t="s">
        <v>36</v>
      </c>
      <c r="F1350" s="228" t="s">
        <v>6067</v>
      </c>
      <c r="G1350" s="226"/>
      <c r="H1350" s="229">
        <v>0.82699999999999996</v>
      </c>
      <c r="I1350" s="230"/>
      <c r="J1350" s="226"/>
      <c r="K1350" s="226"/>
      <c r="L1350" s="231"/>
      <c r="M1350" s="232"/>
      <c r="N1350" s="233"/>
      <c r="O1350" s="233"/>
      <c r="P1350" s="233"/>
      <c r="Q1350" s="233"/>
      <c r="R1350" s="233"/>
      <c r="S1350" s="233"/>
      <c r="T1350" s="234"/>
      <c r="AT1350" s="235" t="s">
        <v>417</v>
      </c>
      <c r="AU1350" s="235" t="s">
        <v>87</v>
      </c>
      <c r="AV1350" s="13" t="s">
        <v>87</v>
      </c>
      <c r="AW1350" s="13" t="s">
        <v>43</v>
      </c>
      <c r="AX1350" s="13" t="s">
        <v>79</v>
      </c>
      <c r="AY1350" s="235" t="s">
        <v>406</v>
      </c>
    </row>
    <row r="1351" spans="2:65" s="13" customFormat="1" x14ac:dyDescent="0.3">
      <c r="B1351" s="225"/>
      <c r="C1351" s="226"/>
      <c r="D1351" s="215" t="s">
        <v>417</v>
      </c>
      <c r="E1351" s="227" t="s">
        <v>36</v>
      </c>
      <c r="F1351" s="228" t="s">
        <v>6068</v>
      </c>
      <c r="G1351" s="226"/>
      <c r="H1351" s="229">
        <v>23.66</v>
      </c>
      <c r="I1351" s="230"/>
      <c r="J1351" s="226"/>
      <c r="K1351" s="226"/>
      <c r="L1351" s="231"/>
      <c r="M1351" s="232"/>
      <c r="N1351" s="233"/>
      <c r="O1351" s="233"/>
      <c r="P1351" s="233"/>
      <c r="Q1351" s="233"/>
      <c r="R1351" s="233"/>
      <c r="S1351" s="233"/>
      <c r="T1351" s="234"/>
      <c r="AT1351" s="235" t="s">
        <v>417</v>
      </c>
      <c r="AU1351" s="235" t="s">
        <v>87</v>
      </c>
      <c r="AV1351" s="13" t="s">
        <v>87</v>
      </c>
      <c r="AW1351" s="13" t="s">
        <v>43</v>
      </c>
      <c r="AX1351" s="13" t="s">
        <v>79</v>
      </c>
      <c r="AY1351" s="235" t="s">
        <v>406</v>
      </c>
    </row>
    <row r="1352" spans="2:65" s="12" customFormat="1" x14ac:dyDescent="0.3">
      <c r="B1352" s="213"/>
      <c r="C1352" s="214"/>
      <c r="D1352" s="215" t="s">
        <v>417</v>
      </c>
      <c r="E1352" s="216" t="s">
        <v>36</v>
      </c>
      <c r="F1352" s="217" t="s">
        <v>6069</v>
      </c>
      <c r="G1352" s="214"/>
      <c r="H1352" s="218" t="s">
        <v>36</v>
      </c>
      <c r="I1352" s="219"/>
      <c r="J1352" s="214"/>
      <c r="K1352" s="214"/>
      <c r="L1352" s="220"/>
      <c r="M1352" s="221"/>
      <c r="N1352" s="222"/>
      <c r="O1352" s="222"/>
      <c r="P1352" s="222"/>
      <c r="Q1352" s="222"/>
      <c r="R1352" s="222"/>
      <c r="S1352" s="222"/>
      <c r="T1352" s="223"/>
      <c r="AT1352" s="224" t="s">
        <v>417</v>
      </c>
      <c r="AU1352" s="224" t="s">
        <v>87</v>
      </c>
      <c r="AV1352" s="12" t="s">
        <v>23</v>
      </c>
      <c r="AW1352" s="12" t="s">
        <v>43</v>
      </c>
      <c r="AX1352" s="12" t="s">
        <v>79</v>
      </c>
      <c r="AY1352" s="224" t="s">
        <v>406</v>
      </c>
    </row>
    <row r="1353" spans="2:65" s="13" customFormat="1" x14ac:dyDescent="0.3">
      <c r="B1353" s="225"/>
      <c r="C1353" s="226"/>
      <c r="D1353" s="215" t="s">
        <v>417</v>
      </c>
      <c r="E1353" s="227" t="s">
        <v>36</v>
      </c>
      <c r="F1353" s="228" t="s">
        <v>6070</v>
      </c>
      <c r="G1353" s="226"/>
      <c r="H1353" s="229">
        <v>1.258</v>
      </c>
      <c r="I1353" s="230"/>
      <c r="J1353" s="226"/>
      <c r="K1353" s="226"/>
      <c r="L1353" s="231"/>
      <c r="M1353" s="232"/>
      <c r="N1353" s="233"/>
      <c r="O1353" s="233"/>
      <c r="P1353" s="233"/>
      <c r="Q1353" s="233"/>
      <c r="R1353" s="233"/>
      <c r="S1353" s="233"/>
      <c r="T1353" s="234"/>
      <c r="AT1353" s="235" t="s">
        <v>417</v>
      </c>
      <c r="AU1353" s="235" t="s">
        <v>87</v>
      </c>
      <c r="AV1353" s="13" t="s">
        <v>87</v>
      </c>
      <c r="AW1353" s="13" t="s">
        <v>43</v>
      </c>
      <c r="AX1353" s="13" t="s">
        <v>79</v>
      </c>
      <c r="AY1353" s="235" t="s">
        <v>406</v>
      </c>
    </row>
    <row r="1354" spans="2:65" s="13" customFormat="1" x14ac:dyDescent="0.3">
      <c r="B1354" s="225"/>
      <c r="C1354" s="226"/>
      <c r="D1354" s="215" t="s">
        <v>417</v>
      </c>
      <c r="E1354" s="227" t="s">
        <v>36</v>
      </c>
      <c r="F1354" s="228" t="s">
        <v>6071</v>
      </c>
      <c r="G1354" s="226"/>
      <c r="H1354" s="229">
        <v>3.2370000000000001</v>
      </c>
      <c r="I1354" s="230"/>
      <c r="J1354" s="226"/>
      <c r="K1354" s="226"/>
      <c r="L1354" s="231"/>
      <c r="M1354" s="232"/>
      <c r="N1354" s="233"/>
      <c r="O1354" s="233"/>
      <c r="P1354" s="233"/>
      <c r="Q1354" s="233"/>
      <c r="R1354" s="233"/>
      <c r="S1354" s="233"/>
      <c r="T1354" s="234"/>
      <c r="AT1354" s="235" t="s">
        <v>417</v>
      </c>
      <c r="AU1354" s="235" t="s">
        <v>87</v>
      </c>
      <c r="AV1354" s="13" t="s">
        <v>87</v>
      </c>
      <c r="AW1354" s="13" t="s">
        <v>43</v>
      </c>
      <c r="AX1354" s="13" t="s">
        <v>79</v>
      </c>
      <c r="AY1354" s="235" t="s">
        <v>406</v>
      </c>
    </row>
    <row r="1355" spans="2:65" s="13" customFormat="1" x14ac:dyDescent="0.3">
      <c r="B1355" s="225"/>
      <c r="C1355" s="226"/>
      <c r="D1355" s="215" t="s">
        <v>417</v>
      </c>
      <c r="E1355" s="227" t="s">
        <v>36</v>
      </c>
      <c r="F1355" s="228" t="s">
        <v>6072</v>
      </c>
      <c r="G1355" s="226"/>
      <c r="H1355" s="229">
        <v>0.85499999999999998</v>
      </c>
      <c r="I1355" s="230"/>
      <c r="J1355" s="226"/>
      <c r="K1355" s="226"/>
      <c r="L1355" s="231"/>
      <c r="M1355" s="232"/>
      <c r="N1355" s="233"/>
      <c r="O1355" s="233"/>
      <c r="P1355" s="233"/>
      <c r="Q1355" s="233"/>
      <c r="R1355" s="233"/>
      <c r="S1355" s="233"/>
      <c r="T1355" s="234"/>
      <c r="AT1355" s="235" t="s">
        <v>417</v>
      </c>
      <c r="AU1355" s="235" t="s">
        <v>87</v>
      </c>
      <c r="AV1355" s="13" t="s">
        <v>87</v>
      </c>
      <c r="AW1355" s="13" t="s">
        <v>43</v>
      </c>
      <c r="AX1355" s="13" t="s">
        <v>79</v>
      </c>
      <c r="AY1355" s="235" t="s">
        <v>406</v>
      </c>
    </row>
    <row r="1356" spans="2:65" s="14" customFormat="1" x14ac:dyDescent="0.3">
      <c r="B1356" s="236"/>
      <c r="C1356" s="237"/>
      <c r="D1356" s="247" t="s">
        <v>417</v>
      </c>
      <c r="E1356" s="248" t="s">
        <v>36</v>
      </c>
      <c r="F1356" s="249" t="s">
        <v>421</v>
      </c>
      <c r="G1356" s="237"/>
      <c r="H1356" s="250">
        <v>36.344000000000001</v>
      </c>
      <c r="I1356" s="241"/>
      <c r="J1356" s="237"/>
      <c r="K1356" s="237"/>
      <c r="L1356" s="242"/>
      <c r="M1356" s="243"/>
      <c r="N1356" s="244"/>
      <c r="O1356" s="244"/>
      <c r="P1356" s="244"/>
      <c r="Q1356" s="244"/>
      <c r="R1356" s="244"/>
      <c r="S1356" s="244"/>
      <c r="T1356" s="245"/>
      <c r="AT1356" s="246" t="s">
        <v>417</v>
      </c>
      <c r="AU1356" s="246" t="s">
        <v>87</v>
      </c>
      <c r="AV1356" s="14" t="s">
        <v>415</v>
      </c>
      <c r="AW1356" s="14" t="s">
        <v>43</v>
      </c>
      <c r="AX1356" s="14" t="s">
        <v>23</v>
      </c>
      <c r="AY1356" s="246" t="s">
        <v>406</v>
      </c>
    </row>
    <row r="1357" spans="2:65" s="1" customFormat="1" ht="22.5" customHeight="1" x14ac:dyDescent="0.3">
      <c r="B1357" s="37"/>
      <c r="C1357" s="201" t="s">
        <v>2421</v>
      </c>
      <c r="D1357" s="201" t="s">
        <v>410</v>
      </c>
      <c r="E1357" s="202" t="s">
        <v>2389</v>
      </c>
      <c r="F1357" s="203" t="s">
        <v>2390</v>
      </c>
      <c r="G1357" s="204" t="s">
        <v>466</v>
      </c>
      <c r="H1357" s="205">
        <v>11.766999999999999</v>
      </c>
      <c r="I1357" s="206"/>
      <c r="J1357" s="207">
        <f>ROUND(I1357*H1357,2)</f>
        <v>0</v>
      </c>
      <c r="K1357" s="203" t="s">
        <v>414</v>
      </c>
      <c r="L1357" s="57"/>
      <c r="M1357" s="208" t="s">
        <v>36</v>
      </c>
      <c r="N1357" s="209" t="s">
        <v>50</v>
      </c>
      <c r="O1357" s="38"/>
      <c r="P1357" s="210">
        <f>O1357*H1357</f>
        <v>0</v>
      </c>
      <c r="Q1357" s="210">
        <v>3.5400000000000002E-3</v>
      </c>
      <c r="R1357" s="210">
        <f>Q1357*H1357</f>
        <v>4.165518E-2</v>
      </c>
      <c r="S1357" s="210">
        <v>0</v>
      </c>
      <c r="T1357" s="211">
        <f>S1357*H1357</f>
        <v>0</v>
      </c>
      <c r="AR1357" s="19" t="s">
        <v>415</v>
      </c>
      <c r="AT1357" s="19" t="s">
        <v>410</v>
      </c>
      <c r="AU1357" s="19" t="s">
        <v>87</v>
      </c>
      <c r="AY1357" s="19" t="s">
        <v>406</v>
      </c>
      <c r="BE1357" s="212">
        <f>IF(N1357="základní",J1357,0)</f>
        <v>0</v>
      </c>
      <c r="BF1357" s="212">
        <f>IF(N1357="snížená",J1357,0)</f>
        <v>0</v>
      </c>
      <c r="BG1357" s="212">
        <f>IF(N1357="zákl. přenesená",J1357,0)</f>
        <v>0</v>
      </c>
      <c r="BH1357" s="212">
        <f>IF(N1357="sníž. přenesená",J1357,0)</f>
        <v>0</v>
      </c>
      <c r="BI1357" s="212">
        <f>IF(N1357="nulová",J1357,0)</f>
        <v>0</v>
      </c>
      <c r="BJ1357" s="19" t="s">
        <v>23</v>
      </c>
      <c r="BK1357" s="212">
        <f>ROUND(I1357*H1357,2)</f>
        <v>0</v>
      </c>
      <c r="BL1357" s="19" t="s">
        <v>415</v>
      </c>
      <c r="BM1357" s="19" t="s">
        <v>6073</v>
      </c>
    </row>
    <row r="1358" spans="2:65" s="12" customFormat="1" x14ac:dyDescent="0.3">
      <c r="B1358" s="213"/>
      <c r="C1358" s="214"/>
      <c r="D1358" s="215" t="s">
        <v>417</v>
      </c>
      <c r="E1358" s="216" t="s">
        <v>36</v>
      </c>
      <c r="F1358" s="217" t="s">
        <v>4551</v>
      </c>
      <c r="G1358" s="214"/>
      <c r="H1358" s="218" t="s">
        <v>36</v>
      </c>
      <c r="I1358" s="219"/>
      <c r="J1358" s="214"/>
      <c r="K1358" s="214"/>
      <c r="L1358" s="220"/>
      <c r="M1358" s="221"/>
      <c r="N1358" s="222"/>
      <c r="O1358" s="222"/>
      <c r="P1358" s="222"/>
      <c r="Q1358" s="222"/>
      <c r="R1358" s="222"/>
      <c r="S1358" s="222"/>
      <c r="T1358" s="223"/>
      <c r="AT1358" s="224" t="s">
        <v>417</v>
      </c>
      <c r="AU1358" s="224" t="s">
        <v>87</v>
      </c>
      <c r="AV1358" s="12" t="s">
        <v>23</v>
      </c>
      <c r="AW1358" s="12" t="s">
        <v>43</v>
      </c>
      <c r="AX1358" s="12" t="s">
        <v>79</v>
      </c>
      <c r="AY1358" s="224" t="s">
        <v>406</v>
      </c>
    </row>
    <row r="1359" spans="2:65" s="13" customFormat="1" x14ac:dyDescent="0.3">
      <c r="B1359" s="225"/>
      <c r="C1359" s="226"/>
      <c r="D1359" s="215" t="s">
        <v>417</v>
      </c>
      <c r="E1359" s="227" t="s">
        <v>36</v>
      </c>
      <c r="F1359" s="228" t="s">
        <v>6074</v>
      </c>
      <c r="G1359" s="226"/>
      <c r="H1359" s="229">
        <v>0.87</v>
      </c>
      <c r="I1359" s="230"/>
      <c r="J1359" s="226"/>
      <c r="K1359" s="226"/>
      <c r="L1359" s="231"/>
      <c r="M1359" s="232"/>
      <c r="N1359" s="233"/>
      <c r="O1359" s="233"/>
      <c r="P1359" s="233"/>
      <c r="Q1359" s="233"/>
      <c r="R1359" s="233"/>
      <c r="S1359" s="233"/>
      <c r="T1359" s="234"/>
      <c r="AT1359" s="235" t="s">
        <v>417</v>
      </c>
      <c r="AU1359" s="235" t="s">
        <v>87</v>
      </c>
      <c r="AV1359" s="13" t="s">
        <v>87</v>
      </c>
      <c r="AW1359" s="13" t="s">
        <v>43</v>
      </c>
      <c r="AX1359" s="13" t="s">
        <v>79</v>
      </c>
      <c r="AY1359" s="235" t="s">
        <v>406</v>
      </c>
    </row>
    <row r="1360" spans="2:65" s="12" customFormat="1" x14ac:dyDescent="0.3">
      <c r="B1360" s="213"/>
      <c r="C1360" s="214"/>
      <c r="D1360" s="215" t="s">
        <v>417</v>
      </c>
      <c r="E1360" s="216" t="s">
        <v>36</v>
      </c>
      <c r="F1360" s="217" t="s">
        <v>6063</v>
      </c>
      <c r="G1360" s="214"/>
      <c r="H1360" s="218" t="s">
        <v>36</v>
      </c>
      <c r="I1360" s="219"/>
      <c r="J1360" s="214"/>
      <c r="K1360" s="214"/>
      <c r="L1360" s="220"/>
      <c r="M1360" s="221"/>
      <c r="N1360" s="222"/>
      <c r="O1360" s="222"/>
      <c r="P1360" s="222"/>
      <c r="Q1360" s="222"/>
      <c r="R1360" s="222"/>
      <c r="S1360" s="222"/>
      <c r="T1360" s="223"/>
      <c r="AT1360" s="224" t="s">
        <v>417</v>
      </c>
      <c r="AU1360" s="224" t="s">
        <v>87</v>
      </c>
      <c r="AV1360" s="12" t="s">
        <v>23</v>
      </c>
      <c r="AW1360" s="12" t="s">
        <v>43</v>
      </c>
      <c r="AX1360" s="12" t="s">
        <v>79</v>
      </c>
      <c r="AY1360" s="224" t="s">
        <v>406</v>
      </c>
    </row>
    <row r="1361" spans="2:65" s="13" customFormat="1" x14ac:dyDescent="0.3">
      <c r="B1361" s="225"/>
      <c r="C1361" s="226"/>
      <c r="D1361" s="215" t="s">
        <v>417</v>
      </c>
      <c r="E1361" s="227" t="s">
        <v>36</v>
      </c>
      <c r="F1361" s="228" t="s">
        <v>6075</v>
      </c>
      <c r="G1361" s="226"/>
      <c r="H1361" s="229">
        <v>5.2119999999999997</v>
      </c>
      <c r="I1361" s="230"/>
      <c r="J1361" s="226"/>
      <c r="K1361" s="226"/>
      <c r="L1361" s="231"/>
      <c r="M1361" s="232"/>
      <c r="N1361" s="233"/>
      <c r="O1361" s="233"/>
      <c r="P1361" s="233"/>
      <c r="Q1361" s="233"/>
      <c r="R1361" s="233"/>
      <c r="S1361" s="233"/>
      <c r="T1361" s="234"/>
      <c r="AT1361" s="235" t="s">
        <v>417</v>
      </c>
      <c r="AU1361" s="235" t="s">
        <v>87</v>
      </c>
      <c r="AV1361" s="13" t="s">
        <v>87</v>
      </c>
      <c r="AW1361" s="13" t="s">
        <v>43</v>
      </c>
      <c r="AX1361" s="13" t="s">
        <v>79</v>
      </c>
      <c r="AY1361" s="235" t="s">
        <v>406</v>
      </c>
    </row>
    <row r="1362" spans="2:65" s="13" customFormat="1" x14ac:dyDescent="0.3">
      <c r="B1362" s="225"/>
      <c r="C1362" s="226"/>
      <c r="D1362" s="215" t="s">
        <v>417</v>
      </c>
      <c r="E1362" s="227" t="s">
        <v>36</v>
      </c>
      <c r="F1362" s="228" t="s">
        <v>6076</v>
      </c>
      <c r="G1362" s="226"/>
      <c r="H1362" s="229">
        <v>4.9850000000000003</v>
      </c>
      <c r="I1362" s="230"/>
      <c r="J1362" s="226"/>
      <c r="K1362" s="226"/>
      <c r="L1362" s="231"/>
      <c r="M1362" s="232"/>
      <c r="N1362" s="233"/>
      <c r="O1362" s="233"/>
      <c r="P1362" s="233"/>
      <c r="Q1362" s="233"/>
      <c r="R1362" s="233"/>
      <c r="S1362" s="233"/>
      <c r="T1362" s="234"/>
      <c r="AT1362" s="235" t="s">
        <v>417</v>
      </c>
      <c r="AU1362" s="235" t="s">
        <v>87</v>
      </c>
      <c r="AV1362" s="13" t="s">
        <v>87</v>
      </c>
      <c r="AW1362" s="13" t="s">
        <v>43</v>
      </c>
      <c r="AX1362" s="13" t="s">
        <v>79</v>
      </c>
      <c r="AY1362" s="235" t="s">
        <v>406</v>
      </c>
    </row>
    <row r="1363" spans="2:65" s="13" customFormat="1" x14ac:dyDescent="0.3">
      <c r="B1363" s="225"/>
      <c r="C1363" s="226"/>
      <c r="D1363" s="215" t="s">
        <v>417</v>
      </c>
      <c r="E1363" s="227" t="s">
        <v>36</v>
      </c>
      <c r="F1363" s="228" t="s">
        <v>6077</v>
      </c>
      <c r="G1363" s="226"/>
      <c r="H1363" s="229">
        <v>0.7</v>
      </c>
      <c r="I1363" s="230"/>
      <c r="J1363" s="226"/>
      <c r="K1363" s="226"/>
      <c r="L1363" s="231"/>
      <c r="M1363" s="232"/>
      <c r="N1363" s="233"/>
      <c r="O1363" s="233"/>
      <c r="P1363" s="233"/>
      <c r="Q1363" s="233"/>
      <c r="R1363" s="233"/>
      <c r="S1363" s="233"/>
      <c r="T1363" s="234"/>
      <c r="AT1363" s="235" t="s">
        <v>417</v>
      </c>
      <c r="AU1363" s="235" t="s">
        <v>87</v>
      </c>
      <c r="AV1363" s="13" t="s">
        <v>87</v>
      </c>
      <c r="AW1363" s="13" t="s">
        <v>43</v>
      </c>
      <c r="AX1363" s="13" t="s">
        <v>79</v>
      </c>
      <c r="AY1363" s="235" t="s">
        <v>406</v>
      </c>
    </row>
    <row r="1364" spans="2:65" s="14" customFormat="1" x14ac:dyDescent="0.3">
      <c r="B1364" s="236"/>
      <c r="C1364" s="237"/>
      <c r="D1364" s="247" t="s">
        <v>417</v>
      </c>
      <c r="E1364" s="248" t="s">
        <v>36</v>
      </c>
      <c r="F1364" s="249" t="s">
        <v>421</v>
      </c>
      <c r="G1364" s="237"/>
      <c r="H1364" s="250">
        <v>11.766999999999999</v>
      </c>
      <c r="I1364" s="241"/>
      <c r="J1364" s="237"/>
      <c r="K1364" s="237"/>
      <c r="L1364" s="242"/>
      <c r="M1364" s="243"/>
      <c r="N1364" s="244"/>
      <c r="O1364" s="244"/>
      <c r="P1364" s="244"/>
      <c r="Q1364" s="244"/>
      <c r="R1364" s="244"/>
      <c r="S1364" s="244"/>
      <c r="T1364" s="245"/>
      <c r="AT1364" s="246" t="s">
        <v>417</v>
      </c>
      <c r="AU1364" s="246" t="s">
        <v>87</v>
      </c>
      <c r="AV1364" s="14" t="s">
        <v>415</v>
      </c>
      <c r="AW1364" s="14" t="s">
        <v>43</v>
      </c>
      <c r="AX1364" s="14" t="s">
        <v>23</v>
      </c>
      <c r="AY1364" s="246" t="s">
        <v>406</v>
      </c>
    </row>
    <row r="1365" spans="2:65" s="1" customFormat="1" ht="22.5" customHeight="1" x14ac:dyDescent="0.3">
      <c r="B1365" s="37"/>
      <c r="C1365" s="201" t="s">
        <v>2425</v>
      </c>
      <c r="D1365" s="201" t="s">
        <v>410</v>
      </c>
      <c r="E1365" s="202" t="s">
        <v>2571</v>
      </c>
      <c r="F1365" s="203" t="s">
        <v>2572</v>
      </c>
      <c r="G1365" s="204" t="s">
        <v>501</v>
      </c>
      <c r="H1365" s="205">
        <v>0.28399999999999997</v>
      </c>
      <c r="I1365" s="206"/>
      <c r="J1365" s="207">
        <f>ROUND(I1365*H1365,2)</f>
        <v>0</v>
      </c>
      <c r="K1365" s="203" t="s">
        <v>36</v>
      </c>
      <c r="L1365" s="57"/>
      <c r="M1365" s="208" t="s">
        <v>36</v>
      </c>
      <c r="N1365" s="209" t="s">
        <v>50</v>
      </c>
      <c r="O1365" s="38"/>
      <c r="P1365" s="210">
        <f>O1365*H1365</f>
        <v>0</v>
      </c>
      <c r="Q1365" s="210">
        <v>1.0038400000000001</v>
      </c>
      <c r="R1365" s="210">
        <f>Q1365*H1365</f>
        <v>0.28509055999999999</v>
      </c>
      <c r="S1365" s="210">
        <v>0</v>
      </c>
      <c r="T1365" s="211">
        <f>S1365*H1365</f>
        <v>0</v>
      </c>
      <c r="AR1365" s="19" t="s">
        <v>415</v>
      </c>
      <c r="AT1365" s="19" t="s">
        <v>410</v>
      </c>
      <c r="AU1365" s="19" t="s">
        <v>87</v>
      </c>
      <c r="AY1365" s="19" t="s">
        <v>406</v>
      </c>
      <c r="BE1365" s="212">
        <f>IF(N1365="základní",J1365,0)</f>
        <v>0</v>
      </c>
      <c r="BF1365" s="212">
        <f>IF(N1365="snížená",J1365,0)</f>
        <v>0</v>
      </c>
      <c r="BG1365" s="212">
        <f>IF(N1365="zákl. přenesená",J1365,0)</f>
        <v>0</v>
      </c>
      <c r="BH1365" s="212">
        <f>IF(N1365="sníž. přenesená",J1365,0)</f>
        <v>0</v>
      </c>
      <c r="BI1365" s="212">
        <f>IF(N1365="nulová",J1365,0)</f>
        <v>0</v>
      </c>
      <c r="BJ1365" s="19" t="s">
        <v>23</v>
      </c>
      <c r="BK1365" s="212">
        <f>ROUND(I1365*H1365,2)</f>
        <v>0</v>
      </c>
      <c r="BL1365" s="19" t="s">
        <v>415</v>
      </c>
      <c r="BM1365" s="19" t="s">
        <v>6078</v>
      </c>
    </row>
    <row r="1366" spans="2:65" s="12" customFormat="1" x14ac:dyDescent="0.3">
      <c r="B1366" s="213"/>
      <c r="C1366" s="214"/>
      <c r="D1366" s="215" t="s">
        <v>417</v>
      </c>
      <c r="E1366" s="216" t="s">
        <v>36</v>
      </c>
      <c r="F1366" s="217" t="s">
        <v>5492</v>
      </c>
      <c r="G1366" s="214"/>
      <c r="H1366" s="218" t="s">
        <v>36</v>
      </c>
      <c r="I1366" s="219"/>
      <c r="J1366" s="214"/>
      <c r="K1366" s="214"/>
      <c r="L1366" s="220"/>
      <c r="M1366" s="221"/>
      <c r="N1366" s="222"/>
      <c r="O1366" s="222"/>
      <c r="P1366" s="222"/>
      <c r="Q1366" s="222"/>
      <c r="R1366" s="222"/>
      <c r="S1366" s="222"/>
      <c r="T1366" s="223"/>
      <c r="AT1366" s="224" t="s">
        <v>417</v>
      </c>
      <c r="AU1366" s="224" t="s">
        <v>87</v>
      </c>
      <c r="AV1366" s="12" t="s">
        <v>23</v>
      </c>
      <c r="AW1366" s="12" t="s">
        <v>43</v>
      </c>
      <c r="AX1366" s="12" t="s">
        <v>79</v>
      </c>
      <c r="AY1366" s="224" t="s">
        <v>406</v>
      </c>
    </row>
    <row r="1367" spans="2:65" s="13" customFormat="1" x14ac:dyDescent="0.3">
      <c r="B1367" s="225"/>
      <c r="C1367" s="226"/>
      <c r="D1367" s="215" t="s">
        <v>417</v>
      </c>
      <c r="E1367" s="227" t="s">
        <v>36</v>
      </c>
      <c r="F1367" s="228" t="s">
        <v>6079</v>
      </c>
      <c r="G1367" s="226"/>
      <c r="H1367" s="229">
        <v>0.01</v>
      </c>
      <c r="I1367" s="230"/>
      <c r="J1367" s="226"/>
      <c r="K1367" s="226"/>
      <c r="L1367" s="231"/>
      <c r="M1367" s="232"/>
      <c r="N1367" s="233"/>
      <c r="O1367" s="233"/>
      <c r="P1367" s="233"/>
      <c r="Q1367" s="233"/>
      <c r="R1367" s="233"/>
      <c r="S1367" s="233"/>
      <c r="T1367" s="234"/>
      <c r="AT1367" s="235" t="s">
        <v>417</v>
      </c>
      <c r="AU1367" s="235" t="s">
        <v>87</v>
      </c>
      <c r="AV1367" s="13" t="s">
        <v>87</v>
      </c>
      <c r="AW1367" s="13" t="s">
        <v>43</v>
      </c>
      <c r="AX1367" s="13" t="s">
        <v>79</v>
      </c>
      <c r="AY1367" s="235" t="s">
        <v>406</v>
      </c>
    </row>
    <row r="1368" spans="2:65" s="13" customFormat="1" x14ac:dyDescent="0.3">
      <c r="B1368" s="225"/>
      <c r="C1368" s="226"/>
      <c r="D1368" s="215" t="s">
        <v>417</v>
      </c>
      <c r="E1368" s="227" t="s">
        <v>36</v>
      </c>
      <c r="F1368" s="228" t="s">
        <v>6080</v>
      </c>
      <c r="G1368" s="226"/>
      <c r="H1368" s="229">
        <v>4.0000000000000001E-3</v>
      </c>
      <c r="I1368" s="230"/>
      <c r="J1368" s="226"/>
      <c r="K1368" s="226"/>
      <c r="L1368" s="231"/>
      <c r="M1368" s="232"/>
      <c r="N1368" s="233"/>
      <c r="O1368" s="233"/>
      <c r="P1368" s="233"/>
      <c r="Q1368" s="233"/>
      <c r="R1368" s="233"/>
      <c r="S1368" s="233"/>
      <c r="T1368" s="234"/>
      <c r="AT1368" s="235" t="s">
        <v>417</v>
      </c>
      <c r="AU1368" s="235" t="s">
        <v>87</v>
      </c>
      <c r="AV1368" s="13" t="s">
        <v>87</v>
      </c>
      <c r="AW1368" s="13" t="s">
        <v>43</v>
      </c>
      <c r="AX1368" s="13" t="s">
        <v>79</v>
      </c>
      <c r="AY1368" s="235" t="s">
        <v>406</v>
      </c>
    </row>
    <row r="1369" spans="2:65" s="13" customFormat="1" x14ac:dyDescent="0.3">
      <c r="B1369" s="225"/>
      <c r="C1369" s="226"/>
      <c r="D1369" s="215" t="s">
        <v>417</v>
      </c>
      <c r="E1369" s="227" t="s">
        <v>36</v>
      </c>
      <c r="F1369" s="228" t="s">
        <v>6081</v>
      </c>
      <c r="G1369" s="226"/>
      <c r="H1369" s="229">
        <v>1.2E-2</v>
      </c>
      <c r="I1369" s="230"/>
      <c r="J1369" s="226"/>
      <c r="K1369" s="226"/>
      <c r="L1369" s="231"/>
      <c r="M1369" s="232"/>
      <c r="N1369" s="233"/>
      <c r="O1369" s="233"/>
      <c r="P1369" s="233"/>
      <c r="Q1369" s="233"/>
      <c r="R1369" s="233"/>
      <c r="S1369" s="233"/>
      <c r="T1369" s="234"/>
      <c r="AT1369" s="235" t="s">
        <v>417</v>
      </c>
      <c r="AU1369" s="235" t="s">
        <v>87</v>
      </c>
      <c r="AV1369" s="13" t="s">
        <v>87</v>
      </c>
      <c r="AW1369" s="13" t="s">
        <v>43</v>
      </c>
      <c r="AX1369" s="13" t="s">
        <v>79</v>
      </c>
      <c r="AY1369" s="235" t="s">
        <v>406</v>
      </c>
    </row>
    <row r="1370" spans="2:65" s="13" customFormat="1" x14ac:dyDescent="0.3">
      <c r="B1370" s="225"/>
      <c r="C1370" s="226"/>
      <c r="D1370" s="215" t="s">
        <v>417</v>
      </c>
      <c r="E1370" s="227" t="s">
        <v>36</v>
      </c>
      <c r="F1370" s="228" t="s">
        <v>6082</v>
      </c>
      <c r="G1370" s="226"/>
      <c r="H1370" s="229">
        <v>0.25800000000000001</v>
      </c>
      <c r="I1370" s="230"/>
      <c r="J1370" s="226"/>
      <c r="K1370" s="226"/>
      <c r="L1370" s="231"/>
      <c r="M1370" s="232"/>
      <c r="N1370" s="233"/>
      <c r="O1370" s="233"/>
      <c r="P1370" s="233"/>
      <c r="Q1370" s="233"/>
      <c r="R1370" s="233"/>
      <c r="S1370" s="233"/>
      <c r="T1370" s="234"/>
      <c r="AT1370" s="235" t="s">
        <v>417</v>
      </c>
      <c r="AU1370" s="235" t="s">
        <v>87</v>
      </c>
      <c r="AV1370" s="13" t="s">
        <v>87</v>
      </c>
      <c r="AW1370" s="13" t="s">
        <v>43</v>
      </c>
      <c r="AX1370" s="13" t="s">
        <v>79</v>
      </c>
      <c r="AY1370" s="235" t="s">
        <v>406</v>
      </c>
    </row>
    <row r="1371" spans="2:65" s="14" customFormat="1" x14ac:dyDescent="0.3">
      <c r="B1371" s="236"/>
      <c r="C1371" s="237"/>
      <c r="D1371" s="247" t="s">
        <v>417</v>
      </c>
      <c r="E1371" s="248" t="s">
        <v>36</v>
      </c>
      <c r="F1371" s="249" t="s">
        <v>421</v>
      </c>
      <c r="G1371" s="237"/>
      <c r="H1371" s="250">
        <v>0.28399999999999997</v>
      </c>
      <c r="I1371" s="241"/>
      <c r="J1371" s="237"/>
      <c r="K1371" s="237"/>
      <c r="L1371" s="242"/>
      <c r="M1371" s="243"/>
      <c r="N1371" s="244"/>
      <c r="O1371" s="244"/>
      <c r="P1371" s="244"/>
      <c r="Q1371" s="244"/>
      <c r="R1371" s="244"/>
      <c r="S1371" s="244"/>
      <c r="T1371" s="245"/>
      <c r="AT1371" s="246" t="s">
        <v>417</v>
      </c>
      <c r="AU1371" s="246" t="s">
        <v>87</v>
      </c>
      <c r="AV1371" s="14" t="s">
        <v>415</v>
      </c>
      <c r="AW1371" s="14" t="s">
        <v>43</v>
      </c>
      <c r="AX1371" s="14" t="s">
        <v>23</v>
      </c>
      <c r="AY1371" s="246" t="s">
        <v>406</v>
      </c>
    </row>
    <row r="1372" spans="2:65" s="1" customFormat="1" ht="22.5" customHeight="1" x14ac:dyDescent="0.3">
      <c r="B1372" s="37"/>
      <c r="C1372" s="201" t="s">
        <v>2429</v>
      </c>
      <c r="D1372" s="201" t="s">
        <v>410</v>
      </c>
      <c r="E1372" s="202" t="s">
        <v>1821</v>
      </c>
      <c r="F1372" s="203" t="s">
        <v>1822</v>
      </c>
      <c r="G1372" s="204" t="s">
        <v>596</v>
      </c>
      <c r="H1372" s="205">
        <v>89.9</v>
      </c>
      <c r="I1372" s="206"/>
      <c r="J1372" s="207">
        <f>ROUND(I1372*H1372,2)</f>
        <v>0</v>
      </c>
      <c r="K1372" s="203" t="s">
        <v>36</v>
      </c>
      <c r="L1372" s="57"/>
      <c r="M1372" s="208" t="s">
        <v>36</v>
      </c>
      <c r="N1372" s="209" t="s">
        <v>50</v>
      </c>
      <c r="O1372" s="38"/>
      <c r="P1372" s="210">
        <f>O1372*H1372</f>
        <v>0</v>
      </c>
      <c r="Q1372" s="210">
        <v>3.2000000000000003E-4</v>
      </c>
      <c r="R1372" s="210">
        <f>Q1372*H1372</f>
        <v>2.8768000000000005E-2</v>
      </c>
      <c r="S1372" s="210">
        <v>0</v>
      </c>
      <c r="T1372" s="211">
        <f>S1372*H1372</f>
        <v>0</v>
      </c>
      <c r="AR1372" s="19" t="s">
        <v>415</v>
      </c>
      <c r="AT1372" s="19" t="s">
        <v>410</v>
      </c>
      <c r="AU1372" s="19" t="s">
        <v>87</v>
      </c>
      <c r="AY1372" s="19" t="s">
        <v>406</v>
      </c>
      <c r="BE1372" s="212">
        <f>IF(N1372="základní",J1372,0)</f>
        <v>0</v>
      </c>
      <c r="BF1372" s="212">
        <f>IF(N1372="snížená",J1372,0)</f>
        <v>0</v>
      </c>
      <c r="BG1372" s="212">
        <f>IF(N1372="zákl. přenesená",J1372,0)</f>
        <v>0</v>
      </c>
      <c r="BH1372" s="212">
        <f>IF(N1372="sníž. přenesená",J1372,0)</f>
        <v>0</v>
      </c>
      <c r="BI1372" s="212">
        <f>IF(N1372="nulová",J1372,0)</f>
        <v>0</v>
      </c>
      <c r="BJ1372" s="19" t="s">
        <v>23</v>
      </c>
      <c r="BK1372" s="212">
        <f>ROUND(I1372*H1372,2)</f>
        <v>0</v>
      </c>
      <c r="BL1372" s="19" t="s">
        <v>415</v>
      </c>
      <c r="BM1372" s="19" t="s">
        <v>6083</v>
      </c>
    </row>
    <row r="1373" spans="2:65" s="13" customFormat="1" x14ac:dyDescent="0.3">
      <c r="B1373" s="225"/>
      <c r="C1373" s="226"/>
      <c r="D1373" s="215" t="s">
        <v>417</v>
      </c>
      <c r="E1373" s="227" t="s">
        <v>36</v>
      </c>
      <c r="F1373" s="228" t="s">
        <v>6084</v>
      </c>
      <c r="G1373" s="226"/>
      <c r="H1373" s="229">
        <v>64</v>
      </c>
      <c r="I1373" s="230"/>
      <c r="J1373" s="226"/>
      <c r="K1373" s="226"/>
      <c r="L1373" s="231"/>
      <c r="M1373" s="232"/>
      <c r="N1373" s="233"/>
      <c r="O1373" s="233"/>
      <c r="P1373" s="233"/>
      <c r="Q1373" s="233"/>
      <c r="R1373" s="233"/>
      <c r="S1373" s="233"/>
      <c r="T1373" s="234"/>
      <c r="AT1373" s="235" t="s">
        <v>417</v>
      </c>
      <c r="AU1373" s="235" t="s">
        <v>87</v>
      </c>
      <c r="AV1373" s="13" t="s">
        <v>87</v>
      </c>
      <c r="AW1373" s="13" t="s">
        <v>43</v>
      </c>
      <c r="AX1373" s="13" t="s">
        <v>79</v>
      </c>
      <c r="AY1373" s="235" t="s">
        <v>406</v>
      </c>
    </row>
    <row r="1374" spans="2:65" s="13" customFormat="1" x14ac:dyDescent="0.3">
      <c r="B1374" s="225"/>
      <c r="C1374" s="226"/>
      <c r="D1374" s="215" t="s">
        <v>417</v>
      </c>
      <c r="E1374" s="227" t="s">
        <v>36</v>
      </c>
      <c r="F1374" s="228" t="s">
        <v>6085</v>
      </c>
      <c r="G1374" s="226"/>
      <c r="H1374" s="229">
        <v>25.9</v>
      </c>
      <c r="I1374" s="230"/>
      <c r="J1374" s="226"/>
      <c r="K1374" s="226"/>
      <c r="L1374" s="231"/>
      <c r="M1374" s="232"/>
      <c r="N1374" s="233"/>
      <c r="O1374" s="233"/>
      <c r="P1374" s="233"/>
      <c r="Q1374" s="233"/>
      <c r="R1374" s="233"/>
      <c r="S1374" s="233"/>
      <c r="T1374" s="234"/>
      <c r="AT1374" s="235" t="s">
        <v>417</v>
      </c>
      <c r="AU1374" s="235" t="s">
        <v>87</v>
      </c>
      <c r="AV1374" s="13" t="s">
        <v>87</v>
      </c>
      <c r="AW1374" s="13" t="s">
        <v>43</v>
      </c>
      <c r="AX1374" s="13" t="s">
        <v>79</v>
      </c>
      <c r="AY1374" s="235" t="s">
        <v>406</v>
      </c>
    </row>
    <row r="1375" spans="2:65" s="14" customFormat="1" x14ac:dyDescent="0.3">
      <c r="B1375" s="236"/>
      <c r="C1375" s="237"/>
      <c r="D1375" s="247" t="s">
        <v>417</v>
      </c>
      <c r="E1375" s="248" t="s">
        <v>36</v>
      </c>
      <c r="F1375" s="249" t="s">
        <v>421</v>
      </c>
      <c r="G1375" s="237"/>
      <c r="H1375" s="250">
        <v>89.9</v>
      </c>
      <c r="I1375" s="241"/>
      <c r="J1375" s="237"/>
      <c r="K1375" s="237"/>
      <c r="L1375" s="242"/>
      <c r="M1375" s="243"/>
      <c r="N1375" s="244"/>
      <c r="O1375" s="244"/>
      <c r="P1375" s="244"/>
      <c r="Q1375" s="244"/>
      <c r="R1375" s="244"/>
      <c r="S1375" s="244"/>
      <c r="T1375" s="245"/>
      <c r="AT1375" s="246" t="s">
        <v>417</v>
      </c>
      <c r="AU1375" s="246" t="s">
        <v>87</v>
      </c>
      <c r="AV1375" s="14" t="s">
        <v>415</v>
      </c>
      <c r="AW1375" s="14" t="s">
        <v>43</v>
      </c>
      <c r="AX1375" s="14" t="s">
        <v>23</v>
      </c>
      <c r="AY1375" s="246" t="s">
        <v>406</v>
      </c>
    </row>
    <row r="1376" spans="2:65" s="1" customFormat="1" ht="22.5" customHeight="1" x14ac:dyDescent="0.3">
      <c r="B1376" s="37"/>
      <c r="C1376" s="201" t="s">
        <v>2433</v>
      </c>
      <c r="D1376" s="201" t="s">
        <v>410</v>
      </c>
      <c r="E1376" s="202" t="s">
        <v>2483</v>
      </c>
      <c r="F1376" s="203" t="s">
        <v>2484</v>
      </c>
      <c r="G1376" s="204" t="s">
        <v>596</v>
      </c>
      <c r="H1376" s="205">
        <v>1.2</v>
      </c>
      <c r="I1376" s="206"/>
      <c r="J1376" s="207">
        <f>ROUND(I1376*H1376,2)</f>
        <v>0</v>
      </c>
      <c r="K1376" s="203" t="s">
        <v>36</v>
      </c>
      <c r="L1376" s="57"/>
      <c r="M1376" s="208" t="s">
        <v>36</v>
      </c>
      <c r="N1376" s="209" t="s">
        <v>50</v>
      </c>
      <c r="O1376" s="38"/>
      <c r="P1376" s="210">
        <f>O1376*H1376</f>
        <v>0</v>
      </c>
      <c r="Q1376" s="210">
        <v>0.185</v>
      </c>
      <c r="R1376" s="210">
        <f>Q1376*H1376</f>
        <v>0.222</v>
      </c>
      <c r="S1376" s="210">
        <v>0</v>
      </c>
      <c r="T1376" s="211">
        <f>S1376*H1376</f>
        <v>0</v>
      </c>
      <c r="AR1376" s="19" t="s">
        <v>415</v>
      </c>
      <c r="AT1376" s="19" t="s">
        <v>410</v>
      </c>
      <c r="AU1376" s="19" t="s">
        <v>87</v>
      </c>
      <c r="AY1376" s="19" t="s">
        <v>406</v>
      </c>
      <c r="BE1376" s="212">
        <f>IF(N1376="základní",J1376,0)</f>
        <v>0</v>
      </c>
      <c r="BF1376" s="212">
        <f>IF(N1376="snížená",J1376,0)</f>
        <v>0</v>
      </c>
      <c r="BG1376" s="212">
        <f>IF(N1376="zákl. přenesená",J1376,0)</f>
        <v>0</v>
      </c>
      <c r="BH1376" s="212">
        <f>IF(N1376="sníž. přenesená",J1376,0)</f>
        <v>0</v>
      </c>
      <c r="BI1376" s="212">
        <f>IF(N1376="nulová",J1376,0)</f>
        <v>0</v>
      </c>
      <c r="BJ1376" s="19" t="s">
        <v>23</v>
      </c>
      <c r="BK1376" s="212">
        <f>ROUND(I1376*H1376,2)</f>
        <v>0</v>
      </c>
      <c r="BL1376" s="19" t="s">
        <v>415</v>
      </c>
      <c r="BM1376" s="19" t="s">
        <v>6086</v>
      </c>
    </row>
    <row r="1377" spans="2:65" s="13" customFormat="1" x14ac:dyDescent="0.3">
      <c r="B1377" s="225"/>
      <c r="C1377" s="226"/>
      <c r="D1377" s="247" t="s">
        <v>417</v>
      </c>
      <c r="E1377" s="251" t="s">
        <v>36</v>
      </c>
      <c r="F1377" s="252" t="s">
        <v>6087</v>
      </c>
      <c r="G1377" s="226"/>
      <c r="H1377" s="253">
        <v>1.2</v>
      </c>
      <c r="I1377" s="230"/>
      <c r="J1377" s="226"/>
      <c r="K1377" s="226"/>
      <c r="L1377" s="231"/>
      <c r="M1377" s="232"/>
      <c r="N1377" s="233"/>
      <c r="O1377" s="233"/>
      <c r="P1377" s="233"/>
      <c r="Q1377" s="233"/>
      <c r="R1377" s="233"/>
      <c r="S1377" s="233"/>
      <c r="T1377" s="234"/>
      <c r="AT1377" s="235" t="s">
        <v>417</v>
      </c>
      <c r="AU1377" s="235" t="s">
        <v>87</v>
      </c>
      <c r="AV1377" s="13" t="s">
        <v>87</v>
      </c>
      <c r="AW1377" s="13" t="s">
        <v>43</v>
      </c>
      <c r="AX1377" s="13" t="s">
        <v>23</v>
      </c>
      <c r="AY1377" s="235" t="s">
        <v>406</v>
      </c>
    </row>
    <row r="1378" spans="2:65" s="1" customFormat="1" ht="22.5" customHeight="1" x14ac:dyDescent="0.3">
      <c r="B1378" s="37"/>
      <c r="C1378" s="201" t="s">
        <v>2437</v>
      </c>
      <c r="D1378" s="201" t="s">
        <v>410</v>
      </c>
      <c r="E1378" s="202" t="s">
        <v>2488</v>
      </c>
      <c r="F1378" s="203" t="s">
        <v>2489</v>
      </c>
      <c r="G1378" s="204" t="s">
        <v>596</v>
      </c>
      <c r="H1378" s="205">
        <v>3.5</v>
      </c>
      <c r="I1378" s="206"/>
      <c r="J1378" s="207">
        <f>ROUND(I1378*H1378,2)</f>
        <v>0</v>
      </c>
      <c r="K1378" s="203" t="s">
        <v>36</v>
      </c>
      <c r="L1378" s="57"/>
      <c r="M1378" s="208" t="s">
        <v>36</v>
      </c>
      <c r="N1378" s="209" t="s">
        <v>50</v>
      </c>
      <c r="O1378" s="38"/>
      <c r="P1378" s="210">
        <f>O1378*H1378</f>
        <v>0</v>
      </c>
      <c r="Q1378" s="210">
        <v>0.70499999999999996</v>
      </c>
      <c r="R1378" s="210">
        <f>Q1378*H1378</f>
        <v>2.4674999999999998</v>
      </c>
      <c r="S1378" s="210">
        <v>0</v>
      </c>
      <c r="T1378" s="211">
        <f>S1378*H1378</f>
        <v>0</v>
      </c>
      <c r="AR1378" s="19" t="s">
        <v>415</v>
      </c>
      <c r="AT1378" s="19" t="s">
        <v>410</v>
      </c>
      <c r="AU1378" s="19" t="s">
        <v>87</v>
      </c>
      <c r="AY1378" s="19" t="s">
        <v>406</v>
      </c>
      <c r="BE1378" s="212">
        <f>IF(N1378="základní",J1378,0)</f>
        <v>0</v>
      </c>
      <c r="BF1378" s="212">
        <f>IF(N1378="snížená",J1378,0)</f>
        <v>0</v>
      </c>
      <c r="BG1378" s="212">
        <f>IF(N1378="zákl. přenesená",J1378,0)</f>
        <v>0</v>
      </c>
      <c r="BH1378" s="212">
        <f>IF(N1378="sníž. přenesená",J1378,0)</f>
        <v>0</v>
      </c>
      <c r="BI1378" s="212">
        <f>IF(N1378="nulová",J1378,0)</f>
        <v>0</v>
      </c>
      <c r="BJ1378" s="19" t="s">
        <v>23</v>
      </c>
      <c r="BK1378" s="212">
        <f>ROUND(I1378*H1378,2)</f>
        <v>0</v>
      </c>
      <c r="BL1378" s="19" t="s">
        <v>415</v>
      </c>
      <c r="BM1378" s="19" t="s">
        <v>6088</v>
      </c>
    </row>
    <row r="1379" spans="2:65" s="13" customFormat="1" x14ac:dyDescent="0.3">
      <c r="B1379" s="225"/>
      <c r="C1379" s="226"/>
      <c r="D1379" s="247" t="s">
        <v>417</v>
      </c>
      <c r="E1379" s="251" t="s">
        <v>36</v>
      </c>
      <c r="F1379" s="252" t="s">
        <v>6089</v>
      </c>
      <c r="G1379" s="226"/>
      <c r="H1379" s="253">
        <v>3.5</v>
      </c>
      <c r="I1379" s="230"/>
      <c r="J1379" s="226"/>
      <c r="K1379" s="226"/>
      <c r="L1379" s="231"/>
      <c r="M1379" s="232"/>
      <c r="N1379" s="233"/>
      <c r="O1379" s="233"/>
      <c r="P1379" s="233"/>
      <c r="Q1379" s="233"/>
      <c r="R1379" s="233"/>
      <c r="S1379" s="233"/>
      <c r="T1379" s="234"/>
      <c r="AT1379" s="235" t="s">
        <v>417</v>
      </c>
      <c r="AU1379" s="235" t="s">
        <v>87</v>
      </c>
      <c r="AV1379" s="13" t="s">
        <v>87</v>
      </c>
      <c r="AW1379" s="13" t="s">
        <v>43</v>
      </c>
      <c r="AX1379" s="13" t="s">
        <v>23</v>
      </c>
      <c r="AY1379" s="235" t="s">
        <v>406</v>
      </c>
    </row>
    <row r="1380" spans="2:65" s="1" customFormat="1" ht="22.5" customHeight="1" x14ac:dyDescent="0.3">
      <c r="B1380" s="37"/>
      <c r="C1380" s="201" t="s">
        <v>2441</v>
      </c>
      <c r="D1380" s="201" t="s">
        <v>410</v>
      </c>
      <c r="E1380" s="202" t="s">
        <v>2504</v>
      </c>
      <c r="F1380" s="203" t="s">
        <v>2505</v>
      </c>
      <c r="G1380" s="204" t="s">
        <v>1363</v>
      </c>
      <c r="H1380" s="205">
        <v>7</v>
      </c>
      <c r="I1380" s="206"/>
      <c r="J1380" s="207">
        <f>ROUND(I1380*H1380,2)</f>
        <v>0</v>
      </c>
      <c r="K1380" s="203" t="s">
        <v>414</v>
      </c>
      <c r="L1380" s="57"/>
      <c r="M1380" s="208" t="s">
        <v>36</v>
      </c>
      <c r="N1380" s="209" t="s">
        <v>50</v>
      </c>
      <c r="O1380" s="38"/>
      <c r="P1380" s="210">
        <f>O1380*H1380</f>
        <v>0</v>
      </c>
      <c r="Q1380" s="210">
        <v>7.0200000000000002E-3</v>
      </c>
      <c r="R1380" s="210">
        <f>Q1380*H1380</f>
        <v>4.9140000000000003E-2</v>
      </c>
      <c r="S1380" s="210">
        <v>0</v>
      </c>
      <c r="T1380" s="211">
        <f>S1380*H1380</f>
        <v>0</v>
      </c>
      <c r="AR1380" s="19" t="s">
        <v>415</v>
      </c>
      <c r="AT1380" s="19" t="s">
        <v>410</v>
      </c>
      <c r="AU1380" s="19" t="s">
        <v>87</v>
      </c>
      <c r="AY1380" s="19" t="s">
        <v>406</v>
      </c>
      <c r="BE1380" s="212">
        <f>IF(N1380="základní",J1380,0)</f>
        <v>0</v>
      </c>
      <c r="BF1380" s="212">
        <f>IF(N1380="snížená",J1380,0)</f>
        <v>0</v>
      </c>
      <c r="BG1380" s="212">
        <f>IF(N1380="zákl. přenesená",J1380,0)</f>
        <v>0</v>
      </c>
      <c r="BH1380" s="212">
        <f>IF(N1380="sníž. přenesená",J1380,0)</f>
        <v>0</v>
      </c>
      <c r="BI1380" s="212">
        <f>IF(N1380="nulová",J1380,0)</f>
        <v>0</v>
      </c>
      <c r="BJ1380" s="19" t="s">
        <v>23</v>
      </c>
      <c r="BK1380" s="212">
        <f>ROUND(I1380*H1380,2)</f>
        <v>0</v>
      </c>
      <c r="BL1380" s="19" t="s">
        <v>415</v>
      </c>
      <c r="BM1380" s="19" t="s">
        <v>6090</v>
      </c>
    </row>
    <row r="1381" spans="2:65" s="13" customFormat="1" x14ac:dyDescent="0.3">
      <c r="B1381" s="225"/>
      <c r="C1381" s="226"/>
      <c r="D1381" s="247" t="s">
        <v>417</v>
      </c>
      <c r="E1381" s="251" t="s">
        <v>36</v>
      </c>
      <c r="F1381" s="252" t="s">
        <v>5840</v>
      </c>
      <c r="G1381" s="226"/>
      <c r="H1381" s="253">
        <v>7</v>
      </c>
      <c r="I1381" s="230"/>
      <c r="J1381" s="226"/>
      <c r="K1381" s="226"/>
      <c r="L1381" s="231"/>
      <c r="M1381" s="232"/>
      <c r="N1381" s="233"/>
      <c r="O1381" s="233"/>
      <c r="P1381" s="233"/>
      <c r="Q1381" s="233"/>
      <c r="R1381" s="233"/>
      <c r="S1381" s="233"/>
      <c r="T1381" s="234"/>
      <c r="AT1381" s="235" t="s">
        <v>417</v>
      </c>
      <c r="AU1381" s="235" t="s">
        <v>87</v>
      </c>
      <c r="AV1381" s="13" t="s">
        <v>87</v>
      </c>
      <c r="AW1381" s="13" t="s">
        <v>43</v>
      </c>
      <c r="AX1381" s="13" t="s">
        <v>23</v>
      </c>
      <c r="AY1381" s="235" t="s">
        <v>406</v>
      </c>
    </row>
    <row r="1382" spans="2:65" s="1" customFormat="1" ht="22.5" customHeight="1" x14ac:dyDescent="0.3">
      <c r="B1382" s="37"/>
      <c r="C1382" s="268" t="s">
        <v>2446</v>
      </c>
      <c r="D1382" s="268" t="s">
        <v>533</v>
      </c>
      <c r="E1382" s="269" t="s">
        <v>2508</v>
      </c>
      <c r="F1382" s="270" t="s">
        <v>2509</v>
      </c>
      <c r="G1382" s="271" t="s">
        <v>1363</v>
      </c>
      <c r="H1382" s="272">
        <v>7</v>
      </c>
      <c r="I1382" s="273"/>
      <c r="J1382" s="274">
        <f>ROUND(I1382*H1382,2)</f>
        <v>0</v>
      </c>
      <c r="K1382" s="270" t="s">
        <v>36</v>
      </c>
      <c r="L1382" s="275"/>
      <c r="M1382" s="276" t="s">
        <v>36</v>
      </c>
      <c r="N1382" s="277" t="s">
        <v>50</v>
      </c>
      <c r="O1382" s="38"/>
      <c r="P1382" s="210">
        <f>O1382*H1382</f>
        <v>0</v>
      </c>
      <c r="Q1382" s="210">
        <v>0.08</v>
      </c>
      <c r="R1382" s="210">
        <f>Q1382*H1382</f>
        <v>0.56000000000000005</v>
      </c>
      <c r="S1382" s="210">
        <v>0</v>
      </c>
      <c r="T1382" s="211">
        <f>S1382*H1382</f>
        <v>0</v>
      </c>
      <c r="AR1382" s="19" t="s">
        <v>457</v>
      </c>
      <c r="AT1382" s="19" t="s">
        <v>533</v>
      </c>
      <c r="AU1382" s="19" t="s">
        <v>87</v>
      </c>
      <c r="AY1382" s="19" t="s">
        <v>406</v>
      </c>
      <c r="BE1382" s="212">
        <f>IF(N1382="základní",J1382,0)</f>
        <v>0</v>
      </c>
      <c r="BF1382" s="212">
        <f>IF(N1382="snížená",J1382,0)</f>
        <v>0</v>
      </c>
      <c r="BG1382" s="212">
        <f>IF(N1382="zákl. přenesená",J1382,0)</f>
        <v>0</v>
      </c>
      <c r="BH1382" s="212">
        <f>IF(N1382="sníž. přenesená",J1382,0)</f>
        <v>0</v>
      </c>
      <c r="BI1382" s="212">
        <f>IF(N1382="nulová",J1382,0)</f>
        <v>0</v>
      </c>
      <c r="BJ1382" s="19" t="s">
        <v>23</v>
      </c>
      <c r="BK1382" s="212">
        <f>ROUND(I1382*H1382,2)</f>
        <v>0</v>
      </c>
      <c r="BL1382" s="19" t="s">
        <v>415</v>
      </c>
      <c r="BM1382" s="19" t="s">
        <v>6091</v>
      </c>
    </row>
    <row r="1383" spans="2:65" s="1" customFormat="1" ht="22.5" customHeight="1" x14ac:dyDescent="0.3">
      <c r="B1383" s="37"/>
      <c r="C1383" s="201" t="s">
        <v>2450</v>
      </c>
      <c r="D1383" s="201" t="s">
        <v>410</v>
      </c>
      <c r="E1383" s="202" t="s">
        <v>6092</v>
      </c>
      <c r="F1383" s="203" t="s">
        <v>6093</v>
      </c>
      <c r="G1383" s="204" t="s">
        <v>1363</v>
      </c>
      <c r="H1383" s="205">
        <v>1</v>
      </c>
      <c r="I1383" s="206"/>
      <c r="J1383" s="207">
        <f>ROUND(I1383*H1383,2)</f>
        <v>0</v>
      </c>
      <c r="K1383" s="203" t="s">
        <v>36</v>
      </c>
      <c r="L1383" s="57"/>
      <c r="M1383" s="208" t="s">
        <v>36</v>
      </c>
      <c r="N1383" s="209" t="s">
        <v>50</v>
      </c>
      <c r="O1383" s="38"/>
      <c r="P1383" s="210">
        <f>O1383*H1383</f>
        <v>0</v>
      </c>
      <c r="Q1383" s="210">
        <v>0.14099999999999999</v>
      </c>
      <c r="R1383" s="210">
        <f>Q1383*H1383</f>
        <v>0.14099999999999999</v>
      </c>
      <c r="S1383" s="210">
        <v>0</v>
      </c>
      <c r="T1383" s="211">
        <f>S1383*H1383</f>
        <v>0</v>
      </c>
      <c r="AR1383" s="19" t="s">
        <v>415</v>
      </c>
      <c r="AT1383" s="19" t="s">
        <v>410</v>
      </c>
      <c r="AU1383" s="19" t="s">
        <v>87</v>
      </c>
      <c r="AY1383" s="19" t="s">
        <v>406</v>
      </c>
      <c r="BE1383" s="212">
        <f>IF(N1383="základní",J1383,0)</f>
        <v>0</v>
      </c>
      <c r="BF1383" s="212">
        <f>IF(N1383="snížená",J1383,0)</f>
        <v>0</v>
      </c>
      <c r="BG1383" s="212">
        <f>IF(N1383="zákl. přenesená",J1383,0)</f>
        <v>0</v>
      </c>
      <c r="BH1383" s="212">
        <f>IF(N1383="sníž. přenesená",J1383,0)</f>
        <v>0</v>
      </c>
      <c r="BI1383" s="212">
        <f>IF(N1383="nulová",J1383,0)</f>
        <v>0</v>
      </c>
      <c r="BJ1383" s="19" t="s">
        <v>23</v>
      </c>
      <c r="BK1383" s="212">
        <f>ROUND(I1383*H1383,2)</f>
        <v>0</v>
      </c>
      <c r="BL1383" s="19" t="s">
        <v>415</v>
      </c>
      <c r="BM1383" s="19" t="s">
        <v>6094</v>
      </c>
    </row>
    <row r="1384" spans="2:65" s="1" customFormat="1" ht="22.5" customHeight="1" x14ac:dyDescent="0.3">
      <c r="B1384" s="37"/>
      <c r="C1384" s="201" t="s">
        <v>2455</v>
      </c>
      <c r="D1384" s="201" t="s">
        <v>410</v>
      </c>
      <c r="E1384" s="202" t="s">
        <v>6095</v>
      </c>
      <c r="F1384" s="203" t="s">
        <v>6096</v>
      </c>
      <c r="G1384" s="204" t="s">
        <v>1363</v>
      </c>
      <c r="H1384" s="205">
        <v>1</v>
      </c>
      <c r="I1384" s="206"/>
      <c r="J1384" s="207">
        <f>ROUND(I1384*H1384,2)</f>
        <v>0</v>
      </c>
      <c r="K1384" s="203" t="s">
        <v>36</v>
      </c>
      <c r="L1384" s="57"/>
      <c r="M1384" s="208" t="s">
        <v>36</v>
      </c>
      <c r="N1384" s="209" t="s">
        <v>50</v>
      </c>
      <c r="O1384" s="38"/>
      <c r="P1384" s="210">
        <f>O1384*H1384</f>
        <v>0</v>
      </c>
      <c r="Q1384" s="210">
        <v>0.23</v>
      </c>
      <c r="R1384" s="210">
        <f>Q1384*H1384</f>
        <v>0.23</v>
      </c>
      <c r="S1384" s="210">
        <v>0</v>
      </c>
      <c r="T1384" s="211">
        <f>S1384*H1384</f>
        <v>0</v>
      </c>
      <c r="AR1384" s="19" t="s">
        <v>415</v>
      </c>
      <c r="AT1384" s="19" t="s">
        <v>410</v>
      </c>
      <c r="AU1384" s="19" t="s">
        <v>87</v>
      </c>
      <c r="AY1384" s="19" t="s">
        <v>406</v>
      </c>
      <c r="BE1384" s="212">
        <f>IF(N1384="základní",J1384,0)</f>
        <v>0</v>
      </c>
      <c r="BF1384" s="212">
        <f>IF(N1384="snížená",J1384,0)</f>
        <v>0</v>
      </c>
      <c r="BG1384" s="212">
        <f>IF(N1384="zákl. přenesená",J1384,0)</f>
        <v>0</v>
      </c>
      <c r="BH1384" s="212">
        <f>IF(N1384="sníž. přenesená",J1384,0)</f>
        <v>0</v>
      </c>
      <c r="BI1384" s="212">
        <f>IF(N1384="nulová",J1384,0)</f>
        <v>0</v>
      </c>
      <c r="BJ1384" s="19" t="s">
        <v>23</v>
      </c>
      <c r="BK1384" s="212">
        <f>ROUND(I1384*H1384,2)</f>
        <v>0</v>
      </c>
      <c r="BL1384" s="19" t="s">
        <v>415</v>
      </c>
      <c r="BM1384" s="19" t="s">
        <v>6097</v>
      </c>
    </row>
    <row r="1385" spans="2:65" s="1" customFormat="1" ht="22.5" customHeight="1" x14ac:dyDescent="0.3">
      <c r="B1385" s="37"/>
      <c r="C1385" s="201" t="s">
        <v>2460</v>
      </c>
      <c r="D1385" s="201" t="s">
        <v>410</v>
      </c>
      <c r="E1385" s="202" t="s">
        <v>2521</v>
      </c>
      <c r="F1385" s="203" t="s">
        <v>2522</v>
      </c>
      <c r="G1385" s="204" t="s">
        <v>1363</v>
      </c>
      <c r="H1385" s="205">
        <v>54</v>
      </c>
      <c r="I1385" s="206"/>
      <c r="J1385" s="207">
        <f>ROUND(I1385*H1385,2)</f>
        <v>0</v>
      </c>
      <c r="K1385" s="203" t="s">
        <v>36</v>
      </c>
      <c r="L1385" s="57"/>
      <c r="M1385" s="208" t="s">
        <v>36</v>
      </c>
      <c r="N1385" s="209" t="s">
        <v>50</v>
      </c>
      <c r="O1385" s="38"/>
      <c r="P1385" s="210">
        <f>O1385*H1385</f>
        <v>0</v>
      </c>
      <c r="Q1385" s="210">
        <v>2E-3</v>
      </c>
      <c r="R1385" s="210">
        <f>Q1385*H1385</f>
        <v>0.108</v>
      </c>
      <c r="S1385" s="210">
        <v>0</v>
      </c>
      <c r="T1385" s="211">
        <f>S1385*H1385</f>
        <v>0</v>
      </c>
      <c r="AR1385" s="19" t="s">
        <v>415</v>
      </c>
      <c r="AT1385" s="19" t="s">
        <v>410</v>
      </c>
      <c r="AU1385" s="19" t="s">
        <v>87</v>
      </c>
      <c r="AY1385" s="19" t="s">
        <v>406</v>
      </c>
      <c r="BE1385" s="212">
        <f>IF(N1385="základní",J1385,0)</f>
        <v>0</v>
      </c>
      <c r="BF1385" s="212">
        <f>IF(N1385="snížená",J1385,0)</f>
        <v>0</v>
      </c>
      <c r="BG1385" s="212">
        <f>IF(N1385="zákl. přenesená",J1385,0)</f>
        <v>0</v>
      </c>
      <c r="BH1385" s="212">
        <f>IF(N1385="sníž. přenesená",J1385,0)</f>
        <v>0</v>
      </c>
      <c r="BI1385" s="212">
        <f>IF(N1385="nulová",J1385,0)</f>
        <v>0</v>
      </c>
      <c r="BJ1385" s="19" t="s">
        <v>23</v>
      </c>
      <c r="BK1385" s="212">
        <f>ROUND(I1385*H1385,2)</f>
        <v>0</v>
      </c>
      <c r="BL1385" s="19" t="s">
        <v>415</v>
      </c>
      <c r="BM1385" s="19" t="s">
        <v>6098</v>
      </c>
    </row>
    <row r="1386" spans="2:65" s="13" customFormat="1" x14ac:dyDescent="0.3">
      <c r="B1386" s="225"/>
      <c r="C1386" s="226"/>
      <c r="D1386" s="247" t="s">
        <v>417</v>
      </c>
      <c r="E1386" s="251" t="s">
        <v>36</v>
      </c>
      <c r="F1386" s="252" t="s">
        <v>6099</v>
      </c>
      <c r="G1386" s="226"/>
      <c r="H1386" s="253">
        <v>54</v>
      </c>
      <c r="I1386" s="230"/>
      <c r="J1386" s="226"/>
      <c r="K1386" s="226"/>
      <c r="L1386" s="231"/>
      <c r="M1386" s="232"/>
      <c r="N1386" s="233"/>
      <c r="O1386" s="233"/>
      <c r="P1386" s="233"/>
      <c r="Q1386" s="233"/>
      <c r="R1386" s="233"/>
      <c r="S1386" s="233"/>
      <c r="T1386" s="234"/>
      <c r="AT1386" s="235" t="s">
        <v>417</v>
      </c>
      <c r="AU1386" s="235" t="s">
        <v>87</v>
      </c>
      <c r="AV1386" s="13" t="s">
        <v>87</v>
      </c>
      <c r="AW1386" s="13" t="s">
        <v>43</v>
      </c>
      <c r="AX1386" s="13" t="s">
        <v>23</v>
      </c>
      <c r="AY1386" s="235" t="s">
        <v>406</v>
      </c>
    </row>
    <row r="1387" spans="2:65" s="1" customFormat="1" ht="22.5" customHeight="1" x14ac:dyDescent="0.3">
      <c r="B1387" s="37"/>
      <c r="C1387" s="201" t="s">
        <v>2465</v>
      </c>
      <c r="D1387" s="201" t="s">
        <v>410</v>
      </c>
      <c r="E1387" s="202" t="s">
        <v>3508</v>
      </c>
      <c r="F1387" s="203" t="s">
        <v>3509</v>
      </c>
      <c r="G1387" s="204" t="s">
        <v>1363</v>
      </c>
      <c r="H1387" s="205">
        <v>1</v>
      </c>
      <c r="I1387" s="206"/>
      <c r="J1387" s="207">
        <f>ROUND(I1387*H1387,2)</f>
        <v>0</v>
      </c>
      <c r="K1387" s="203" t="s">
        <v>36</v>
      </c>
      <c r="L1387" s="57"/>
      <c r="M1387" s="208" t="s">
        <v>36</v>
      </c>
      <c r="N1387" s="209" t="s">
        <v>50</v>
      </c>
      <c r="O1387" s="38"/>
      <c r="P1387" s="210">
        <f>O1387*H1387</f>
        <v>0</v>
      </c>
      <c r="Q1387" s="210">
        <v>0</v>
      </c>
      <c r="R1387" s="210">
        <f>Q1387*H1387</f>
        <v>0</v>
      </c>
      <c r="S1387" s="210">
        <v>4.7499999999999999E-3</v>
      </c>
      <c r="T1387" s="211">
        <f>S1387*H1387</f>
        <v>4.7499999999999999E-3</v>
      </c>
      <c r="AR1387" s="19" t="s">
        <v>415</v>
      </c>
      <c r="AT1387" s="19" t="s">
        <v>410</v>
      </c>
      <c r="AU1387" s="19" t="s">
        <v>87</v>
      </c>
      <c r="AY1387" s="19" t="s">
        <v>406</v>
      </c>
      <c r="BE1387" s="212">
        <f>IF(N1387="základní",J1387,0)</f>
        <v>0</v>
      </c>
      <c r="BF1387" s="212">
        <f>IF(N1387="snížená",J1387,0)</f>
        <v>0</v>
      </c>
      <c r="BG1387" s="212">
        <f>IF(N1387="zákl. přenesená",J1387,0)</f>
        <v>0</v>
      </c>
      <c r="BH1387" s="212">
        <f>IF(N1387="sníž. přenesená",J1387,0)</f>
        <v>0</v>
      </c>
      <c r="BI1387" s="212">
        <f>IF(N1387="nulová",J1387,0)</f>
        <v>0</v>
      </c>
      <c r="BJ1387" s="19" t="s">
        <v>23</v>
      </c>
      <c r="BK1387" s="212">
        <f>ROUND(I1387*H1387,2)</f>
        <v>0</v>
      </c>
      <c r="BL1387" s="19" t="s">
        <v>415</v>
      </c>
      <c r="BM1387" s="19" t="s">
        <v>6100</v>
      </c>
    </row>
    <row r="1388" spans="2:65" s="13" customFormat="1" x14ac:dyDescent="0.3">
      <c r="B1388" s="225"/>
      <c r="C1388" s="226"/>
      <c r="D1388" s="247" t="s">
        <v>417</v>
      </c>
      <c r="E1388" s="251" t="s">
        <v>36</v>
      </c>
      <c r="F1388" s="252" t="s">
        <v>6101</v>
      </c>
      <c r="G1388" s="226"/>
      <c r="H1388" s="253">
        <v>1</v>
      </c>
      <c r="I1388" s="230"/>
      <c r="J1388" s="226"/>
      <c r="K1388" s="226"/>
      <c r="L1388" s="231"/>
      <c r="M1388" s="232"/>
      <c r="N1388" s="233"/>
      <c r="O1388" s="233"/>
      <c r="P1388" s="233"/>
      <c r="Q1388" s="233"/>
      <c r="R1388" s="233"/>
      <c r="S1388" s="233"/>
      <c r="T1388" s="234"/>
      <c r="AT1388" s="235" t="s">
        <v>417</v>
      </c>
      <c r="AU1388" s="235" t="s">
        <v>87</v>
      </c>
      <c r="AV1388" s="13" t="s">
        <v>87</v>
      </c>
      <c r="AW1388" s="13" t="s">
        <v>43</v>
      </c>
      <c r="AX1388" s="13" t="s">
        <v>23</v>
      </c>
      <c r="AY1388" s="235" t="s">
        <v>406</v>
      </c>
    </row>
    <row r="1389" spans="2:65" s="1" customFormat="1" ht="22.5" customHeight="1" x14ac:dyDescent="0.3">
      <c r="B1389" s="37"/>
      <c r="C1389" s="201" t="s">
        <v>2470</v>
      </c>
      <c r="D1389" s="201" t="s">
        <v>410</v>
      </c>
      <c r="E1389" s="202" t="s">
        <v>4680</v>
      </c>
      <c r="F1389" s="203" t="s">
        <v>4681</v>
      </c>
      <c r="G1389" s="204" t="s">
        <v>1363</v>
      </c>
      <c r="H1389" s="205">
        <v>6</v>
      </c>
      <c r="I1389" s="206"/>
      <c r="J1389" s="207">
        <f>ROUND(I1389*H1389,2)</f>
        <v>0</v>
      </c>
      <c r="K1389" s="203" t="s">
        <v>414</v>
      </c>
      <c r="L1389" s="57"/>
      <c r="M1389" s="208" t="s">
        <v>36</v>
      </c>
      <c r="N1389" s="209" t="s">
        <v>50</v>
      </c>
      <c r="O1389" s="38"/>
      <c r="P1389" s="210">
        <f>O1389*H1389</f>
        <v>0</v>
      </c>
      <c r="Q1389" s="210">
        <v>0</v>
      </c>
      <c r="R1389" s="210">
        <f>Q1389*H1389</f>
        <v>0</v>
      </c>
      <c r="S1389" s="210">
        <v>0.15</v>
      </c>
      <c r="T1389" s="211">
        <f>S1389*H1389</f>
        <v>0.89999999999999991</v>
      </c>
      <c r="AR1389" s="19" t="s">
        <v>415</v>
      </c>
      <c r="AT1389" s="19" t="s">
        <v>410</v>
      </c>
      <c r="AU1389" s="19" t="s">
        <v>87</v>
      </c>
      <c r="AY1389" s="19" t="s">
        <v>406</v>
      </c>
      <c r="BE1389" s="212">
        <f>IF(N1389="základní",J1389,0)</f>
        <v>0</v>
      </c>
      <c r="BF1389" s="212">
        <f>IF(N1389="snížená",J1389,0)</f>
        <v>0</v>
      </c>
      <c r="BG1389" s="212">
        <f>IF(N1389="zákl. přenesená",J1389,0)</f>
        <v>0</v>
      </c>
      <c r="BH1389" s="212">
        <f>IF(N1389="sníž. přenesená",J1389,0)</f>
        <v>0</v>
      </c>
      <c r="BI1389" s="212">
        <f>IF(N1389="nulová",J1389,0)</f>
        <v>0</v>
      </c>
      <c r="BJ1389" s="19" t="s">
        <v>23</v>
      </c>
      <c r="BK1389" s="212">
        <f>ROUND(I1389*H1389,2)</f>
        <v>0</v>
      </c>
      <c r="BL1389" s="19" t="s">
        <v>415</v>
      </c>
      <c r="BM1389" s="19" t="s">
        <v>6102</v>
      </c>
    </row>
    <row r="1390" spans="2:65" s="13" customFormat="1" x14ac:dyDescent="0.3">
      <c r="B1390" s="225"/>
      <c r="C1390" s="226"/>
      <c r="D1390" s="215" t="s">
        <v>417</v>
      </c>
      <c r="E1390" s="227" t="s">
        <v>36</v>
      </c>
      <c r="F1390" s="228" t="s">
        <v>6103</v>
      </c>
      <c r="G1390" s="226"/>
      <c r="H1390" s="229">
        <v>2</v>
      </c>
      <c r="I1390" s="230"/>
      <c r="J1390" s="226"/>
      <c r="K1390" s="226"/>
      <c r="L1390" s="231"/>
      <c r="M1390" s="232"/>
      <c r="N1390" s="233"/>
      <c r="O1390" s="233"/>
      <c r="P1390" s="233"/>
      <c r="Q1390" s="233"/>
      <c r="R1390" s="233"/>
      <c r="S1390" s="233"/>
      <c r="T1390" s="234"/>
      <c r="AT1390" s="235" t="s">
        <v>417</v>
      </c>
      <c r="AU1390" s="235" t="s">
        <v>87</v>
      </c>
      <c r="AV1390" s="13" t="s">
        <v>87</v>
      </c>
      <c r="AW1390" s="13" t="s">
        <v>43</v>
      </c>
      <c r="AX1390" s="13" t="s">
        <v>79</v>
      </c>
      <c r="AY1390" s="235" t="s">
        <v>406</v>
      </c>
    </row>
    <row r="1391" spans="2:65" s="13" customFormat="1" x14ac:dyDescent="0.3">
      <c r="B1391" s="225"/>
      <c r="C1391" s="226"/>
      <c r="D1391" s="215" t="s">
        <v>417</v>
      </c>
      <c r="E1391" s="227" t="s">
        <v>36</v>
      </c>
      <c r="F1391" s="228" t="s">
        <v>6104</v>
      </c>
      <c r="G1391" s="226"/>
      <c r="H1391" s="229">
        <v>2</v>
      </c>
      <c r="I1391" s="230"/>
      <c r="J1391" s="226"/>
      <c r="K1391" s="226"/>
      <c r="L1391" s="231"/>
      <c r="M1391" s="232"/>
      <c r="N1391" s="233"/>
      <c r="O1391" s="233"/>
      <c r="P1391" s="233"/>
      <c r="Q1391" s="233"/>
      <c r="R1391" s="233"/>
      <c r="S1391" s="233"/>
      <c r="T1391" s="234"/>
      <c r="AT1391" s="235" t="s">
        <v>417</v>
      </c>
      <c r="AU1391" s="235" t="s">
        <v>87</v>
      </c>
      <c r="AV1391" s="13" t="s">
        <v>87</v>
      </c>
      <c r="AW1391" s="13" t="s">
        <v>43</v>
      </c>
      <c r="AX1391" s="13" t="s">
        <v>79</v>
      </c>
      <c r="AY1391" s="235" t="s">
        <v>406</v>
      </c>
    </row>
    <row r="1392" spans="2:65" s="13" customFormat="1" x14ac:dyDescent="0.3">
      <c r="B1392" s="225"/>
      <c r="C1392" s="226"/>
      <c r="D1392" s="215" t="s">
        <v>417</v>
      </c>
      <c r="E1392" s="227" t="s">
        <v>36</v>
      </c>
      <c r="F1392" s="228" t="s">
        <v>6105</v>
      </c>
      <c r="G1392" s="226"/>
      <c r="H1392" s="229">
        <v>2</v>
      </c>
      <c r="I1392" s="230"/>
      <c r="J1392" s="226"/>
      <c r="K1392" s="226"/>
      <c r="L1392" s="231"/>
      <c r="M1392" s="232"/>
      <c r="N1392" s="233"/>
      <c r="O1392" s="233"/>
      <c r="P1392" s="233"/>
      <c r="Q1392" s="233"/>
      <c r="R1392" s="233"/>
      <c r="S1392" s="233"/>
      <c r="T1392" s="234"/>
      <c r="AT1392" s="235" t="s">
        <v>417</v>
      </c>
      <c r="AU1392" s="235" t="s">
        <v>87</v>
      </c>
      <c r="AV1392" s="13" t="s">
        <v>87</v>
      </c>
      <c r="AW1392" s="13" t="s">
        <v>43</v>
      </c>
      <c r="AX1392" s="13" t="s">
        <v>79</v>
      </c>
      <c r="AY1392" s="235" t="s">
        <v>406</v>
      </c>
    </row>
    <row r="1393" spans="2:65" s="14" customFormat="1" x14ac:dyDescent="0.3">
      <c r="B1393" s="236"/>
      <c r="C1393" s="237"/>
      <c r="D1393" s="247" t="s">
        <v>417</v>
      </c>
      <c r="E1393" s="248" t="s">
        <v>36</v>
      </c>
      <c r="F1393" s="249" t="s">
        <v>421</v>
      </c>
      <c r="G1393" s="237"/>
      <c r="H1393" s="250">
        <v>6</v>
      </c>
      <c r="I1393" s="241"/>
      <c r="J1393" s="237"/>
      <c r="K1393" s="237"/>
      <c r="L1393" s="242"/>
      <c r="M1393" s="243"/>
      <c r="N1393" s="244"/>
      <c r="O1393" s="244"/>
      <c r="P1393" s="244"/>
      <c r="Q1393" s="244"/>
      <c r="R1393" s="244"/>
      <c r="S1393" s="244"/>
      <c r="T1393" s="245"/>
      <c r="AT1393" s="246" t="s">
        <v>417</v>
      </c>
      <c r="AU1393" s="246" t="s">
        <v>87</v>
      </c>
      <c r="AV1393" s="14" t="s">
        <v>415</v>
      </c>
      <c r="AW1393" s="14" t="s">
        <v>43</v>
      </c>
      <c r="AX1393" s="14" t="s">
        <v>23</v>
      </c>
      <c r="AY1393" s="246" t="s">
        <v>406</v>
      </c>
    </row>
    <row r="1394" spans="2:65" s="1" customFormat="1" ht="22.5" customHeight="1" x14ac:dyDescent="0.3">
      <c r="B1394" s="37"/>
      <c r="C1394" s="201" t="s">
        <v>2474</v>
      </c>
      <c r="D1394" s="201" t="s">
        <v>410</v>
      </c>
      <c r="E1394" s="202" t="s">
        <v>3511</v>
      </c>
      <c r="F1394" s="203" t="s">
        <v>3512</v>
      </c>
      <c r="G1394" s="204" t="s">
        <v>1363</v>
      </c>
      <c r="H1394" s="205">
        <v>1</v>
      </c>
      <c r="I1394" s="206"/>
      <c r="J1394" s="207">
        <f>ROUND(I1394*H1394,2)</f>
        <v>0</v>
      </c>
      <c r="K1394" s="203" t="s">
        <v>36</v>
      </c>
      <c r="L1394" s="57"/>
      <c r="M1394" s="208" t="s">
        <v>36</v>
      </c>
      <c r="N1394" s="209" t="s">
        <v>50</v>
      </c>
      <c r="O1394" s="38"/>
      <c r="P1394" s="210">
        <f>O1394*H1394</f>
        <v>0</v>
      </c>
      <c r="Q1394" s="210">
        <v>0</v>
      </c>
      <c r="R1394" s="210">
        <f>Q1394*H1394</f>
        <v>0</v>
      </c>
      <c r="S1394" s="210">
        <v>1.4E-2</v>
      </c>
      <c r="T1394" s="211">
        <f>S1394*H1394</f>
        <v>1.4E-2</v>
      </c>
      <c r="AR1394" s="19" t="s">
        <v>415</v>
      </c>
      <c r="AT1394" s="19" t="s">
        <v>410</v>
      </c>
      <c r="AU1394" s="19" t="s">
        <v>87</v>
      </c>
      <c r="AY1394" s="19" t="s">
        <v>406</v>
      </c>
      <c r="BE1394" s="212">
        <f>IF(N1394="základní",J1394,0)</f>
        <v>0</v>
      </c>
      <c r="BF1394" s="212">
        <f>IF(N1394="snížená",J1394,0)</f>
        <v>0</v>
      </c>
      <c r="BG1394" s="212">
        <f>IF(N1394="zákl. přenesená",J1394,0)</f>
        <v>0</v>
      </c>
      <c r="BH1394" s="212">
        <f>IF(N1394="sníž. přenesená",J1394,0)</f>
        <v>0</v>
      </c>
      <c r="BI1394" s="212">
        <f>IF(N1394="nulová",J1394,0)</f>
        <v>0</v>
      </c>
      <c r="BJ1394" s="19" t="s">
        <v>23</v>
      </c>
      <c r="BK1394" s="212">
        <f>ROUND(I1394*H1394,2)</f>
        <v>0</v>
      </c>
      <c r="BL1394" s="19" t="s">
        <v>415</v>
      </c>
      <c r="BM1394" s="19" t="s">
        <v>6106</v>
      </c>
    </row>
    <row r="1395" spans="2:65" s="1" customFormat="1" ht="22.5" customHeight="1" x14ac:dyDescent="0.3">
      <c r="B1395" s="37"/>
      <c r="C1395" s="201" t="s">
        <v>2477</v>
      </c>
      <c r="D1395" s="201" t="s">
        <v>410</v>
      </c>
      <c r="E1395" s="202" t="s">
        <v>3514</v>
      </c>
      <c r="F1395" s="203" t="s">
        <v>3515</v>
      </c>
      <c r="G1395" s="204" t="s">
        <v>1363</v>
      </c>
      <c r="H1395" s="205">
        <v>1</v>
      </c>
      <c r="I1395" s="206"/>
      <c r="J1395" s="207">
        <f>ROUND(I1395*H1395,2)</f>
        <v>0</v>
      </c>
      <c r="K1395" s="203" t="s">
        <v>36</v>
      </c>
      <c r="L1395" s="57"/>
      <c r="M1395" s="208" t="s">
        <v>36</v>
      </c>
      <c r="N1395" s="209" t="s">
        <v>50</v>
      </c>
      <c r="O1395" s="38"/>
      <c r="P1395" s="210">
        <f>O1395*H1395</f>
        <v>0</v>
      </c>
      <c r="Q1395" s="210">
        <v>2.9999999999999997E-4</v>
      </c>
      <c r="R1395" s="210">
        <f>Q1395*H1395</f>
        <v>2.9999999999999997E-4</v>
      </c>
      <c r="S1395" s="210">
        <v>0</v>
      </c>
      <c r="T1395" s="211">
        <f>S1395*H1395</f>
        <v>0</v>
      </c>
      <c r="AR1395" s="19" t="s">
        <v>415</v>
      </c>
      <c r="AT1395" s="19" t="s">
        <v>410</v>
      </c>
      <c r="AU1395" s="19" t="s">
        <v>87</v>
      </c>
      <c r="AY1395" s="19" t="s">
        <v>406</v>
      </c>
      <c r="BE1395" s="212">
        <f>IF(N1395="základní",J1395,0)</f>
        <v>0</v>
      </c>
      <c r="BF1395" s="212">
        <f>IF(N1395="snížená",J1395,0)</f>
        <v>0</v>
      </c>
      <c r="BG1395" s="212">
        <f>IF(N1395="zákl. přenesená",J1395,0)</f>
        <v>0</v>
      </c>
      <c r="BH1395" s="212">
        <f>IF(N1395="sníž. přenesená",J1395,0)</f>
        <v>0</v>
      </c>
      <c r="BI1395" s="212">
        <f>IF(N1395="nulová",J1395,0)</f>
        <v>0</v>
      </c>
      <c r="BJ1395" s="19" t="s">
        <v>23</v>
      </c>
      <c r="BK1395" s="212">
        <f>ROUND(I1395*H1395,2)</f>
        <v>0</v>
      </c>
      <c r="BL1395" s="19" t="s">
        <v>415</v>
      </c>
      <c r="BM1395" s="19" t="s">
        <v>6107</v>
      </c>
    </row>
    <row r="1396" spans="2:65" s="1" customFormat="1" ht="22.5" customHeight="1" x14ac:dyDescent="0.3">
      <c r="B1396" s="37"/>
      <c r="C1396" s="201" t="s">
        <v>2482</v>
      </c>
      <c r="D1396" s="201" t="s">
        <v>410</v>
      </c>
      <c r="E1396" s="202" t="s">
        <v>6108</v>
      </c>
      <c r="F1396" s="203" t="s">
        <v>6109</v>
      </c>
      <c r="G1396" s="204" t="s">
        <v>501</v>
      </c>
      <c r="H1396" s="205">
        <v>0.91400000000000003</v>
      </c>
      <c r="I1396" s="206"/>
      <c r="J1396" s="207">
        <f>ROUND(I1396*H1396,2)</f>
        <v>0</v>
      </c>
      <c r="K1396" s="203" t="s">
        <v>36</v>
      </c>
      <c r="L1396" s="57"/>
      <c r="M1396" s="208" t="s">
        <v>36</v>
      </c>
      <c r="N1396" s="209" t="s">
        <v>50</v>
      </c>
      <c r="O1396" s="38"/>
      <c r="P1396" s="210">
        <f>O1396*H1396</f>
        <v>0</v>
      </c>
      <c r="Q1396" s="210">
        <v>0</v>
      </c>
      <c r="R1396" s="210">
        <f>Q1396*H1396</f>
        <v>0</v>
      </c>
      <c r="S1396" s="210">
        <v>0</v>
      </c>
      <c r="T1396" s="211">
        <f>S1396*H1396</f>
        <v>0</v>
      </c>
      <c r="AR1396" s="19" t="s">
        <v>415</v>
      </c>
      <c r="AT1396" s="19" t="s">
        <v>410</v>
      </c>
      <c r="AU1396" s="19" t="s">
        <v>87</v>
      </c>
      <c r="AY1396" s="19" t="s">
        <v>406</v>
      </c>
      <c r="BE1396" s="212">
        <f>IF(N1396="základní",J1396,0)</f>
        <v>0</v>
      </c>
      <c r="BF1396" s="212">
        <f>IF(N1396="snížená",J1396,0)</f>
        <v>0</v>
      </c>
      <c r="BG1396" s="212">
        <f>IF(N1396="zákl. přenesená",J1396,0)</f>
        <v>0</v>
      </c>
      <c r="BH1396" s="212">
        <f>IF(N1396="sníž. přenesená",J1396,0)</f>
        <v>0</v>
      </c>
      <c r="BI1396" s="212">
        <f>IF(N1396="nulová",J1396,0)</f>
        <v>0</v>
      </c>
      <c r="BJ1396" s="19" t="s">
        <v>23</v>
      </c>
      <c r="BK1396" s="212">
        <f>ROUND(I1396*H1396,2)</f>
        <v>0</v>
      </c>
      <c r="BL1396" s="19" t="s">
        <v>415</v>
      </c>
      <c r="BM1396" s="19" t="s">
        <v>6110</v>
      </c>
    </row>
    <row r="1397" spans="2:65" s="1" customFormat="1" ht="22.5" customHeight="1" x14ac:dyDescent="0.3">
      <c r="B1397" s="37"/>
      <c r="C1397" s="201" t="s">
        <v>2487</v>
      </c>
      <c r="D1397" s="201" t="s">
        <v>410</v>
      </c>
      <c r="E1397" s="202" t="s">
        <v>6111</v>
      </c>
      <c r="F1397" s="203" t="s">
        <v>6112</v>
      </c>
      <c r="G1397" s="204" t="s">
        <v>501</v>
      </c>
      <c r="H1397" s="205">
        <v>0.91400000000000003</v>
      </c>
      <c r="I1397" s="206"/>
      <c r="J1397" s="207">
        <f>ROUND(I1397*H1397,2)</f>
        <v>0</v>
      </c>
      <c r="K1397" s="203" t="s">
        <v>36</v>
      </c>
      <c r="L1397" s="57"/>
      <c r="M1397" s="208" t="s">
        <v>36</v>
      </c>
      <c r="N1397" s="209" t="s">
        <v>50</v>
      </c>
      <c r="O1397" s="38"/>
      <c r="P1397" s="210">
        <f>O1397*H1397</f>
        <v>0</v>
      </c>
      <c r="Q1397" s="210">
        <v>0</v>
      </c>
      <c r="R1397" s="210">
        <f>Q1397*H1397</f>
        <v>0</v>
      </c>
      <c r="S1397" s="210">
        <v>0</v>
      </c>
      <c r="T1397" s="211">
        <f>S1397*H1397</f>
        <v>0</v>
      </c>
      <c r="AR1397" s="19" t="s">
        <v>415</v>
      </c>
      <c r="AT1397" s="19" t="s">
        <v>410</v>
      </c>
      <c r="AU1397" s="19" t="s">
        <v>87</v>
      </c>
      <c r="AY1397" s="19" t="s">
        <v>406</v>
      </c>
      <c r="BE1397" s="212">
        <f>IF(N1397="základní",J1397,0)</f>
        <v>0</v>
      </c>
      <c r="BF1397" s="212">
        <f>IF(N1397="snížená",J1397,0)</f>
        <v>0</v>
      </c>
      <c r="BG1397" s="212">
        <f>IF(N1397="zákl. přenesená",J1397,0)</f>
        <v>0</v>
      </c>
      <c r="BH1397" s="212">
        <f>IF(N1397="sníž. přenesená",J1397,0)</f>
        <v>0</v>
      </c>
      <c r="BI1397" s="212">
        <f>IF(N1397="nulová",J1397,0)</f>
        <v>0</v>
      </c>
      <c r="BJ1397" s="19" t="s">
        <v>23</v>
      </c>
      <c r="BK1397" s="212">
        <f>ROUND(I1397*H1397,2)</f>
        <v>0</v>
      </c>
      <c r="BL1397" s="19" t="s">
        <v>415</v>
      </c>
      <c r="BM1397" s="19" t="s">
        <v>6113</v>
      </c>
    </row>
    <row r="1398" spans="2:65" s="1" customFormat="1" ht="22.5" customHeight="1" x14ac:dyDescent="0.3">
      <c r="B1398" s="37"/>
      <c r="C1398" s="201" t="s">
        <v>2493</v>
      </c>
      <c r="D1398" s="201" t="s">
        <v>410</v>
      </c>
      <c r="E1398" s="202" t="s">
        <v>3519</v>
      </c>
      <c r="F1398" s="203" t="s">
        <v>3520</v>
      </c>
      <c r="G1398" s="204" t="s">
        <v>501</v>
      </c>
      <c r="H1398" s="205">
        <v>8.2260000000000009</v>
      </c>
      <c r="I1398" s="206"/>
      <c r="J1398" s="207">
        <f>ROUND(I1398*H1398,2)</f>
        <v>0</v>
      </c>
      <c r="K1398" s="203" t="s">
        <v>36</v>
      </c>
      <c r="L1398" s="57"/>
      <c r="M1398" s="208" t="s">
        <v>36</v>
      </c>
      <c r="N1398" s="209" t="s">
        <v>50</v>
      </c>
      <c r="O1398" s="38"/>
      <c r="P1398" s="210">
        <f>O1398*H1398</f>
        <v>0</v>
      </c>
      <c r="Q1398" s="210">
        <v>0</v>
      </c>
      <c r="R1398" s="210">
        <f>Q1398*H1398</f>
        <v>0</v>
      </c>
      <c r="S1398" s="210">
        <v>0</v>
      </c>
      <c r="T1398" s="211">
        <f>S1398*H1398</f>
        <v>0</v>
      </c>
      <c r="AR1398" s="19" t="s">
        <v>415</v>
      </c>
      <c r="AT1398" s="19" t="s">
        <v>410</v>
      </c>
      <c r="AU1398" s="19" t="s">
        <v>87</v>
      </c>
      <c r="AY1398" s="19" t="s">
        <v>406</v>
      </c>
      <c r="BE1398" s="212">
        <f>IF(N1398="základní",J1398,0)</f>
        <v>0</v>
      </c>
      <c r="BF1398" s="212">
        <f>IF(N1398="snížená",J1398,0)</f>
        <v>0</v>
      </c>
      <c r="BG1398" s="212">
        <f>IF(N1398="zákl. přenesená",J1398,0)</f>
        <v>0</v>
      </c>
      <c r="BH1398" s="212">
        <f>IF(N1398="sníž. přenesená",J1398,0)</f>
        <v>0</v>
      </c>
      <c r="BI1398" s="212">
        <f>IF(N1398="nulová",J1398,0)</f>
        <v>0</v>
      </c>
      <c r="BJ1398" s="19" t="s">
        <v>23</v>
      </c>
      <c r="BK1398" s="212">
        <f>ROUND(I1398*H1398,2)</f>
        <v>0</v>
      </c>
      <c r="BL1398" s="19" t="s">
        <v>415</v>
      </c>
      <c r="BM1398" s="19" t="s">
        <v>6114</v>
      </c>
    </row>
    <row r="1399" spans="2:65" s="13" customFormat="1" x14ac:dyDescent="0.3">
      <c r="B1399" s="225"/>
      <c r="C1399" s="226"/>
      <c r="D1399" s="215" t="s">
        <v>417</v>
      </c>
      <c r="E1399" s="226"/>
      <c r="F1399" s="228" t="s">
        <v>6115</v>
      </c>
      <c r="G1399" s="226"/>
      <c r="H1399" s="229">
        <v>8.2260000000000009</v>
      </c>
      <c r="I1399" s="230"/>
      <c r="J1399" s="226"/>
      <c r="K1399" s="226"/>
      <c r="L1399" s="231"/>
      <c r="M1399" s="232"/>
      <c r="N1399" s="233"/>
      <c r="O1399" s="233"/>
      <c r="P1399" s="233"/>
      <c r="Q1399" s="233"/>
      <c r="R1399" s="233"/>
      <c r="S1399" s="233"/>
      <c r="T1399" s="234"/>
      <c r="AT1399" s="235" t="s">
        <v>417</v>
      </c>
      <c r="AU1399" s="235" t="s">
        <v>87</v>
      </c>
      <c r="AV1399" s="13" t="s">
        <v>87</v>
      </c>
      <c r="AW1399" s="13" t="s">
        <v>4</v>
      </c>
      <c r="AX1399" s="13" t="s">
        <v>23</v>
      </c>
      <c r="AY1399" s="235" t="s">
        <v>406</v>
      </c>
    </row>
    <row r="1400" spans="2:65" s="11" customFormat="1" ht="29.85" customHeight="1" x14ac:dyDescent="0.3">
      <c r="B1400" s="182"/>
      <c r="C1400" s="183"/>
      <c r="D1400" s="198" t="s">
        <v>78</v>
      </c>
      <c r="E1400" s="199" t="s">
        <v>463</v>
      </c>
      <c r="F1400" s="199" t="s">
        <v>2703</v>
      </c>
      <c r="G1400" s="183"/>
      <c r="H1400" s="183"/>
      <c r="I1400" s="186"/>
      <c r="J1400" s="200">
        <f>BK1400</f>
        <v>0</v>
      </c>
      <c r="K1400" s="183"/>
      <c r="L1400" s="188"/>
      <c r="M1400" s="189"/>
      <c r="N1400" s="190"/>
      <c r="O1400" s="190"/>
      <c r="P1400" s="191">
        <f>SUM(P1401:P1445)</f>
        <v>0</v>
      </c>
      <c r="Q1400" s="190"/>
      <c r="R1400" s="191">
        <f>SUM(R1401:R1445)</f>
        <v>2.2218085400000001</v>
      </c>
      <c r="S1400" s="190"/>
      <c r="T1400" s="192">
        <f>SUM(T1401:T1445)</f>
        <v>4.0062999999999995</v>
      </c>
      <c r="AR1400" s="193" t="s">
        <v>23</v>
      </c>
      <c r="AT1400" s="194" t="s">
        <v>78</v>
      </c>
      <c r="AU1400" s="194" t="s">
        <v>23</v>
      </c>
      <c r="AY1400" s="193" t="s">
        <v>406</v>
      </c>
      <c r="BK1400" s="195">
        <f>SUM(BK1401:BK1445)</f>
        <v>0</v>
      </c>
    </row>
    <row r="1401" spans="2:65" s="1" customFormat="1" ht="22.5" customHeight="1" x14ac:dyDescent="0.3">
      <c r="B1401" s="37"/>
      <c r="C1401" s="201" t="s">
        <v>2498</v>
      </c>
      <c r="D1401" s="201" t="s">
        <v>410</v>
      </c>
      <c r="E1401" s="202" t="s">
        <v>2705</v>
      </c>
      <c r="F1401" s="203" t="s">
        <v>2706</v>
      </c>
      <c r="G1401" s="204" t="s">
        <v>466</v>
      </c>
      <c r="H1401" s="205">
        <v>93.804000000000002</v>
      </c>
      <c r="I1401" s="206"/>
      <c r="J1401" s="207">
        <f>ROUND(I1401*H1401,2)</f>
        <v>0</v>
      </c>
      <c r="K1401" s="203" t="s">
        <v>414</v>
      </c>
      <c r="L1401" s="57"/>
      <c r="M1401" s="208" t="s">
        <v>36</v>
      </c>
      <c r="N1401" s="209" t="s">
        <v>50</v>
      </c>
      <c r="O1401" s="38"/>
      <c r="P1401" s="210">
        <f>O1401*H1401</f>
        <v>0</v>
      </c>
      <c r="Q1401" s="210">
        <v>1.8000000000000001E-4</v>
      </c>
      <c r="R1401" s="210">
        <f>Q1401*H1401</f>
        <v>1.6884720000000002E-2</v>
      </c>
      <c r="S1401" s="210">
        <v>0</v>
      </c>
      <c r="T1401" s="211">
        <f>S1401*H1401</f>
        <v>0</v>
      </c>
      <c r="AR1401" s="19" t="s">
        <v>415</v>
      </c>
      <c r="AT1401" s="19" t="s">
        <v>410</v>
      </c>
      <c r="AU1401" s="19" t="s">
        <v>87</v>
      </c>
      <c r="AY1401" s="19" t="s">
        <v>406</v>
      </c>
      <c r="BE1401" s="212">
        <f>IF(N1401="základní",J1401,0)</f>
        <v>0</v>
      </c>
      <c r="BF1401" s="212">
        <f>IF(N1401="snížená",J1401,0)</f>
        <v>0</v>
      </c>
      <c r="BG1401" s="212">
        <f>IF(N1401="zákl. přenesená",J1401,0)</f>
        <v>0</v>
      </c>
      <c r="BH1401" s="212">
        <f>IF(N1401="sníž. přenesená",J1401,0)</f>
        <v>0</v>
      </c>
      <c r="BI1401" s="212">
        <f>IF(N1401="nulová",J1401,0)</f>
        <v>0</v>
      </c>
      <c r="BJ1401" s="19" t="s">
        <v>23</v>
      </c>
      <c r="BK1401" s="212">
        <f>ROUND(I1401*H1401,2)</f>
        <v>0</v>
      </c>
      <c r="BL1401" s="19" t="s">
        <v>415</v>
      </c>
      <c r="BM1401" s="19" t="s">
        <v>6116</v>
      </c>
    </row>
    <row r="1402" spans="2:65" s="12" customFormat="1" x14ac:dyDescent="0.3">
      <c r="B1402" s="213"/>
      <c r="C1402" s="214"/>
      <c r="D1402" s="215" t="s">
        <v>417</v>
      </c>
      <c r="E1402" s="216" t="s">
        <v>36</v>
      </c>
      <c r="F1402" s="217" t="s">
        <v>4551</v>
      </c>
      <c r="G1402" s="214"/>
      <c r="H1402" s="218" t="s">
        <v>36</v>
      </c>
      <c r="I1402" s="219"/>
      <c r="J1402" s="214"/>
      <c r="K1402" s="214"/>
      <c r="L1402" s="220"/>
      <c r="M1402" s="221"/>
      <c r="N1402" s="222"/>
      <c r="O1402" s="222"/>
      <c r="P1402" s="222"/>
      <c r="Q1402" s="222"/>
      <c r="R1402" s="222"/>
      <c r="S1402" s="222"/>
      <c r="T1402" s="223"/>
      <c r="AT1402" s="224" t="s">
        <v>417</v>
      </c>
      <c r="AU1402" s="224" t="s">
        <v>87</v>
      </c>
      <c r="AV1402" s="12" t="s">
        <v>23</v>
      </c>
      <c r="AW1402" s="12" t="s">
        <v>43</v>
      </c>
      <c r="AX1402" s="12" t="s">
        <v>79</v>
      </c>
      <c r="AY1402" s="224" t="s">
        <v>406</v>
      </c>
    </row>
    <row r="1403" spans="2:65" s="13" customFormat="1" x14ac:dyDescent="0.3">
      <c r="B1403" s="225"/>
      <c r="C1403" s="226"/>
      <c r="D1403" s="215" t="s">
        <v>417</v>
      </c>
      <c r="E1403" s="227" t="s">
        <v>36</v>
      </c>
      <c r="F1403" s="228" t="s">
        <v>6117</v>
      </c>
      <c r="G1403" s="226"/>
      <c r="H1403" s="229">
        <v>6.9619999999999997</v>
      </c>
      <c r="I1403" s="230"/>
      <c r="J1403" s="226"/>
      <c r="K1403" s="226"/>
      <c r="L1403" s="231"/>
      <c r="M1403" s="232"/>
      <c r="N1403" s="233"/>
      <c r="O1403" s="233"/>
      <c r="P1403" s="233"/>
      <c r="Q1403" s="233"/>
      <c r="R1403" s="233"/>
      <c r="S1403" s="233"/>
      <c r="T1403" s="234"/>
      <c r="AT1403" s="235" t="s">
        <v>417</v>
      </c>
      <c r="AU1403" s="235" t="s">
        <v>87</v>
      </c>
      <c r="AV1403" s="13" t="s">
        <v>87</v>
      </c>
      <c r="AW1403" s="13" t="s">
        <v>43</v>
      </c>
      <c r="AX1403" s="13" t="s">
        <v>79</v>
      </c>
      <c r="AY1403" s="235" t="s">
        <v>406</v>
      </c>
    </row>
    <row r="1404" spans="2:65" s="12" customFormat="1" x14ac:dyDescent="0.3">
      <c r="B1404" s="213"/>
      <c r="C1404" s="214"/>
      <c r="D1404" s="215" t="s">
        <v>417</v>
      </c>
      <c r="E1404" s="216" t="s">
        <v>36</v>
      </c>
      <c r="F1404" s="217" t="s">
        <v>6063</v>
      </c>
      <c r="G1404" s="214"/>
      <c r="H1404" s="218" t="s">
        <v>36</v>
      </c>
      <c r="I1404" s="219"/>
      <c r="J1404" s="214"/>
      <c r="K1404" s="214"/>
      <c r="L1404" s="220"/>
      <c r="M1404" s="221"/>
      <c r="N1404" s="222"/>
      <c r="O1404" s="222"/>
      <c r="P1404" s="222"/>
      <c r="Q1404" s="222"/>
      <c r="R1404" s="222"/>
      <c r="S1404" s="222"/>
      <c r="T1404" s="223"/>
      <c r="AT1404" s="224" t="s">
        <v>417</v>
      </c>
      <c r="AU1404" s="224" t="s">
        <v>87</v>
      </c>
      <c r="AV1404" s="12" t="s">
        <v>23</v>
      </c>
      <c r="AW1404" s="12" t="s">
        <v>43</v>
      </c>
      <c r="AX1404" s="12" t="s">
        <v>79</v>
      </c>
      <c r="AY1404" s="224" t="s">
        <v>406</v>
      </c>
    </row>
    <row r="1405" spans="2:65" s="13" customFormat="1" x14ac:dyDescent="0.3">
      <c r="B1405" s="225"/>
      <c r="C1405" s="226"/>
      <c r="D1405" s="215" t="s">
        <v>417</v>
      </c>
      <c r="E1405" s="227" t="s">
        <v>36</v>
      </c>
      <c r="F1405" s="228" t="s">
        <v>6118</v>
      </c>
      <c r="G1405" s="226"/>
      <c r="H1405" s="229">
        <v>22.302</v>
      </c>
      <c r="I1405" s="230"/>
      <c r="J1405" s="226"/>
      <c r="K1405" s="226"/>
      <c r="L1405" s="231"/>
      <c r="M1405" s="232"/>
      <c r="N1405" s="233"/>
      <c r="O1405" s="233"/>
      <c r="P1405" s="233"/>
      <c r="Q1405" s="233"/>
      <c r="R1405" s="233"/>
      <c r="S1405" s="233"/>
      <c r="T1405" s="234"/>
      <c r="AT1405" s="235" t="s">
        <v>417</v>
      </c>
      <c r="AU1405" s="235" t="s">
        <v>87</v>
      </c>
      <c r="AV1405" s="13" t="s">
        <v>87</v>
      </c>
      <c r="AW1405" s="13" t="s">
        <v>43</v>
      </c>
      <c r="AX1405" s="13" t="s">
        <v>79</v>
      </c>
      <c r="AY1405" s="235" t="s">
        <v>406</v>
      </c>
    </row>
    <row r="1406" spans="2:65" s="13" customFormat="1" x14ac:dyDescent="0.3">
      <c r="B1406" s="225"/>
      <c r="C1406" s="226"/>
      <c r="D1406" s="215" t="s">
        <v>417</v>
      </c>
      <c r="E1406" s="227" t="s">
        <v>36</v>
      </c>
      <c r="F1406" s="228" t="s">
        <v>6119</v>
      </c>
      <c r="G1406" s="226"/>
      <c r="H1406" s="229">
        <v>8.1999999999999993</v>
      </c>
      <c r="I1406" s="230"/>
      <c r="J1406" s="226"/>
      <c r="K1406" s="226"/>
      <c r="L1406" s="231"/>
      <c r="M1406" s="232"/>
      <c r="N1406" s="233"/>
      <c r="O1406" s="233"/>
      <c r="P1406" s="233"/>
      <c r="Q1406" s="233"/>
      <c r="R1406" s="233"/>
      <c r="S1406" s="233"/>
      <c r="T1406" s="234"/>
      <c r="AT1406" s="235" t="s">
        <v>417</v>
      </c>
      <c r="AU1406" s="235" t="s">
        <v>87</v>
      </c>
      <c r="AV1406" s="13" t="s">
        <v>87</v>
      </c>
      <c r="AW1406" s="13" t="s">
        <v>43</v>
      </c>
      <c r="AX1406" s="13" t="s">
        <v>79</v>
      </c>
      <c r="AY1406" s="235" t="s">
        <v>406</v>
      </c>
    </row>
    <row r="1407" spans="2:65" s="13" customFormat="1" x14ac:dyDescent="0.3">
      <c r="B1407" s="225"/>
      <c r="C1407" s="226"/>
      <c r="D1407" s="215" t="s">
        <v>417</v>
      </c>
      <c r="E1407" s="227" t="s">
        <v>36</v>
      </c>
      <c r="F1407" s="228" t="s">
        <v>6120</v>
      </c>
      <c r="G1407" s="226"/>
      <c r="H1407" s="229">
        <v>27.32</v>
      </c>
      <c r="I1407" s="230"/>
      <c r="J1407" s="226"/>
      <c r="K1407" s="226"/>
      <c r="L1407" s="231"/>
      <c r="M1407" s="232"/>
      <c r="N1407" s="233"/>
      <c r="O1407" s="233"/>
      <c r="P1407" s="233"/>
      <c r="Q1407" s="233"/>
      <c r="R1407" s="233"/>
      <c r="S1407" s="233"/>
      <c r="T1407" s="234"/>
      <c r="AT1407" s="235" t="s">
        <v>417</v>
      </c>
      <c r="AU1407" s="235" t="s">
        <v>87</v>
      </c>
      <c r="AV1407" s="13" t="s">
        <v>87</v>
      </c>
      <c r="AW1407" s="13" t="s">
        <v>43</v>
      </c>
      <c r="AX1407" s="13" t="s">
        <v>79</v>
      </c>
      <c r="AY1407" s="235" t="s">
        <v>406</v>
      </c>
    </row>
    <row r="1408" spans="2:65" s="12" customFormat="1" x14ac:dyDescent="0.3">
      <c r="B1408" s="213"/>
      <c r="C1408" s="214"/>
      <c r="D1408" s="215" t="s">
        <v>417</v>
      </c>
      <c r="E1408" s="216" t="s">
        <v>36</v>
      </c>
      <c r="F1408" s="217" t="s">
        <v>6069</v>
      </c>
      <c r="G1408" s="214"/>
      <c r="H1408" s="218" t="s">
        <v>36</v>
      </c>
      <c r="I1408" s="219"/>
      <c r="J1408" s="214"/>
      <c r="K1408" s="214"/>
      <c r="L1408" s="220"/>
      <c r="M1408" s="221"/>
      <c r="N1408" s="222"/>
      <c r="O1408" s="222"/>
      <c r="P1408" s="222"/>
      <c r="Q1408" s="222"/>
      <c r="R1408" s="222"/>
      <c r="S1408" s="222"/>
      <c r="T1408" s="223"/>
      <c r="AT1408" s="224" t="s">
        <v>417</v>
      </c>
      <c r="AU1408" s="224" t="s">
        <v>87</v>
      </c>
      <c r="AV1408" s="12" t="s">
        <v>23</v>
      </c>
      <c r="AW1408" s="12" t="s">
        <v>43</v>
      </c>
      <c r="AX1408" s="12" t="s">
        <v>79</v>
      </c>
      <c r="AY1408" s="224" t="s">
        <v>406</v>
      </c>
    </row>
    <row r="1409" spans="2:65" s="13" customFormat="1" x14ac:dyDescent="0.3">
      <c r="B1409" s="225"/>
      <c r="C1409" s="226"/>
      <c r="D1409" s="215" t="s">
        <v>417</v>
      </c>
      <c r="E1409" s="227" t="s">
        <v>36</v>
      </c>
      <c r="F1409" s="228" t="s">
        <v>6121</v>
      </c>
      <c r="G1409" s="226"/>
      <c r="H1409" s="229">
        <v>10.64</v>
      </c>
      <c r="I1409" s="230"/>
      <c r="J1409" s="226"/>
      <c r="K1409" s="226"/>
      <c r="L1409" s="231"/>
      <c r="M1409" s="232"/>
      <c r="N1409" s="233"/>
      <c r="O1409" s="233"/>
      <c r="P1409" s="233"/>
      <c r="Q1409" s="233"/>
      <c r="R1409" s="233"/>
      <c r="S1409" s="233"/>
      <c r="T1409" s="234"/>
      <c r="AT1409" s="235" t="s">
        <v>417</v>
      </c>
      <c r="AU1409" s="235" t="s">
        <v>87</v>
      </c>
      <c r="AV1409" s="13" t="s">
        <v>87</v>
      </c>
      <c r="AW1409" s="13" t="s">
        <v>43</v>
      </c>
      <c r="AX1409" s="13" t="s">
        <v>79</v>
      </c>
      <c r="AY1409" s="235" t="s">
        <v>406</v>
      </c>
    </row>
    <row r="1410" spans="2:65" s="13" customFormat="1" x14ac:dyDescent="0.3">
      <c r="B1410" s="225"/>
      <c r="C1410" s="226"/>
      <c r="D1410" s="215" t="s">
        <v>417</v>
      </c>
      <c r="E1410" s="227" t="s">
        <v>36</v>
      </c>
      <c r="F1410" s="228" t="s">
        <v>6122</v>
      </c>
      <c r="G1410" s="226"/>
      <c r="H1410" s="229">
        <v>16.100000000000001</v>
      </c>
      <c r="I1410" s="230"/>
      <c r="J1410" s="226"/>
      <c r="K1410" s="226"/>
      <c r="L1410" s="231"/>
      <c r="M1410" s="232"/>
      <c r="N1410" s="233"/>
      <c r="O1410" s="233"/>
      <c r="P1410" s="233"/>
      <c r="Q1410" s="233"/>
      <c r="R1410" s="233"/>
      <c r="S1410" s="233"/>
      <c r="T1410" s="234"/>
      <c r="AT1410" s="235" t="s">
        <v>417</v>
      </c>
      <c r="AU1410" s="235" t="s">
        <v>87</v>
      </c>
      <c r="AV1410" s="13" t="s">
        <v>87</v>
      </c>
      <c r="AW1410" s="13" t="s">
        <v>43</v>
      </c>
      <c r="AX1410" s="13" t="s">
        <v>79</v>
      </c>
      <c r="AY1410" s="235" t="s">
        <v>406</v>
      </c>
    </row>
    <row r="1411" spans="2:65" s="13" customFormat="1" x14ac:dyDescent="0.3">
      <c r="B1411" s="225"/>
      <c r="C1411" s="226"/>
      <c r="D1411" s="215" t="s">
        <v>417</v>
      </c>
      <c r="E1411" s="227" t="s">
        <v>36</v>
      </c>
      <c r="F1411" s="228" t="s">
        <v>6123</v>
      </c>
      <c r="G1411" s="226"/>
      <c r="H1411" s="229">
        <v>2.2799999999999998</v>
      </c>
      <c r="I1411" s="230"/>
      <c r="J1411" s="226"/>
      <c r="K1411" s="226"/>
      <c r="L1411" s="231"/>
      <c r="M1411" s="232"/>
      <c r="N1411" s="233"/>
      <c r="O1411" s="233"/>
      <c r="P1411" s="233"/>
      <c r="Q1411" s="233"/>
      <c r="R1411" s="233"/>
      <c r="S1411" s="233"/>
      <c r="T1411" s="234"/>
      <c r="AT1411" s="235" t="s">
        <v>417</v>
      </c>
      <c r="AU1411" s="235" t="s">
        <v>87</v>
      </c>
      <c r="AV1411" s="13" t="s">
        <v>87</v>
      </c>
      <c r="AW1411" s="13" t="s">
        <v>43</v>
      </c>
      <c r="AX1411" s="13" t="s">
        <v>79</v>
      </c>
      <c r="AY1411" s="235" t="s">
        <v>406</v>
      </c>
    </row>
    <row r="1412" spans="2:65" s="14" customFormat="1" x14ac:dyDescent="0.3">
      <c r="B1412" s="236"/>
      <c r="C1412" s="237"/>
      <c r="D1412" s="247" t="s">
        <v>417</v>
      </c>
      <c r="E1412" s="248" t="s">
        <v>36</v>
      </c>
      <c r="F1412" s="249" t="s">
        <v>421</v>
      </c>
      <c r="G1412" s="237"/>
      <c r="H1412" s="250">
        <v>93.804000000000002</v>
      </c>
      <c r="I1412" s="241"/>
      <c r="J1412" s="237"/>
      <c r="K1412" s="237"/>
      <c r="L1412" s="242"/>
      <c r="M1412" s="243"/>
      <c r="N1412" s="244"/>
      <c r="O1412" s="244"/>
      <c r="P1412" s="244"/>
      <c r="Q1412" s="244"/>
      <c r="R1412" s="244"/>
      <c r="S1412" s="244"/>
      <c r="T1412" s="245"/>
      <c r="AT1412" s="246" t="s">
        <v>417</v>
      </c>
      <c r="AU1412" s="246" t="s">
        <v>87</v>
      </c>
      <c r="AV1412" s="14" t="s">
        <v>415</v>
      </c>
      <c r="AW1412" s="14" t="s">
        <v>43</v>
      </c>
      <c r="AX1412" s="14" t="s">
        <v>23</v>
      </c>
      <c r="AY1412" s="246" t="s">
        <v>406</v>
      </c>
    </row>
    <row r="1413" spans="2:65" s="1" customFormat="1" ht="22.5" customHeight="1" x14ac:dyDescent="0.3">
      <c r="B1413" s="37"/>
      <c r="C1413" s="201" t="s">
        <v>2503</v>
      </c>
      <c r="D1413" s="201" t="s">
        <v>410</v>
      </c>
      <c r="E1413" s="202" t="s">
        <v>4695</v>
      </c>
      <c r="F1413" s="203" t="s">
        <v>4696</v>
      </c>
      <c r="G1413" s="204" t="s">
        <v>466</v>
      </c>
      <c r="H1413" s="205">
        <v>8.4710000000000001</v>
      </c>
      <c r="I1413" s="206"/>
      <c r="J1413" s="207">
        <f>ROUND(I1413*H1413,2)</f>
        <v>0</v>
      </c>
      <c r="K1413" s="203" t="s">
        <v>414</v>
      </c>
      <c r="L1413" s="57"/>
      <c r="M1413" s="208" t="s">
        <v>36</v>
      </c>
      <c r="N1413" s="209" t="s">
        <v>50</v>
      </c>
      <c r="O1413" s="38"/>
      <c r="P1413" s="210">
        <f>O1413*H1413</f>
        <v>0</v>
      </c>
      <c r="Q1413" s="210">
        <v>1.42E-3</v>
      </c>
      <c r="R1413" s="210">
        <f>Q1413*H1413</f>
        <v>1.2028820000000001E-2</v>
      </c>
      <c r="S1413" s="210">
        <v>0</v>
      </c>
      <c r="T1413" s="211">
        <f>S1413*H1413</f>
        <v>0</v>
      </c>
      <c r="AR1413" s="19" t="s">
        <v>415</v>
      </c>
      <c r="AT1413" s="19" t="s">
        <v>410</v>
      </c>
      <c r="AU1413" s="19" t="s">
        <v>87</v>
      </c>
      <c r="AY1413" s="19" t="s">
        <v>406</v>
      </c>
      <c r="BE1413" s="212">
        <f>IF(N1413="základní",J1413,0)</f>
        <v>0</v>
      </c>
      <c r="BF1413" s="212">
        <f>IF(N1413="snížená",J1413,0)</f>
        <v>0</v>
      </c>
      <c r="BG1413" s="212">
        <f>IF(N1413="zákl. přenesená",J1413,0)</f>
        <v>0</v>
      </c>
      <c r="BH1413" s="212">
        <f>IF(N1413="sníž. přenesená",J1413,0)</f>
        <v>0</v>
      </c>
      <c r="BI1413" s="212">
        <f>IF(N1413="nulová",J1413,0)</f>
        <v>0</v>
      </c>
      <c r="BJ1413" s="19" t="s">
        <v>23</v>
      </c>
      <c r="BK1413" s="212">
        <f>ROUND(I1413*H1413,2)</f>
        <v>0</v>
      </c>
      <c r="BL1413" s="19" t="s">
        <v>415</v>
      </c>
      <c r="BM1413" s="19" t="s">
        <v>6124</v>
      </c>
    </row>
    <row r="1414" spans="2:65" s="12" customFormat="1" x14ac:dyDescent="0.3">
      <c r="B1414" s="213"/>
      <c r="C1414" s="214"/>
      <c r="D1414" s="215" t="s">
        <v>417</v>
      </c>
      <c r="E1414" s="216" t="s">
        <v>36</v>
      </c>
      <c r="F1414" s="217" t="s">
        <v>6125</v>
      </c>
      <c r="G1414" s="214"/>
      <c r="H1414" s="218" t="s">
        <v>36</v>
      </c>
      <c r="I1414" s="219"/>
      <c r="J1414" s="214"/>
      <c r="K1414" s="214"/>
      <c r="L1414" s="220"/>
      <c r="M1414" s="221"/>
      <c r="N1414" s="222"/>
      <c r="O1414" s="222"/>
      <c r="P1414" s="222"/>
      <c r="Q1414" s="222"/>
      <c r="R1414" s="222"/>
      <c r="S1414" s="222"/>
      <c r="T1414" s="223"/>
      <c r="AT1414" s="224" t="s">
        <v>417</v>
      </c>
      <c r="AU1414" s="224" t="s">
        <v>87</v>
      </c>
      <c r="AV1414" s="12" t="s">
        <v>23</v>
      </c>
      <c r="AW1414" s="12" t="s">
        <v>43</v>
      </c>
      <c r="AX1414" s="12" t="s">
        <v>79</v>
      </c>
      <c r="AY1414" s="224" t="s">
        <v>406</v>
      </c>
    </row>
    <row r="1415" spans="2:65" s="12" customFormat="1" x14ac:dyDescent="0.3">
      <c r="B1415" s="213"/>
      <c r="C1415" s="214"/>
      <c r="D1415" s="215" t="s">
        <v>417</v>
      </c>
      <c r="E1415" s="216" t="s">
        <v>36</v>
      </c>
      <c r="F1415" s="217" t="s">
        <v>6126</v>
      </c>
      <c r="G1415" s="214"/>
      <c r="H1415" s="218" t="s">
        <v>36</v>
      </c>
      <c r="I1415" s="219"/>
      <c r="J1415" s="214"/>
      <c r="K1415" s="214"/>
      <c r="L1415" s="220"/>
      <c r="M1415" s="221"/>
      <c r="N1415" s="222"/>
      <c r="O1415" s="222"/>
      <c r="P1415" s="222"/>
      <c r="Q1415" s="222"/>
      <c r="R1415" s="222"/>
      <c r="S1415" s="222"/>
      <c r="T1415" s="223"/>
      <c r="AT1415" s="224" t="s">
        <v>417</v>
      </c>
      <c r="AU1415" s="224" t="s">
        <v>87</v>
      </c>
      <c r="AV1415" s="12" t="s">
        <v>23</v>
      </c>
      <c r="AW1415" s="12" t="s">
        <v>43</v>
      </c>
      <c r="AX1415" s="12" t="s">
        <v>79</v>
      </c>
      <c r="AY1415" s="224" t="s">
        <v>406</v>
      </c>
    </row>
    <row r="1416" spans="2:65" s="12" customFormat="1" x14ac:dyDescent="0.3">
      <c r="B1416" s="213"/>
      <c r="C1416" s="214"/>
      <c r="D1416" s="215" t="s">
        <v>417</v>
      </c>
      <c r="E1416" s="216" t="s">
        <v>36</v>
      </c>
      <c r="F1416" s="217" t="s">
        <v>5492</v>
      </c>
      <c r="G1416" s="214"/>
      <c r="H1416" s="218" t="s">
        <v>36</v>
      </c>
      <c r="I1416" s="219"/>
      <c r="J1416" s="214"/>
      <c r="K1416" s="214"/>
      <c r="L1416" s="220"/>
      <c r="M1416" s="221"/>
      <c r="N1416" s="222"/>
      <c r="O1416" s="222"/>
      <c r="P1416" s="222"/>
      <c r="Q1416" s="222"/>
      <c r="R1416" s="222"/>
      <c r="S1416" s="222"/>
      <c r="T1416" s="223"/>
      <c r="AT1416" s="224" t="s">
        <v>417</v>
      </c>
      <c r="AU1416" s="224" t="s">
        <v>87</v>
      </c>
      <c r="AV1416" s="12" t="s">
        <v>23</v>
      </c>
      <c r="AW1416" s="12" t="s">
        <v>43</v>
      </c>
      <c r="AX1416" s="12" t="s">
        <v>79</v>
      </c>
      <c r="AY1416" s="224" t="s">
        <v>406</v>
      </c>
    </row>
    <row r="1417" spans="2:65" s="13" customFormat="1" x14ac:dyDescent="0.3">
      <c r="B1417" s="225"/>
      <c r="C1417" s="226"/>
      <c r="D1417" s="247" t="s">
        <v>417</v>
      </c>
      <c r="E1417" s="251" t="s">
        <v>36</v>
      </c>
      <c r="F1417" s="252" t="s">
        <v>6127</v>
      </c>
      <c r="G1417" s="226"/>
      <c r="H1417" s="253">
        <v>8.4710000000000001</v>
      </c>
      <c r="I1417" s="230"/>
      <c r="J1417" s="226"/>
      <c r="K1417" s="226"/>
      <c r="L1417" s="231"/>
      <c r="M1417" s="232"/>
      <c r="N1417" s="233"/>
      <c r="O1417" s="233"/>
      <c r="P1417" s="233"/>
      <c r="Q1417" s="233"/>
      <c r="R1417" s="233"/>
      <c r="S1417" s="233"/>
      <c r="T1417" s="234"/>
      <c r="AT1417" s="235" t="s">
        <v>417</v>
      </c>
      <c r="AU1417" s="235" t="s">
        <v>87</v>
      </c>
      <c r="AV1417" s="13" t="s">
        <v>87</v>
      </c>
      <c r="AW1417" s="13" t="s">
        <v>43</v>
      </c>
      <c r="AX1417" s="13" t="s">
        <v>23</v>
      </c>
      <c r="AY1417" s="235" t="s">
        <v>406</v>
      </c>
    </row>
    <row r="1418" spans="2:65" s="1" customFormat="1" ht="22.5" customHeight="1" x14ac:dyDescent="0.3">
      <c r="B1418" s="37"/>
      <c r="C1418" s="201" t="s">
        <v>2507</v>
      </c>
      <c r="D1418" s="201" t="s">
        <v>410</v>
      </c>
      <c r="E1418" s="202" t="s">
        <v>4700</v>
      </c>
      <c r="F1418" s="203" t="s">
        <v>6128</v>
      </c>
      <c r="G1418" s="204" t="s">
        <v>1363</v>
      </c>
      <c r="H1418" s="205">
        <v>1</v>
      </c>
      <c r="I1418" s="206"/>
      <c r="J1418" s="207">
        <f>ROUND(I1418*H1418,2)</f>
        <v>0</v>
      </c>
      <c r="K1418" s="203" t="s">
        <v>36</v>
      </c>
      <c r="L1418" s="57"/>
      <c r="M1418" s="208" t="s">
        <v>36</v>
      </c>
      <c r="N1418" s="209" t="s">
        <v>50</v>
      </c>
      <c r="O1418" s="38"/>
      <c r="P1418" s="210">
        <f>O1418*H1418</f>
        <v>0</v>
      </c>
      <c r="Q1418" s="210">
        <v>2E-3</v>
      </c>
      <c r="R1418" s="210">
        <f>Q1418*H1418</f>
        <v>2E-3</v>
      </c>
      <c r="S1418" s="210">
        <v>0</v>
      </c>
      <c r="T1418" s="211">
        <f>S1418*H1418</f>
        <v>0</v>
      </c>
      <c r="AR1418" s="19" t="s">
        <v>415</v>
      </c>
      <c r="AT1418" s="19" t="s">
        <v>410</v>
      </c>
      <c r="AU1418" s="19" t="s">
        <v>87</v>
      </c>
      <c r="AY1418" s="19" t="s">
        <v>406</v>
      </c>
      <c r="BE1418" s="212">
        <f>IF(N1418="základní",J1418,0)</f>
        <v>0</v>
      </c>
      <c r="BF1418" s="212">
        <f>IF(N1418="snížená",J1418,0)</f>
        <v>0</v>
      </c>
      <c r="BG1418" s="212">
        <f>IF(N1418="zákl. přenesená",J1418,0)</f>
        <v>0</v>
      </c>
      <c r="BH1418" s="212">
        <f>IF(N1418="sníž. přenesená",J1418,0)</f>
        <v>0</v>
      </c>
      <c r="BI1418" s="212">
        <f>IF(N1418="nulová",J1418,0)</f>
        <v>0</v>
      </c>
      <c r="BJ1418" s="19" t="s">
        <v>23</v>
      </c>
      <c r="BK1418" s="212">
        <f>ROUND(I1418*H1418,2)</f>
        <v>0</v>
      </c>
      <c r="BL1418" s="19" t="s">
        <v>415</v>
      </c>
      <c r="BM1418" s="19" t="s">
        <v>6129</v>
      </c>
    </row>
    <row r="1419" spans="2:65" s="12" customFormat="1" x14ac:dyDescent="0.3">
      <c r="B1419" s="213"/>
      <c r="C1419" s="214"/>
      <c r="D1419" s="215" t="s">
        <v>417</v>
      </c>
      <c r="E1419" s="216" t="s">
        <v>36</v>
      </c>
      <c r="F1419" s="217" t="s">
        <v>2724</v>
      </c>
      <c r="G1419" s="214"/>
      <c r="H1419" s="218" t="s">
        <v>36</v>
      </c>
      <c r="I1419" s="219"/>
      <c r="J1419" s="214"/>
      <c r="K1419" s="214"/>
      <c r="L1419" s="220"/>
      <c r="M1419" s="221"/>
      <c r="N1419" s="222"/>
      <c r="O1419" s="222"/>
      <c r="P1419" s="222"/>
      <c r="Q1419" s="222"/>
      <c r="R1419" s="222"/>
      <c r="S1419" s="222"/>
      <c r="T1419" s="223"/>
      <c r="AT1419" s="224" t="s">
        <v>417</v>
      </c>
      <c r="AU1419" s="224" t="s">
        <v>87</v>
      </c>
      <c r="AV1419" s="12" t="s">
        <v>23</v>
      </c>
      <c r="AW1419" s="12" t="s">
        <v>43</v>
      </c>
      <c r="AX1419" s="12" t="s">
        <v>79</v>
      </c>
      <c r="AY1419" s="224" t="s">
        <v>406</v>
      </c>
    </row>
    <row r="1420" spans="2:65" s="13" customFormat="1" x14ac:dyDescent="0.3">
      <c r="B1420" s="225"/>
      <c r="C1420" s="226"/>
      <c r="D1420" s="247" t="s">
        <v>417</v>
      </c>
      <c r="E1420" s="251" t="s">
        <v>36</v>
      </c>
      <c r="F1420" s="252" t="s">
        <v>23</v>
      </c>
      <c r="G1420" s="226"/>
      <c r="H1420" s="253">
        <v>1</v>
      </c>
      <c r="I1420" s="230"/>
      <c r="J1420" s="226"/>
      <c r="K1420" s="226"/>
      <c r="L1420" s="231"/>
      <c r="M1420" s="232"/>
      <c r="N1420" s="233"/>
      <c r="O1420" s="233"/>
      <c r="P1420" s="233"/>
      <c r="Q1420" s="233"/>
      <c r="R1420" s="233"/>
      <c r="S1420" s="233"/>
      <c r="T1420" s="234"/>
      <c r="AT1420" s="235" t="s">
        <v>417</v>
      </c>
      <c r="AU1420" s="235" t="s">
        <v>87</v>
      </c>
      <c r="AV1420" s="13" t="s">
        <v>87</v>
      </c>
      <c r="AW1420" s="13" t="s">
        <v>43</v>
      </c>
      <c r="AX1420" s="13" t="s">
        <v>23</v>
      </c>
      <c r="AY1420" s="235" t="s">
        <v>406</v>
      </c>
    </row>
    <row r="1421" spans="2:65" s="1" customFormat="1" ht="22.5" customHeight="1" x14ac:dyDescent="0.3">
      <c r="B1421" s="37"/>
      <c r="C1421" s="201" t="s">
        <v>2511</v>
      </c>
      <c r="D1421" s="201" t="s">
        <v>410</v>
      </c>
      <c r="E1421" s="202" t="s">
        <v>2726</v>
      </c>
      <c r="F1421" s="203" t="s">
        <v>4703</v>
      </c>
      <c r="G1421" s="204" t="s">
        <v>1363</v>
      </c>
      <c r="H1421" s="205">
        <v>1</v>
      </c>
      <c r="I1421" s="206"/>
      <c r="J1421" s="207">
        <f>ROUND(I1421*H1421,2)</f>
        <v>0</v>
      </c>
      <c r="K1421" s="203" t="s">
        <v>36</v>
      </c>
      <c r="L1421" s="57"/>
      <c r="M1421" s="208" t="s">
        <v>36</v>
      </c>
      <c r="N1421" s="209" t="s">
        <v>50</v>
      </c>
      <c r="O1421" s="38"/>
      <c r="P1421" s="210">
        <f>O1421*H1421</f>
        <v>0</v>
      </c>
      <c r="Q1421" s="210">
        <v>7.0000000000000001E-3</v>
      </c>
      <c r="R1421" s="210">
        <f>Q1421*H1421</f>
        <v>7.0000000000000001E-3</v>
      </c>
      <c r="S1421" s="210">
        <v>0</v>
      </c>
      <c r="T1421" s="211">
        <f>S1421*H1421</f>
        <v>0</v>
      </c>
      <c r="AR1421" s="19" t="s">
        <v>415</v>
      </c>
      <c r="AT1421" s="19" t="s">
        <v>410</v>
      </c>
      <c r="AU1421" s="19" t="s">
        <v>87</v>
      </c>
      <c r="AY1421" s="19" t="s">
        <v>406</v>
      </c>
      <c r="BE1421" s="212">
        <f>IF(N1421="základní",J1421,0)</f>
        <v>0</v>
      </c>
      <c r="BF1421" s="212">
        <f>IF(N1421="snížená",J1421,0)</f>
        <v>0</v>
      </c>
      <c r="BG1421" s="212">
        <f>IF(N1421="zákl. přenesená",J1421,0)</f>
        <v>0</v>
      </c>
      <c r="BH1421" s="212">
        <f>IF(N1421="sníž. přenesená",J1421,0)</f>
        <v>0</v>
      </c>
      <c r="BI1421" s="212">
        <f>IF(N1421="nulová",J1421,0)</f>
        <v>0</v>
      </c>
      <c r="BJ1421" s="19" t="s">
        <v>23</v>
      </c>
      <c r="BK1421" s="212">
        <f>ROUND(I1421*H1421,2)</f>
        <v>0</v>
      </c>
      <c r="BL1421" s="19" t="s">
        <v>415</v>
      </c>
      <c r="BM1421" s="19" t="s">
        <v>6130</v>
      </c>
    </row>
    <row r="1422" spans="2:65" s="12" customFormat="1" x14ac:dyDescent="0.3">
      <c r="B1422" s="213"/>
      <c r="C1422" s="214"/>
      <c r="D1422" s="215" t="s">
        <v>417</v>
      </c>
      <c r="E1422" s="216" t="s">
        <v>36</v>
      </c>
      <c r="F1422" s="217" t="s">
        <v>4705</v>
      </c>
      <c r="G1422" s="214"/>
      <c r="H1422" s="218" t="s">
        <v>36</v>
      </c>
      <c r="I1422" s="219"/>
      <c r="J1422" s="214"/>
      <c r="K1422" s="214"/>
      <c r="L1422" s="220"/>
      <c r="M1422" s="221"/>
      <c r="N1422" s="222"/>
      <c r="O1422" s="222"/>
      <c r="P1422" s="222"/>
      <c r="Q1422" s="222"/>
      <c r="R1422" s="222"/>
      <c r="S1422" s="222"/>
      <c r="T1422" s="223"/>
      <c r="AT1422" s="224" t="s">
        <v>417</v>
      </c>
      <c r="AU1422" s="224" t="s">
        <v>87</v>
      </c>
      <c r="AV1422" s="12" t="s">
        <v>23</v>
      </c>
      <c r="AW1422" s="12" t="s">
        <v>43</v>
      </c>
      <c r="AX1422" s="12" t="s">
        <v>79</v>
      </c>
      <c r="AY1422" s="224" t="s">
        <v>406</v>
      </c>
    </row>
    <row r="1423" spans="2:65" s="13" customFormat="1" x14ac:dyDescent="0.3">
      <c r="B1423" s="225"/>
      <c r="C1423" s="226"/>
      <c r="D1423" s="247" t="s">
        <v>417</v>
      </c>
      <c r="E1423" s="251" t="s">
        <v>36</v>
      </c>
      <c r="F1423" s="252" t="s">
        <v>23</v>
      </c>
      <c r="G1423" s="226"/>
      <c r="H1423" s="253">
        <v>1</v>
      </c>
      <c r="I1423" s="230"/>
      <c r="J1423" s="226"/>
      <c r="K1423" s="226"/>
      <c r="L1423" s="231"/>
      <c r="M1423" s="232"/>
      <c r="N1423" s="233"/>
      <c r="O1423" s="233"/>
      <c r="P1423" s="233"/>
      <c r="Q1423" s="233"/>
      <c r="R1423" s="233"/>
      <c r="S1423" s="233"/>
      <c r="T1423" s="234"/>
      <c r="AT1423" s="235" t="s">
        <v>417</v>
      </c>
      <c r="AU1423" s="235" t="s">
        <v>87</v>
      </c>
      <c r="AV1423" s="13" t="s">
        <v>87</v>
      </c>
      <c r="AW1423" s="13" t="s">
        <v>43</v>
      </c>
      <c r="AX1423" s="13" t="s">
        <v>23</v>
      </c>
      <c r="AY1423" s="235" t="s">
        <v>406</v>
      </c>
    </row>
    <row r="1424" spans="2:65" s="1" customFormat="1" ht="31.5" customHeight="1" x14ac:dyDescent="0.3">
      <c r="B1424" s="37"/>
      <c r="C1424" s="201" t="s">
        <v>2516</v>
      </c>
      <c r="D1424" s="201" t="s">
        <v>410</v>
      </c>
      <c r="E1424" s="202" t="s">
        <v>4706</v>
      </c>
      <c r="F1424" s="203" t="s">
        <v>4707</v>
      </c>
      <c r="G1424" s="204" t="s">
        <v>1363</v>
      </c>
      <c r="H1424" s="205">
        <v>1</v>
      </c>
      <c r="I1424" s="206"/>
      <c r="J1424" s="207">
        <f>ROUND(I1424*H1424,2)</f>
        <v>0</v>
      </c>
      <c r="K1424" s="203" t="s">
        <v>36</v>
      </c>
      <c r="L1424" s="57"/>
      <c r="M1424" s="208" t="s">
        <v>36</v>
      </c>
      <c r="N1424" s="209" t="s">
        <v>50</v>
      </c>
      <c r="O1424" s="38"/>
      <c r="P1424" s="210">
        <f>O1424*H1424</f>
        <v>0</v>
      </c>
      <c r="Q1424" s="210">
        <v>0</v>
      </c>
      <c r="R1424" s="210">
        <f>Q1424*H1424</f>
        <v>0</v>
      </c>
      <c r="S1424" s="210">
        <v>0</v>
      </c>
      <c r="T1424" s="211">
        <f>S1424*H1424</f>
        <v>0</v>
      </c>
      <c r="AR1424" s="19" t="s">
        <v>415</v>
      </c>
      <c r="AT1424" s="19" t="s">
        <v>410</v>
      </c>
      <c r="AU1424" s="19" t="s">
        <v>87</v>
      </c>
      <c r="AY1424" s="19" t="s">
        <v>406</v>
      </c>
      <c r="BE1424" s="212">
        <f>IF(N1424="základní",J1424,0)</f>
        <v>0</v>
      </c>
      <c r="BF1424" s="212">
        <f>IF(N1424="snížená",J1424,0)</f>
        <v>0</v>
      </c>
      <c r="BG1424" s="212">
        <f>IF(N1424="zákl. přenesená",J1424,0)</f>
        <v>0</v>
      </c>
      <c r="BH1424" s="212">
        <f>IF(N1424="sníž. přenesená",J1424,0)</f>
        <v>0</v>
      </c>
      <c r="BI1424" s="212">
        <f>IF(N1424="nulová",J1424,0)</f>
        <v>0</v>
      </c>
      <c r="BJ1424" s="19" t="s">
        <v>23</v>
      </c>
      <c r="BK1424" s="212">
        <f>ROUND(I1424*H1424,2)</f>
        <v>0</v>
      </c>
      <c r="BL1424" s="19" t="s">
        <v>415</v>
      </c>
      <c r="BM1424" s="19" t="s">
        <v>6131</v>
      </c>
    </row>
    <row r="1425" spans="2:65" s="1" customFormat="1" ht="22.5" customHeight="1" x14ac:dyDescent="0.3">
      <c r="B1425" s="37"/>
      <c r="C1425" s="201" t="s">
        <v>2520</v>
      </c>
      <c r="D1425" s="201" t="s">
        <v>410</v>
      </c>
      <c r="E1425" s="202" t="s">
        <v>2739</v>
      </c>
      <c r="F1425" s="203" t="s">
        <v>2740</v>
      </c>
      <c r="G1425" s="204" t="s">
        <v>596</v>
      </c>
      <c r="H1425" s="205">
        <v>305</v>
      </c>
      <c r="I1425" s="206"/>
      <c r="J1425" s="207">
        <f>ROUND(I1425*H1425,2)</f>
        <v>0</v>
      </c>
      <c r="K1425" s="203" t="s">
        <v>36</v>
      </c>
      <c r="L1425" s="57"/>
      <c r="M1425" s="208" t="s">
        <v>36</v>
      </c>
      <c r="N1425" s="209" t="s">
        <v>50</v>
      </c>
      <c r="O1425" s="38"/>
      <c r="P1425" s="210">
        <f>O1425*H1425</f>
        <v>0</v>
      </c>
      <c r="Q1425" s="210">
        <v>0</v>
      </c>
      <c r="R1425" s="210">
        <f>Q1425*H1425</f>
        <v>0</v>
      </c>
      <c r="S1425" s="210">
        <v>0</v>
      </c>
      <c r="T1425" s="211">
        <f>S1425*H1425</f>
        <v>0</v>
      </c>
      <c r="AR1425" s="19" t="s">
        <v>415</v>
      </c>
      <c r="AT1425" s="19" t="s">
        <v>410</v>
      </c>
      <c r="AU1425" s="19" t="s">
        <v>87</v>
      </c>
      <c r="AY1425" s="19" t="s">
        <v>406</v>
      </c>
      <c r="BE1425" s="212">
        <f>IF(N1425="základní",J1425,0)</f>
        <v>0</v>
      </c>
      <c r="BF1425" s="212">
        <f>IF(N1425="snížená",J1425,0)</f>
        <v>0</v>
      </c>
      <c r="BG1425" s="212">
        <f>IF(N1425="zákl. přenesená",J1425,0)</f>
        <v>0</v>
      </c>
      <c r="BH1425" s="212">
        <f>IF(N1425="sníž. přenesená",J1425,0)</f>
        <v>0</v>
      </c>
      <c r="BI1425" s="212">
        <f>IF(N1425="nulová",J1425,0)</f>
        <v>0</v>
      </c>
      <c r="BJ1425" s="19" t="s">
        <v>23</v>
      </c>
      <c r="BK1425" s="212">
        <f>ROUND(I1425*H1425,2)</f>
        <v>0</v>
      </c>
      <c r="BL1425" s="19" t="s">
        <v>415</v>
      </c>
      <c r="BM1425" s="19" t="s">
        <v>6132</v>
      </c>
    </row>
    <row r="1426" spans="2:65" s="1" customFormat="1" ht="22.5" customHeight="1" x14ac:dyDescent="0.3">
      <c r="B1426" s="37"/>
      <c r="C1426" s="201" t="s">
        <v>2525</v>
      </c>
      <c r="D1426" s="201" t="s">
        <v>410</v>
      </c>
      <c r="E1426" s="202" t="s">
        <v>2743</v>
      </c>
      <c r="F1426" s="203" t="s">
        <v>2744</v>
      </c>
      <c r="G1426" s="204" t="s">
        <v>596</v>
      </c>
      <c r="H1426" s="205">
        <v>31</v>
      </c>
      <c r="I1426" s="206"/>
      <c r="J1426" s="207">
        <f>ROUND(I1426*H1426,2)</f>
        <v>0</v>
      </c>
      <c r="K1426" s="203" t="s">
        <v>36</v>
      </c>
      <c r="L1426" s="57"/>
      <c r="M1426" s="208" t="s">
        <v>36</v>
      </c>
      <c r="N1426" s="209" t="s">
        <v>50</v>
      </c>
      <c r="O1426" s="38"/>
      <c r="P1426" s="210">
        <f>O1426*H1426</f>
        <v>0</v>
      </c>
      <c r="Q1426" s="210">
        <v>0</v>
      </c>
      <c r="R1426" s="210">
        <f>Q1426*H1426</f>
        <v>0</v>
      </c>
      <c r="S1426" s="210">
        <v>0</v>
      </c>
      <c r="T1426" s="211">
        <f>S1426*H1426</f>
        <v>0</v>
      </c>
      <c r="AR1426" s="19" t="s">
        <v>415</v>
      </c>
      <c r="AT1426" s="19" t="s">
        <v>410</v>
      </c>
      <c r="AU1426" s="19" t="s">
        <v>87</v>
      </c>
      <c r="AY1426" s="19" t="s">
        <v>406</v>
      </c>
      <c r="BE1426" s="212">
        <f>IF(N1426="základní",J1426,0)</f>
        <v>0</v>
      </c>
      <c r="BF1426" s="212">
        <f>IF(N1426="snížená",J1426,0)</f>
        <v>0</v>
      </c>
      <c r="BG1426" s="212">
        <f>IF(N1426="zákl. přenesená",J1426,0)</f>
        <v>0</v>
      </c>
      <c r="BH1426" s="212">
        <f>IF(N1426="sníž. přenesená",J1426,0)</f>
        <v>0</v>
      </c>
      <c r="BI1426" s="212">
        <f>IF(N1426="nulová",J1426,0)</f>
        <v>0</v>
      </c>
      <c r="BJ1426" s="19" t="s">
        <v>23</v>
      </c>
      <c r="BK1426" s="212">
        <f>ROUND(I1426*H1426,2)</f>
        <v>0</v>
      </c>
      <c r="BL1426" s="19" t="s">
        <v>415</v>
      </c>
      <c r="BM1426" s="19" t="s">
        <v>6133</v>
      </c>
    </row>
    <row r="1427" spans="2:65" s="1" customFormat="1" ht="22.5" customHeight="1" x14ac:dyDescent="0.3">
      <c r="B1427" s="37"/>
      <c r="C1427" s="201" t="s">
        <v>2531</v>
      </c>
      <c r="D1427" s="201" t="s">
        <v>410</v>
      </c>
      <c r="E1427" s="202" t="s">
        <v>2755</v>
      </c>
      <c r="F1427" s="203" t="s">
        <v>2756</v>
      </c>
      <c r="G1427" s="204" t="s">
        <v>1363</v>
      </c>
      <c r="H1427" s="205">
        <v>1</v>
      </c>
      <c r="I1427" s="206"/>
      <c r="J1427" s="207">
        <f>ROUND(I1427*H1427,2)</f>
        <v>0</v>
      </c>
      <c r="K1427" s="203" t="s">
        <v>36</v>
      </c>
      <c r="L1427" s="57"/>
      <c r="M1427" s="208" t="s">
        <v>36</v>
      </c>
      <c r="N1427" s="209" t="s">
        <v>50</v>
      </c>
      <c r="O1427" s="38"/>
      <c r="P1427" s="210">
        <f>O1427*H1427</f>
        <v>0</v>
      </c>
      <c r="Q1427" s="210">
        <v>0</v>
      </c>
      <c r="R1427" s="210">
        <f>Q1427*H1427</f>
        <v>0</v>
      </c>
      <c r="S1427" s="210">
        <v>0</v>
      </c>
      <c r="T1427" s="211">
        <f>S1427*H1427</f>
        <v>0</v>
      </c>
      <c r="AR1427" s="19" t="s">
        <v>415</v>
      </c>
      <c r="AT1427" s="19" t="s">
        <v>410</v>
      </c>
      <c r="AU1427" s="19" t="s">
        <v>87</v>
      </c>
      <c r="AY1427" s="19" t="s">
        <v>406</v>
      </c>
      <c r="BE1427" s="212">
        <f>IF(N1427="základní",J1427,0)</f>
        <v>0</v>
      </c>
      <c r="BF1427" s="212">
        <f>IF(N1427="snížená",J1427,0)</f>
        <v>0</v>
      </c>
      <c r="BG1427" s="212">
        <f>IF(N1427="zákl. přenesená",J1427,0)</f>
        <v>0</v>
      </c>
      <c r="BH1427" s="212">
        <f>IF(N1427="sníž. přenesená",J1427,0)</f>
        <v>0</v>
      </c>
      <c r="BI1427" s="212">
        <f>IF(N1427="nulová",J1427,0)</f>
        <v>0</v>
      </c>
      <c r="BJ1427" s="19" t="s">
        <v>23</v>
      </c>
      <c r="BK1427" s="212">
        <f>ROUND(I1427*H1427,2)</f>
        <v>0</v>
      </c>
      <c r="BL1427" s="19" t="s">
        <v>415</v>
      </c>
      <c r="BM1427" s="19" t="s">
        <v>6134</v>
      </c>
    </row>
    <row r="1428" spans="2:65" s="1" customFormat="1" ht="31.5" customHeight="1" x14ac:dyDescent="0.3">
      <c r="B1428" s="37"/>
      <c r="C1428" s="201" t="s">
        <v>2539</v>
      </c>
      <c r="D1428" s="201" t="s">
        <v>410</v>
      </c>
      <c r="E1428" s="202" t="s">
        <v>2205</v>
      </c>
      <c r="F1428" s="203" t="s">
        <v>2206</v>
      </c>
      <c r="G1428" s="204" t="s">
        <v>596</v>
      </c>
      <c r="H1428" s="205">
        <v>9.0500000000000007</v>
      </c>
      <c r="I1428" s="206"/>
      <c r="J1428" s="207">
        <f>ROUND(I1428*H1428,2)</f>
        <v>0</v>
      </c>
      <c r="K1428" s="203" t="s">
        <v>414</v>
      </c>
      <c r="L1428" s="57"/>
      <c r="M1428" s="208" t="s">
        <v>36</v>
      </c>
      <c r="N1428" s="209" t="s">
        <v>50</v>
      </c>
      <c r="O1428" s="38"/>
      <c r="P1428" s="210">
        <f>O1428*H1428</f>
        <v>0</v>
      </c>
      <c r="Q1428" s="210">
        <v>0.15540000000000001</v>
      </c>
      <c r="R1428" s="210">
        <f>Q1428*H1428</f>
        <v>1.4063700000000001</v>
      </c>
      <c r="S1428" s="210">
        <v>0</v>
      </c>
      <c r="T1428" s="211">
        <f>S1428*H1428</f>
        <v>0</v>
      </c>
      <c r="AR1428" s="19" t="s">
        <v>415</v>
      </c>
      <c r="AT1428" s="19" t="s">
        <v>410</v>
      </c>
      <c r="AU1428" s="19" t="s">
        <v>87</v>
      </c>
      <c r="AY1428" s="19" t="s">
        <v>406</v>
      </c>
      <c r="BE1428" s="212">
        <f>IF(N1428="základní",J1428,0)</f>
        <v>0</v>
      </c>
      <c r="BF1428" s="212">
        <f>IF(N1428="snížená",J1428,0)</f>
        <v>0</v>
      </c>
      <c r="BG1428" s="212">
        <f>IF(N1428="zákl. přenesená",J1428,0)</f>
        <v>0</v>
      </c>
      <c r="BH1428" s="212">
        <f>IF(N1428="sníž. přenesená",J1428,0)</f>
        <v>0</v>
      </c>
      <c r="BI1428" s="212">
        <f>IF(N1428="nulová",J1428,0)</f>
        <v>0</v>
      </c>
      <c r="BJ1428" s="19" t="s">
        <v>23</v>
      </c>
      <c r="BK1428" s="212">
        <f>ROUND(I1428*H1428,2)</f>
        <v>0</v>
      </c>
      <c r="BL1428" s="19" t="s">
        <v>415</v>
      </c>
      <c r="BM1428" s="19" t="s">
        <v>6135</v>
      </c>
    </row>
    <row r="1429" spans="2:65" s="13" customFormat="1" x14ac:dyDescent="0.3">
      <c r="B1429" s="225"/>
      <c r="C1429" s="226"/>
      <c r="D1429" s="215" t="s">
        <v>417</v>
      </c>
      <c r="E1429" s="227" t="s">
        <v>36</v>
      </c>
      <c r="F1429" s="228" t="s">
        <v>6136</v>
      </c>
      <c r="G1429" s="226"/>
      <c r="H1429" s="229">
        <v>9.0500000000000007</v>
      </c>
      <c r="I1429" s="230"/>
      <c r="J1429" s="226"/>
      <c r="K1429" s="226"/>
      <c r="L1429" s="231"/>
      <c r="M1429" s="232"/>
      <c r="N1429" s="233"/>
      <c r="O1429" s="233"/>
      <c r="P1429" s="233"/>
      <c r="Q1429" s="233"/>
      <c r="R1429" s="233"/>
      <c r="S1429" s="233"/>
      <c r="T1429" s="234"/>
      <c r="AT1429" s="235" t="s">
        <v>417</v>
      </c>
      <c r="AU1429" s="235" t="s">
        <v>87</v>
      </c>
      <c r="AV1429" s="13" t="s">
        <v>87</v>
      </c>
      <c r="AW1429" s="13" t="s">
        <v>43</v>
      </c>
      <c r="AX1429" s="13" t="s">
        <v>79</v>
      </c>
      <c r="AY1429" s="235" t="s">
        <v>406</v>
      </c>
    </row>
    <row r="1430" spans="2:65" s="14" customFormat="1" x14ac:dyDescent="0.3">
      <c r="B1430" s="236"/>
      <c r="C1430" s="237"/>
      <c r="D1430" s="247" t="s">
        <v>417</v>
      </c>
      <c r="E1430" s="248" t="s">
        <v>5021</v>
      </c>
      <c r="F1430" s="249" t="s">
        <v>421</v>
      </c>
      <c r="G1430" s="237"/>
      <c r="H1430" s="250">
        <v>9.0500000000000007</v>
      </c>
      <c r="I1430" s="241"/>
      <c r="J1430" s="237"/>
      <c r="K1430" s="237"/>
      <c r="L1430" s="242"/>
      <c r="M1430" s="243"/>
      <c r="N1430" s="244"/>
      <c r="O1430" s="244"/>
      <c r="P1430" s="244"/>
      <c r="Q1430" s="244"/>
      <c r="R1430" s="244"/>
      <c r="S1430" s="244"/>
      <c r="T1430" s="245"/>
      <c r="AT1430" s="246" t="s">
        <v>417</v>
      </c>
      <c r="AU1430" s="246" t="s">
        <v>87</v>
      </c>
      <c r="AV1430" s="14" t="s">
        <v>415</v>
      </c>
      <c r="AW1430" s="14" t="s">
        <v>43</v>
      </c>
      <c r="AX1430" s="14" t="s">
        <v>23</v>
      </c>
      <c r="AY1430" s="246" t="s">
        <v>406</v>
      </c>
    </row>
    <row r="1431" spans="2:65" s="1" customFormat="1" ht="22.5" customHeight="1" x14ac:dyDescent="0.3">
      <c r="B1431" s="37"/>
      <c r="C1431" s="268" t="s">
        <v>2561</v>
      </c>
      <c r="D1431" s="268" t="s">
        <v>533</v>
      </c>
      <c r="E1431" s="269" t="s">
        <v>3644</v>
      </c>
      <c r="F1431" s="270" t="s">
        <v>6137</v>
      </c>
      <c r="G1431" s="271" t="s">
        <v>1363</v>
      </c>
      <c r="H1431" s="272">
        <v>9.141</v>
      </c>
      <c r="I1431" s="273"/>
      <c r="J1431" s="274">
        <f>ROUND(I1431*H1431,2)</f>
        <v>0</v>
      </c>
      <c r="K1431" s="270" t="s">
        <v>414</v>
      </c>
      <c r="L1431" s="275"/>
      <c r="M1431" s="276" t="s">
        <v>36</v>
      </c>
      <c r="N1431" s="277" t="s">
        <v>50</v>
      </c>
      <c r="O1431" s="38"/>
      <c r="P1431" s="210">
        <f>O1431*H1431</f>
        <v>0</v>
      </c>
      <c r="Q1431" s="210">
        <v>8.5000000000000006E-2</v>
      </c>
      <c r="R1431" s="210">
        <f>Q1431*H1431</f>
        <v>0.77698500000000004</v>
      </c>
      <c r="S1431" s="210">
        <v>0</v>
      </c>
      <c r="T1431" s="211">
        <f>S1431*H1431</f>
        <v>0</v>
      </c>
      <c r="AR1431" s="19" t="s">
        <v>457</v>
      </c>
      <c r="AT1431" s="19" t="s">
        <v>533</v>
      </c>
      <c r="AU1431" s="19" t="s">
        <v>87</v>
      </c>
      <c r="AY1431" s="19" t="s">
        <v>406</v>
      </c>
      <c r="BE1431" s="212">
        <f>IF(N1431="základní",J1431,0)</f>
        <v>0</v>
      </c>
      <c r="BF1431" s="212">
        <f>IF(N1431="snížená",J1431,0)</f>
        <v>0</v>
      </c>
      <c r="BG1431" s="212">
        <f>IF(N1431="zákl. přenesená",J1431,0)</f>
        <v>0</v>
      </c>
      <c r="BH1431" s="212">
        <f>IF(N1431="sníž. přenesená",J1431,0)</f>
        <v>0</v>
      </c>
      <c r="BI1431" s="212">
        <f>IF(N1431="nulová",J1431,0)</f>
        <v>0</v>
      </c>
      <c r="BJ1431" s="19" t="s">
        <v>23</v>
      </c>
      <c r="BK1431" s="212">
        <f>ROUND(I1431*H1431,2)</f>
        <v>0</v>
      </c>
      <c r="BL1431" s="19" t="s">
        <v>415</v>
      </c>
      <c r="BM1431" s="19" t="s">
        <v>6138</v>
      </c>
    </row>
    <row r="1432" spans="2:65" s="13" customFormat="1" x14ac:dyDescent="0.3">
      <c r="B1432" s="225"/>
      <c r="C1432" s="226"/>
      <c r="D1432" s="247" t="s">
        <v>417</v>
      </c>
      <c r="E1432" s="251" t="s">
        <v>36</v>
      </c>
      <c r="F1432" s="252" t="s">
        <v>6139</v>
      </c>
      <c r="G1432" s="226"/>
      <c r="H1432" s="253">
        <v>9.141</v>
      </c>
      <c r="I1432" s="230"/>
      <c r="J1432" s="226"/>
      <c r="K1432" s="226"/>
      <c r="L1432" s="231"/>
      <c r="M1432" s="232"/>
      <c r="N1432" s="233"/>
      <c r="O1432" s="233"/>
      <c r="P1432" s="233"/>
      <c r="Q1432" s="233"/>
      <c r="R1432" s="233"/>
      <c r="S1432" s="233"/>
      <c r="T1432" s="234"/>
      <c r="AT1432" s="235" t="s">
        <v>417</v>
      </c>
      <c r="AU1432" s="235" t="s">
        <v>87</v>
      </c>
      <c r="AV1432" s="13" t="s">
        <v>87</v>
      </c>
      <c r="AW1432" s="13" t="s">
        <v>43</v>
      </c>
      <c r="AX1432" s="13" t="s">
        <v>23</v>
      </c>
      <c r="AY1432" s="235" t="s">
        <v>406</v>
      </c>
    </row>
    <row r="1433" spans="2:65" s="1" customFormat="1" ht="22.5" customHeight="1" x14ac:dyDescent="0.3">
      <c r="B1433" s="37"/>
      <c r="C1433" s="201" t="s">
        <v>2570</v>
      </c>
      <c r="D1433" s="201" t="s">
        <v>410</v>
      </c>
      <c r="E1433" s="202" t="s">
        <v>6140</v>
      </c>
      <c r="F1433" s="203" t="s">
        <v>6141</v>
      </c>
      <c r="G1433" s="204" t="s">
        <v>596</v>
      </c>
      <c r="H1433" s="205">
        <v>6</v>
      </c>
      <c r="I1433" s="206"/>
      <c r="J1433" s="207">
        <f>ROUND(I1433*H1433,2)</f>
        <v>0</v>
      </c>
      <c r="K1433" s="203" t="s">
        <v>36</v>
      </c>
      <c r="L1433" s="57"/>
      <c r="M1433" s="208" t="s">
        <v>36</v>
      </c>
      <c r="N1433" s="209" t="s">
        <v>50</v>
      </c>
      <c r="O1433" s="38"/>
      <c r="P1433" s="210">
        <f>O1433*H1433</f>
        <v>0</v>
      </c>
      <c r="Q1433" s="210">
        <v>9.0000000000000006E-5</v>
      </c>
      <c r="R1433" s="210">
        <f>Q1433*H1433</f>
        <v>5.4000000000000001E-4</v>
      </c>
      <c r="S1433" s="210">
        <v>4.2000000000000003E-2</v>
      </c>
      <c r="T1433" s="211">
        <f>S1433*H1433</f>
        <v>0.252</v>
      </c>
      <c r="AR1433" s="19" t="s">
        <v>415</v>
      </c>
      <c r="AT1433" s="19" t="s">
        <v>410</v>
      </c>
      <c r="AU1433" s="19" t="s">
        <v>87</v>
      </c>
      <c r="AY1433" s="19" t="s">
        <v>406</v>
      </c>
      <c r="BE1433" s="212">
        <f>IF(N1433="základní",J1433,0)</f>
        <v>0</v>
      </c>
      <c r="BF1433" s="212">
        <f>IF(N1433="snížená",J1433,0)</f>
        <v>0</v>
      </c>
      <c r="BG1433" s="212">
        <f>IF(N1433="zákl. přenesená",J1433,0)</f>
        <v>0</v>
      </c>
      <c r="BH1433" s="212">
        <f>IF(N1433="sníž. přenesená",J1433,0)</f>
        <v>0</v>
      </c>
      <c r="BI1433" s="212">
        <f>IF(N1433="nulová",J1433,0)</f>
        <v>0</v>
      </c>
      <c r="BJ1433" s="19" t="s">
        <v>23</v>
      </c>
      <c r="BK1433" s="212">
        <f>ROUND(I1433*H1433,2)</f>
        <v>0</v>
      </c>
      <c r="BL1433" s="19" t="s">
        <v>415</v>
      </c>
      <c r="BM1433" s="19" t="s">
        <v>6142</v>
      </c>
    </row>
    <row r="1434" spans="2:65" s="1" customFormat="1" ht="22.5" customHeight="1" x14ac:dyDescent="0.3">
      <c r="B1434" s="37"/>
      <c r="C1434" s="201" t="s">
        <v>2580</v>
      </c>
      <c r="D1434" s="201" t="s">
        <v>410</v>
      </c>
      <c r="E1434" s="202" t="s">
        <v>6143</v>
      </c>
      <c r="F1434" s="203" t="s">
        <v>6144</v>
      </c>
      <c r="G1434" s="204" t="s">
        <v>596</v>
      </c>
      <c r="H1434" s="205">
        <v>6</v>
      </c>
      <c r="I1434" s="206"/>
      <c r="J1434" s="207">
        <f>ROUND(I1434*H1434,2)</f>
        <v>0</v>
      </c>
      <c r="K1434" s="203" t="s">
        <v>36</v>
      </c>
      <c r="L1434" s="57"/>
      <c r="M1434" s="208" t="s">
        <v>36</v>
      </c>
      <c r="N1434" s="209" t="s">
        <v>50</v>
      </c>
      <c r="O1434" s="38"/>
      <c r="P1434" s="210">
        <f>O1434*H1434</f>
        <v>0</v>
      </c>
      <c r="Q1434" s="210">
        <v>0</v>
      </c>
      <c r="R1434" s="210">
        <f>Q1434*H1434</f>
        <v>0</v>
      </c>
      <c r="S1434" s="210">
        <v>0</v>
      </c>
      <c r="T1434" s="211">
        <f>S1434*H1434</f>
        <v>0</v>
      </c>
      <c r="AR1434" s="19" t="s">
        <v>415</v>
      </c>
      <c r="AT1434" s="19" t="s">
        <v>410</v>
      </c>
      <c r="AU1434" s="19" t="s">
        <v>87</v>
      </c>
      <c r="AY1434" s="19" t="s">
        <v>406</v>
      </c>
      <c r="BE1434" s="212">
        <f>IF(N1434="základní",J1434,0)</f>
        <v>0</v>
      </c>
      <c r="BF1434" s="212">
        <f>IF(N1434="snížená",J1434,0)</f>
        <v>0</v>
      </c>
      <c r="BG1434" s="212">
        <f>IF(N1434="zákl. přenesená",J1434,0)</f>
        <v>0</v>
      </c>
      <c r="BH1434" s="212">
        <f>IF(N1434="sníž. přenesená",J1434,0)</f>
        <v>0</v>
      </c>
      <c r="BI1434" s="212">
        <f>IF(N1434="nulová",J1434,0)</f>
        <v>0</v>
      </c>
      <c r="BJ1434" s="19" t="s">
        <v>23</v>
      </c>
      <c r="BK1434" s="212">
        <f>ROUND(I1434*H1434,2)</f>
        <v>0</v>
      </c>
      <c r="BL1434" s="19" t="s">
        <v>415</v>
      </c>
      <c r="BM1434" s="19" t="s">
        <v>6145</v>
      </c>
    </row>
    <row r="1435" spans="2:65" s="1" customFormat="1" ht="22.5" customHeight="1" x14ac:dyDescent="0.3">
      <c r="B1435" s="37"/>
      <c r="C1435" s="201" t="s">
        <v>2585</v>
      </c>
      <c r="D1435" s="201" t="s">
        <v>410</v>
      </c>
      <c r="E1435" s="202" t="s">
        <v>6146</v>
      </c>
      <c r="F1435" s="203" t="s">
        <v>6147</v>
      </c>
      <c r="G1435" s="204" t="s">
        <v>413</v>
      </c>
      <c r="H1435" s="205">
        <v>0.751</v>
      </c>
      <c r="I1435" s="206"/>
      <c r="J1435" s="207">
        <f>ROUND(I1435*H1435,2)</f>
        <v>0</v>
      </c>
      <c r="K1435" s="203" t="s">
        <v>414</v>
      </c>
      <c r="L1435" s="57"/>
      <c r="M1435" s="208" t="s">
        <v>36</v>
      </c>
      <c r="N1435" s="209" t="s">
        <v>50</v>
      </c>
      <c r="O1435" s="38"/>
      <c r="P1435" s="210">
        <f>O1435*H1435</f>
        <v>0</v>
      </c>
      <c r="Q1435" s="210">
        <v>0</v>
      </c>
      <c r="R1435" s="210">
        <f>Q1435*H1435</f>
        <v>0</v>
      </c>
      <c r="S1435" s="210">
        <v>2.65</v>
      </c>
      <c r="T1435" s="211">
        <f>S1435*H1435</f>
        <v>1.9901499999999999</v>
      </c>
      <c r="AR1435" s="19" t="s">
        <v>415</v>
      </c>
      <c r="AT1435" s="19" t="s">
        <v>410</v>
      </c>
      <c r="AU1435" s="19" t="s">
        <v>87</v>
      </c>
      <c r="AY1435" s="19" t="s">
        <v>406</v>
      </c>
      <c r="BE1435" s="212">
        <f>IF(N1435="základní",J1435,0)</f>
        <v>0</v>
      </c>
      <c r="BF1435" s="212">
        <f>IF(N1435="snížená",J1435,0)</f>
        <v>0</v>
      </c>
      <c r="BG1435" s="212">
        <f>IF(N1435="zákl. přenesená",J1435,0)</f>
        <v>0</v>
      </c>
      <c r="BH1435" s="212">
        <f>IF(N1435="sníž. přenesená",J1435,0)</f>
        <v>0</v>
      </c>
      <c r="BI1435" s="212">
        <f>IF(N1435="nulová",J1435,0)</f>
        <v>0</v>
      </c>
      <c r="BJ1435" s="19" t="s">
        <v>23</v>
      </c>
      <c r="BK1435" s="212">
        <f>ROUND(I1435*H1435,2)</f>
        <v>0</v>
      </c>
      <c r="BL1435" s="19" t="s">
        <v>415</v>
      </c>
      <c r="BM1435" s="19" t="s">
        <v>6148</v>
      </c>
    </row>
    <row r="1436" spans="2:65" s="12" customFormat="1" x14ac:dyDescent="0.3">
      <c r="B1436" s="213"/>
      <c r="C1436" s="214"/>
      <c r="D1436" s="215" t="s">
        <v>417</v>
      </c>
      <c r="E1436" s="216" t="s">
        <v>36</v>
      </c>
      <c r="F1436" s="217" t="s">
        <v>6149</v>
      </c>
      <c r="G1436" s="214"/>
      <c r="H1436" s="218" t="s">
        <v>36</v>
      </c>
      <c r="I1436" s="219"/>
      <c r="J1436" s="214"/>
      <c r="K1436" s="214"/>
      <c r="L1436" s="220"/>
      <c r="M1436" s="221"/>
      <c r="N1436" s="222"/>
      <c r="O1436" s="222"/>
      <c r="P1436" s="222"/>
      <c r="Q1436" s="222"/>
      <c r="R1436" s="222"/>
      <c r="S1436" s="222"/>
      <c r="T1436" s="223"/>
      <c r="AT1436" s="224" t="s">
        <v>417</v>
      </c>
      <c r="AU1436" s="224" t="s">
        <v>87</v>
      </c>
      <c r="AV1436" s="12" t="s">
        <v>23</v>
      </c>
      <c r="AW1436" s="12" t="s">
        <v>43</v>
      </c>
      <c r="AX1436" s="12" t="s">
        <v>79</v>
      </c>
      <c r="AY1436" s="224" t="s">
        <v>406</v>
      </c>
    </row>
    <row r="1437" spans="2:65" s="13" customFormat="1" x14ac:dyDescent="0.3">
      <c r="B1437" s="225"/>
      <c r="C1437" s="226"/>
      <c r="D1437" s="247" t="s">
        <v>417</v>
      </c>
      <c r="E1437" s="251" t="s">
        <v>36</v>
      </c>
      <c r="F1437" s="252" t="s">
        <v>6150</v>
      </c>
      <c r="G1437" s="226"/>
      <c r="H1437" s="253">
        <v>0.751</v>
      </c>
      <c r="I1437" s="230"/>
      <c r="J1437" s="226"/>
      <c r="K1437" s="226"/>
      <c r="L1437" s="231"/>
      <c r="M1437" s="232"/>
      <c r="N1437" s="233"/>
      <c r="O1437" s="233"/>
      <c r="P1437" s="233"/>
      <c r="Q1437" s="233"/>
      <c r="R1437" s="233"/>
      <c r="S1437" s="233"/>
      <c r="T1437" s="234"/>
      <c r="AT1437" s="235" t="s">
        <v>417</v>
      </c>
      <c r="AU1437" s="235" t="s">
        <v>87</v>
      </c>
      <c r="AV1437" s="13" t="s">
        <v>87</v>
      </c>
      <c r="AW1437" s="13" t="s">
        <v>43</v>
      </c>
      <c r="AX1437" s="13" t="s">
        <v>23</v>
      </c>
      <c r="AY1437" s="235" t="s">
        <v>406</v>
      </c>
    </row>
    <row r="1438" spans="2:65" s="1" customFormat="1" ht="22.5" customHeight="1" x14ac:dyDescent="0.3">
      <c r="B1438" s="37"/>
      <c r="C1438" s="201" t="s">
        <v>2589</v>
      </c>
      <c r="D1438" s="201" t="s">
        <v>410</v>
      </c>
      <c r="E1438" s="202" t="s">
        <v>6151</v>
      </c>
      <c r="F1438" s="203" t="s">
        <v>6152</v>
      </c>
      <c r="G1438" s="204" t="s">
        <v>413</v>
      </c>
      <c r="H1438" s="205">
        <v>0.61899999999999999</v>
      </c>
      <c r="I1438" s="206"/>
      <c r="J1438" s="207">
        <f>ROUND(I1438*H1438,2)</f>
        <v>0</v>
      </c>
      <c r="K1438" s="203" t="s">
        <v>414</v>
      </c>
      <c r="L1438" s="57"/>
      <c r="M1438" s="208" t="s">
        <v>36</v>
      </c>
      <c r="N1438" s="209" t="s">
        <v>50</v>
      </c>
      <c r="O1438" s="38"/>
      <c r="P1438" s="210">
        <f>O1438*H1438</f>
        <v>0</v>
      </c>
      <c r="Q1438" s="210">
        <v>0</v>
      </c>
      <c r="R1438" s="210">
        <f>Q1438*H1438</f>
        <v>0</v>
      </c>
      <c r="S1438" s="210">
        <v>2.85</v>
      </c>
      <c r="T1438" s="211">
        <f>S1438*H1438</f>
        <v>1.7641500000000001</v>
      </c>
      <c r="AR1438" s="19" t="s">
        <v>415</v>
      </c>
      <c r="AT1438" s="19" t="s">
        <v>410</v>
      </c>
      <c r="AU1438" s="19" t="s">
        <v>87</v>
      </c>
      <c r="AY1438" s="19" t="s">
        <v>406</v>
      </c>
      <c r="BE1438" s="212">
        <f>IF(N1438="základní",J1438,0)</f>
        <v>0</v>
      </c>
      <c r="BF1438" s="212">
        <f>IF(N1438="snížená",J1438,0)</f>
        <v>0</v>
      </c>
      <c r="BG1438" s="212">
        <f>IF(N1438="zákl. přenesená",J1438,0)</f>
        <v>0</v>
      </c>
      <c r="BH1438" s="212">
        <f>IF(N1438="sníž. přenesená",J1438,0)</f>
        <v>0</v>
      </c>
      <c r="BI1438" s="212">
        <f>IF(N1438="nulová",J1438,0)</f>
        <v>0</v>
      </c>
      <c r="BJ1438" s="19" t="s">
        <v>23</v>
      </c>
      <c r="BK1438" s="212">
        <f>ROUND(I1438*H1438,2)</f>
        <v>0</v>
      </c>
      <c r="BL1438" s="19" t="s">
        <v>415</v>
      </c>
      <c r="BM1438" s="19" t="s">
        <v>6153</v>
      </c>
    </row>
    <row r="1439" spans="2:65" s="12" customFormat="1" x14ac:dyDescent="0.3">
      <c r="B1439" s="213"/>
      <c r="C1439" s="214"/>
      <c r="D1439" s="215" t="s">
        <v>417</v>
      </c>
      <c r="E1439" s="216" t="s">
        <v>36</v>
      </c>
      <c r="F1439" s="217" t="s">
        <v>6149</v>
      </c>
      <c r="G1439" s="214"/>
      <c r="H1439" s="218" t="s">
        <v>36</v>
      </c>
      <c r="I1439" s="219"/>
      <c r="J1439" s="214"/>
      <c r="K1439" s="214"/>
      <c r="L1439" s="220"/>
      <c r="M1439" s="221"/>
      <c r="N1439" s="222"/>
      <c r="O1439" s="222"/>
      <c r="P1439" s="222"/>
      <c r="Q1439" s="222"/>
      <c r="R1439" s="222"/>
      <c r="S1439" s="222"/>
      <c r="T1439" s="223"/>
      <c r="AT1439" s="224" t="s">
        <v>417</v>
      </c>
      <c r="AU1439" s="224" t="s">
        <v>87</v>
      </c>
      <c r="AV1439" s="12" t="s">
        <v>23</v>
      </c>
      <c r="AW1439" s="12" t="s">
        <v>43</v>
      </c>
      <c r="AX1439" s="12" t="s">
        <v>79</v>
      </c>
      <c r="AY1439" s="224" t="s">
        <v>406</v>
      </c>
    </row>
    <row r="1440" spans="2:65" s="13" customFormat="1" x14ac:dyDescent="0.3">
      <c r="B1440" s="225"/>
      <c r="C1440" s="226"/>
      <c r="D1440" s="247" t="s">
        <v>417</v>
      </c>
      <c r="E1440" s="251" t="s">
        <v>36</v>
      </c>
      <c r="F1440" s="252" t="s">
        <v>6154</v>
      </c>
      <c r="G1440" s="226"/>
      <c r="H1440" s="253">
        <v>0.61899999999999999</v>
      </c>
      <c r="I1440" s="230"/>
      <c r="J1440" s="226"/>
      <c r="K1440" s="226"/>
      <c r="L1440" s="231"/>
      <c r="M1440" s="232"/>
      <c r="N1440" s="233"/>
      <c r="O1440" s="233"/>
      <c r="P1440" s="233"/>
      <c r="Q1440" s="233"/>
      <c r="R1440" s="233"/>
      <c r="S1440" s="233"/>
      <c r="T1440" s="234"/>
      <c r="AT1440" s="235" t="s">
        <v>417</v>
      </c>
      <c r="AU1440" s="235" t="s">
        <v>87</v>
      </c>
      <c r="AV1440" s="13" t="s">
        <v>87</v>
      </c>
      <c r="AW1440" s="13" t="s">
        <v>43</v>
      </c>
      <c r="AX1440" s="13" t="s">
        <v>23</v>
      </c>
      <c r="AY1440" s="235" t="s">
        <v>406</v>
      </c>
    </row>
    <row r="1441" spans="2:65" s="1" customFormat="1" ht="22.5" customHeight="1" x14ac:dyDescent="0.3">
      <c r="B1441" s="37"/>
      <c r="C1441" s="201" t="s">
        <v>2593</v>
      </c>
      <c r="D1441" s="201" t="s">
        <v>410</v>
      </c>
      <c r="E1441" s="202" t="s">
        <v>6155</v>
      </c>
      <c r="F1441" s="203" t="s">
        <v>6156</v>
      </c>
      <c r="G1441" s="204" t="s">
        <v>501</v>
      </c>
      <c r="H1441" s="205">
        <v>3.754</v>
      </c>
      <c r="I1441" s="206"/>
      <c r="J1441" s="207">
        <f>ROUND(I1441*H1441,2)</f>
        <v>0</v>
      </c>
      <c r="K1441" s="203" t="s">
        <v>414</v>
      </c>
      <c r="L1441" s="57"/>
      <c r="M1441" s="208" t="s">
        <v>36</v>
      </c>
      <c r="N1441" s="209" t="s">
        <v>50</v>
      </c>
      <c r="O1441" s="38"/>
      <c r="P1441" s="210">
        <f>O1441*H1441</f>
        <v>0</v>
      </c>
      <c r="Q1441" s="210">
        <v>0</v>
      </c>
      <c r="R1441" s="210">
        <f>Q1441*H1441</f>
        <v>0</v>
      </c>
      <c r="S1441" s="210">
        <v>0</v>
      </c>
      <c r="T1441" s="211">
        <f>S1441*H1441</f>
        <v>0</v>
      </c>
      <c r="AR1441" s="19" t="s">
        <v>415</v>
      </c>
      <c r="AT1441" s="19" t="s">
        <v>410</v>
      </c>
      <c r="AU1441" s="19" t="s">
        <v>87</v>
      </c>
      <c r="AY1441" s="19" t="s">
        <v>406</v>
      </c>
      <c r="BE1441" s="212">
        <f>IF(N1441="základní",J1441,0)</f>
        <v>0</v>
      </c>
      <c r="BF1441" s="212">
        <f>IF(N1441="snížená",J1441,0)</f>
        <v>0</v>
      </c>
      <c r="BG1441" s="212">
        <f>IF(N1441="zákl. přenesená",J1441,0)</f>
        <v>0</v>
      </c>
      <c r="BH1441" s="212">
        <f>IF(N1441="sníž. přenesená",J1441,0)</f>
        <v>0</v>
      </c>
      <c r="BI1441" s="212">
        <f>IF(N1441="nulová",J1441,0)</f>
        <v>0</v>
      </c>
      <c r="BJ1441" s="19" t="s">
        <v>23</v>
      </c>
      <c r="BK1441" s="212">
        <f>ROUND(I1441*H1441,2)</f>
        <v>0</v>
      </c>
      <c r="BL1441" s="19" t="s">
        <v>415</v>
      </c>
      <c r="BM1441" s="19" t="s">
        <v>6157</v>
      </c>
    </row>
    <row r="1442" spans="2:65" s="1" customFormat="1" ht="22.5" customHeight="1" x14ac:dyDescent="0.3">
      <c r="B1442" s="37"/>
      <c r="C1442" s="201" t="s">
        <v>2596</v>
      </c>
      <c r="D1442" s="201" t="s">
        <v>410</v>
      </c>
      <c r="E1442" s="202" t="s">
        <v>6158</v>
      </c>
      <c r="F1442" s="203" t="s">
        <v>6159</v>
      </c>
      <c r="G1442" s="204" t="s">
        <v>501</v>
      </c>
      <c r="H1442" s="205">
        <v>3.754</v>
      </c>
      <c r="I1442" s="206"/>
      <c r="J1442" s="207">
        <f>ROUND(I1442*H1442,2)</f>
        <v>0</v>
      </c>
      <c r="K1442" s="203" t="s">
        <v>414</v>
      </c>
      <c r="L1442" s="57"/>
      <c r="M1442" s="208" t="s">
        <v>36</v>
      </c>
      <c r="N1442" s="209" t="s">
        <v>50</v>
      </c>
      <c r="O1442" s="38"/>
      <c r="P1442" s="210">
        <f>O1442*H1442</f>
        <v>0</v>
      </c>
      <c r="Q1442" s="210">
        <v>0</v>
      </c>
      <c r="R1442" s="210">
        <f>Q1442*H1442</f>
        <v>0</v>
      </c>
      <c r="S1442" s="210">
        <v>0</v>
      </c>
      <c r="T1442" s="211">
        <f>S1442*H1442</f>
        <v>0</v>
      </c>
      <c r="AR1442" s="19" t="s">
        <v>415</v>
      </c>
      <c r="AT1442" s="19" t="s">
        <v>410</v>
      </c>
      <c r="AU1442" s="19" t="s">
        <v>87</v>
      </c>
      <c r="AY1442" s="19" t="s">
        <v>406</v>
      </c>
      <c r="BE1442" s="212">
        <f>IF(N1442="základní",J1442,0)</f>
        <v>0</v>
      </c>
      <c r="BF1442" s="212">
        <f>IF(N1442="snížená",J1442,0)</f>
        <v>0</v>
      </c>
      <c r="BG1442" s="212">
        <f>IF(N1442="zákl. přenesená",J1442,0)</f>
        <v>0</v>
      </c>
      <c r="BH1442" s="212">
        <f>IF(N1442="sníž. přenesená",J1442,0)</f>
        <v>0</v>
      </c>
      <c r="BI1442" s="212">
        <f>IF(N1442="nulová",J1442,0)</f>
        <v>0</v>
      </c>
      <c r="BJ1442" s="19" t="s">
        <v>23</v>
      </c>
      <c r="BK1442" s="212">
        <f>ROUND(I1442*H1442,2)</f>
        <v>0</v>
      </c>
      <c r="BL1442" s="19" t="s">
        <v>415</v>
      </c>
      <c r="BM1442" s="19" t="s">
        <v>6160</v>
      </c>
    </row>
    <row r="1443" spans="2:65" s="1" customFormat="1" ht="22.5" customHeight="1" x14ac:dyDescent="0.3">
      <c r="B1443" s="37"/>
      <c r="C1443" s="201" t="s">
        <v>2599</v>
      </c>
      <c r="D1443" s="201" t="s">
        <v>410</v>
      </c>
      <c r="E1443" s="202" t="s">
        <v>6161</v>
      </c>
      <c r="F1443" s="203" t="s">
        <v>6162</v>
      </c>
      <c r="G1443" s="204" t="s">
        <v>501</v>
      </c>
      <c r="H1443" s="205">
        <v>82.587999999999994</v>
      </c>
      <c r="I1443" s="206"/>
      <c r="J1443" s="207">
        <f>ROUND(I1443*H1443,2)</f>
        <v>0</v>
      </c>
      <c r="K1443" s="203" t="s">
        <v>414</v>
      </c>
      <c r="L1443" s="57"/>
      <c r="M1443" s="208" t="s">
        <v>36</v>
      </c>
      <c r="N1443" s="209" t="s">
        <v>50</v>
      </c>
      <c r="O1443" s="38"/>
      <c r="P1443" s="210">
        <f>O1443*H1443</f>
        <v>0</v>
      </c>
      <c r="Q1443" s="210">
        <v>0</v>
      </c>
      <c r="R1443" s="210">
        <f>Q1443*H1443</f>
        <v>0</v>
      </c>
      <c r="S1443" s="210">
        <v>0</v>
      </c>
      <c r="T1443" s="211">
        <f>S1443*H1443</f>
        <v>0</v>
      </c>
      <c r="AR1443" s="19" t="s">
        <v>415</v>
      </c>
      <c r="AT1443" s="19" t="s">
        <v>410</v>
      </c>
      <c r="AU1443" s="19" t="s">
        <v>87</v>
      </c>
      <c r="AY1443" s="19" t="s">
        <v>406</v>
      </c>
      <c r="BE1443" s="212">
        <f>IF(N1443="základní",J1443,0)</f>
        <v>0</v>
      </c>
      <c r="BF1443" s="212">
        <f>IF(N1443="snížená",J1443,0)</f>
        <v>0</v>
      </c>
      <c r="BG1443" s="212">
        <f>IF(N1443="zákl. přenesená",J1443,0)</f>
        <v>0</v>
      </c>
      <c r="BH1443" s="212">
        <f>IF(N1443="sníž. přenesená",J1443,0)</f>
        <v>0</v>
      </c>
      <c r="BI1443" s="212">
        <f>IF(N1443="nulová",J1443,0)</f>
        <v>0</v>
      </c>
      <c r="BJ1443" s="19" t="s">
        <v>23</v>
      </c>
      <c r="BK1443" s="212">
        <f>ROUND(I1443*H1443,2)</f>
        <v>0</v>
      </c>
      <c r="BL1443" s="19" t="s">
        <v>415</v>
      </c>
      <c r="BM1443" s="19" t="s">
        <v>6163</v>
      </c>
    </row>
    <row r="1444" spans="2:65" s="13" customFormat="1" x14ac:dyDescent="0.3">
      <c r="B1444" s="225"/>
      <c r="C1444" s="226"/>
      <c r="D1444" s="247" t="s">
        <v>417</v>
      </c>
      <c r="E1444" s="226"/>
      <c r="F1444" s="252" t="s">
        <v>6164</v>
      </c>
      <c r="G1444" s="226"/>
      <c r="H1444" s="253">
        <v>82.587999999999994</v>
      </c>
      <c r="I1444" s="230"/>
      <c r="J1444" s="226"/>
      <c r="K1444" s="226"/>
      <c r="L1444" s="231"/>
      <c r="M1444" s="232"/>
      <c r="N1444" s="233"/>
      <c r="O1444" s="233"/>
      <c r="P1444" s="233"/>
      <c r="Q1444" s="233"/>
      <c r="R1444" s="233"/>
      <c r="S1444" s="233"/>
      <c r="T1444" s="234"/>
      <c r="AT1444" s="235" t="s">
        <v>417</v>
      </c>
      <c r="AU1444" s="235" t="s">
        <v>87</v>
      </c>
      <c r="AV1444" s="13" t="s">
        <v>87</v>
      </c>
      <c r="AW1444" s="13" t="s">
        <v>4</v>
      </c>
      <c r="AX1444" s="13" t="s">
        <v>23</v>
      </c>
      <c r="AY1444" s="235" t="s">
        <v>406</v>
      </c>
    </row>
    <row r="1445" spans="2:65" s="1" customFormat="1" ht="22.5" customHeight="1" x14ac:dyDescent="0.3">
      <c r="B1445" s="37"/>
      <c r="C1445" s="201" t="s">
        <v>2601</v>
      </c>
      <c r="D1445" s="201" t="s">
        <v>410</v>
      </c>
      <c r="E1445" s="202" t="s">
        <v>3107</v>
      </c>
      <c r="F1445" s="203" t="s">
        <v>3108</v>
      </c>
      <c r="G1445" s="204" t="s">
        <v>501</v>
      </c>
      <c r="H1445" s="205">
        <v>3.754</v>
      </c>
      <c r="I1445" s="206"/>
      <c r="J1445" s="207">
        <f>ROUND(I1445*H1445,2)</f>
        <v>0</v>
      </c>
      <c r="K1445" s="203" t="s">
        <v>36</v>
      </c>
      <c r="L1445" s="57"/>
      <c r="M1445" s="208" t="s">
        <v>36</v>
      </c>
      <c r="N1445" s="209" t="s">
        <v>50</v>
      </c>
      <c r="O1445" s="38"/>
      <c r="P1445" s="210">
        <f>O1445*H1445</f>
        <v>0</v>
      </c>
      <c r="Q1445" s="210">
        <v>0</v>
      </c>
      <c r="R1445" s="210">
        <f>Q1445*H1445</f>
        <v>0</v>
      </c>
      <c r="S1445" s="210">
        <v>0</v>
      </c>
      <c r="T1445" s="211">
        <f>S1445*H1445</f>
        <v>0</v>
      </c>
      <c r="AR1445" s="19" t="s">
        <v>415</v>
      </c>
      <c r="AT1445" s="19" t="s">
        <v>410</v>
      </c>
      <c r="AU1445" s="19" t="s">
        <v>87</v>
      </c>
      <c r="AY1445" s="19" t="s">
        <v>406</v>
      </c>
      <c r="BE1445" s="212">
        <f>IF(N1445="základní",J1445,0)</f>
        <v>0</v>
      </c>
      <c r="BF1445" s="212">
        <f>IF(N1445="snížená",J1445,0)</f>
        <v>0</v>
      </c>
      <c r="BG1445" s="212">
        <f>IF(N1445="zákl. přenesená",J1445,0)</f>
        <v>0</v>
      </c>
      <c r="BH1445" s="212">
        <f>IF(N1445="sníž. přenesená",J1445,0)</f>
        <v>0</v>
      </c>
      <c r="BI1445" s="212">
        <f>IF(N1445="nulová",J1445,0)</f>
        <v>0</v>
      </c>
      <c r="BJ1445" s="19" t="s">
        <v>23</v>
      </c>
      <c r="BK1445" s="212">
        <f>ROUND(I1445*H1445,2)</f>
        <v>0</v>
      </c>
      <c r="BL1445" s="19" t="s">
        <v>415</v>
      </c>
      <c r="BM1445" s="19" t="s">
        <v>6165</v>
      </c>
    </row>
    <row r="1446" spans="2:65" s="11" customFormat="1" ht="29.85" customHeight="1" x14ac:dyDescent="0.3">
      <c r="B1446" s="182"/>
      <c r="C1446" s="183"/>
      <c r="D1446" s="198" t="s">
        <v>78</v>
      </c>
      <c r="E1446" s="199" t="s">
        <v>974</v>
      </c>
      <c r="F1446" s="199" t="s">
        <v>2770</v>
      </c>
      <c r="G1446" s="183"/>
      <c r="H1446" s="183"/>
      <c r="I1446" s="186"/>
      <c r="J1446" s="200">
        <f>BK1446</f>
        <v>0</v>
      </c>
      <c r="K1446" s="183"/>
      <c r="L1446" s="188"/>
      <c r="M1446" s="189"/>
      <c r="N1446" s="190"/>
      <c r="O1446" s="190"/>
      <c r="P1446" s="191">
        <f>P1447</f>
        <v>0</v>
      </c>
      <c r="Q1446" s="190"/>
      <c r="R1446" s="191">
        <f>R1447</f>
        <v>0</v>
      </c>
      <c r="S1446" s="190"/>
      <c r="T1446" s="192">
        <f>T1447</f>
        <v>0</v>
      </c>
      <c r="AR1446" s="193" t="s">
        <v>23</v>
      </c>
      <c r="AT1446" s="194" t="s">
        <v>78</v>
      </c>
      <c r="AU1446" s="194" t="s">
        <v>23</v>
      </c>
      <c r="AY1446" s="193" t="s">
        <v>406</v>
      </c>
      <c r="BK1446" s="195">
        <f>BK1447</f>
        <v>0</v>
      </c>
    </row>
    <row r="1447" spans="2:65" s="1" customFormat="1" ht="22.5" customHeight="1" x14ac:dyDescent="0.3">
      <c r="B1447" s="37"/>
      <c r="C1447" s="201" t="s">
        <v>2603</v>
      </c>
      <c r="D1447" s="201" t="s">
        <v>410</v>
      </c>
      <c r="E1447" s="202" t="s">
        <v>2772</v>
      </c>
      <c r="F1447" s="203" t="s">
        <v>2773</v>
      </c>
      <c r="G1447" s="204" t="s">
        <v>501</v>
      </c>
      <c r="H1447" s="205">
        <v>1050.826</v>
      </c>
      <c r="I1447" s="206"/>
      <c r="J1447" s="207">
        <f>ROUND(I1447*H1447,2)</f>
        <v>0</v>
      </c>
      <c r="K1447" s="203" t="s">
        <v>414</v>
      </c>
      <c r="L1447" s="57"/>
      <c r="M1447" s="208" t="s">
        <v>36</v>
      </c>
      <c r="N1447" s="209" t="s">
        <v>50</v>
      </c>
      <c r="O1447" s="38"/>
      <c r="P1447" s="210">
        <f>O1447*H1447</f>
        <v>0</v>
      </c>
      <c r="Q1447" s="210">
        <v>0</v>
      </c>
      <c r="R1447" s="210">
        <f>Q1447*H1447</f>
        <v>0</v>
      </c>
      <c r="S1447" s="210">
        <v>0</v>
      </c>
      <c r="T1447" s="211">
        <f>S1447*H1447</f>
        <v>0</v>
      </c>
      <c r="AR1447" s="19" t="s">
        <v>415</v>
      </c>
      <c r="AT1447" s="19" t="s">
        <v>410</v>
      </c>
      <c r="AU1447" s="19" t="s">
        <v>87</v>
      </c>
      <c r="AY1447" s="19" t="s">
        <v>406</v>
      </c>
      <c r="BE1447" s="212">
        <f>IF(N1447="základní",J1447,0)</f>
        <v>0</v>
      </c>
      <c r="BF1447" s="212">
        <f>IF(N1447="snížená",J1447,0)</f>
        <v>0</v>
      </c>
      <c r="BG1447" s="212">
        <f>IF(N1447="zákl. přenesená",J1447,0)</f>
        <v>0</v>
      </c>
      <c r="BH1447" s="212">
        <f>IF(N1447="sníž. přenesená",J1447,0)</f>
        <v>0</v>
      </c>
      <c r="BI1447" s="212">
        <f>IF(N1447="nulová",J1447,0)</f>
        <v>0</v>
      </c>
      <c r="BJ1447" s="19" t="s">
        <v>23</v>
      </c>
      <c r="BK1447" s="212">
        <f>ROUND(I1447*H1447,2)</f>
        <v>0</v>
      </c>
      <c r="BL1447" s="19" t="s">
        <v>415</v>
      </c>
      <c r="BM1447" s="19" t="s">
        <v>6166</v>
      </c>
    </row>
    <row r="1448" spans="2:65" s="11" customFormat="1" ht="37.35" customHeight="1" x14ac:dyDescent="0.35">
      <c r="B1448" s="182"/>
      <c r="C1448" s="183"/>
      <c r="D1448" s="184" t="s">
        <v>78</v>
      </c>
      <c r="E1448" s="185" t="s">
        <v>2775</v>
      </c>
      <c r="F1448" s="185" t="s">
        <v>2776</v>
      </c>
      <c r="G1448" s="183"/>
      <c r="H1448" s="183"/>
      <c r="I1448" s="186"/>
      <c r="J1448" s="187">
        <f>BK1448</f>
        <v>0</v>
      </c>
      <c r="K1448" s="183"/>
      <c r="L1448" s="188"/>
      <c r="M1448" s="189"/>
      <c r="N1448" s="190"/>
      <c r="O1448" s="190"/>
      <c r="P1448" s="191">
        <f>P1449+P1475</f>
        <v>0</v>
      </c>
      <c r="Q1448" s="190"/>
      <c r="R1448" s="191">
        <f>R1449+R1475</f>
        <v>1.05983</v>
      </c>
      <c r="S1448" s="190"/>
      <c r="T1448" s="192">
        <f>T1449+T1475</f>
        <v>0</v>
      </c>
      <c r="AR1448" s="193" t="s">
        <v>87</v>
      </c>
      <c r="AT1448" s="194" t="s">
        <v>78</v>
      </c>
      <c r="AU1448" s="194" t="s">
        <v>79</v>
      </c>
      <c r="AY1448" s="193" t="s">
        <v>406</v>
      </c>
      <c r="BK1448" s="195">
        <f>BK1449+BK1475</f>
        <v>0</v>
      </c>
    </row>
    <row r="1449" spans="2:65" s="11" customFormat="1" ht="19.899999999999999" customHeight="1" x14ac:dyDescent="0.3">
      <c r="B1449" s="182"/>
      <c r="C1449" s="183"/>
      <c r="D1449" s="198" t="s">
        <v>78</v>
      </c>
      <c r="E1449" s="199" t="s">
        <v>2777</v>
      </c>
      <c r="F1449" s="199" t="s">
        <v>2778</v>
      </c>
      <c r="G1449" s="183"/>
      <c r="H1449" s="183"/>
      <c r="I1449" s="186"/>
      <c r="J1449" s="200">
        <f>BK1449</f>
        <v>0</v>
      </c>
      <c r="K1449" s="183"/>
      <c r="L1449" s="188"/>
      <c r="M1449" s="189"/>
      <c r="N1449" s="190"/>
      <c r="O1449" s="190"/>
      <c r="P1449" s="191">
        <f>SUM(P1450:P1474)</f>
        <v>0</v>
      </c>
      <c r="Q1449" s="190"/>
      <c r="R1449" s="191">
        <f>SUM(R1450:R1474)</f>
        <v>9.1830000000000009E-2</v>
      </c>
      <c r="S1449" s="190"/>
      <c r="T1449" s="192">
        <f>SUM(T1450:T1474)</f>
        <v>0</v>
      </c>
      <c r="AR1449" s="193" t="s">
        <v>87</v>
      </c>
      <c r="AT1449" s="194" t="s">
        <v>78</v>
      </c>
      <c r="AU1449" s="194" t="s">
        <v>23</v>
      </c>
      <c r="AY1449" s="193" t="s">
        <v>406</v>
      </c>
      <c r="BK1449" s="195">
        <f>SUM(BK1450:BK1474)</f>
        <v>0</v>
      </c>
    </row>
    <row r="1450" spans="2:65" s="1" customFormat="1" ht="22.5" customHeight="1" x14ac:dyDescent="0.3">
      <c r="B1450" s="37"/>
      <c r="C1450" s="201" t="s">
        <v>2606</v>
      </c>
      <c r="D1450" s="201" t="s">
        <v>410</v>
      </c>
      <c r="E1450" s="202" t="s">
        <v>2780</v>
      </c>
      <c r="F1450" s="203" t="s">
        <v>4910</v>
      </c>
      <c r="G1450" s="204" t="s">
        <v>1363</v>
      </c>
      <c r="H1450" s="205">
        <v>3</v>
      </c>
      <c r="I1450" s="206"/>
      <c r="J1450" s="207">
        <f>ROUND(I1450*H1450,2)</f>
        <v>0</v>
      </c>
      <c r="K1450" s="203" t="s">
        <v>36</v>
      </c>
      <c r="L1450" s="57"/>
      <c r="M1450" s="208" t="s">
        <v>36</v>
      </c>
      <c r="N1450" s="209" t="s">
        <v>50</v>
      </c>
      <c r="O1450" s="38"/>
      <c r="P1450" s="210">
        <f>O1450*H1450</f>
        <v>0</v>
      </c>
      <c r="Q1450" s="210">
        <v>2.0000000000000001E-4</v>
      </c>
      <c r="R1450" s="210">
        <f>Q1450*H1450</f>
        <v>6.0000000000000006E-4</v>
      </c>
      <c r="S1450" s="210">
        <v>0</v>
      </c>
      <c r="T1450" s="211">
        <f>S1450*H1450</f>
        <v>0</v>
      </c>
      <c r="AR1450" s="19" t="s">
        <v>493</v>
      </c>
      <c r="AT1450" s="19" t="s">
        <v>410</v>
      </c>
      <c r="AU1450" s="19" t="s">
        <v>87</v>
      </c>
      <c r="AY1450" s="19" t="s">
        <v>406</v>
      </c>
      <c r="BE1450" s="212">
        <f>IF(N1450="základní",J1450,0)</f>
        <v>0</v>
      </c>
      <c r="BF1450" s="212">
        <f>IF(N1450="snížená",J1450,0)</f>
        <v>0</v>
      </c>
      <c r="BG1450" s="212">
        <f>IF(N1450="zákl. přenesená",J1450,0)</f>
        <v>0</v>
      </c>
      <c r="BH1450" s="212">
        <f>IF(N1450="sníž. přenesená",J1450,0)</f>
        <v>0</v>
      </c>
      <c r="BI1450" s="212">
        <f>IF(N1450="nulová",J1450,0)</f>
        <v>0</v>
      </c>
      <c r="BJ1450" s="19" t="s">
        <v>23</v>
      </c>
      <c r="BK1450" s="212">
        <f>ROUND(I1450*H1450,2)</f>
        <v>0</v>
      </c>
      <c r="BL1450" s="19" t="s">
        <v>493</v>
      </c>
      <c r="BM1450" s="19" t="s">
        <v>6167</v>
      </c>
    </row>
    <row r="1451" spans="2:65" s="13" customFormat="1" x14ac:dyDescent="0.3">
      <c r="B1451" s="225"/>
      <c r="C1451" s="226"/>
      <c r="D1451" s="247" t="s">
        <v>417</v>
      </c>
      <c r="E1451" s="251" t="s">
        <v>36</v>
      </c>
      <c r="F1451" s="252" t="s">
        <v>6168</v>
      </c>
      <c r="G1451" s="226"/>
      <c r="H1451" s="253">
        <v>3</v>
      </c>
      <c r="I1451" s="230"/>
      <c r="J1451" s="226"/>
      <c r="K1451" s="226"/>
      <c r="L1451" s="231"/>
      <c r="M1451" s="232"/>
      <c r="N1451" s="233"/>
      <c r="O1451" s="233"/>
      <c r="P1451" s="233"/>
      <c r="Q1451" s="233"/>
      <c r="R1451" s="233"/>
      <c r="S1451" s="233"/>
      <c r="T1451" s="234"/>
      <c r="AT1451" s="235" t="s">
        <v>417</v>
      </c>
      <c r="AU1451" s="235" t="s">
        <v>87</v>
      </c>
      <c r="AV1451" s="13" t="s">
        <v>87</v>
      </c>
      <c r="AW1451" s="13" t="s">
        <v>43</v>
      </c>
      <c r="AX1451" s="13" t="s">
        <v>23</v>
      </c>
      <c r="AY1451" s="235" t="s">
        <v>406</v>
      </c>
    </row>
    <row r="1452" spans="2:65" s="1" customFormat="1" ht="22.5" customHeight="1" x14ac:dyDescent="0.3">
      <c r="B1452" s="37"/>
      <c r="C1452" s="201" t="s">
        <v>2609</v>
      </c>
      <c r="D1452" s="201" t="s">
        <v>410</v>
      </c>
      <c r="E1452" s="202" t="s">
        <v>4912</v>
      </c>
      <c r="F1452" s="203" t="s">
        <v>6169</v>
      </c>
      <c r="G1452" s="204" t="s">
        <v>1363</v>
      </c>
      <c r="H1452" s="205">
        <v>1</v>
      </c>
      <c r="I1452" s="206"/>
      <c r="J1452" s="207">
        <f>ROUND(I1452*H1452,2)</f>
        <v>0</v>
      </c>
      <c r="K1452" s="203" t="s">
        <v>36</v>
      </c>
      <c r="L1452" s="57"/>
      <c r="M1452" s="208" t="s">
        <v>36</v>
      </c>
      <c r="N1452" s="209" t="s">
        <v>50</v>
      </c>
      <c r="O1452" s="38"/>
      <c r="P1452" s="210">
        <f>O1452*H1452</f>
        <v>0</v>
      </c>
      <c r="Q1452" s="210">
        <v>0</v>
      </c>
      <c r="R1452" s="210">
        <f>Q1452*H1452</f>
        <v>0</v>
      </c>
      <c r="S1452" s="210">
        <v>0</v>
      </c>
      <c r="T1452" s="211">
        <f>S1452*H1452</f>
        <v>0</v>
      </c>
      <c r="AR1452" s="19" t="s">
        <v>493</v>
      </c>
      <c r="AT1452" s="19" t="s">
        <v>410</v>
      </c>
      <c r="AU1452" s="19" t="s">
        <v>87</v>
      </c>
      <c r="AY1452" s="19" t="s">
        <v>406</v>
      </c>
      <c r="BE1452" s="212">
        <f>IF(N1452="základní",J1452,0)</f>
        <v>0</v>
      </c>
      <c r="BF1452" s="212">
        <f>IF(N1452="snížená",J1452,0)</f>
        <v>0</v>
      </c>
      <c r="BG1452" s="212">
        <f>IF(N1452="zákl. přenesená",J1452,0)</f>
        <v>0</v>
      </c>
      <c r="BH1452" s="212">
        <f>IF(N1452="sníž. přenesená",J1452,0)</f>
        <v>0</v>
      </c>
      <c r="BI1452" s="212">
        <f>IF(N1452="nulová",J1452,0)</f>
        <v>0</v>
      </c>
      <c r="BJ1452" s="19" t="s">
        <v>23</v>
      </c>
      <c r="BK1452" s="212">
        <f>ROUND(I1452*H1452,2)</f>
        <v>0</v>
      </c>
      <c r="BL1452" s="19" t="s">
        <v>493</v>
      </c>
      <c r="BM1452" s="19" t="s">
        <v>6170</v>
      </c>
    </row>
    <row r="1453" spans="2:65" s="13" customFormat="1" x14ac:dyDescent="0.3">
      <c r="B1453" s="225"/>
      <c r="C1453" s="226"/>
      <c r="D1453" s="247" t="s">
        <v>417</v>
      </c>
      <c r="E1453" s="251" t="s">
        <v>36</v>
      </c>
      <c r="F1453" s="252" t="s">
        <v>2788</v>
      </c>
      <c r="G1453" s="226"/>
      <c r="H1453" s="253">
        <v>1</v>
      </c>
      <c r="I1453" s="230"/>
      <c r="J1453" s="226"/>
      <c r="K1453" s="226"/>
      <c r="L1453" s="231"/>
      <c r="M1453" s="232"/>
      <c r="N1453" s="233"/>
      <c r="O1453" s="233"/>
      <c r="P1453" s="233"/>
      <c r="Q1453" s="233"/>
      <c r="R1453" s="233"/>
      <c r="S1453" s="233"/>
      <c r="T1453" s="234"/>
      <c r="AT1453" s="235" t="s">
        <v>417</v>
      </c>
      <c r="AU1453" s="235" t="s">
        <v>87</v>
      </c>
      <c r="AV1453" s="13" t="s">
        <v>87</v>
      </c>
      <c r="AW1453" s="13" t="s">
        <v>43</v>
      </c>
      <c r="AX1453" s="13" t="s">
        <v>23</v>
      </c>
      <c r="AY1453" s="235" t="s">
        <v>406</v>
      </c>
    </row>
    <row r="1454" spans="2:65" s="1" customFormat="1" ht="22.5" customHeight="1" x14ac:dyDescent="0.3">
      <c r="B1454" s="37"/>
      <c r="C1454" s="201" t="s">
        <v>2611</v>
      </c>
      <c r="D1454" s="201" t="s">
        <v>410</v>
      </c>
      <c r="E1454" s="202" t="s">
        <v>2806</v>
      </c>
      <c r="F1454" s="203" t="s">
        <v>2807</v>
      </c>
      <c r="G1454" s="204" t="s">
        <v>596</v>
      </c>
      <c r="H1454" s="205">
        <v>35</v>
      </c>
      <c r="I1454" s="206"/>
      <c r="J1454" s="207">
        <f>ROUND(I1454*H1454,2)</f>
        <v>0</v>
      </c>
      <c r="K1454" s="203" t="s">
        <v>36</v>
      </c>
      <c r="L1454" s="57"/>
      <c r="M1454" s="208" t="s">
        <v>36</v>
      </c>
      <c r="N1454" s="209" t="s">
        <v>50</v>
      </c>
      <c r="O1454" s="38"/>
      <c r="P1454" s="210">
        <f>O1454*H1454</f>
        <v>0</v>
      </c>
      <c r="Q1454" s="210">
        <v>1.1000000000000001E-3</v>
      </c>
      <c r="R1454" s="210">
        <f>Q1454*H1454</f>
        <v>3.85E-2</v>
      </c>
      <c r="S1454" s="210">
        <v>0</v>
      </c>
      <c r="T1454" s="211">
        <f>S1454*H1454</f>
        <v>0</v>
      </c>
      <c r="AR1454" s="19" t="s">
        <v>493</v>
      </c>
      <c r="AT1454" s="19" t="s">
        <v>410</v>
      </c>
      <c r="AU1454" s="19" t="s">
        <v>87</v>
      </c>
      <c r="AY1454" s="19" t="s">
        <v>406</v>
      </c>
      <c r="BE1454" s="212">
        <f>IF(N1454="základní",J1454,0)</f>
        <v>0</v>
      </c>
      <c r="BF1454" s="212">
        <f>IF(N1454="snížená",J1454,0)</f>
        <v>0</v>
      </c>
      <c r="BG1454" s="212">
        <f>IF(N1454="zákl. přenesená",J1454,0)</f>
        <v>0</v>
      </c>
      <c r="BH1454" s="212">
        <f>IF(N1454="sníž. přenesená",J1454,0)</f>
        <v>0</v>
      </c>
      <c r="BI1454" s="212">
        <f>IF(N1454="nulová",J1454,0)</f>
        <v>0</v>
      </c>
      <c r="BJ1454" s="19" t="s">
        <v>23</v>
      </c>
      <c r="BK1454" s="212">
        <f>ROUND(I1454*H1454,2)</f>
        <v>0</v>
      </c>
      <c r="BL1454" s="19" t="s">
        <v>493</v>
      </c>
      <c r="BM1454" s="19" t="s">
        <v>6171</v>
      </c>
    </row>
    <row r="1455" spans="2:65" s="13" customFormat="1" x14ac:dyDescent="0.3">
      <c r="B1455" s="225"/>
      <c r="C1455" s="226"/>
      <c r="D1455" s="247" t="s">
        <v>417</v>
      </c>
      <c r="E1455" s="251" t="s">
        <v>36</v>
      </c>
      <c r="F1455" s="252" t="s">
        <v>6172</v>
      </c>
      <c r="G1455" s="226"/>
      <c r="H1455" s="253">
        <v>35</v>
      </c>
      <c r="I1455" s="230"/>
      <c r="J1455" s="226"/>
      <c r="K1455" s="226"/>
      <c r="L1455" s="231"/>
      <c r="M1455" s="232"/>
      <c r="N1455" s="233"/>
      <c r="O1455" s="233"/>
      <c r="P1455" s="233"/>
      <c r="Q1455" s="233"/>
      <c r="R1455" s="233"/>
      <c r="S1455" s="233"/>
      <c r="T1455" s="234"/>
      <c r="AT1455" s="235" t="s">
        <v>417</v>
      </c>
      <c r="AU1455" s="235" t="s">
        <v>87</v>
      </c>
      <c r="AV1455" s="13" t="s">
        <v>87</v>
      </c>
      <c r="AW1455" s="13" t="s">
        <v>43</v>
      </c>
      <c r="AX1455" s="13" t="s">
        <v>23</v>
      </c>
      <c r="AY1455" s="235" t="s">
        <v>406</v>
      </c>
    </row>
    <row r="1456" spans="2:65" s="1" customFormat="1" ht="22.5" customHeight="1" x14ac:dyDescent="0.3">
      <c r="B1456" s="37"/>
      <c r="C1456" s="268" t="s">
        <v>2615</v>
      </c>
      <c r="D1456" s="268" t="s">
        <v>533</v>
      </c>
      <c r="E1456" s="269" t="s">
        <v>6173</v>
      </c>
      <c r="F1456" s="270" t="s">
        <v>6174</v>
      </c>
      <c r="G1456" s="271" t="s">
        <v>1363</v>
      </c>
      <c r="H1456" s="272">
        <v>1</v>
      </c>
      <c r="I1456" s="273"/>
      <c r="J1456" s="274">
        <f>ROUND(I1456*H1456,2)</f>
        <v>0</v>
      </c>
      <c r="K1456" s="270" t="s">
        <v>36</v>
      </c>
      <c r="L1456" s="275"/>
      <c r="M1456" s="276" t="s">
        <v>36</v>
      </c>
      <c r="N1456" s="277" t="s">
        <v>50</v>
      </c>
      <c r="O1456" s="38"/>
      <c r="P1456" s="210">
        <f>O1456*H1456</f>
        <v>0</v>
      </c>
      <c r="Q1456" s="210">
        <v>9.2000000000000003E-4</v>
      </c>
      <c r="R1456" s="210">
        <f>Q1456*H1456</f>
        <v>9.2000000000000003E-4</v>
      </c>
      <c r="S1456" s="210">
        <v>0</v>
      </c>
      <c r="T1456" s="211">
        <f>S1456*H1456</f>
        <v>0</v>
      </c>
      <c r="AR1456" s="19" t="s">
        <v>564</v>
      </c>
      <c r="AT1456" s="19" t="s">
        <v>533</v>
      </c>
      <c r="AU1456" s="19" t="s">
        <v>87</v>
      </c>
      <c r="AY1456" s="19" t="s">
        <v>406</v>
      </c>
      <c r="BE1456" s="212">
        <f>IF(N1456="základní",J1456,0)</f>
        <v>0</v>
      </c>
      <c r="BF1456" s="212">
        <f>IF(N1456="snížená",J1456,0)</f>
        <v>0</v>
      </c>
      <c r="BG1456" s="212">
        <f>IF(N1456="zákl. přenesená",J1456,0)</f>
        <v>0</v>
      </c>
      <c r="BH1456" s="212">
        <f>IF(N1456="sníž. přenesená",J1456,0)</f>
        <v>0</v>
      </c>
      <c r="BI1456" s="212">
        <f>IF(N1456="nulová",J1456,0)</f>
        <v>0</v>
      </c>
      <c r="BJ1456" s="19" t="s">
        <v>23</v>
      </c>
      <c r="BK1456" s="212">
        <f>ROUND(I1456*H1456,2)</f>
        <v>0</v>
      </c>
      <c r="BL1456" s="19" t="s">
        <v>493</v>
      </c>
      <c r="BM1456" s="19" t="s">
        <v>6175</v>
      </c>
    </row>
    <row r="1457" spans="2:65" s="13" customFormat="1" x14ac:dyDescent="0.3">
      <c r="B1457" s="225"/>
      <c r="C1457" s="226"/>
      <c r="D1457" s="247" t="s">
        <v>417</v>
      </c>
      <c r="E1457" s="251" t="s">
        <v>36</v>
      </c>
      <c r="F1457" s="252" t="s">
        <v>2788</v>
      </c>
      <c r="G1457" s="226"/>
      <c r="H1457" s="253">
        <v>1</v>
      </c>
      <c r="I1457" s="230"/>
      <c r="J1457" s="226"/>
      <c r="K1457" s="226"/>
      <c r="L1457" s="231"/>
      <c r="M1457" s="232"/>
      <c r="N1457" s="233"/>
      <c r="O1457" s="233"/>
      <c r="P1457" s="233"/>
      <c r="Q1457" s="233"/>
      <c r="R1457" s="233"/>
      <c r="S1457" s="233"/>
      <c r="T1457" s="234"/>
      <c r="AT1457" s="235" t="s">
        <v>417</v>
      </c>
      <c r="AU1457" s="235" t="s">
        <v>87</v>
      </c>
      <c r="AV1457" s="13" t="s">
        <v>87</v>
      </c>
      <c r="AW1457" s="13" t="s">
        <v>43</v>
      </c>
      <c r="AX1457" s="13" t="s">
        <v>23</v>
      </c>
      <c r="AY1457" s="235" t="s">
        <v>406</v>
      </c>
    </row>
    <row r="1458" spans="2:65" s="1" customFormat="1" ht="22.5" customHeight="1" x14ac:dyDescent="0.3">
      <c r="B1458" s="37"/>
      <c r="C1458" s="268" t="s">
        <v>2618</v>
      </c>
      <c r="D1458" s="268" t="s">
        <v>533</v>
      </c>
      <c r="E1458" s="269" t="s">
        <v>6176</v>
      </c>
      <c r="F1458" s="270" t="s">
        <v>6177</v>
      </c>
      <c r="G1458" s="271" t="s">
        <v>1363</v>
      </c>
      <c r="H1458" s="272">
        <v>1</v>
      </c>
      <c r="I1458" s="273"/>
      <c r="J1458" s="274">
        <f>ROUND(I1458*H1458,2)</f>
        <v>0</v>
      </c>
      <c r="K1458" s="270" t="s">
        <v>36</v>
      </c>
      <c r="L1458" s="275"/>
      <c r="M1458" s="276" t="s">
        <v>36</v>
      </c>
      <c r="N1458" s="277" t="s">
        <v>50</v>
      </c>
      <c r="O1458" s="38"/>
      <c r="P1458" s="210">
        <f>O1458*H1458</f>
        <v>0</v>
      </c>
      <c r="Q1458" s="210">
        <v>3.2000000000000003E-4</v>
      </c>
      <c r="R1458" s="210">
        <f>Q1458*H1458</f>
        <v>3.2000000000000003E-4</v>
      </c>
      <c r="S1458" s="210">
        <v>0</v>
      </c>
      <c r="T1458" s="211">
        <f>S1458*H1458</f>
        <v>0</v>
      </c>
      <c r="AR1458" s="19" t="s">
        <v>564</v>
      </c>
      <c r="AT1458" s="19" t="s">
        <v>533</v>
      </c>
      <c r="AU1458" s="19" t="s">
        <v>87</v>
      </c>
      <c r="AY1458" s="19" t="s">
        <v>406</v>
      </c>
      <c r="BE1458" s="212">
        <f>IF(N1458="základní",J1458,0)</f>
        <v>0</v>
      </c>
      <c r="BF1458" s="212">
        <f>IF(N1458="snížená",J1458,0)</f>
        <v>0</v>
      </c>
      <c r="BG1458" s="212">
        <f>IF(N1458="zákl. přenesená",J1458,0)</f>
        <v>0</v>
      </c>
      <c r="BH1458" s="212">
        <f>IF(N1458="sníž. přenesená",J1458,0)</f>
        <v>0</v>
      </c>
      <c r="BI1458" s="212">
        <f>IF(N1458="nulová",J1458,0)</f>
        <v>0</v>
      </c>
      <c r="BJ1458" s="19" t="s">
        <v>23</v>
      </c>
      <c r="BK1458" s="212">
        <f>ROUND(I1458*H1458,2)</f>
        <v>0</v>
      </c>
      <c r="BL1458" s="19" t="s">
        <v>493</v>
      </c>
      <c r="BM1458" s="19" t="s">
        <v>6178</v>
      </c>
    </row>
    <row r="1459" spans="2:65" s="13" customFormat="1" x14ac:dyDescent="0.3">
      <c r="B1459" s="225"/>
      <c r="C1459" s="226"/>
      <c r="D1459" s="247" t="s">
        <v>417</v>
      </c>
      <c r="E1459" s="251" t="s">
        <v>36</v>
      </c>
      <c r="F1459" s="252" t="s">
        <v>2788</v>
      </c>
      <c r="G1459" s="226"/>
      <c r="H1459" s="253">
        <v>1</v>
      </c>
      <c r="I1459" s="230"/>
      <c r="J1459" s="226"/>
      <c r="K1459" s="226"/>
      <c r="L1459" s="231"/>
      <c r="M1459" s="232"/>
      <c r="N1459" s="233"/>
      <c r="O1459" s="233"/>
      <c r="P1459" s="233"/>
      <c r="Q1459" s="233"/>
      <c r="R1459" s="233"/>
      <c r="S1459" s="233"/>
      <c r="T1459" s="234"/>
      <c r="AT1459" s="235" t="s">
        <v>417</v>
      </c>
      <c r="AU1459" s="235" t="s">
        <v>87</v>
      </c>
      <c r="AV1459" s="13" t="s">
        <v>87</v>
      </c>
      <c r="AW1459" s="13" t="s">
        <v>43</v>
      </c>
      <c r="AX1459" s="13" t="s">
        <v>23</v>
      </c>
      <c r="AY1459" s="235" t="s">
        <v>406</v>
      </c>
    </row>
    <row r="1460" spans="2:65" s="1" customFormat="1" ht="22.5" customHeight="1" x14ac:dyDescent="0.3">
      <c r="B1460" s="37"/>
      <c r="C1460" s="201" t="s">
        <v>2621</v>
      </c>
      <c r="D1460" s="201" t="s">
        <v>410</v>
      </c>
      <c r="E1460" s="202" t="s">
        <v>4920</v>
      </c>
      <c r="F1460" s="203" t="s">
        <v>4921</v>
      </c>
      <c r="G1460" s="204" t="s">
        <v>1363</v>
      </c>
      <c r="H1460" s="205">
        <v>2</v>
      </c>
      <c r="I1460" s="206"/>
      <c r="J1460" s="207">
        <f>ROUND(I1460*H1460,2)</f>
        <v>0</v>
      </c>
      <c r="K1460" s="203" t="s">
        <v>36</v>
      </c>
      <c r="L1460" s="57"/>
      <c r="M1460" s="208" t="s">
        <v>36</v>
      </c>
      <c r="N1460" s="209" t="s">
        <v>50</v>
      </c>
      <c r="O1460" s="38"/>
      <c r="P1460" s="210">
        <f>O1460*H1460</f>
        <v>0</v>
      </c>
      <c r="Q1460" s="210">
        <v>1.6119999999999999E-2</v>
      </c>
      <c r="R1460" s="210">
        <f>Q1460*H1460</f>
        <v>3.2239999999999998E-2</v>
      </c>
      <c r="S1460" s="210">
        <v>0</v>
      </c>
      <c r="T1460" s="211">
        <f>S1460*H1460</f>
        <v>0</v>
      </c>
      <c r="AR1460" s="19" t="s">
        <v>493</v>
      </c>
      <c r="AT1460" s="19" t="s">
        <v>410</v>
      </c>
      <c r="AU1460" s="19" t="s">
        <v>87</v>
      </c>
      <c r="AY1460" s="19" t="s">
        <v>406</v>
      </c>
      <c r="BE1460" s="212">
        <f>IF(N1460="základní",J1460,0)</f>
        <v>0</v>
      </c>
      <c r="BF1460" s="212">
        <f>IF(N1460="snížená",J1460,0)</f>
        <v>0</v>
      </c>
      <c r="BG1460" s="212">
        <f>IF(N1460="zákl. přenesená",J1460,0)</f>
        <v>0</v>
      </c>
      <c r="BH1460" s="212">
        <f>IF(N1460="sníž. přenesená",J1460,0)</f>
        <v>0</v>
      </c>
      <c r="BI1460" s="212">
        <f>IF(N1460="nulová",J1460,0)</f>
        <v>0</v>
      </c>
      <c r="BJ1460" s="19" t="s">
        <v>23</v>
      </c>
      <c r="BK1460" s="212">
        <f>ROUND(I1460*H1460,2)</f>
        <v>0</v>
      </c>
      <c r="BL1460" s="19" t="s">
        <v>493</v>
      </c>
      <c r="BM1460" s="19" t="s">
        <v>6179</v>
      </c>
    </row>
    <row r="1461" spans="2:65" s="13" customFormat="1" x14ac:dyDescent="0.3">
      <c r="B1461" s="225"/>
      <c r="C1461" s="226"/>
      <c r="D1461" s="247" t="s">
        <v>417</v>
      </c>
      <c r="E1461" s="251" t="s">
        <v>36</v>
      </c>
      <c r="F1461" s="252" t="s">
        <v>6180</v>
      </c>
      <c r="G1461" s="226"/>
      <c r="H1461" s="253">
        <v>2</v>
      </c>
      <c r="I1461" s="230"/>
      <c r="J1461" s="226"/>
      <c r="K1461" s="226"/>
      <c r="L1461" s="231"/>
      <c r="M1461" s="232"/>
      <c r="N1461" s="233"/>
      <c r="O1461" s="233"/>
      <c r="P1461" s="233"/>
      <c r="Q1461" s="233"/>
      <c r="R1461" s="233"/>
      <c r="S1461" s="233"/>
      <c r="T1461" s="234"/>
      <c r="AT1461" s="235" t="s">
        <v>417</v>
      </c>
      <c r="AU1461" s="235" t="s">
        <v>87</v>
      </c>
      <c r="AV1461" s="13" t="s">
        <v>87</v>
      </c>
      <c r="AW1461" s="13" t="s">
        <v>43</v>
      </c>
      <c r="AX1461" s="13" t="s">
        <v>23</v>
      </c>
      <c r="AY1461" s="235" t="s">
        <v>406</v>
      </c>
    </row>
    <row r="1462" spans="2:65" s="1" customFormat="1" ht="22.5" customHeight="1" x14ac:dyDescent="0.3">
      <c r="B1462" s="37"/>
      <c r="C1462" s="201" t="s">
        <v>2624</v>
      </c>
      <c r="D1462" s="201" t="s">
        <v>410</v>
      </c>
      <c r="E1462" s="202" t="s">
        <v>2790</v>
      </c>
      <c r="F1462" s="203" t="s">
        <v>2791</v>
      </c>
      <c r="G1462" s="204" t="s">
        <v>1363</v>
      </c>
      <c r="H1462" s="205">
        <v>1</v>
      </c>
      <c r="I1462" s="206"/>
      <c r="J1462" s="207">
        <f>ROUND(I1462*H1462,2)</f>
        <v>0</v>
      </c>
      <c r="K1462" s="203" t="s">
        <v>36</v>
      </c>
      <c r="L1462" s="57"/>
      <c r="M1462" s="208" t="s">
        <v>36</v>
      </c>
      <c r="N1462" s="209" t="s">
        <v>50</v>
      </c>
      <c r="O1462" s="38"/>
      <c r="P1462" s="210">
        <f>O1462*H1462</f>
        <v>0</v>
      </c>
      <c r="Q1462" s="210">
        <v>3.8000000000000002E-4</v>
      </c>
      <c r="R1462" s="210">
        <f>Q1462*H1462</f>
        <v>3.8000000000000002E-4</v>
      </c>
      <c r="S1462" s="210">
        <v>0</v>
      </c>
      <c r="T1462" s="211">
        <f>S1462*H1462</f>
        <v>0</v>
      </c>
      <c r="AR1462" s="19" t="s">
        <v>493</v>
      </c>
      <c r="AT1462" s="19" t="s">
        <v>410</v>
      </c>
      <c r="AU1462" s="19" t="s">
        <v>87</v>
      </c>
      <c r="AY1462" s="19" t="s">
        <v>406</v>
      </c>
      <c r="BE1462" s="212">
        <f>IF(N1462="základní",J1462,0)</f>
        <v>0</v>
      </c>
      <c r="BF1462" s="212">
        <f>IF(N1462="snížená",J1462,0)</f>
        <v>0</v>
      </c>
      <c r="BG1462" s="212">
        <f>IF(N1462="zákl. přenesená",J1462,0)</f>
        <v>0</v>
      </c>
      <c r="BH1462" s="212">
        <f>IF(N1462="sníž. přenesená",J1462,0)</f>
        <v>0</v>
      </c>
      <c r="BI1462" s="212">
        <f>IF(N1462="nulová",J1462,0)</f>
        <v>0</v>
      </c>
      <c r="BJ1462" s="19" t="s">
        <v>23</v>
      </c>
      <c r="BK1462" s="212">
        <f>ROUND(I1462*H1462,2)</f>
        <v>0</v>
      </c>
      <c r="BL1462" s="19" t="s">
        <v>493</v>
      </c>
      <c r="BM1462" s="19" t="s">
        <v>6181</v>
      </c>
    </row>
    <row r="1463" spans="2:65" s="13" customFormat="1" x14ac:dyDescent="0.3">
      <c r="B1463" s="225"/>
      <c r="C1463" s="226"/>
      <c r="D1463" s="247" t="s">
        <v>417</v>
      </c>
      <c r="E1463" s="251" t="s">
        <v>36</v>
      </c>
      <c r="F1463" s="252" t="s">
        <v>2788</v>
      </c>
      <c r="G1463" s="226"/>
      <c r="H1463" s="253">
        <v>1</v>
      </c>
      <c r="I1463" s="230"/>
      <c r="J1463" s="226"/>
      <c r="K1463" s="226"/>
      <c r="L1463" s="231"/>
      <c r="M1463" s="232"/>
      <c r="N1463" s="233"/>
      <c r="O1463" s="233"/>
      <c r="P1463" s="233"/>
      <c r="Q1463" s="233"/>
      <c r="R1463" s="233"/>
      <c r="S1463" s="233"/>
      <c r="T1463" s="234"/>
      <c r="AT1463" s="235" t="s">
        <v>417</v>
      </c>
      <c r="AU1463" s="235" t="s">
        <v>87</v>
      </c>
      <c r="AV1463" s="13" t="s">
        <v>87</v>
      </c>
      <c r="AW1463" s="13" t="s">
        <v>43</v>
      </c>
      <c r="AX1463" s="13" t="s">
        <v>23</v>
      </c>
      <c r="AY1463" s="235" t="s">
        <v>406</v>
      </c>
    </row>
    <row r="1464" spans="2:65" s="1" customFormat="1" ht="22.5" customHeight="1" x14ac:dyDescent="0.3">
      <c r="B1464" s="37"/>
      <c r="C1464" s="201" t="s">
        <v>2626</v>
      </c>
      <c r="D1464" s="201" t="s">
        <v>410</v>
      </c>
      <c r="E1464" s="202" t="s">
        <v>2798</v>
      </c>
      <c r="F1464" s="203" t="s">
        <v>2799</v>
      </c>
      <c r="G1464" s="204" t="s">
        <v>1363</v>
      </c>
      <c r="H1464" s="205">
        <v>1</v>
      </c>
      <c r="I1464" s="206"/>
      <c r="J1464" s="207">
        <f>ROUND(I1464*H1464,2)</f>
        <v>0</v>
      </c>
      <c r="K1464" s="203" t="s">
        <v>36</v>
      </c>
      <c r="L1464" s="57"/>
      <c r="M1464" s="208" t="s">
        <v>36</v>
      </c>
      <c r="N1464" s="209" t="s">
        <v>50</v>
      </c>
      <c r="O1464" s="38"/>
      <c r="P1464" s="210">
        <f>O1464*H1464</f>
        <v>0</v>
      </c>
      <c r="Q1464" s="210">
        <v>1.5200000000000001E-3</v>
      </c>
      <c r="R1464" s="210">
        <f>Q1464*H1464</f>
        <v>1.5200000000000001E-3</v>
      </c>
      <c r="S1464" s="210">
        <v>0</v>
      </c>
      <c r="T1464" s="211">
        <f>S1464*H1464</f>
        <v>0</v>
      </c>
      <c r="AR1464" s="19" t="s">
        <v>493</v>
      </c>
      <c r="AT1464" s="19" t="s">
        <v>410</v>
      </c>
      <c r="AU1464" s="19" t="s">
        <v>87</v>
      </c>
      <c r="AY1464" s="19" t="s">
        <v>406</v>
      </c>
      <c r="BE1464" s="212">
        <f>IF(N1464="základní",J1464,0)</f>
        <v>0</v>
      </c>
      <c r="BF1464" s="212">
        <f>IF(N1464="snížená",J1464,0)</f>
        <v>0</v>
      </c>
      <c r="BG1464" s="212">
        <f>IF(N1464="zákl. přenesená",J1464,0)</f>
        <v>0</v>
      </c>
      <c r="BH1464" s="212">
        <f>IF(N1464="sníž. přenesená",J1464,0)</f>
        <v>0</v>
      </c>
      <c r="BI1464" s="212">
        <f>IF(N1464="nulová",J1464,0)</f>
        <v>0</v>
      </c>
      <c r="BJ1464" s="19" t="s">
        <v>23</v>
      </c>
      <c r="BK1464" s="212">
        <f>ROUND(I1464*H1464,2)</f>
        <v>0</v>
      </c>
      <c r="BL1464" s="19" t="s">
        <v>493</v>
      </c>
      <c r="BM1464" s="19" t="s">
        <v>6182</v>
      </c>
    </row>
    <row r="1465" spans="2:65" s="13" customFormat="1" x14ac:dyDescent="0.3">
      <c r="B1465" s="225"/>
      <c r="C1465" s="226"/>
      <c r="D1465" s="247" t="s">
        <v>417</v>
      </c>
      <c r="E1465" s="251" t="s">
        <v>36</v>
      </c>
      <c r="F1465" s="252" t="s">
        <v>2788</v>
      </c>
      <c r="G1465" s="226"/>
      <c r="H1465" s="253">
        <v>1</v>
      </c>
      <c r="I1465" s="230"/>
      <c r="J1465" s="226"/>
      <c r="K1465" s="226"/>
      <c r="L1465" s="231"/>
      <c r="M1465" s="232"/>
      <c r="N1465" s="233"/>
      <c r="O1465" s="233"/>
      <c r="P1465" s="233"/>
      <c r="Q1465" s="233"/>
      <c r="R1465" s="233"/>
      <c r="S1465" s="233"/>
      <c r="T1465" s="234"/>
      <c r="AT1465" s="235" t="s">
        <v>417</v>
      </c>
      <c r="AU1465" s="235" t="s">
        <v>87</v>
      </c>
      <c r="AV1465" s="13" t="s">
        <v>87</v>
      </c>
      <c r="AW1465" s="13" t="s">
        <v>43</v>
      </c>
      <c r="AX1465" s="13" t="s">
        <v>23</v>
      </c>
      <c r="AY1465" s="235" t="s">
        <v>406</v>
      </c>
    </row>
    <row r="1466" spans="2:65" s="1" customFormat="1" ht="22.5" customHeight="1" x14ac:dyDescent="0.3">
      <c r="B1466" s="37"/>
      <c r="C1466" s="201" t="s">
        <v>2631</v>
      </c>
      <c r="D1466" s="201" t="s">
        <v>410</v>
      </c>
      <c r="E1466" s="202" t="s">
        <v>6183</v>
      </c>
      <c r="F1466" s="203" t="s">
        <v>4925</v>
      </c>
      <c r="G1466" s="204" t="s">
        <v>1363</v>
      </c>
      <c r="H1466" s="205">
        <v>1</v>
      </c>
      <c r="I1466" s="206"/>
      <c r="J1466" s="207">
        <f>ROUND(I1466*H1466,2)</f>
        <v>0</v>
      </c>
      <c r="K1466" s="203" t="s">
        <v>36</v>
      </c>
      <c r="L1466" s="57"/>
      <c r="M1466" s="208" t="s">
        <v>36</v>
      </c>
      <c r="N1466" s="209" t="s">
        <v>50</v>
      </c>
      <c r="O1466" s="38"/>
      <c r="P1466" s="210">
        <f>O1466*H1466</f>
        <v>0</v>
      </c>
      <c r="Q1466" s="210">
        <v>1.5200000000000001E-3</v>
      </c>
      <c r="R1466" s="210">
        <f>Q1466*H1466</f>
        <v>1.5200000000000001E-3</v>
      </c>
      <c r="S1466" s="210">
        <v>0</v>
      </c>
      <c r="T1466" s="211">
        <f>S1466*H1466</f>
        <v>0</v>
      </c>
      <c r="AR1466" s="19" t="s">
        <v>493</v>
      </c>
      <c r="AT1466" s="19" t="s">
        <v>410</v>
      </c>
      <c r="AU1466" s="19" t="s">
        <v>87</v>
      </c>
      <c r="AY1466" s="19" t="s">
        <v>406</v>
      </c>
      <c r="BE1466" s="212">
        <f>IF(N1466="základní",J1466,0)</f>
        <v>0</v>
      </c>
      <c r="BF1466" s="212">
        <f>IF(N1466="snížená",J1466,0)</f>
        <v>0</v>
      </c>
      <c r="BG1466" s="212">
        <f>IF(N1466="zákl. přenesená",J1466,0)</f>
        <v>0</v>
      </c>
      <c r="BH1466" s="212">
        <f>IF(N1466="sníž. přenesená",J1466,0)</f>
        <v>0</v>
      </c>
      <c r="BI1466" s="212">
        <f>IF(N1466="nulová",J1466,0)</f>
        <v>0</v>
      </c>
      <c r="BJ1466" s="19" t="s">
        <v>23</v>
      </c>
      <c r="BK1466" s="212">
        <f>ROUND(I1466*H1466,2)</f>
        <v>0</v>
      </c>
      <c r="BL1466" s="19" t="s">
        <v>493</v>
      </c>
      <c r="BM1466" s="19" t="s">
        <v>6184</v>
      </c>
    </row>
    <row r="1467" spans="2:65" s="13" customFormat="1" x14ac:dyDescent="0.3">
      <c r="B1467" s="225"/>
      <c r="C1467" s="226"/>
      <c r="D1467" s="247" t="s">
        <v>417</v>
      </c>
      <c r="E1467" s="251" t="s">
        <v>36</v>
      </c>
      <c r="F1467" s="252" t="s">
        <v>2788</v>
      </c>
      <c r="G1467" s="226"/>
      <c r="H1467" s="253">
        <v>1</v>
      </c>
      <c r="I1467" s="230"/>
      <c r="J1467" s="226"/>
      <c r="K1467" s="226"/>
      <c r="L1467" s="231"/>
      <c r="M1467" s="232"/>
      <c r="N1467" s="233"/>
      <c r="O1467" s="233"/>
      <c r="P1467" s="233"/>
      <c r="Q1467" s="233"/>
      <c r="R1467" s="233"/>
      <c r="S1467" s="233"/>
      <c r="T1467" s="234"/>
      <c r="AT1467" s="235" t="s">
        <v>417</v>
      </c>
      <c r="AU1467" s="235" t="s">
        <v>87</v>
      </c>
      <c r="AV1467" s="13" t="s">
        <v>87</v>
      </c>
      <c r="AW1467" s="13" t="s">
        <v>43</v>
      </c>
      <c r="AX1467" s="13" t="s">
        <v>23</v>
      </c>
      <c r="AY1467" s="235" t="s">
        <v>406</v>
      </c>
    </row>
    <row r="1468" spans="2:65" s="1" customFormat="1" ht="22.5" customHeight="1" x14ac:dyDescent="0.3">
      <c r="B1468" s="37"/>
      <c r="C1468" s="201" t="s">
        <v>2635</v>
      </c>
      <c r="D1468" s="201" t="s">
        <v>410</v>
      </c>
      <c r="E1468" s="202" t="s">
        <v>2802</v>
      </c>
      <c r="F1468" s="203" t="s">
        <v>2803</v>
      </c>
      <c r="G1468" s="204" t="s">
        <v>1363</v>
      </c>
      <c r="H1468" s="205">
        <v>1</v>
      </c>
      <c r="I1468" s="206"/>
      <c r="J1468" s="207">
        <f>ROUND(I1468*H1468,2)</f>
        <v>0</v>
      </c>
      <c r="K1468" s="203" t="s">
        <v>36</v>
      </c>
      <c r="L1468" s="57"/>
      <c r="M1468" s="208" t="s">
        <v>36</v>
      </c>
      <c r="N1468" s="209" t="s">
        <v>50</v>
      </c>
      <c r="O1468" s="38"/>
      <c r="P1468" s="210">
        <f>O1468*H1468</f>
        <v>0</v>
      </c>
      <c r="Q1468" s="210">
        <v>8.8299999999999993E-3</v>
      </c>
      <c r="R1468" s="210">
        <f>Q1468*H1468</f>
        <v>8.8299999999999993E-3</v>
      </c>
      <c r="S1468" s="210">
        <v>0</v>
      </c>
      <c r="T1468" s="211">
        <f>S1468*H1468</f>
        <v>0</v>
      </c>
      <c r="AR1468" s="19" t="s">
        <v>493</v>
      </c>
      <c r="AT1468" s="19" t="s">
        <v>410</v>
      </c>
      <c r="AU1468" s="19" t="s">
        <v>87</v>
      </c>
      <c r="AY1468" s="19" t="s">
        <v>406</v>
      </c>
      <c r="BE1468" s="212">
        <f>IF(N1468="základní",J1468,0)</f>
        <v>0</v>
      </c>
      <c r="BF1468" s="212">
        <f>IF(N1468="snížená",J1468,0)</f>
        <v>0</v>
      </c>
      <c r="BG1468" s="212">
        <f>IF(N1468="zákl. přenesená",J1468,0)</f>
        <v>0</v>
      </c>
      <c r="BH1468" s="212">
        <f>IF(N1468="sníž. přenesená",J1468,0)</f>
        <v>0</v>
      </c>
      <c r="BI1468" s="212">
        <f>IF(N1468="nulová",J1468,0)</f>
        <v>0</v>
      </c>
      <c r="BJ1468" s="19" t="s">
        <v>23</v>
      </c>
      <c r="BK1468" s="212">
        <f>ROUND(I1468*H1468,2)</f>
        <v>0</v>
      </c>
      <c r="BL1468" s="19" t="s">
        <v>493</v>
      </c>
      <c r="BM1468" s="19" t="s">
        <v>6185</v>
      </c>
    </row>
    <row r="1469" spans="2:65" s="13" customFormat="1" x14ac:dyDescent="0.3">
      <c r="B1469" s="225"/>
      <c r="C1469" s="226"/>
      <c r="D1469" s="247" t="s">
        <v>417</v>
      </c>
      <c r="E1469" s="251" t="s">
        <v>36</v>
      </c>
      <c r="F1469" s="252" t="s">
        <v>2788</v>
      </c>
      <c r="G1469" s="226"/>
      <c r="H1469" s="253">
        <v>1</v>
      </c>
      <c r="I1469" s="230"/>
      <c r="J1469" s="226"/>
      <c r="K1469" s="226"/>
      <c r="L1469" s="231"/>
      <c r="M1469" s="232"/>
      <c r="N1469" s="233"/>
      <c r="O1469" s="233"/>
      <c r="P1469" s="233"/>
      <c r="Q1469" s="233"/>
      <c r="R1469" s="233"/>
      <c r="S1469" s="233"/>
      <c r="T1469" s="234"/>
      <c r="AT1469" s="235" t="s">
        <v>417</v>
      </c>
      <c r="AU1469" s="235" t="s">
        <v>87</v>
      </c>
      <c r="AV1469" s="13" t="s">
        <v>87</v>
      </c>
      <c r="AW1469" s="13" t="s">
        <v>43</v>
      </c>
      <c r="AX1469" s="13" t="s">
        <v>23</v>
      </c>
      <c r="AY1469" s="235" t="s">
        <v>406</v>
      </c>
    </row>
    <row r="1470" spans="2:65" s="1" customFormat="1" ht="22.5" customHeight="1" x14ac:dyDescent="0.3">
      <c r="B1470" s="37"/>
      <c r="C1470" s="201" t="s">
        <v>2638</v>
      </c>
      <c r="D1470" s="201" t="s">
        <v>410</v>
      </c>
      <c r="E1470" s="202" t="s">
        <v>6186</v>
      </c>
      <c r="F1470" s="203" t="s">
        <v>4931</v>
      </c>
      <c r="G1470" s="204" t="s">
        <v>1363</v>
      </c>
      <c r="H1470" s="205">
        <v>1</v>
      </c>
      <c r="I1470" s="206"/>
      <c r="J1470" s="207">
        <f>ROUND(I1470*H1470,2)</f>
        <v>0</v>
      </c>
      <c r="K1470" s="203" t="s">
        <v>36</v>
      </c>
      <c r="L1470" s="57"/>
      <c r="M1470" s="208" t="s">
        <v>36</v>
      </c>
      <c r="N1470" s="209" t="s">
        <v>50</v>
      </c>
      <c r="O1470" s="38"/>
      <c r="P1470" s="210">
        <f>O1470*H1470</f>
        <v>0</v>
      </c>
      <c r="Q1470" s="210">
        <v>0</v>
      </c>
      <c r="R1470" s="210">
        <f>Q1470*H1470</f>
        <v>0</v>
      </c>
      <c r="S1470" s="210">
        <v>0</v>
      </c>
      <c r="T1470" s="211">
        <f>S1470*H1470</f>
        <v>0</v>
      </c>
      <c r="AR1470" s="19" t="s">
        <v>493</v>
      </c>
      <c r="AT1470" s="19" t="s">
        <v>410</v>
      </c>
      <c r="AU1470" s="19" t="s">
        <v>87</v>
      </c>
      <c r="AY1470" s="19" t="s">
        <v>406</v>
      </c>
      <c r="BE1470" s="212">
        <f>IF(N1470="základní",J1470,0)</f>
        <v>0</v>
      </c>
      <c r="BF1470" s="212">
        <f>IF(N1470="snížená",J1470,0)</f>
        <v>0</v>
      </c>
      <c r="BG1470" s="212">
        <f>IF(N1470="zákl. přenesená",J1470,0)</f>
        <v>0</v>
      </c>
      <c r="BH1470" s="212">
        <f>IF(N1470="sníž. přenesená",J1470,0)</f>
        <v>0</v>
      </c>
      <c r="BI1470" s="212">
        <f>IF(N1470="nulová",J1470,0)</f>
        <v>0</v>
      </c>
      <c r="BJ1470" s="19" t="s">
        <v>23</v>
      </c>
      <c r="BK1470" s="212">
        <f>ROUND(I1470*H1470,2)</f>
        <v>0</v>
      </c>
      <c r="BL1470" s="19" t="s">
        <v>493</v>
      </c>
      <c r="BM1470" s="19" t="s">
        <v>6187</v>
      </c>
    </row>
    <row r="1471" spans="2:65" s="13" customFormat="1" x14ac:dyDescent="0.3">
      <c r="B1471" s="225"/>
      <c r="C1471" s="226"/>
      <c r="D1471" s="247" t="s">
        <v>417</v>
      </c>
      <c r="E1471" s="251" t="s">
        <v>36</v>
      </c>
      <c r="F1471" s="252" t="s">
        <v>2788</v>
      </c>
      <c r="G1471" s="226"/>
      <c r="H1471" s="253">
        <v>1</v>
      </c>
      <c r="I1471" s="230"/>
      <c r="J1471" s="226"/>
      <c r="K1471" s="226"/>
      <c r="L1471" s="231"/>
      <c r="M1471" s="232"/>
      <c r="N1471" s="233"/>
      <c r="O1471" s="233"/>
      <c r="P1471" s="233"/>
      <c r="Q1471" s="233"/>
      <c r="R1471" s="233"/>
      <c r="S1471" s="233"/>
      <c r="T1471" s="234"/>
      <c r="AT1471" s="235" t="s">
        <v>417</v>
      </c>
      <c r="AU1471" s="235" t="s">
        <v>87</v>
      </c>
      <c r="AV1471" s="13" t="s">
        <v>87</v>
      </c>
      <c r="AW1471" s="13" t="s">
        <v>43</v>
      </c>
      <c r="AX1471" s="13" t="s">
        <v>23</v>
      </c>
      <c r="AY1471" s="235" t="s">
        <v>406</v>
      </c>
    </row>
    <row r="1472" spans="2:65" s="1" customFormat="1" ht="22.5" customHeight="1" x14ac:dyDescent="0.3">
      <c r="B1472" s="37"/>
      <c r="C1472" s="201" t="s">
        <v>2640</v>
      </c>
      <c r="D1472" s="201" t="s">
        <v>410</v>
      </c>
      <c r="E1472" s="202" t="s">
        <v>2815</v>
      </c>
      <c r="F1472" s="203" t="s">
        <v>2816</v>
      </c>
      <c r="G1472" s="204" t="s">
        <v>596</v>
      </c>
      <c r="H1472" s="205">
        <v>35</v>
      </c>
      <c r="I1472" s="206"/>
      <c r="J1472" s="207">
        <f>ROUND(I1472*H1472,2)</f>
        <v>0</v>
      </c>
      <c r="K1472" s="203" t="s">
        <v>36</v>
      </c>
      <c r="L1472" s="57"/>
      <c r="M1472" s="208" t="s">
        <v>36</v>
      </c>
      <c r="N1472" s="209" t="s">
        <v>50</v>
      </c>
      <c r="O1472" s="38"/>
      <c r="P1472" s="210">
        <f>O1472*H1472</f>
        <v>0</v>
      </c>
      <c r="Q1472" s="210">
        <v>1.9000000000000001E-4</v>
      </c>
      <c r="R1472" s="210">
        <f>Q1472*H1472</f>
        <v>6.6500000000000005E-3</v>
      </c>
      <c r="S1472" s="210">
        <v>0</v>
      </c>
      <c r="T1472" s="211">
        <f>S1472*H1472</f>
        <v>0</v>
      </c>
      <c r="AR1472" s="19" t="s">
        <v>493</v>
      </c>
      <c r="AT1472" s="19" t="s">
        <v>410</v>
      </c>
      <c r="AU1472" s="19" t="s">
        <v>87</v>
      </c>
      <c r="AY1472" s="19" t="s">
        <v>406</v>
      </c>
      <c r="BE1472" s="212">
        <f>IF(N1472="základní",J1472,0)</f>
        <v>0</v>
      </c>
      <c r="BF1472" s="212">
        <f>IF(N1472="snížená",J1472,0)</f>
        <v>0</v>
      </c>
      <c r="BG1472" s="212">
        <f>IF(N1472="zákl. přenesená",J1472,0)</f>
        <v>0</v>
      </c>
      <c r="BH1472" s="212">
        <f>IF(N1472="sníž. přenesená",J1472,0)</f>
        <v>0</v>
      </c>
      <c r="BI1472" s="212">
        <f>IF(N1472="nulová",J1472,0)</f>
        <v>0</v>
      </c>
      <c r="BJ1472" s="19" t="s">
        <v>23</v>
      </c>
      <c r="BK1472" s="212">
        <f>ROUND(I1472*H1472,2)</f>
        <v>0</v>
      </c>
      <c r="BL1472" s="19" t="s">
        <v>493</v>
      </c>
      <c r="BM1472" s="19" t="s">
        <v>6188</v>
      </c>
    </row>
    <row r="1473" spans="2:65" s="1" customFormat="1" ht="22.5" customHeight="1" x14ac:dyDescent="0.3">
      <c r="B1473" s="37"/>
      <c r="C1473" s="201" t="s">
        <v>2646</v>
      </c>
      <c r="D1473" s="201" t="s">
        <v>410</v>
      </c>
      <c r="E1473" s="202" t="s">
        <v>2823</v>
      </c>
      <c r="F1473" s="203" t="s">
        <v>2824</v>
      </c>
      <c r="G1473" s="204" t="s">
        <v>596</v>
      </c>
      <c r="H1473" s="205">
        <v>35</v>
      </c>
      <c r="I1473" s="206"/>
      <c r="J1473" s="207">
        <f>ROUND(I1473*H1473,2)</f>
        <v>0</v>
      </c>
      <c r="K1473" s="203" t="s">
        <v>414</v>
      </c>
      <c r="L1473" s="57"/>
      <c r="M1473" s="208" t="s">
        <v>36</v>
      </c>
      <c r="N1473" s="209" t="s">
        <v>50</v>
      </c>
      <c r="O1473" s="38"/>
      <c r="P1473" s="210">
        <f>O1473*H1473</f>
        <v>0</v>
      </c>
      <c r="Q1473" s="210">
        <v>1.0000000000000001E-5</v>
      </c>
      <c r="R1473" s="210">
        <f>Q1473*H1473</f>
        <v>3.5000000000000005E-4</v>
      </c>
      <c r="S1473" s="210">
        <v>0</v>
      </c>
      <c r="T1473" s="211">
        <f>S1473*H1473</f>
        <v>0</v>
      </c>
      <c r="AR1473" s="19" t="s">
        <v>493</v>
      </c>
      <c r="AT1473" s="19" t="s">
        <v>410</v>
      </c>
      <c r="AU1473" s="19" t="s">
        <v>87</v>
      </c>
      <c r="AY1473" s="19" t="s">
        <v>406</v>
      </c>
      <c r="BE1473" s="212">
        <f>IF(N1473="základní",J1473,0)</f>
        <v>0</v>
      </c>
      <c r="BF1473" s="212">
        <f>IF(N1473="snížená",J1473,0)</f>
        <v>0</v>
      </c>
      <c r="BG1473" s="212">
        <f>IF(N1473="zákl. přenesená",J1473,0)</f>
        <v>0</v>
      </c>
      <c r="BH1473" s="212">
        <f>IF(N1473="sníž. přenesená",J1473,0)</f>
        <v>0</v>
      </c>
      <c r="BI1473" s="212">
        <f>IF(N1473="nulová",J1473,0)</f>
        <v>0</v>
      </c>
      <c r="BJ1473" s="19" t="s">
        <v>23</v>
      </c>
      <c r="BK1473" s="212">
        <f>ROUND(I1473*H1473,2)</f>
        <v>0</v>
      </c>
      <c r="BL1473" s="19" t="s">
        <v>493</v>
      </c>
      <c r="BM1473" s="19" t="s">
        <v>6189</v>
      </c>
    </row>
    <row r="1474" spans="2:65" s="1" customFormat="1" ht="22.5" customHeight="1" x14ac:dyDescent="0.3">
      <c r="B1474" s="37"/>
      <c r="C1474" s="201" t="s">
        <v>2651</v>
      </c>
      <c r="D1474" s="201" t="s">
        <v>410</v>
      </c>
      <c r="E1474" s="202" t="s">
        <v>2839</v>
      </c>
      <c r="F1474" s="203" t="s">
        <v>2840</v>
      </c>
      <c r="G1474" s="204" t="s">
        <v>501</v>
      </c>
      <c r="H1474" s="205">
        <v>9.1999999999999998E-2</v>
      </c>
      <c r="I1474" s="206"/>
      <c r="J1474" s="207">
        <f>ROUND(I1474*H1474,2)</f>
        <v>0</v>
      </c>
      <c r="K1474" s="203" t="s">
        <v>414</v>
      </c>
      <c r="L1474" s="57"/>
      <c r="M1474" s="208" t="s">
        <v>36</v>
      </c>
      <c r="N1474" s="209" t="s">
        <v>50</v>
      </c>
      <c r="O1474" s="38"/>
      <c r="P1474" s="210">
        <f>O1474*H1474</f>
        <v>0</v>
      </c>
      <c r="Q1474" s="210">
        <v>0</v>
      </c>
      <c r="R1474" s="210">
        <f>Q1474*H1474</f>
        <v>0</v>
      </c>
      <c r="S1474" s="210">
        <v>0</v>
      </c>
      <c r="T1474" s="211">
        <f>S1474*H1474</f>
        <v>0</v>
      </c>
      <c r="AR1474" s="19" t="s">
        <v>493</v>
      </c>
      <c r="AT1474" s="19" t="s">
        <v>410</v>
      </c>
      <c r="AU1474" s="19" t="s">
        <v>87</v>
      </c>
      <c r="AY1474" s="19" t="s">
        <v>406</v>
      </c>
      <c r="BE1474" s="212">
        <f>IF(N1474="základní",J1474,0)</f>
        <v>0</v>
      </c>
      <c r="BF1474" s="212">
        <f>IF(N1474="snížená",J1474,0)</f>
        <v>0</v>
      </c>
      <c r="BG1474" s="212">
        <f>IF(N1474="zákl. přenesená",J1474,0)</f>
        <v>0</v>
      </c>
      <c r="BH1474" s="212">
        <f>IF(N1474="sníž. přenesená",J1474,0)</f>
        <v>0</v>
      </c>
      <c r="BI1474" s="212">
        <f>IF(N1474="nulová",J1474,0)</f>
        <v>0</v>
      </c>
      <c r="BJ1474" s="19" t="s">
        <v>23</v>
      </c>
      <c r="BK1474" s="212">
        <f>ROUND(I1474*H1474,2)</f>
        <v>0</v>
      </c>
      <c r="BL1474" s="19" t="s">
        <v>493</v>
      </c>
      <c r="BM1474" s="19" t="s">
        <v>6190</v>
      </c>
    </row>
    <row r="1475" spans="2:65" s="11" customFormat="1" ht="29.85" customHeight="1" x14ac:dyDescent="0.3">
      <c r="B1475" s="182"/>
      <c r="C1475" s="183"/>
      <c r="D1475" s="198" t="s">
        <v>78</v>
      </c>
      <c r="E1475" s="199" t="s">
        <v>2842</v>
      </c>
      <c r="F1475" s="199" t="s">
        <v>2843</v>
      </c>
      <c r="G1475" s="183"/>
      <c r="H1475" s="183"/>
      <c r="I1475" s="186"/>
      <c r="J1475" s="200">
        <f>BK1475</f>
        <v>0</v>
      </c>
      <c r="K1475" s="183"/>
      <c r="L1475" s="188"/>
      <c r="M1475" s="189"/>
      <c r="N1475" s="190"/>
      <c r="O1475" s="190"/>
      <c r="P1475" s="191">
        <f>P1476</f>
        <v>0</v>
      </c>
      <c r="Q1475" s="190"/>
      <c r="R1475" s="191">
        <f>R1476</f>
        <v>0.96799999999999997</v>
      </c>
      <c r="S1475" s="190"/>
      <c r="T1475" s="192">
        <f>T1476</f>
        <v>0</v>
      </c>
      <c r="AR1475" s="193" t="s">
        <v>87</v>
      </c>
      <c r="AT1475" s="194" t="s">
        <v>78</v>
      </c>
      <c r="AU1475" s="194" t="s">
        <v>23</v>
      </c>
      <c r="AY1475" s="193" t="s">
        <v>406</v>
      </c>
      <c r="BK1475" s="195">
        <f>BK1476</f>
        <v>0</v>
      </c>
    </row>
    <row r="1476" spans="2:65" s="1" customFormat="1" ht="31.5" customHeight="1" x14ac:dyDescent="0.3">
      <c r="B1476" s="37"/>
      <c r="C1476" s="201" t="s">
        <v>2655</v>
      </c>
      <c r="D1476" s="201" t="s">
        <v>410</v>
      </c>
      <c r="E1476" s="202" t="s">
        <v>2845</v>
      </c>
      <c r="F1476" s="203" t="s">
        <v>2846</v>
      </c>
      <c r="G1476" s="204" t="s">
        <v>596</v>
      </c>
      <c r="H1476" s="205">
        <v>88</v>
      </c>
      <c r="I1476" s="206"/>
      <c r="J1476" s="207">
        <f>ROUND(I1476*H1476,2)</f>
        <v>0</v>
      </c>
      <c r="K1476" s="203" t="s">
        <v>36</v>
      </c>
      <c r="L1476" s="57"/>
      <c r="M1476" s="208" t="s">
        <v>36</v>
      </c>
      <c r="N1476" s="209" t="s">
        <v>50</v>
      </c>
      <c r="O1476" s="38"/>
      <c r="P1476" s="210">
        <f>O1476*H1476</f>
        <v>0</v>
      </c>
      <c r="Q1476" s="210">
        <v>1.0999999999999999E-2</v>
      </c>
      <c r="R1476" s="210">
        <f>Q1476*H1476</f>
        <v>0.96799999999999997</v>
      </c>
      <c r="S1476" s="210">
        <v>0</v>
      </c>
      <c r="T1476" s="211">
        <f>S1476*H1476</f>
        <v>0</v>
      </c>
      <c r="AR1476" s="19" t="s">
        <v>493</v>
      </c>
      <c r="AT1476" s="19" t="s">
        <v>410</v>
      </c>
      <c r="AU1476" s="19" t="s">
        <v>87</v>
      </c>
      <c r="AY1476" s="19" t="s">
        <v>406</v>
      </c>
      <c r="BE1476" s="212">
        <f>IF(N1476="základní",J1476,0)</f>
        <v>0</v>
      </c>
      <c r="BF1476" s="212">
        <f>IF(N1476="snížená",J1476,0)</f>
        <v>0</v>
      </c>
      <c r="BG1476" s="212">
        <f>IF(N1476="zákl. přenesená",J1476,0)</f>
        <v>0</v>
      </c>
      <c r="BH1476" s="212">
        <f>IF(N1476="sníž. přenesená",J1476,0)</f>
        <v>0</v>
      </c>
      <c r="BI1476" s="212">
        <f>IF(N1476="nulová",J1476,0)</f>
        <v>0</v>
      </c>
      <c r="BJ1476" s="19" t="s">
        <v>23</v>
      </c>
      <c r="BK1476" s="212">
        <f>ROUND(I1476*H1476,2)</f>
        <v>0</v>
      </c>
      <c r="BL1476" s="19" t="s">
        <v>493</v>
      </c>
      <c r="BM1476" s="19" t="s">
        <v>6191</v>
      </c>
    </row>
    <row r="1477" spans="2:65" s="11" customFormat="1" ht="37.35" customHeight="1" x14ac:dyDescent="0.35">
      <c r="B1477" s="182"/>
      <c r="C1477" s="183"/>
      <c r="D1477" s="184" t="s">
        <v>78</v>
      </c>
      <c r="E1477" s="185" t="s">
        <v>533</v>
      </c>
      <c r="F1477" s="185" t="s">
        <v>2848</v>
      </c>
      <c r="G1477" s="183"/>
      <c r="H1477" s="183"/>
      <c r="I1477" s="186"/>
      <c r="J1477" s="187">
        <f>BK1477</f>
        <v>0</v>
      </c>
      <c r="K1477" s="183"/>
      <c r="L1477" s="188"/>
      <c r="M1477" s="189"/>
      <c r="N1477" s="190"/>
      <c r="O1477" s="190"/>
      <c r="P1477" s="191">
        <f>P1478+P1480</f>
        <v>0</v>
      </c>
      <c r="Q1477" s="190"/>
      <c r="R1477" s="191">
        <f>R1478+R1480</f>
        <v>0</v>
      </c>
      <c r="S1477" s="190"/>
      <c r="T1477" s="192">
        <f>T1478+T1480</f>
        <v>0</v>
      </c>
      <c r="AR1477" s="193" t="s">
        <v>94</v>
      </c>
      <c r="AT1477" s="194" t="s">
        <v>78</v>
      </c>
      <c r="AU1477" s="194" t="s">
        <v>79</v>
      </c>
      <c r="AY1477" s="193" t="s">
        <v>406</v>
      </c>
      <c r="BK1477" s="195">
        <f>BK1478+BK1480</f>
        <v>0</v>
      </c>
    </row>
    <row r="1478" spans="2:65" s="11" customFormat="1" ht="19.899999999999999" customHeight="1" x14ac:dyDescent="0.3">
      <c r="B1478" s="182"/>
      <c r="C1478" s="183"/>
      <c r="D1478" s="198" t="s">
        <v>78</v>
      </c>
      <c r="E1478" s="199" t="s">
        <v>2849</v>
      </c>
      <c r="F1478" s="199" t="s">
        <v>2850</v>
      </c>
      <c r="G1478" s="183"/>
      <c r="H1478" s="183"/>
      <c r="I1478" s="186"/>
      <c r="J1478" s="200">
        <f>BK1478</f>
        <v>0</v>
      </c>
      <c r="K1478" s="183"/>
      <c r="L1478" s="188"/>
      <c r="M1478" s="189"/>
      <c r="N1478" s="190"/>
      <c r="O1478" s="190"/>
      <c r="P1478" s="191">
        <f>P1479</f>
        <v>0</v>
      </c>
      <c r="Q1478" s="190"/>
      <c r="R1478" s="191">
        <f>R1479</f>
        <v>0</v>
      </c>
      <c r="S1478" s="190"/>
      <c r="T1478" s="192">
        <f>T1479</f>
        <v>0</v>
      </c>
      <c r="AR1478" s="193" t="s">
        <v>94</v>
      </c>
      <c r="AT1478" s="194" t="s">
        <v>78</v>
      </c>
      <c r="AU1478" s="194" t="s">
        <v>23</v>
      </c>
      <c r="AY1478" s="193" t="s">
        <v>406</v>
      </c>
      <c r="BK1478" s="195">
        <f>BK1479</f>
        <v>0</v>
      </c>
    </row>
    <row r="1479" spans="2:65" s="1" customFormat="1" ht="22.5" customHeight="1" x14ac:dyDescent="0.3">
      <c r="B1479" s="37"/>
      <c r="C1479" s="201" t="s">
        <v>2659</v>
      </c>
      <c r="D1479" s="201" t="s">
        <v>410</v>
      </c>
      <c r="E1479" s="202" t="s">
        <v>6192</v>
      </c>
      <c r="F1479" s="203" t="s">
        <v>6193</v>
      </c>
      <c r="G1479" s="204" t="s">
        <v>1363</v>
      </c>
      <c r="H1479" s="205">
        <v>1</v>
      </c>
      <c r="I1479" s="206"/>
      <c r="J1479" s="207">
        <f>ROUND(I1479*H1479,2)</f>
        <v>0</v>
      </c>
      <c r="K1479" s="203" t="s">
        <v>36</v>
      </c>
      <c r="L1479" s="57"/>
      <c r="M1479" s="208" t="s">
        <v>36</v>
      </c>
      <c r="N1479" s="209" t="s">
        <v>50</v>
      </c>
      <c r="O1479" s="38"/>
      <c r="P1479" s="210">
        <f>O1479*H1479</f>
        <v>0</v>
      </c>
      <c r="Q1479" s="210">
        <v>0</v>
      </c>
      <c r="R1479" s="210">
        <f>Q1479*H1479</f>
        <v>0</v>
      </c>
      <c r="S1479" s="210">
        <v>0</v>
      </c>
      <c r="T1479" s="211">
        <f>S1479*H1479</f>
        <v>0</v>
      </c>
      <c r="AR1479" s="19" t="s">
        <v>723</v>
      </c>
      <c r="AT1479" s="19" t="s">
        <v>410</v>
      </c>
      <c r="AU1479" s="19" t="s">
        <v>87</v>
      </c>
      <c r="AY1479" s="19" t="s">
        <v>406</v>
      </c>
      <c r="BE1479" s="212">
        <f>IF(N1479="základní",J1479,0)</f>
        <v>0</v>
      </c>
      <c r="BF1479" s="212">
        <f>IF(N1479="snížená",J1479,0)</f>
        <v>0</v>
      </c>
      <c r="BG1479" s="212">
        <f>IF(N1479="zákl. přenesená",J1479,0)</f>
        <v>0</v>
      </c>
      <c r="BH1479" s="212">
        <f>IF(N1479="sníž. přenesená",J1479,0)</f>
        <v>0</v>
      </c>
      <c r="BI1479" s="212">
        <f>IF(N1479="nulová",J1479,0)</f>
        <v>0</v>
      </c>
      <c r="BJ1479" s="19" t="s">
        <v>23</v>
      </c>
      <c r="BK1479" s="212">
        <f>ROUND(I1479*H1479,2)</f>
        <v>0</v>
      </c>
      <c r="BL1479" s="19" t="s">
        <v>723</v>
      </c>
      <c r="BM1479" s="19" t="s">
        <v>6194</v>
      </c>
    </row>
    <row r="1480" spans="2:65" s="11" customFormat="1" ht="29.85" customHeight="1" x14ac:dyDescent="0.3">
      <c r="B1480" s="182"/>
      <c r="C1480" s="183"/>
      <c r="D1480" s="198" t="s">
        <v>78</v>
      </c>
      <c r="E1480" s="199" t="s">
        <v>2856</v>
      </c>
      <c r="F1480" s="199" t="s">
        <v>2857</v>
      </c>
      <c r="G1480" s="183"/>
      <c r="H1480" s="183"/>
      <c r="I1480" s="186"/>
      <c r="J1480" s="200">
        <f>BK1480</f>
        <v>0</v>
      </c>
      <c r="K1480" s="183"/>
      <c r="L1480" s="188"/>
      <c r="M1480" s="189"/>
      <c r="N1480" s="190"/>
      <c r="O1480" s="190"/>
      <c r="P1480" s="191">
        <f>SUM(P1481:P1485)</f>
        <v>0</v>
      </c>
      <c r="Q1480" s="190"/>
      <c r="R1480" s="191">
        <f>SUM(R1481:R1485)</f>
        <v>0</v>
      </c>
      <c r="S1480" s="190"/>
      <c r="T1480" s="192">
        <f>SUM(T1481:T1485)</f>
        <v>0</v>
      </c>
      <c r="AR1480" s="193" t="s">
        <v>94</v>
      </c>
      <c r="AT1480" s="194" t="s">
        <v>78</v>
      </c>
      <c r="AU1480" s="194" t="s">
        <v>23</v>
      </c>
      <c r="AY1480" s="193" t="s">
        <v>406</v>
      </c>
      <c r="BK1480" s="195">
        <f>SUM(BK1481:BK1485)</f>
        <v>0</v>
      </c>
    </row>
    <row r="1481" spans="2:65" s="1" customFormat="1" ht="22.5" customHeight="1" x14ac:dyDescent="0.3">
      <c r="B1481" s="37"/>
      <c r="C1481" s="201" t="s">
        <v>2664</v>
      </c>
      <c r="D1481" s="201" t="s">
        <v>410</v>
      </c>
      <c r="E1481" s="202" t="s">
        <v>2859</v>
      </c>
      <c r="F1481" s="203" t="s">
        <v>2860</v>
      </c>
      <c r="G1481" s="204" t="s">
        <v>596</v>
      </c>
      <c r="H1481" s="205">
        <v>9.1</v>
      </c>
      <c r="I1481" s="206"/>
      <c r="J1481" s="207">
        <f>ROUND(I1481*H1481,2)</f>
        <v>0</v>
      </c>
      <c r="K1481" s="203" t="s">
        <v>36</v>
      </c>
      <c r="L1481" s="57"/>
      <c r="M1481" s="208" t="s">
        <v>36</v>
      </c>
      <c r="N1481" s="209" t="s">
        <v>50</v>
      </c>
      <c r="O1481" s="38"/>
      <c r="P1481" s="210">
        <f>O1481*H1481</f>
        <v>0</v>
      </c>
      <c r="Q1481" s="210">
        <v>0</v>
      </c>
      <c r="R1481" s="210">
        <f>Q1481*H1481</f>
        <v>0</v>
      </c>
      <c r="S1481" s="210">
        <v>0</v>
      </c>
      <c r="T1481" s="211">
        <f>S1481*H1481</f>
        <v>0</v>
      </c>
      <c r="AR1481" s="19" t="s">
        <v>723</v>
      </c>
      <c r="AT1481" s="19" t="s">
        <v>410</v>
      </c>
      <c r="AU1481" s="19" t="s">
        <v>87</v>
      </c>
      <c r="AY1481" s="19" t="s">
        <v>406</v>
      </c>
      <c r="BE1481" s="212">
        <f>IF(N1481="základní",J1481,0)</f>
        <v>0</v>
      </c>
      <c r="BF1481" s="212">
        <f>IF(N1481="snížená",J1481,0)</f>
        <v>0</v>
      </c>
      <c r="BG1481" s="212">
        <f>IF(N1481="zákl. přenesená",J1481,0)</f>
        <v>0</v>
      </c>
      <c r="BH1481" s="212">
        <f>IF(N1481="sníž. přenesená",J1481,0)</f>
        <v>0</v>
      </c>
      <c r="BI1481" s="212">
        <f>IF(N1481="nulová",J1481,0)</f>
        <v>0</v>
      </c>
      <c r="BJ1481" s="19" t="s">
        <v>23</v>
      </c>
      <c r="BK1481" s="212">
        <f>ROUND(I1481*H1481,2)</f>
        <v>0</v>
      </c>
      <c r="BL1481" s="19" t="s">
        <v>723</v>
      </c>
      <c r="BM1481" s="19" t="s">
        <v>6195</v>
      </c>
    </row>
    <row r="1482" spans="2:65" s="12" customFormat="1" x14ac:dyDescent="0.3">
      <c r="B1482" s="213"/>
      <c r="C1482" s="214"/>
      <c r="D1482" s="215" t="s">
        <v>417</v>
      </c>
      <c r="E1482" s="216" t="s">
        <v>36</v>
      </c>
      <c r="F1482" s="217" t="s">
        <v>2862</v>
      </c>
      <c r="G1482" s="214"/>
      <c r="H1482" s="218" t="s">
        <v>36</v>
      </c>
      <c r="I1482" s="219"/>
      <c r="J1482" s="214"/>
      <c r="K1482" s="214"/>
      <c r="L1482" s="220"/>
      <c r="M1482" s="221"/>
      <c r="N1482" s="222"/>
      <c r="O1482" s="222"/>
      <c r="P1482" s="222"/>
      <c r="Q1482" s="222"/>
      <c r="R1482" s="222"/>
      <c r="S1482" s="222"/>
      <c r="T1482" s="223"/>
      <c r="AT1482" s="224" t="s">
        <v>417</v>
      </c>
      <c r="AU1482" s="224" t="s">
        <v>87</v>
      </c>
      <c r="AV1482" s="12" t="s">
        <v>23</v>
      </c>
      <c r="AW1482" s="12" t="s">
        <v>43</v>
      </c>
      <c r="AX1482" s="12" t="s">
        <v>79</v>
      </c>
      <c r="AY1482" s="224" t="s">
        <v>406</v>
      </c>
    </row>
    <row r="1483" spans="2:65" s="13" customFormat="1" x14ac:dyDescent="0.3">
      <c r="B1483" s="225"/>
      <c r="C1483" s="226"/>
      <c r="D1483" s="247" t="s">
        <v>417</v>
      </c>
      <c r="E1483" s="251" t="s">
        <v>36</v>
      </c>
      <c r="F1483" s="252" t="s">
        <v>6196</v>
      </c>
      <c r="G1483" s="226"/>
      <c r="H1483" s="253">
        <v>9.1</v>
      </c>
      <c r="I1483" s="230"/>
      <c r="J1483" s="226"/>
      <c r="K1483" s="226"/>
      <c r="L1483" s="231"/>
      <c r="M1483" s="232"/>
      <c r="N1483" s="233"/>
      <c r="O1483" s="233"/>
      <c r="P1483" s="233"/>
      <c r="Q1483" s="233"/>
      <c r="R1483" s="233"/>
      <c r="S1483" s="233"/>
      <c r="T1483" s="234"/>
      <c r="AT1483" s="235" t="s">
        <v>417</v>
      </c>
      <c r="AU1483" s="235" t="s">
        <v>87</v>
      </c>
      <c r="AV1483" s="13" t="s">
        <v>87</v>
      </c>
      <c r="AW1483" s="13" t="s">
        <v>43</v>
      </c>
      <c r="AX1483" s="13" t="s">
        <v>23</v>
      </c>
      <c r="AY1483" s="235" t="s">
        <v>406</v>
      </c>
    </row>
    <row r="1484" spans="2:65" s="1" customFormat="1" ht="22.5" customHeight="1" x14ac:dyDescent="0.3">
      <c r="B1484" s="37"/>
      <c r="C1484" s="201" t="s">
        <v>2668</v>
      </c>
      <c r="D1484" s="201" t="s">
        <v>410</v>
      </c>
      <c r="E1484" s="202" t="s">
        <v>2865</v>
      </c>
      <c r="F1484" s="203" t="s">
        <v>2866</v>
      </c>
      <c r="G1484" s="204" t="s">
        <v>596</v>
      </c>
      <c r="H1484" s="205">
        <v>7.8</v>
      </c>
      <c r="I1484" s="206"/>
      <c r="J1484" s="207">
        <f>ROUND(I1484*H1484,2)</f>
        <v>0</v>
      </c>
      <c r="K1484" s="203" t="s">
        <v>36</v>
      </c>
      <c r="L1484" s="57"/>
      <c r="M1484" s="208" t="s">
        <v>36</v>
      </c>
      <c r="N1484" s="209" t="s">
        <v>50</v>
      </c>
      <c r="O1484" s="38"/>
      <c r="P1484" s="210">
        <f>O1484*H1484</f>
        <v>0</v>
      </c>
      <c r="Q1484" s="210">
        <v>0</v>
      </c>
      <c r="R1484" s="210">
        <f>Q1484*H1484</f>
        <v>0</v>
      </c>
      <c r="S1484" s="210">
        <v>0</v>
      </c>
      <c r="T1484" s="211">
        <f>S1484*H1484</f>
        <v>0</v>
      </c>
      <c r="AR1484" s="19" t="s">
        <v>723</v>
      </c>
      <c r="AT1484" s="19" t="s">
        <v>410</v>
      </c>
      <c r="AU1484" s="19" t="s">
        <v>87</v>
      </c>
      <c r="AY1484" s="19" t="s">
        <v>406</v>
      </c>
      <c r="BE1484" s="212">
        <f>IF(N1484="základní",J1484,0)</f>
        <v>0</v>
      </c>
      <c r="BF1484" s="212">
        <f>IF(N1484="snížená",J1484,0)</f>
        <v>0</v>
      </c>
      <c r="BG1484" s="212">
        <f>IF(N1484="zákl. přenesená",J1484,0)</f>
        <v>0</v>
      </c>
      <c r="BH1484" s="212">
        <f>IF(N1484="sníž. přenesená",J1484,0)</f>
        <v>0</v>
      </c>
      <c r="BI1484" s="212">
        <f>IF(N1484="nulová",J1484,0)</f>
        <v>0</v>
      </c>
      <c r="BJ1484" s="19" t="s">
        <v>23</v>
      </c>
      <c r="BK1484" s="212">
        <f>ROUND(I1484*H1484,2)</f>
        <v>0</v>
      </c>
      <c r="BL1484" s="19" t="s">
        <v>723</v>
      </c>
      <c r="BM1484" s="19" t="s">
        <v>6197</v>
      </c>
    </row>
    <row r="1485" spans="2:65" s="13" customFormat="1" x14ac:dyDescent="0.3">
      <c r="B1485" s="225"/>
      <c r="C1485" s="226"/>
      <c r="D1485" s="215" t="s">
        <v>417</v>
      </c>
      <c r="E1485" s="227" t="s">
        <v>36</v>
      </c>
      <c r="F1485" s="228" t="s">
        <v>253</v>
      </c>
      <c r="G1485" s="226"/>
      <c r="H1485" s="229">
        <v>7.8</v>
      </c>
      <c r="I1485" s="230"/>
      <c r="J1485" s="226"/>
      <c r="K1485" s="226"/>
      <c r="L1485" s="231"/>
      <c r="M1485" s="278"/>
      <c r="N1485" s="279"/>
      <c r="O1485" s="279"/>
      <c r="P1485" s="279"/>
      <c r="Q1485" s="279"/>
      <c r="R1485" s="279"/>
      <c r="S1485" s="279"/>
      <c r="T1485" s="280"/>
      <c r="AT1485" s="235" t="s">
        <v>417</v>
      </c>
      <c r="AU1485" s="235" t="s">
        <v>87</v>
      </c>
      <c r="AV1485" s="13" t="s">
        <v>87</v>
      </c>
      <c r="AW1485" s="13" t="s">
        <v>43</v>
      </c>
      <c r="AX1485" s="13" t="s">
        <v>23</v>
      </c>
      <c r="AY1485" s="235" t="s">
        <v>406</v>
      </c>
    </row>
    <row r="1486" spans="2:65" s="1" customFormat="1" ht="6.95" customHeight="1" x14ac:dyDescent="0.3">
      <c r="B1486" s="52"/>
      <c r="C1486" s="53"/>
      <c r="D1486" s="53"/>
      <c r="E1486" s="53"/>
      <c r="F1486" s="53"/>
      <c r="G1486" s="53"/>
      <c r="H1486" s="53"/>
      <c r="I1486" s="141"/>
      <c r="J1486" s="53"/>
      <c r="K1486" s="53"/>
      <c r="L1486" s="57"/>
    </row>
  </sheetData>
  <sheetProtection password="CC35" sheet="1" objects="1" scenarios="1" formatColumns="0" formatRows="0" sort="0" autoFilter="0"/>
  <autoFilter ref="C106:K106"/>
  <mergeCells count="15">
    <mergeCell ref="E97:H97"/>
    <mergeCell ref="E95:H95"/>
    <mergeCell ref="E99:H99"/>
    <mergeCell ref="G1:H1"/>
    <mergeCell ref="L2:V2"/>
    <mergeCell ref="E49:H49"/>
    <mergeCell ref="E53:H53"/>
    <mergeCell ref="E51:H51"/>
    <mergeCell ref="E55:H55"/>
    <mergeCell ref="E93:H93"/>
    <mergeCell ref="E7:H7"/>
    <mergeCell ref="E11:H11"/>
    <mergeCell ref="E9:H9"/>
    <mergeCell ref="E13:H13"/>
    <mergeCell ref="E28:H28"/>
  </mergeCells>
  <hyperlinks>
    <hyperlink ref="F1:G1" location="C2" tooltip="Krycí list soupisu" display="1) Krycí list soupisu"/>
    <hyperlink ref="G1:H1" location="C62" tooltip="Rekapitulace" display="2) Rekapitulace"/>
    <hyperlink ref="J1" location="C106" tooltip="Soupis prací" display="3) Soupis prací"/>
    <hyperlink ref="L1:V1" location="'Rekapitulace stavby'!C2" tooltip="Rekapitulace stavby" display="Rekapitulace stavby"/>
  </hyperlinks>
  <printOptions horizontalCentered="1"/>
  <pageMargins left="0.59055118110236227" right="0.59055118110236227" top="0.59055118110236227" bottom="0.59055118110236227" header="0" footer="0"/>
  <pageSetup paperSize="9" fitToHeight="100" orientation="landscape" r:id="rId1"/>
  <headerFooter>
    <oddFooter>&amp;CStrana &amp;P z &amp;N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BR125"/>
  <sheetViews>
    <sheetView showGridLines="0" workbookViewId="0">
      <pane ySplit="1" topLeftCell="A2" activePane="bottomLeft" state="frozen"/>
      <selection pane="bottomLeft"/>
    </sheetView>
  </sheetViews>
  <sheetFormatPr defaultRowHeight="13.5" x14ac:dyDescent="0.3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15" customWidth="1"/>
    <col min="10" max="10" width="23.5" customWidth="1"/>
    <col min="11" max="11" width="15.5" customWidth="1"/>
    <col min="13" max="18" width="9.33203125" hidden="1"/>
    <col min="19" max="19" width="8.1640625" hidden="1" customWidth="1"/>
    <col min="20" max="20" width="29.6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 x14ac:dyDescent="0.3">
      <c r="A1" s="17"/>
      <c r="B1" s="294"/>
      <c r="C1" s="294"/>
      <c r="D1" s="293" t="s">
        <v>1</v>
      </c>
      <c r="E1" s="294"/>
      <c r="F1" s="295" t="s">
        <v>8574</v>
      </c>
      <c r="G1" s="427" t="s">
        <v>8575</v>
      </c>
      <c r="H1" s="427"/>
      <c r="I1" s="300"/>
      <c r="J1" s="295" t="s">
        <v>8576</v>
      </c>
      <c r="K1" s="293" t="s">
        <v>213</v>
      </c>
      <c r="L1" s="295" t="s">
        <v>8577</v>
      </c>
      <c r="M1" s="295"/>
      <c r="N1" s="295"/>
      <c r="O1" s="295"/>
      <c r="P1" s="295"/>
      <c r="Q1" s="295"/>
      <c r="R1" s="295"/>
      <c r="S1" s="295"/>
      <c r="T1" s="295"/>
      <c r="U1" s="291"/>
      <c r="V1" s="291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</row>
    <row r="2" spans="1:70" ht="36.950000000000003" customHeight="1" x14ac:dyDescent="0.3">
      <c r="L2" s="385"/>
      <c r="M2" s="385"/>
      <c r="N2" s="385"/>
      <c r="O2" s="385"/>
      <c r="P2" s="385"/>
      <c r="Q2" s="385"/>
      <c r="R2" s="385"/>
      <c r="S2" s="385"/>
      <c r="T2" s="385"/>
      <c r="U2" s="385"/>
      <c r="V2" s="385"/>
      <c r="AT2" s="19" t="s">
        <v>154</v>
      </c>
    </row>
    <row r="3" spans="1:70" ht="6.95" customHeight="1" x14ac:dyDescent="0.3">
      <c r="B3" s="20"/>
      <c r="C3" s="21"/>
      <c r="D3" s="21"/>
      <c r="E3" s="21"/>
      <c r="F3" s="21"/>
      <c r="G3" s="21"/>
      <c r="H3" s="21"/>
      <c r="I3" s="117"/>
      <c r="J3" s="21"/>
      <c r="K3" s="22"/>
      <c r="AT3" s="19" t="s">
        <v>87</v>
      </c>
    </row>
    <row r="4" spans="1:70" ht="36.950000000000003" customHeight="1" x14ac:dyDescent="0.3">
      <c r="B4" s="23"/>
      <c r="C4" s="24"/>
      <c r="D4" s="25" t="s">
        <v>218</v>
      </c>
      <c r="E4" s="24"/>
      <c r="F4" s="24"/>
      <c r="G4" s="24"/>
      <c r="H4" s="24"/>
      <c r="I4" s="118"/>
      <c r="J4" s="24"/>
      <c r="K4" s="26"/>
      <c r="M4" s="27" t="s">
        <v>10</v>
      </c>
      <c r="AT4" s="19" t="s">
        <v>4</v>
      </c>
    </row>
    <row r="5" spans="1:70" ht="6.95" customHeight="1" x14ac:dyDescent="0.3">
      <c r="B5" s="23"/>
      <c r="C5" s="24"/>
      <c r="D5" s="24"/>
      <c r="E5" s="24"/>
      <c r="F5" s="24"/>
      <c r="G5" s="24"/>
      <c r="H5" s="24"/>
      <c r="I5" s="118"/>
      <c r="J5" s="24"/>
      <c r="K5" s="26"/>
    </row>
    <row r="6" spans="1:70" ht="15" x14ac:dyDescent="0.3">
      <c r="B6" s="23"/>
      <c r="C6" s="24"/>
      <c r="D6" s="32" t="s">
        <v>16</v>
      </c>
      <c r="E6" s="24"/>
      <c r="F6" s="24"/>
      <c r="G6" s="24"/>
      <c r="H6" s="24"/>
      <c r="I6" s="118"/>
      <c r="J6" s="24"/>
      <c r="K6" s="26"/>
    </row>
    <row r="7" spans="1:70" ht="22.5" customHeight="1" x14ac:dyDescent="0.3">
      <c r="B7" s="23"/>
      <c r="C7" s="24"/>
      <c r="D7" s="24"/>
      <c r="E7" s="428" t="str">
        <f>'Rekapitulace stavby'!K6</f>
        <v>ZLEPŠENÍ EKOLOGICKÉHO STAVU ŘEKY BEČVY V HRANICÍCH</v>
      </c>
      <c r="F7" s="414"/>
      <c r="G7" s="414"/>
      <c r="H7" s="414"/>
      <c r="I7" s="118"/>
      <c r="J7" s="24"/>
      <c r="K7" s="26"/>
    </row>
    <row r="8" spans="1:70" ht="15" x14ac:dyDescent="0.3">
      <c r="B8" s="23"/>
      <c r="C8" s="24"/>
      <c r="D8" s="32" t="s">
        <v>226</v>
      </c>
      <c r="E8" s="24"/>
      <c r="F8" s="24"/>
      <c r="G8" s="24"/>
      <c r="H8" s="24"/>
      <c r="I8" s="118"/>
      <c r="J8" s="24"/>
      <c r="K8" s="26"/>
    </row>
    <row r="9" spans="1:70" ht="22.5" customHeight="1" x14ac:dyDescent="0.3">
      <c r="B9" s="23"/>
      <c r="C9" s="24"/>
      <c r="D9" s="24"/>
      <c r="E9" s="428" t="s">
        <v>229</v>
      </c>
      <c r="F9" s="414"/>
      <c r="G9" s="414"/>
      <c r="H9" s="414"/>
      <c r="I9" s="118"/>
      <c r="J9" s="24"/>
      <c r="K9" s="26"/>
    </row>
    <row r="10" spans="1:70" ht="15" x14ac:dyDescent="0.3">
      <c r="B10" s="23"/>
      <c r="C10" s="24"/>
      <c r="D10" s="32" t="s">
        <v>232</v>
      </c>
      <c r="E10" s="24"/>
      <c r="F10" s="24"/>
      <c r="G10" s="24"/>
      <c r="H10" s="24"/>
      <c r="I10" s="118"/>
      <c r="J10" s="24"/>
      <c r="K10" s="26"/>
    </row>
    <row r="11" spans="1:70" s="1" customFormat="1" ht="22.5" customHeight="1" x14ac:dyDescent="0.3">
      <c r="B11" s="37"/>
      <c r="C11" s="38"/>
      <c r="D11" s="38"/>
      <c r="E11" s="429" t="s">
        <v>5031</v>
      </c>
      <c r="F11" s="405"/>
      <c r="G11" s="405"/>
      <c r="H11" s="405"/>
      <c r="I11" s="119"/>
      <c r="J11" s="38"/>
      <c r="K11" s="41"/>
    </row>
    <row r="12" spans="1:70" s="1" customFormat="1" ht="15" x14ac:dyDescent="0.3">
      <c r="B12" s="37"/>
      <c r="C12" s="38"/>
      <c r="D12" s="32" t="s">
        <v>238</v>
      </c>
      <c r="E12" s="38"/>
      <c r="F12" s="38"/>
      <c r="G12" s="38"/>
      <c r="H12" s="38"/>
      <c r="I12" s="119"/>
      <c r="J12" s="38"/>
      <c r="K12" s="41"/>
    </row>
    <row r="13" spans="1:70" s="1" customFormat="1" ht="36.950000000000003" customHeight="1" x14ac:dyDescent="0.3">
      <c r="B13" s="37"/>
      <c r="C13" s="38"/>
      <c r="D13" s="38"/>
      <c r="E13" s="430" t="s">
        <v>6198</v>
      </c>
      <c r="F13" s="405"/>
      <c r="G13" s="405"/>
      <c r="H13" s="405"/>
      <c r="I13" s="119"/>
      <c r="J13" s="38"/>
      <c r="K13" s="41"/>
    </row>
    <row r="14" spans="1:70" s="1" customFormat="1" x14ac:dyDescent="0.3">
      <c r="B14" s="37"/>
      <c r="C14" s="38"/>
      <c r="D14" s="38"/>
      <c r="E14" s="38"/>
      <c r="F14" s="38"/>
      <c r="G14" s="38"/>
      <c r="H14" s="38"/>
      <c r="I14" s="119"/>
      <c r="J14" s="38"/>
      <c r="K14" s="41"/>
    </row>
    <row r="15" spans="1:70" s="1" customFormat="1" ht="14.45" customHeight="1" x14ac:dyDescent="0.3">
      <c r="B15" s="37"/>
      <c r="C15" s="38"/>
      <c r="D15" s="32" t="s">
        <v>19</v>
      </c>
      <c r="E15" s="38"/>
      <c r="F15" s="30" t="s">
        <v>20</v>
      </c>
      <c r="G15" s="38"/>
      <c r="H15" s="38"/>
      <c r="I15" s="120" t="s">
        <v>21</v>
      </c>
      <c r="J15" s="30" t="s">
        <v>36</v>
      </c>
      <c r="K15" s="41"/>
    </row>
    <row r="16" spans="1:70" s="1" customFormat="1" ht="14.45" customHeight="1" x14ac:dyDescent="0.3">
      <c r="B16" s="37"/>
      <c r="C16" s="38"/>
      <c r="D16" s="32" t="s">
        <v>24</v>
      </c>
      <c r="E16" s="38"/>
      <c r="F16" s="30" t="s">
        <v>25</v>
      </c>
      <c r="G16" s="38"/>
      <c r="H16" s="38"/>
      <c r="I16" s="120" t="s">
        <v>26</v>
      </c>
      <c r="J16" s="121" t="str">
        <f>'Rekapitulace stavby'!AN8</f>
        <v>6.4.2016</v>
      </c>
      <c r="K16" s="41"/>
    </row>
    <row r="17" spans="2:11" s="1" customFormat="1" ht="10.9" customHeight="1" x14ac:dyDescent="0.3">
      <c r="B17" s="37"/>
      <c r="C17" s="38"/>
      <c r="D17" s="38"/>
      <c r="E17" s="38"/>
      <c r="F17" s="38"/>
      <c r="G17" s="38"/>
      <c r="H17" s="38"/>
      <c r="I17" s="119"/>
      <c r="J17" s="38"/>
      <c r="K17" s="41"/>
    </row>
    <row r="18" spans="2:11" s="1" customFormat="1" ht="14.45" customHeight="1" x14ac:dyDescent="0.3">
      <c r="B18" s="37"/>
      <c r="C18" s="38"/>
      <c r="D18" s="32" t="s">
        <v>34</v>
      </c>
      <c r="E18" s="38"/>
      <c r="F18" s="38"/>
      <c r="G18" s="38"/>
      <c r="H18" s="38"/>
      <c r="I18" s="120" t="s">
        <v>35</v>
      </c>
      <c r="J18" s="30" t="s">
        <v>36</v>
      </c>
      <c r="K18" s="41"/>
    </row>
    <row r="19" spans="2:11" s="1" customFormat="1" ht="18" customHeight="1" x14ac:dyDescent="0.3">
      <c r="B19" s="37"/>
      <c r="C19" s="38"/>
      <c r="D19" s="38"/>
      <c r="E19" s="30" t="s">
        <v>37</v>
      </c>
      <c r="F19" s="38"/>
      <c r="G19" s="38"/>
      <c r="H19" s="38"/>
      <c r="I19" s="120" t="s">
        <v>38</v>
      </c>
      <c r="J19" s="30" t="s">
        <v>36</v>
      </c>
      <c r="K19" s="41"/>
    </row>
    <row r="20" spans="2:11" s="1" customFormat="1" ht="6.95" customHeight="1" x14ac:dyDescent="0.3">
      <c r="B20" s="37"/>
      <c r="C20" s="38"/>
      <c r="D20" s="38"/>
      <c r="E20" s="38"/>
      <c r="F20" s="38"/>
      <c r="G20" s="38"/>
      <c r="H20" s="38"/>
      <c r="I20" s="119"/>
      <c r="J20" s="38"/>
      <c r="K20" s="41"/>
    </row>
    <row r="21" spans="2:11" s="1" customFormat="1" ht="14.45" customHeight="1" x14ac:dyDescent="0.3">
      <c r="B21" s="37"/>
      <c r="C21" s="38"/>
      <c r="D21" s="32" t="s">
        <v>39</v>
      </c>
      <c r="E21" s="38"/>
      <c r="F21" s="38"/>
      <c r="G21" s="38"/>
      <c r="H21" s="38"/>
      <c r="I21" s="120" t="s">
        <v>35</v>
      </c>
      <c r="J21" s="30" t="str">
        <f>IF('Rekapitulace stavby'!AN13="Vyplň údaj","",IF('Rekapitulace stavby'!AN13="","",'Rekapitulace stavby'!AN13))</f>
        <v/>
      </c>
      <c r="K21" s="41"/>
    </row>
    <row r="22" spans="2:11" s="1" customFormat="1" ht="18" customHeight="1" x14ac:dyDescent="0.3">
      <c r="B22" s="37"/>
      <c r="C22" s="38"/>
      <c r="D22" s="38"/>
      <c r="E22" s="30" t="str">
        <f>IF('Rekapitulace stavby'!E14="Vyplň údaj","",IF('Rekapitulace stavby'!E14="","",'Rekapitulace stavby'!E14))</f>
        <v/>
      </c>
      <c r="F22" s="38"/>
      <c r="G22" s="38"/>
      <c r="H22" s="38"/>
      <c r="I22" s="120" t="s">
        <v>38</v>
      </c>
      <c r="J22" s="30" t="str">
        <f>IF('Rekapitulace stavby'!AN14="Vyplň údaj","",IF('Rekapitulace stavby'!AN14="","",'Rekapitulace stavby'!AN14))</f>
        <v/>
      </c>
      <c r="K22" s="41"/>
    </row>
    <row r="23" spans="2:11" s="1" customFormat="1" ht="6.95" customHeight="1" x14ac:dyDescent="0.3">
      <c r="B23" s="37"/>
      <c r="C23" s="38"/>
      <c r="D23" s="38"/>
      <c r="E23" s="38"/>
      <c r="F23" s="38"/>
      <c r="G23" s="38"/>
      <c r="H23" s="38"/>
      <c r="I23" s="119"/>
      <c r="J23" s="38"/>
      <c r="K23" s="41"/>
    </row>
    <row r="24" spans="2:11" s="1" customFormat="1" ht="14.45" customHeight="1" x14ac:dyDescent="0.3">
      <c r="B24" s="37"/>
      <c r="C24" s="38"/>
      <c r="D24" s="32" t="s">
        <v>41</v>
      </c>
      <c r="E24" s="38"/>
      <c r="F24" s="38"/>
      <c r="G24" s="38"/>
      <c r="H24" s="38"/>
      <c r="I24" s="120" t="s">
        <v>35</v>
      </c>
      <c r="J24" s="30" t="s">
        <v>36</v>
      </c>
      <c r="K24" s="41"/>
    </row>
    <row r="25" spans="2:11" s="1" customFormat="1" ht="18" customHeight="1" x14ac:dyDescent="0.3">
      <c r="B25" s="37"/>
      <c r="C25" s="38"/>
      <c r="D25" s="38"/>
      <c r="E25" s="30" t="s">
        <v>42</v>
      </c>
      <c r="F25" s="38"/>
      <c r="G25" s="38"/>
      <c r="H25" s="38"/>
      <c r="I25" s="120" t="s">
        <v>38</v>
      </c>
      <c r="J25" s="30" t="s">
        <v>36</v>
      </c>
      <c r="K25" s="41"/>
    </row>
    <row r="26" spans="2:11" s="1" customFormat="1" ht="6.95" customHeight="1" x14ac:dyDescent="0.3">
      <c r="B26" s="37"/>
      <c r="C26" s="38"/>
      <c r="D26" s="38"/>
      <c r="E26" s="38"/>
      <c r="F26" s="38"/>
      <c r="G26" s="38"/>
      <c r="H26" s="38"/>
      <c r="I26" s="119"/>
      <c r="J26" s="38"/>
      <c r="K26" s="41"/>
    </row>
    <row r="27" spans="2:11" s="1" customFormat="1" ht="14.45" customHeight="1" x14ac:dyDescent="0.3">
      <c r="B27" s="37"/>
      <c r="C27" s="38"/>
      <c r="D27" s="32" t="s">
        <v>44</v>
      </c>
      <c r="E27" s="38"/>
      <c r="F27" s="38"/>
      <c r="G27" s="38"/>
      <c r="H27" s="38"/>
      <c r="I27" s="119"/>
      <c r="J27" s="38"/>
      <c r="K27" s="41"/>
    </row>
    <row r="28" spans="2:11" s="7" customFormat="1" ht="22.5" customHeight="1" x14ac:dyDescent="0.3">
      <c r="B28" s="122"/>
      <c r="C28" s="123"/>
      <c r="D28" s="123"/>
      <c r="E28" s="417" t="s">
        <v>36</v>
      </c>
      <c r="F28" s="431"/>
      <c r="G28" s="431"/>
      <c r="H28" s="431"/>
      <c r="I28" s="124"/>
      <c r="J28" s="123"/>
      <c r="K28" s="125"/>
    </row>
    <row r="29" spans="2:11" s="1" customFormat="1" ht="6.95" customHeight="1" x14ac:dyDescent="0.3">
      <c r="B29" s="37"/>
      <c r="C29" s="38"/>
      <c r="D29" s="38"/>
      <c r="E29" s="38"/>
      <c r="F29" s="38"/>
      <c r="G29" s="38"/>
      <c r="H29" s="38"/>
      <c r="I29" s="119"/>
      <c r="J29" s="38"/>
      <c r="K29" s="41"/>
    </row>
    <row r="30" spans="2:11" s="1" customFormat="1" ht="6.95" customHeight="1" x14ac:dyDescent="0.3">
      <c r="B30" s="37"/>
      <c r="C30" s="38"/>
      <c r="D30" s="81"/>
      <c r="E30" s="81"/>
      <c r="F30" s="81"/>
      <c r="G30" s="81"/>
      <c r="H30" s="81"/>
      <c r="I30" s="127"/>
      <c r="J30" s="81"/>
      <c r="K30" s="128"/>
    </row>
    <row r="31" spans="2:11" s="1" customFormat="1" ht="25.35" customHeight="1" x14ac:dyDescent="0.3">
      <c r="B31" s="37"/>
      <c r="C31" s="38"/>
      <c r="D31" s="129" t="s">
        <v>45</v>
      </c>
      <c r="E31" s="38"/>
      <c r="F31" s="38"/>
      <c r="G31" s="38"/>
      <c r="H31" s="38"/>
      <c r="I31" s="119"/>
      <c r="J31" s="130">
        <f>ROUND(J91,2)</f>
        <v>0</v>
      </c>
      <c r="K31" s="41"/>
    </row>
    <row r="32" spans="2:11" s="1" customFormat="1" ht="6.95" customHeight="1" x14ac:dyDescent="0.3">
      <c r="B32" s="37"/>
      <c r="C32" s="38"/>
      <c r="D32" s="81"/>
      <c r="E32" s="81"/>
      <c r="F32" s="81"/>
      <c r="G32" s="81"/>
      <c r="H32" s="81"/>
      <c r="I32" s="127"/>
      <c r="J32" s="81"/>
      <c r="K32" s="128"/>
    </row>
    <row r="33" spans="2:11" s="1" customFormat="1" ht="14.45" customHeight="1" x14ac:dyDescent="0.3">
      <c r="B33" s="37"/>
      <c r="C33" s="38"/>
      <c r="D33" s="38"/>
      <c r="E33" s="38"/>
      <c r="F33" s="42" t="s">
        <v>47</v>
      </c>
      <c r="G33" s="38"/>
      <c r="H33" s="38"/>
      <c r="I33" s="131" t="s">
        <v>46</v>
      </c>
      <c r="J33" s="42" t="s">
        <v>48</v>
      </c>
      <c r="K33" s="41"/>
    </row>
    <row r="34" spans="2:11" s="1" customFormat="1" ht="14.45" customHeight="1" x14ac:dyDescent="0.3">
      <c r="B34" s="37"/>
      <c r="C34" s="38"/>
      <c r="D34" s="45" t="s">
        <v>49</v>
      </c>
      <c r="E34" s="45" t="s">
        <v>50</v>
      </c>
      <c r="F34" s="132">
        <f>ROUND(SUM(BE91:BE124), 2)</f>
        <v>0</v>
      </c>
      <c r="G34" s="38"/>
      <c r="H34" s="38"/>
      <c r="I34" s="133">
        <v>0.21</v>
      </c>
      <c r="J34" s="132">
        <f>ROUND(ROUND((SUM(BE91:BE124)), 2)*I34, 2)</f>
        <v>0</v>
      </c>
      <c r="K34" s="41"/>
    </row>
    <row r="35" spans="2:11" s="1" customFormat="1" ht="14.45" customHeight="1" x14ac:dyDescent="0.3">
      <c r="B35" s="37"/>
      <c r="C35" s="38"/>
      <c r="D35" s="38"/>
      <c r="E35" s="45" t="s">
        <v>51</v>
      </c>
      <c r="F35" s="132">
        <f>ROUND(SUM(BF91:BF124), 2)</f>
        <v>0</v>
      </c>
      <c r="G35" s="38"/>
      <c r="H35" s="38"/>
      <c r="I35" s="133">
        <v>0.15</v>
      </c>
      <c r="J35" s="132">
        <f>ROUND(ROUND((SUM(BF91:BF124)), 2)*I35, 2)</f>
        <v>0</v>
      </c>
      <c r="K35" s="41"/>
    </row>
    <row r="36" spans="2:11" s="1" customFormat="1" ht="14.45" hidden="1" customHeight="1" x14ac:dyDescent="0.3">
      <c r="B36" s="37"/>
      <c r="C36" s="38"/>
      <c r="D36" s="38"/>
      <c r="E36" s="45" t="s">
        <v>52</v>
      </c>
      <c r="F36" s="132">
        <f>ROUND(SUM(BG91:BG124), 2)</f>
        <v>0</v>
      </c>
      <c r="G36" s="38"/>
      <c r="H36" s="38"/>
      <c r="I36" s="133">
        <v>0.21</v>
      </c>
      <c r="J36" s="132">
        <v>0</v>
      </c>
      <c r="K36" s="41"/>
    </row>
    <row r="37" spans="2:11" s="1" customFormat="1" ht="14.45" hidden="1" customHeight="1" x14ac:dyDescent="0.3">
      <c r="B37" s="37"/>
      <c r="C37" s="38"/>
      <c r="D37" s="38"/>
      <c r="E37" s="45" t="s">
        <v>53</v>
      </c>
      <c r="F37" s="132">
        <f>ROUND(SUM(BH91:BH124), 2)</f>
        <v>0</v>
      </c>
      <c r="G37" s="38"/>
      <c r="H37" s="38"/>
      <c r="I37" s="133">
        <v>0.15</v>
      </c>
      <c r="J37" s="132">
        <v>0</v>
      </c>
      <c r="K37" s="41"/>
    </row>
    <row r="38" spans="2:11" s="1" customFormat="1" ht="14.45" hidden="1" customHeight="1" x14ac:dyDescent="0.3">
      <c r="B38" s="37"/>
      <c r="C38" s="38"/>
      <c r="D38" s="38"/>
      <c r="E38" s="45" t="s">
        <v>54</v>
      </c>
      <c r="F38" s="132">
        <f>ROUND(SUM(BI91:BI124), 2)</f>
        <v>0</v>
      </c>
      <c r="G38" s="38"/>
      <c r="H38" s="38"/>
      <c r="I38" s="133">
        <v>0</v>
      </c>
      <c r="J38" s="132">
        <v>0</v>
      </c>
      <c r="K38" s="41"/>
    </row>
    <row r="39" spans="2:11" s="1" customFormat="1" ht="6.95" customHeight="1" x14ac:dyDescent="0.3">
      <c r="B39" s="37"/>
      <c r="C39" s="38"/>
      <c r="D39" s="38"/>
      <c r="E39" s="38"/>
      <c r="F39" s="38"/>
      <c r="G39" s="38"/>
      <c r="H39" s="38"/>
      <c r="I39" s="119"/>
      <c r="J39" s="38"/>
      <c r="K39" s="41"/>
    </row>
    <row r="40" spans="2:11" s="1" customFormat="1" ht="25.35" customHeight="1" x14ac:dyDescent="0.3">
      <c r="B40" s="37"/>
      <c r="C40" s="134"/>
      <c r="D40" s="135" t="s">
        <v>55</v>
      </c>
      <c r="E40" s="75"/>
      <c r="F40" s="75"/>
      <c r="G40" s="136" t="s">
        <v>56</v>
      </c>
      <c r="H40" s="137" t="s">
        <v>57</v>
      </c>
      <c r="I40" s="138"/>
      <c r="J40" s="139">
        <f>SUM(J31:J38)</f>
        <v>0</v>
      </c>
      <c r="K40" s="140"/>
    </row>
    <row r="41" spans="2:11" s="1" customFormat="1" ht="14.45" customHeight="1" x14ac:dyDescent="0.3">
      <c r="B41" s="52"/>
      <c r="C41" s="53"/>
      <c r="D41" s="53"/>
      <c r="E41" s="53"/>
      <c r="F41" s="53"/>
      <c r="G41" s="53"/>
      <c r="H41" s="53"/>
      <c r="I41" s="141"/>
      <c r="J41" s="53"/>
      <c r="K41" s="54"/>
    </row>
    <row r="45" spans="2:11" s="1" customFormat="1" ht="6.95" customHeight="1" x14ac:dyDescent="0.3">
      <c r="B45" s="142"/>
      <c r="C45" s="143"/>
      <c r="D45" s="143"/>
      <c r="E45" s="143"/>
      <c r="F45" s="143"/>
      <c r="G45" s="143"/>
      <c r="H45" s="143"/>
      <c r="I45" s="144"/>
      <c r="J45" s="143"/>
      <c r="K45" s="145"/>
    </row>
    <row r="46" spans="2:11" s="1" customFormat="1" ht="36.950000000000003" customHeight="1" x14ac:dyDescent="0.3">
      <c r="B46" s="37"/>
      <c r="C46" s="25" t="s">
        <v>305</v>
      </c>
      <c r="D46" s="38"/>
      <c r="E46" s="38"/>
      <c r="F46" s="38"/>
      <c r="G46" s="38"/>
      <c r="H46" s="38"/>
      <c r="I46" s="119"/>
      <c r="J46" s="38"/>
      <c r="K46" s="41"/>
    </row>
    <row r="47" spans="2:11" s="1" customFormat="1" ht="6.95" customHeight="1" x14ac:dyDescent="0.3">
      <c r="B47" s="37"/>
      <c r="C47" s="38"/>
      <c r="D47" s="38"/>
      <c r="E47" s="38"/>
      <c r="F47" s="38"/>
      <c r="G47" s="38"/>
      <c r="H47" s="38"/>
      <c r="I47" s="119"/>
      <c r="J47" s="38"/>
      <c r="K47" s="41"/>
    </row>
    <row r="48" spans="2:11" s="1" customFormat="1" ht="14.45" customHeight="1" x14ac:dyDescent="0.3">
      <c r="B48" s="37"/>
      <c r="C48" s="32" t="s">
        <v>16</v>
      </c>
      <c r="D48" s="38"/>
      <c r="E48" s="38"/>
      <c r="F48" s="38"/>
      <c r="G48" s="38"/>
      <c r="H48" s="38"/>
      <c r="I48" s="119"/>
      <c r="J48" s="38"/>
      <c r="K48" s="41"/>
    </row>
    <row r="49" spans="2:47" s="1" customFormat="1" ht="22.5" customHeight="1" x14ac:dyDescent="0.3">
      <c r="B49" s="37"/>
      <c r="C49" s="38"/>
      <c r="D49" s="38"/>
      <c r="E49" s="428" t="str">
        <f>E7</f>
        <v>ZLEPŠENÍ EKOLOGICKÉHO STAVU ŘEKY BEČVY V HRANICÍCH</v>
      </c>
      <c r="F49" s="405"/>
      <c r="G49" s="405"/>
      <c r="H49" s="405"/>
      <c r="I49" s="119"/>
      <c r="J49" s="38"/>
      <c r="K49" s="41"/>
    </row>
    <row r="50" spans="2:47" ht="15" x14ac:dyDescent="0.3">
      <c r="B50" s="23"/>
      <c r="C50" s="32" t="s">
        <v>226</v>
      </c>
      <c r="D50" s="24"/>
      <c r="E50" s="24"/>
      <c r="F50" s="24"/>
      <c r="G50" s="24"/>
      <c r="H50" s="24"/>
      <c r="I50" s="118"/>
      <c r="J50" s="24"/>
      <c r="K50" s="26"/>
    </row>
    <row r="51" spans="2:47" ht="22.5" customHeight="1" x14ac:dyDescent="0.3">
      <c r="B51" s="23"/>
      <c r="C51" s="24"/>
      <c r="D51" s="24"/>
      <c r="E51" s="428" t="s">
        <v>229</v>
      </c>
      <c r="F51" s="414"/>
      <c r="G51" s="414"/>
      <c r="H51" s="414"/>
      <c r="I51" s="118"/>
      <c r="J51" s="24"/>
      <c r="K51" s="26"/>
    </row>
    <row r="52" spans="2:47" ht="15" x14ac:dyDescent="0.3">
      <c r="B52" s="23"/>
      <c r="C52" s="32" t="s">
        <v>232</v>
      </c>
      <c r="D52" s="24"/>
      <c r="E52" s="24"/>
      <c r="F52" s="24"/>
      <c r="G52" s="24"/>
      <c r="H52" s="24"/>
      <c r="I52" s="118"/>
      <c r="J52" s="24"/>
      <c r="K52" s="26"/>
    </row>
    <row r="53" spans="2:47" s="1" customFormat="1" ht="22.5" customHeight="1" x14ac:dyDescent="0.3">
      <c r="B53" s="37"/>
      <c r="C53" s="38"/>
      <c r="D53" s="38"/>
      <c r="E53" s="429" t="s">
        <v>5031</v>
      </c>
      <c r="F53" s="405"/>
      <c r="G53" s="405"/>
      <c r="H53" s="405"/>
      <c r="I53" s="119"/>
      <c r="J53" s="38"/>
      <c r="K53" s="41"/>
    </row>
    <row r="54" spans="2:47" s="1" customFormat="1" ht="14.45" customHeight="1" x14ac:dyDescent="0.3">
      <c r="B54" s="37"/>
      <c r="C54" s="32" t="s">
        <v>238</v>
      </c>
      <c r="D54" s="38"/>
      <c r="E54" s="38"/>
      <c r="F54" s="38"/>
      <c r="G54" s="38"/>
      <c r="H54" s="38"/>
      <c r="I54" s="119"/>
      <c r="J54" s="38"/>
      <c r="K54" s="41"/>
    </row>
    <row r="55" spans="2:47" s="1" customFormat="1" ht="23.25" customHeight="1" x14ac:dyDescent="0.3">
      <c r="B55" s="37"/>
      <c r="C55" s="38"/>
      <c r="D55" s="38"/>
      <c r="E55" s="430" t="str">
        <f>E13</f>
        <v>SO 40.12 - Retenční nádrž RN1D - náhradní výsadba zeleně</v>
      </c>
      <c r="F55" s="405"/>
      <c r="G55" s="405"/>
      <c r="H55" s="405"/>
      <c r="I55" s="119"/>
      <c r="J55" s="38"/>
      <c r="K55" s="41"/>
    </row>
    <row r="56" spans="2:47" s="1" customFormat="1" ht="6.95" customHeight="1" x14ac:dyDescent="0.3">
      <c r="B56" s="37"/>
      <c r="C56" s="38"/>
      <c r="D56" s="38"/>
      <c r="E56" s="38"/>
      <c r="F56" s="38"/>
      <c r="G56" s="38"/>
      <c r="H56" s="38"/>
      <c r="I56" s="119"/>
      <c r="J56" s="38"/>
      <c r="K56" s="41"/>
    </row>
    <row r="57" spans="2:47" s="1" customFormat="1" ht="18" customHeight="1" x14ac:dyDescent="0.3">
      <c r="B57" s="37"/>
      <c r="C57" s="32" t="s">
        <v>24</v>
      </c>
      <c r="D57" s="38"/>
      <c r="E57" s="38"/>
      <c r="F57" s="30" t="str">
        <f>F16</f>
        <v>HRANICE - DRAHOTUŠE</v>
      </c>
      <c r="G57" s="38"/>
      <c r="H57" s="38"/>
      <c r="I57" s="120" t="s">
        <v>26</v>
      </c>
      <c r="J57" s="121" t="str">
        <f>IF(J16="","",J16)</f>
        <v>6.4.2016</v>
      </c>
      <c r="K57" s="41"/>
    </row>
    <row r="58" spans="2:47" s="1" customFormat="1" ht="6.95" customHeight="1" x14ac:dyDescent="0.3">
      <c r="B58" s="37"/>
      <c r="C58" s="38"/>
      <c r="D58" s="38"/>
      <c r="E58" s="38"/>
      <c r="F58" s="38"/>
      <c r="G58" s="38"/>
      <c r="H58" s="38"/>
      <c r="I58" s="119"/>
      <c r="J58" s="38"/>
      <c r="K58" s="41"/>
    </row>
    <row r="59" spans="2:47" s="1" customFormat="1" ht="15" x14ac:dyDescent="0.3">
      <c r="B59" s="37"/>
      <c r="C59" s="32" t="s">
        <v>34</v>
      </c>
      <c r="D59" s="38"/>
      <c r="E59" s="38"/>
      <c r="F59" s="30" t="str">
        <f>E19</f>
        <v>VODOVODY A KANALIZACE PŘEROV a.s.</v>
      </c>
      <c r="G59" s="38"/>
      <c r="H59" s="38"/>
      <c r="I59" s="120" t="s">
        <v>41</v>
      </c>
      <c r="J59" s="30" t="str">
        <f>E25</f>
        <v>JV PROJEKT VH s.r.o., BRNO</v>
      </c>
      <c r="K59" s="41"/>
    </row>
    <row r="60" spans="2:47" s="1" customFormat="1" ht="14.45" customHeight="1" x14ac:dyDescent="0.3">
      <c r="B60" s="37"/>
      <c r="C60" s="32" t="s">
        <v>39</v>
      </c>
      <c r="D60" s="38"/>
      <c r="E60" s="38"/>
      <c r="F60" s="30" t="str">
        <f>IF(E22="","",E22)</f>
        <v/>
      </c>
      <c r="G60" s="38"/>
      <c r="H60" s="38"/>
      <c r="I60" s="119"/>
      <c r="J60" s="38"/>
      <c r="K60" s="41"/>
    </row>
    <row r="61" spans="2:47" s="1" customFormat="1" ht="10.35" customHeight="1" x14ac:dyDescent="0.3">
      <c r="B61" s="37"/>
      <c r="C61" s="38"/>
      <c r="D61" s="38"/>
      <c r="E61" s="38"/>
      <c r="F61" s="38"/>
      <c r="G61" s="38"/>
      <c r="H61" s="38"/>
      <c r="I61" s="119"/>
      <c r="J61" s="38"/>
      <c r="K61" s="41"/>
    </row>
    <row r="62" spans="2:47" s="1" customFormat="1" ht="29.25" customHeight="1" x14ac:dyDescent="0.3">
      <c r="B62" s="37"/>
      <c r="C62" s="146" t="s">
        <v>332</v>
      </c>
      <c r="D62" s="134"/>
      <c r="E62" s="134"/>
      <c r="F62" s="134"/>
      <c r="G62" s="134"/>
      <c r="H62" s="134"/>
      <c r="I62" s="147"/>
      <c r="J62" s="148" t="s">
        <v>333</v>
      </c>
      <c r="K62" s="149"/>
    </row>
    <row r="63" spans="2:47" s="1" customFormat="1" ht="10.35" customHeight="1" x14ac:dyDescent="0.3">
      <c r="B63" s="37"/>
      <c r="C63" s="38"/>
      <c r="D63" s="38"/>
      <c r="E63" s="38"/>
      <c r="F63" s="38"/>
      <c r="G63" s="38"/>
      <c r="H63" s="38"/>
      <c r="I63" s="119"/>
      <c r="J63" s="38"/>
      <c r="K63" s="41"/>
    </row>
    <row r="64" spans="2:47" s="1" customFormat="1" ht="29.25" customHeight="1" x14ac:dyDescent="0.3">
      <c r="B64" s="37"/>
      <c r="C64" s="150" t="s">
        <v>338</v>
      </c>
      <c r="D64" s="38"/>
      <c r="E64" s="38"/>
      <c r="F64" s="38"/>
      <c r="G64" s="38"/>
      <c r="H64" s="38"/>
      <c r="I64" s="119"/>
      <c r="J64" s="130">
        <f>J91</f>
        <v>0</v>
      </c>
      <c r="K64" s="41"/>
      <c r="AU64" s="19" t="s">
        <v>339</v>
      </c>
    </row>
    <row r="65" spans="2:12" s="8" customFormat="1" ht="24.95" customHeight="1" x14ac:dyDescent="0.3">
      <c r="B65" s="151"/>
      <c r="C65" s="152"/>
      <c r="D65" s="153" t="s">
        <v>342</v>
      </c>
      <c r="E65" s="154"/>
      <c r="F65" s="154"/>
      <c r="G65" s="154"/>
      <c r="H65" s="154"/>
      <c r="I65" s="155"/>
      <c r="J65" s="156">
        <f>J92</f>
        <v>0</v>
      </c>
      <c r="K65" s="157"/>
    </row>
    <row r="66" spans="2:12" s="9" customFormat="1" ht="19.899999999999999" customHeight="1" x14ac:dyDescent="0.3">
      <c r="B66" s="159"/>
      <c r="C66" s="160"/>
      <c r="D66" s="161" t="s">
        <v>6199</v>
      </c>
      <c r="E66" s="162"/>
      <c r="F66" s="162"/>
      <c r="G66" s="162"/>
      <c r="H66" s="162"/>
      <c r="I66" s="163"/>
      <c r="J66" s="164">
        <f>J93</f>
        <v>0</v>
      </c>
      <c r="K66" s="165"/>
    </row>
    <row r="67" spans="2:12" s="9" customFormat="1" ht="19.899999999999999" customHeight="1" x14ac:dyDescent="0.3">
      <c r="B67" s="159"/>
      <c r="C67" s="160"/>
      <c r="D67" s="161" t="s">
        <v>6200</v>
      </c>
      <c r="E67" s="162"/>
      <c r="F67" s="162"/>
      <c r="G67" s="162"/>
      <c r="H67" s="162"/>
      <c r="I67" s="163"/>
      <c r="J67" s="164">
        <f>J116</f>
        <v>0</v>
      </c>
      <c r="K67" s="165"/>
    </row>
    <row r="68" spans="2:12" s="1" customFormat="1" ht="21.75" customHeight="1" x14ac:dyDescent="0.3">
      <c r="B68" s="37"/>
      <c r="C68" s="38"/>
      <c r="D68" s="38"/>
      <c r="E68" s="38"/>
      <c r="F68" s="38"/>
      <c r="G68" s="38"/>
      <c r="H68" s="38"/>
      <c r="I68" s="119"/>
      <c r="J68" s="38"/>
      <c r="K68" s="41"/>
    </row>
    <row r="69" spans="2:12" s="1" customFormat="1" ht="6.95" customHeight="1" x14ac:dyDescent="0.3">
      <c r="B69" s="52"/>
      <c r="C69" s="53"/>
      <c r="D69" s="53"/>
      <c r="E69" s="53"/>
      <c r="F69" s="53"/>
      <c r="G69" s="53"/>
      <c r="H69" s="53"/>
      <c r="I69" s="141"/>
      <c r="J69" s="53"/>
      <c r="K69" s="54"/>
    </row>
    <row r="73" spans="2:12" s="1" customFormat="1" ht="6.95" customHeight="1" x14ac:dyDescent="0.3">
      <c r="B73" s="55"/>
      <c r="C73" s="56"/>
      <c r="D73" s="56"/>
      <c r="E73" s="56"/>
      <c r="F73" s="56"/>
      <c r="G73" s="56"/>
      <c r="H73" s="56"/>
      <c r="I73" s="144"/>
      <c r="J73" s="56"/>
      <c r="K73" s="56"/>
      <c r="L73" s="57"/>
    </row>
    <row r="74" spans="2:12" s="1" customFormat="1" ht="36.950000000000003" customHeight="1" x14ac:dyDescent="0.3">
      <c r="B74" s="37"/>
      <c r="C74" s="58" t="s">
        <v>390</v>
      </c>
      <c r="D74" s="59"/>
      <c r="E74" s="59"/>
      <c r="F74" s="59"/>
      <c r="G74" s="59"/>
      <c r="H74" s="59"/>
      <c r="I74" s="167"/>
      <c r="J74" s="59"/>
      <c r="K74" s="59"/>
      <c r="L74" s="57"/>
    </row>
    <row r="75" spans="2:12" s="1" customFormat="1" ht="6.95" customHeight="1" x14ac:dyDescent="0.3">
      <c r="B75" s="37"/>
      <c r="C75" s="59"/>
      <c r="D75" s="59"/>
      <c r="E75" s="59"/>
      <c r="F75" s="59"/>
      <c r="G75" s="59"/>
      <c r="H75" s="59"/>
      <c r="I75" s="167"/>
      <c r="J75" s="59"/>
      <c r="K75" s="59"/>
      <c r="L75" s="57"/>
    </row>
    <row r="76" spans="2:12" s="1" customFormat="1" ht="14.45" customHeight="1" x14ac:dyDescent="0.3">
      <c r="B76" s="37"/>
      <c r="C76" s="61" t="s">
        <v>16</v>
      </c>
      <c r="D76" s="59"/>
      <c r="E76" s="59"/>
      <c r="F76" s="59"/>
      <c r="G76" s="59"/>
      <c r="H76" s="59"/>
      <c r="I76" s="167"/>
      <c r="J76" s="59"/>
      <c r="K76" s="59"/>
      <c r="L76" s="57"/>
    </row>
    <row r="77" spans="2:12" s="1" customFormat="1" ht="22.5" customHeight="1" x14ac:dyDescent="0.3">
      <c r="B77" s="37"/>
      <c r="C77" s="59"/>
      <c r="D77" s="59"/>
      <c r="E77" s="425" t="str">
        <f>E7</f>
        <v>ZLEPŠENÍ EKOLOGICKÉHO STAVU ŘEKY BEČVY V HRANICÍCH</v>
      </c>
      <c r="F77" s="398"/>
      <c r="G77" s="398"/>
      <c r="H77" s="398"/>
      <c r="I77" s="167"/>
      <c r="J77" s="59"/>
      <c r="K77" s="59"/>
      <c r="L77" s="57"/>
    </row>
    <row r="78" spans="2:12" ht="15" x14ac:dyDescent="0.3">
      <c r="B78" s="23"/>
      <c r="C78" s="61" t="s">
        <v>226</v>
      </c>
      <c r="D78" s="168"/>
      <c r="E78" s="168"/>
      <c r="F78" s="168"/>
      <c r="G78" s="168"/>
      <c r="H78" s="168"/>
      <c r="J78" s="168"/>
      <c r="K78" s="168"/>
      <c r="L78" s="169"/>
    </row>
    <row r="79" spans="2:12" ht="22.5" customHeight="1" x14ac:dyDescent="0.3">
      <c r="B79" s="23"/>
      <c r="C79" s="168"/>
      <c r="D79" s="168"/>
      <c r="E79" s="425" t="s">
        <v>229</v>
      </c>
      <c r="F79" s="426"/>
      <c r="G79" s="426"/>
      <c r="H79" s="426"/>
      <c r="J79" s="168"/>
      <c r="K79" s="168"/>
      <c r="L79" s="169"/>
    </row>
    <row r="80" spans="2:12" ht="15" x14ac:dyDescent="0.3">
      <c r="B80" s="23"/>
      <c r="C80" s="61" t="s">
        <v>232</v>
      </c>
      <c r="D80" s="168"/>
      <c r="E80" s="168"/>
      <c r="F80" s="168"/>
      <c r="G80" s="168"/>
      <c r="H80" s="168"/>
      <c r="J80" s="168"/>
      <c r="K80" s="168"/>
      <c r="L80" s="169"/>
    </row>
    <row r="81" spans="2:65" s="1" customFormat="1" ht="22.5" customHeight="1" x14ac:dyDescent="0.3">
      <c r="B81" s="37"/>
      <c r="C81" s="59"/>
      <c r="D81" s="59"/>
      <c r="E81" s="424" t="s">
        <v>5031</v>
      </c>
      <c r="F81" s="398"/>
      <c r="G81" s="398"/>
      <c r="H81" s="398"/>
      <c r="I81" s="167"/>
      <c r="J81" s="59"/>
      <c r="K81" s="59"/>
      <c r="L81" s="57"/>
    </row>
    <row r="82" spans="2:65" s="1" customFormat="1" ht="14.45" customHeight="1" x14ac:dyDescent="0.3">
      <c r="B82" s="37"/>
      <c r="C82" s="61" t="s">
        <v>238</v>
      </c>
      <c r="D82" s="59"/>
      <c r="E82" s="59"/>
      <c r="F82" s="59"/>
      <c r="G82" s="59"/>
      <c r="H82" s="59"/>
      <c r="I82" s="167"/>
      <c r="J82" s="59"/>
      <c r="K82" s="59"/>
      <c r="L82" s="57"/>
    </row>
    <row r="83" spans="2:65" s="1" customFormat="1" ht="23.25" customHeight="1" x14ac:dyDescent="0.3">
      <c r="B83" s="37"/>
      <c r="C83" s="59"/>
      <c r="D83" s="59"/>
      <c r="E83" s="395" t="str">
        <f>E13</f>
        <v>SO 40.12 - Retenční nádrž RN1D - náhradní výsadba zeleně</v>
      </c>
      <c r="F83" s="398"/>
      <c r="G83" s="398"/>
      <c r="H83" s="398"/>
      <c r="I83" s="167"/>
      <c r="J83" s="59"/>
      <c r="K83" s="59"/>
      <c r="L83" s="57"/>
    </row>
    <row r="84" spans="2:65" s="1" customFormat="1" ht="6.95" customHeight="1" x14ac:dyDescent="0.3">
      <c r="B84" s="37"/>
      <c r="C84" s="59"/>
      <c r="D84" s="59"/>
      <c r="E84" s="59"/>
      <c r="F84" s="59"/>
      <c r="G84" s="59"/>
      <c r="H84" s="59"/>
      <c r="I84" s="167"/>
      <c r="J84" s="59"/>
      <c r="K84" s="59"/>
      <c r="L84" s="57"/>
    </row>
    <row r="85" spans="2:65" s="1" customFormat="1" ht="18" customHeight="1" x14ac:dyDescent="0.3">
      <c r="B85" s="37"/>
      <c r="C85" s="61" t="s">
        <v>24</v>
      </c>
      <c r="D85" s="59"/>
      <c r="E85" s="59"/>
      <c r="F85" s="170" t="str">
        <f>F16</f>
        <v>HRANICE - DRAHOTUŠE</v>
      </c>
      <c r="G85" s="59"/>
      <c r="H85" s="59"/>
      <c r="I85" s="171" t="s">
        <v>26</v>
      </c>
      <c r="J85" s="69" t="str">
        <f>IF(J16="","",J16)</f>
        <v>6.4.2016</v>
      </c>
      <c r="K85" s="59"/>
      <c r="L85" s="57"/>
    </row>
    <row r="86" spans="2:65" s="1" customFormat="1" ht="6.95" customHeight="1" x14ac:dyDescent="0.3">
      <c r="B86" s="37"/>
      <c r="C86" s="59"/>
      <c r="D86" s="59"/>
      <c r="E86" s="59"/>
      <c r="F86" s="59"/>
      <c r="G86" s="59"/>
      <c r="H86" s="59"/>
      <c r="I86" s="167"/>
      <c r="J86" s="59"/>
      <c r="K86" s="59"/>
      <c r="L86" s="57"/>
    </row>
    <row r="87" spans="2:65" s="1" customFormat="1" ht="15" x14ac:dyDescent="0.3">
      <c r="B87" s="37"/>
      <c r="C87" s="61" t="s">
        <v>34</v>
      </c>
      <c r="D87" s="59"/>
      <c r="E87" s="59"/>
      <c r="F87" s="170" t="str">
        <f>E19</f>
        <v>VODOVODY A KANALIZACE PŘEROV a.s.</v>
      </c>
      <c r="G87" s="59"/>
      <c r="H87" s="59"/>
      <c r="I87" s="171" t="s">
        <v>41</v>
      </c>
      <c r="J87" s="170" t="str">
        <f>E25</f>
        <v>JV PROJEKT VH s.r.o., BRNO</v>
      </c>
      <c r="K87" s="59"/>
      <c r="L87" s="57"/>
    </row>
    <row r="88" spans="2:65" s="1" customFormat="1" ht="14.45" customHeight="1" x14ac:dyDescent="0.3">
      <c r="B88" s="37"/>
      <c r="C88" s="61" t="s">
        <v>39</v>
      </c>
      <c r="D88" s="59"/>
      <c r="E88" s="59"/>
      <c r="F88" s="170" t="str">
        <f>IF(E22="","",E22)</f>
        <v/>
      </c>
      <c r="G88" s="59"/>
      <c r="H88" s="59"/>
      <c r="I88" s="167"/>
      <c r="J88" s="59"/>
      <c r="K88" s="59"/>
      <c r="L88" s="57"/>
    </row>
    <row r="89" spans="2:65" s="1" customFormat="1" ht="10.35" customHeight="1" x14ac:dyDescent="0.3">
      <c r="B89" s="37"/>
      <c r="C89" s="59"/>
      <c r="D89" s="59"/>
      <c r="E89" s="59"/>
      <c r="F89" s="59"/>
      <c r="G89" s="59"/>
      <c r="H89" s="59"/>
      <c r="I89" s="167"/>
      <c r="J89" s="59"/>
      <c r="K89" s="59"/>
      <c r="L89" s="57"/>
    </row>
    <row r="90" spans="2:65" s="10" customFormat="1" ht="29.25" customHeight="1" x14ac:dyDescent="0.3">
      <c r="B90" s="172"/>
      <c r="C90" s="173" t="s">
        <v>391</v>
      </c>
      <c r="D90" s="174" t="s">
        <v>64</v>
      </c>
      <c r="E90" s="174" t="s">
        <v>60</v>
      </c>
      <c r="F90" s="174" t="s">
        <v>392</v>
      </c>
      <c r="G90" s="174" t="s">
        <v>393</v>
      </c>
      <c r="H90" s="174" t="s">
        <v>394</v>
      </c>
      <c r="I90" s="175" t="s">
        <v>395</v>
      </c>
      <c r="J90" s="174" t="s">
        <v>333</v>
      </c>
      <c r="K90" s="176" t="s">
        <v>396</v>
      </c>
      <c r="L90" s="177"/>
      <c r="M90" s="77" t="s">
        <v>397</v>
      </c>
      <c r="N90" s="78" t="s">
        <v>49</v>
      </c>
      <c r="O90" s="78" t="s">
        <v>398</v>
      </c>
      <c r="P90" s="78" t="s">
        <v>399</v>
      </c>
      <c r="Q90" s="78" t="s">
        <v>400</v>
      </c>
      <c r="R90" s="78" t="s">
        <v>401</v>
      </c>
      <c r="S90" s="78" t="s">
        <v>402</v>
      </c>
      <c r="T90" s="79" t="s">
        <v>403</v>
      </c>
    </row>
    <row r="91" spans="2:65" s="1" customFormat="1" ht="29.25" customHeight="1" x14ac:dyDescent="0.35">
      <c r="B91" s="37"/>
      <c r="C91" s="83" t="s">
        <v>338</v>
      </c>
      <c r="D91" s="59"/>
      <c r="E91" s="59"/>
      <c r="F91" s="59"/>
      <c r="G91" s="59"/>
      <c r="H91" s="59"/>
      <c r="I91" s="167"/>
      <c r="J91" s="178">
        <f>BK91</f>
        <v>0</v>
      </c>
      <c r="K91" s="59"/>
      <c r="L91" s="57"/>
      <c r="M91" s="80"/>
      <c r="N91" s="81"/>
      <c r="O91" s="81"/>
      <c r="P91" s="179">
        <f>P92</f>
        <v>0</v>
      </c>
      <c r="Q91" s="81"/>
      <c r="R91" s="179">
        <f>R92</f>
        <v>3.4500000000000004E-4</v>
      </c>
      <c r="S91" s="81"/>
      <c r="T91" s="180">
        <f>T92</f>
        <v>0</v>
      </c>
      <c r="AT91" s="19" t="s">
        <v>78</v>
      </c>
      <c r="AU91" s="19" t="s">
        <v>339</v>
      </c>
      <c r="BK91" s="181">
        <f>BK92</f>
        <v>0</v>
      </c>
    </row>
    <row r="92" spans="2:65" s="11" customFormat="1" ht="37.35" customHeight="1" x14ac:dyDescent="0.35">
      <c r="B92" s="182"/>
      <c r="C92" s="183"/>
      <c r="D92" s="184" t="s">
        <v>78</v>
      </c>
      <c r="E92" s="185" t="s">
        <v>404</v>
      </c>
      <c r="F92" s="185" t="s">
        <v>405</v>
      </c>
      <c r="G92" s="183"/>
      <c r="H92" s="183"/>
      <c r="I92" s="186"/>
      <c r="J92" s="187">
        <f>BK92</f>
        <v>0</v>
      </c>
      <c r="K92" s="183"/>
      <c r="L92" s="188"/>
      <c r="M92" s="189"/>
      <c r="N92" s="190"/>
      <c r="O92" s="190"/>
      <c r="P92" s="191">
        <f>P93+P116</f>
        <v>0</v>
      </c>
      <c r="Q92" s="190"/>
      <c r="R92" s="191">
        <f>R93+R116</f>
        <v>3.4500000000000004E-4</v>
      </c>
      <c r="S92" s="190"/>
      <c r="T92" s="192">
        <f>T93+T116</f>
        <v>0</v>
      </c>
      <c r="AR92" s="193" t="s">
        <v>23</v>
      </c>
      <c r="AT92" s="194" t="s">
        <v>78</v>
      </c>
      <c r="AU92" s="194" t="s">
        <v>79</v>
      </c>
      <c r="AY92" s="193" t="s">
        <v>406</v>
      </c>
      <c r="BK92" s="195">
        <f>BK93+BK116</f>
        <v>0</v>
      </c>
    </row>
    <row r="93" spans="2:65" s="11" customFormat="1" ht="19.899999999999999" customHeight="1" x14ac:dyDescent="0.3">
      <c r="B93" s="182"/>
      <c r="C93" s="183"/>
      <c r="D93" s="198" t="s">
        <v>78</v>
      </c>
      <c r="E93" s="199" t="s">
        <v>23</v>
      </c>
      <c r="F93" s="199" t="s">
        <v>6201</v>
      </c>
      <c r="G93" s="183"/>
      <c r="H93" s="183"/>
      <c r="I93" s="186"/>
      <c r="J93" s="200">
        <f>BK93</f>
        <v>0</v>
      </c>
      <c r="K93" s="183"/>
      <c r="L93" s="188"/>
      <c r="M93" s="189"/>
      <c r="N93" s="190"/>
      <c r="O93" s="190"/>
      <c r="P93" s="191">
        <f>SUM(P94:P115)</f>
        <v>0</v>
      </c>
      <c r="Q93" s="190"/>
      <c r="R93" s="191">
        <f>SUM(R94:R115)</f>
        <v>3.4500000000000004E-4</v>
      </c>
      <c r="S93" s="190"/>
      <c r="T93" s="192">
        <f>SUM(T94:T115)</f>
        <v>0</v>
      </c>
      <c r="AR93" s="193" t="s">
        <v>23</v>
      </c>
      <c r="AT93" s="194" t="s">
        <v>78</v>
      </c>
      <c r="AU93" s="194" t="s">
        <v>23</v>
      </c>
      <c r="AY93" s="193" t="s">
        <v>406</v>
      </c>
      <c r="BK93" s="195">
        <f>SUM(BK94:BK115)</f>
        <v>0</v>
      </c>
    </row>
    <row r="94" spans="2:65" s="1" customFormat="1" ht="31.5" customHeight="1" x14ac:dyDescent="0.3">
      <c r="B94" s="37"/>
      <c r="C94" s="201" t="s">
        <v>23</v>
      </c>
      <c r="D94" s="201" t="s">
        <v>410</v>
      </c>
      <c r="E94" s="202" t="s">
        <v>6202</v>
      </c>
      <c r="F94" s="203" t="s">
        <v>6203</v>
      </c>
      <c r="G94" s="204" t="s">
        <v>1363</v>
      </c>
      <c r="H94" s="205">
        <v>5</v>
      </c>
      <c r="I94" s="206"/>
      <c r="J94" s="207">
        <f t="shared" ref="J94:J115" si="0">ROUND(I94*H94,2)</f>
        <v>0</v>
      </c>
      <c r="K94" s="203" t="s">
        <v>414</v>
      </c>
      <c r="L94" s="57"/>
      <c r="M94" s="208" t="s">
        <v>36</v>
      </c>
      <c r="N94" s="209" t="s">
        <v>50</v>
      </c>
      <c r="O94" s="38"/>
      <c r="P94" s="210">
        <f t="shared" ref="P94:P115" si="1">O94*H94</f>
        <v>0</v>
      </c>
      <c r="Q94" s="210">
        <v>0</v>
      </c>
      <c r="R94" s="210">
        <f t="shared" ref="R94:R115" si="2">Q94*H94</f>
        <v>0</v>
      </c>
      <c r="S94" s="210">
        <v>0</v>
      </c>
      <c r="T94" s="211">
        <f t="shared" ref="T94:T115" si="3">S94*H94</f>
        <v>0</v>
      </c>
      <c r="AR94" s="19" t="s">
        <v>415</v>
      </c>
      <c r="AT94" s="19" t="s">
        <v>410</v>
      </c>
      <c r="AU94" s="19" t="s">
        <v>87</v>
      </c>
      <c r="AY94" s="19" t="s">
        <v>406</v>
      </c>
      <c r="BE94" s="212">
        <f t="shared" ref="BE94:BE115" si="4">IF(N94="základní",J94,0)</f>
        <v>0</v>
      </c>
      <c r="BF94" s="212">
        <f t="shared" ref="BF94:BF115" si="5">IF(N94="snížená",J94,0)</f>
        <v>0</v>
      </c>
      <c r="BG94" s="212">
        <f t="shared" ref="BG94:BG115" si="6">IF(N94="zákl. přenesená",J94,0)</f>
        <v>0</v>
      </c>
      <c r="BH94" s="212">
        <f t="shared" ref="BH94:BH115" si="7">IF(N94="sníž. přenesená",J94,0)</f>
        <v>0</v>
      </c>
      <c r="BI94" s="212">
        <f t="shared" ref="BI94:BI115" si="8">IF(N94="nulová",J94,0)</f>
        <v>0</v>
      </c>
      <c r="BJ94" s="19" t="s">
        <v>23</v>
      </c>
      <c r="BK94" s="212">
        <f t="shared" ref="BK94:BK115" si="9">ROUND(I94*H94,2)</f>
        <v>0</v>
      </c>
      <c r="BL94" s="19" t="s">
        <v>415</v>
      </c>
      <c r="BM94" s="19" t="s">
        <v>6204</v>
      </c>
    </row>
    <row r="95" spans="2:65" s="1" customFormat="1" ht="31.5" customHeight="1" x14ac:dyDescent="0.3">
      <c r="B95" s="37"/>
      <c r="C95" s="201" t="s">
        <v>87</v>
      </c>
      <c r="D95" s="201" t="s">
        <v>410</v>
      </c>
      <c r="E95" s="202" t="s">
        <v>6205</v>
      </c>
      <c r="F95" s="203" t="s">
        <v>6206</v>
      </c>
      <c r="G95" s="204" t="s">
        <v>1363</v>
      </c>
      <c r="H95" s="205">
        <v>80</v>
      </c>
      <c r="I95" s="206"/>
      <c r="J95" s="207">
        <f t="shared" si="0"/>
        <v>0</v>
      </c>
      <c r="K95" s="203" t="s">
        <v>414</v>
      </c>
      <c r="L95" s="57"/>
      <c r="M95" s="208" t="s">
        <v>36</v>
      </c>
      <c r="N95" s="209" t="s">
        <v>50</v>
      </c>
      <c r="O95" s="38"/>
      <c r="P95" s="210">
        <f t="shared" si="1"/>
        <v>0</v>
      </c>
      <c r="Q95" s="210">
        <v>0</v>
      </c>
      <c r="R95" s="210">
        <f t="shared" si="2"/>
        <v>0</v>
      </c>
      <c r="S95" s="210">
        <v>0</v>
      </c>
      <c r="T95" s="211">
        <f t="shared" si="3"/>
        <v>0</v>
      </c>
      <c r="AR95" s="19" t="s">
        <v>415</v>
      </c>
      <c r="AT95" s="19" t="s">
        <v>410</v>
      </c>
      <c r="AU95" s="19" t="s">
        <v>87</v>
      </c>
      <c r="AY95" s="19" t="s">
        <v>406</v>
      </c>
      <c r="BE95" s="212">
        <f t="shared" si="4"/>
        <v>0</v>
      </c>
      <c r="BF95" s="212">
        <f t="shared" si="5"/>
        <v>0</v>
      </c>
      <c r="BG95" s="212">
        <f t="shared" si="6"/>
        <v>0</v>
      </c>
      <c r="BH95" s="212">
        <f t="shared" si="7"/>
        <v>0</v>
      </c>
      <c r="BI95" s="212">
        <f t="shared" si="8"/>
        <v>0</v>
      </c>
      <c r="BJ95" s="19" t="s">
        <v>23</v>
      </c>
      <c r="BK95" s="212">
        <f t="shared" si="9"/>
        <v>0</v>
      </c>
      <c r="BL95" s="19" t="s">
        <v>415</v>
      </c>
      <c r="BM95" s="19" t="s">
        <v>6207</v>
      </c>
    </row>
    <row r="96" spans="2:65" s="1" customFormat="1" ht="22.5" customHeight="1" x14ac:dyDescent="0.3">
      <c r="B96" s="37"/>
      <c r="C96" s="201" t="s">
        <v>94</v>
      </c>
      <c r="D96" s="201" t="s">
        <v>410</v>
      </c>
      <c r="E96" s="202" t="s">
        <v>6208</v>
      </c>
      <c r="F96" s="203" t="s">
        <v>6209</v>
      </c>
      <c r="G96" s="204" t="s">
        <v>1363</v>
      </c>
      <c r="H96" s="205">
        <v>5</v>
      </c>
      <c r="I96" s="206"/>
      <c r="J96" s="207">
        <f t="shared" si="0"/>
        <v>0</v>
      </c>
      <c r="K96" s="203" t="s">
        <v>414</v>
      </c>
      <c r="L96" s="57"/>
      <c r="M96" s="208" t="s">
        <v>36</v>
      </c>
      <c r="N96" s="209" t="s">
        <v>50</v>
      </c>
      <c r="O96" s="38"/>
      <c r="P96" s="210">
        <f t="shared" si="1"/>
        <v>0</v>
      </c>
      <c r="Q96" s="210">
        <v>0</v>
      </c>
      <c r="R96" s="210">
        <f t="shared" si="2"/>
        <v>0</v>
      </c>
      <c r="S96" s="210">
        <v>0</v>
      </c>
      <c r="T96" s="211">
        <f t="shared" si="3"/>
        <v>0</v>
      </c>
      <c r="AR96" s="19" t="s">
        <v>415</v>
      </c>
      <c r="AT96" s="19" t="s">
        <v>410</v>
      </c>
      <c r="AU96" s="19" t="s">
        <v>87</v>
      </c>
      <c r="AY96" s="19" t="s">
        <v>406</v>
      </c>
      <c r="BE96" s="212">
        <f t="shared" si="4"/>
        <v>0</v>
      </c>
      <c r="BF96" s="212">
        <f t="shared" si="5"/>
        <v>0</v>
      </c>
      <c r="BG96" s="212">
        <f t="shared" si="6"/>
        <v>0</v>
      </c>
      <c r="BH96" s="212">
        <f t="shared" si="7"/>
        <v>0</v>
      </c>
      <c r="BI96" s="212">
        <f t="shared" si="8"/>
        <v>0</v>
      </c>
      <c r="BJ96" s="19" t="s">
        <v>23</v>
      </c>
      <c r="BK96" s="212">
        <f t="shared" si="9"/>
        <v>0</v>
      </c>
      <c r="BL96" s="19" t="s">
        <v>415</v>
      </c>
      <c r="BM96" s="19" t="s">
        <v>6210</v>
      </c>
    </row>
    <row r="97" spans="2:65" s="1" customFormat="1" ht="22.5" customHeight="1" x14ac:dyDescent="0.3">
      <c r="B97" s="37"/>
      <c r="C97" s="201" t="s">
        <v>415</v>
      </c>
      <c r="D97" s="201" t="s">
        <v>410</v>
      </c>
      <c r="E97" s="202" t="s">
        <v>6211</v>
      </c>
      <c r="F97" s="203" t="s">
        <v>6212</v>
      </c>
      <c r="G97" s="204" t="s">
        <v>1363</v>
      </c>
      <c r="H97" s="205">
        <v>80</v>
      </c>
      <c r="I97" s="206"/>
      <c r="J97" s="207">
        <f t="shared" si="0"/>
        <v>0</v>
      </c>
      <c r="K97" s="203" t="s">
        <v>414</v>
      </c>
      <c r="L97" s="57"/>
      <c r="M97" s="208" t="s">
        <v>36</v>
      </c>
      <c r="N97" s="209" t="s">
        <v>50</v>
      </c>
      <c r="O97" s="38"/>
      <c r="P97" s="210">
        <f t="shared" si="1"/>
        <v>0</v>
      </c>
      <c r="Q97" s="210">
        <v>0</v>
      </c>
      <c r="R97" s="210">
        <f t="shared" si="2"/>
        <v>0</v>
      </c>
      <c r="S97" s="210">
        <v>0</v>
      </c>
      <c r="T97" s="211">
        <f t="shared" si="3"/>
        <v>0</v>
      </c>
      <c r="AR97" s="19" t="s">
        <v>415</v>
      </c>
      <c r="AT97" s="19" t="s">
        <v>410</v>
      </c>
      <c r="AU97" s="19" t="s">
        <v>87</v>
      </c>
      <c r="AY97" s="19" t="s">
        <v>406</v>
      </c>
      <c r="BE97" s="212">
        <f t="shared" si="4"/>
        <v>0</v>
      </c>
      <c r="BF97" s="212">
        <f t="shared" si="5"/>
        <v>0</v>
      </c>
      <c r="BG97" s="212">
        <f t="shared" si="6"/>
        <v>0</v>
      </c>
      <c r="BH97" s="212">
        <f t="shared" si="7"/>
        <v>0</v>
      </c>
      <c r="BI97" s="212">
        <f t="shared" si="8"/>
        <v>0</v>
      </c>
      <c r="BJ97" s="19" t="s">
        <v>23</v>
      </c>
      <c r="BK97" s="212">
        <f t="shared" si="9"/>
        <v>0</v>
      </c>
      <c r="BL97" s="19" t="s">
        <v>415</v>
      </c>
      <c r="BM97" s="19" t="s">
        <v>6213</v>
      </c>
    </row>
    <row r="98" spans="2:65" s="1" customFormat="1" ht="22.5" customHeight="1" x14ac:dyDescent="0.3">
      <c r="B98" s="37"/>
      <c r="C98" s="201" t="s">
        <v>440</v>
      </c>
      <c r="D98" s="201" t="s">
        <v>410</v>
      </c>
      <c r="E98" s="202" t="s">
        <v>6214</v>
      </c>
      <c r="F98" s="203" t="s">
        <v>6215</v>
      </c>
      <c r="G98" s="204" t="s">
        <v>501</v>
      </c>
      <c r="H98" s="205">
        <v>1E-3</v>
      </c>
      <c r="I98" s="206"/>
      <c r="J98" s="207">
        <f t="shared" si="0"/>
        <v>0</v>
      </c>
      <c r="K98" s="203" t="s">
        <v>414</v>
      </c>
      <c r="L98" s="57"/>
      <c r="M98" s="208" t="s">
        <v>36</v>
      </c>
      <c r="N98" s="209" t="s">
        <v>50</v>
      </c>
      <c r="O98" s="38"/>
      <c r="P98" s="210">
        <f t="shared" si="1"/>
        <v>0</v>
      </c>
      <c r="Q98" s="210">
        <v>0</v>
      </c>
      <c r="R98" s="210">
        <f t="shared" si="2"/>
        <v>0</v>
      </c>
      <c r="S98" s="210">
        <v>0</v>
      </c>
      <c r="T98" s="211">
        <f t="shared" si="3"/>
        <v>0</v>
      </c>
      <c r="AR98" s="19" t="s">
        <v>415</v>
      </c>
      <c r="AT98" s="19" t="s">
        <v>410</v>
      </c>
      <c r="AU98" s="19" t="s">
        <v>87</v>
      </c>
      <c r="AY98" s="19" t="s">
        <v>406</v>
      </c>
      <c r="BE98" s="212">
        <f t="shared" si="4"/>
        <v>0</v>
      </c>
      <c r="BF98" s="212">
        <f t="shared" si="5"/>
        <v>0</v>
      </c>
      <c r="BG98" s="212">
        <f t="shared" si="6"/>
        <v>0</v>
      </c>
      <c r="BH98" s="212">
        <f t="shared" si="7"/>
        <v>0</v>
      </c>
      <c r="BI98" s="212">
        <f t="shared" si="8"/>
        <v>0</v>
      </c>
      <c r="BJ98" s="19" t="s">
        <v>23</v>
      </c>
      <c r="BK98" s="212">
        <f t="shared" si="9"/>
        <v>0</v>
      </c>
      <c r="BL98" s="19" t="s">
        <v>415</v>
      </c>
      <c r="BM98" s="19" t="s">
        <v>6216</v>
      </c>
    </row>
    <row r="99" spans="2:65" s="1" customFormat="1" ht="22.5" customHeight="1" x14ac:dyDescent="0.3">
      <c r="B99" s="37"/>
      <c r="C99" s="201" t="s">
        <v>446</v>
      </c>
      <c r="D99" s="201" t="s">
        <v>410</v>
      </c>
      <c r="E99" s="202" t="s">
        <v>6217</v>
      </c>
      <c r="F99" s="203" t="s">
        <v>6218</v>
      </c>
      <c r="G99" s="204" t="s">
        <v>536</v>
      </c>
      <c r="H99" s="205">
        <v>2.5</v>
      </c>
      <c r="I99" s="206"/>
      <c r="J99" s="207">
        <f t="shared" si="0"/>
        <v>0</v>
      </c>
      <c r="K99" s="203" t="s">
        <v>36</v>
      </c>
      <c r="L99" s="57"/>
      <c r="M99" s="208" t="s">
        <v>36</v>
      </c>
      <c r="N99" s="209" t="s">
        <v>50</v>
      </c>
      <c r="O99" s="38"/>
      <c r="P99" s="210">
        <f t="shared" si="1"/>
        <v>0</v>
      </c>
      <c r="Q99" s="210">
        <v>0</v>
      </c>
      <c r="R99" s="210">
        <f t="shared" si="2"/>
        <v>0</v>
      </c>
      <c r="S99" s="210">
        <v>0</v>
      </c>
      <c r="T99" s="211">
        <f t="shared" si="3"/>
        <v>0</v>
      </c>
      <c r="AR99" s="19" t="s">
        <v>415</v>
      </c>
      <c r="AT99" s="19" t="s">
        <v>410</v>
      </c>
      <c r="AU99" s="19" t="s">
        <v>87</v>
      </c>
      <c r="AY99" s="19" t="s">
        <v>406</v>
      </c>
      <c r="BE99" s="212">
        <f t="shared" si="4"/>
        <v>0</v>
      </c>
      <c r="BF99" s="212">
        <f t="shared" si="5"/>
        <v>0</v>
      </c>
      <c r="BG99" s="212">
        <f t="shared" si="6"/>
        <v>0</v>
      </c>
      <c r="BH99" s="212">
        <f t="shared" si="7"/>
        <v>0</v>
      </c>
      <c r="BI99" s="212">
        <f t="shared" si="8"/>
        <v>0</v>
      </c>
      <c r="BJ99" s="19" t="s">
        <v>23</v>
      </c>
      <c r="BK99" s="212">
        <f t="shared" si="9"/>
        <v>0</v>
      </c>
      <c r="BL99" s="19" t="s">
        <v>415</v>
      </c>
      <c r="BM99" s="19" t="s">
        <v>6219</v>
      </c>
    </row>
    <row r="100" spans="2:65" s="1" customFormat="1" ht="22.5" customHeight="1" x14ac:dyDescent="0.3">
      <c r="B100" s="37"/>
      <c r="C100" s="201" t="s">
        <v>452</v>
      </c>
      <c r="D100" s="201" t="s">
        <v>410</v>
      </c>
      <c r="E100" s="202" t="s">
        <v>6220</v>
      </c>
      <c r="F100" s="203" t="s">
        <v>6221</v>
      </c>
      <c r="G100" s="204" t="s">
        <v>1363</v>
      </c>
      <c r="H100" s="205">
        <v>5</v>
      </c>
      <c r="I100" s="206"/>
      <c r="J100" s="207">
        <f t="shared" si="0"/>
        <v>0</v>
      </c>
      <c r="K100" s="203" t="s">
        <v>414</v>
      </c>
      <c r="L100" s="57"/>
      <c r="M100" s="208" t="s">
        <v>36</v>
      </c>
      <c r="N100" s="209" t="s">
        <v>50</v>
      </c>
      <c r="O100" s="38"/>
      <c r="P100" s="210">
        <f t="shared" si="1"/>
        <v>0</v>
      </c>
      <c r="Q100" s="210">
        <v>6.0000000000000002E-5</v>
      </c>
      <c r="R100" s="210">
        <f t="shared" si="2"/>
        <v>3.0000000000000003E-4</v>
      </c>
      <c r="S100" s="210">
        <v>0</v>
      </c>
      <c r="T100" s="211">
        <f t="shared" si="3"/>
        <v>0</v>
      </c>
      <c r="AR100" s="19" t="s">
        <v>415</v>
      </c>
      <c r="AT100" s="19" t="s">
        <v>410</v>
      </c>
      <c r="AU100" s="19" t="s">
        <v>87</v>
      </c>
      <c r="AY100" s="19" t="s">
        <v>406</v>
      </c>
      <c r="BE100" s="212">
        <f t="shared" si="4"/>
        <v>0</v>
      </c>
      <c r="BF100" s="212">
        <f t="shared" si="5"/>
        <v>0</v>
      </c>
      <c r="BG100" s="212">
        <f t="shared" si="6"/>
        <v>0</v>
      </c>
      <c r="BH100" s="212">
        <f t="shared" si="7"/>
        <v>0</v>
      </c>
      <c r="BI100" s="212">
        <f t="shared" si="8"/>
        <v>0</v>
      </c>
      <c r="BJ100" s="19" t="s">
        <v>23</v>
      </c>
      <c r="BK100" s="212">
        <f t="shared" si="9"/>
        <v>0</v>
      </c>
      <c r="BL100" s="19" t="s">
        <v>415</v>
      </c>
      <c r="BM100" s="19" t="s">
        <v>6222</v>
      </c>
    </row>
    <row r="101" spans="2:65" s="1" customFormat="1" ht="22.5" customHeight="1" x14ac:dyDescent="0.3">
      <c r="B101" s="37"/>
      <c r="C101" s="201" t="s">
        <v>457</v>
      </c>
      <c r="D101" s="201" t="s">
        <v>410</v>
      </c>
      <c r="E101" s="202" t="s">
        <v>6223</v>
      </c>
      <c r="F101" s="203" t="s">
        <v>6224</v>
      </c>
      <c r="G101" s="204" t="s">
        <v>466</v>
      </c>
      <c r="H101" s="205">
        <v>1.5</v>
      </c>
      <c r="I101" s="206"/>
      <c r="J101" s="207">
        <f t="shared" si="0"/>
        <v>0</v>
      </c>
      <c r="K101" s="203" t="s">
        <v>414</v>
      </c>
      <c r="L101" s="57"/>
      <c r="M101" s="208" t="s">
        <v>36</v>
      </c>
      <c r="N101" s="209" t="s">
        <v>50</v>
      </c>
      <c r="O101" s="38"/>
      <c r="P101" s="210">
        <f t="shared" si="1"/>
        <v>0</v>
      </c>
      <c r="Q101" s="210">
        <v>3.0000000000000001E-5</v>
      </c>
      <c r="R101" s="210">
        <f t="shared" si="2"/>
        <v>4.5000000000000003E-5</v>
      </c>
      <c r="S101" s="210">
        <v>0</v>
      </c>
      <c r="T101" s="211">
        <f t="shared" si="3"/>
        <v>0</v>
      </c>
      <c r="AR101" s="19" t="s">
        <v>415</v>
      </c>
      <c r="AT101" s="19" t="s">
        <v>410</v>
      </c>
      <c r="AU101" s="19" t="s">
        <v>87</v>
      </c>
      <c r="AY101" s="19" t="s">
        <v>406</v>
      </c>
      <c r="BE101" s="212">
        <f t="shared" si="4"/>
        <v>0</v>
      </c>
      <c r="BF101" s="212">
        <f t="shared" si="5"/>
        <v>0</v>
      </c>
      <c r="BG101" s="212">
        <f t="shared" si="6"/>
        <v>0</v>
      </c>
      <c r="BH101" s="212">
        <f t="shared" si="7"/>
        <v>0</v>
      </c>
      <c r="BI101" s="212">
        <f t="shared" si="8"/>
        <v>0</v>
      </c>
      <c r="BJ101" s="19" t="s">
        <v>23</v>
      </c>
      <c r="BK101" s="212">
        <f t="shared" si="9"/>
        <v>0</v>
      </c>
      <c r="BL101" s="19" t="s">
        <v>415</v>
      </c>
      <c r="BM101" s="19" t="s">
        <v>6225</v>
      </c>
    </row>
    <row r="102" spans="2:65" s="1" customFormat="1" ht="22.5" customHeight="1" x14ac:dyDescent="0.3">
      <c r="B102" s="37"/>
      <c r="C102" s="201" t="s">
        <v>463</v>
      </c>
      <c r="D102" s="201" t="s">
        <v>410</v>
      </c>
      <c r="E102" s="202" t="s">
        <v>6226</v>
      </c>
      <c r="F102" s="203" t="s">
        <v>6227</v>
      </c>
      <c r="G102" s="204" t="s">
        <v>1363</v>
      </c>
      <c r="H102" s="205">
        <v>5</v>
      </c>
      <c r="I102" s="206"/>
      <c r="J102" s="207">
        <f t="shared" si="0"/>
        <v>0</v>
      </c>
      <c r="K102" s="203" t="s">
        <v>414</v>
      </c>
      <c r="L102" s="57"/>
      <c r="M102" s="208" t="s">
        <v>36</v>
      </c>
      <c r="N102" s="209" t="s">
        <v>50</v>
      </c>
      <c r="O102" s="38"/>
      <c r="P102" s="210">
        <f t="shared" si="1"/>
        <v>0</v>
      </c>
      <c r="Q102" s="210">
        <v>0</v>
      </c>
      <c r="R102" s="210">
        <f t="shared" si="2"/>
        <v>0</v>
      </c>
      <c r="S102" s="210">
        <v>0</v>
      </c>
      <c r="T102" s="211">
        <f t="shared" si="3"/>
        <v>0</v>
      </c>
      <c r="AR102" s="19" t="s">
        <v>415</v>
      </c>
      <c r="AT102" s="19" t="s">
        <v>410</v>
      </c>
      <c r="AU102" s="19" t="s">
        <v>87</v>
      </c>
      <c r="AY102" s="19" t="s">
        <v>406</v>
      </c>
      <c r="BE102" s="212">
        <f t="shared" si="4"/>
        <v>0</v>
      </c>
      <c r="BF102" s="212">
        <f t="shared" si="5"/>
        <v>0</v>
      </c>
      <c r="BG102" s="212">
        <f t="shared" si="6"/>
        <v>0</v>
      </c>
      <c r="BH102" s="212">
        <f t="shared" si="7"/>
        <v>0</v>
      </c>
      <c r="BI102" s="212">
        <f t="shared" si="8"/>
        <v>0</v>
      </c>
      <c r="BJ102" s="19" t="s">
        <v>23</v>
      </c>
      <c r="BK102" s="212">
        <f t="shared" si="9"/>
        <v>0</v>
      </c>
      <c r="BL102" s="19" t="s">
        <v>415</v>
      </c>
      <c r="BM102" s="19" t="s">
        <v>6228</v>
      </c>
    </row>
    <row r="103" spans="2:65" s="1" customFormat="1" ht="22.5" customHeight="1" x14ac:dyDescent="0.3">
      <c r="B103" s="37"/>
      <c r="C103" s="201" t="s">
        <v>28</v>
      </c>
      <c r="D103" s="201" t="s">
        <v>410</v>
      </c>
      <c r="E103" s="202" t="s">
        <v>6229</v>
      </c>
      <c r="F103" s="203" t="s">
        <v>6230</v>
      </c>
      <c r="G103" s="204" t="s">
        <v>466</v>
      </c>
      <c r="H103" s="205">
        <v>30</v>
      </c>
      <c r="I103" s="206"/>
      <c r="J103" s="207">
        <f t="shared" si="0"/>
        <v>0</v>
      </c>
      <c r="K103" s="203" t="s">
        <v>414</v>
      </c>
      <c r="L103" s="57"/>
      <c r="M103" s="208" t="s">
        <v>36</v>
      </c>
      <c r="N103" s="209" t="s">
        <v>50</v>
      </c>
      <c r="O103" s="38"/>
      <c r="P103" s="210">
        <f t="shared" si="1"/>
        <v>0</v>
      </c>
      <c r="Q103" s="210">
        <v>0</v>
      </c>
      <c r="R103" s="210">
        <f t="shared" si="2"/>
        <v>0</v>
      </c>
      <c r="S103" s="210">
        <v>0</v>
      </c>
      <c r="T103" s="211">
        <f t="shared" si="3"/>
        <v>0</v>
      </c>
      <c r="AR103" s="19" t="s">
        <v>415</v>
      </c>
      <c r="AT103" s="19" t="s">
        <v>410</v>
      </c>
      <c r="AU103" s="19" t="s">
        <v>87</v>
      </c>
      <c r="AY103" s="19" t="s">
        <v>406</v>
      </c>
      <c r="BE103" s="212">
        <f t="shared" si="4"/>
        <v>0</v>
      </c>
      <c r="BF103" s="212">
        <f t="shared" si="5"/>
        <v>0</v>
      </c>
      <c r="BG103" s="212">
        <f t="shared" si="6"/>
        <v>0</v>
      </c>
      <c r="BH103" s="212">
        <f t="shared" si="7"/>
        <v>0</v>
      </c>
      <c r="BI103" s="212">
        <f t="shared" si="8"/>
        <v>0</v>
      </c>
      <c r="BJ103" s="19" t="s">
        <v>23</v>
      </c>
      <c r="BK103" s="212">
        <f t="shared" si="9"/>
        <v>0</v>
      </c>
      <c r="BL103" s="19" t="s">
        <v>415</v>
      </c>
      <c r="BM103" s="19" t="s">
        <v>6231</v>
      </c>
    </row>
    <row r="104" spans="2:65" s="1" customFormat="1" ht="22.5" customHeight="1" x14ac:dyDescent="0.3">
      <c r="B104" s="37"/>
      <c r="C104" s="201" t="s">
        <v>408</v>
      </c>
      <c r="D104" s="201" t="s">
        <v>410</v>
      </c>
      <c r="E104" s="202" t="s">
        <v>6232</v>
      </c>
      <c r="F104" s="203" t="s">
        <v>6233</v>
      </c>
      <c r="G104" s="204" t="s">
        <v>466</v>
      </c>
      <c r="H104" s="205">
        <v>60</v>
      </c>
      <c r="I104" s="206"/>
      <c r="J104" s="207">
        <f t="shared" si="0"/>
        <v>0</v>
      </c>
      <c r="K104" s="203" t="s">
        <v>36</v>
      </c>
      <c r="L104" s="57"/>
      <c r="M104" s="208" t="s">
        <v>36</v>
      </c>
      <c r="N104" s="209" t="s">
        <v>50</v>
      </c>
      <c r="O104" s="38"/>
      <c r="P104" s="210">
        <f t="shared" si="1"/>
        <v>0</v>
      </c>
      <c r="Q104" s="210">
        <v>0</v>
      </c>
      <c r="R104" s="210">
        <f t="shared" si="2"/>
        <v>0</v>
      </c>
      <c r="S104" s="210">
        <v>0</v>
      </c>
      <c r="T104" s="211">
        <f t="shared" si="3"/>
        <v>0</v>
      </c>
      <c r="AR104" s="19" t="s">
        <v>415</v>
      </c>
      <c r="AT104" s="19" t="s">
        <v>410</v>
      </c>
      <c r="AU104" s="19" t="s">
        <v>87</v>
      </c>
      <c r="AY104" s="19" t="s">
        <v>406</v>
      </c>
      <c r="BE104" s="212">
        <f t="shared" si="4"/>
        <v>0</v>
      </c>
      <c r="BF104" s="212">
        <f t="shared" si="5"/>
        <v>0</v>
      </c>
      <c r="BG104" s="212">
        <f t="shared" si="6"/>
        <v>0</v>
      </c>
      <c r="BH104" s="212">
        <f t="shared" si="7"/>
        <v>0</v>
      </c>
      <c r="BI104" s="212">
        <f t="shared" si="8"/>
        <v>0</v>
      </c>
      <c r="BJ104" s="19" t="s">
        <v>23</v>
      </c>
      <c r="BK104" s="212">
        <f t="shared" si="9"/>
        <v>0</v>
      </c>
      <c r="BL104" s="19" t="s">
        <v>415</v>
      </c>
      <c r="BM104" s="19" t="s">
        <v>6234</v>
      </c>
    </row>
    <row r="105" spans="2:65" s="1" customFormat="1" ht="22.5" customHeight="1" x14ac:dyDescent="0.3">
      <c r="B105" s="37"/>
      <c r="C105" s="201" t="s">
        <v>476</v>
      </c>
      <c r="D105" s="201" t="s">
        <v>410</v>
      </c>
      <c r="E105" s="202" t="s">
        <v>6235</v>
      </c>
      <c r="F105" s="203" t="s">
        <v>6236</v>
      </c>
      <c r="G105" s="204" t="s">
        <v>466</v>
      </c>
      <c r="H105" s="205">
        <v>35</v>
      </c>
      <c r="I105" s="206"/>
      <c r="J105" s="207">
        <f t="shared" si="0"/>
        <v>0</v>
      </c>
      <c r="K105" s="203" t="s">
        <v>414</v>
      </c>
      <c r="L105" s="57"/>
      <c r="M105" s="208" t="s">
        <v>36</v>
      </c>
      <c r="N105" s="209" t="s">
        <v>50</v>
      </c>
      <c r="O105" s="38"/>
      <c r="P105" s="210">
        <f t="shared" si="1"/>
        <v>0</v>
      </c>
      <c r="Q105" s="210">
        <v>0</v>
      </c>
      <c r="R105" s="210">
        <f t="shared" si="2"/>
        <v>0</v>
      </c>
      <c r="S105" s="210">
        <v>0</v>
      </c>
      <c r="T105" s="211">
        <f t="shared" si="3"/>
        <v>0</v>
      </c>
      <c r="AR105" s="19" t="s">
        <v>415</v>
      </c>
      <c r="AT105" s="19" t="s">
        <v>410</v>
      </c>
      <c r="AU105" s="19" t="s">
        <v>87</v>
      </c>
      <c r="AY105" s="19" t="s">
        <v>406</v>
      </c>
      <c r="BE105" s="212">
        <f t="shared" si="4"/>
        <v>0</v>
      </c>
      <c r="BF105" s="212">
        <f t="shared" si="5"/>
        <v>0</v>
      </c>
      <c r="BG105" s="212">
        <f t="shared" si="6"/>
        <v>0</v>
      </c>
      <c r="BH105" s="212">
        <f t="shared" si="7"/>
        <v>0</v>
      </c>
      <c r="BI105" s="212">
        <f t="shared" si="8"/>
        <v>0</v>
      </c>
      <c r="BJ105" s="19" t="s">
        <v>23</v>
      </c>
      <c r="BK105" s="212">
        <f t="shared" si="9"/>
        <v>0</v>
      </c>
      <c r="BL105" s="19" t="s">
        <v>415</v>
      </c>
      <c r="BM105" s="19" t="s">
        <v>6237</v>
      </c>
    </row>
    <row r="106" spans="2:65" s="1" customFormat="1" ht="22.5" customHeight="1" x14ac:dyDescent="0.3">
      <c r="B106" s="37"/>
      <c r="C106" s="201" t="s">
        <v>314</v>
      </c>
      <c r="D106" s="201" t="s">
        <v>410</v>
      </c>
      <c r="E106" s="202" t="s">
        <v>6238</v>
      </c>
      <c r="F106" s="203" t="s">
        <v>6239</v>
      </c>
      <c r="G106" s="204" t="s">
        <v>413</v>
      </c>
      <c r="H106" s="205">
        <v>3.5</v>
      </c>
      <c r="I106" s="206"/>
      <c r="J106" s="207">
        <f t="shared" si="0"/>
        <v>0</v>
      </c>
      <c r="K106" s="203" t="s">
        <v>414</v>
      </c>
      <c r="L106" s="57"/>
      <c r="M106" s="208" t="s">
        <v>36</v>
      </c>
      <c r="N106" s="209" t="s">
        <v>50</v>
      </c>
      <c r="O106" s="38"/>
      <c r="P106" s="210">
        <f t="shared" si="1"/>
        <v>0</v>
      </c>
      <c r="Q106" s="210">
        <v>0</v>
      </c>
      <c r="R106" s="210">
        <f t="shared" si="2"/>
        <v>0</v>
      </c>
      <c r="S106" s="210">
        <v>0</v>
      </c>
      <c r="T106" s="211">
        <f t="shared" si="3"/>
        <v>0</v>
      </c>
      <c r="AR106" s="19" t="s">
        <v>415</v>
      </c>
      <c r="AT106" s="19" t="s">
        <v>410</v>
      </c>
      <c r="AU106" s="19" t="s">
        <v>87</v>
      </c>
      <c r="AY106" s="19" t="s">
        <v>406</v>
      </c>
      <c r="BE106" s="212">
        <f t="shared" si="4"/>
        <v>0</v>
      </c>
      <c r="BF106" s="212">
        <f t="shared" si="5"/>
        <v>0</v>
      </c>
      <c r="BG106" s="212">
        <f t="shared" si="6"/>
        <v>0</v>
      </c>
      <c r="BH106" s="212">
        <f t="shared" si="7"/>
        <v>0</v>
      </c>
      <c r="BI106" s="212">
        <f t="shared" si="8"/>
        <v>0</v>
      </c>
      <c r="BJ106" s="19" t="s">
        <v>23</v>
      </c>
      <c r="BK106" s="212">
        <f t="shared" si="9"/>
        <v>0</v>
      </c>
      <c r="BL106" s="19" t="s">
        <v>415</v>
      </c>
      <c r="BM106" s="19" t="s">
        <v>6240</v>
      </c>
    </row>
    <row r="107" spans="2:65" s="1" customFormat="1" ht="22.5" customHeight="1" x14ac:dyDescent="0.3">
      <c r="B107" s="37"/>
      <c r="C107" s="201" t="s">
        <v>484</v>
      </c>
      <c r="D107" s="201" t="s">
        <v>410</v>
      </c>
      <c r="E107" s="202" t="s">
        <v>6241</v>
      </c>
      <c r="F107" s="203" t="s">
        <v>6242</v>
      </c>
      <c r="G107" s="204" t="s">
        <v>413</v>
      </c>
      <c r="H107" s="205">
        <v>11.2</v>
      </c>
      <c r="I107" s="206"/>
      <c r="J107" s="207">
        <f t="shared" si="0"/>
        <v>0</v>
      </c>
      <c r="K107" s="203" t="s">
        <v>414</v>
      </c>
      <c r="L107" s="57"/>
      <c r="M107" s="208" t="s">
        <v>36</v>
      </c>
      <c r="N107" s="209" t="s">
        <v>50</v>
      </c>
      <c r="O107" s="38"/>
      <c r="P107" s="210">
        <f t="shared" si="1"/>
        <v>0</v>
      </c>
      <c r="Q107" s="210">
        <v>0</v>
      </c>
      <c r="R107" s="210">
        <f t="shared" si="2"/>
        <v>0</v>
      </c>
      <c r="S107" s="210">
        <v>0</v>
      </c>
      <c r="T107" s="211">
        <f t="shared" si="3"/>
        <v>0</v>
      </c>
      <c r="AR107" s="19" t="s">
        <v>415</v>
      </c>
      <c r="AT107" s="19" t="s">
        <v>410</v>
      </c>
      <c r="AU107" s="19" t="s">
        <v>87</v>
      </c>
      <c r="AY107" s="19" t="s">
        <v>406</v>
      </c>
      <c r="BE107" s="212">
        <f t="shared" si="4"/>
        <v>0</v>
      </c>
      <c r="BF107" s="212">
        <f t="shared" si="5"/>
        <v>0</v>
      </c>
      <c r="BG107" s="212">
        <f t="shared" si="6"/>
        <v>0</v>
      </c>
      <c r="BH107" s="212">
        <f t="shared" si="7"/>
        <v>0</v>
      </c>
      <c r="BI107" s="212">
        <f t="shared" si="8"/>
        <v>0</v>
      </c>
      <c r="BJ107" s="19" t="s">
        <v>23</v>
      </c>
      <c r="BK107" s="212">
        <f t="shared" si="9"/>
        <v>0</v>
      </c>
      <c r="BL107" s="19" t="s">
        <v>415</v>
      </c>
      <c r="BM107" s="19" t="s">
        <v>6243</v>
      </c>
    </row>
    <row r="108" spans="2:65" s="1" customFormat="1" ht="22.5" customHeight="1" x14ac:dyDescent="0.3">
      <c r="B108" s="37"/>
      <c r="C108" s="201" t="s">
        <v>8</v>
      </c>
      <c r="D108" s="201" t="s">
        <v>410</v>
      </c>
      <c r="E108" s="202" t="s">
        <v>6244</v>
      </c>
      <c r="F108" s="203" t="s">
        <v>6245</v>
      </c>
      <c r="G108" s="204" t="s">
        <v>413</v>
      </c>
      <c r="H108" s="205">
        <v>14.7</v>
      </c>
      <c r="I108" s="206"/>
      <c r="J108" s="207">
        <f t="shared" si="0"/>
        <v>0</v>
      </c>
      <c r="K108" s="203" t="s">
        <v>414</v>
      </c>
      <c r="L108" s="57"/>
      <c r="M108" s="208" t="s">
        <v>36</v>
      </c>
      <c r="N108" s="209" t="s">
        <v>50</v>
      </c>
      <c r="O108" s="38"/>
      <c r="P108" s="210">
        <f t="shared" si="1"/>
        <v>0</v>
      </c>
      <c r="Q108" s="210">
        <v>0</v>
      </c>
      <c r="R108" s="210">
        <f t="shared" si="2"/>
        <v>0</v>
      </c>
      <c r="S108" s="210">
        <v>0</v>
      </c>
      <c r="T108" s="211">
        <f t="shared" si="3"/>
        <v>0</v>
      </c>
      <c r="AR108" s="19" t="s">
        <v>415</v>
      </c>
      <c r="AT108" s="19" t="s">
        <v>410</v>
      </c>
      <c r="AU108" s="19" t="s">
        <v>87</v>
      </c>
      <c r="AY108" s="19" t="s">
        <v>406</v>
      </c>
      <c r="BE108" s="212">
        <f t="shared" si="4"/>
        <v>0</v>
      </c>
      <c r="BF108" s="212">
        <f t="shared" si="5"/>
        <v>0</v>
      </c>
      <c r="BG108" s="212">
        <f t="shared" si="6"/>
        <v>0</v>
      </c>
      <c r="BH108" s="212">
        <f t="shared" si="7"/>
        <v>0</v>
      </c>
      <c r="BI108" s="212">
        <f t="shared" si="8"/>
        <v>0</v>
      </c>
      <c r="BJ108" s="19" t="s">
        <v>23</v>
      </c>
      <c r="BK108" s="212">
        <f t="shared" si="9"/>
        <v>0</v>
      </c>
      <c r="BL108" s="19" t="s">
        <v>415</v>
      </c>
      <c r="BM108" s="19" t="s">
        <v>6246</v>
      </c>
    </row>
    <row r="109" spans="2:65" s="1" customFormat="1" ht="22.5" customHeight="1" x14ac:dyDescent="0.3">
      <c r="B109" s="37"/>
      <c r="C109" s="201" t="s">
        <v>493</v>
      </c>
      <c r="D109" s="201" t="s">
        <v>410</v>
      </c>
      <c r="E109" s="202" t="s">
        <v>6247</v>
      </c>
      <c r="F109" s="203" t="s">
        <v>6248</v>
      </c>
      <c r="G109" s="204" t="s">
        <v>413</v>
      </c>
      <c r="H109" s="205">
        <v>14.7</v>
      </c>
      <c r="I109" s="206"/>
      <c r="J109" s="207">
        <f t="shared" si="0"/>
        <v>0</v>
      </c>
      <c r="K109" s="203" t="s">
        <v>414</v>
      </c>
      <c r="L109" s="57"/>
      <c r="M109" s="208" t="s">
        <v>36</v>
      </c>
      <c r="N109" s="209" t="s">
        <v>50</v>
      </c>
      <c r="O109" s="38"/>
      <c r="P109" s="210">
        <f t="shared" si="1"/>
        <v>0</v>
      </c>
      <c r="Q109" s="210">
        <v>0</v>
      </c>
      <c r="R109" s="210">
        <f t="shared" si="2"/>
        <v>0</v>
      </c>
      <c r="S109" s="210">
        <v>0</v>
      </c>
      <c r="T109" s="211">
        <f t="shared" si="3"/>
        <v>0</v>
      </c>
      <c r="AR109" s="19" t="s">
        <v>415</v>
      </c>
      <c r="AT109" s="19" t="s">
        <v>410</v>
      </c>
      <c r="AU109" s="19" t="s">
        <v>87</v>
      </c>
      <c r="AY109" s="19" t="s">
        <v>406</v>
      </c>
      <c r="BE109" s="212">
        <f t="shared" si="4"/>
        <v>0</v>
      </c>
      <c r="BF109" s="212">
        <f t="shared" si="5"/>
        <v>0</v>
      </c>
      <c r="BG109" s="212">
        <f t="shared" si="6"/>
        <v>0</v>
      </c>
      <c r="BH109" s="212">
        <f t="shared" si="7"/>
        <v>0</v>
      </c>
      <c r="BI109" s="212">
        <f t="shared" si="8"/>
        <v>0</v>
      </c>
      <c r="BJ109" s="19" t="s">
        <v>23</v>
      </c>
      <c r="BK109" s="212">
        <f t="shared" si="9"/>
        <v>0</v>
      </c>
      <c r="BL109" s="19" t="s">
        <v>415</v>
      </c>
      <c r="BM109" s="19" t="s">
        <v>6249</v>
      </c>
    </row>
    <row r="110" spans="2:65" s="1" customFormat="1" ht="22.5" customHeight="1" x14ac:dyDescent="0.3">
      <c r="B110" s="37"/>
      <c r="C110" s="201" t="s">
        <v>498</v>
      </c>
      <c r="D110" s="201" t="s">
        <v>410</v>
      </c>
      <c r="E110" s="202" t="s">
        <v>6250</v>
      </c>
      <c r="F110" s="203" t="s">
        <v>6251</v>
      </c>
      <c r="G110" s="204" t="s">
        <v>1363</v>
      </c>
      <c r="H110" s="205">
        <v>20</v>
      </c>
      <c r="I110" s="206"/>
      <c r="J110" s="207">
        <f t="shared" si="0"/>
        <v>0</v>
      </c>
      <c r="K110" s="203" t="s">
        <v>414</v>
      </c>
      <c r="L110" s="57"/>
      <c r="M110" s="208" t="s">
        <v>36</v>
      </c>
      <c r="N110" s="209" t="s">
        <v>50</v>
      </c>
      <c r="O110" s="38"/>
      <c r="P110" s="210">
        <f t="shared" si="1"/>
        <v>0</v>
      </c>
      <c r="Q110" s="210">
        <v>0</v>
      </c>
      <c r="R110" s="210">
        <f t="shared" si="2"/>
        <v>0</v>
      </c>
      <c r="S110" s="210">
        <v>0</v>
      </c>
      <c r="T110" s="211">
        <f t="shared" si="3"/>
        <v>0</v>
      </c>
      <c r="AR110" s="19" t="s">
        <v>415</v>
      </c>
      <c r="AT110" s="19" t="s">
        <v>410</v>
      </c>
      <c r="AU110" s="19" t="s">
        <v>87</v>
      </c>
      <c r="AY110" s="19" t="s">
        <v>406</v>
      </c>
      <c r="BE110" s="212">
        <f t="shared" si="4"/>
        <v>0</v>
      </c>
      <c r="BF110" s="212">
        <f t="shared" si="5"/>
        <v>0</v>
      </c>
      <c r="BG110" s="212">
        <f t="shared" si="6"/>
        <v>0</v>
      </c>
      <c r="BH110" s="212">
        <f t="shared" si="7"/>
        <v>0</v>
      </c>
      <c r="BI110" s="212">
        <f t="shared" si="8"/>
        <v>0</v>
      </c>
      <c r="BJ110" s="19" t="s">
        <v>23</v>
      </c>
      <c r="BK110" s="212">
        <f t="shared" si="9"/>
        <v>0</v>
      </c>
      <c r="BL110" s="19" t="s">
        <v>415</v>
      </c>
      <c r="BM110" s="19" t="s">
        <v>6252</v>
      </c>
    </row>
    <row r="111" spans="2:65" s="1" customFormat="1" ht="22.5" customHeight="1" x14ac:dyDescent="0.3">
      <c r="B111" s="37"/>
      <c r="C111" s="201" t="s">
        <v>503</v>
      </c>
      <c r="D111" s="201" t="s">
        <v>410</v>
      </c>
      <c r="E111" s="202" t="s">
        <v>6253</v>
      </c>
      <c r="F111" s="203" t="s">
        <v>6254</v>
      </c>
      <c r="G111" s="204" t="s">
        <v>466</v>
      </c>
      <c r="H111" s="205">
        <v>180</v>
      </c>
      <c r="I111" s="206"/>
      <c r="J111" s="207">
        <f t="shared" si="0"/>
        <v>0</v>
      </c>
      <c r="K111" s="203" t="s">
        <v>414</v>
      </c>
      <c r="L111" s="57"/>
      <c r="M111" s="208" t="s">
        <v>36</v>
      </c>
      <c r="N111" s="209" t="s">
        <v>50</v>
      </c>
      <c r="O111" s="38"/>
      <c r="P111" s="210">
        <f t="shared" si="1"/>
        <v>0</v>
      </c>
      <c r="Q111" s="210">
        <v>0</v>
      </c>
      <c r="R111" s="210">
        <f t="shared" si="2"/>
        <v>0</v>
      </c>
      <c r="S111" s="210">
        <v>0</v>
      </c>
      <c r="T111" s="211">
        <f t="shared" si="3"/>
        <v>0</v>
      </c>
      <c r="AR111" s="19" t="s">
        <v>415</v>
      </c>
      <c r="AT111" s="19" t="s">
        <v>410</v>
      </c>
      <c r="AU111" s="19" t="s">
        <v>87</v>
      </c>
      <c r="AY111" s="19" t="s">
        <v>406</v>
      </c>
      <c r="BE111" s="212">
        <f t="shared" si="4"/>
        <v>0</v>
      </c>
      <c r="BF111" s="212">
        <f t="shared" si="5"/>
        <v>0</v>
      </c>
      <c r="BG111" s="212">
        <f t="shared" si="6"/>
        <v>0</v>
      </c>
      <c r="BH111" s="212">
        <f t="shared" si="7"/>
        <v>0</v>
      </c>
      <c r="BI111" s="212">
        <f t="shared" si="8"/>
        <v>0</v>
      </c>
      <c r="BJ111" s="19" t="s">
        <v>23</v>
      </c>
      <c r="BK111" s="212">
        <f t="shared" si="9"/>
        <v>0</v>
      </c>
      <c r="BL111" s="19" t="s">
        <v>415</v>
      </c>
      <c r="BM111" s="19" t="s">
        <v>6255</v>
      </c>
    </row>
    <row r="112" spans="2:65" s="1" customFormat="1" ht="22.5" customHeight="1" x14ac:dyDescent="0.3">
      <c r="B112" s="37"/>
      <c r="C112" s="201" t="s">
        <v>508</v>
      </c>
      <c r="D112" s="201" t="s">
        <v>410</v>
      </c>
      <c r="E112" s="202" t="s">
        <v>6256</v>
      </c>
      <c r="F112" s="203" t="s">
        <v>6257</v>
      </c>
      <c r="G112" s="204" t="s">
        <v>1363</v>
      </c>
      <c r="H112" s="205">
        <v>10</v>
      </c>
      <c r="I112" s="206"/>
      <c r="J112" s="207">
        <f t="shared" si="0"/>
        <v>0</v>
      </c>
      <c r="K112" s="203" t="s">
        <v>414</v>
      </c>
      <c r="L112" s="57"/>
      <c r="M112" s="208" t="s">
        <v>36</v>
      </c>
      <c r="N112" s="209" t="s">
        <v>50</v>
      </c>
      <c r="O112" s="38"/>
      <c r="P112" s="210">
        <f t="shared" si="1"/>
        <v>0</v>
      </c>
      <c r="Q112" s="210">
        <v>0</v>
      </c>
      <c r="R112" s="210">
        <f t="shared" si="2"/>
        <v>0</v>
      </c>
      <c r="S112" s="210">
        <v>0</v>
      </c>
      <c r="T112" s="211">
        <f t="shared" si="3"/>
        <v>0</v>
      </c>
      <c r="AR112" s="19" t="s">
        <v>415</v>
      </c>
      <c r="AT112" s="19" t="s">
        <v>410</v>
      </c>
      <c r="AU112" s="19" t="s">
        <v>87</v>
      </c>
      <c r="AY112" s="19" t="s">
        <v>406</v>
      </c>
      <c r="BE112" s="212">
        <f t="shared" si="4"/>
        <v>0</v>
      </c>
      <c r="BF112" s="212">
        <f t="shared" si="5"/>
        <v>0</v>
      </c>
      <c r="BG112" s="212">
        <f t="shared" si="6"/>
        <v>0</v>
      </c>
      <c r="BH112" s="212">
        <f t="shared" si="7"/>
        <v>0</v>
      </c>
      <c r="BI112" s="212">
        <f t="shared" si="8"/>
        <v>0</v>
      </c>
      <c r="BJ112" s="19" t="s">
        <v>23</v>
      </c>
      <c r="BK112" s="212">
        <f t="shared" si="9"/>
        <v>0</v>
      </c>
      <c r="BL112" s="19" t="s">
        <v>415</v>
      </c>
      <c r="BM112" s="19" t="s">
        <v>6258</v>
      </c>
    </row>
    <row r="113" spans="2:65" s="1" customFormat="1" ht="22.5" customHeight="1" x14ac:dyDescent="0.3">
      <c r="B113" s="37"/>
      <c r="C113" s="201" t="s">
        <v>512</v>
      </c>
      <c r="D113" s="201" t="s">
        <v>410</v>
      </c>
      <c r="E113" s="202" t="s">
        <v>6259</v>
      </c>
      <c r="F113" s="203" t="s">
        <v>6260</v>
      </c>
      <c r="G113" s="204" t="s">
        <v>1363</v>
      </c>
      <c r="H113" s="205">
        <v>80</v>
      </c>
      <c r="I113" s="206"/>
      <c r="J113" s="207">
        <f t="shared" si="0"/>
        <v>0</v>
      </c>
      <c r="K113" s="203" t="s">
        <v>414</v>
      </c>
      <c r="L113" s="57"/>
      <c r="M113" s="208" t="s">
        <v>36</v>
      </c>
      <c r="N113" s="209" t="s">
        <v>50</v>
      </c>
      <c r="O113" s="38"/>
      <c r="P113" s="210">
        <f t="shared" si="1"/>
        <v>0</v>
      </c>
      <c r="Q113" s="210">
        <v>0</v>
      </c>
      <c r="R113" s="210">
        <f t="shared" si="2"/>
        <v>0</v>
      </c>
      <c r="S113" s="210">
        <v>0</v>
      </c>
      <c r="T113" s="211">
        <f t="shared" si="3"/>
        <v>0</v>
      </c>
      <c r="AR113" s="19" t="s">
        <v>415</v>
      </c>
      <c r="AT113" s="19" t="s">
        <v>410</v>
      </c>
      <c r="AU113" s="19" t="s">
        <v>87</v>
      </c>
      <c r="AY113" s="19" t="s">
        <v>406</v>
      </c>
      <c r="BE113" s="212">
        <f t="shared" si="4"/>
        <v>0</v>
      </c>
      <c r="BF113" s="212">
        <f t="shared" si="5"/>
        <v>0</v>
      </c>
      <c r="BG113" s="212">
        <f t="shared" si="6"/>
        <v>0</v>
      </c>
      <c r="BH113" s="212">
        <f t="shared" si="7"/>
        <v>0</v>
      </c>
      <c r="BI113" s="212">
        <f t="shared" si="8"/>
        <v>0</v>
      </c>
      <c r="BJ113" s="19" t="s">
        <v>23</v>
      </c>
      <c r="BK113" s="212">
        <f t="shared" si="9"/>
        <v>0</v>
      </c>
      <c r="BL113" s="19" t="s">
        <v>415</v>
      </c>
      <c r="BM113" s="19" t="s">
        <v>6261</v>
      </c>
    </row>
    <row r="114" spans="2:65" s="1" customFormat="1" ht="22.5" customHeight="1" x14ac:dyDescent="0.3">
      <c r="B114" s="37"/>
      <c r="C114" s="201" t="s">
        <v>7</v>
      </c>
      <c r="D114" s="201" t="s">
        <v>410</v>
      </c>
      <c r="E114" s="202" t="s">
        <v>6262</v>
      </c>
      <c r="F114" s="203" t="s">
        <v>6263</v>
      </c>
      <c r="G114" s="204" t="s">
        <v>413</v>
      </c>
      <c r="H114" s="205">
        <v>2</v>
      </c>
      <c r="I114" s="206"/>
      <c r="J114" s="207">
        <f t="shared" si="0"/>
        <v>0</v>
      </c>
      <c r="K114" s="203" t="s">
        <v>36</v>
      </c>
      <c r="L114" s="57"/>
      <c r="M114" s="208" t="s">
        <v>36</v>
      </c>
      <c r="N114" s="209" t="s">
        <v>50</v>
      </c>
      <c r="O114" s="38"/>
      <c r="P114" s="210">
        <f t="shared" si="1"/>
        <v>0</v>
      </c>
      <c r="Q114" s="210">
        <v>0</v>
      </c>
      <c r="R114" s="210">
        <f t="shared" si="2"/>
        <v>0</v>
      </c>
      <c r="S114" s="210">
        <v>0</v>
      </c>
      <c r="T114" s="211">
        <f t="shared" si="3"/>
        <v>0</v>
      </c>
      <c r="AR114" s="19" t="s">
        <v>415</v>
      </c>
      <c r="AT114" s="19" t="s">
        <v>410</v>
      </c>
      <c r="AU114" s="19" t="s">
        <v>87</v>
      </c>
      <c r="AY114" s="19" t="s">
        <v>406</v>
      </c>
      <c r="BE114" s="212">
        <f t="shared" si="4"/>
        <v>0</v>
      </c>
      <c r="BF114" s="212">
        <f t="shared" si="5"/>
        <v>0</v>
      </c>
      <c r="BG114" s="212">
        <f t="shared" si="6"/>
        <v>0</v>
      </c>
      <c r="BH114" s="212">
        <f t="shared" si="7"/>
        <v>0</v>
      </c>
      <c r="BI114" s="212">
        <f t="shared" si="8"/>
        <v>0</v>
      </c>
      <c r="BJ114" s="19" t="s">
        <v>23</v>
      </c>
      <c r="BK114" s="212">
        <f t="shared" si="9"/>
        <v>0</v>
      </c>
      <c r="BL114" s="19" t="s">
        <v>415</v>
      </c>
      <c r="BM114" s="19" t="s">
        <v>6264</v>
      </c>
    </row>
    <row r="115" spans="2:65" s="1" customFormat="1" ht="22.5" customHeight="1" x14ac:dyDescent="0.3">
      <c r="B115" s="37"/>
      <c r="C115" s="201" t="s">
        <v>520</v>
      </c>
      <c r="D115" s="201" t="s">
        <v>410</v>
      </c>
      <c r="E115" s="202" t="s">
        <v>6265</v>
      </c>
      <c r="F115" s="203" t="s">
        <v>6266</v>
      </c>
      <c r="G115" s="204" t="s">
        <v>501</v>
      </c>
      <c r="H115" s="205">
        <v>2</v>
      </c>
      <c r="I115" s="206"/>
      <c r="J115" s="207">
        <f t="shared" si="0"/>
        <v>0</v>
      </c>
      <c r="K115" s="203" t="s">
        <v>414</v>
      </c>
      <c r="L115" s="57"/>
      <c r="M115" s="208" t="s">
        <v>36</v>
      </c>
      <c r="N115" s="209" t="s">
        <v>50</v>
      </c>
      <c r="O115" s="38"/>
      <c r="P115" s="210">
        <f t="shared" si="1"/>
        <v>0</v>
      </c>
      <c r="Q115" s="210">
        <v>0</v>
      </c>
      <c r="R115" s="210">
        <f t="shared" si="2"/>
        <v>0</v>
      </c>
      <c r="S115" s="210">
        <v>0</v>
      </c>
      <c r="T115" s="211">
        <f t="shared" si="3"/>
        <v>0</v>
      </c>
      <c r="AR115" s="19" t="s">
        <v>415</v>
      </c>
      <c r="AT115" s="19" t="s">
        <v>410</v>
      </c>
      <c r="AU115" s="19" t="s">
        <v>87</v>
      </c>
      <c r="AY115" s="19" t="s">
        <v>406</v>
      </c>
      <c r="BE115" s="212">
        <f t="shared" si="4"/>
        <v>0</v>
      </c>
      <c r="BF115" s="212">
        <f t="shared" si="5"/>
        <v>0</v>
      </c>
      <c r="BG115" s="212">
        <f t="shared" si="6"/>
        <v>0</v>
      </c>
      <c r="BH115" s="212">
        <f t="shared" si="7"/>
        <v>0</v>
      </c>
      <c r="BI115" s="212">
        <f t="shared" si="8"/>
        <v>0</v>
      </c>
      <c r="BJ115" s="19" t="s">
        <v>23</v>
      </c>
      <c r="BK115" s="212">
        <f t="shared" si="9"/>
        <v>0</v>
      </c>
      <c r="BL115" s="19" t="s">
        <v>415</v>
      </c>
      <c r="BM115" s="19" t="s">
        <v>6267</v>
      </c>
    </row>
    <row r="116" spans="2:65" s="11" customFormat="1" ht="29.85" customHeight="1" x14ac:dyDescent="0.3">
      <c r="B116" s="182"/>
      <c r="C116" s="183"/>
      <c r="D116" s="198" t="s">
        <v>78</v>
      </c>
      <c r="E116" s="199" t="s">
        <v>87</v>
      </c>
      <c r="F116" s="199" t="s">
        <v>6268</v>
      </c>
      <c r="G116" s="183"/>
      <c r="H116" s="183"/>
      <c r="I116" s="186"/>
      <c r="J116" s="200">
        <f>BK116</f>
        <v>0</v>
      </c>
      <c r="K116" s="183"/>
      <c r="L116" s="188"/>
      <c r="M116" s="189"/>
      <c r="N116" s="190"/>
      <c r="O116" s="190"/>
      <c r="P116" s="191">
        <f>SUM(P117:P124)</f>
        <v>0</v>
      </c>
      <c r="Q116" s="190"/>
      <c r="R116" s="191">
        <f>SUM(R117:R124)</f>
        <v>0</v>
      </c>
      <c r="S116" s="190"/>
      <c r="T116" s="192">
        <f>SUM(T117:T124)</f>
        <v>0</v>
      </c>
      <c r="AR116" s="193" t="s">
        <v>23</v>
      </c>
      <c r="AT116" s="194" t="s">
        <v>78</v>
      </c>
      <c r="AU116" s="194" t="s">
        <v>23</v>
      </c>
      <c r="AY116" s="193" t="s">
        <v>406</v>
      </c>
      <c r="BK116" s="195">
        <f>SUM(BK117:BK124)</f>
        <v>0</v>
      </c>
    </row>
    <row r="117" spans="2:65" s="1" customFormat="1" ht="22.5" customHeight="1" x14ac:dyDescent="0.3">
      <c r="B117" s="37"/>
      <c r="C117" s="268" t="s">
        <v>525</v>
      </c>
      <c r="D117" s="268" t="s">
        <v>533</v>
      </c>
      <c r="E117" s="269" t="s">
        <v>6269</v>
      </c>
      <c r="F117" s="270" t="s">
        <v>6270</v>
      </c>
      <c r="G117" s="271" t="s">
        <v>4956</v>
      </c>
      <c r="H117" s="272">
        <v>5</v>
      </c>
      <c r="I117" s="273"/>
      <c r="J117" s="274">
        <f t="shared" ref="J117:J124" si="10">ROUND(I117*H117,2)</f>
        <v>0</v>
      </c>
      <c r="K117" s="270" t="s">
        <v>36</v>
      </c>
      <c r="L117" s="275"/>
      <c r="M117" s="276" t="s">
        <v>36</v>
      </c>
      <c r="N117" s="277" t="s">
        <v>50</v>
      </c>
      <c r="O117" s="38"/>
      <c r="P117" s="210">
        <f t="shared" ref="P117:P124" si="11">O117*H117</f>
        <v>0</v>
      </c>
      <c r="Q117" s="210">
        <v>0</v>
      </c>
      <c r="R117" s="210">
        <f t="shared" ref="R117:R124" si="12">Q117*H117</f>
        <v>0</v>
      </c>
      <c r="S117" s="210">
        <v>0</v>
      </c>
      <c r="T117" s="211">
        <f t="shared" ref="T117:T124" si="13">S117*H117</f>
        <v>0</v>
      </c>
      <c r="AR117" s="19" t="s">
        <v>457</v>
      </c>
      <c r="AT117" s="19" t="s">
        <v>533</v>
      </c>
      <c r="AU117" s="19" t="s">
        <v>87</v>
      </c>
      <c r="AY117" s="19" t="s">
        <v>406</v>
      </c>
      <c r="BE117" s="212">
        <f t="shared" ref="BE117:BE124" si="14">IF(N117="základní",J117,0)</f>
        <v>0</v>
      </c>
      <c r="BF117" s="212">
        <f t="shared" ref="BF117:BF124" si="15">IF(N117="snížená",J117,0)</f>
        <v>0</v>
      </c>
      <c r="BG117" s="212">
        <f t="shared" ref="BG117:BG124" si="16">IF(N117="zákl. přenesená",J117,0)</f>
        <v>0</v>
      </c>
      <c r="BH117" s="212">
        <f t="shared" ref="BH117:BH124" si="17">IF(N117="sníž. přenesená",J117,0)</f>
        <v>0</v>
      </c>
      <c r="BI117" s="212">
        <f t="shared" ref="BI117:BI124" si="18">IF(N117="nulová",J117,0)</f>
        <v>0</v>
      </c>
      <c r="BJ117" s="19" t="s">
        <v>23</v>
      </c>
      <c r="BK117" s="212">
        <f t="shared" ref="BK117:BK124" si="19">ROUND(I117*H117,2)</f>
        <v>0</v>
      </c>
      <c r="BL117" s="19" t="s">
        <v>415</v>
      </c>
      <c r="BM117" s="19" t="s">
        <v>6271</v>
      </c>
    </row>
    <row r="118" spans="2:65" s="1" customFormat="1" ht="22.5" customHeight="1" x14ac:dyDescent="0.3">
      <c r="B118" s="37"/>
      <c r="C118" s="268" t="s">
        <v>527</v>
      </c>
      <c r="D118" s="268" t="s">
        <v>533</v>
      </c>
      <c r="E118" s="269" t="s">
        <v>6272</v>
      </c>
      <c r="F118" s="270" t="s">
        <v>6273</v>
      </c>
      <c r="G118" s="271" t="s">
        <v>4956</v>
      </c>
      <c r="H118" s="272">
        <v>80</v>
      </c>
      <c r="I118" s="273"/>
      <c r="J118" s="274">
        <f t="shared" si="10"/>
        <v>0</v>
      </c>
      <c r="K118" s="270" t="s">
        <v>36</v>
      </c>
      <c r="L118" s="275"/>
      <c r="M118" s="276" t="s">
        <v>36</v>
      </c>
      <c r="N118" s="277" t="s">
        <v>50</v>
      </c>
      <c r="O118" s="38"/>
      <c r="P118" s="210">
        <f t="shared" si="11"/>
        <v>0</v>
      </c>
      <c r="Q118" s="210">
        <v>0</v>
      </c>
      <c r="R118" s="210">
        <f t="shared" si="12"/>
        <v>0</v>
      </c>
      <c r="S118" s="210">
        <v>0</v>
      </c>
      <c r="T118" s="211">
        <f t="shared" si="13"/>
        <v>0</v>
      </c>
      <c r="AR118" s="19" t="s">
        <v>457</v>
      </c>
      <c r="AT118" s="19" t="s">
        <v>533</v>
      </c>
      <c r="AU118" s="19" t="s">
        <v>87</v>
      </c>
      <c r="AY118" s="19" t="s">
        <v>406</v>
      </c>
      <c r="BE118" s="212">
        <f t="shared" si="14"/>
        <v>0</v>
      </c>
      <c r="BF118" s="212">
        <f t="shared" si="15"/>
        <v>0</v>
      </c>
      <c r="BG118" s="212">
        <f t="shared" si="16"/>
        <v>0</v>
      </c>
      <c r="BH118" s="212">
        <f t="shared" si="17"/>
        <v>0</v>
      </c>
      <c r="BI118" s="212">
        <f t="shared" si="18"/>
        <v>0</v>
      </c>
      <c r="BJ118" s="19" t="s">
        <v>23</v>
      </c>
      <c r="BK118" s="212">
        <f t="shared" si="19"/>
        <v>0</v>
      </c>
      <c r="BL118" s="19" t="s">
        <v>415</v>
      </c>
      <c r="BM118" s="19" t="s">
        <v>6274</v>
      </c>
    </row>
    <row r="119" spans="2:65" s="1" customFormat="1" ht="22.5" customHeight="1" x14ac:dyDescent="0.3">
      <c r="B119" s="37"/>
      <c r="C119" s="268" t="s">
        <v>532</v>
      </c>
      <c r="D119" s="268" t="s">
        <v>533</v>
      </c>
      <c r="E119" s="269" t="s">
        <v>6275</v>
      </c>
      <c r="F119" s="270" t="s">
        <v>6276</v>
      </c>
      <c r="G119" s="271" t="s">
        <v>536</v>
      </c>
      <c r="H119" s="272">
        <v>0.84</v>
      </c>
      <c r="I119" s="273"/>
      <c r="J119" s="274">
        <f t="shared" si="10"/>
        <v>0</v>
      </c>
      <c r="K119" s="270" t="s">
        <v>36</v>
      </c>
      <c r="L119" s="275"/>
      <c r="M119" s="276" t="s">
        <v>36</v>
      </c>
      <c r="N119" s="277" t="s">
        <v>50</v>
      </c>
      <c r="O119" s="38"/>
      <c r="P119" s="210">
        <f t="shared" si="11"/>
        <v>0</v>
      </c>
      <c r="Q119" s="210">
        <v>0</v>
      </c>
      <c r="R119" s="210">
        <f t="shared" si="12"/>
        <v>0</v>
      </c>
      <c r="S119" s="210">
        <v>0</v>
      </c>
      <c r="T119" s="211">
        <f t="shared" si="13"/>
        <v>0</v>
      </c>
      <c r="AR119" s="19" t="s">
        <v>457</v>
      </c>
      <c r="AT119" s="19" t="s">
        <v>533</v>
      </c>
      <c r="AU119" s="19" t="s">
        <v>87</v>
      </c>
      <c r="AY119" s="19" t="s">
        <v>406</v>
      </c>
      <c r="BE119" s="212">
        <f t="shared" si="14"/>
        <v>0</v>
      </c>
      <c r="BF119" s="212">
        <f t="shared" si="15"/>
        <v>0</v>
      </c>
      <c r="BG119" s="212">
        <f t="shared" si="16"/>
        <v>0</v>
      </c>
      <c r="BH119" s="212">
        <f t="shared" si="17"/>
        <v>0</v>
      </c>
      <c r="BI119" s="212">
        <f t="shared" si="18"/>
        <v>0</v>
      </c>
      <c r="BJ119" s="19" t="s">
        <v>23</v>
      </c>
      <c r="BK119" s="212">
        <f t="shared" si="19"/>
        <v>0</v>
      </c>
      <c r="BL119" s="19" t="s">
        <v>415</v>
      </c>
      <c r="BM119" s="19" t="s">
        <v>6277</v>
      </c>
    </row>
    <row r="120" spans="2:65" s="1" customFormat="1" ht="22.5" customHeight="1" x14ac:dyDescent="0.3">
      <c r="B120" s="37"/>
      <c r="C120" s="268" t="s">
        <v>539</v>
      </c>
      <c r="D120" s="268" t="s">
        <v>533</v>
      </c>
      <c r="E120" s="269" t="s">
        <v>6278</v>
      </c>
      <c r="F120" s="270" t="s">
        <v>6279</v>
      </c>
      <c r="G120" s="271" t="s">
        <v>536</v>
      </c>
      <c r="H120" s="272">
        <v>2.5</v>
      </c>
      <c r="I120" s="273"/>
      <c r="J120" s="274">
        <f t="shared" si="10"/>
        <v>0</v>
      </c>
      <c r="K120" s="270" t="s">
        <v>36</v>
      </c>
      <c r="L120" s="275"/>
      <c r="M120" s="276" t="s">
        <v>36</v>
      </c>
      <c r="N120" s="277" t="s">
        <v>50</v>
      </c>
      <c r="O120" s="38"/>
      <c r="P120" s="210">
        <f t="shared" si="11"/>
        <v>0</v>
      </c>
      <c r="Q120" s="210">
        <v>0</v>
      </c>
      <c r="R120" s="210">
        <f t="shared" si="12"/>
        <v>0</v>
      </c>
      <c r="S120" s="210">
        <v>0</v>
      </c>
      <c r="T120" s="211">
        <f t="shared" si="13"/>
        <v>0</v>
      </c>
      <c r="AR120" s="19" t="s">
        <v>457</v>
      </c>
      <c r="AT120" s="19" t="s">
        <v>533</v>
      </c>
      <c r="AU120" s="19" t="s">
        <v>87</v>
      </c>
      <c r="AY120" s="19" t="s">
        <v>406</v>
      </c>
      <c r="BE120" s="212">
        <f t="shared" si="14"/>
        <v>0</v>
      </c>
      <c r="BF120" s="212">
        <f t="shared" si="15"/>
        <v>0</v>
      </c>
      <c r="BG120" s="212">
        <f t="shared" si="16"/>
        <v>0</v>
      </c>
      <c r="BH120" s="212">
        <f t="shared" si="17"/>
        <v>0</v>
      </c>
      <c r="BI120" s="212">
        <f t="shared" si="18"/>
        <v>0</v>
      </c>
      <c r="BJ120" s="19" t="s">
        <v>23</v>
      </c>
      <c r="BK120" s="212">
        <f t="shared" si="19"/>
        <v>0</v>
      </c>
      <c r="BL120" s="19" t="s">
        <v>415</v>
      </c>
      <c r="BM120" s="19" t="s">
        <v>6280</v>
      </c>
    </row>
    <row r="121" spans="2:65" s="1" customFormat="1" ht="22.5" customHeight="1" x14ac:dyDescent="0.3">
      <c r="B121" s="37"/>
      <c r="C121" s="268" t="s">
        <v>543</v>
      </c>
      <c r="D121" s="268" t="s">
        <v>533</v>
      </c>
      <c r="E121" s="269" t="s">
        <v>6281</v>
      </c>
      <c r="F121" s="270" t="s">
        <v>6282</v>
      </c>
      <c r="G121" s="271" t="s">
        <v>413</v>
      </c>
      <c r="H121" s="272">
        <v>3.5</v>
      </c>
      <c r="I121" s="273"/>
      <c r="J121" s="274">
        <f t="shared" si="10"/>
        <v>0</v>
      </c>
      <c r="K121" s="270" t="s">
        <v>36</v>
      </c>
      <c r="L121" s="275"/>
      <c r="M121" s="276" t="s">
        <v>36</v>
      </c>
      <c r="N121" s="277" t="s">
        <v>50</v>
      </c>
      <c r="O121" s="38"/>
      <c r="P121" s="210">
        <f t="shared" si="11"/>
        <v>0</v>
      </c>
      <c r="Q121" s="210">
        <v>0</v>
      </c>
      <c r="R121" s="210">
        <f t="shared" si="12"/>
        <v>0</v>
      </c>
      <c r="S121" s="210">
        <v>0</v>
      </c>
      <c r="T121" s="211">
        <f t="shared" si="13"/>
        <v>0</v>
      </c>
      <c r="AR121" s="19" t="s">
        <v>457</v>
      </c>
      <c r="AT121" s="19" t="s">
        <v>533</v>
      </c>
      <c r="AU121" s="19" t="s">
        <v>87</v>
      </c>
      <c r="AY121" s="19" t="s">
        <v>406</v>
      </c>
      <c r="BE121" s="212">
        <f t="shared" si="14"/>
        <v>0</v>
      </c>
      <c r="BF121" s="212">
        <f t="shared" si="15"/>
        <v>0</v>
      </c>
      <c r="BG121" s="212">
        <f t="shared" si="16"/>
        <v>0</v>
      </c>
      <c r="BH121" s="212">
        <f t="shared" si="17"/>
        <v>0</v>
      </c>
      <c r="BI121" s="212">
        <f t="shared" si="18"/>
        <v>0</v>
      </c>
      <c r="BJ121" s="19" t="s">
        <v>23</v>
      </c>
      <c r="BK121" s="212">
        <f t="shared" si="19"/>
        <v>0</v>
      </c>
      <c r="BL121" s="19" t="s">
        <v>415</v>
      </c>
      <c r="BM121" s="19" t="s">
        <v>6283</v>
      </c>
    </row>
    <row r="122" spans="2:65" s="1" customFormat="1" ht="22.5" customHeight="1" x14ac:dyDescent="0.3">
      <c r="B122" s="37"/>
      <c r="C122" s="268" t="s">
        <v>546</v>
      </c>
      <c r="D122" s="268" t="s">
        <v>533</v>
      </c>
      <c r="E122" s="269" t="s">
        <v>6284</v>
      </c>
      <c r="F122" s="270" t="s">
        <v>6285</v>
      </c>
      <c r="G122" s="271" t="s">
        <v>4956</v>
      </c>
      <c r="H122" s="272">
        <v>5</v>
      </c>
      <c r="I122" s="273"/>
      <c r="J122" s="274">
        <f t="shared" si="10"/>
        <v>0</v>
      </c>
      <c r="K122" s="270" t="s">
        <v>36</v>
      </c>
      <c r="L122" s="275"/>
      <c r="M122" s="276" t="s">
        <v>36</v>
      </c>
      <c r="N122" s="277" t="s">
        <v>50</v>
      </c>
      <c r="O122" s="38"/>
      <c r="P122" s="210">
        <f t="shared" si="11"/>
        <v>0</v>
      </c>
      <c r="Q122" s="210">
        <v>0</v>
      </c>
      <c r="R122" s="210">
        <f t="shared" si="12"/>
        <v>0</v>
      </c>
      <c r="S122" s="210">
        <v>0</v>
      </c>
      <c r="T122" s="211">
        <f t="shared" si="13"/>
        <v>0</v>
      </c>
      <c r="AR122" s="19" t="s">
        <v>457</v>
      </c>
      <c r="AT122" s="19" t="s">
        <v>533</v>
      </c>
      <c r="AU122" s="19" t="s">
        <v>87</v>
      </c>
      <c r="AY122" s="19" t="s">
        <v>406</v>
      </c>
      <c r="BE122" s="212">
        <f t="shared" si="14"/>
        <v>0</v>
      </c>
      <c r="BF122" s="212">
        <f t="shared" si="15"/>
        <v>0</v>
      </c>
      <c r="BG122" s="212">
        <f t="shared" si="16"/>
        <v>0</v>
      </c>
      <c r="BH122" s="212">
        <f t="shared" si="17"/>
        <v>0</v>
      </c>
      <c r="BI122" s="212">
        <f t="shared" si="18"/>
        <v>0</v>
      </c>
      <c r="BJ122" s="19" t="s">
        <v>23</v>
      </c>
      <c r="BK122" s="212">
        <f t="shared" si="19"/>
        <v>0</v>
      </c>
      <c r="BL122" s="19" t="s">
        <v>415</v>
      </c>
      <c r="BM122" s="19" t="s">
        <v>6286</v>
      </c>
    </row>
    <row r="123" spans="2:65" s="1" customFormat="1" ht="22.5" customHeight="1" x14ac:dyDescent="0.3">
      <c r="B123" s="37"/>
      <c r="C123" s="268" t="s">
        <v>550</v>
      </c>
      <c r="D123" s="268" t="s">
        <v>533</v>
      </c>
      <c r="E123" s="269" t="s">
        <v>6287</v>
      </c>
      <c r="F123" s="270" t="s">
        <v>6288</v>
      </c>
      <c r="G123" s="271" t="s">
        <v>4956</v>
      </c>
      <c r="H123" s="272">
        <v>10</v>
      </c>
      <c r="I123" s="273"/>
      <c r="J123" s="274">
        <f t="shared" si="10"/>
        <v>0</v>
      </c>
      <c r="K123" s="270" t="s">
        <v>36</v>
      </c>
      <c r="L123" s="275"/>
      <c r="M123" s="276" t="s">
        <v>36</v>
      </c>
      <c r="N123" s="277" t="s">
        <v>50</v>
      </c>
      <c r="O123" s="38"/>
      <c r="P123" s="210">
        <f t="shared" si="11"/>
        <v>0</v>
      </c>
      <c r="Q123" s="210">
        <v>0</v>
      </c>
      <c r="R123" s="210">
        <f t="shared" si="12"/>
        <v>0</v>
      </c>
      <c r="S123" s="210">
        <v>0</v>
      </c>
      <c r="T123" s="211">
        <f t="shared" si="13"/>
        <v>0</v>
      </c>
      <c r="AR123" s="19" t="s">
        <v>457</v>
      </c>
      <c r="AT123" s="19" t="s">
        <v>533</v>
      </c>
      <c r="AU123" s="19" t="s">
        <v>87</v>
      </c>
      <c r="AY123" s="19" t="s">
        <v>406</v>
      </c>
      <c r="BE123" s="212">
        <f t="shared" si="14"/>
        <v>0</v>
      </c>
      <c r="BF123" s="212">
        <f t="shared" si="15"/>
        <v>0</v>
      </c>
      <c r="BG123" s="212">
        <f t="shared" si="16"/>
        <v>0</v>
      </c>
      <c r="BH123" s="212">
        <f t="shared" si="17"/>
        <v>0</v>
      </c>
      <c r="BI123" s="212">
        <f t="shared" si="18"/>
        <v>0</v>
      </c>
      <c r="BJ123" s="19" t="s">
        <v>23</v>
      </c>
      <c r="BK123" s="212">
        <f t="shared" si="19"/>
        <v>0</v>
      </c>
      <c r="BL123" s="19" t="s">
        <v>415</v>
      </c>
      <c r="BM123" s="19" t="s">
        <v>6289</v>
      </c>
    </row>
    <row r="124" spans="2:65" s="1" customFormat="1" ht="22.5" customHeight="1" x14ac:dyDescent="0.3">
      <c r="B124" s="37"/>
      <c r="C124" s="268" t="s">
        <v>299</v>
      </c>
      <c r="D124" s="268" t="s">
        <v>533</v>
      </c>
      <c r="E124" s="269" t="s">
        <v>6290</v>
      </c>
      <c r="F124" s="270" t="s">
        <v>6291</v>
      </c>
      <c r="G124" s="271" t="s">
        <v>4956</v>
      </c>
      <c r="H124" s="272">
        <v>10</v>
      </c>
      <c r="I124" s="273"/>
      <c r="J124" s="274">
        <f t="shared" si="10"/>
        <v>0</v>
      </c>
      <c r="K124" s="270" t="s">
        <v>36</v>
      </c>
      <c r="L124" s="275"/>
      <c r="M124" s="276" t="s">
        <v>36</v>
      </c>
      <c r="N124" s="285" t="s">
        <v>50</v>
      </c>
      <c r="O124" s="282"/>
      <c r="P124" s="283">
        <f t="shared" si="11"/>
        <v>0</v>
      </c>
      <c r="Q124" s="283">
        <v>0</v>
      </c>
      <c r="R124" s="283">
        <f t="shared" si="12"/>
        <v>0</v>
      </c>
      <c r="S124" s="283">
        <v>0</v>
      </c>
      <c r="T124" s="284">
        <f t="shared" si="13"/>
        <v>0</v>
      </c>
      <c r="AR124" s="19" t="s">
        <v>457</v>
      </c>
      <c r="AT124" s="19" t="s">
        <v>533</v>
      </c>
      <c r="AU124" s="19" t="s">
        <v>87</v>
      </c>
      <c r="AY124" s="19" t="s">
        <v>406</v>
      </c>
      <c r="BE124" s="212">
        <f t="shared" si="14"/>
        <v>0</v>
      </c>
      <c r="BF124" s="212">
        <f t="shared" si="15"/>
        <v>0</v>
      </c>
      <c r="BG124" s="212">
        <f t="shared" si="16"/>
        <v>0</v>
      </c>
      <c r="BH124" s="212">
        <f t="shared" si="17"/>
        <v>0</v>
      </c>
      <c r="BI124" s="212">
        <f t="shared" si="18"/>
        <v>0</v>
      </c>
      <c r="BJ124" s="19" t="s">
        <v>23</v>
      </c>
      <c r="BK124" s="212">
        <f t="shared" si="19"/>
        <v>0</v>
      </c>
      <c r="BL124" s="19" t="s">
        <v>415</v>
      </c>
      <c r="BM124" s="19" t="s">
        <v>6292</v>
      </c>
    </row>
    <row r="125" spans="2:65" s="1" customFormat="1" ht="6.95" customHeight="1" x14ac:dyDescent="0.3">
      <c r="B125" s="52"/>
      <c r="C125" s="53"/>
      <c r="D125" s="53"/>
      <c r="E125" s="53"/>
      <c r="F125" s="53"/>
      <c r="G125" s="53"/>
      <c r="H125" s="53"/>
      <c r="I125" s="141"/>
      <c r="J125" s="53"/>
      <c r="K125" s="53"/>
      <c r="L125" s="57"/>
    </row>
  </sheetData>
  <sheetProtection password="CC35" sheet="1" objects="1" scenarios="1" formatColumns="0" formatRows="0" sort="0" autoFilter="0"/>
  <autoFilter ref="C90:K90"/>
  <mergeCells count="15">
    <mergeCell ref="E81:H81"/>
    <mergeCell ref="E79:H79"/>
    <mergeCell ref="E83:H83"/>
    <mergeCell ref="G1:H1"/>
    <mergeCell ref="L2:V2"/>
    <mergeCell ref="E49:H49"/>
    <mergeCell ref="E53:H53"/>
    <mergeCell ref="E51:H51"/>
    <mergeCell ref="E55:H55"/>
    <mergeCell ref="E77:H77"/>
    <mergeCell ref="E7:H7"/>
    <mergeCell ref="E11:H11"/>
    <mergeCell ref="E9:H9"/>
    <mergeCell ref="E13:H13"/>
    <mergeCell ref="E28:H28"/>
  </mergeCells>
  <hyperlinks>
    <hyperlink ref="F1:G1" location="C2" tooltip="Krycí list soupisu" display="1) Krycí list soupisu"/>
    <hyperlink ref="G1:H1" location="C62" tooltip="Rekapitulace" display="2) Rekapitulace"/>
    <hyperlink ref="J1" location="C90" tooltip="Soupis prací" display="3) Soupis prací"/>
    <hyperlink ref="L1:V1" location="'Rekapitulace stavby'!C2" tooltip="Rekapitulace stavby" display="Rekapitulace stavby"/>
  </hyperlinks>
  <printOptions horizontalCentered="1"/>
  <pageMargins left="0.59055118110236227" right="0.59055118110236227" top="0.59055118110236227" bottom="0.59055118110236227" header="0" footer="0"/>
  <pageSetup paperSize="9" fitToHeight="100" orientation="landscape" r:id="rId1"/>
  <headerFooter>
    <oddFooter>&amp;CStrana &amp;P z &amp;N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BR229"/>
  <sheetViews>
    <sheetView showGridLines="0" workbookViewId="0">
      <pane ySplit="1" topLeftCell="A2" activePane="bottomLeft" state="frozen"/>
      <selection pane="bottomLeft"/>
    </sheetView>
  </sheetViews>
  <sheetFormatPr defaultRowHeight="13.5" x14ac:dyDescent="0.3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15" customWidth="1"/>
    <col min="10" max="10" width="23.5" customWidth="1"/>
    <col min="11" max="11" width="15.5" customWidth="1"/>
    <col min="13" max="18" width="9.33203125" hidden="1"/>
    <col min="19" max="19" width="8.1640625" hidden="1" customWidth="1"/>
    <col min="20" max="20" width="29.6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 x14ac:dyDescent="0.3">
      <c r="A1" s="17"/>
      <c r="B1" s="294"/>
      <c r="C1" s="294"/>
      <c r="D1" s="293" t="s">
        <v>1</v>
      </c>
      <c r="E1" s="294"/>
      <c r="F1" s="295" t="s">
        <v>8574</v>
      </c>
      <c r="G1" s="427" t="s">
        <v>8575</v>
      </c>
      <c r="H1" s="427"/>
      <c r="I1" s="300"/>
      <c r="J1" s="295" t="s">
        <v>8576</v>
      </c>
      <c r="K1" s="293" t="s">
        <v>213</v>
      </c>
      <c r="L1" s="295" t="s">
        <v>8577</v>
      </c>
      <c r="M1" s="295"/>
      <c r="N1" s="295"/>
      <c r="O1" s="295"/>
      <c r="P1" s="295"/>
      <c r="Q1" s="295"/>
      <c r="R1" s="295"/>
      <c r="S1" s="295"/>
      <c r="T1" s="295"/>
      <c r="U1" s="291"/>
      <c r="V1" s="291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</row>
    <row r="2" spans="1:70" ht="36.950000000000003" customHeight="1" x14ac:dyDescent="0.3">
      <c r="L2" s="385"/>
      <c r="M2" s="385"/>
      <c r="N2" s="385"/>
      <c r="O2" s="385"/>
      <c r="P2" s="385"/>
      <c r="Q2" s="385"/>
      <c r="R2" s="385"/>
      <c r="S2" s="385"/>
      <c r="T2" s="385"/>
      <c r="U2" s="385"/>
      <c r="V2" s="385"/>
      <c r="AT2" s="19" t="s">
        <v>156</v>
      </c>
      <c r="AZ2" s="116" t="s">
        <v>2872</v>
      </c>
      <c r="BA2" s="116" t="s">
        <v>36</v>
      </c>
      <c r="BB2" s="116" t="s">
        <v>36</v>
      </c>
      <c r="BC2" s="116" t="s">
        <v>6293</v>
      </c>
      <c r="BD2" s="116" t="s">
        <v>87</v>
      </c>
    </row>
    <row r="3" spans="1:70" ht="6.95" customHeight="1" x14ac:dyDescent="0.3">
      <c r="B3" s="20"/>
      <c r="C3" s="21"/>
      <c r="D3" s="21"/>
      <c r="E3" s="21"/>
      <c r="F3" s="21"/>
      <c r="G3" s="21"/>
      <c r="H3" s="21"/>
      <c r="I3" s="117"/>
      <c r="J3" s="21"/>
      <c r="K3" s="22"/>
      <c r="AT3" s="19" t="s">
        <v>87</v>
      </c>
      <c r="AZ3" s="116" t="s">
        <v>261</v>
      </c>
      <c r="BA3" s="116" t="s">
        <v>36</v>
      </c>
      <c r="BB3" s="116" t="s">
        <v>36</v>
      </c>
      <c r="BC3" s="116" t="s">
        <v>6294</v>
      </c>
      <c r="BD3" s="116" t="s">
        <v>87</v>
      </c>
    </row>
    <row r="4" spans="1:70" ht="36.950000000000003" customHeight="1" x14ac:dyDescent="0.3">
      <c r="B4" s="23"/>
      <c r="C4" s="24"/>
      <c r="D4" s="25" t="s">
        <v>218</v>
      </c>
      <c r="E4" s="24"/>
      <c r="F4" s="24"/>
      <c r="G4" s="24"/>
      <c r="H4" s="24"/>
      <c r="I4" s="118"/>
      <c r="J4" s="24"/>
      <c r="K4" s="26"/>
      <c r="M4" s="27" t="s">
        <v>10</v>
      </c>
      <c r="AT4" s="19" t="s">
        <v>4</v>
      </c>
      <c r="AZ4" s="116" t="s">
        <v>2875</v>
      </c>
      <c r="BA4" s="116" t="s">
        <v>36</v>
      </c>
      <c r="BB4" s="116" t="s">
        <v>36</v>
      </c>
      <c r="BC4" s="116" t="s">
        <v>6295</v>
      </c>
      <c r="BD4" s="116" t="s">
        <v>87</v>
      </c>
    </row>
    <row r="5" spans="1:70" ht="6.95" customHeight="1" x14ac:dyDescent="0.3">
      <c r="B5" s="23"/>
      <c r="C5" s="24"/>
      <c r="D5" s="24"/>
      <c r="E5" s="24"/>
      <c r="F5" s="24"/>
      <c r="G5" s="24"/>
      <c r="H5" s="24"/>
      <c r="I5" s="118"/>
      <c r="J5" s="24"/>
      <c r="K5" s="26"/>
      <c r="AZ5" s="116" t="s">
        <v>2877</v>
      </c>
      <c r="BA5" s="116" t="s">
        <v>36</v>
      </c>
      <c r="BB5" s="116" t="s">
        <v>36</v>
      </c>
      <c r="BC5" s="116" t="s">
        <v>6296</v>
      </c>
      <c r="BD5" s="116" t="s">
        <v>87</v>
      </c>
    </row>
    <row r="6" spans="1:70" ht="15" x14ac:dyDescent="0.3">
      <c r="B6" s="23"/>
      <c r="C6" s="24"/>
      <c r="D6" s="32" t="s">
        <v>16</v>
      </c>
      <c r="E6" s="24"/>
      <c r="F6" s="24"/>
      <c r="G6" s="24"/>
      <c r="H6" s="24"/>
      <c r="I6" s="118"/>
      <c r="J6" s="24"/>
      <c r="K6" s="26"/>
      <c r="AZ6" s="116" t="s">
        <v>3075</v>
      </c>
      <c r="BA6" s="116" t="s">
        <v>36</v>
      </c>
      <c r="BB6" s="116" t="s">
        <v>36</v>
      </c>
      <c r="BC6" s="116" t="s">
        <v>6297</v>
      </c>
      <c r="BD6" s="116" t="s">
        <v>87</v>
      </c>
    </row>
    <row r="7" spans="1:70" ht="22.5" customHeight="1" x14ac:dyDescent="0.3">
      <c r="B7" s="23"/>
      <c r="C7" s="24"/>
      <c r="D7" s="24"/>
      <c r="E7" s="428" t="str">
        <f>'Rekapitulace stavby'!K6</f>
        <v>ZLEPŠENÍ EKOLOGICKÉHO STAVU ŘEKY BEČVY V HRANICÍCH</v>
      </c>
      <c r="F7" s="414"/>
      <c r="G7" s="414"/>
      <c r="H7" s="414"/>
      <c r="I7" s="118"/>
      <c r="J7" s="24"/>
      <c r="K7" s="26"/>
      <c r="AZ7" s="116" t="s">
        <v>4730</v>
      </c>
      <c r="BA7" s="116" t="s">
        <v>36</v>
      </c>
      <c r="BB7" s="116" t="s">
        <v>36</v>
      </c>
      <c r="BC7" s="116" t="s">
        <v>6298</v>
      </c>
      <c r="BD7" s="116" t="s">
        <v>87</v>
      </c>
    </row>
    <row r="8" spans="1:70" ht="15" x14ac:dyDescent="0.3">
      <c r="B8" s="23"/>
      <c r="C8" s="24"/>
      <c r="D8" s="32" t="s">
        <v>226</v>
      </c>
      <c r="E8" s="24"/>
      <c r="F8" s="24"/>
      <c r="G8" s="24"/>
      <c r="H8" s="24"/>
      <c r="I8" s="118"/>
      <c r="J8" s="24"/>
      <c r="K8" s="26"/>
      <c r="AZ8" s="116" t="s">
        <v>3082</v>
      </c>
      <c r="BA8" s="116" t="s">
        <v>36</v>
      </c>
      <c r="BB8" s="116" t="s">
        <v>36</v>
      </c>
      <c r="BC8" s="116" t="s">
        <v>6299</v>
      </c>
      <c r="BD8" s="116" t="s">
        <v>87</v>
      </c>
    </row>
    <row r="9" spans="1:70" ht="22.5" customHeight="1" x14ac:dyDescent="0.3">
      <c r="B9" s="23"/>
      <c r="C9" s="24"/>
      <c r="D9" s="24"/>
      <c r="E9" s="428" t="s">
        <v>229</v>
      </c>
      <c r="F9" s="414"/>
      <c r="G9" s="414"/>
      <c r="H9" s="414"/>
      <c r="I9" s="118"/>
      <c r="J9" s="24"/>
      <c r="K9" s="26"/>
      <c r="AZ9" s="116" t="s">
        <v>2879</v>
      </c>
      <c r="BA9" s="116" t="s">
        <v>36</v>
      </c>
      <c r="BB9" s="116" t="s">
        <v>36</v>
      </c>
      <c r="BC9" s="116" t="s">
        <v>6300</v>
      </c>
      <c r="BD9" s="116" t="s">
        <v>87</v>
      </c>
    </row>
    <row r="10" spans="1:70" ht="15" x14ac:dyDescent="0.3">
      <c r="B10" s="23"/>
      <c r="C10" s="24"/>
      <c r="D10" s="32" t="s">
        <v>232</v>
      </c>
      <c r="E10" s="24"/>
      <c r="F10" s="24"/>
      <c r="G10" s="24"/>
      <c r="H10" s="24"/>
      <c r="I10" s="118"/>
      <c r="J10" s="24"/>
      <c r="K10" s="26"/>
      <c r="AZ10" s="116" t="s">
        <v>343</v>
      </c>
      <c r="BA10" s="116" t="s">
        <v>36</v>
      </c>
      <c r="BB10" s="116" t="s">
        <v>36</v>
      </c>
      <c r="BC10" s="116" t="s">
        <v>6301</v>
      </c>
      <c r="BD10" s="116" t="s">
        <v>87</v>
      </c>
    </row>
    <row r="11" spans="1:70" s="1" customFormat="1" ht="22.5" customHeight="1" x14ac:dyDescent="0.3">
      <c r="B11" s="37"/>
      <c r="C11" s="38"/>
      <c r="D11" s="38"/>
      <c r="E11" s="429" t="s">
        <v>5031</v>
      </c>
      <c r="F11" s="405"/>
      <c r="G11" s="405"/>
      <c r="H11" s="405"/>
      <c r="I11" s="119"/>
      <c r="J11" s="38"/>
      <c r="K11" s="41"/>
      <c r="AZ11" s="116" t="s">
        <v>2882</v>
      </c>
      <c r="BA11" s="116" t="s">
        <v>36</v>
      </c>
      <c r="BB11" s="116" t="s">
        <v>36</v>
      </c>
      <c r="BC11" s="116" t="s">
        <v>6302</v>
      </c>
      <c r="BD11" s="116" t="s">
        <v>87</v>
      </c>
    </row>
    <row r="12" spans="1:70" s="1" customFormat="1" ht="15" x14ac:dyDescent="0.3">
      <c r="B12" s="37"/>
      <c r="C12" s="38"/>
      <c r="D12" s="32" t="s">
        <v>238</v>
      </c>
      <c r="E12" s="38"/>
      <c r="F12" s="38"/>
      <c r="G12" s="38"/>
      <c r="H12" s="38"/>
      <c r="I12" s="119"/>
      <c r="J12" s="38"/>
      <c r="K12" s="41"/>
    </row>
    <row r="13" spans="1:70" s="1" customFormat="1" ht="36.950000000000003" customHeight="1" x14ac:dyDescent="0.3">
      <c r="B13" s="37"/>
      <c r="C13" s="38"/>
      <c r="D13" s="38"/>
      <c r="E13" s="430" t="s">
        <v>6303</v>
      </c>
      <c r="F13" s="405"/>
      <c r="G13" s="405"/>
      <c r="H13" s="405"/>
      <c r="I13" s="119"/>
      <c r="J13" s="38"/>
      <c r="K13" s="41"/>
    </row>
    <row r="14" spans="1:70" s="1" customFormat="1" x14ac:dyDescent="0.3">
      <c r="B14" s="37"/>
      <c r="C14" s="38"/>
      <c r="D14" s="38"/>
      <c r="E14" s="38"/>
      <c r="F14" s="38"/>
      <c r="G14" s="38"/>
      <c r="H14" s="38"/>
      <c r="I14" s="119"/>
      <c r="J14" s="38"/>
      <c r="K14" s="41"/>
    </row>
    <row r="15" spans="1:70" s="1" customFormat="1" ht="14.45" customHeight="1" x14ac:dyDescent="0.3">
      <c r="B15" s="37"/>
      <c r="C15" s="38"/>
      <c r="D15" s="32" t="s">
        <v>19</v>
      </c>
      <c r="E15" s="38"/>
      <c r="F15" s="30" t="s">
        <v>99</v>
      </c>
      <c r="G15" s="38"/>
      <c r="H15" s="38"/>
      <c r="I15" s="120" t="s">
        <v>21</v>
      </c>
      <c r="J15" s="30" t="s">
        <v>36</v>
      </c>
      <c r="K15" s="41"/>
    </row>
    <row r="16" spans="1:70" s="1" customFormat="1" ht="14.45" customHeight="1" x14ac:dyDescent="0.3">
      <c r="B16" s="37"/>
      <c r="C16" s="38"/>
      <c r="D16" s="32" t="s">
        <v>24</v>
      </c>
      <c r="E16" s="38"/>
      <c r="F16" s="30" t="s">
        <v>25</v>
      </c>
      <c r="G16" s="38"/>
      <c r="H16" s="38"/>
      <c r="I16" s="120" t="s">
        <v>26</v>
      </c>
      <c r="J16" s="121" t="str">
        <f>'Rekapitulace stavby'!AN8</f>
        <v>6.4.2016</v>
      </c>
      <c r="K16" s="41"/>
    </row>
    <row r="17" spans="2:11" s="1" customFormat="1" ht="10.9" customHeight="1" x14ac:dyDescent="0.3">
      <c r="B17" s="37"/>
      <c r="C17" s="38"/>
      <c r="D17" s="38"/>
      <c r="E17" s="38"/>
      <c r="F17" s="38"/>
      <c r="G17" s="38"/>
      <c r="H17" s="38"/>
      <c r="I17" s="119"/>
      <c r="J17" s="38"/>
      <c r="K17" s="41"/>
    </row>
    <row r="18" spans="2:11" s="1" customFormat="1" ht="14.45" customHeight="1" x14ac:dyDescent="0.3">
      <c r="B18" s="37"/>
      <c r="C18" s="38"/>
      <c r="D18" s="32" t="s">
        <v>34</v>
      </c>
      <c r="E18" s="38"/>
      <c r="F18" s="38"/>
      <c r="G18" s="38"/>
      <c r="H18" s="38"/>
      <c r="I18" s="120" t="s">
        <v>35</v>
      </c>
      <c r="J18" s="30" t="s">
        <v>36</v>
      </c>
      <c r="K18" s="41"/>
    </row>
    <row r="19" spans="2:11" s="1" customFormat="1" ht="18" customHeight="1" x14ac:dyDescent="0.3">
      <c r="B19" s="37"/>
      <c r="C19" s="38"/>
      <c r="D19" s="38"/>
      <c r="E19" s="30" t="s">
        <v>37</v>
      </c>
      <c r="F19" s="38"/>
      <c r="G19" s="38"/>
      <c r="H19" s="38"/>
      <c r="I19" s="120" t="s">
        <v>38</v>
      </c>
      <c r="J19" s="30" t="s">
        <v>36</v>
      </c>
      <c r="K19" s="41"/>
    </row>
    <row r="20" spans="2:11" s="1" customFormat="1" ht="6.95" customHeight="1" x14ac:dyDescent="0.3">
      <c r="B20" s="37"/>
      <c r="C20" s="38"/>
      <c r="D20" s="38"/>
      <c r="E20" s="38"/>
      <c r="F20" s="38"/>
      <c r="G20" s="38"/>
      <c r="H20" s="38"/>
      <c r="I20" s="119"/>
      <c r="J20" s="38"/>
      <c r="K20" s="41"/>
    </row>
    <row r="21" spans="2:11" s="1" customFormat="1" ht="14.45" customHeight="1" x14ac:dyDescent="0.3">
      <c r="B21" s="37"/>
      <c r="C21" s="38"/>
      <c r="D21" s="32" t="s">
        <v>39</v>
      </c>
      <c r="E21" s="38"/>
      <c r="F21" s="38"/>
      <c r="G21" s="38"/>
      <c r="H21" s="38"/>
      <c r="I21" s="120" t="s">
        <v>35</v>
      </c>
      <c r="J21" s="30" t="str">
        <f>IF('Rekapitulace stavby'!AN13="Vyplň údaj","",IF('Rekapitulace stavby'!AN13="","",'Rekapitulace stavby'!AN13))</f>
        <v/>
      </c>
      <c r="K21" s="41"/>
    </row>
    <row r="22" spans="2:11" s="1" customFormat="1" ht="18" customHeight="1" x14ac:dyDescent="0.3">
      <c r="B22" s="37"/>
      <c r="C22" s="38"/>
      <c r="D22" s="38"/>
      <c r="E22" s="30" t="str">
        <f>IF('Rekapitulace stavby'!E14="Vyplň údaj","",IF('Rekapitulace stavby'!E14="","",'Rekapitulace stavby'!E14))</f>
        <v/>
      </c>
      <c r="F22" s="38"/>
      <c r="G22" s="38"/>
      <c r="H22" s="38"/>
      <c r="I22" s="120" t="s">
        <v>38</v>
      </c>
      <c r="J22" s="30" t="str">
        <f>IF('Rekapitulace stavby'!AN14="Vyplň údaj","",IF('Rekapitulace stavby'!AN14="","",'Rekapitulace stavby'!AN14))</f>
        <v/>
      </c>
      <c r="K22" s="41"/>
    </row>
    <row r="23" spans="2:11" s="1" customFormat="1" ht="6.95" customHeight="1" x14ac:dyDescent="0.3">
      <c r="B23" s="37"/>
      <c r="C23" s="38"/>
      <c r="D23" s="38"/>
      <c r="E23" s="38"/>
      <c r="F23" s="38"/>
      <c r="G23" s="38"/>
      <c r="H23" s="38"/>
      <c r="I23" s="119"/>
      <c r="J23" s="38"/>
      <c r="K23" s="41"/>
    </row>
    <row r="24" spans="2:11" s="1" customFormat="1" ht="14.45" customHeight="1" x14ac:dyDescent="0.3">
      <c r="B24" s="37"/>
      <c r="C24" s="38"/>
      <c r="D24" s="32" t="s">
        <v>41</v>
      </c>
      <c r="E24" s="38"/>
      <c r="F24" s="38"/>
      <c r="G24" s="38"/>
      <c r="H24" s="38"/>
      <c r="I24" s="120" t="s">
        <v>35</v>
      </c>
      <c r="J24" s="30" t="s">
        <v>36</v>
      </c>
      <c r="K24" s="41"/>
    </row>
    <row r="25" spans="2:11" s="1" customFormat="1" ht="18" customHeight="1" x14ac:dyDescent="0.3">
      <c r="B25" s="37"/>
      <c r="C25" s="38"/>
      <c r="D25" s="38"/>
      <c r="E25" s="30" t="s">
        <v>42</v>
      </c>
      <c r="F25" s="38"/>
      <c r="G25" s="38"/>
      <c r="H25" s="38"/>
      <c r="I25" s="120" t="s">
        <v>38</v>
      </c>
      <c r="J25" s="30" t="s">
        <v>36</v>
      </c>
      <c r="K25" s="41"/>
    </row>
    <row r="26" spans="2:11" s="1" customFormat="1" ht="6.95" customHeight="1" x14ac:dyDescent="0.3">
      <c r="B26" s="37"/>
      <c r="C26" s="38"/>
      <c r="D26" s="38"/>
      <c r="E26" s="38"/>
      <c r="F26" s="38"/>
      <c r="G26" s="38"/>
      <c r="H26" s="38"/>
      <c r="I26" s="119"/>
      <c r="J26" s="38"/>
      <c r="K26" s="41"/>
    </row>
    <row r="27" spans="2:11" s="1" customFormat="1" ht="14.45" customHeight="1" x14ac:dyDescent="0.3">
      <c r="B27" s="37"/>
      <c r="C27" s="38"/>
      <c r="D27" s="32" t="s">
        <v>44</v>
      </c>
      <c r="E27" s="38"/>
      <c r="F27" s="38"/>
      <c r="G27" s="38"/>
      <c r="H27" s="38"/>
      <c r="I27" s="119"/>
      <c r="J27" s="38"/>
      <c r="K27" s="41"/>
    </row>
    <row r="28" spans="2:11" s="7" customFormat="1" ht="22.5" customHeight="1" x14ac:dyDescent="0.3">
      <c r="B28" s="122"/>
      <c r="C28" s="123"/>
      <c r="D28" s="123"/>
      <c r="E28" s="417" t="s">
        <v>36</v>
      </c>
      <c r="F28" s="431"/>
      <c r="G28" s="431"/>
      <c r="H28" s="431"/>
      <c r="I28" s="124"/>
      <c r="J28" s="123"/>
      <c r="K28" s="125"/>
    </row>
    <row r="29" spans="2:11" s="1" customFormat="1" ht="6.95" customHeight="1" x14ac:dyDescent="0.3">
      <c r="B29" s="37"/>
      <c r="C29" s="38"/>
      <c r="D29" s="38"/>
      <c r="E29" s="38"/>
      <c r="F29" s="38"/>
      <c r="G29" s="38"/>
      <c r="H29" s="38"/>
      <c r="I29" s="119"/>
      <c r="J29" s="38"/>
      <c r="K29" s="41"/>
    </row>
    <row r="30" spans="2:11" s="1" customFormat="1" ht="6.95" customHeight="1" x14ac:dyDescent="0.3">
      <c r="B30" s="37"/>
      <c r="C30" s="38"/>
      <c r="D30" s="81"/>
      <c r="E30" s="81"/>
      <c r="F30" s="81"/>
      <c r="G30" s="81"/>
      <c r="H30" s="81"/>
      <c r="I30" s="127"/>
      <c r="J30" s="81"/>
      <c r="K30" s="128"/>
    </row>
    <row r="31" spans="2:11" s="1" customFormat="1" ht="25.35" customHeight="1" x14ac:dyDescent="0.3">
      <c r="B31" s="37"/>
      <c r="C31" s="38"/>
      <c r="D31" s="129" t="s">
        <v>45</v>
      </c>
      <c r="E31" s="38"/>
      <c r="F31" s="38"/>
      <c r="G31" s="38"/>
      <c r="H31" s="38"/>
      <c r="I31" s="119"/>
      <c r="J31" s="130">
        <f>ROUND(J97,2)</f>
        <v>0</v>
      </c>
      <c r="K31" s="41"/>
    </row>
    <row r="32" spans="2:11" s="1" customFormat="1" ht="6.95" customHeight="1" x14ac:dyDescent="0.3">
      <c r="B32" s="37"/>
      <c r="C32" s="38"/>
      <c r="D32" s="81"/>
      <c r="E32" s="81"/>
      <c r="F32" s="81"/>
      <c r="G32" s="81"/>
      <c r="H32" s="81"/>
      <c r="I32" s="127"/>
      <c r="J32" s="81"/>
      <c r="K32" s="128"/>
    </row>
    <row r="33" spans="2:11" s="1" customFormat="1" ht="14.45" customHeight="1" x14ac:dyDescent="0.3">
      <c r="B33" s="37"/>
      <c r="C33" s="38"/>
      <c r="D33" s="38"/>
      <c r="E33" s="38"/>
      <c r="F33" s="42" t="s">
        <v>47</v>
      </c>
      <c r="G33" s="38"/>
      <c r="H33" s="38"/>
      <c r="I33" s="131" t="s">
        <v>46</v>
      </c>
      <c r="J33" s="42" t="s">
        <v>48</v>
      </c>
      <c r="K33" s="41"/>
    </row>
    <row r="34" spans="2:11" s="1" customFormat="1" ht="14.45" customHeight="1" x14ac:dyDescent="0.3">
      <c r="B34" s="37"/>
      <c r="C34" s="38"/>
      <c r="D34" s="45" t="s">
        <v>49</v>
      </c>
      <c r="E34" s="45" t="s">
        <v>50</v>
      </c>
      <c r="F34" s="132">
        <f>ROUND(SUM(BE97:BE228), 2)</f>
        <v>0</v>
      </c>
      <c r="G34" s="38"/>
      <c r="H34" s="38"/>
      <c r="I34" s="133">
        <v>0.21</v>
      </c>
      <c r="J34" s="132">
        <f>ROUND(ROUND((SUM(BE97:BE228)), 2)*I34, 2)</f>
        <v>0</v>
      </c>
      <c r="K34" s="41"/>
    </row>
    <row r="35" spans="2:11" s="1" customFormat="1" ht="14.45" customHeight="1" x14ac:dyDescent="0.3">
      <c r="B35" s="37"/>
      <c r="C35" s="38"/>
      <c r="D35" s="38"/>
      <c r="E35" s="45" t="s">
        <v>51</v>
      </c>
      <c r="F35" s="132">
        <f>ROUND(SUM(BF97:BF228), 2)</f>
        <v>0</v>
      </c>
      <c r="G35" s="38"/>
      <c r="H35" s="38"/>
      <c r="I35" s="133">
        <v>0.15</v>
      </c>
      <c r="J35" s="132">
        <f>ROUND(ROUND((SUM(BF97:BF228)), 2)*I35, 2)</f>
        <v>0</v>
      </c>
      <c r="K35" s="41"/>
    </row>
    <row r="36" spans="2:11" s="1" customFormat="1" ht="14.45" hidden="1" customHeight="1" x14ac:dyDescent="0.3">
      <c r="B36" s="37"/>
      <c r="C36" s="38"/>
      <c r="D36" s="38"/>
      <c r="E36" s="45" t="s">
        <v>52</v>
      </c>
      <c r="F36" s="132">
        <f>ROUND(SUM(BG97:BG228), 2)</f>
        <v>0</v>
      </c>
      <c r="G36" s="38"/>
      <c r="H36" s="38"/>
      <c r="I36" s="133">
        <v>0.21</v>
      </c>
      <c r="J36" s="132">
        <v>0</v>
      </c>
      <c r="K36" s="41"/>
    </row>
    <row r="37" spans="2:11" s="1" customFormat="1" ht="14.45" hidden="1" customHeight="1" x14ac:dyDescent="0.3">
      <c r="B37" s="37"/>
      <c r="C37" s="38"/>
      <c r="D37" s="38"/>
      <c r="E37" s="45" t="s">
        <v>53</v>
      </c>
      <c r="F37" s="132">
        <f>ROUND(SUM(BH97:BH228), 2)</f>
        <v>0</v>
      </c>
      <c r="G37" s="38"/>
      <c r="H37" s="38"/>
      <c r="I37" s="133">
        <v>0.15</v>
      </c>
      <c r="J37" s="132">
        <v>0</v>
      </c>
      <c r="K37" s="41"/>
    </row>
    <row r="38" spans="2:11" s="1" customFormat="1" ht="14.45" hidden="1" customHeight="1" x14ac:dyDescent="0.3">
      <c r="B38" s="37"/>
      <c r="C38" s="38"/>
      <c r="D38" s="38"/>
      <c r="E38" s="45" t="s">
        <v>54</v>
      </c>
      <c r="F38" s="132">
        <f>ROUND(SUM(BI97:BI228), 2)</f>
        <v>0</v>
      </c>
      <c r="G38" s="38"/>
      <c r="H38" s="38"/>
      <c r="I38" s="133">
        <v>0</v>
      </c>
      <c r="J38" s="132">
        <v>0</v>
      </c>
      <c r="K38" s="41"/>
    </row>
    <row r="39" spans="2:11" s="1" customFormat="1" ht="6.95" customHeight="1" x14ac:dyDescent="0.3">
      <c r="B39" s="37"/>
      <c r="C39" s="38"/>
      <c r="D39" s="38"/>
      <c r="E39" s="38"/>
      <c r="F39" s="38"/>
      <c r="G39" s="38"/>
      <c r="H39" s="38"/>
      <c r="I39" s="119"/>
      <c r="J39" s="38"/>
      <c r="K39" s="41"/>
    </row>
    <row r="40" spans="2:11" s="1" customFormat="1" ht="25.35" customHeight="1" x14ac:dyDescent="0.3">
      <c r="B40" s="37"/>
      <c r="C40" s="134"/>
      <c r="D40" s="135" t="s">
        <v>55</v>
      </c>
      <c r="E40" s="75"/>
      <c r="F40" s="75"/>
      <c r="G40" s="136" t="s">
        <v>56</v>
      </c>
      <c r="H40" s="137" t="s">
        <v>57</v>
      </c>
      <c r="I40" s="138"/>
      <c r="J40" s="139">
        <f>SUM(J31:J38)</f>
        <v>0</v>
      </c>
      <c r="K40" s="140"/>
    </row>
    <row r="41" spans="2:11" s="1" customFormat="1" ht="14.45" customHeight="1" x14ac:dyDescent="0.3">
      <c r="B41" s="52"/>
      <c r="C41" s="53"/>
      <c r="D41" s="53"/>
      <c r="E41" s="53"/>
      <c r="F41" s="53"/>
      <c r="G41" s="53"/>
      <c r="H41" s="53"/>
      <c r="I41" s="141"/>
      <c r="J41" s="53"/>
      <c r="K41" s="54"/>
    </row>
    <row r="45" spans="2:11" s="1" customFormat="1" ht="6.95" customHeight="1" x14ac:dyDescent="0.3">
      <c r="B45" s="142"/>
      <c r="C45" s="143"/>
      <c r="D45" s="143"/>
      <c r="E45" s="143"/>
      <c r="F45" s="143"/>
      <c r="G45" s="143"/>
      <c r="H45" s="143"/>
      <c r="I45" s="144"/>
      <c r="J45" s="143"/>
      <c r="K45" s="145"/>
    </row>
    <row r="46" spans="2:11" s="1" customFormat="1" ht="36.950000000000003" customHeight="1" x14ac:dyDescent="0.3">
      <c r="B46" s="37"/>
      <c r="C46" s="25" t="s">
        <v>305</v>
      </c>
      <c r="D46" s="38"/>
      <c r="E46" s="38"/>
      <c r="F46" s="38"/>
      <c r="G46" s="38"/>
      <c r="H46" s="38"/>
      <c r="I46" s="119"/>
      <c r="J46" s="38"/>
      <c r="K46" s="41"/>
    </row>
    <row r="47" spans="2:11" s="1" customFormat="1" ht="6.95" customHeight="1" x14ac:dyDescent="0.3">
      <c r="B47" s="37"/>
      <c r="C47" s="38"/>
      <c r="D47" s="38"/>
      <c r="E47" s="38"/>
      <c r="F47" s="38"/>
      <c r="G47" s="38"/>
      <c r="H47" s="38"/>
      <c r="I47" s="119"/>
      <c r="J47" s="38"/>
      <c r="K47" s="41"/>
    </row>
    <row r="48" spans="2:11" s="1" customFormat="1" ht="14.45" customHeight="1" x14ac:dyDescent="0.3">
      <c r="B48" s="37"/>
      <c r="C48" s="32" t="s">
        <v>16</v>
      </c>
      <c r="D48" s="38"/>
      <c r="E48" s="38"/>
      <c r="F48" s="38"/>
      <c r="G48" s="38"/>
      <c r="H48" s="38"/>
      <c r="I48" s="119"/>
      <c r="J48" s="38"/>
      <c r="K48" s="41"/>
    </row>
    <row r="49" spans="2:47" s="1" customFormat="1" ht="22.5" customHeight="1" x14ac:dyDescent="0.3">
      <c r="B49" s="37"/>
      <c r="C49" s="38"/>
      <c r="D49" s="38"/>
      <c r="E49" s="428" t="str">
        <f>E7</f>
        <v>ZLEPŠENÍ EKOLOGICKÉHO STAVU ŘEKY BEČVY V HRANICÍCH</v>
      </c>
      <c r="F49" s="405"/>
      <c r="G49" s="405"/>
      <c r="H49" s="405"/>
      <c r="I49" s="119"/>
      <c r="J49" s="38"/>
      <c r="K49" s="41"/>
    </row>
    <row r="50" spans="2:47" ht="15" x14ac:dyDescent="0.3">
      <c r="B50" s="23"/>
      <c r="C50" s="32" t="s">
        <v>226</v>
      </c>
      <c r="D50" s="24"/>
      <c r="E50" s="24"/>
      <c r="F50" s="24"/>
      <c r="G50" s="24"/>
      <c r="H50" s="24"/>
      <c r="I50" s="118"/>
      <c r="J50" s="24"/>
      <c r="K50" s="26"/>
    </row>
    <row r="51" spans="2:47" ht="22.5" customHeight="1" x14ac:dyDescent="0.3">
      <c r="B51" s="23"/>
      <c r="C51" s="24"/>
      <c r="D51" s="24"/>
      <c r="E51" s="428" t="s">
        <v>229</v>
      </c>
      <c r="F51" s="414"/>
      <c r="G51" s="414"/>
      <c r="H51" s="414"/>
      <c r="I51" s="118"/>
      <c r="J51" s="24"/>
      <c r="K51" s="26"/>
    </row>
    <row r="52" spans="2:47" ht="15" x14ac:dyDescent="0.3">
      <c r="B52" s="23"/>
      <c r="C52" s="32" t="s">
        <v>232</v>
      </c>
      <c r="D52" s="24"/>
      <c r="E52" s="24"/>
      <c r="F52" s="24"/>
      <c r="G52" s="24"/>
      <c r="H52" s="24"/>
      <c r="I52" s="118"/>
      <c r="J52" s="24"/>
      <c r="K52" s="26"/>
    </row>
    <row r="53" spans="2:47" s="1" customFormat="1" ht="22.5" customHeight="1" x14ac:dyDescent="0.3">
      <c r="B53" s="37"/>
      <c r="C53" s="38"/>
      <c r="D53" s="38"/>
      <c r="E53" s="429" t="s">
        <v>5031</v>
      </c>
      <c r="F53" s="405"/>
      <c r="G53" s="405"/>
      <c r="H53" s="405"/>
      <c r="I53" s="119"/>
      <c r="J53" s="38"/>
      <c r="K53" s="41"/>
    </row>
    <row r="54" spans="2:47" s="1" customFormat="1" ht="14.45" customHeight="1" x14ac:dyDescent="0.3">
      <c r="B54" s="37"/>
      <c r="C54" s="32" t="s">
        <v>238</v>
      </c>
      <c r="D54" s="38"/>
      <c r="E54" s="38"/>
      <c r="F54" s="38"/>
      <c r="G54" s="38"/>
      <c r="H54" s="38"/>
      <c r="I54" s="119"/>
      <c r="J54" s="38"/>
      <c r="K54" s="41"/>
    </row>
    <row r="55" spans="2:47" s="1" customFormat="1" ht="23.25" customHeight="1" x14ac:dyDescent="0.3">
      <c r="B55" s="37"/>
      <c r="C55" s="38"/>
      <c r="D55" s="38"/>
      <c r="E55" s="430" t="str">
        <f>E13</f>
        <v>SO 40.2 - Vodovodní přípojka</v>
      </c>
      <c r="F55" s="405"/>
      <c r="G55" s="405"/>
      <c r="H55" s="405"/>
      <c r="I55" s="119"/>
      <c r="J55" s="38"/>
      <c r="K55" s="41"/>
    </row>
    <row r="56" spans="2:47" s="1" customFormat="1" ht="6.95" customHeight="1" x14ac:dyDescent="0.3">
      <c r="B56" s="37"/>
      <c r="C56" s="38"/>
      <c r="D56" s="38"/>
      <c r="E56" s="38"/>
      <c r="F56" s="38"/>
      <c r="G56" s="38"/>
      <c r="H56" s="38"/>
      <c r="I56" s="119"/>
      <c r="J56" s="38"/>
      <c r="K56" s="41"/>
    </row>
    <row r="57" spans="2:47" s="1" customFormat="1" ht="18" customHeight="1" x14ac:dyDescent="0.3">
      <c r="B57" s="37"/>
      <c r="C57" s="32" t="s">
        <v>24</v>
      </c>
      <c r="D57" s="38"/>
      <c r="E57" s="38"/>
      <c r="F57" s="30" t="str">
        <f>F16</f>
        <v>HRANICE - DRAHOTUŠE</v>
      </c>
      <c r="G57" s="38"/>
      <c r="H57" s="38"/>
      <c r="I57" s="120" t="s">
        <v>26</v>
      </c>
      <c r="J57" s="121" t="str">
        <f>IF(J16="","",J16)</f>
        <v>6.4.2016</v>
      </c>
      <c r="K57" s="41"/>
    </row>
    <row r="58" spans="2:47" s="1" customFormat="1" ht="6.95" customHeight="1" x14ac:dyDescent="0.3">
      <c r="B58" s="37"/>
      <c r="C58" s="38"/>
      <c r="D58" s="38"/>
      <c r="E58" s="38"/>
      <c r="F58" s="38"/>
      <c r="G58" s="38"/>
      <c r="H58" s="38"/>
      <c r="I58" s="119"/>
      <c r="J58" s="38"/>
      <c r="K58" s="41"/>
    </row>
    <row r="59" spans="2:47" s="1" customFormat="1" ht="15" x14ac:dyDescent="0.3">
      <c r="B59" s="37"/>
      <c r="C59" s="32" t="s">
        <v>34</v>
      </c>
      <c r="D59" s="38"/>
      <c r="E59" s="38"/>
      <c r="F59" s="30" t="str">
        <f>E19</f>
        <v>VODOVODY A KANALIZACE PŘEROV a.s.</v>
      </c>
      <c r="G59" s="38"/>
      <c r="H59" s="38"/>
      <c r="I59" s="120" t="s">
        <v>41</v>
      </c>
      <c r="J59" s="30" t="str">
        <f>E25</f>
        <v>JV PROJEKT VH s.r.o., BRNO</v>
      </c>
      <c r="K59" s="41"/>
    </row>
    <row r="60" spans="2:47" s="1" customFormat="1" ht="14.45" customHeight="1" x14ac:dyDescent="0.3">
      <c r="B60" s="37"/>
      <c r="C60" s="32" t="s">
        <v>39</v>
      </c>
      <c r="D60" s="38"/>
      <c r="E60" s="38"/>
      <c r="F60" s="30" t="str">
        <f>IF(E22="","",E22)</f>
        <v/>
      </c>
      <c r="G60" s="38"/>
      <c r="H60" s="38"/>
      <c r="I60" s="119"/>
      <c r="J60" s="38"/>
      <c r="K60" s="41"/>
    </row>
    <row r="61" spans="2:47" s="1" customFormat="1" ht="10.35" customHeight="1" x14ac:dyDescent="0.3">
      <c r="B61" s="37"/>
      <c r="C61" s="38"/>
      <c r="D61" s="38"/>
      <c r="E61" s="38"/>
      <c r="F61" s="38"/>
      <c r="G61" s="38"/>
      <c r="H61" s="38"/>
      <c r="I61" s="119"/>
      <c r="J61" s="38"/>
      <c r="K61" s="41"/>
    </row>
    <row r="62" spans="2:47" s="1" customFormat="1" ht="29.25" customHeight="1" x14ac:dyDescent="0.3">
      <c r="B62" s="37"/>
      <c r="C62" s="146" t="s">
        <v>332</v>
      </c>
      <c r="D62" s="134"/>
      <c r="E62" s="134"/>
      <c r="F62" s="134"/>
      <c r="G62" s="134"/>
      <c r="H62" s="134"/>
      <c r="I62" s="147"/>
      <c r="J62" s="148" t="s">
        <v>333</v>
      </c>
      <c r="K62" s="149"/>
    </row>
    <row r="63" spans="2:47" s="1" customFormat="1" ht="10.35" customHeight="1" x14ac:dyDescent="0.3">
      <c r="B63" s="37"/>
      <c r="C63" s="38"/>
      <c r="D63" s="38"/>
      <c r="E63" s="38"/>
      <c r="F63" s="38"/>
      <c r="G63" s="38"/>
      <c r="H63" s="38"/>
      <c r="I63" s="119"/>
      <c r="J63" s="38"/>
      <c r="K63" s="41"/>
    </row>
    <row r="64" spans="2:47" s="1" customFormat="1" ht="29.25" customHeight="1" x14ac:dyDescent="0.3">
      <c r="B64" s="37"/>
      <c r="C64" s="150" t="s">
        <v>338</v>
      </c>
      <c r="D64" s="38"/>
      <c r="E64" s="38"/>
      <c r="F64" s="38"/>
      <c r="G64" s="38"/>
      <c r="H64" s="38"/>
      <c r="I64" s="119"/>
      <c r="J64" s="130">
        <f>J97</f>
        <v>0</v>
      </c>
      <c r="K64" s="41"/>
      <c r="AU64" s="19" t="s">
        <v>339</v>
      </c>
    </row>
    <row r="65" spans="2:12" s="8" customFormat="1" ht="24.95" customHeight="1" x14ac:dyDescent="0.3">
      <c r="B65" s="151"/>
      <c r="C65" s="152"/>
      <c r="D65" s="153" t="s">
        <v>342</v>
      </c>
      <c r="E65" s="154"/>
      <c r="F65" s="154"/>
      <c r="G65" s="154"/>
      <c r="H65" s="154"/>
      <c r="I65" s="155"/>
      <c r="J65" s="156">
        <f>J98</f>
        <v>0</v>
      </c>
      <c r="K65" s="157"/>
    </row>
    <row r="66" spans="2:12" s="9" customFormat="1" ht="19.899999999999999" customHeight="1" x14ac:dyDescent="0.3">
      <c r="B66" s="159"/>
      <c r="C66" s="160"/>
      <c r="D66" s="161" t="s">
        <v>345</v>
      </c>
      <c r="E66" s="162"/>
      <c r="F66" s="162"/>
      <c r="G66" s="162"/>
      <c r="H66" s="162"/>
      <c r="I66" s="163"/>
      <c r="J66" s="164">
        <f>J99</f>
        <v>0</v>
      </c>
      <c r="K66" s="165"/>
    </row>
    <row r="67" spans="2:12" s="9" customFormat="1" ht="19.899999999999999" customHeight="1" x14ac:dyDescent="0.3">
      <c r="B67" s="159"/>
      <c r="C67" s="160"/>
      <c r="D67" s="161" t="s">
        <v>363</v>
      </c>
      <c r="E67" s="162"/>
      <c r="F67" s="162"/>
      <c r="G67" s="162"/>
      <c r="H67" s="162"/>
      <c r="I67" s="163"/>
      <c r="J67" s="164">
        <f>J187</f>
        <v>0</v>
      </c>
      <c r="K67" s="165"/>
    </row>
    <row r="68" spans="2:12" s="9" customFormat="1" ht="19.899999999999999" customHeight="1" x14ac:dyDescent="0.3">
      <c r="B68" s="159"/>
      <c r="C68" s="160"/>
      <c r="D68" s="161" t="s">
        <v>372</v>
      </c>
      <c r="E68" s="162"/>
      <c r="F68" s="162"/>
      <c r="G68" s="162"/>
      <c r="H68" s="162"/>
      <c r="I68" s="163"/>
      <c r="J68" s="164">
        <f>J195</f>
        <v>0</v>
      </c>
      <c r="K68" s="165"/>
    </row>
    <row r="69" spans="2:12" s="9" customFormat="1" ht="19.899999999999999" customHeight="1" x14ac:dyDescent="0.3">
      <c r="B69" s="159"/>
      <c r="C69" s="160"/>
      <c r="D69" s="161" t="s">
        <v>377</v>
      </c>
      <c r="E69" s="162"/>
      <c r="F69" s="162"/>
      <c r="G69" s="162"/>
      <c r="H69" s="162"/>
      <c r="I69" s="163"/>
      <c r="J69" s="164">
        <f>J214</f>
        <v>0</v>
      </c>
      <c r="K69" s="165"/>
    </row>
    <row r="70" spans="2:12" s="8" customFormat="1" ht="24.95" customHeight="1" x14ac:dyDescent="0.3">
      <c r="B70" s="151"/>
      <c r="C70" s="152"/>
      <c r="D70" s="153" t="s">
        <v>380</v>
      </c>
      <c r="E70" s="154"/>
      <c r="F70" s="154"/>
      <c r="G70" s="154"/>
      <c r="H70" s="154"/>
      <c r="I70" s="155"/>
      <c r="J70" s="156">
        <f>J216</f>
        <v>0</v>
      </c>
      <c r="K70" s="157"/>
    </row>
    <row r="71" spans="2:12" s="9" customFormat="1" ht="19.899999999999999" customHeight="1" x14ac:dyDescent="0.3">
      <c r="B71" s="159"/>
      <c r="C71" s="160"/>
      <c r="D71" s="161" t="s">
        <v>383</v>
      </c>
      <c r="E71" s="162"/>
      <c r="F71" s="162"/>
      <c r="G71" s="162"/>
      <c r="H71" s="162"/>
      <c r="I71" s="163"/>
      <c r="J71" s="164">
        <f>J217</f>
        <v>0</v>
      </c>
      <c r="K71" s="165"/>
    </row>
    <row r="72" spans="2:12" s="8" customFormat="1" ht="24.95" customHeight="1" x14ac:dyDescent="0.3">
      <c r="B72" s="151"/>
      <c r="C72" s="152"/>
      <c r="D72" s="153" t="s">
        <v>387</v>
      </c>
      <c r="E72" s="154"/>
      <c r="F72" s="154"/>
      <c r="G72" s="154"/>
      <c r="H72" s="154"/>
      <c r="I72" s="155"/>
      <c r="J72" s="156">
        <f>J225</f>
        <v>0</v>
      </c>
      <c r="K72" s="157"/>
    </row>
    <row r="73" spans="2:12" s="9" customFormat="1" ht="19.899999999999999" customHeight="1" x14ac:dyDescent="0.3">
      <c r="B73" s="159"/>
      <c r="C73" s="160"/>
      <c r="D73" s="161" t="s">
        <v>389</v>
      </c>
      <c r="E73" s="162"/>
      <c r="F73" s="162"/>
      <c r="G73" s="162"/>
      <c r="H73" s="162"/>
      <c r="I73" s="163"/>
      <c r="J73" s="164">
        <f>J226</f>
        <v>0</v>
      </c>
      <c r="K73" s="165"/>
    </row>
    <row r="74" spans="2:12" s="1" customFormat="1" ht="21.75" customHeight="1" x14ac:dyDescent="0.3">
      <c r="B74" s="37"/>
      <c r="C74" s="38"/>
      <c r="D74" s="38"/>
      <c r="E74" s="38"/>
      <c r="F74" s="38"/>
      <c r="G74" s="38"/>
      <c r="H74" s="38"/>
      <c r="I74" s="119"/>
      <c r="J74" s="38"/>
      <c r="K74" s="41"/>
    </row>
    <row r="75" spans="2:12" s="1" customFormat="1" ht="6.95" customHeight="1" x14ac:dyDescent="0.3">
      <c r="B75" s="52"/>
      <c r="C75" s="53"/>
      <c r="D75" s="53"/>
      <c r="E75" s="53"/>
      <c r="F75" s="53"/>
      <c r="G75" s="53"/>
      <c r="H75" s="53"/>
      <c r="I75" s="141"/>
      <c r="J75" s="53"/>
      <c r="K75" s="54"/>
    </row>
    <row r="79" spans="2:12" s="1" customFormat="1" ht="6.95" customHeight="1" x14ac:dyDescent="0.3">
      <c r="B79" s="55"/>
      <c r="C79" s="56"/>
      <c r="D79" s="56"/>
      <c r="E79" s="56"/>
      <c r="F79" s="56"/>
      <c r="G79" s="56"/>
      <c r="H79" s="56"/>
      <c r="I79" s="144"/>
      <c r="J79" s="56"/>
      <c r="K79" s="56"/>
      <c r="L79" s="57"/>
    </row>
    <row r="80" spans="2:12" s="1" customFormat="1" ht="36.950000000000003" customHeight="1" x14ac:dyDescent="0.3">
      <c r="B80" s="37"/>
      <c r="C80" s="58" t="s">
        <v>390</v>
      </c>
      <c r="D80" s="59"/>
      <c r="E80" s="59"/>
      <c r="F80" s="59"/>
      <c r="G80" s="59"/>
      <c r="H80" s="59"/>
      <c r="I80" s="167"/>
      <c r="J80" s="59"/>
      <c r="K80" s="59"/>
      <c r="L80" s="57"/>
    </row>
    <row r="81" spans="2:20" s="1" customFormat="1" ht="6.95" customHeight="1" x14ac:dyDescent="0.3">
      <c r="B81" s="37"/>
      <c r="C81" s="59"/>
      <c r="D81" s="59"/>
      <c r="E81" s="59"/>
      <c r="F81" s="59"/>
      <c r="G81" s="59"/>
      <c r="H81" s="59"/>
      <c r="I81" s="167"/>
      <c r="J81" s="59"/>
      <c r="K81" s="59"/>
      <c r="L81" s="57"/>
    </row>
    <row r="82" spans="2:20" s="1" customFormat="1" ht="14.45" customHeight="1" x14ac:dyDescent="0.3">
      <c r="B82" s="37"/>
      <c r="C82" s="61" t="s">
        <v>16</v>
      </c>
      <c r="D82" s="59"/>
      <c r="E82" s="59"/>
      <c r="F82" s="59"/>
      <c r="G82" s="59"/>
      <c r="H82" s="59"/>
      <c r="I82" s="167"/>
      <c r="J82" s="59"/>
      <c r="K82" s="59"/>
      <c r="L82" s="57"/>
    </row>
    <row r="83" spans="2:20" s="1" customFormat="1" ht="22.5" customHeight="1" x14ac:dyDescent="0.3">
      <c r="B83" s="37"/>
      <c r="C83" s="59"/>
      <c r="D83" s="59"/>
      <c r="E83" s="425" t="str">
        <f>E7</f>
        <v>ZLEPŠENÍ EKOLOGICKÉHO STAVU ŘEKY BEČVY V HRANICÍCH</v>
      </c>
      <c r="F83" s="398"/>
      <c r="G83" s="398"/>
      <c r="H83" s="398"/>
      <c r="I83" s="167"/>
      <c r="J83" s="59"/>
      <c r="K83" s="59"/>
      <c r="L83" s="57"/>
    </row>
    <row r="84" spans="2:20" ht="15" x14ac:dyDescent="0.3">
      <c r="B84" s="23"/>
      <c r="C84" s="61" t="s">
        <v>226</v>
      </c>
      <c r="D84" s="168"/>
      <c r="E84" s="168"/>
      <c r="F84" s="168"/>
      <c r="G84" s="168"/>
      <c r="H84" s="168"/>
      <c r="J84" s="168"/>
      <c r="K84" s="168"/>
      <c r="L84" s="169"/>
    </row>
    <row r="85" spans="2:20" ht="22.5" customHeight="1" x14ac:dyDescent="0.3">
      <c r="B85" s="23"/>
      <c r="C85" s="168"/>
      <c r="D85" s="168"/>
      <c r="E85" s="425" t="s">
        <v>229</v>
      </c>
      <c r="F85" s="426"/>
      <c r="G85" s="426"/>
      <c r="H85" s="426"/>
      <c r="J85" s="168"/>
      <c r="K85" s="168"/>
      <c r="L85" s="169"/>
    </row>
    <row r="86" spans="2:20" ht="15" x14ac:dyDescent="0.3">
      <c r="B86" s="23"/>
      <c r="C86" s="61" t="s">
        <v>232</v>
      </c>
      <c r="D86" s="168"/>
      <c r="E86" s="168"/>
      <c r="F86" s="168"/>
      <c r="G86" s="168"/>
      <c r="H86" s="168"/>
      <c r="J86" s="168"/>
      <c r="K86" s="168"/>
      <c r="L86" s="169"/>
    </row>
    <row r="87" spans="2:20" s="1" customFormat="1" ht="22.5" customHeight="1" x14ac:dyDescent="0.3">
      <c r="B87" s="37"/>
      <c r="C87" s="59"/>
      <c r="D87" s="59"/>
      <c r="E87" s="424" t="s">
        <v>5031</v>
      </c>
      <c r="F87" s="398"/>
      <c r="G87" s="398"/>
      <c r="H87" s="398"/>
      <c r="I87" s="167"/>
      <c r="J87" s="59"/>
      <c r="K87" s="59"/>
      <c r="L87" s="57"/>
    </row>
    <row r="88" spans="2:20" s="1" customFormat="1" ht="14.45" customHeight="1" x14ac:dyDescent="0.3">
      <c r="B88" s="37"/>
      <c r="C88" s="61" t="s">
        <v>238</v>
      </c>
      <c r="D88" s="59"/>
      <c r="E88" s="59"/>
      <c r="F88" s="59"/>
      <c r="G88" s="59"/>
      <c r="H88" s="59"/>
      <c r="I88" s="167"/>
      <c r="J88" s="59"/>
      <c r="K88" s="59"/>
      <c r="L88" s="57"/>
    </row>
    <row r="89" spans="2:20" s="1" customFormat="1" ht="23.25" customHeight="1" x14ac:dyDescent="0.3">
      <c r="B89" s="37"/>
      <c r="C89" s="59"/>
      <c r="D89" s="59"/>
      <c r="E89" s="395" t="str">
        <f>E13</f>
        <v>SO 40.2 - Vodovodní přípojka</v>
      </c>
      <c r="F89" s="398"/>
      <c r="G89" s="398"/>
      <c r="H89" s="398"/>
      <c r="I89" s="167"/>
      <c r="J89" s="59"/>
      <c r="K89" s="59"/>
      <c r="L89" s="57"/>
    </row>
    <row r="90" spans="2:20" s="1" customFormat="1" ht="6.95" customHeight="1" x14ac:dyDescent="0.3">
      <c r="B90" s="37"/>
      <c r="C90" s="59"/>
      <c r="D90" s="59"/>
      <c r="E90" s="59"/>
      <c r="F90" s="59"/>
      <c r="G90" s="59"/>
      <c r="H90" s="59"/>
      <c r="I90" s="167"/>
      <c r="J90" s="59"/>
      <c r="K90" s="59"/>
      <c r="L90" s="57"/>
    </row>
    <row r="91" spans="2:20" s="1" customFormat="1" ht="18" customHeight="1" x14ac:dyDescent="0.3">
      <c r="B91" s="37"/>
      <c r="C91" s="61" t="s">
        <v>24</v>
      </c>
      <c r="D91" s="59"/>
      <c r="E91" s="59"/>
      <c r="F91" s="170" t="str">
        <f>F16</f>
        <v>HRANICE - DRAHOTUŠE</v>
      </c>
      <c r="G91" s="59"/>
      <c r="H91" s="59"/>
      <c r="I91" s="171" t="s">
        <v>26</v>
      </c>
      <c r="J91" s="69" t="str">
        <f>IF(J16="","",J16)</f>
        <v>6.4.2016</v>
      </c>
      <c r="K91" s="59"/>
      <c r="L91" s="57"/>
    </row>
    <row r="92" spans="2:20" s="1" customFormat="1" ht="6.95" customHeight="1" x14ac:dyDescent="0.3">
      <c r="B92" s="37"/>
      <c r="C92" s="59"/>
      <c r="D92" s="59"/>
      <c r="E92" s="59"/>
      <c r="F92" s="59"/>
      <c r="G92" s="59"/>
      <c r="H92" s="59"/>
      <c r="I92" s="167"/>
      <c r="J92" s="59"/>
      <c r="K92" s="59"/>
      <c r="L92" s="57"/>
    </row>
    <row r="93" spans="2:20" s="1" customFormat="1" ht="15" x14ac:dyDescent="0.3">
      <c r="B93" s="37"/>
      <c r="C93" s="61" t="s">
        <v>34</v>
      </c>
      <c r="D93" s="59"/>
      <c r="E93" s="59"/>
      <c r="F93" s="170" t="str">
        <f>E19</f>
        <v>VODOVODY A KANALIZACE PŘEROV a.s.</v>
      </c>
      <c r="G93" s="59"/>
      <c r="H93" s="59"/>
      <c r="I93" s="171" t="s">
        <v>41</v>
      </c>
      <c r="J93" s="170" t="str">
        <f>E25</f>
        <v>JV PROJEKT VH s.r.o., BRNO</v>
      </c>
      <c r="K93" s="59"/>
      <c r="L93" s="57"/>
    </row>
    <row r="94" spans="2:20" s="1" customFormat="1" ht="14.45" customHeight="1" x14ac:dyDescent="0.3">
      <c r="B94" s="37"/>
      <c r="C94" s="61" t="s">
        <v>39</v>
      </c>
      <c r="D94" s="59"/>
      <c r="E94" s="59"/>
      <c r="F94" s="170" t="str">
        <f>IF(E22="","",E22)</f>
        <v/>
      </c>
      <c r="G94" s="59"/>
      <c r="H94" s="59"/>
      <c r="I94" s="167"/>
      <c r="J94" s="59"/>
      <c r="K94" s="59"/>
      <c r="L94" s="57"/>
    </row>
    <row r="95" spans="2:20" s="1" customFormat="1" ht="10.35" customHeight="1" x14ac:dyDescent="0.3">
      <c r="B95" s="37"/>
      <c r="C95" s="59"/>
      <c r="D95" s="59"/>
      <c r="E95" s="59"/>
      <c r="F95" s="59"/>
      <c r="G95" s="59"/>
      <c r="H95" s="59"/>
      <c r="I95" s="167"/>
      <c r="J95" s="59"/>
      <c r="K95" s="59"/>
      <c r="L95" s="57"/>
    </row>
    <row r="96" spans="2:20" s="10" customFormat="1" ht="29.25" customHeight="1" x14ac:dyDescent="0.3">
      <c r="B96" s="172"/>
      <c r="C96" s="173" t="s">
        <v>391</v>
      </c>
      <c r="D96" s="174" t="s">
        <v>64</v>
      </c>
      <c r="E96" s="174" t="s">
        <v>60</v>
      </c>
      <c r="F96" s="174" t="s">
        <v>392</v>
      </c>
      <c r="G96" s="174" t="s">
        <v>393</v>
      </c>
      <c r="H96" s="174" t="s">
        <v>394</v>
      </c>
      <c r="I96" s="175" t="s">
        <v>395</v>
      </c>
      <c r="J96" s="174" t="s">
        <v>333</v>
      </c>
      <c r="K96" s="176" t="s">
        <v>396</v>
      </c>
      <c r="L96" s="177"/>
      <c r="M96" s="77" t="s">
        <v>397</v>
      </c>
      <c r="N96" s="78" t="s">
        <v>49</v>
      </c>
      <c r="O96" s="78" t="s">
        <v>398</v>
      </c>
      <c r="P96" s="78" t="s">
        <v>399</v>
      </c>
      <c r="Q96" s="78" t="s">
        <v>400</v>
      </c>
      <c r="R96" s="78" t="s">
        <v>401</v>
      </c>
      <c r="S96" s="78" t="s">
        <v>402</v>
      </c>
      <c r="T96" s="79" t="s">
        <v>403</v>
      </c>
    </row>
    <row r="97" spans="2:65" s="1" customFormat="1" ht="29.25" customHeight="1" x14ac:dyDescent="0.35">
      <c r="B97" s="37"/>
      <c r="C97" s="83" t="s">
        <v>338</v>
      </c>
      <c r="D97" s="59"/>
      <c r="E97" s="59"/>
      <c r="F97" s="59"/>
      <c r="G97" s="59"/>
      <c r="H97" s="59"/>
      <c r="I97" s="167"/>
      <c r="J97" s="178">
        <f>BK97</f>
        <v>0</v>
      </c>
      <c r="K97" s="59"/>
      <c r="L97" s="57"/>
      <c r="M97" s="80"/>
      <c r="N97" s="81"/>
      <c r="O97" s="81"/>
      <c r="P97" s="179">
        <f>P98+P216+P225</f>
        <v>0</v>
      </c>
      <c r="Q97" s="81"/>
      <c r="R97" s="179">
        <f>R98+R216+R225</f>
        <v>0.19050966</v>
      </c>
      <c r="S97" s="81"/>
      <c r="T97" s="180">
        <f>T98+T216+T225</f>
        <v>0</v>
      </c>
      <c r="AT97" s="19" t="s">
        <v>78</v>
      </c>
      <c r="AU97" s="19" t="s">
        <v>339</v>
      </c>
      <c r="BK97" s="181">
        <f>BK98+BK216+BK225</f>
        <v>0</v>
      </c>
    </row>
    <row r="98" spans="2:65" s="11" customFormat="1" ht="37.35" customHeight="1" x14ac:dyDescent="0.35">
      <c r="B98" s="182"/>
      <c r="C98" s="183"/>
      <c r="D98" s="184" t="s">
        <v>78</v>
      </c>
      <c r="E98" s="185" t="s">
        <v>404</v>
      </c>
      <c r="F98" s="185" t="s">
        <v>405</v>
      </c>
      <c r="G98" s="183"/>
      <c r="H98" s="183"/>
      <c r="I98" s="186"/>
      <c r="J98" s="187">
        <f>BK98</f>
        <v>0</v>
      </c>
      <c r="K98" s="183"/>
      <c r="L98" s="188"/>
      <c r="M98" s="189"/>
      <c r="N98" s="190"/>
      <c r="O98" s="190"/>
      <c r="P98" s="191">
        <f>P99+P187+P195+P214</f>
        <v>0</v>
      </c>
      <c r="Q98" s="190"/>
      <c r="R98" s="191">
        <f>R99+R187+R195+R214</f>
        <v>0.16985966</v>
      </c>
      <c r="S98" s="190"/>
      <c r="T98" s="192">
        <f>T99+T187+T195+T214</f>
        <v>0</v>
      </c>
      <c r="AR98" s="193" t="s">
        <v>23</v>
      </c>
      <c r="AT98" s="194" t="s">
        <v>78</v>
      </c>
      <c r="AU98" s="194" t="s">
        <v>79</v>
      </c>
      <c r="AY98" s="193" t="s">
        <v>406</v>
      </c>
      <c r="BK98" s="195">
        <f>BK99+BK187+BK195+BK214</f>
        <v>0</v>
      </c>
    </row>
    <row r="99" spans="2:65" s="11" customFormat="1" ht="19.899999999999999" customHeight="1" x14ac:dyDescent="0.3">
      <c r="B99" s="182"/>
      <c r="C99" s="183"/>
      <c r="D99" s="198" t="s">
        <v>78</v>
      </c>
      <c r="E99" s="199" t="s">
        <v>23</v>
      </c>
      <c r="F99" s="199" t="s">
        <v>407</v>
      </c>
      <c r="G99" s="183"/>
      <c r="H99" s="183"/>
      <c r="I99" s="186"/>
      <c r="J99" s="200">
        <f>BK99</f>
        <v>0</v>
      </c>
      <c r="K99" s="183"/>
      <c r="L99" s="188"/>
      <c r="M99" s="189"/>
      <c r="N99" s="190"/>
      <c r="O99" s="190"/>
      <c r="P99" s="191">
        <f>SUM(P100:P186)</f>
        <v>0</v>
      </c>
      <c r="Q99" s="190"/>
      <c r="R99" s="191">
        <f>SUM(R100:R186)</f>
        <v>5.0467200000000011E-3</v>
      </c>
      <c r="S99" s="190"/>
      <c r="T99" s="192">
        <f>SUM(T100:T186)</f>
        <v>0</v>
      </c>
      <c r="AR99" s="193" t="s">
        <v>23</v>
      </c>
      <c r="AT99" s="194" t="s">
        <v>78</v>
      </c>
      <c r="AU99" s="194" t="s">
        <v>23</v>
      </c>
      <c r="AY99" s="193" t="s">
        <v>406</v>
      </c>
      <c r="BK99" s="195">
        <f>SUM(BK100:BK186)</f>
        <v>0</v>
      </c>
    </row>
    <row r="100" spans="2:65" s="1" customFormat="1" ht="22.5" customHeight="1" x14ac:dyDescent="0.3">
      <c r="B100" s="37"/>
      <c r="C100" s="201" t="s">
        <v>23</v>
      </c>
      <c r="D100" s="201" t="s">
        <v>410</v>
      </c>
      <c r="E100" s="202" t="s">
        <v>720</v>
      </c>
      <c r="F100" s="203" t="s">
        <v>721</v>
      </c>
      <c r="G100" s="204" t="s">
        <v>466</v>
      </c>
      <c r="H100" s="205">
        <v>1.98</v>
      </c>
      <c r="I100" s="206"/>
      <c r="J100" s="207">
        <f>ROUND(I100*H100,2)</f>
        <v>0</v>
      </c>
      <c r="K100" s="203" t="s">
        <v>36</v>
      </c>
      <c r="L100" s="57"/>
      <c r="M100" s="208" t="s">
        <v>36</v>
      </c>
      <c r="N100" s="209" t="s">
        <v>50</v>
      </c>
      <c r="O100" s="38"/>
      <c r="P100" s="210">
        <f>O100*H100</f>
        <v>0</v>
      </c>
      <c r="Q100" s="210">
        <v>0</v>
      </c>
      <c r="R100" s="210">
        <f>Q100*H100</f>
        <v>0</v>
      </c>
      <c r="S100" s="210">
        <v>0</v>
      </c>
      <c r="T100" s="211">
        <f>S100*H100</f>
        <v>0</v>
      </c>
      <c r="AR100" s="19" t="s">
        <v>415</v>
      </c>
      <c r="AT100" s="19" t="s">
        <v>410</v>
      </c>
      <c r="AU100" s="19" t="s">
        <v>87</v>
      </c>
      <c r="AY100" s="19" t="s">
        <v>406</v>
      </c>
      <c r="BE100" s="212">
        <f>IF(N100="základní",J100,0)</f>
        <v>0</v>
      </c>
      <c r="BF100" s="212">
        <f>IF(N100="snížená",J100,0)</f>
        <v>0</v>
      </c>
      <c r="BG100" s="212">
        <f>IF(N100="zákl. přenesená",J100,0)</f>
        <v>0</v>
      </c>
      <c r="BH100" s="212">
        <f>IF(N100="sníž. přenesená",J100,0)</f>
        <v>0</v>
      </c>
      <c r="BI100" s="212">
        <f>IF(N100="nulová",J100,0)</f>
        <v>0</v>
      </c>
      <c r="BJ100" s="19" t="s">
        <v>23</v>
      </c>
      <c r="BK100" s="212">
        <f>ROUND(I100*H100,2)</f>
        <v>0</v>
      </c>
      <c r="BL100" s="19" t="s">
        <v>415</v>
      </c>
      <c r="BM100" s="19" t="s">
        <v>6304</v>
      </c>
    </row>
    <row r="101" spans="2:65" s="13" customFormat="1" x14ac:dyDescent="0.3">
      <c r="B101" s="225"/>
      <c r="C101" s="226"/>
      <c r="D101" s="215" t="s">
        <v>417</v>
      </c>
      <c r="E101" s="227" t="s">
        <v>36</v>
      </c>
      <c r="F101" s="228" t="s">
        <v>6305</v>
      </c>
      <c r="G101" s="226"/>
      <c r="H101" s="229">
        <v>1.98</v>
      </c>
      <c r="I101" s="230"/>
      <c r="J101" s="226"/>
      <c r="K101" s="226"/>
      <c r="L101" s="231"/>
      <c r="M101" s="232"/>
      <c r="N101" s="233"/>
      <c r="O101" s="233"/>
      <c r="P101" s="233"/>
      <c r="Q101" s="233"/>
      <c r="R101" s="233"/>
      <c r="S101" s="233"/>
      <c r="T101" s="234"/>
      <c r="AT101" s="235" t="s">
        <v>417</v>
      </c>
      <c r="AU101" s="235" t="s">
        <v>87</v>
      </c>
      <c r="AV101" s="13" t="s">
        <v>87</v>
      </c>
      <c r="AW101" s="13" t="s">
        <v>43</v>
      </c>
      <c r="AX101" s="13" t="s">
        <v>79</v>
      </c>
      <c r="AY101" s="235" t="s">
        <v>406</v>
      </c>
    </row>
    <row r="102" spans="2:65" s="14" customFormat="1" x14ac:dyDescent="0.3">
      <c r="B102" s="236"/>
      <c r="C102" s="237"/>
      <c r="D102" s="247" t="s">
        <v>417</v>
      </c>
      <c r="E102" s="248" t="s">
        <v>3082</v>
      </c>
      <c r="F102" s="249" t="s">
        <v>421</v>
      </c>
      <c r="G102" s="237"/>
      <c r="H102" s="250">
        <v>1.98</v>
      </c>
      <c r="I102" s="241"/>
      <c r="J102" s="237"/>
      <c r="K102" s="237"/>
      <c r="L102" s="242"/>
      <c r="M102" s="243"/>
      <c r="N102" s="244"/>
      <c r="O102" s="244"/>
      <c r="P102" s="244"/>
      <c r="Q102" s="244"/>
      <c r="R102" s="244"/>
      <c r="S102" s="244"/>
      <c r="T102" s="245"/>
      <c r="AT102" s="246" t="s">
        <v>417</v>
      </c>
      <c r="AU102" s="246" t="s">
        <v>87</v>
      </c>
      <c r="AV102" s="14" t="s">
        <v>415</v>
      </c>
      <c r="AW102" s="14" t="s">
        <v>43</v>
      </c>
      <c r="AX102" s="14" t="s">
        <v>23</v>
      </c>
      <c r="AY102" s="246" t="s">
        <v>406</v>
      </c>
    </row>
    <row r="103" spans="2:65" s="1" customFormat="1" ht="22.5" customHeight="1" x14ac:dyDescent="0.3">
      <c r="B103" s="37"/>
      <c r="C103" s="201" t="s">
        <v>87</v>
      </c>
      <c r="D103" s="201" t="s">
        <v>410</v>
      </c>
      <c r="E103" s="202" t="s">
        <v>411</v>
      </c>
      <c r="F103" s="203" t="s">
        <v>412</v>
      </c>
      <c r="G103" s="204" t="s">
        <v>413</v>
      </c>
      <c r="H103" s="205">
        <v>0.39600000000000002</v>
      </c>
      <c r="I103" s="206"/>
      <c r="J103" s="207">
        <f>ROUND(I103*H103,2)</f>
        <v>0</v>
      </c>
      <c r="K103" s="203" t="s">
        <v>414</v>
      </c>
      <c r="L103" s="57"/>
      <c r="M103" s="208" t="s">
        <v>36</v>
      </c>
      <c r="N103" s="209" t="s">
        <v>50</v>
      </c>
      <c r="O103" s="38"/>
      <c r="P103" s="210">
        <f>O103*H103</f>
        <v>0</v>
      </c>
      <c r="Q103" s="210">
        <v>0</v>
      </c>
      <c r="R103" s="210">
        <f>Q103*H103</f>
        <v>0</v>
      </c>
      <c r="S103" s="210">
        <v>0</v>
      </c>
      <c r="T103" s="211">
        <f>S103*H103</f>
        <v>0</v>
      </c>
      <c r="AR103" s="19" t="s">
        <v>415</v>
      </c>
      <c r="AT103" s="19" t="s">
        <v>410</v>
      </c>
      <c r="AU103" s="19" t="s">
        <v>87</v>
      </c>
      <c r="AY103" s="19" t="s">
        <v>406</v>
      </c>
      <c r="BE103" s="212">
        <f>IF(N103="základní",J103,0)</f>
        <v>0</v>
      </c>
      <c r="BF103" s="212">
        <f>IF(N103="snížená",J103,0)</f>
        <v>0</v>
      </c>
      <c r="BG103" s="212">
        <f>IF(N103="zákl. přenesená",J103,0)</f>
        <v>0</v>
      </c>
      <c r="BH103" s="212">
        <f>IF(N103="sníž. přenesená",J103,0)</f>
        <v>0</v>
      </c>
      <c r="BI103" s="212">
        <f>IF(N103="nulová",J103,0)</f>
        <v>0</v>
      </c>
      <c r="BJ103" s="19" t="s">
        <v>23</v>
      </c>
      <c r="BK103" s="212">
        <f>ROUND(I103*H103,2)</f>
        <v>0</v>
      </c>
      <c r="BL103" s="19" t="s">
        <v>415</v>
      </c>
      <c r="BM103" s="19" t="s">
        <v>6306</v>
      </c>
    </row>
    <row r="104" spans="2:65" s="13" customFormat="1" x14ac:dyDescent="0.3">
      <c r="B104" s="225"/>
      <c r="C104" s="226"/>
      <c r="D104" s="215" t="s">
        <v>417</v>
      </c>
      <c r="E104" s="227" t="s">
        <v>36</v>
      </c>
      <c r="F104" s="228" t="s">
        <v>3095</v>
      </c>
      <c r="G104" s="226"/>
      <c r="H104" s="229">
        <v>0.39600000000000002</v>
      </c>
      <c r="I104" s="230"/>
      <c r="J104" s="226"/>
      <c r="K104" s="226"/>
      <c r="L104" s="231"/>
      <c r="M104" s="232"/>
      <c r="N104" s="233"/>
      <c r="O104" s="233"/>
      <c r="P104" s="233"/>
      <c r="Q104" s="233"/>
      <c r="R104" s="233"/>
      <c r="S104" s="233"/>
      <c r="T104" s="234"/>
      <c r="AT104" s="235" t="s">
        <v>417</v>
      </c>
      <c r="AU104" s="235" t="s">
        <v>87</v>
      </c>
      <c r="AV104" s="13" t="s">
        <v>87</v>
      </c>
      <c r="AW104" s="13" t="s">
        <v>43</v>
      </c>
      <c r="AX104" s="13" t="s">
        <v>79</v>
      </c>
      <c r="AY104" s="235" t="s">
        <v>406</v>
      </c>
    </row>
    <row r="105" spans="2:65" s="14" customFormat="1" x14ac:dyDescent="0.3">
      <c r="B105" s="236"/>
      <c r="C105" s="237"/>
      <c r="D105" s="247" t="s">
        <v>417</v>
      </c>
      <c r="E105" s="248" t="s">
        <v>3075</v>
      </c>
      <c r="F105" s="249" t="s">
        <v>421</v>
      </c>
      <c r="G105" s="237"/>
      <c r="H105" s="250">
        <v>0.39600000000000002</v>
      </c>
      <c r="I105" s="241"/>
      <c r="J105" s="237"/>
      <c r="K105" s="237"/>
      <c r="L105" s="242"/>
      <c r="M105" s="243"/>
      <c r="N105" s="244"/>
      <c r="O105" s="244"/>
      <c r="P105" s="244"/>
      <c r="Q105" s="244"/>
      <c r="R105" s="244"/>
      <c r="S105" s="244"/>
      <c r="T105" s="245"/>
      <c r="AT105" s="246" t="s">
        <v>417</v>
      </c>
      <c r="AU105" s="246" t="s">
        <v>87</v>
      </c>
      <c r="AV105" s="14" t="s">
        <v>415</v>
      </c>
      <c r="AW105" s="14" t="s">
        <v>43</v>
      </c>
      <c r="AX105" s="14" t="s">
        <v>23</v>
      </c>
      <c r="AY105" s="246" t="s">
        <v>406</v>
      </c>
    </row>
    <row r="106" spans="2:65" s="1" customFormat="1" ht="22.5" customHeight="1" x14ac:dyDescent="0.3">
      <c r="B106" s="37"/>
      <c r="C106" s="201" t="s">
        <v>94</v>
      </c>
      <c r="D106" s="201" t="s">
        <v>410</v>
      </c>
      <c r="E106" s="202" t="s">
        <v>5318</v>
      </c>
      <c r="F106" s="203" t="s">
        <v>5319</v>
      </c>
      <c r="G106" s="204" t="s">
        <v>413</v>
      </c>
      <c r="H106" s="205">
        <v>0.39600000000000002</v>
      </c>
      <c r="I106" s="206"/>
      <c r="J106" s="207">
        <f>ROUND(I106*H106,2)</f>
        <v>0</v>
      </c>
      <c r="K106" s="203" t="s">
        <v>414</v>
      </c>
      <c r="L106" s="57"/>
      <c r="M106" s="208" t="s">
        <v>36</v>
      </c>
      <c r="N106" s="209" t="s">
        <v>50</v>
      </c>
      <c r="O106" s="38"/>
      <c r="P106" s="210">
        <f>O106*H106</f>
        <v>0</v>
      </c>
      <c r="Q106" s="210">
        <v>0</v>
      </c>
      <c r="R106" s="210">
        <f>Q106*H106</f>
        <v>0</v>
      </c>
      <c r="S106" s="210">
        <v>0</v>
      </c>
      <c r="T106" s="211">
        <f>S106*H106</f>
        <v>0</v>
      </c>
      <c r="AR106" s="19" t="s">
        <v>415</v>
      </c>
      <c r="AT106" s="19" t="s">
        <v>410</v>
      </c>
      <c r="AU106" s="19" t="s">
        <v>87</v>
      </c>
      <c r="AY106" s="19" t="s">
        <v>406</v>
      </c>
      <c r="BE106" s="212">
        <f>IF(N106="základní",J106,0)</f>
        <v>0</v>
      </c>
      <c r="BF106" s="212">
        <f>IF(N106="snížená",J106,0)</f>
        <v>0</v>
      </c>
      <c r="BG106" s="212">
        <f>IF(N106="zákl. přenesená",J106,0)</f>
        <v>0</v>
      </c>
      <c r="BH106" s="212">
        <f>IF(N106="sníž. přenesená",J106,0)</f>
        <v>0</v>
      </c>
      <c r="BI106" s="212">
        <f>IF(N106="nulová",J106,0)</f>
        <v>0</v>
      </c>
      <c r="BJ106" s="19" t="s">
        <v>23</v>
      </c>
      <c r="BK106" s="212">
        <f>ROUND(I106*H106,2)</f>
        <v>0</v>
      </c>
      <c r="BL106" s="19" t="s">
        <v>415</v>
      </c>
      <c r="BM106" s="19" t="s">
        <v>6307</v>
      </c>
    </row>
    <row r="107" spans="2:65" s="13" customFormat="1" x14ac:dyDescent="0.3">
      <c r="B107" s="225"/>
      <c r="C107" s="226"/>
      <c r="D107" s="247" t="s">
        <v>417</v>
      </c>
      <c r="E107" s="251" t="s">
        <v>36</v>
      </c>
      <c r="F107" s="252" t="s">
        <v>6308</v>
      </c>
      <c r="G107" s="226"/>
      <c r="H107" s="253">
        <v>0.39600000000000002</v>
      </c>
      <c r="I107" s="230"/>
      <c r="J107" s="226"/>
      <c r="K107" s="226"/>
      <c r="L107" s="231"/>
      <c r="M107" s="232"/>
      <c r="N107" s="233"/>
      <c r="O107" s="233"/>
      <c r="P107" s="233"/>
      <c r="Q107" s="233"/>
      <c r="R107" s="233"/>
      <c r="S107" s="233"/>
      <c r="T107" s="234"/>
      <c r="AT107" s="235" t="s">
        <v>417</v>
      </c>
      <c r="AU107" s="235" t="s">
        <v>87</v>
      </c>
      <c r="AV107" s="13" t="s">
        <v>87</v>
      </c>
      <c r="AW107" s="13" t="s">
        <v>43</v>
      </c>
      <c r="AX107" s="13" t="s">
        <v>23</v>
      </c>
      <c r="AY107" s="235" t="s">
        <v>406</v>
      </c>
    </row>
    <row r="108" spans="2:65" s="1" customFormat="1" ht="22.5" customHeight="1" x14ac:dyDescent="0.3">
      <c r="B108" s="37"/>
      <c r="C108" s="201" t="s">
        <v>415</v>
      </c>
      <c r="D108" s="201" t="s">
        <v>410</v>
      </c>
      <c r="E108" s="202" t="s">
        <v>431</v>
      </c>
      <c r="F108" s="203" t="s">
        <v>432</v>
      </c>
      <c r="G108" s="204" t="s">
        <v>413</v>
      </c>
      <c r="H108" s="205">
        <v>0.80500000000000005</v>
      </c>
      <c r="I108" s="206"/>
      <c r="J108" s="207">
        <f>ROUND(I108*H108,2)</f>
        <v>0</v>
      </c>
      <c r="K108" s="203" t="s">
        <v>414</v>
      </c>
      <c r="L108" s="57"/>
      <c r="M108" s="208" t="s">
        <v>36</v>
      </c>
      <c r="N108" s="209" t="s">
        <v>50</v>
      </c>
      <c r="O108" s="38"/>
      <c r="P108" s="210">
        <f>O108*H108</f>
        <v>0</v>
      </c>
      <c r="Q108" s="210">
        <v>0</v>
      </c>
      <c r="R108" s="210">
        <f>Q108*H108</f>
        <v>0</v>
      </c>
      <c r="S108" s="210">
        <v>0</v>
      </c>
      <c r="T108" s="211">
        <f>S108*H108</f>
        <v>0</v>
      </c>
      <c r="AR108" s="19" t="s">
        <v>415</v>
      </c>
      <c r="AT108" s="19" t="s">
        <v>410</v>
      </c>
      <c r="AU108" s="19" t="s">
        <v>87</v>
      </c>
      <c r="AY108" s="19" t="s">
        <v>406</v>
      </c>
      <c r="BE108" s="212">
        <f>IF(N108="základní",J108,0)</f>
        <v>0</v>
      </c>
      <c r="BF108" s="212">
        <f>IF(N108="snížená",J108,0)</f>
        <v>0</v>
      </c>
      <c r="BG108" s="212">
        <f>IF(N108="zákl. přenesená",J108,0)</f>
        <v>0</v>
      </c>
      <c r="BH108" s="212">
        <f>IF(N108="sníž. přenesená",J108,0)</f>
        <v>0</v>
      </c>
      <c r="BI108" s="212">
        <f>IF(N108="nulová",J108,0)</f>
        <v>0</v>
      </c>
      <c r="BJ108" s="19" t="s">
        <v>23</v>
      </c>
      <c r="BK108" s="212">
        <f>ROUND(I108*H108,2)</f>
        <v>0</v>
      </c>
      <c r="BL108" s="19" t="s">
        <v>415</v>
      </c>
      <c r="BM108" s="19" t="s">
        <v>6309</v>
      </c>
    </row>
    <row r="109" spans="2:65" s="13" customFormat="1" x14ac:dyDescent="0.3">
      <c r="B109" s="225"/>
      <c r="C109" s="226"/>
      <c r="D109" s="215" t="s">
        <v>417</v>
      </c>
      <c r="E109" s="227" t="s">
        <v>36</v>
      </c>
      <c r="F109" s="228" t="s">
        <v>6310</v>
      </c>
      <c r="G109" s="226"/>
      <c r="H109" s="229">
        <v>3.2770000000000001</v>
      </c>
      <c r="I109" s="230"/>
      <c r="J109" s="226"/>
      <c r="K109" s="226"/>
      <c r="L109" s="231"/>
      <c r="M109" s="232"/>
      <c r="N109" s="233"/>
      <c r="O109" s="233"/>
      <c r="P109" s="233"/>
      <c r="Q109" s="233"/>
      <c r="R109" s="233"/>
      <c r="S109" s="233"/>
      <c r="T109" s="234"/>
      <c r="AT109" s="235" t="s">
        <v>417</v>
      </c>
      <c r="AU109" s="235" t="s">
        <v>87</v>
      </c>
      <c r="AV109" s="13" t="s">
        <v>87</v>
      </c>
      <c r="AW109" s="13" t="s">
        <v>43</v>
      </c>
      <c r="AX109" s="13" t="s">
        <v>79</v>
      </c>
      <c r="AY109" s="235" t="s">
        <v>406</v>
      </c>
    </row>
    <row r="110" spans="2:65" s="15" customFormat="1" x14ac:dyDescent="0.3">
      <c r="B110" s="254"/>
      <c r="C110" s="255"/>
      <c r="D110" s="215" t="s">
        <v>417</v>
      </c>
      <c r="E110" s="256" t="s">
        <v>343</v>
      </c>
      <c r="F110" s="257" t="s">
        <v>435</v>
      </c>
      <c r="G110" s="255"/>
      <c r="H110" s="258">
        <v>3.2770000000000001</v>
      </c>
      <c r="I110" s="259"/>
      <c r="J110" s="255"/>
      <c r="K110" s="255"/>
      <c r="L110" s="260"/>
      <c r="M110" s="261"/>
      <c r="N110" s="262"/>
      <c r="O110" s="262"/>
      <c r="P110" s="262"/>
      <c r="Q110" s="262"/>
      <c r="R110" s="262"/>
      <c r="S110" s="262"/>
      <c r="T110" s="263"/>
      <c r="AT110" s="264" t="s">
        <v>417</v>
      </c>
      <c r="AU110" s="264" t="s">
        <v>87</v>
      </c>
      <c r="AV110" s="15" t="s">
        <v>94</v>
      </c>
      <c r="AW110" s="15" t="s">
        <v>43</v>
      </c>
      <c r="AX110" s="15" t="s">
        <v>79</v>
      </c>
      <c r="AY110" s="264" t="s">
        <v>406</v>
      </c>
    </row>
    <row r="111" spans="2:65" s="12" customFormat="1" x14ac:dyDescent="0.3">
      <c r="B111" s="213"/>
      <c r="C111" s="214"/>
      <c r="D111" s="215" t="s">
        <v>417</v>
      </c>
      <c r="E111" s="216" t="s">
        <v>36</v>
      </c>
      <c r="F111" s="217" t="s">
        <v>765</v>
      </c>
      <c r="G111" s="214"/>
      <c r="H111" s="218" t="s">
        <v>36</v>
      </c>
      <c r="I111" s="219"/>
      <c r="J111" s="214"/>
      <c r="K111" s="214"/>
      <c r="L111" s="220"/>
      <c r="M111" s="221"/>
      <c r="N111" s="222"/>
      <c r="O111" s="222"/>
      <c r="P111" s="222"/>
      <c r="Q111" s="222"/>
      <c r="R111" s="222"/>
      <c r="S111" s="222"/>
      <c r="T111" s="223"/>
      <c r="AT111" s="224" t="s">
        <v>417</v>
      </c>
      <c r="AU111" s="224" t="s">
        <v>87</v>
      </c>
      <c r="AV111" s="12" t="s">
        <v>23</v>
      </c>
      <c r="AW111" s="12" t="s">
        <v>43</v>
      </c>
      <c r="AX111" s="12" t="s">
        <v>79</v>
      </c>
      <c r="AY111" s="224" t="s">
        <v>406</v>
      </c>
    </row>
    <row r="112" spans="2:65" s="13" customFormat="1" x14ac:dyDescent="0.3">
      <c r="B112" s="225"/>
      <c r="C112" s="226"/>
      <c r="D112" s="215" t="s">
        <v>417</v>
      </c>
      <c r="E112" s="227" t="s">
        <v>36</v>
      </c>
      <c r="F112" s="228" t="s">
        <v>3149</v>
      </c>
      <c r="G112" s="226"/>
      <c r="H112" s="229">
        <v>-0.59399999999999997</v>
      </c>
      <c r="I112" s="230"/>
      <c r="J112" s="226"/>
      <c r="K112" s="226"/>
      <c r="L112" s="231"/>
      <c r="M112" s="232"/>
      <c r="N112" s="233"/>
      <c r="O112" s="233"/>
      <c r="P112" s="233"/>
      <c r="Q112" s="233"/>
      <c r="R112" s="233"/>
      <c r="S112" s="233"/>
      <c r="T112" s="234"/>
      <c r="AT112" s="235" t="s">
        <v>417</v>
      </c>
      <c r="AU112" s="235" t="s">
        <v>87</v>
      </c>
      <c r="AV112" s="13" t="s">
        <v>87</v>
      </c>
      <c r="AW112" s="13" t="s">
        <v>43</v>
      </c>
      <c r="AX112" s="13" t="s">
        <v>79</v>
      </c>
      <c r="AY112" s="235" t="s">
        <v>406</v>
      </c>
    </row>
    <row r="113" spans="2:65" s="14" customFormat="1" x14ac:dyDescent="0.3">
      <c r="B113" s="236"/>
      <c r="C113" s="237"/>
      <c r="D113" s="215" t="s">
        <v>417</v>
      </c>
      <c r="E113" s="238" t="s">
        <v>2879</v>
      </c>
      <c r="F113" s="239" t="s">
        <v>421</v>
      </c>
      <c r="G113" s="237"/>
      <c r="H113" s="240">
        <v>2.6829999999999998</v>
      </c>
      <c r="I113" s="241"/>
      <c r="J113" s="237"/>
      <c r="K113" s="237"/>
      <c r="L113" s="242"/>
      <c r="M113" s="243"/>
      <c r="N113" s="244"/>
      <c r="O113" s="244"/>
      <c r="P113" s="244"/>
      <c r="Q113" s="244"/>
      <c r="R113" s="244"/>
      <c r="S113" s="244"/>
      <c r="T113" s="245"/>
      <c r="AT113" s="246" t="s">
        <v>417</v>
      </c>
      <c r="AU113" s="246" t="s">
        <v>87</v>
      </c>
      <c r="AV113" s="14" t="s">
        <v>415</v>
      </c>
      <c r="AW113" s="14" t="s">
        <v>43</v>
      </c>
      <c r="AX113" s="14" t="s">
        <v>79</v>
      </c>
      <c r="AY113" s="246" t="s">
        <v>406</v>
      </c>
    </row>
    <row r="114" spans="2:65" s="12" customFormat="1" x14ac:dyDescent="0.3">
      <c r="B114" s="213"/>
      <c r="C114" s="214"/>
      <c r="D114" s="215" t="s">
        <v>417</v>
      </c>
      <c r="E114" s="216" t="s">
        <v>36</v>
      </c>
      <c r="F114" s="217" t="s">
        <v>450</v>
      </c>
      <c r="G114" s="214"/>
      <c r="H114" s="218" t="s">
        <v>36</v>
      </c>
      <c r="I114" s="219"/>
      <c r="J114" s="214"/>
      <c r="K114" s="214"/>
      <c r="L114" s="220"/>
      <c r="M114" s="221"/>
      <c r="N114" s="222"/>
      <c r="O114" s="222"/>
      <c r="P114" s="222"/>
      <c r="Q114" s="222"/>
      <c r="R114" s="222"/>
      <c r="S114" s="222"/>
      <c r="T114" s="223"/>
      <c r="AT114" s="224" t="s">
        <v>417</v>
      </c>
      <c r="AU114" s="224" t="s">
        <v>87</v>
      </c>
      <c r="AV114" s="12" t="s">
        <v>23</v>
      </c>
      <c r="AW114" s="12" t="s">
        <v>43</v>
      </c>
      <c r="AX114" s="12" t="s">
        <v>79</v>
      </c>
      <c r="AY114" s="224" t="s">
        <v>406</v>
      </c>
    </row>
    <row r="115" spans="2:65" s="13" customFormat="1" x14ac:dyDescent="0.3">
      <c r="B115" s="225"/>
      <c r="C115" s="226"/>
      <c r="D115" s="247" t="s">
        <v>417</v>
      </c>
      <c r="E115" s="251" t="s">
        <v>36</v>
      </c>
      <c r="F115" s="252" t="s">
        <v>2888</v>
      </c>
      <c r="G115" s="226"/>
      <c r="H115" s="253">
        <v>0.80500000000000005</v>
      </c>
      <c r="I115" s="230"/>
      <c r="J115" s="226"/>
      <c r="K115" s="226"/>
      <c r="L115" s="231"/>
      <c r="M115" s="232"/>
      <c r="N115" s="233"/>
      <c r="O115" s="233"/>
      <c r="P115" s="233"/>
      <c r="Q115" s="233"/>
      <c r="R115" s="233"/>
      <c r="S115" s="233"/>
      <c r="T115" s="234"/>
      <c r="AT115" s="235" t="s">
        <v>417</v>
      </c>
      <c r="AU115" s="235" t="s">
        <v>87</v>
      </c>
      <c r="AV115" s="13" t="s">
        <v>87</v>
      </c>
      <c r="AW115" s="13" t="s">
        <v>43</v>
      </c>
      <c r="AX115" s="13" t="s">
        <v>23</v>
      </c>
      <c r="AY115" s="235" t="s">
        <v>406</v>
      </c>
    </row>
    <row r="116" spans="2:65" s="1" customFormat="1" ht="22.5" customHeight="1" x14ac:dyDescent="0.3">
      <c r="B116" s="37"/>
      <c r="C116" s="201" t="s">
        <v>440</v>
      </c>
      <c r="D116" s="201" t="s">
        <v>410</v>
      </c>
      <c r="E116" s="202" t="s">
        <v>441</v>
      </c>
      <c r="F116" s="203" t="s">
        <v>442</v>
      </c>
      <c r="G116" s="204" t="s">
        <v>413</v>
      </c>
      <c r="H116" s="205">
        <v>0.161</v>
      </c>
      <c r="I116" s="206"/>
      <c r="J116" s="207">
        <f>ROUND(I116*H116,2)</f>
        <v>0</v>
      </c>
      <c r="K116" s="203" t="s">
        <v>414</v>
      </c>
      <c r="L116" s="57"/>
      <c r="M116" s="208" t="s">
        <v>36</v>
      </c>
      <c r="N116" s="209" t="s">
        <v>50</v>
      </c>
      <c r="O116" s="38"/>
      <c r="P116" s="210">
        <f>O116*H116</f>
        <v>0</v>
      </c>
      <c r="Q116" s="210">
        <v>0</v>
      </c>
      <c r="R116" s="210">
        <f>Q116*H116</f>
        <v>0</v>
      </c>
      <c r="S116" s="210">
        <v>0</v>
      </c>
      <c r="T116" s="211">
        <f>S116*H116</f>
        <v>0</v>
      </c>
      <c r="AR116" s="19" t="s">
        <v>415</v>
      </c>
      <c r="AT116" s="19" t="s">
        <v>410</v>
      </c>
      <c r="AU116" s="19" t="s">
        <v>87</v>
      </c>
      <c r="AY116" s="19" t="s">
        <v>406</v>
      </c>
      <c r="BE116" s="212">
        <f>IF(N116="základní",J116,0)</f>
        <v>0</v>
      </c>
      <c r="BF116" s="212">
        <f>IF(N116="snížená",J116,0)</f>
        <v>0</v>
      </c>
      <c r="BG116" s="212">
        <f>IF(N116="zákl. přenesená",J116,0)</f>
        <v>0</v>
      </c>
      <c r="BH116" s="212">
        <f>IF(N116="sníž. přenesená",J116,0)</f>
        <v>0</v>
      </c>
      <c r="BI116" s="212">
        <f>IF(N116="nulová",J116,0)</f>
        <v>0</v>
      </c>
      <c r="BJ116" s="19" t="s">
        <v>23</v>
      </c>
      <c r="BK116" s="212">
        <f>ROUND(I116*H116,2)</f>
        <v>0</v>
      </c>
      <c r="BL116" s="19" t="s">
        <v>415</v>
      </c>
      <c r="BM116" s="19" t="s">
        <v>6311</v>
      </c>
    </row>
    <row r="117" spans="2:65" s="12" customFormat="1" x14ac:dyDescent="0.3">
      <c r="B117" s="213"/>
      <c r="C117" s="214"/>
      <c r="D117" s="215" t="s">
        <v>417</v>
      </c>
      <c r="E117" s="216" t="s">
        <v>36</v>
      </c>
      <c r="F117" s="217" t="s">
        <v>5191</v>
      </c>
      <c r="G117" s="214"/>
      <c r="H117" s="218" t="s">
        <v>36</v>
      </c>
      <c r="I117" s="219"/>
      <c r="J117" s="214"/>
      <c r="K117" s="214"/>
      <c r="L117" s="220"/>
      <c r="M117" s="221"/>
      <c r="N117" s="222"/>
      <c r="O117" s="222"/>
      <c r="P117" s="222"/>
      <c r="Q117" s="222"/>
      <c r="R117" s="222"/>
      <c r="S117" s="222"/>
      <c r="T117" s="223"/>
      <c r="AT117" s="224" t="s">
        <v>417</v>
      </c>
      <c r="AU117" s="224" t="s">
        <v>87</v>
      </c>
      <c r="AV117" s="12" t="s">
        <v>23</v>
      </c>
      <c r="AW117" s="12" t="s">
        <v>43</v>
      </c>
      <c r="AX117" s="12" t="s">
        <v>79</v>
      </c>
      <c r="AY117" s="224" t="s">
        <v>406</v>
      </c>
    </row>
    <row r="118" spans="2:65" s="13" customFormat="1" x14ac:dyDescent="0.3">
      <c r="B118" s="225"/>
      <c r="C118" s="226"/>
      <c r="D118" s="247" t="s">
        <v>417</v>
      </c>
      <c r="E118" s="251" t="s">
        <v>36</v>
      </c>
      <c r="F118" s="252" t="s">
        <v>6312</v>
      </c>
      <c r="G118" s="226"/>
      <c r="H118" s="253">
        <v>0.161</v>
      </c>
      <c r="I118" s="230"/>
      <c r="J118" s="226"/>
      <c r="K118" s="226"/>
      <c r="L118" s="231"/>
      <c r="M118" s="232"/>
      <c r="N118" s="233"/>
      <c r="O118" s="233"/>
      <c r="P118" s="233"/>
      <c r="Q118" s="233"/>
      <c r="R118" s="233"/>
      <c r="S118" s="233"/>
      <c r="T118" s="234"/>
      <c r="AT118" s="235" t="s">
        <v>417</v>
      </c>
      <c r="AU118" s="235" t="s">
        <v>87</v>
      </c>
      <c r="AV118" s="13" t="s">
        <v>87</v>
      </c>
      <c r="AW118" s="13" t="s">
        <v>43</v>
      </c>
      <c r="AX118" s="13" t="s">
        <v>23</v>
      </c>
      <c r="AY118" s="235" t="s">
        <v>406</v>
      </c>
    </row>
    <row r="119" spans="2:65" s="1" customFormat="1" ht="22.5" customHeight="1" x14ac:dyDescent="0.3">
      <c r="B119" s="37"/>
      <c r="C119" s="201" t="s">
        <v>446</v>
      </c>
      <c r="D119" s="201" t="s">
        <v>410</v>
      </c>
      <c r="E119" s="202" t="s">
        <v>4775</v>
      </c>
      <c r="F119" s="203" t="s">
        <v>4776</v>
      </c>
      <c r="G119" s="204" t="s">
        <v>413</v>
      </c>
      <c r="H119" s="205">
        <v>1.8779999999999999</v>
      </c>
      <c r="I119" s="206"/>
      <c r="J119" s="207">
        <f>ROUND(I119*H119,2)</f>
        <v>0</v>
      </c>
      <c r="K119" s="203" t="s">
        <v>414</v>
      </c>
      <c r="L119" s="57"/>
      <c r="M119" s="208" t="s">
        <v>36</v>
      </c>
      <c r="N119" s="209" t="s">
        <v>50</v>
      </c>
      <c r="O119" s="38"/>
      <c r="P119" s="210">
        <f>O119*H119</f>
        <v>0</v>
      </c>
      <c r="Q119" s="210">
        <v>0</v>
      </c>
      <c r="R119" s="210">
        <f>Q119*H119</f>
        <v>0</v>
      </c>
      <c r="S119" s="210">
        <v>0</v>
      </c>
      <c r="T119" s="211">
        <f>S119*H119</f>
        <v>0</v>
      </c>
      <c r="AR119" s="19" t="s">
        <v>415</v>
      </c>
      <c r="AT119" s="19" t="s">
        <v>410</v>
      </c>
      <c r="AU119" s="19" t="s">
        <v>87</v>
      </c>
      <c r="AY119" s="19" t="s">
        <v>406</v>
      </c>
      <c r="BE119" s="212">
        <f>IF(N119="základní",J119,0)</f>
        <v>0</v>
      </c>
      <c r="BF119" s="212">
        <f>IF(N119="snížená",J119,0)</f>
        <v>0</v>
      </c>
      <c r="BG119" s="212">
        <f>IF(N119="zákl. přenesená",J119,0)</f>
        <v>0</v>
      </c>
      <c r="BH119" s="212">
        <f>IF(N119="sníž. přenesená",J119,0)</f>
        <v>0</v>
      </c>
      <c r="BI119" s="212">
        <f>IF(N119="nulová",J119,0)</f>
        <v>0</v>
      </c>
      <c r="BJ119" s="19" t="s">
        <v>23</v>
      </c>
      <c r="BK119" s="212">
        <f>ROUND(I119*H119,2)</f>
        <v>0</v>
      </c>
      <c r="BL119" s="19" t="s">
        <v>415</v>
      </c>
      <c r="BM119" s="19" t="s">
        <v>6313</v>
      </c>
    </row>
    <row r="120" spans="2:65" s="12" customFormat="1" x14ac:dyDescent="0.3">
      <c r="B120" s="213"/>
      <c r="C120" s="214"/>
      <c r="D120" s="215" t="s">
        <v>417</v>
      </c>
      <c r="E120" s="216" t="s">
        <v>36</v>
      </c>
      <c r="F120" s="217" t="s">
        <v>2892</v>
      </c>
      <c r="G120" s="214"/>
      <c r="H120" s="218" t="s">
        <v>36</v>
      </c>
      <c r="I120" s="219"/>
      <c r="J120" s="214"/>
      <c r="K120" s="214"/>
      <c r="L120" s="220"/>
      <c r="M120" s="221"/>
      <c r="N120" s="222"/>
      <c r="O120" s="222"/>
      <c r="P120" s="222"/>
      <c r="Q120" s="222"/>
      <c r="R120" s="222"/>
      <c r="S120" s="222"/>
      <c r="T120" s="223"/>
      <c r="AT120" s="224" t="s">
        <v>417</v>
      </c>
      <c r="AU120" s="224" t="s">
        <v>87</v>
      </c>
      <c r="AV120" s="12" t="s">
        <v>23</v>
      </c>
      <c r="AW120" s="12" t="s">
        <v>43</v>
      </c>
      <c r="AX120" s="12" t="s">
        <v>79</v>
      </c>
      <c r="AY120" s="224" t="s">
        <v>406</v>
      </c>
    </row>
    <row r="121" spans="2:65" s="13" customFormat="1" x14ac:dyDescent="0.3">
      <c r="B121" s="225"/>
      <c r="C121" s="226"/>
      <c r="D121" s="247" t="s">
        <v>417</v>
      </c>
      <c r="E121" s="251" t="s">
        <v>36</v>
      </c>
      <c r="F121" s="252" t="s">
        <v>2893</v>
      </c>
      <c r="G121" s="226"/>
      <c r="H121" s="253">
        <v>1.8779999999999999</v>
      </c>
      <c r="I121" s="230"/>
      <c r="J121" s="226"/>
      <c r="K121" s="226"/>
      <c r="L121" s="231"/>
      <c r="M121" s="232"/>
      <c r="N121" s="233"/>
      <c r="O121" s="233"/>
      <c r="P121" s="233"/>
      <c r="Q121" s="233"/>
      <c r="R121" s="233"/>
      <c r="S121" s="233"/>
      <c r="T121" s="234"/>
      <c r="AT121" s="235" t="s">
        <v>417</v>
      </c>
      <c r="AU121" s="235" t="s">
        <v>87</v>
      </c>
      <c r="AV121" s="13" t="s">
        <v>87</v>
      </c>
      <c r="AW121" s="13" t="s">
        <v>43</v>
      </c>
      <c r="AX121" s="13" t="s">
        <v>23</v>
      </c>
      <c r="AY121" s="235" t="s">
        <v>406</v>
      </c>
    </row>
    <row r="122" spans="2:65" s="1" customFormat="1" ht="22.5" customHeight="1" x14ac:dyDescent="0.3">
      <c r="B122" s="37"/>
      <c r="C122" s="201" t="s">
        <v>452</v>
      </c>
      <c r="D122" s="201" t="s">
        <v>410</v>
      </c>
      <c r="E122" s="202" t="s">
        <v>453</v>
      </c>
      <c r="F122" s="203" t="s">
        <v>454</v>
      </c>
      <c r="G122" s="204" t="s">
        <v>413</v>
      </c>
      <c r="H122" s="205">
        <v>0.376</v>
      </c>
      <c r="I122" s="206"/>
      <c r="J122" s="207">
        <f>ROUND(I122*H122,2)</f>
        <v>0</v>
      </c>
      <c r="K122" s="203" t="s">
        <v>414</v>
      </c>
      <c r="L122" s="57"/>
      <c r="M122" s="208" t="s">
        <v>36</v>
      </c>
      <c r="N122" s="209" t="s">
        <v>50</v>
      </c>
      <c r="O122" s="38"/>
      <c r="P122" s="210">
        <f>O122*H122</f>
        <v>0</v>
      </c>
      <c r="Q122" s="210">
        <v>0</v>
      </c>
      <c r="R122" s="210">
        <f>Q122*H122</f>
        <v>0</v>
      </c>
      <c r="S122" s="210">
        <v>0</v>
      </c>
      <c r="T122" s="211">
        <f>S122*H122</f>
        <v>0</v>
      </c>
      <c r="AR122" s="19" t="s">
        <v>415</v>
      </c>
      <c r="AT122" s="19" t="s">
        <v>410</v>
      </c>
      <c r="AU122" s="19" t="s">
        <v>87</v>
      </c>
      <c r="AY122" s="19" t="s">
        <v>406</v>
      </c>
      <c r="BE122" s="212">
        <f>IF(N122="základní",J122,0)</f>
        <v>0</v>
      </c>
      <c r="BF122" s="212">
        <f>IF(N122="snížená",J122,0)</f>
        <v>0</v>
      </c>
      <c r="BG122" s="212">
        <f>IF(N122="zákl. přenesená",J122,0)</f>
        <v>0</v>
      </c>
      <c r="BH122" s="212">
        <f>IF(N122="sníž. přenesená",J122,0)</f>
        <v>0</v>
      </c>
      <c r="BI122" s="212">
        <f>IF(N122="nulová",J122,0)</f>
        <v>0</v>
      </c>
      <c r="BJ122" s="19" t="s">
        <v>23</v>
      </c>
      <c r="BK122" s="212">
        <f>ROUND(I122*H122,2)</f>
        <v>0</v>
      </c>
      <c r="BL122" s="19" t="s">
        <v>415</v>
      </c>
      <c r="BM122" s="19" t="s">
        <v>6314</v>
      </c>
    </row>
    <row r="123" spans="2:65" s="12" customFormat="1" x14ac:dyDescent="0.3">
      <c r="B123" s="213"/>
      <c r="C123" s="214"/>
      <c r="D123" s="215" t="s">
        <v>417</v>
      </c>
      <c r="E123" s="216" t="s">
        <v>36</v>
      </c>
      <c r="F123" s="217" t="s">
        <v>6315</v>
      </c>
      <c r="G123" s="214"/>
      <c r="H123" s="218" t="s">
        <v>36</v>
      </c>
      <c r="I123" s="219"/>
      <c r="J123" s="214"/>
      <c r="K123" s="214"/>
      <c r="L123" s="220"/>
      <c r="M123" s="221"/>
      <c r="N123" s="222"/>
      <c r="O123" s="222"/>
      <c r="P123" s="222"/>
      <c r="Q123" s="222"/>
      <c r="R123" s="222"/>
      <c r="S123" s="222"/>
      <c r="T123" s="223"/>
      <c r="AT123" s="224" t="s">
        <v>417</v>
      </c>
      <c r="AU123" s="224" t="s">
        <v>87</v>
      </c>
      <c r="AV123" s="12" t="s">
        <v>23</v>
      </c>
      <c r="AW123" s="12" t="s">
        <v>43</v>
      </c>
      <c r="AX123" s="12" t="s">
        <v>79</v>
      </c>
      <c r="AY123" s="224" t="s">
        <v>406</v>
      </c>
    </row>
    <row r="124" spans="2:65" s="13" customFormat="1" x14ac:dyDescent="0.3">
      <c r="B124" s="225"/>
      <c r="C124" s="226"/>
      <c r="D124" s="247" t="s">
        <v>417</v>
      </c>
      <c r="E124" s="251" t="s">
        <v>36</v>
      </c>
      <c r="F124" s="252" t="s">
        <v>6316</v>
      </c>
      <c r="G124" s="226"/>
      <c r="H124" s="253">
        <v>0.376</v>
      </c>
      <c r="I124" s="230"/>
      <c r="J124" s="226"/>
      <c r="K124" s="226"/>
      <c r="L124" s="231"/>
      <c r="M124" s="232"/>
      <c r="N124" s="233"/>
      <c r="O124" s="233"/>
      <c r="P124" s="233"/>
      <c r="Q124" s="233"/>
      <c r="R124" s="233"/>
      <c r="S124" s="233"/>
      <c r="T124" s="234"/>
      <c r="AT124" s="235" t="s">
        <v>417</v>
      </c>
      <c r="AU124" s="235" t="s">
        <v>87</v>
      </c>
      <c r="AV124" s="13" t="s">
        <v>87</v>
      </c>
      <c r="AW124" s="13" t="s">
        <v>43</v>
      </c>
      <c r="AX124" s="13" t="s">
        <v>23</v>
      </c>
      <c r="AY124" s="235" t="s">
        <v>406</v>
      </c>
    </row>
    <row r="125" spans="2:65" s="1" customFormat="1" ht="22.5" customHeight="1" x14ac:dyDescent="0.3">
      <c r="B125" s="37"/>
      <c r="C125" s="201" t="s">
        <v>457</v>
      </c>
      <c r="D125" s="201" t="s">
        <v>410</v>
      </c>
      <c r="E125" s="202" t="s">
        <v>3444</v>
      </c>
      <c r="F125" s="203" t="s">
        <v>3445</v>
      </c>
      <c r="G125" s="204" t="s">
        <v>466</v>
      </c>
      <c r="H125" s="205">
        <v>5.9580000000000002</v>
      </c>
      <c r="I125" s="206"/>
      <c r="J125" s="207">
        <f>ROUND(I125*H125,2)</f>
        <v>0</v>
      </c>
      <c r="K125" s="203" t="s">
        <v>414</v>
      </c>
      <c r="L125" s="57"/>
      <c r="M125" s="208" t="s">
        <v>36</v>
      </c>
      <c r="N125" s="209" t="s">
        <v>50</v>
      </c>
      <c r="O125" s="38"/>
      <c r="P125" s="210">
        <f>O125*H125</f>
        <v>0</v>
      </c>
      <c r="Q125" s="210">
        <v>8.4000000000000003E-4</v>
      </c>
      <c r="R125" s="210">
        <f>Q125*H125</f>
        <v>5.0047200000000007E-3</v>
      </c>
      <c r="S125" s="210">
        <v>0</v>
      </c>
      <c r="T125" s="211">
        <f>S125*H125</f>
        <v>0</v>
      </c>
      <c r="AR125" s="19" t="s">
        <v>415</v>
      </c>
      <c r="AT125" s="19" t="s">
        <v>410</v>
      </c>
      <c r="AU125" s="19" t="s">
        <v>87</v>
      </c>
      <c r="AY125" s="19" t="s">
        <v>406</v>
      </c>
      <c r="BE125" s="212">
        <f>IF(N125="základní",J125,0)</f>
        <v>0</v>
      </c>
      <c r="BF125" s="212">
        <f>IF(N125="snížená",J125,0)</f>
        <v>0</v>
      </c>
      <c r="BG125" s="212">
        <f>IF(N125="zákl. přenesená",J125,0)</f>
        <v>0</v>
      </c>
      <c r="BH125" s="212">
        <f>IF(N125="sníž. přenesená",J125,0)</f>
        <v>0</v>
      </c>
      <c r="BI125" s="212">
        <f>IF(N125="nulová",J125,0)</f>
        <v>0</v>
      </c>
      <c r="BJ125" s="19" t="s">
        <v>23</v>
      </c>
      <c r="BK125" s="212">
        <f>ROUND(I125*H125,2)</f>
        <v>0</v>
      </c>
      <c r="BL125" s="19" t="s">
        <v>415</v>
      </c>
      <c r="BM125" s="19" t="s">
        <v>6317</v>
      </c>
    </row>
    <row r="126" spans="2:65" s="13" customFormat="1" x14ac:dyDescent="0.3">
      <c r="B126" s="225"/>
      <c r="C126" s="226"/>
      <c r="D126" s="247" t="s">
        <v>417</v>
      </c>
      <c r="E126" s="251" t="s">
        <v>36</v>
      </c>
      <c r="F126" s="252" t="s">
        <v>6318</v>
      </c>
      <c r="G126" s="226"/>
      <c r="H126" s="253">
        <v>5.9580000000000002</v>
      </c>
      <c r="I126" s="230"/>
      <c r="J126" s="226"/>
      <c r="K126" s="226"/>
      <c r="L126" s="231"/>
      <c r="M126" s="232"/>
      <c r="N126" s="233"/>
      <c r="O126" s="233"/>
      <c r="P126" s="233"/>
      <c r="Q126" s="233"/>
      <c r="R126" s="233"/>
      <c r="S126" s="233"/>
      <c r="T126" s="234"/>
      <c r="AT126" s="235" t="s">
        <v>417</v>
      </c>
      <c r="AU126" s="235" t="s">
        <v>87</v>
      </c>
      <c r="AV126" s="13" t="s">
        <v>87</v>
      </c>
      <c r="AW126" s="13" t="s">
        <v>43</v>
      </c>
      <c r="AX126" s="13" t="s">
        <v>23</v>
      </c>
      <c r="AY126" s="235" t="s">
        <v>406</v>
      </c>
    </row>
    <row r="127" spans="2:65" s="1" customFormat="1" ht="22.5" customHeight="1" x14ac:dyDescent="0.3">
      <c r="B127" s="37"/>
      <c r="C127" s="201" t="s">
        <v>463</v>
      </c>
      <c r="D127" s="201" t="s">
        <v>410</v>
      </c>
      <c r="E127" s="202" t="s">
        <v>3450</v>
      </c>
      <c r="F127" s="203" t="s">
        <v>3451</v>
      </c>
      <c r="G127" s="204" t="s">
        <v>466</v>
      </c>
      <c r="H127" s="205">
        <v>5.9580000000000002</v>
      </c>
      <c r="I127" s="206"/>
      <c r="J127" s="207">
        <f>ROUND(I127*H127,2)</f>
        <v>0</v>
      </c>
      <c r="K127" s="203" t="s">
        <v>414</v>
      </c>
      <c r="L127" s="57"/>
      <c r="M127" s="208" t="s">
        <v>36</v>
      </c>
      <c r="N127" s="209" t="s">
        <v>50</v>
      </c>
      <c r="O127" s="38"/>
      <c r="P127" s="210">
        <f>O127*H127</f>
        <v>0</v>
      </c>
      <c r="Q127" s="210">
        <v>0</v>
      </c>
      <c r="R127" s="210">
        <f>Q127*H127</f>
        <v>0</v>
      </c>
      <c r="S127" s="210">
        <v>0</v>
      </c>
      <c r="T127" s="211">
        <f>S127*H127</f>
        <v>0</v>
      </c>
      <c r="AR127" s="19" t="s">
        <v>415</v>
      </c>
      <c r="AT127" s="19" t="s">
        <v>410</v>
      </c>
      <c r="AU127" s="19" t="s">
        <v>87</v>
      </c>
      <c r="AY127" s="19" t="s">
        <v>406</v>
      </c>
      <c r="BE127" s="212">
        <f>IF(N127="základní",J127,0)</f>
        <v>0</v>
      </c>
      <c r="BF127" s="212">
        <f>IF(N127="snížená",J127,0)</f>
        <v>0</v>
      </c>
      <c r="BG127" s="212">
        <f>IF(N127="zákl. přenesená",J127,0)</f>
        <v>0</v>
      </c>
      <c r="BH127" s="212">
        <f>IF(N127="sníž. přenesená",J127,0)</f>
        <v>0</v>
      </c>
      <c r="BI127" s="212">
        <f>IF(N127="nulová",J127,0)</f>
        <v>0</v>
      </c>
      <c r="BJ127" s="19" t="s">
        <v>23</v>
      </c>
      <c r="BK127" s="212">
        <f>ROUND(I127*H127,2)</f>
        <v>0</v>
      </c>
      <c r="BL127" s="19" t="s">
        <v>415</v>
      </c>
      <c r="BM127" s="19" t="s">
        <v>6319</v>
      </c>
    </row>
    <row r="128" spans="2:65" s="1" customFormat="1" ht="22.5" customHeight="1" x14ac:dyDescent="0.3">
      <c r="B128" s="37"/>
      <c r="C128" s="201" t="s">
        <v>28</v>
      </c>
      <c r="D128" s="201" t="s">
        <v>410</v>
      </c>
      <c r="E128" s="202" t="s">
        <v>800</v>
      </c>
      <c r="F128" s="203" t="s">
        <v>801</v>
      </c>
      <c r="G128" s="204" t="s">
        <v>413</v>
      </c>
      <c r="H128" s="205">
        <v>2.6829999999999998</v>
      </c>
      <c r="I128" s="206"/>
      <c r="J128" s="207">
        <f>ROUND(I128*H128,2)</f>
        <v>0</v>
      </c>
      <c r="K128" s="203" t="s">
        <v>414</v>
      </c>
      <c r="L128" s="57"/>
      <c r="M128" s="208" t="s">
        <v>36</v>
      </c>
      <c r="N128" s="209" t="s">
        <v>50</v>
      </c>
      <c r="O128" s="38"/>
      <c r="P128" s="210">
        <f>O128*H128</f>
        <v>0</v>
      </c>
      <c r="Q128" s="210">
        <v>0</v>
      </c>
      <c r="R128" s="210">
        <f>Q128*H128</f>
        <v>0</v>
      </c>
      <c r="S128" s="210">
        <v>0</v>
      </c>
      <c r="T128" s="211">
        <f>S128*H128</f>
        <v>0</v>
      </c>
      <c r="AR128" s="19" t="s">
        <v>415</v>
      </c>
      <c r="AT128" s="19" t="s">
        <v>410</v>
      </c>
      <c r="AU128" s="19" t="s">
        <v>87</v>
      </c>
      <c r="AY128" s="19" t="s">
        <v>406</v>
      </c>
      <c r="BE128" s="212">
        <f>IF(N128="základní",J128,0)</f>
        <v>0</v>
      </c>
      <c r="BF128" s="212">
        <f>IF(N128="snížená",J128,0)</f>
        <v>0</v>
      </c>
      <c r="BG128" s="212">
        <f>IF(N128="zákl. přenesená",J128,0)</f>
        <v>0</v>
      </c>
      <c r="BH128" s="212">
        <f>IF(N128="sníž. přenesená",J128,0)</f>
        <v>0</v>
      </c>
      <c r="BI128" s="212">
        <f>IF(N128="nulová",J128,0)</f>
        <v>0</v>
      </c>
      <c r="BJ128" s="19" t="s">
        <v>23</v>
      </c>
      <c r="BK128" s="212">
        <f>ROUND(I128*H128,2)</f>
        <v>0</v>
      </c>
      <c r="BL128" s="19" t="s">
        <v>415</v>
      </c>
      <c r="BM128" s="19" t="s">
        <v>6320</v>
      </c>
    </row>
    <row r="129" spans="2:65" s="13" customFormat="1" x14ac:dyDescent="0.3">
      <c r="B129" s="225"/>
      <c r="C129" s="226"/>
      <c r="D129" s="247" t="s">
        <v>417</v>
      </c>
      <c r="E129" s="251" t="s">
        <v>36</v>
      </c>
      <c r="F129" s="252" t="s">
        <v>2879</v>
      </c>
      <c r="G129" s="226"/>
      <c r="H129" s="253">
        <v>2.6829999999999998</v>
      </c>
      <c r="I129" s="230"/>
      <c r="J129" s="226"/>
      <c r="K129" s="226"/>
      <c r="L129" s="231"/>
      <c r="M129" s="232"/>
      <c r="N129" s="233"/>
      <c r="O129" s="233"/>
      <c r="P129" s="233"/>
      <c r="Q129" s="233"/>
      <c r="R129" s="233"/>
      <c r="S129" s="233"/>
      <c r="T129" s="234"/>
      <c r="AT129" s="235" t="s">
        <v>417</v>
      </c>
      <c r="AU129" s="235" t="s">
        <v>87</v>
      </c>
      <c r="AV129" s="13" t="s">
        <v>87</v>
      </c>
      <c r="AW129" s="13" t="s">
        <v>43</v>
      </c>
      <c r="AX129" s="13" t="s">
        <v>23</v>
      </c>
      <c r="AY129" s="235" t="s">
        <v>406</v>
      </c>
    </row>
    <row r="130" spans="2:65" s="1" customFormat="1" ht="22.5" customHeight="1" x14ac:dyDescent="0.3">
      <c r="B130" s="37"/>
      <c r="C130" s="201" t="s">
        <v>408</v>
      </c>
      <c r="D130" s="201" t="s">
        <v>410</v>
      </c>
      <c r="E130" s="202" t="s">
        <v>5318</v>
      </c>
      <c r="F130" s="203" t="s">
        <v>5319</v>
      </c>
      <c r="G130" s="204" t="s">
        <v>413</v>
      </c>
      <c r="H130" s="205">
        <v>1.766</v>
      </c>
      <c r="I130" s="206"/>
      <c r="J130" s="207">
        <f>ROUND(I130*H130,2)</f>
        <v>0</v>
      </c>
      <c r="K130" s="203" t="s">
        <v>414</v>
      </c>
      <c r="L130" s="57"/>
      <c r="M130" s="208" t="s">
        <v>36</v>
      </c>
      <c r="N130" s="209" t="s">
        <v>50</v>
      </c>
      <c r="O130" s="38"/>
      <c r="P130" s="210">
        <f>O130*H130</f>
        <v>0</v>
      </c>
      <c r="Q130" s="210">
        <v>0</v>
      </c>
      <c r="R130" s="210">
        <f>Q130*H130</f>
        <v>0</v>
      </c>
      <c r="S130" s="210">
        <v>0</v>
      </c>
      <c r="T130" s="211">
        <f>S130*H130</f>
        <v>0</v>
      </c>
      <c r="AR130" s="19" t="s">
        <v>415</v>
      </c>
      <c r="AT130" s="19" t="s">
        <v>410</v>
      </c>
      <c r="AU130" s="19" t="s">
        <v>87</v>
      </c>
      <c r="AY130" s="19" t="s">
        <v>406</v>
      </c>
      <c r="BE130" s="212">
        <f>IF(N130="základní",J130,0)</f>
        <v>0</v>
      </c>
      <c r="BF130" s="212">
        <f>IF(N130="snížená",J130,0)</f>
        <v>0</v>
      </c>
      <c r="BG130" s="212">
        <f>IF(N130="zákl. přenesená",J130,0)</f>
        <v>0</v>
      </c>
      <c r="BH130" s="212">
        <f>IF(N130="sníž. přenesená",J130,0)</f>
        <v>0</v>
      </c>
      <c r="BI130" s="212">
        <f>IF(N130="nulová",J130,0)</f>
        <v>0</v>
      </c>
      <c r="BJ130" s="19" t="s">
        <v>23</v>
      </c>
      <c r="BK130" s="212">
        <f>ROUND(I130*H130,2)</f>
        <v>0</v>
      </c>
      <c r="BL130" s="19" t="s">
        <v>415</v>
      </c>
      <c r="BM130" s="19" t="s">
        <v>6321</v>
      </c>
    </row>
    <row r="131" spans="2:65" s="12" customFormat="1" x14ac:dyDescent="0.3">
      <c r="B131" s="213"/>
      <c r="C131" s="214"/>
      <c r="D131" s="215" t="s">
        <v>417</v>
      </c>
      <c r="E131" s="216" t="s">
        <v>36</v>
      </c>
      <c r="F131" s="217" t="s">
        <v>732</v>
      </c>
      <c r="G131" s="214"/>
      <c r="H131" s="218" t="s">
        <v>36</v>
      </c>
      <c r="I131" s="219"/>
      <c r="J131" s="214"/>
      <c r="K131" s="214"/>
      <c r="L131" s="220"/>
      <c r="M131" s="221"/>
      <c r="N131" s="222"/>
      <c r="O131" s="222"/>
      <c r="P131" s="222"/>
      <c r="Q131" s="222"/>
      <c r="R131" s="222"/>
      <c r="S131" s="222"/>
      <c r="T131" s="223"/>
      <c r="AT131" s="224" t="s">
        <v>417</v>
      </c>
      <c r="AU131" s="224" t="s">
        <v>87</v>
      </c>
      <c r="AV131" s="12" t="s">
        <v>23</v>
      </c>
      <c r="AW131" s="12" t="s">
        <v>43</v>
      </c>
      <c r="AX131" s="12" t="s">
        <v>79</v>
      </c>
      <c r="AY131" s="224" t="s">
        <v>406</v>
      </c>
    </row>
    <row r="132" spans="2:65" s="13" customFormat="1" x14ac:dyDescent="0.3">
      <c r="B132" s="225"/>
      <c r="C132" s="226"/>
      <c r="D132" s="247" t="s">
        <v>417</v>
      </c>
      <c r="E132" s="251" t="s">
        <v>36</v>
      </c>
      <c r="F132" s="252" t="s">
        <v>2882</v>
      </c>
      <c r="G132" s="226"/>
      <c r="H132" s="253">
        <v>1.766</v>
      </c>
      <c r="I132" s="230"/>
      <c r="J132" s="226"/>
      <c r="K132" s="226"/>
      <c r="L132" s="231"/>
      <c r="M132" s="232"/>
      <c r="N132" s="233"/>
      <c r="O132" s="233"/>
      <c r="P132" s="233"/>
      <c r="Q132" s="233"/>
      <c r="R132" s="233"/>
      <c r="S132" s="233"/>
      <c r="T132" s="234"/>
      <c r="AT132" s="235" t="s">
        <v>417</v>
      </c>
      <c r="AU132" s="235" t="s">
        <v>87</v>
      </c>
      <c r="AV132" s="13" t="s">
        <v>87</v>
      </c>
      <c r="AW132" s="13" t="s">
        <v>43</v>
      </c>
      <c r="AX132" s="13" t="s">
        <v>23</v>
      </c>
      <c r="AY132" s="235" t="s">
        <v>406</v>
      </c>
    </row>
    <row r="133" spans="2:65" s="1" customFormat="1" ht="22.5" customHeight="1" x14ac:dyDescent="0.3">
      <c r="B133" s="37"/>
      <c r="C133" s="201" t="s">
        <v>476</v>
      </c>
      <c r="D133" s="201" t="s">
        <v>410</v>
      </c>
      <c r="E133" s="202" t="s">
        <v>547</v>
      </c>
      <c r="F133" s="203" t="s">
        <v>548</v>
      </c>
      <c r="G133" s="204" t="s">
        <v>413</v>
      </c>
      <c r="H133" s="205">
        <v>1.115</v>
      </c>
      <c r="I133" s="206"/>
      <c r="J133" s="207">
        <f>ROUND(I133*H133,2)</f>
        <v>0</v>
      </c>
      <c r="K133" s="203" t="s">
        <v>414</v>
      </c>
      <c r="L133" s="57"/>
      <c r="M133" s="208" t="s">
        <v>36</v>
      </c>
      <c r="N133" s="209" t="s">
        <v>50</v>
      </c>
      <c r="O133" s="38"/>
      <c r="P133" s="210">
        <f>O133*H133</f>
        <v>0</v>
      </c>
      <c r="Q133" s="210">
        <v>0</v>
      </c>
      <c r="R133" s="210">
        <f>Q133*H133</f>
        <v>0</v>
      </c>
      <c r="S133" s="210">
        <v>0</v>
      </c>
      <c r="T133" s="211">
        <f>S133*H133</f>
        <v>0</v>
      </c>
      <c r="AR133" s="19" t="s">
        <v>415</v>
      </c>
      <c r="AT133" s="19" t="s">
        <v>410</v>
      </c>
      <c r="AU133" s="19" t="s">
        <v>87</v>
      </c>
      <c r="AY133" s="19" t="s">
        <v>406</v>
      </c>
      <c r="BE133" s="212">
        <f>IF(N133="základní",J133,0)</f>
        <v>0</v>
      </c>
      <c r="BF133" s="212">
        <f>IF(N133="snížená",J133,0)</f>
        <v>0</v>
      </c>
      <c r="BG133" s="212">
        <f>IF(N133="zákl. přenesená",J133,0)</f>
        <v>0</v>
      </c>
      <c r="BH133" s="212">
        <f>IF(N133="sníž. přenesená",J133,0)</f>
        <v>0</v>
      </c>
      <c r="BI133" s="212">
        <f>IF(N133="nulová",J133,0)</f>
        <v>0</v>
      </c>
      <c r="BJ133" s="19" t="s">
        <v>23</v>
      </c>
      <c r="BK133" s="212">
        <f>ROUND(I133*H133,2)</f>
        <v>0</v>
      </c>
      <c r="BL133" s="19" t="s">
        <v>415</v>
      </c>
      <c r="BM133" s="19" t="s">
        <v>6322</v>
      </c>
    </row>
    <row r="134" spans="2:65" s="13" customFormat="1" x14ac:dyDescent="0.3">
      <c r="B134" s="225"/>
      <c r="C134" s="226"/>
      <c r="D134" s="215" t="s">
        <v>417</v>
      </c>
      <c r="E134" s="227" t="s">
        <v>36</v>
      </c>
      <c r="F134" s="228" t="s">
        <v>3455</v>
      </c>
      <c r="G134" s="226"/>
      <c r="H134" s="229">
        <v>0.91700000000000004</v>
      </c>
      <c r="I134" s="230"/>
      <c r="J134" s="226"/>
      <c r="K134" s="226"/>
      <c r="L134" s="231"/>
      <c r="M134" s="232"/>
      <c r="N134" s="233"/>
      <c r="O134" s="233"/>
      <c r="P134" s="233"/>
      <c r="Q134" s="233"/>
      <c r="R134" s="233"/>
      <c r="S134" s="233"/>
      <c r="T134" s="234"/>
      <c r="AT134" s="235" t="s">
        <v>417</v>
      </c>
      <c r="AU134" s="235" t="s">
        <v>87</v>
      </c>
      <c r="AV134" s="13" t="s">
        <v>87</v>
      </c>
      <c r="AW134" s="13" t="s">
        <v>43</v>
      </c>
      <c r="AX134" s="13" t="s">
        <v>79</v>
      </c>
      <c r="AY134" s="235" t="s">
        <v>406</v>
      </c>
    </row>
    <row r="135" spans="2:65" s="13" customFormat="1" x14ac:dyDescent="0.3">
      <c r="B135" s="225"/>
      <c r="C135" s="226"/>
      <c r="D135" s="215" t="s">
        <v>417</v>
      </c>
      <c r="E135" s="227" t="s">
        <v>36</v>
      </c>
      <c r="F135" s="228" t="s">
        <v>6323</v>
      </c>
      <c r="G135" s="226"/>
      <c r="H135" s="229">
        <v>0.19800000000000001</v>
      </c>
      <c r="I135" s="230"/>
      <c r="J135" s="226"/>
      <c r="K135" s="226"/>
      <c r="L135" s="231"/>
      <c r="M135" s="232"/>
      <c r="N135" s="233"/>
      <c r="O135" s="233"/>
      <c r="P135" s="233"/>
      <c r="Q135" s="233"/>
      <c r="R135" s="233"/>
      <c r="S135" s="233"/>
      <c r="T135" s="234"/>
      <c r="AT135" s="235" t="s">
        <v>417</v>
      </c>
      <c r="AU135" s="235" t="s">
        <v>87</v>
      </c>
      <c r="AV135" s="13" t="s">
        <v>87</v>
      </c>
      <c r="AW135" s="13" t="s">
        <v>43</v>
      </c>
      <c r="AX135" s="13" t="s">
        <v>79</v>
      </c>
      <c r="AY135" s="235" t="s">
        <v>406</v>
      </c>
    </row>
    <row r="136" spans="2:65" s="14" customFormat="1" x14ac:dyDescent="0.3">
      <c r="B136" s="236"/>
      <c r="C136" s="237"/>
      <c r="D136" s="247" t="s">
        <v>417</v>
      </c>
      <c r="E136" s="248" t="s">
        <v>2877</v>
      </c>
      <c r="F136" s="249" t="s">
        <v>421</v>
      </c>
      <c r="G136" s="237"/>
      <c r="H136" s="250">
        <v>1.115</v>
      </c>
      <c r="I136" s="241"/>
      <c r="J136" s="237"/>
      <c r="K136" s="237"/>
      <c r="L136" s="242"/>
      <c r="M136" s="243"/>
      <c r="N136" s="244"/>
      <c r="O136" s="244"/>
      <c r="P136" s="244"/>
      <c r="Q136" s="244"/>
      <c r="R136" s="244"/>
      <c r="S136" s="244"/>
      <c r="T136" s="245"/>
      <c r="AT136" s="246" t="s">
        <v>417</v>
      </c>
      <c r="AU136" s="246" t="s">
        <v>87</v>
      </c>
      <c r="AV136" s="14" t="s">
        <v>415</v>
      </c>
      <c r="AW136" s="14" t="s">
        <v>43</v>
      </c>
      <c r="AX136" s="14" t="s">
        <v>23</v>
      </c>
      <c r="AY136" s="246" t="s">
        <v>406</v>
      </c>
    </row>
    <row r="137" spans="2:65" s="1" customFormat="1" ht="31.5" customHeight="1" x14ac:dyDescent="0.3">
      <c r="B137" s="37"/>
      <c r="C137" s="201" t="s">
        <v>314</v>
      </c>
      <c r="D137" s="201" t="s">
        <v>410</v>
      </c>
      <c r="E137" s="202" t="s">
        <v>551</v>
      </c>
      <c r="F137" s="203" t="s">
        <v>552</v>
      </c>
      <c r="G137" s="204" t="s">
        <v>413</v>
      </c>
      <c r="H137" s="205">
        <v>14.494999999999999</v>
      </c>
      <c r="I137" s="206"/>
      <c r="J137" s="207">
        <f>ROUND(I137*H137,2)</f>
        <v>0</v>
      </c>
      <c r="K137" s="203" t="s">
        <v>414</v>
      </c>
      <c r="L137" s="57"/>
      <c r="M137" s="208" t="s">
        <v>36</v>
      </c>
      <c r="N137" s="209" t="s">
        <v>50</v>
      </c>
      <c r="O137" s="38"/>
      <c r="P137" s="210">
        <f>O137*H137</f>
        <v>0</v>
      </c>
      <c r="Q137" s="210">
        <v>0</v>
      </c>
      <c r="R137" s="210">
        <f>Q137*H137</f>
        <v>0</v>
      </c>
      <c r="S137" s="210">
        <v>0</v>
      </c>
      <c r="T137" s="211">
        <f>S137*H137</f>
        <v>0</v>
      </c>
      <c r="AR137" s="19" t="s">
        <v>415</v>
      </c>
      <c r="AT137" s="19" t="s">
        <v>410</v>
      </c>
      <c r="AU137" s="19" t="s">
        <v>87</v>
      </c>
      <c r="AY137" s="19" t="s">
        <v>406</v>
      </c>
      <c r="BE137" s="212">
        <f>IF(N137="základní",J137,0)</f>
        <v>0</v>
      </c>
      <c r="BF137" s="212">
        <f>IF(N137="snížená",J137,0)</f>
        <v>0</v>
      </c>
      <c r="BG137" s="212">
        <f>IF(N137="zákl. přenesená",J137,0)</f>
        <v>0</v>
      </c>
      <c r="BH137" s="212">
        <f>IF(N137="sníž. přenesená",J137,0)</f>
        <v>0</v>
      </c>
      <c r="BI137" s="212">
        <f>IF(N137="nulová",J137,0)</f>
        <v>0</v>
      </c>
      <c r="BJ137" s="19" t="s">
        <v>23</v>
      </c>
      <c r="BK137" s="212">
        <f>ROUND(I137*H137,2)</f>
        <v>0</v>
      </c>
      <c r="BL137" s="19" t="s">
        <v>415</v>
      </c>
      <c r="BM137" s="19" t="s">
        <v>6324</v>
      </c>
    </row>
    <row r="138" spans="2:65" s="13" customFormat="1" x14ac:dyDescent="0.3">
      <c r="B138" s="225"/>
      <c r="C138" s="226"/>
      <c r="D138" s="247" t="s">
        <v>417</v>
      </c>
      <c r="E138" s="226"/>
      <c r="F138" s="252" t="s">
        <v>6325</v>
      </c>
      <c r="G138" s="226"/>
      <c r="H138" s="253">
        <v>14.494999999999999</v>
      </c>
      <c r="I138" s="230"/>
      <c r="J138" s="226"/>
      <c r="K138" s="226"/>
      <c r="L138" s="231"/>
      <c r="M138" s="232"/>
      <c r="N138" s="233"/>
      <c r="O138" s="233"/>
      <c r="P138" s="233"/>
      <c r="Q138" s="233"/>
      <c r="R138" s="233"/>
      <c r="S138" s="233"/>
      <c r="T138" s="234"/>
      <c r="AT138" s="235" t="s">
        <v>417</v>
      </c>
      <c r="AU138" s="235" t="s">
        <v>87</v>
      </c>
      <c r="AV138" s="13" t="s">
        <v>87</v>
      </c>
      <c r="AW138" s="13" t="s">
        <v>4</v>
      </c>
      <c r="AX138" s="13" t="s">
        <v>23</v>
      </c>
      <c r="AY138" s="235" t="s">
        <v>406</v>
      </c>
    </row>
    <row r="139" spans="2:65" s="1" customFormat="1" ht="22.5" customHeight="1" x14ac:dyDescent="0.3">
      <c r="B139" s="37"/>
      <c r="C139" s="201" t="s">
        <v>484</v>
      </c>
      <c r="D139" s="201" t="s">
        <v>410</v>
      </c>
      <c r="E139" s="202" t="s">
        <v>555</v>
      </c>
      <c r="F139" s="203" t="s">
        <v>556</v>
      </c>
      <c r="G139" s="204" t="s">
        <v>413</v>
      </c>
      <c r="H139" s="205">
        <v>1.115</v>
      </c>
      <c r="I139" s="206"/>
      <c r="J139" s="207">
        <f>ROUND(I139*H139,2)</f>
        <v>0</v>
      </c>
      <c r="K139" s="203" t="s">
        <v>36</v>
      </c>
      <c r="L139" s="57"/>
      <c r="M139" s="208" t="s">
        <v>36</v>
      </c>
      <c r="N139" s="209" t="s">
        <v>50</v>
      </c>
      <c r="O139" s="38"/>
      <c r="P139" s="210">
        <f>O139*H139</f>
        <v>0</v>
      </c>
      <c r="Q139" s="210">
        <v>0</v>
      </c>
      <c r="R139" s="210">
        <f>Q139*H139</f>
        <v>0</v>
      </c>
      <c r="S139" s="210">
        <v>0</v>
      </c>
      <c r="T139" s="211">
        <f>S139*H139</f>
        <v>0</v>
      </c>
      <c r="AR139" s="19" t="s">
        <v>415</v>
      </c>
      <c r="AT139" s="19" t="s">
        <v>410</v>
      </c>
      <c r="AU139" s="19" t="s">
        <v>87</v>
      </c>
      <c r="AY139" s="19" t="s">
        <v>406</v>
      </c>
      <c r="BE139" s="212">
        <f>IF(N139="základní",J139,0)</f>
        <v>0</v>
      </c>
      <c r="BF139" s="212">
        <f>IF(N139="snížená",J139,0)</f>
        <v>0</v>
      </c>
      <c r="BG139" s="212">
        <f>IF(N139="zákl. přenesená",J139,0)</f>
        <v>0</v>
      </c>
      <c r="BH139" s="212">
        <f>IF(N139="sníž. přenesená",J139,0)</f>
        <v>0</v>
      </c>
      <c r="BI139" s="212">
        <f>IF(N139="nulová",J139,0)</f>
        <v>0</v>
      </c>
      <c r="BJ139" s="19" t="s">
        <v>23</v>
      </c>
      <c r="BK139" s="212">
        <f>ROUND(I139*H139,2)</f>
        <v>0</v>
      </c>
      <c r="BL139" s="19" t="s">
        <v>415</v>
      </c>
      <c r="BM139" s="19" t="s">
        <v>6326</v>
      </c>
    </row>
    <row r="140" spans="2:65" s="13" customFormat="1" x14ac:dyDescent="0.3">
      <c r="B140" s="225"/>
      <c r="C140" s="226"/>
      <c r="D140" s="247" t="s">
        <v>417</v>
      </c>
      <c r="E140" s="251" t="s">
        <v>36</v>
      </c>
      <c r="F140" s="252" t="s">
        <v>2877</v>
      </c>
      <c r="G140" s="226"/>
      <c r="H140" s="253">
        <v>1.115</v>
      </c>
      <c r="I140" s="230"/>
      <c r="J140" s="226"/>
      <c r="K140" s="226"/>
      <c r="L140" s="231"/>
      <c r="M140" s="232"/>
      <c r="N140" s="233"/>
      <c r="O140" s="233"/>
      <c r="P140" s="233"/>
      <c r="Q140" s="233"/>
      <c r="R140" s="233"/>
      <c r="S140" s="233"/>
      <c r="T140" s="234"/>
      <c r="AT140" s="235" t="s">
        <v>417</v>
      </c>
      <c r="AU140" s="235" t="s">
        <v>87</v>
      </c>
      <c r="AV140" s="13" t="s">
        <v>87</v>
      </c>
      <c r="AW140" s="13" t="s">
        <v>43</v>
      </c>
      <c r="AX140" s="13" t="s">
        <v>23</v>
      </c>
      <c r="AY140" s="235" t="s">
        <v>406</v>
      </c>
    </row>
    <row r="141" spans="2:65" s="1" customFormat="1" ht="22.5" customHeight="1" x14ac:dyDescent="0.3">
      <c r="B141" s="37"/>
      <c r="C141" s="201" t="s">
        <v>8</v>
      </c>
      <c r="D141" s="201" t="s">
        <v>410</v>
      </c>
      <c r="E141" s="202" t="s">
        <v>480</v>
      </c>
      <c r="F141" s="203" t="s">
        <v>481</v>
      </c>
      <c r="G141" s="204" t="s">
        <v>413</v>
      </c>
      <c r="H141" s="205">
        <v>1.766</v>
      </c>
      <c r="I141" s="206"/>
      <c r="J141" s="207">
        <f>ROUND(I141*H141,2)</f>
        <v>0</v>
      </c>
      <c r="K141" s="203" t="s">
        <v>414</v>
      </c>
      <c r="L141" s="57"/>
      <c r="M141" s="208" t="s">
        <v>36</v>
      </c>
      <c r="N141" s="209" t="s">
        <v>50</v>
      </c>
      <c r="O141" s="38"/>
      <c r="P141" s="210">
        <f>O141*H141</f>
        <v>0</v>
      </c>
      <c r="Q141" s="210">
        <v>0</v>
      </c>
      <c r="R141" s="210">
        <f>Q141*H141</f>
        <v>0</v>
      </c>
      <c r="S141" s="210">
        <v>0</v>
      </c>
      <c r="T141" s="211">
        <f>S141*H141</f>
        <v>0</v>
      </c>
      <c r="AR141" s="19" t="s">
        <v>415</v>
      </c>
      <c r="AT141" s="19" t="s">
        <v>410</v>
      </c>
      <c r="AU141" s="19" t="s">
        <v>87</v>
      </c>
      <c r="AY141" s="19" t="s">
        <v>406</v>
      </c>
      <c r="BE141" s="212">
        <f>IF(N141="základní",J141,0)</f>
        <v>0</v>
      </c>
      <c r="BF141" s="212">
        <f>IF(N141="snížená",J141,0)</f>
        <v>0</v>
      </c>
      <c r="BG141" s="212">
        <f>IF(N141="zákl. přenesená",J141,0)</f>
        <v>0</v>
      </c>
      <c r="BH141" s="212">
        <f>IF(N141="sníž. přenesená",J141,0)</f>
        <v>0</v>
      </c>
      <c r="BI141" s="212">
        <f>IF(N141="nulová",J141,0)</f>
        <v>0</v>
      </c>
      <c r="BJ141" s="19" t="s">
        <v>23</v>
      </c>
      <c r="BK141" s="212">
        <f>ROUND(I141*H141,2)</f>
        <v>0</v>
      </c>
      <c r="BL141" s="19" t="s">
        <v>415</v>
      </c>
      <c r="BM141" s="19" t="s">
        <v>6327</v>
      </c>
    </row>
    <row r="142" spans="2:65" s="12" customFormat="1" x14ac:dyDescent="0.3">
      <c r="B142" s="213"/>
      <c r="C142" s="214"/>
      <c r="D142" s="215" t="s">
        <v>417</v>
      </c>
      <c r="E142" s="216" t="s">
        <v>36</v>
      </c>
      <c r="F142" s="217" t="s">
        <v>1053</v>
      </c>
      <c r="G142" s="214"/>
      <c r="H142" s="218" t="s">
        <v>36</v>
      </c>
      <c r="I142" s="219"/>
      <c r="J142" s="214"/>
      <c r="K142" s="214"/>
      <c r="L142" s="220"/>
      <c r="M142" s="221"/>
      <c r="N142" s="222"/>
      <c r="O142" s="222"/>
      <c r="P142" s="222"/>
      <c r="Q142" s="222"/>
      <c r="R142" s="222"/>
      <c r="S142" s="222"/>
      <c r="T142" s="223"/>
      <c r="AT142" s="224" t="s">
        <v>417</v>
      </c>
      <c r="AU142" s="224" t="s">
        <v>87</v>
      </c>
      <c r="AV142" s="12" t="s">
        <v>23</v>
      </c>
      <c r="AW142" s="12" t="s">
        <v>43</v>
      </c>
      <c r="AX142" s="12" t="s">
        <v>79</v>
      </c>
      <c r="AY142" s="224" t="s">
        <v>406</v>
      </c>
    </row>
    <row r="143" spans="2:65" s="13" customFormat="1" x14ac:dyDescent="0.3">
      <c r="B143" s="225"/>
      <c r="C143" s="226"/>
      <c r="D143" s="215" t="s">
        <v>417</v>
      </c>
      <c r="E143" s="227" t="s">
        <v>36</v>
      </c>
      <c r="F143" s="228" t="s">
        <v>343</v>
      </c>
      <c r="G143" s="226"/>
      <c r="H143" s="229">
        <v>3.2770000000000001</v>
      </c>
      <c r="I143" s="230"/>
      <c r="J143" s="226"/>
      <c r="K143" s="226"/>
      <c r="L143" s="231"/>
      <c r="M143" s="232"/>
      <c r="N143" s="233"/>
      <c r="O143" s="233"/>
      <c r="P143" s="233"/>
      <c r="Q143" s="233"/>
      <c r="R143" s="233"/>
      <c r="S143" s="233"/>
      <c r="T143" s="234"/>
      <c r="AT143" s="235" t="s">
        <v>417</v>
      </c>
      <c r="AU143" s="235" t="s">
        <v>87</v>
      </c>
      <c r="AV143" s="13" t="s">
        <v>87</v>
      </c>
      <c r="AW143" s="13" t="s">
        <v>43</v>
      </c>
      <c r="AX143" s="13" t="s">
        <v>79</v>
      </c>
      <c r="AY143" s="235" t="s">
        <v>406</v>
      </c>
    </row>
    <row r="144" spans="2:65" s="12" customFormat="1" x14ac:dyDescent="0.3">
      <c r="B144" s="213"/>
      <c r="C144" s="214"/>
      <c r="D144" s="215" t="s">
        <v>417</v>
      </c>
      <c r="E144" s="216" t="s">
        <v>36</v>
      </c>
      <c r="F144" s="217" t="s">
        <v>765</v>
      </c>
      <c r="G144" s="214"/>
      <c r="H144" s="218" t="s">
        <v>36</v>
      </c>
      <c r="I144" s="219"/>
      <c r="J144" s="214"/>
      <c r="K144" s="214"/>
      <c r="L144" s="220"/>
      <c r="M144" s="221"/>
      <c r="N144" s="222"/>
      <c r="O144" s="222"/>
      <c r="P144" s="222"/>
      <c r="Q144" s="222"/>
      <c r="R144" s="222"/>
      <c r="S144" s="222"/>
      <c r="T144" s="223"/>
      <c r="AT144" s="224" t="s">
        <v>417</v>
      </c>
      <c r="AU144" s="224" t="s">
        <v>87</v>
      </c>
      <c r="AV144" s="12" t="s">
        <v>23</v>
      </c>
      <c r="AW144" s="12" t="s">
        <v>43</v>
      </c>
      <c r="AX144" s="12" t="s">
        <v>79</v>
      </c>
      <c r="AY144" s="224" t="s">
        <v>406</v>
      </c>
    </row>
    <row r="145" spans="2:65" s="13" customFormat="1" x14ac:dyDescent="0.3">
      <c r="B145" s="225"/>
      <c r="C145" s="226"/>
      <c r="D145" s="215" t="s">
        <v>417</v>
      </c>
      <c r="E145" s="227" t="s">
        <v>36</v>
      </c>
      <c r="F145" s="228" t="s">
        <v>3149</v>
      </c>
      <c r="G145" s="226"/>
      <c r="H145" s="229">
        <v>-0.59399999999999997</v>
      </c>
      <c r="I145" s="230"/>
      <c r="J145" s="226"/>
      <c r="K145" s="226"/>
      <c r="L145" s="231"/>
      <c r="M145" s="232"/>
      <c r="N145" s="233"/>
      <c r="O145" s="233"/>
      <c r="P145" s="233"/>
      <c r="Q145" s="233"/>
      <c r="R145" s="233"/>
      <c r="S145" s="233"/>
      <c r="T145" s="234"/>
      <c r="AT145" s="235" t="s">
        <v>417</v>
      </c>
      <c r="AU145" s="235" t="s">
        <v>87</v>
      </c>
      <c r="AV145" s="13" t="s">
        <v>87</v>
      </c>
      <c r="AW145" s="13" t="s">
        <v>43</v>
      </c>
      <c r="AX145" s="13" t="s">
        <v>79</v>
      </c>
      <c r="AY145" s="235" t="s">
        <v>406</v>
      </c>
    </row>
    <row r="146" spans="2:65" s="12" customFormat="1" x14ac:dyDescent="0.3">
      <c r="B146" s="213"/>
      <c r="C146" s="214"/>
      <c r="D146" s="215" t="s">
        <v>417</v>
      </c>
      <c r="E146" s="216" t="s">
        <v>36</v>
      </c>
      <c r="F146" s="217" t="s">
        <v>2913</v>
      </c>
      <c r="G146" s="214"/>
      <c r="H146" s="218" t="s">
        <v>36</v>
      </c>
      <c r="I146" s="219"/>
      <c r="J146" s="214"/>
      <c r="K146" s="214"/>
      <c r="L146" s="220"/>
      <c r="M146" s="221"/>
      <c r="N146" s="222"/>
      <c r="O146" s="222"/>
      <c r="P146" s="222"/>
      <c r="Q146" s="222"/>
      <c r="R146" s="222"/>
      <c r="S146" s="222"/>
      <c r="T146" s="223"/>
      <c r="AT146" s="224" t="s">
        <v>417</v>
      </c>
      <c r="AU146" s="224" t="s">
        <v>87</v>
      </c>
      <c r="AV146" s="12" t="s">
        <v>23</v>
      </c>
      <c r="AW146" s="12" t="s">
        <v>43</v>
      </c>
      <c r="AX146" s="12" t="s">
        <v>79</v>
      </c>
      <c r="AY146" s="224" t="s">
        <v>406</v>
      </c>
    </row>
    <row r="147" spans="2:65" s="13" customFormat="1" x14ac:dyDescent="0.3">
      <c r="B147" s="225"/>
      <c r="C147" s="226"/>
      <c r="D147" s="215" t="s">
        <v>417</v>
      </c>
      <c r="E147" s="227" t="s">
        <v>36</v>
      </c>
      <c r="F147" s="228" t="s">
        <v>2914</v>
      </c>
      <c r="G147" s="226"/>
      <c r="H147" s="229">
        <v>-0.19800000000000001</v>
      </c>
      <c r="I147" s="230"/>
      <c r="J147" s="226"/>
      <c r="K147" s="226"/>
      <c r="L147" s="231"/>
      <c r="M147" s="232"/>
      <c r="N147" s="233"/>
      <c r="O147" s="233"/>
      <c r="P147" s="233"/>
      <c r="Q147" s="233"/>
      <c r="R147" s="233"/>
      <c r="S147" s="233"/>
      <c r="T147" s="234"/>
      <c r="AT147" s="235" t="s">
        <v>417</v>
      </c>
      <c r="AU147" s="235" t="s">
        <v>87</v>
      </c>
      <c r="AV147" s="13" t="s">
        <v>87</v>
      </c>
      <c r="AW147" s="13" t="s">
        <v>43</v>
      </c>
      <c r="AX147" s="13" t="s">
        <v>79</v>
      </c>
      <c r="AY147" s="235" t="s">
        <v>406</v>
      </c>
    </row>
    <row r="148" spans="2:65" s="13" customFormat="1" x14ac:dyDescent="0.3">
      <c r="B148" s="225"/>
      <c r="C148" s="226"/>
      <c r="D148" s="215" t="s">
        <v>417</v>
      </c>
      <c r="E148" s="227" t="s">
        <v>36</v>
      </c>
      <c r="F148" s="228" t="s">
        <v>2915</v>
      </c>
      <c r="G148" s="226"/>
      <c r="H148" s="229">
        <v>-0.71899999999999997</v>
      </c>
      <c r="I148" s="230"/>
      <c r="J148" s="226"/>
      <c r="K148" s="226"/>
      <c r="L148" s="231"/>
      <c r="M148" s="232"/>
      <c r="N148" s="233"/>
      <c r="O148" s="233"/>
      <c r="P148" s="233"/>
      <c r="Q148" s="233"/>
      <c r="R148" s="233"/>
      <c r="S148" s="233"/>
      <c r="T148" s="234"/>
      <c r="AT148" s="235" t="s">
        <v>417</v>
      </c>
      <c r="AU148" s="235" t="s">
        <v>87</v>
      </c>
      <c r="AV148" s="13" t="s">
        <v>87</v>
      </c>
      <c r="AW148" s="13" t="s">
        <v>43</v>
      </c>
      <c r="AX148" s="13" t="s">
        <v>79</v>
      </c>
      <c r="AY148" s="235" t="s">
        <v>406</v>
      </c>
    </row>
    <row r="149" spans="2:65" s="14" customFormat="1" x14ac:dyDescent="0.3">
      <c r="B149" s="236"/>
      <c r="C149" s="237"/>
      <c r="D149" s="247" t="s">
        <v>417</v>
      </c>
      <c r="E149" s="248" t="s">
        <v>2882</v>
      </c>
      <c r="F149" s="249" t="s">
        <v>421</v>
      </c>
      <c r="G149" s="237"/>
      <c r="H149" s="250">
        <v>1.766</v>
      </c>
      <c r="I149" s="241"/>
      <c r="J149" s="237"/>
      <c r="K149" s="237"/>
      <c r="L149" s="242"/>
      <c r="M149" s="243"/>
      <c r="N149" s="244"/>
      <c r="O149" s="244"/>
      <c r="P149" s="244"/>
      <c r="Q149" s="244"/>
      <c r="R149" s="244"/>
      <c r="S149" s="244"/>
      <c r="T149" s="245"/>
      <c r="AT149" s="246" t="s">
        <v>417</v>
      </c>
      <c r="AU149" s="246" t="s">
        <v>87</v>
      </c>
      <c r="AV149" s="14" t="s">
        <v>415</v>
      </c>
      <c r="AW149" s="14" t="s">
        <v>43</v>
      </c>
      <c r="AX149" s="14" t="s">
        <v>23</v>
      </c>
      <c r="AY149" s="246" t="s">
        <v>406</v>
      </c>
    </row>
    <row r="150" spans="2:65" s="1" customFormat="1" ht="22.5" customHeight="1" x14ac:dyDescent="0.3">
      <c r="B150" s="37"/>
      <c r="C150" s="201" t="s">
        <v>493</v>
      </c>
      <c r="D150" s="201" t="s">
        <v>410</v>
      </c>
      <c r="E150" s="202" t="s">
        <v>2916</v>
      </c>
      <c r="F150" s="203" t="s">
        <v>1353</v>
      </c>
      <c r="G150" s="204" t="s">
        <v>413</v>
      </c>
      <c r="H150" s="205">
        <v>1.766</v>
      </c>
      <c r="I150" s="206"/>
      <c r="J150" s="207">
        <f>ROUND(I150*H150,2)</f>
        <v>0</v>
      </c>
      <c r="K150" s="203" t="s">
        <v>36</v>
      </c>
      <c r="L150" s="57"/>
      <c r="M150" s="208" t="s">
        <v>36</v>
      </c>
      <c r="N150" s="209" t="s">
        <v>50</v>
      </c>
      <c r="O150" s="38"/>
      <c r="P150" s="210">
        <f>O150*H150</f>
        <v>0</v>
      </c>
      <c r="Q150" s="210">
        <v>0</v>
      </c>
      <c r="R150" s="210">
        <f>Q150*H150</f>
        <v>0</v>
      </c>
      <c r="S150" s="210">
        <v>0</v>
      </c>
      <c r="T150" s="211">
        <f>S150*H150</f>
        <v>0</v>
      </c>
      <c r="AR150" s="19" t="s">
        <v>415</v>
      </c>
      <c r="AT150" s="19" t="s">
        <v>410</v>
      </c>
      <c r="AU150" s="19" t="s">
        <v>87</v>
      </c>
      <c r="AY150" s="19" t="s">
        <v>406</v>
      </c>
      <c r="BE150" s="212">
        <f>IF(N150="základní",J150,0)</f>
        <v>0</v>
      </c>
      <c r="BF150" s="212">
        <f>IF(N150="snížená",J150,0)</f>
        <v>0</v>
      </c>
      <c r="BG150" s="212">
        <f>IF(N150="zákl. přenesená",J150,0)</f>
        <v>0</v>
      </c>
      <c r="BH150" s="212">
        <f>IF(N150="sníž. přenesená",J150,0)</f>
        <v>0</v>
      </c>
      <c r="BI150" s="212">
        <f>IF(N150="nulová",J150,0)</f>
        <v>0</v>
      </c>
      <c r="BJ150" s="19" t="s">
        <v>23</v>
      </c>
      <c r="BK150" s="212">
        <f>ROUND(I150*H150,2)</f>
        <v>0</v>
      </c>
      <c r="BL150" s="19" t="s">
        <v>415</v>
      </c>
      <c r="BM150" s="19" t="s">
        <v>6328</v>
      </c>
    </row>
    <row r="151" spans="2:65" s="13" customFormat="1" x14ac:dyDescent="0.3">
      <c r="B151" s="225"/>
      <c r="C151" s="226"/>
      <c r="D151" s="247" t="s">
        <v>417</v>
      </c>
      <c r="E151" s="251" t="s">
        <v>36</v>
      </c>
      <c r="F151" s="252" t="s">
        <v>2882</v>
      </c>
      <c r="G151" s="226"/>
      <c r="H151" s="253">
        <v>1.766</v>
      </c>
      <c r="I151" s="230"/>
      <c r="J151" s="226"/>
      <c r="K151" s="226"/>
      <c r="L151" s="231"/>
      <c r="M151" s="232"/>
      <c r="N151" s="233"/>
      <c r="O151" s="233"/>
      <c r="P151" s="233"/>
      <c r="Q151" s="233"/>
      <c r="R151" s="233"/>
      <c r="S151" s="233"/>
      <c r="T151" s="234"/>
      <c r="AT151" s="235" t="s">
        <v>417</v>
      </c>
      <c r="AU151" s="235" t="s">
        <v>87</v>
      </c>
      <c r="AV151" s="13" t="s">
        <v>87</v>
      </c>
      <c r="AW151" s="13" t="s">
        <v>43</v>
      </c>
      <c r="AX151" s="13" t="s">
        <v>23</v>
      </c>
      <c r="AY151" s="235" t="s">
        <v>406</v>
      </c>
    </row>
    <row r="152" spans="2:65" s="1" customFormat="1" ht="22.5" customHeight="1" x14ac:dyDescent="0.3">
      <c r="B152" s="37"/>
      <c r="C152" s="201" t="s">
        <v>498</v>
      </c>
      <c r="D152" s="201" t="s">
        <v>410</v>
      </c>
      <c r="E152" s="202" t="s">
        <v>1131</v>
      </c>
      <c r="F152" s="203" t="s">
        <v>1132</v>
      </c>
      <c r="G152" s="204" t="s">
        <v>413</v>
      </c>
      <c r="H152" s="205">
        <v>1.766</v>
      </c>
      <c r="I152" s="206"/>
      <c r="J152" s="207">
        <f>ROUND(I152*H152,2)</f>
        <v>0</v>
      </c>
      <c r="K152" s="203" t="s">
        <v>414</v>
      </c>
      <c r="L152" s="57"/>
      <c r="M152" s="208" t="s">
        <v>36</v>
      </c>
      <c r="N152" s="209" t="s">
        <v>50</v>
      </c>
      <c r="O152" s="38"/>
      <c r="P152" s="210">
        <f>O152*H152</f>
        <v>0</v>
      </c>
      <c r="Q152" s="210">
        <v>0</v>
      </c>
      <c r="R152" s="210">
        <f>Q152*H152</f>
        <v>0</v>
      </c>
      <c r="S152" s="210">
        <v>0</v>
      </c>
      <c r="T152" s="211">
        <f>S152*H152</f>
        <v>0</v>
      </c>
      <c r="AR152" s="19" t="s">
        <v>415</v>
      </c>
      <c r="AT152" s="19" t="s">
        <v>410</v>
      </c>
      <c r="AU152" s="19" t="s">
        <v>87</v>
      </c>
      <c r="AY152" s="19" t="s">
        <v>406</v>
      </c>
      <c r="BE152" s="212">
        <f>IF(N152="základní",J152,0)</f>
        <v>0</v>
      </c>
      <c r="BF152" s="212">
        <f>IF(N152="snížená",J152,0)</f>
        <v>0</v>
      </c>
      <c r="BG152" s="212">
        <f>IF(N152="zákl. přenesená",J152,0)</f>
        <v>0</v>
      </c>
      <c r="BH152" s="212">
        <f>IF(N152="sníž. přenesená",J152,0)</f>
        <v>0</v>
      </c>
      <c r="BI152" s="212">
        <f>IF(N152="nulová",J152,0)</f>
        <v>0</v>
      </c>
      <c r="BJ152" s="19" t="s">
        <v>23</v>
      </c>
      <c r="BK152" s="212">
        <f>ROUND(I152*H152,2)</f>
        <v>0</v>
      </c>
      <c r="BL152" s="19" t="s">
        <v>415</v>
      </c>
      <c r="BM152" s="19" t="s">
        <v>6329</v>
      </c>
    </row>
    <row r="153" spans="2:65" s="12" customFormat="1" x14ac:dyDescent="0.3">
      <c r="B153" s="213"/>
      <c r="C153" s="214"/>
      <c r="D153" s="215" t="s">
        <v>417</v>
      </c>
      <c r="E153" s="216" t="s">
        <v>36</v>
      </c>
      <c r="F153" s="217" t="s">
        <v>4107</v>
      </c>
      <c r="G153" s="214"/>
      <c r="H153" s="218" t="s">
        <v>36</v>
      </c>
      <c r="I153" s="219"/>
      <c r="J153" s="214"/>
      <c r="K153" s="214"/>
      <c r="L153" s="220"/>
      <c r="M153" s="221"/>
      <c r="N153" s="222"/>
      <c r="O153" s="222"/>
      <c r="P153" s="222"/>
      <c r="Q153" s="222"/>
      <c r="R153" s="222"/>
      <c r="S153" s="222"/>
      <c r="T153" s="223"/>
      <c r="AT153" s="224" t="s">
        <v>417</v>
      </c>
      <c r="AU153" s="224" t="s">
        <v>87</v>
      </c>
      <c r="AV153" s="12" t="s">
        <v>23</v>
      </c>
      <c r="AW153" s="12" t="s">
        <v>43</v>
      </c>
      <c r="AX153" s="12" t="s">
        <v>79</v>
      </c>
      <c r="AY153" s="224" t="s">
        <v>406</v>
      </c>
    </row>
    <row r="154" spans="2:65" s="13" customFormat="1" x14ac:dyDescent="0.3">
      <c r="B154" s="225"/>
      <c r="C154" s="226"/>
      <c r="D154" s="247" t="s">
        <v>417</v>
      </c>
      <c r="E154" s="251" t="s">
        <v>36</v>
      </c>
      <c r="F154" s="252" t="s">
        <v>2882</v>
      </c>
      <c r="G154" s="226"/>
      <c r="H154" s="253">
        <v>1.766</v>
      </c>
      <c r="I154" s="230"/>
      <c r="J154" s="226"/>
      <c r="K154" s="226"/>
      <c r="L154" s="231"/>
      <c r="M154" s="232"/>
      <c r="N154" s="233"/>
      <c r="O154" s="233"/>
      <c r="P154" s="233"/>
      <c r="Q154" s="233"/>
      <c r="R154" s="233"/>
      <c r="S154" s="233"/>
      <c r="T154" s="234"/>
      <c r="AT154" s="235" t="s">
        <v>417</v>
      </c>
      <c r="AU154" s="235" t="s">
        <v>87</v>
      </c>
      <c r="AV154" s="13" t="s">
        <v>87</v>
      </c>
      <c r="AW154" s="13" t="s">
        <v>43</v>
      </c>
      <c r="AX154" s="13" t="s">
        <v>23</v>
      </c>
      <c r="AY154" s="235" t="s">
        <v>406</v>
      </c>
    </row>
    <row r="155" spans="2:65" s="1" customFormat="1" ht="22.5" customHeight="1" x14ac:dyDescent="0.3">
      <c r="B155" s="37"/>
      <c r="C155" s="201" t="s">
        <v>503</v>
      </c>
      <c r="D155" s="201" t="s">
        <v>410</v>
      </c>
      <c r="E155" s="202" t="s">
        <v>5318</v>
      </c>
      <c r="F155" s="203" t="s">
        <v>5319</v>
      </c>
      <c r="G155" s="204" t="s">
        <v>413</v>
      </c>
      <c r="H155" s="205">
        <v>1.766</v>
      </c>
      <c r="I155" s="206"/>
      <c r="J155" s="207">
        <f>ROUND(I155*H155,2)</f>
        <v>0</v>
      </c>
      <c r="K155" s="203" t="s">
        <v>414</v>
      </c>
      <c r="L155" s="57"/>
      <c r="M155" s="208" t="s">
        <v>36</v>
      </c>
      <c r="N155" s="209" t="s">
        <v>50</v>
      </c>
      <c r="O155" s="38"/>
      <c r="P155" s="210">
        <f>O155*H155</f>
        <v>0</v>
      </c>
      <c r="Q155" s="210">
        <v>0</v>
      </c>
      <c r="R155" s="210">
        <f>Q155*H155</f>
        <v>0</v>
      </c>
      <c r="S155" s="210">
        <v>0</v>
      </c>
      <c r="T155" s="211">
        <f>S155*H155</f>
        <v>0</v>
      </c>
      <c r="AR155" s="19" t="s">
        <v>415</v>
      </c>
      <c r="AT155" s="19" t="s">
        <v>410</v>
      </c>
      <c r="AU155" s="19" t="s">
        <v>87</v>
      </c>
      <c r="AY155" s="19" t="s">
        <v>406</v>
      </c>
      <c r="BE155" s="212">
        <f>IF(N155="základní",J155,0)</f>
        <v>0</v>
      </c>
      <c r="BF155" s="212">
        <f>IF(N155="snížená",J155,0)</f>
        <v>0</v>
      </c>
      <c r="BG155" s="212">
        <f>IF(N155="zákl. přenesená",J155,0)</f>
        <v>0</v>
      </c>
      <c r="BH155" s="212">
        <f>IF(N155="sníž. přenesená",J155,0)</f>
        <v>0</v>
      </c>
      <c r="BI155" s="212">
        <f>IF(N155="nulová",J155,0)</f>
        <v>0</v>
      </c>
      <c r="BJ155" s="19" t="s">
        <v>23</v>
      </c>
      <c r="BK155" s="212">
        <f>ROUND(I155*H155,2)</f>
        <v>0</v>
      </c>
      <c r="BL155" s="19" t="s">
        <v>415</v>
      </c>
      <c r="BM155" s="19" t="s">
        <v>6330</v>
      </c>
    </row>
    <row r="156" spans="2:65" s="1" customFormat="1" ht="22.5" customHeight="1" x14ac:dyDescent="0.3">
      <c r="B156" s="37"/>
      <c r="C156" s="201" t="s">
        <v>508</v>
      </c>
      <c r="D156" s="201" t="s">
        <v>410</v>
      </c>
      <c r="E156" s="202" t="s">
        <v>1104</v>
      </c>
      <c r="F156" s="203" t="s">
        <v>1105</v>
      </c>
      <c r="G156" s="204" t="s">
        <v>413</v>
      </c>
      <c r="H156" s="205">
        <v>0.71299999999999997</v>
      </c>
      <c r="I156" s="206"/>
      <c r="J156" s="207">
        <f>ROUND(I156*H156,2)</f>
        <v>0</v>
      </c>
      <c r="K156" s="203" t="s">
        <v>414</v>
      </c>
      <c r="L156" s="57"/>
      <c r="M156" s="208" t="s">
        <v>36</v>
      </c>
      <c r="N156" s="209" t="s">
        <v>50</v>
      </c>
      <c r="O156" s="38"/>
      <c r="P156" s="210">
        <f>O156*H156</f>
        <v>0</v>
      </c>
      <c r="Q156" s="210">
        <v>0</v>
      </c>
      <c r="R156" s="210">
        <f>Q156*H156</f>
        <v>0</v>
      </c>
      <c r="S156" s="210">
        <v>0</v>
      </c>
      <c r="T156" s="211">
        <f>S156*H156</f>
        <v>0</v>
      </c>
      <c r="AR156" s="19" t="s">
        <v>415</v>
      </c>
      <c r="AT156" s="19" t="s">
        <v>410</v>
      </c>
      <c r="AU156" s="19" t="s">
        <v>87</v>
      </c>
      <c r="AY156" s="19" t="s">
        <v>406</v>
      </c>
      <c r="BE156" s="212">
        <f>IF(N156="základní",J156,0)</f>
        <v>0</v>
      </c>
      <c r="BF156" s="212">
        <f>IF(N156="snížená",J156,0)</f>
        <v>0</v>
      </c>
      <c r="BG156" s="212">
        <f>IF(N156="zákl. přenesená",J156,0)</f>
        <v>0</v>
      </c>
      <c r="BH156" s="212">
        <f>IF(N156="sníž. přenesená",J156,0)</f>
        <v>0</v>
      </c>
      <c r="BI156" s="212">
        <f>IF(N156="nulová",J156,0)</f>
        <v>0</v>
      </c>
      <c r="BJ156" s="19" t="s">
        <v>23</v>
      </c>
      <c r="BK156" s="212">
        <f>ROUND(I156*H156,2)</f>
        <v>0</v>
      </c>
      <c r="BL156" s="19" t="s">
        <v>415</v>
      </c>
      <c r="BM156" s="19" t="s">
        <v>6331</v>
      </c>
    </row>
    <row r="157" spans="2:65" s="12" customFormat="1" x14ac:dyDescent="0.3">
      <c r="B157" s="213"/>
      <c r="C157" s="214"/>
      <c r="D157" s="215" t="s">
        <v>417</v>
      </c>
      <c r="E157" s="216" t="s">
        <v>36</v>
      </c>
      <c r="F157" s="217" t="s">
        <v>6332</v>
      </c>
      <c r="G157" s="214"/>
      <c r="H157" s="218" t="s">
        <v>36</v>
      </c>
      <c r="I157" s="219"/>
      <c r="J157" s="214"/>
      <c r="K157" s="214"/>
      <c r="L157" s="220"/>
      <c r="M157" s="221"/>
      <c r="N157" s="222"/>
      <c r="O157" s="222"/>
      <c r="P157" s="222"/>
      <c r="Q157" s="222"/>
      <c r="R157" s="222"/>
      <c r="S157" s="222"/>
      <c r="T157" s="223"/>
      <c r="AT157" s="224" t="s">
        <v>417</v>
      </c>
      <c r="AU157" s="224" t="s">
        <v>87</v>
      </c>
      <c r="AV157" s="12" t="s">
        <v>23</v>
      </c>
      <c r="AW157" s="12" t="s">
        <v>43</v>
      </c>
      <c r="AX157" s="12" t="s">
        <v>79</v>
      </c>
      <c r="AY157" s="224" t="s">
        <v>406</v>
      </c>
    </row>
    <row r="158" spans="2:65" s="13" customFormat="1" x14ac:dyDescent="0.3">
      <c r="B158" s="225"/>
      <c r="C158" s="226"/>
      <c r="D158" s="215" t="s">
        <v>417</v>
      </c>
      <c r="E158" s="227" t="s">
        <v>36</v>
      </c>
      <c r="F158" s="228" t="s">
        <v>4804</v>
      </c>
      <c r="G158" s="226"/>
      <c r="H158" s="229">
        <v>0.71899999999999997</v>
      </c>
      <c r="I158" s="230"/>
      <c r="J158" s="226"/>
      <c r="K158" s="226"/>
      <c r="L158" s="231"/>
      <c r="M158" s="232"/>
      <c r="N158" s="233"/>
      <c r="O158" s="233"/>
      <c r="P158" s="233"/>
      <c r="Q158" s="233"/>
      <c r="R158" s="233"/>
      <c r="S158" s="233"/>
      <c r="T158" s="234"/>
      <c r="AT158" s="235" t="s">
        <v>417</v>
      </c>
      <c r="AU158" s="235" t="s">
        <v>87</v>
      </c>
      <c r="AV158" s="13" t="s">
        <v>87</v>
      </c>
      <c r="AW158" s="13" t="s">
        <v>43</v>
      </c>
      <c r="AX158" s="13" t="s">
        <v>79</v>
      </c>
      <c r="AY158" s="235" t="s">
        <v>406</v>
      </c>
    </row>
    <row r="159" spans="2:65" s="15" customFormat="1" x14ac:dyDescent="0.3">
      <c r="B159" s="254"/>
      <c r="C159" s="255"/>
      <c r="D159" s="215" t="s">
        <v>417</v>
      </c>
      <c r="E159" s="256" t="s">
        <v>2875</v>
      </c>
      <c r="F159" s="257" t="s">
        <v>435</v>
      </c>
      <c r="G159" s="255"/>
      <c r="H159" s="258">
        <v>0.71899999999999997</v>
      </c>
      <c r="I159" s="259"/>
      <c r="J159" s="255"/>
      <c r="K159" s="255"/>
      <c r="L159" s="260"/>
      <c r="M159" s="261"/>
      <c r="N159" s="262"/>
      <c r="O159" s="262"/>
      <c r="P159" s="262"/>
      <c r="Q159" s="262"/>
      <c r="R159" s="262"/>
      <c r="S159" s="262"/>
      <c r="T159" s="263"/>
      <c r="AT159" s="264" t="s">
        <v>417</v>
      </c>
      <c r="AU159" s="264" t="s">
        <v>87</v>
      </c>
      <c r="AV159" s="15" t="s">
        <v>94</v>
      </c>
      <c r="AW159" s="15" t="s">
        <v>43</v>
      </c>
      <c r="AX159" s="15" t="s">
        <v>79</v>
      </c>
      <c r="AY159" s="264" t="s">
        <v>406</v>
      </c>
    </row>
    <row r="160" spans="2:65" s="12" customFormat="1" x14ac:dyDescent="0.3">
      <c r="B160" s="213"/>
      <c r="C160" s="214"/>
      <c r="D160" s="215" t="s">
        <v>417</v>
      </c>
      <c r="E160" s="216" t="s">
        <v>36</v>
      </c>
      <c r="F160" s="217" t="s">
        <v>2921</v>
      </c>
      <c r="G160" s="214"/>
      <c r="H160" s="218" t="s">
        <v>36</v>
      </c>
      <c r="I160" s="219"/>
      <c r="J160" s="214"/>
      <c r="K160" s="214"/>
      <c r="L160" s="220"/>
      <c r="M160" s="221"/>
      <c r="N160" s="222"/>
      <c r="O160" s="222"/>
      <c r="P160" s="222"/>
      <c r="Q160" s="222"/>
      <c r="R160" s="222"/>
      <c r="S160" s="222"/>
      <c r="T160" s="223"/>
      <c r="AT160" s="224" t="s">
        <v>417</v>
      </c>
      <c r="AU160" s="224" t="s">
        <v>87</v>
      </c>
      <c r="AV160" s="12" t="s">
        <v>23</v>
      </c>
      <c r="AW160" s="12" t="s">
        <v>43</v>
      </c>
      <c r="AX160" s="12" t="s">
        <v>79</v>
      </c>
      <c r="AY160" s="224" t="s">
        <v>406</v>
      </c>
    </row>
    <row r="161" spans="2:65" s="13" customFormat="1" x14ac:dyDescent="0.3">
      <c r="B161" s="225"/>
      <c r="C161" s="226"/>
      <c r="D161" s="215" t="s">
        <v>417</v>
      </c>
      <c r="E161" s="227" t="s">
        <v>36</v>
      </c>
      <c r="F161" s="228" t="s">
        <v>4805</v>
      </c>
      <c r="G161" s="226"/>
      <c r="H161" s="229">
        <v>-6.0000000000000001E-3</v>
      </c>
      <c r="I161" s="230"/>
      <c r="J161" s="226"/>
      <c r="K161" s="226"/>
      <c r="L161" s="231"/>
      <c r="M161" s="232"/>
      <c r="N161" s="233"/>
      <c r="O161" s="233"/>
      <c r="P161" s="233"/>
      <c r="Q161" s="233"/>
      <c r="R161" s="233"/>
      <c r="S161" s="233"/>
      <c r="T161" s="234"/>
      <c r="AT161" s="235" t="s">
        <v>417</v>
      </c>
      <c r="AU161" s="235" t="s">
        <v>87</v>
      </c>
      <c r="AV161" s="13" t="s">
        <v>87</v>
      </c>
      <c r="AW161" s="13" t="s">
        <v>43</v>
      </c>
      <c r="AX161" s="13" t="s">
        <v>79</v>
      </c>
      <c r="AY161" s="235" t="s">
        <v>406</v>
      </c>
    </row>
    <row r="162" spans="2:65" s="14" customFormat="1" x14ac:dyDescent="0.3">
      <c r="B162" s="236"/>
      <c r="C162" s="237"/>
      <c r="D162" s="247" t="s">
        <v>417</v>
      </c>
      <c r="E162" s="248" t="s">
        <v>261</v>
      </c>
      <c r="F162" s="249" t="s">
        <v>421</v>
      </c>
      <c r="G162" s="237"/>
      <c r="H162" s="250">
        <v>0.71299999999999997</v>
      </c>
      <c r="I162" s="241"/>
      <c r="J162" s="237"/>
      <c r="K162" s="237"/>
      <c r="L162" s="242"/>
      <c r="M162" s="243"/>
      <c r="N162" s="244"/>
      <c r="O162" s="244"/>
      <c r="P162" s="244"/>
      <c r="Q162" s="244"/>
      <c r="R162" s="244"/>
      <c r="S162" s="244"/>
      <c r="T162" s="245"/>
      <c r="AT162" s="246" t="s">
        <v>417</v>
      </c>
      <c r="AU162" s="246" t="s">
        <v>87</v>
      </c>
      <c r="AV162" s="14" t="s">
        <v>415</v>
      </c>
      <c r="AW162" s="14" t="s">
        <v>43</v>
      </c>
      <c r="AX162" s="14" t="s">
        <v>23</v>
      </c>
      <c r="AY162" s="246" t="s">
        <v>406</v>
      </c>
    </row>
    <row r="163" spans="2:65" s="1" customFormat="1" ht="22.5" customHeight="1" x14ac:dyDescent="0.3">
      <c r="B163" s="37"/>
      <c r="C163" s="268" t="s">
        <v>512</v>
      </c>
      <c r="D163" s="268" t="s">
        <v>533</v>
      </c>
      <c r="E163" s="269" t="s">
        <v>2923</v>
      </c>
      <c r="F163" s="270" t="s">
        <v>2924</v>
      </c>
      <c r="G163" s="271" t="s">
        <v>501</v>
      </c>
      <c r="H163" s="272">
        <v>1.3480000000000001</v>
      </c>
      <c r="I163" s="273"/>
      <c r="J163" s="274">
        <f>ROUND(I163*H163,2)</f>
        <v>0</v>
      </c>
      <c r="K163" s="270" t="s">
        <v>36</v>
      </c>
      <c r="L163" s="275"/>
      <c r="M163" s="276" t="s">
        <v>36</v>
      </c>
      <c r="N163" s="277" t="s">
        <v>50</v>
      </c>
      <c r="O163" s="38"/>
      <c r="P163" s="210">
        <f>O163*H163</f>
        <v>0</v>
      </c>
      <c r="Q163" s="210">
        <v>0</v>
      </c>
      <c r="R163" s="210">
        <f>Q163*H163</f>
        <v>0</v>
      </c>
      <c r="S163" s="210">
        <v>0</v>
      </c>
      <c r="T163" s="211">
        <f>S163*H163</f>
        <v>0</v>
      </c>
      <c r="AR163" s="19" t="s">
        <v>457</v>
      </c>
      <c r="AT163" s="19" t="s">
        <v>533</v>
      </c>
      <c r="AU163" s="19" t="s">
        <v>87</v>
      </c>
      <c r="AY163" s="19" t="s">
        <v>406</v>
      </c>
      <c r="BE163" s="212">
        <f>IF(N163="základní",J163,0)</f>
        <v>0</v>
      </c>
      <c r="BF163" s="212">
        <f>IF(N163="snížená",J163,0)</f>
        <v>0</v>
      </c>
      <c r="BG163" s="212">
        <f>IF(N163="zákl. přenesená",J163,0)</f>
        <v>0</v>
      </c>
      <c r="BH163" s="212">
        <f>IF(N163="sníž. přenesená",J163,0)</f>
        <v>0</v>
      </c>
      <c r="BI163" s="212">
        <f>IF(N163="nulová",J163,0)</f>
        <v>0</v>
      </c>
      <c r="BJ163" s="19" t="s">
        <v>23</v>
      </c>
      <c r="BK163" s="212">
        <f>ROUND(I163*H163,2)</f>
        <v>0</v>
      </c>
      <c r="BL163" s="19" t="s">
        <v>415</v>
      </c>
      <c r="BM163" s="19" t="s">
        <v>6333</v>
      </c>
    </row>
    <row r="164" spans="2:65" s="13" customFormat="1" x14ac:dyDescent="0.3">
      <c r="B164" s="225"/>
      <c r="C164" s="226"/>
      <c r="D164" s="247" t="s">
        <v>417</v>
      </c>
      <c r="E164" s="251" t="s">
        <v>36</v>
      </c>
      <c r="F164" s="252" t="s">
        <v>2926</v>
      </c>
      <c r="G164" s="226"/>
      <c r="H164" s="253">
        <v>1.3480000000000001</v>
      </c>
      <c r="I164" s="230"/>
      <c r="J164" s="226"/>
      <c r="K164" s="226"/>
      <c r="L164" s="231"/>
      <c r="M164" s="232"/>
      <c r="N164" s="233"/>
      <c r="O164" s="233"/>
      <c r="P164" s="233"/>
      <c r="Q164" s="233"/>
      <c r="R164" s="233"/>
      <c r="S164" s="233"/>
      <c r="T164" s="234"/>
      <c r="AT164" s="235" t="s">
        <v>417</v>
      </c>
      <c r="AU164" s="235" t="s">
        <v>87</v>
      </c>
      <c r="AV164" s="13" t="s">
        <v>87</v>
      </c>
      <c r="AW164" s="13" t="s">
        <v>43</v>
      </c>
      <c r="AX164" s="13" t="s">
        <v>23</v>
      </c>
      <c r="AY164" s="235" t="s">
        <v>406</v>
      </c>
    </row>
    <row r="165" spans="2:65" s="1" customFormat="1" ht="22.5" customHeight="1" x14ac:dyDescent="0.3">
      <c r="B165" s="37"/>
      <c r="C165" s="201" t="s">
        <v>7</v>
      </c>
      <c r="D165" s="201" t="s">
        <v>410</v>
      </c>
      <c r="E165" s="202" t="s">
        <v>1131</v>
      </c>
      <c r="F165" s="203" t="s">
        <v>1132</v>
      </c>
      <c r="G165" s="204" t="s">
        <v>413</v>
      </c>
      <c r="H165" s="205">
        <v>0.71299999999999997</v>
      </c>
      <c r="I165" s="206"/>
      <c r="J165" s="207">
        <f>ROUND(I165*H165,2)</f>
        <v>0</v>
      </c>
      <c r="K165" s="203" t="s">
        <v>414</v>
      </c>
      <c r="L165" s="57"/>
      <c r="M165" s="208" t="s">
        <v>36</v>
      </c>
      <c r="N165" s="209" t="s">
        <v>50</v>
      </c>
      <c r="O165" s="38"/>
      <c r="P165" s="210">
        <f>O165*H165</f>
        <v>0</v>
      </c>
      <c r="Q165" s="210">
        <v>0</v>
      </c>
      <c r="R165" s="210">
        <f>Q165*H165</f>
        <v>0</v>
      </c>
      <c r="S165" s="210">
        <v>0</v>
      </c>
      <c r="T165" s="211">
        <f>S165*H165</f>
        <v>0</v>
      </c>
      <c r="AR165" s="19" t="s">
        <v>415</v>
      </c>
      <c r="AT165" s="19" t="s">
        <v>410</v>
      </c>
      <c r="AU165" s="19" t="s">
        <v>87</v>
      </c>
      <c r="AY165" s="19" t="s">
        <v>406</v>
      </c>
      <c r="BE165" s="212">
        <f>IF(N165="základní",J165,0)</f>
        <v>0</v>
      </c>
      <c r="BF165" s="212">
        <f>IF(N165="snížená",J165,0)</f>
        <v>0</v>
      </c>
      <c r="BG165" s="212">
        <f>IF(N165="zákl. přenesená",J165,0)</f>
        <v>0</v>
      </c>
      <c r="BH165" s="212">
        <f>IF(N165="sníž. přenesená",J165,0)</f>
        <v>0</v>
      </c>
      <c r="BI165" s="212">
        <f>IF(N165="nulová",J165,0)</f>
        <v>0</v>
      </c>
      <c r="BJ165" s="19" t="s">
        <v>23</v>
      </c>
      <c r="BK165" s="212">
        <f>ROUND(I165*H165,2)</f>
        <v>0</v>
      </c>
      <c r="BL165" s="19" t="s">
        <v>415</v>
      </c>
      <c r="BM165" s="19" t="s">
        <v>6334</v>
      </c>
    </row>
    <row r="166" spans="2:65" s="13" customFormat="1" x14ac:dyDescent="0.3">
      <c r="B166" s="225"/>
      <c r="C166" s="226"/>
      <c r="D166" s="247" t="s">
        <v>417</v>
      </c>
      <c r="E166" s="251" t="s">
        <v>36</v>
      </c>
      <c r="F166" s="252" t="s">
        <v>1504</v>
      </c>
      <c r="G166" s="226"/>
      <c r="H166" s="253">
        <v>0.71299999999999997</v>
      </c>
      <c r="I166" s="230"/>
      <c r="J166" s="226"/>
      <c r="K166" s="226"/>
      <c r="L166" s="231"/>
      <c r="M166" s="232"/>
      <c r="N166" s="233"/>
      <c r="O166" s="233"/>
      <c r="P166" s="233"/>
      <c r="Q166" s="233"/>
      <c r="R166" s="233"/>
      <c r="S166" s="233"/>
      <c r="T166" s="234"/>
      <c r="AT166" s="235" t="s">
        <v>417</v>
      </c>
      <c r="AU166" s="235" t="s">
        <v>87</v>
      </c>
      <c r="AV166" s="13" t="s">
        <v>87</v>
      </c>
      <c r="AW166" s="13" t="s">
        <v>43</v>
      </c>
      <c r="AX166" s="13" t="s">
        <v>23</v>
      </c>
      <c r="AY166" s="235" t="s">
        <v>406</v>
      </c>
    </row>
    <row r="167" spans="2:65" s="1" customFormat="1" ht="22.5" customHeight="1" x14ac:dyDescent="0.3">
      <c r="B167" s="37"/>
      <c r="C167" s="201" t="s">
        <v>520</v>
      </c>
      <c r="D167" s="201" t="s">
        <v>410</v>
      </c>
      <c r="E167" s="202" t="s">
        <v>1121</v>
      </c>
      <c r="F167" s="203" t="s">
        <v>1122</v>
      </c>
      <c r="G167" s="204" t="s">
        <v>413</v>
      </c>
      <c r="H167" s="205">
        <v>0.71299999999999997</v>
      </c>
      <c r="I167" s="206"/>
      <c r="J167" s="207">
        <f>ROUND(I167*H167,2)</f>
        <v>0</v>
      </c>
      <c r="K167" s="203" t="s">
        <v>414</v>
      </c>
      <c r="L167" s="57"/>
      <c r="M167" s="208" t="s">
        <v>36</v>
      </c>
      <c r="N167" s="209" t="s">
        <v>50</v>
      </c>
      <c r="O167" s="38"/>
      <c r="P167" s="210">
        <f>O167*H167</f>
        <v>0</v>
      </c>
      <c r="Q167" s="210">
        <v>0</v>
      </c>
      <c r="R167" s="210">
        <f>Q167*H167</f>
        <v>0</v>
      </c>
      <c r="S167" s="210">
        <v>0</v>
      </c>
      <c r="T167" s="211">
        <f>S167*H167</f>
        <v>0</v>
      </c>
      <c r="AR167" s="19" t="s">
        <v>415</v>
      </c>
      <c r="AT167" s="19" t="s">
        <v>410</v>
      </c>
      <c r="AU167" s="19" t="s">
        <v>87</v>
      </c>
      <c r="AY167" s="19" t="s">
        <v>406</v>
      </c>
      <c r="BE167" s="212">
        <f>IF(N167="základní",J167,0)</f>
        <v>0</v>
      </c>
      <c r="BF167" s="212">
        <f>IF(N167="snížená",J167,0)</f>
        <v>0</v>
      </c>
      <c r="BG167" s="212">
        <f>IF(N167="zákl. přenesená",J167,0)</f>
        <v>0</v>
      </c>
      <c r="BH167" s="212">
        <f>IF(N167="sníž. přenesená",J167,0)</f>
        <v>0</v>
      </c>
      <c r="BI167" s="212">
        <f>IF(N167="nulová",J167,0)</f>
        <v>0</v>
      </c>
      <c r="BJ167" s="19" t="s">
        <v>23</v>
      </c>
      <c r="BK167" s="212">
        <f>ROUND(I167*H167,2)</f>
        <v>0</v>
      </c>
      <c r="BL167" s="19" t="s">
        <v>415</v>
      </c>
      <c r="BM167" s="19" t="s">
        <v>6335</v>
      </c>
    </row>
    <row r="168" spans="2:65" s="1" customFormat="1" ht="22.5" customHeight="1" x14ac:dyDescent="0.3">
      <c r="B168" s="37"/>
      <c r="C168" s="201" t="s">
        <v>525</v>
      </c>
      <c r="D168" s="201" t="s">
        <v>410</v>
      </c>
      <c r="E168" s="202" t="s">
        <v>1125</v>
      </c>
      <c r="F168" s="203" t="s">
        <v>1126</v>
      </c>
      <c r="G168" s="204" t="s">
        <v>466</v>
      </c>
      <c r="H168" s="205">
        <v>1.98</v>
      </c>
      <c r="I168" s="206"/>
      <c r="J168" s="207">
        <f>ROUND(I168*H168,2)</f>
        <v>0</v>
      </c>
      <c r="K168" s="203" t="s">
        <v>414</v>
      </c>
      <c r="L168" s="57"/>
      <c r="M168" s="208" t="s">
        <v>36</v>
      </c>
      <c r="N168" s="209" t="s">
        <v>50</v>
      </c>
      <c r="O168" s="38"/>
      <c r="P168" s="210">
        <f>O168*H168</f>
        <v>0</v>
      </c>
      <c r="Q168" s="210">
        <v>0</v>
      </c>
      <c r="R168" s="210">
        <f>Q168*H168</f>
        <v>0</v>
      </c>
      <c r="S168" s="210">
        <v>0</v>
      </c>
      <c r="T168" s="211">
        <f>S168*H168</f>
        <v>0</v>
      </c>
      <c r="AR168" s="19" t="s">
        <v>415</v>
      </c>
      <c r="AT168" s="19" t="s">
        <v>410</v>
      </c>
      <c r="AU168" s="19" t="s">
        <v>87</v>
      </c>
      <c r="AY168" s="19" t="s">
        <v>406</v>
      </c>
      <c r="BE168" s="212">
        <f>IF(N168="základní",J168,0)</f>
        <v>0</v>
      </c>
      <c r="BF168" s="212">
        <f>IF(N168="snížená",J168,0)</f>
        <v>0</v>
      </c>
      <c r="BG168" s="212">
        <f>IF(N168="zákl. přenesená",J168,0)</f>
        <v>0</v>
      </c>
      <c r="BH168" s="212">
        <f>IF(N168="sníž. přenesená",J168,0)</f>
        <v>0</v>
      </c>
      <c r="BI168" s="212">
        <f>IF(N168="nulová",J168,0)</f>
        <v>0</v>
      </c>
      <c r="BJ168" s="19" t="s">
        <v>23</v>
      </c>
      <c r="BK168" s="212">
        <f>ROUND(I168*H168,2)</f>
        <v>0</v>
      </c>
      <c r="BL168" s="19" t="s">
        <v>415</v>
      </c>
      <c r="BM168" s="19" t="s">
        <v>6336</v>
      </c>
    </row>
    <row r="169" spans="2:65" s="13" customFormat="1" x14ac:dyDescent="0.3">
      <c r="B169" s="225"/>
      <c r="C169" s="226"/>
      <c r="D169" s="247" t="s">
        <v>417</v>
      </c>
      <c r="E169" s="251" t="s">
        <v>36</v>
      </c>
      <c r="F169" s="252" t="s">
        <v>3082</v>
      </c>
      <c r="G169" s="226"/>
      <c r="H169" s="253">
        <v>1.98</v>
      </c>
      <c r="I169" s="230"/>
      <c r="J169" s="226"/>
      <c r="K169" s="226"/>
      <c r="L169" s="231"/>
      <c r="M169" s="232"/>
      <c r="N169" s="233"/>
      <c r="O169" s="233"/>
      <c r="P169" s="233"/>
      <c r="Q169" s="233"/>
      <c r="R169" s="233"/>
      <c r="S169" s="233"/>
      <c r="T169" s="234"/>
      <c r="AT169" s="235" t="s">
        <v>417</v>
      </c>
      <c r="AU169" s="235" t="s">
        <v>87</v>
      </c>
      <c r="AV169" s="13" t="s">
        <v>87</v>
      </c>
      <c r="AW169" s="13" t="s">
        <v>43</v>
      </c>
      <c r="AX169" s="13" t="s">
        <v>23</v>
      </c>
      <c r="AY169" s="235" t="s">
        <v>406</v>
      </c>
    </row>
    <row r="170" spans="2:65" s="1" customFormat="1" ht="22.5" customHeight="1" x14ac:dyDescent="0.3">
      <c r="B170" s="37"/>
      <c r="C170" s="201" t="s">
        <v>527</v>
      </c>
      <c r="D170" s="201" t="s">
        <v>410</v>
      </c>
      <c r="E170" s="202" t="s">
        <v>1131</v>
      </c>
      <c r="F170" s="203" t="s">
        <v>1132</v>
      </c>
      <c r="G170" s="204" t="s">
        <v>413</v>
      </c>
      <c r="H170" s="205">
        <v>0.39600000000000002</v>
      </c>
      <c r="I170" s="206"/>
      <c r="J170" s="207">
        <f>ROUND(I170*H170,2)</f>
        <v>0</v>
      </c>
      <c r="K170" s="203" t="s">
        <v>414</v>
      </c>
      <c r="L170" s="57"/>
      <c r="M170" s="208" t="s">
        <v>36</v>
      </c>
      <c r="N170" s="209" t="s">
        <v>50</v>
      </c>
      <c r="O170" s="38"/>
      <c r="P170" s="210">
        <f>O170*H170</f>
        <v>0</v>
      </c>
      <c r="Q170" s="210">
        <v>0</v>
      </c>
      <c r="R170" s="210">
        <f>Q170*H170</f>
        <v>0</v>
      </c>
      <c r="S170" s="210">
        <v>0</v>
      </c>
      <c r="T170" s="211">
        <f>S170*H170</f>
        <v>0</v>
      </c>
      <c r="AR170" s="19" t="s">
        <v>415</v>
      </c>
      <c r="AT170" s="19" t="s">
        <v>410</v>
      </c>
      <c r="AU170" s="19" t="s">
        <v>87</v>
      </c>
      <c r="AY170" s="19" t="s">
        <v>406</v>
      </c>
      <c r="BE170" s="212">
        <f>IF(N170="základní",J170,0)</f>
        <v>0</v>
      </c>
      <c r="BF170" s="212">
        <f>IF(N170="snížená",J170,0)</f>
        <v>0</v>
      </c>
      <c r="BG170" s="212">
        <f>IF(N170="zákl. přenesená",J170,0)</f>
        <v>0</v>
      </c>
      <c r="BH170" s="212">
        <f>IF(N170="sníž. přenesená",J170,0)</f>
        <v>0</v>
      </c>
      <c r="BI170" s="212">
        <f>IF(N170="nulová",J170,0)</f>
        <v>0</v>
      </c>
      <c r="BJ170" s="19" t="s">
        <v>23</v>
      </c>
      <c r="BK170" s="212">
        <f>ROUND(I170*H170,2)</f>
        <v>0</v>
      </c>
      <c r="BL170" s="19" t="s">
        <v>415</v>
      </c>
      <c r="BM170" s="19" t="s">
        <v>6337</v>
      </c>
    </row>
    <row r="171" spans="2:65" s="12" customFormat="1" x14ac:dyDescent="0.3">
      <c r="B171" s="213"/>
      <c r="C171" s="214"/>
      <c r="D171" s="215" t="s">
        <v>417</v>
      </c>
      <c r="E171" s="216" t="s">
        <v>36</v>
      </c>
      <c r="F171" s="217" t="s">
        <v>4107</v>
      </c>
      <c r="G171" s="214"/>
      <c r="H171" s="218" t="s">
        <v>36</v>
      </c>
      <c r="I171" s="219"/>
      <c r="J171" s="214"/>
      <c r="K171" s="214"/>
      <c r="L171" s="220"/>
      <c r="M171" s="221"/>
      <c r="N171" s="222"/>
      <c r="O171" s="222"/>
      <c r="P171" s="222"/>
      <c r="Q171" s="222"/>
      <c r="R171" s="222"/>
      <c r="S171" s="222"/>
      <c r="T171" s="223"/>
      <c r="AT171" s="224" t="s">
        <v>417</v>
      </c>
      <c r="AU171" s="224" t="s">
        <v>87</v>
      </c>
      <c r="AV171" s="12" t="s">
        <v>23</v>
      </c>
      <c r="AW171" s="12" t="s">
        <v>43</v>
      </c>
      <c r="AX171" s="12" t="s">
        <v>79</v>
      </c>
      <c r="AY171" s="224" t="s">
        <v>406</v>
      </c>
    </row>
    <row r="172" spans="2:65" s="13" customFormat="1" x14ac:dyDescent="0.3">
      <c r="B172" s="225"/>
      <c r="C172" s="226"/>
      <c r="D172" s="247" t="s">
        <v>417</v>
      </c>
      <c r="E172" s="251" t="s">
        <v>36</v>
      </c>
      <c r="F172" s="252" t="s">
        <v>3254</v>
      </c>
      <c r="G172" s="226"/>
      <c r="H172" s="253">
        <v>0.39600000000000002</v>
      </c>
      <c r="I172" s="230"/>
      <c r="J172" s="226"/>
      <c r="K172" s="226"/>
      <c r="L172" s="231"/>
      <c r="M172" s="232"/>
      <c r="N172" s="233"/>
      <c r="O172" s="233"/>
      <c r="P172" s="233"/>
      <c r="Q172" s="233"/>
      <c r="R172" s="233"/>
      <c r="S172" s="233"/>
      <c r="T172" s="234"/>
      <c r="AT172" s="235" t="s">
        <v>417</v>
      </c>
      <c r="AU172" s="235" t="s">
        <v>87</v>
      </c>
      <c r="AV172" s="13" t="s">
        <v>87</v>
      </c>
      <c r="AW172" s="13" t="s">
        <v>43</v>
      </c>
      <c r="AX172" s="13" t="s">
        <v>23</v>
      </c>
      <c r="AY172" s="235" t="s">
        <v>406</v>
      </c>
    </row>
    <row r="173" spans="2:65" s="1" customFormat="1" ht="22.5" customHeight="1" x14ac:dyDescent="0.3">
      <c r="B173" s="37"/>
      <c r="C173" s="201" t="s">
        <v>532</v>
      </c>
      <c r="D173" s="201" t="s">
        <v>410</v>
      </c>
      <c r="E173" s="202" t="s">
        <v>5318</v>
      </c>
      <c r="F173" s="203" t="s">
        <v>5319</v>
      </c>
      <c r="G173" s="204" t="s">
        <v>413</v>
      </c>
      <c r="H173" s="205">
        <v>0.39600000000000002</v>
      </c>
      <c r="I173" s="206"/>
      <c r="J173" s="207">
        <f>ROUND(I173*H173,2)</f>
        <v>0</v>
      </c>
      <c r="K173" s="203" t="s">
        <v>414</v>
      </c>
      <c r="L173" s="57"/>
      <c r="M173" s="208" t="s">
        <v>36</v>
      </c>
      <c r="N173" s="209" t="s">
        <v>50</v>
      </c>
      <c r="O173" s="38"/>
      <c r="P173" s="210">
        <f>O173*H173</f>
        <v>0</v>
      </c>
      <c r="Q173" s="210">
        <v>0</v>
      </c>
      <c r="R173" s="210">
        <f>Q173*H173</f>
        <v>0</v>
      </c>
      <c r="S173" s="210">
        <v>0</v>
      </c>
      <c r="T173" s="211">
        <f>S173*H173</f>
        <v>0</v>
      </c>
      <c r="AR173" s="19" t="s">
        <v>415</v>
      </c>
      <c r="AT173" s="19" t="s">
        <v>410</v>
      </c>
      <c r="AU173" s="19" t="s">
        <v>87</v>
      </c>
      <c r="AY173" s="19" t="s">
        <v>406</v>
      </c>
      <c r="BE173" s="212">
        <f>IF(N173="základní",J173,0)</f>
        <v>0</v>
      </c>
      <c r="BF173" s="212">
        <f>IF(N173="snížená",J173,0)</f>
        <v>0</v>
      </c>
      <c r="BG173" s="212">
        <f>IF(N173="zákl. přenesená",J173,0)</f>
        <v>0</v>
      </c>
      <c r="BH173" s="212">
        <f>IF(N173="sníž. přenesená",J173,0)</f>
        <v>0</v>
      </c>
      <c r="BI173" s="212">
        <f>IF(N173="nulová",J173,0)</f>
        <v>0</v>
      </c>
      <c r="BJ173" s="19" t="s">
        <v>23</v>
      </c>
      <c r="BK173" s="212">
        <f>ROUND(I173*H173,2)</f>
        <v>0</v>
      </c>
      <c r="BL173" s="19" t="s">
        <v>415</v>
      </c>
      <c r="BM173" s="19" t="s">
        <v>6338</v>
      </c>
    </row>
    <row r="174" spans="2:65" s="1" customFormat="1" ht="22.5" customHeight="1" x14ac:dyDescent="0.3">
      <c r="B174" s="37"/>
      <c r="C174" s="201" t="s">
        <v>539</v>
      </c>
      <c r="D174" s="201" t="s">
        <v>410</v>
      </c>
      <c r="E174" s="202" t="s">
        <v>1138</v>
      </c>
      <c r="F174" s="203" t="s">
        <v>1139</v>
      </c>
      <c r="G174" s="204" t="s">
        <v>466</v>
      </c>
      <c r="H174" s="205">
        <v>1.98</v>
      </c>
      <c r="I174" s="206"/>
      <c r="J174" s="207">
        <f>ROUND(I174*H174,2)</f>
        <v>0</v>
      </c>
      <c r="K174" s="203" t="s">
        <v>414</v>
      </c>
      <c r="L174" s="57"/>
      <c r="M174" s="208" t="s">
        <v>36</v>
      </c>
      <c r="N174" s="209" t="s">
        <v>50</v>
      </c>
      <c r="O174" s="38"/>
      <c r="P174" s="210">
        <f>O174*H174</f>
        <v>0</v>
      </c>
      <c r="Q174" s="210">
        <v>0</v>
      </c>
      <c r="R174" s="210">
        <f>Q174*H174</f>
        <v>0</v>
      </c>
      <c r="S174" s="210">
        <v>0</v>
      </c>
      <c r="T174" s="211">
        <f>S174*H174</f>
        <v>0</v>
      </c>
      <c r="AR174" s="19" t="s">
        <v>415</v>
      </c>
      <c r="AT174" s="19" t="s">
        <v>410</v>
      </c>
      <c r="AU174" s="19" t="s">
        <v>87</v>
      </c>
      <c r="AY174" s="19" t="s">
        <v>406</v>
      </c>
      <c r="BE174" s="212">
        <f>IF(N174="základní",J174,0)</f>
        <v>0</v>
      </c>
      <c r="BF174" s="212">
        <f>IF(N174="snížená",J174,0)</f>
        <v>0</v>
      </c>
      <c r="BG174" s="212">
        <f>IF(N174="zákl. přenesená",J174,0)</f>
        <v>0</v>
      </c>
      <c r="BH174" s="212">
        <f>IF(N174="sníž. přenesená",J174,0)</f>
        <v>0</v>
      </c>
      <c r="BI174" s="212">
        <f>IF(N174="nulová",J174,0)</f>
        <v>0</v>
      </c>
      <c r="BJ174" s="19" t="s">
        <v>23</v>
      </c>
      <c r="BK174" s="212">
        <f>ROUND(I174*H174,2)</f>
        <v>0</v>
      </c>
      <c r="BL174" s="19" t="s">
        <v>415</v>
      </c>
      <c r="BM174" s="19" t="s">
        <v>6339</v>
      </c>
    </row>
    <row r="175" spans="2:65" s="13" customFormat="1" x14ac:dyDescent="0.3">
      <c r="B175" s="225"/>
      <c r="C175" s="226"/>
      <c r="D175" s="247" t="s">
        <v>417</v>
      </c>
      <c r="E175" s="251" t="s">
        <v>36</v>
      </c>
      <c r="F175" s="252" t="s">
        <v>3082</v>
      </c>
      <c r="G175" s="226"/>
      <c r="H175" s="253">
        <v>1.98</v>
      </c>
      <c r="I175" s="230"/>
      <c r="J175" s="226"/>
      <c r="K175" s="226"/>
      <c r="L175" s="231"/>
      <c r="M175" s="232"/>
      <c r="N175" s="233"/>
      <c r="O175" s="233"/>
      <c r="P175" s="233"/>
      <c r="Q175" s="233"/>
      <c r="R175" s="233"/>
      <c r="S175" s="233"/>
      <c r="T175" s="234"/>
      <c r="AT175" s="235" t="s">
        <v>417</v>
      </c>
      <c r="AU175" s="235" t="s">
        <v>87</v>
      </c>
      <c r="AV175" s="13" t="s">
        <v>87</v>
      </c>
      <c r="AW175" s="13" t="s">
        <v>43</v>
      </c>
      <c r="AX175" s="13" t="s">
        <v>23</v>
      </c>
      <c r="AY175" s="235" t="s">
        <v>406</v>
      </c>
    </row>
    <row r="176" spans="2:65" s="1" customFormat="1" ht="22.5" customHeight="1" x14ac:dyDescent="0.3">
      <c r="B176" s="37"/>
      <c r="C176" s="268" t="s">
        <v>543</v>
      </c>
      <c r="D176" s="268" t="s">
        <v>533</v>
      </c>
      <c r="E176" s="269" t="s">
        <v>1143</v>
      </c>
      <c r="F176" s="270" t="s">
        <v>1144</v>
      </c>
      <c r="G176" s="271" t="s">
        <v>413</v>
      </c>
      <c r="H176" s="272">
        <v>0.20799999999999999</v>
      </c>
      <c r="I176" s="273"/>
      <c r="J176" s="274">
        <f>ROUND(I176*H176,2)</f>
        <v>0</v>
      </c>
      <c r="K176" s="270" t="s">
        <v>36</v>
      </c>
      <c r="L176" s="275"/>
      <c r="M176" s="276" t="s">
        <v>36</v>
      </c>
      <c r="N176" s="277" t="s">
        <v>50</v>
      </c>
      <c r="O176" s="38"/>
      <c r="P176" s="210">
        <f>O176*H176</f>
        <v>0</v>
      </c>
      <c r="Q176" s="210">
        <v>0</v>
      </c>
      <c r="R176" s="210">
        <f>Q176*H176</f>
        <v>0</v>
      </c>
      <c r="S176" s="210">
        <v>0</v>
      </c>
      <c r="T176" s="211">
        <f>S176*H176</f>
        <v>0</v>
      </c>
      <c r="AR176" s="19" t="s">
        <v>457</v>
      </c>
      <c r="AT176" s="19" t="s">
        <v>533</v>
      </c>
      <c r="AU176" s="19" t="s">
        <v>87</v>
      </c>
      <c r="AY176" s="19" t="s">
        <v>406</v>
      </c>
      <c r="BE176" s="212">
        <f>IF(N176="základní",J176,0)</f>
        <v>0</v>
      </c>
      <c r="BF176" s="212">
        <f>IF(N176="snížená",J176,0)</f>
        <v>0</v>
      </c>
      <c r="BG176" s="212">
        <f>IF(N176="zákl. přenesená",J176,0)</f>
        <v>0</v>
      </c>
      <c r="BH176" s="212">
        <f>IF(N176="sníž. přenesená",J176,0)</f>
        <v>0</v>
      </c>
      <c r="BI176" s="212">
        <f>IF(N176="nulová",J176,0)</f>
        <v>0</v>
      </c>
      <c r="BJ176" s="19" t="s">
        <v>23</v>
      </c>
      <c r="BK176" s="212">
        <f>ROUND(I176*H176,2)</f>
        <v>0</v>
      </c>
      <c r="BL176" s="19" t="s">
        <v>415</v>
      </c>
      <c r="BM176" s="19" t="s">
        <v>6340</v>
      </c>
    </row>
    <row r="177" spans="2:65" s="13" customFormat="1" x14ac:dyDescent="0.3">
      <c r="B177" s="225"/>
      <c r="C177" s="226"/>
      <c r="D177" s="247" t="s">
        <v>417</v>
      </c>
      <c r="E177" s="251" t="s">
        <v>36</v>
      </c>
      <c r="F177" s="252" t="s">
        <v>3258</v>
      </c>
      <c r="G177" s="226"/>
      <c r="H177" s="253">
        <v>0.20799999999999999</v>
      </c>
      <c r="I177" s="230"/>
      <c r="J177" s="226"/>
      <c r="K177" s="226"/>
      <c r="L177" s="231"/>
      <c r="M177" s="232"/>
      <c r="N177" s="233"/>
      <c r="O177" s="233"/>
      <c r="P177" s="233"/>
      <c r="Q177" s="233"/>
      <c r="R177" s="233"/>
      <c r="S177" s="233"/>
      <c r="T177" s="234"/>
      <c r="AT177" s="235" t="s">
        <v>417</v>
      </c>
      <c r="AU177" s="235" t="s">
        <v>87</v>
      </c>
      <c r="AV177" s="13" t="s">
        <v>87</v>
      </c>
      <c r="AW177" s="13" t="s">
        <v>43</v>
      </c>
      <c r="AX177" s="13" t="s">
        <v>23</v>
      </c>
      <c r="AY177" s="235" t="s">
        <v>406</v>
      </c>
    </row>
    <row r="178" spans="2:65" s="1" customFormat="1" ht="22.5" customHeight="1" x14ac:dyDescent="0.3">
      <c r="B178" s="37"/>
      <c r="C178" s="201" t="s">
        <v>546</v>
      </c>
      <c r="D178" s="201" t="s">
        <v>410</v>
      </c>
      <c r="E178" s="202" t="s">
        <v>1131</v>
      </c>
      <c r="F178" s="203" t="s">
        <v>1132</v>
      </c>
      <c r="G178" s="204" t="s">
        <v>413</v>
      </c>
      <c r="H178" s="205">
        <v>0.20799999999999999</v>
      </c>
      <c r="I178" s="206"/>
      <c r="J178" s="207">
        <f>ROUND(I178*H178,2)</f>
        <v>0</v>
      </c>
      <c r="K178" s="203" t="s">
        <v>414</v>
      </c>
      <c r="L178" s="57"/>
      <c r="M178" s="208" t="s">
        <v>36</v>
      </c>
      <c r="N178" s="209" t="s">
        <v>50</v>
      </c>
      <c r="O178" s="38"/>
      <c r="P178" s="210">
        <f>O178*H178</f>
        <v>0</v>
      </c>
      <c r="Q178" s="210">
        <v>0</v>
      </c>
      <c r="R178" s="210">
        <f>Q178*H178</f>
        <v>0</v>
      </c>
      <c r="S178" s="210">
        <v>0</v>
      </c>
      <c r="T178" s="211">
        <f>S178*H178</f>
        <v>0</v>
      </c>
      <c r="AR178" s="19" t="s">
        <v>415</v>
      </c>
      <c r="AT178" s="19" t="s">
        <v>410</v>
      </c>
      <c r="AU178" s="19" t="s">
        <v>87</v>
      </c>
      <c r="AY178" s="19" t="s">
        <v>406</v>
      </c>
      <c r="BE178" s="212">
        <f>IF(N178="základní",J178,0)</f>
        <v>0</v>
      </c>
      <c r="BF178" s="212">
        <f>IF(N178="snížená",J178,0)</f>
        <v>0</v>
      </c>
      <c r="BG178" s="212">
        <f>IF(N178="zákl. přenesená",J178,0)</f>
        <v>0</v>
      </c>
      <c r="BH178" s="212">
        <f>IF(N178="sníž. přenesená",J178,0)</f>
        <v>0</v>
      </c>
      <c r="BI178" s="212">
        <f>IF(N178="nulová",J178,0)</f>
        <v>0</v>
      </c>
      <c r="BJ178" s="19" t="s">
        <v>23</v>
      </c>
      <c r="BK178" s="212">
        <f>ROUND(I178*H178,2)</f>
        <v>0</v>
      </c>
      <c r="BL178" s="19" t="s">
        <v>415</v>
      </c>
      <c r="BM178" s="19" t="s">
        <v>6341</v>
      </c>
    </row>
    <row r="179" spans="2:65" s="13" customFormat="1" x14ac:dyDescent="0.3">
      <c r="B179" s="225"/>
      <c r="C179" s="226"/>
      <c r="D179" s="247" t="s">
        <v>417</v>
      </c>
      <c r="E179" s="251" t="s">
        <v>36</v>
      </c>
      <c r="F179" s="252" t="s">
        <v>4815</v>
      </c>
      <c r="G179" s="226"/>
      <c r="H179" s="253">
        <v>0.20799999999999999</v>
      </c>
      <c r="I179" s="230"/>
      <c r="J179" s="226"/>
      <c r="K179" s="226"/>
      <c r="L179" s="231"/>
      <c r="M179" s="232"/>
      <c r="N179" s="233"/>
      <c r="O179" s="233"/>
      <c r="P179" s="233"/>
      <c r="Q179" s="233"/>
      <c r="R179" s="233"/>
      <c r="S179" s="233"/>
      <c r="T179" s="234"/>
      <c r="AT179" s="235" t="s">
        <v>417</v>
      </c>
      <c r="AU179" s="235" t="s">
        <v>87</v>
      </c>
      <c r="AV179" s="13" t="s">
        <v>87</v>
      </c>
      <c r="AW179" s="13" t="s">
        <v>43</v>
      </c>
      <c r="AX179" s="13" t="s">
        <v>23</v>
      </c>
      <c r="AY179" s="235" t="s">
        <v>406</v>
      </c>
    </row>
    <row r="180" spans="2:65" s="1" customFormat="1" ht="22.5" customHeight="1" x14ac:dyDescent="0.3">
      <c r="B180" s="37"/>
      <c r="C180" s="201" t="s">
        <v>550</v>
      </c>
      <c r="D180" s="201" t="s">
        <v>410</v>
      </c>
      <c r="E180" s="202" t="s">
        <v>1121</v>
      </c>
      <c r="F180" s="203" t="s">
        <v>1122</v>
      </c>
      <c r="G180" s="204" t="s">
        <v>413</v>
      </c>
      <c r="H180" s="205">
        <v>0.20799999999999999</v>
      </c>
      <c r="I180" s="206"/>
      <c r="J180" s="207">
        <f>ROUND(I180*H180,2)</f>
        <v>0</v>
      </c>
      <c r="K180" s="203" t="s">
        <v>414</v>
      </c>
      <c r="L180" s="57"/>
      <c r="M180" s="208" t="s">
        <v>36</v>
      </c>
      <c r="N180" s="209" t="s">
        <v>50</v>
      </c>
      <c r="O180" s="38"/>
      <c r="P180" s="210">
        <f>O180*H180</f>
        <v>0</v>
      </c>
      <c r="Q180" s="210">
        <v>0</v>
      </c>
      <c r="R180" s="210">
        <f>Q180*H180</f>
        <v>0</v>
      </c>
      <c r="S180" s="210">
        <v>0</v>
      </c>
      <c r="T180" s="211">
        <f>S180*H180</f>
        <v>0</v>
      </c>
      <c r="AR180" s="19" t="s">
        <v>415</v>
      </c>
      <c r="AT180" s="19" t="s">
        <v>410</v>
      </c>
      <c r="AU180" s="19" t="s">
        <v>87</v>
      </c>
      <c r="AY180" s="19" t="s">
        <v>406</v>
      </c>
      <c r="BE180" s="212">
        <f>IF(N180="základní",J180,0)</f>
        <v>0</v>
      </c>
      <c r="BF180" s="212">
        <f>IF(N180="snížená",J180,0)</f>
        <v>0</v>
      </c>
      <c r="BG180" s="212">
        <f>IF(N180="zákl. přenesená",J180,0)</f>
        <v>0</v>
      </c>
      <c r="BH180" s="212">
        <f>IF(N180="sníž. přenesená",J180,0)</f>
        <v>0</v>
      </c>
      <c r="BI180" s="212">
        <f>IF(N180="nulová",J180,0)</f>
        <v>0</v>
      </c>
      <c r="BJ180" s="19" t="s">
        <v>23</v>
      </c>
      <c r="BK180" s="212">
        <f>ROUND(I180*H180,2)</f>
        <v>0</v>
      </c>
      <c r="BL180" s="19" t="s">
        <v>415</v>
      </c>
      <c r="BM180" s="19" t="s">
        <v>6342</v>
      </c>
    </row>
    <row r="181" spans="2:65" s="1" customFormat="1" ht="22.5" customHeight="1" x14ac:dyDescent="0.3">
      <c r="B181" s="37"/>
      <c r="C181" s="201" t="s">
        <v>299</v>
      </c>
      <c r="D181" s="201" t="s">
        <v>410</v>
      </c>
      <c r="E181" s="202" t="s">
        <v>1153</v>
      </c>
      <c r="F181" s="203" t="s">
        <v>1154</v>
      </c>
      <c r="G181" s="204" t="s">
        <v>466</v>
      </c>
      <c r="H181" s="205">
        <v>1.98</v>
      </c>
      <c r="I181" s="206"/>
      <c r="J181" s="207">
        <f>ROUND(I181*H181,2)</f>
        <v>0</v>
      </c>
      <c r="K181" s="203" t="s">
        <v>414</v>
      </c>
      <c r="L181" s="57"/>
      <c r="M181" s="208" t="s">
        <v>36</v>
      </c>
      <c r="N181" s="209" t="s">
        <v>50</v>
      </c>
      <c r="O181" s="38"/>
      <c r="P181" s="210">
        <f>O181*H181</f>
        <v>0</v>
      </c>
      <c r="Q181" s="210">
        <v>0</v>
      </c>
      <c r="R181" s="210">
        <f>Q181*H181</f>
        <v>0</v>
      </c>
      <c r="S181" s="210">
        <v>0</v>
      </c>
      <c r="T181" s="211">
        <f>S181*H181</f>
        <v>0</v>
      </c>
      <c r="AR181" s="19" t="s">
        <v>415</v>
      </c>
      <c r="AT181" s="19" t="s">
        <v>410</v>
      </c>
      <c r="AU181" s="19" t="s">
        <v>87</v>
      </c>
      <c r="AY181" s="19" t="s">
        <v>406</v>
      </c>
      <c r="BE181" s="212">
        <f>IF(N181="základní",J181,0)</f>
        <v>0</v>
      </c>
      <c r="BF181" s="212">
        <f>IF(N181="snížená",J181,0)</f>
        <v>0</v>
      </c>
      <c r="BG181" s="212">
        <f>IF(N181="zákl. přenesená",J181,0)</f>
        <v>0</v>
      </c>
      <c r="BH181" s="212">
        <f>IF(N181="sníž. přenesená",J181,0)</f>
        <v>0</v>
      </c>
      <c r="BI181" s="212">
        <f>IF(N181="nulová",J181,0)</f>
        <v>0</v>
      </c>
      <c r="BJ181" s="19" t="s">
        <v>23</v>
      </c>
      <c r="BK181" s="212">
        <f>ROUND(I181*H181,2)</f>
        <v>0</v>
      </c>
      <c r="BL181" s="19" t="s">
        <v>415</v>
      </c>
      <c r="BM181" s="19" t="s">
        <v>6343</v>
      </c>
    </row>
    <row r="182" spans="2:65" s="13" customFormat="1" x14ac:dyDescent="0.3">
      <c r="B182" s="225"/>
      <c r="C182" s="226"/>
      <c r="D182" s="247" t="s">
        <v>417</v>
      </c>
      <c r="E182" s="251" t="s">
        <v>36</v>
      </c>
      <c r="F182" s="252" t="s">
        <v>3082</v>
      </c>
      <c r="G182" s="226"/>
      <c r="H182" s="253">
        <v>1.98</v>
      </c>
      <c r="I182" s="230"/>
      <c r="J182" s="226"/>
      <c r="K182" s="226"/>
      <c r="L182" s="231"/>
      <c r="M182" s="232"/>
      <c r="N182" s="233"/>
      <c r="O182" s="233"/>
      <c r="P182" s="233"/>
      <c r="Q182" s="233"/>
      <c r="R182" s="233"/>
      <c r="S182" s="233"/>
      <c r="T182" s="234"/>
      <c r="AT182" s="235" t="s">
        <v>417</v>
      </c>
      <c r="AU182" s="235" t="s">
        <v>87</v>
      </c>
      <c r="AV182" s="13" t="s">
        <v>87</v>
      </c>
      <c r="AW182" s="13" t="s">
        <v>43</v>
      </c>
      <c r="AX182" s="13" t="s">
        <v>23</v>
      </c>
      <c r="AY182" s="235" t="s">
        <v>406</v>
      </c>
    </row>
    <row r="183" spans="2:65" s="1" customFormat="1" ht="22.5" customHeight="1" x14ac:dyDescent="0.3">
      <c r="B183" s="37"/>
      <c r="C183" s="268" t="s">
        <v>559</v>
      </c>
      <c r="D183" s="268" t="s">
        <v>533</v>
      </c>
      <c r="E183" s="269" t="s">
        <v>534</v>
      </c>
      <c r="F183" s="270" t="s">
        <v>535</v>
      </c>
      <c r="G183" s="271" t="s">
        <v>536</v>
      </c>
      <c r="H183" s="272">
        <v>4.2000000000000003E-2</v>
      </c>
      <c r="I183" s="273"/>
      <c r="J183" s="274">
        <f>ROUND(I183*H183,2)</f>
        <v>0</v>
      </c>
      <c r="K183" s="270" t="s">
        <v>36</v>
      </c>
      <c r="L183" s="275"/>
      <c r="M183" s="276" t="s">
        <v>36</v>
      </c>
      <c r="N183" s="277" t="s">
        <v>50</v>
      </c>
      <c r="O183" s="38"/>
      <c r="P183" s="210">
        <f>O183*H183</f>
        <v>0</v>
      </c>
      <c r="Q183" s="210">
        <v>1E-3</v>
      </c>
      <c r="R183" s="210">
        <f>Q183*H183</f>
        <v>4.2000000000000004E-5</v>
      </c>
      <c r="S183" s="210">
        <v>0</v>
      </c>
      <c r="T183" s="211">
        <f>S183*H183</f>
        <v>0</v>
      </c>
      <c r="AR183" s="19" t="s">
        <v>457</v>
      </c>
      <c r="AT183" s="19" t="s">
        <v>533</v>
      </c>
      <c r="AU183" s="19" t="s">
        <v>87</v>
      </c>
      <c r="AY183" s="19" t="s">
        <v>406</v>
      </c>
      <c r="BE183" s="212">
        <f>IF(N183="základní",J183,0)</f>
        <v>0</v>
      </c>
      <c r="BF183" s="212">
        <f>IF(N183="snížená",J183,0)</f>
        <v>0</v>
      </c>
      <c r="BG183" s="212">
        <f>IF(N183="zákl. přenesená",J183,0)</f>
        <v>0</v>
      </c>
      <c r="BH183" s="212">
        <f>IF(N183="sníž. přenesená",J183,0)</f>
        <v>0</v>
      </c>
      <c r="BI183" s="212">
        <f>IF(N183="nulová",J183,0)</f>
        <v>0</v>
      </c>
      <c r="BJ183" s="19" t="s">
        <v>23</v>
      </c>
      <c r="BK183" s="212">
        <f>ROUND(I183*H183,2)</f>
        <v>0</v>
      </c>
      <c r="BL183" s="19" t="s">
        <v>415</v>
      </c>
      <c r="BM183" s="19" t="s">
        <v>6344</v>
      </c>
    </row>
    <row r="184" spans="2:65" s="13" customFormat="1" x14ac:dyDescent="0.3">
      <c r="B184" s="225"/>
      <c r="C184" s="226"/>
      <c r="D184" s="247" t="s">
        <v>417</v>
      </c>
      <c r="E184" s="251" t="s">
        <v>36</v>
      </c>
      <c r="F184" s="252" t="s">
        <v>3263</v>
      </c>
      <c r="G184" s="226"/>
      <c r="H184" s="253">
        <v>4.2000000000000003E-2</v>
      </c>
      <c r="I184" s="230"/>
      <c r="J184" s="226"/>
      <c r="K184" s="226"/>
      <c r="L184" s="231"/>
      <c r="M184" s="232"/>
      <c r="N184" s="233"/>
      <c r="O184" s="233"/>
      <c r="P184" s="233"/>
      <c r="Q184" s="233"/>
      <c r="R184" s="233"/>
      <c r="S184" s="233"/>
      <c r="T184" s="234"/>
      <c r="AT184" s="235" t="s">
        <v>417</v>
      </c>
      <c r="AU184" s="235" t="s">
        <v>87</v>
      </c>
      <c r="AV184" s="13" t="s">
        <v>87</v>
      </c>
      <c r="AW184" s="13" t="s">
        <v>43</v>
      </c>
      <c r="AX184" s="13" t="s">
        <v>23</v>
      </c>
      <c r="AY184" s="235" t="s">
        <v>406</v>
      </c>
    </row>
    <row r="185" spans="2:65" s="1" customFormat="1" ht="22.5" customHeight="1" x14ac:dyDescent="0.3">
      <c r="B185" s="37"/>
      <c r="C185" s="201" t="s">
        <v>564</v>
      </c>
      <c r="D185" s="201" t="s">
        <v>410</v>
      </c>
      <c r="E185" s="202" t="s">
        <v>1163</v>
      </c>
      <c r="F185" s="203" t="s">
        <v>1164</v>
      </c>
      <c r="G185" s="204" t="s">
        <v>466</v>
      </c>
      <c r="H185" s="205">
        <v>1.98</v>
      </c>
      <c r="I185" s="206"/>
      <c r="J185" s="207">
        <f>ROUND(I185*H185,2)</f>
        <v>0</v>
      </c>
      <c r="K185" s="203" t="s">
        <v>36</v>
      </c>
      <c r="L185" s="57"/>
      <c r="M185" s="208" t="s">
        <v>36</v>
      </c>
      <c r="N185" s="209" t="s">
        <v>50</v>
      </c>
      <c r="O185" s="38"/>
      <c r="P185" s="210">
        <f>O185*H185</f>
        <v>0</v>
      </c>
      <c r="Q185" s="210">
        <v>0</v>
      </c>
      <c r="R185" s="210">
        <f>Q185*H185</f>
        <v>0</v>
      </c>
      <c r="S185" s="210">
        <v>0</v>
      </c>
      <c r="T185" s="211">
        <f>S185*H185</f>
        <v>0</v>
      </c>
      <c r="AR185" s="19" t="s">
        <v>415</v>
      </c>
      <c r="AT185" s="19" t="s">
        <v>410</v>
      </c>
      <c r="AU185" s="19" t="s">
        <v>87</v>
      </c>
      <c r="AY185" s="19" t="s">
        <v>406</v>
      </c>
      <c r="BE185" s="212">
        <f>IF(N185="základní",J185,0)</f>
        <v>0</v>
      </c>
      <c r="BF185" s="212">
        <f>IF(N185="snížená",J185,0)</f>
        <v>0</v>
      </c>
      <c r="BG185" s="212">
        <f>IF(N185="zákl. přenesená",J185,0)</f>
        <v>0</v>
      </c>
      <c r="BH185" s="212">
        <f>IF(N185="sníž. přenesená",J185,0)</f>
        <v>0</v>
      </c>
      <c r="BI185" s="212">
        <f>IF(N185="nulová",J185,0)</f>
        <v>0</v>
      </c>
      <c r="BJ185" s="19" t="s">
        <v>23</v>
      </c>
      <c r="BK185" s="212">
        <f>ROUND(I185*H185,2)</f>
        <v>0</v>
      </c>
      <c r="BL185" s="19" t="s">
        <v>415</v>
      </c>
      <c r="BM185" s="19" t="s">
        <v>6345</v>
      </c>
    </row>
    <row r="186" spans="2:65" s="13" customFormat="1" x14ac:dyDescent="0.3">
      <c r="B186" s="225"/>
      <c r="C186" s="226"/>
      <c r="D186" s="215" t="s">
        <v>417</v>
      </c>
      <c r="E186" s="227" t="s">
        <v>36</v>
      </c>
      <c r="F186" s="228" t="s">
        <v>3082</v>
      </c>
      <c r="G186" s="226"/>
      <c r="H186" s="229">
        <v>1.98</v>
      </c>
      <c r="I186" s="230"/>
      <c r="J186" s="226"/>
      <c r="K186" s="226"/>
      <c r="L186" s="231"/>
      <c r="M186" s="232"/>
      <c r="N186" s="233"/>
      <c r="O186" s="233"/>
      <c r="P186" s="233"/>
      <c r="Q186" s="233"/>
      <c r="R186" s="233"/>
      <c r="S186" s="233"/>
      <c r="T186" s="234"/>
      <c r="AT186" s="235" t="s">
        <v>417</v>
      </c>
      <c r="AU186" s="235" t="s">
        <v>87</v>
      </c>
      <c r="AV186" s="13" t="s">
        <v>87</v>
      </c>
      <c r="AW186" s="13" t="s">
        <v>43</v>
      </c>
      <c r="AX186" s="13" t="s">
        <v>23</v>
      </c>
      <c r="AY186" s="235" t="s">
        <v>406</v>
      </c>
    </row>
    <row r="187" spans="2:65" s="11" customFormat="1" ht="29.85" customHeight="1" x14ac:dyDescent="0.3">
      <c r="B187" s="182"/>
      <c r="C187" s="183"/>
      <c r="D187" s="198" t="s">
        <v>78</v>
      </c>
      <c r="E187" s="199" t="s">
        <v>415</v>
      </c>
      <c r="F187" s="199" t="s">
        <v>1900</v>
      </c>
      <c r="G187" s="183"/>
      <c r="H187" s="183"/>
      <c r="I187" s="186"/>
      <c r="J187" s="200">
        <f>BK187</f>
        <v>0</v>
      </c>
      <c r="K187" s="183"/>
      <c r="L187" s="188"/>
      <c r="M187" s="189"/>
      <c r="N187" s="190"/>
      <c r="O187" s="190"/>
      <c r="P187" s="191">
        <f>SUM(P188:P194)</f>
        <v>0</v>
      </c>
      <c r="Q187" s="190"/>
      <c r="R187" s="191">
        <f>SUM(R188:R194)</f>
        <v>0</v>
      </c>
      <c r="S187" s="190"/>
      <c r="T187" s="192">
        <f>SUM(T188:T194)</f>
        <v>0</v>
      </c>
      <c r="AR187" s="193" t="s">
        <v>23</v>
      </c>
      <c r="AT187" s="194" t="s">
        <v>78</v>
      </c>
      <c r="AU187" s="194" t="s">
        <v>23</v>
      </c>
      <c r="AY187" s="193" t="s">
        <v>406</v>
      </c>
      <c r="BK187" s="195">
        <f>SUM(BK188:BK194)</f>
        <v>0</v>
      </c>
    </row>
    <row r="188" spans="2:65" s="1" customFormat="1" ht="22.5" customHeight="1" x14ac:dyDescent="0.3">
      <c r="B188" s="37"/>
      <c r="C188" s="201" t="s">
        <v>572</v>
      </c>
      <c r="D188" s="201" t="s">
        <v>410</v>
      </c>
      <c r="E188" s="202" t="s">
        <v>2929</v>
      </c>
      <c r="F188" s="203" t="s">
        <v>2930</v>
      </c>
      <c r="G188" s="204" t="s">
        <v>413</v>
      </c>
      <c r="H188" s="205">
        <v>0.19800000000000001</v>
      </c>
      <c r="I188" s="206"/>
      <c r="J188" s="207">
        <f>ROUND(I188*H188,2)</f>
        <v>0</v>
      </c>
      <c r="K188" s="203" t="s">
        <v>414</v>
      </c>
      <c r="L188" s="57"/>
      <c r="M188" s="208" t="s">
        <v>36</v>
      </c>
      <c r="N188" s="209" t="s">
        <v>50</v>
      </c>
      <c r="O188" s="38"/>
      <c r="P188" s="210">
        <f>O188*H188</f>
        <v>0</v>
      </c>
      <c r="Q188" s="210">
        <v>0</v>
      </c>
      <c r="R188" s="210">
        <f>Q188*H188</f>
        <v>0</v>
      </c>
      <c r="S188" s="210">
        <v>0</v>
      </c>
      <c r="T188" s="211">
        <f>S188*H188</f>
        <v>0</v>
      </c>
      <c r="AR188" s="19" t="s">
        <v>415</v>
      </c>
      <c r="AT188" s="19" t="s">
        <v>410</v>
      </c>
      <c r="AU188" s="19" t="s">
        <v>87</v>
      </c>
      <c r="AY188" s="19" t="s">
        <v>406</v>
      </c>
      <c r="BE188" s="212">
        <f>IF(N188="základní",J188,0)</f>
        <v>0</v>
      </c>
      <c r="BF188" s="212">
        <f>IF(N188="snížená",J188,0)</f>
        <v>0</v>
      </c>
      <c r="BG188" s="212">
        <f>IF(N188="zákl. přenesená",J188,0)</f>
        <v>0</v>
      </c>
      <c r="BH188" s="212">
        <f>IF(N188="sníž. přenesená",J188,0)</f>
        <v>0</v>
      </c>
      <c r="BI188" s="212">
        <f>IF(N188="nulová",J188,0)</f>
        <v>0</v>
      </c>
      <c r="BJ188" s="19" t="s">
        <v>23</v>
      </c>
      <c r="BK188" s="212">
        <f>ROUND(I188*H188,2)</f>
        <v>0</v>
      </c>
      <c r="BL188" s="19" t="s">
        <v>415</v>
      </c>
      <c r="BM188" s="19" t="s">
        <v>6346</v>
      </c>
    </row>
    <row r="189" spans="2:65" s="12" customFormat="1" x14ac:dyDescent="0.3">
      <c r="B189" s="213"/>
      <c r="C189" s="214"/>
      <c r="D189" s="215" t="s">
        <v>417</v>
      </c>
      <c r="E189" s="216" t="s">
        <v>36</v>
      </c>
      <c r="F189" s="217" t="s">
        <v>2932</v>
      </c>
      <c r="G189" s="214"/>
      <c r="H189" s="218" t="s">
        <v>36</v>
      </c>
      <c r="I189" s="219"/>
      <c r="J189" s="214"/>
      <c r="K189" s="214"/>
      <c r="L189" s="220"/>
      <c r="M189" s="221"/>
      <c r="N189" s="222"/>
      <c r="O189" s="222"/>
      <c r="P189" s="222"/>
      <c r="Q189" s="222"/>
      <c r="R189" s="222"/>
      <c r="S189" s="222"/>
      <c r="T189" s="223"/>
      <c r="AT189" s="224" t="s">
        <v>417</v>
      </c>
      <c r="AU189" s="224" t="s">
        <v>87</v>
      </c>
      <c r="AV189" s="12" t="s">
        <v>23</v>
      </c>
      <c r="AW189" s="12" t="s">
        <v>43</v>
      </c>
      <c r="AX189" s="12" t="s">
        <v>79</v>
      </c>
      <c r="AY189" s="224" t="s">
        <v>406</v>
      </c>
    </row>
    <row r="190" spans="2:65" s="13" customFormat="1" x14ac:dyDescent="0.3">
      <c r="B190" s="225"/>
      <c r="C190" s="226"/>
      <c r="D190" s="215" t="s">
        <v>417</v>
      </c>
      <c r="E190" s="227" t="s">
        <v>36</v>
      </c>
      <c r="F190" s="228" t="s">
        <v>6347</v>
      </c>
      <c r="G190" s="226"/>
      <c r="H190" s="229">
        <v>0.19800000000000001</v>
      </c>
      <c r="I190" s="230"/>
      <c r="J190" s="226"/>
      <c r="K190" s="226"/>
      <c r="L190" s="231"/>
      <c r="M190" s="232"/>
      <c r="N190" s="233"/>
      <c r="O190" s="233"/>
      <c r="P190" s="233"/>
      <c r="Q190" s="233"/>
      <c r="R190" s="233"/>
      <c r="S190" s="233"/>
      <c r="T190" s="234"/>
      <c r="AT190" s="235" t="s">
        <v>417</v>
      </c>
      <c r="AU190" s="235" t="s">
        <v>87</v>
      </c>
      <c r="AV190" s="13" t="s">
        <v>87</v>
      </c>
      <c r="AW190" s="13" t="s">
        <v>43</v>
      </c>
      <c r="AX190" s="13" t="s">
        <v>79</v>
      </c>
      <c r="AY190" s="235" t="s">
        <v>406</v>
      </c>
    </row>
    <row r="191" spans="2:65" s="14" customFormat="1" x14ac:dyDescent="0.3">
      <c r="B191" s="236"/>
      <c r="C191" s="237"/>
      <c r="D191" s="247" t="s">
        <v>417</v>
      </c>
      <c r="E191" s="248" t="s">
        <v>2872</v>
      </c>
      <c r="F191" s="249" t="s">
        <v>421</v>
      </c>
      <c r="G191" s="237"/>
      <c r="H191" s="250">
        <v>0.19800000000000001</v>
      </c>
      <c r="I191" s="241"/>
      <c r="J191" s="237"/>
      <c r="K191" s="237"/>
      <c r="L191" s="242"/>
      <c r="M191" s="243"/>
      <c r="N191" s="244"/>
      <c r="O191" s="244"/>
      <c r="P191" s="244"/>
      <c r="Q191" s="244"/>
      <c r="R191" s="244"/>
      <c r="S191" s="244"/>
      <c r="T191" s="245"/>
      <c r="AT191" s="246" t="s">
        <v>417</v>
      </c>
      <c r="AU191" s="246" t="s">
        <v>87</v>
      </c>
      <c r="AV191" s="14" t="s">
        <v>415</v>
      </c>
      <c r="AW191" s="14" t="s">
        <v>43</v>
      </c>
      <c r="AX191" s="14" t="s">
        <v>23</v>
      </c>
      <c r="AY191" s="246" t="s">
        <v>406</v>
      </c>
    </row>
    <row r="192" spans="2:65" s="1" customFormat="1" ht="22.5" customHeight="1" x14ac:dyDescent="0.3">
      <c r="B192" s="37"/>
      <c r="C192" s="201" t="s">
        <v>576</v>
      </c>
      <c r="D192" s="201" t="s">
        <v>410</v>
      </c>
      <c r="E192" s="202" t="s">
        <v>1131</v>
      </c>
      <c r="F192" s="203" t="s">
        <v>1132</v>
      </c>
      <c r="G192" s="204" t="s">
        <v>413</v>
      </c>
      <c r="H192" s="205">
        <v>0.19800000000000001</v>
      </c>
      <c r="I192" s="206"/>
      <c r="J192" s="207">
        <f>ROUND(I192*H192,2)</f>
        <v>0</v>
      </c>
      <c r="K192" s="203" t="s">
        <v>414</v>
      </c>
      <c r="L192" s="57"/>
      <c r="M192" s="208" t="s">
        <v>36</v>
      </c>
      <c r="N192" s="209" t="s">
        <v>50</v>
      </c>
      <c r="O192" s="38"/>
      <c r="P192" s="210">
        <f>O192*H192</f>
        <v>0</v>
      </c>
      <c r="Q192" s="210">
        <v>0</v>
      </c>
      <c r="R192" s="210">
        <f>Q192*H192</f>
        <v>0</v>
      </c>
      <c r="S192" s="210">
        <v>0</v>
      </c>
      <c r="T192" s="211">
        <f>S192*H192</f>
        <v>0</v>
      </c>
      <c r="AR192" s="19" t="s">
        <v>415</v>
      </c>
      <c r="AT192" s="19" t="s">
        <v>410</v>
      </c>
      <c r="AU192" s="19" t="s">
        <v>87</v>
      </c>
      <c r="AY192" s="19" t="s">
        <v>406</v>
      </c>
      <c r="BE192" s="212">
        <f>IF(N192="základní",J192,0)</f>
        <v>0</v>
      </c>
      <c r="BF192" s="212">
        <f>IF(N192="snížená",J192,0)</f>
        <v>0</v>
      </c>
      <c r="BG192" s="212">
        <f>IF(N192="zákl. přenesená",J192,0)</f>
        <v>0</v>
      </c>
      <c r="BH192" s="212">
        <f>IF(N192="sníž. přenesená",J192,0)</f>
        <v>0</v>
      </c>
      <c r="BI192" s="212">
        <f>IF(N192="nulová",J192,0)</f>
        <v>0</v>
      </c>
      <c r="BJ192" s="19" t="s">
        <v>23</v>
      </c>
      <c r="BK192" s="212">
        <f>ROUND(I192*H192,2)</f>
        <v>0</v>
      </c>
      <c r="BL192" s="19" t="s">
        <v>415</v>
      </c>
      <c r="BM192" s="19" t="s">
        <v>6348</v>
      </c>
    </row>
    <row r="193" spans="2:65" s="13" customFormat="1" x14ac:dyDescent="0.3">
      <c r="B193" s="225"/>
      <c r="C193" s="226"/>
      <c r="D193" s="247" t="s">
        <v>417</v>
      </c>
      <c r="E193" s="251" t="s">
        <v>36</v>
      </c>
      <c r="F193" s="252" t="s">
        <v>2935</v>
      </c>
      <c r="G193" s="226"/>
      <c r="H193" s="253">
        <v>0.19800000000000001</v>
      </c>
      <c r="I193" s="230"/>
      <c r="J193" s="226"/>
      <c r="K193" s="226"/>
      <c r="L193" s="231"/>
      <c r="M193" s="232"/>
      <c r="N193" s="233"/>
      <c r="O193" s="233"/>
      <c r="P193" s="233"/>
      <c r="Q193" s="233"/>
      <c r="R193" s="233"/>
      <c r="S193" s="233"/>
      <c r="T193" s="234"/>
      <c r="AT193" s="235" t="s">
        <v>417</v>
      </c>
      <c r="AU193" s="235" t="s">
        <v>87</v>
      </c>
      <c r="AV193" s="13" t="s">
        <v>87</v>
      </c>
      <c r="AW193" s="13" t="s">
        <v>43</v>
      </c>
      <c r="AX193" s="13" t="s">
        <v>23</v>
      </c>
      <c r="AY193" s="235" t="s">
        <v>406</v>
      </c>
    </row>
    <row r="194" spans="2:65" s="1" customFormat="1" ht="22.5" customHeight="1" x14ac:dyDescent="0.3">
      <c r="B194" s="37"/>
      <c r="C194" s="201" t="s">
        <v>580</v>
      </c>
      <c r="D194" s="201" t="s">
        <v>410</v>
      </c>
      <c r="E194" s="202" t="s">
        <v>1121</v>
      </c>
      <c r="F194" s="203" t="s">
        <v>1122</v>
      </c>
      <c r="G194" s="204" t="s">
        <v>413</v>
      </c>
      <c r="H194" s="205">
        <v>0.19800000000000001</v>
      </c>
      <c r="I194" s="206"/>
      <c r="J194" s="207">
        <f>ROUND(I194*H194,2)</f>
        <v>0</v>
      </c>
      <c r="K194" s="203" t="s">
        <v>414</v>
      </c>
      <c r="L194" s="57"/>
      <c r="M194" s="208" t="s">
        <v>36</v>
      </c>
      <c r="N194" s="209" t="s">
        <v>50</v>
      </c>
      <c r="O194" s="38"/>
      <c r="P194" s="210">
        <f>O194*H194</f>
        <v>0</v>
      </c>
      <c r="Q194" s="210">
        <v>0</v>
      </c>
      <c r="R194" s="210">
        <f>Q194*H194</f>
        <v>0</v>
      </c>
      <c r="S194" s="210">
        <v>0</v>
      </c>
      <c r="T194" s="211">
        <f>S194*H194</f>
        <v>0</v>
      </c>
      <c r="AR194" s="19" t="s">
        <v>415</v>
      </c>
      <c r="AT194" s="19" t="s">
        <v>410</v>
      </c>
      <c r="AU194" s="19" t="s">
        <v>87</v>
      </c>
      <c r="AY194" s="19" t="s">
        <v>406</v>
      </c>
      <c r="BE194" s="212">
        <f>IF(N194="základní",J194,0)</f>
        <v>0</v>
      </c>
      <c r="BF194" s="212">
        <f>IF(N194="snížená",J194,0)</f>
        <v>0</v>
      </c>
      <c r="BG194" s="212">
        <f>IF(N194="zákl. přenesená",J194,0)</f>
        <v>0</v>
      </c>
      <c r="BH194" s="212">
        <f>IF(N194="sníž. přenesená",J194,0)</f>
        <v>0</v>
      </c>
      <c r="BI194" s="212">
        <f>IF(N194="nulová",J194,0)</f>
        <v>0</v>
      </c>
      <c r="BJ194" s="19" t="s">
        <v>23</v>
      </c>
      <c r="BK194" s="212">
        <f>ROUND(I194*H194,2)</f>
        <v>0</v>
      </c>
      <c r="BL194" s="19" t="s">
        <v>415</v>
      </c>
      <c r="BM194" s="19" t="s">
        <v>6349</v>
      </c>
    </row>
    <row r="195" spans="2:65" s="11" customFormat="1" ht="29.85" customHeight="1" x14ac:dyDescent="0.3">
      <c r="B195" s="182"/>
      <c r="C195" s="183"/>
      <c r="D195" s="198" t="s">
        <v>78</v>
      </c>
      <c r="E195" s="199" t="s">
        <v>457</v>
      </c>
      <c r="F195" s="199" t="s">
        <v>2244</v>
      </c>
      <c r="G195" s="183"/>
      <c r="H195" s="183"/>
      <c r="I195" s="186"/>
      <c r="J195" s="200">
        <f>BK195</f>
        <v>0</v>
      </c>
      <c r="K195" s="183"/>
      <c r="L195" s="188"/>
      <c r="M195" s="189"/>
      <c r="N195" s="190"/>
      <c r="O195" s="190"/>
      <c r="P195" s="191">
        <f>SUM(P196:P213)</f>
        <v>0</v>
      </c>
      <c r="Q195" s="190"/>
      <c r="R195" s="191">
        <f>SUM(R196:R213)</f>
        <v>0.16481293999999999</v>
      </c>
      <c r="S195" s="190"/>
      <c r="T195" s="192">
        <f>SUM(T196:T213)</f>
        <v>0</v>
      </c>
      <c r="AR195" s="193" t="s">
        <v>23</v>
      </c>
      <c r="AT195" s="194" t="s">
        <v>78</v>
      </c>
      <c r="AU195" s="194" t="s">
        <v>23</v>
      </c>
      <c r="AY195" s="193" t="s">
        <v>406</v>
      </c>
      <c r="BK195" s="195">
        <f>SUM(BK196:BK213)</f>
        <v>0</v>
      </c>
    </row>
    <row r="196" spans="2:65" s="1" customFormat="1" ht="22.5" customHeight="1" x14ac:dyDescent="0.3">
      <c r="B196" s="37"/>
      <c r="C196" s="201" t="s">
        <v>585</v>
      </c>
      <c r="D196" s="201" t="s">
        <v>410</v>
      </c>
      <c r="E196" s="202" t="s">
        <v>4858</v>
      </c>
      <c r="F196" s="203" t="s">
        <v>4859</v>
      </c>
      <c r="G196" s="204" t="s">
        <v>596</v>
      </c>
      <c r="H196" s="205">
        <v>1.8</v>
      </c>
      <c r="I196" s="206"/>
      <c r="J196" s="207">
        <f>ROUND(I196*H196,2)</f>
        <v>0</v>
      </c>
      <c r="K196" s="203" t="s">
        <v>414</v>
      </c>
      <c r="L196" s="57"/>
      <c r="M196" s="208" t="s">
        <v>36</v>
      </c>
      <c r="N196" s="209" t="s">
        <v>50</v>
      </c>
      <c r="O196" s="38"/>
      <c r="P196" s="210">
        <f>O196*H196</f>
        <v>0</v>
      </c>
      <c r="Q196" s="210">
        <v>0</v>
      </c>
      <c r="R196" s="210">
        <f>Q196*H196</f>
        <v>0</v>
      </c>
      <c r="S196" s="210">
        <v>0</v>
      </c>
      <c r="T196" s="211">
        <f>S196*H196</f>
        <v>0</v>
      </c>
      <c r="AR196" s="19" t="s">
        <v>415</v>
      </c>
      <c r="AT196" s="19" t="s">
        <v>410</v>
      </c>
      <c r="AU196" s="19" t="s">
        <v>87</v>
      </c>
      <c r="AY196" s="19" t="s">
        <v>406</v>
      </c>
      <c r="BE196" s="212">
        <f>IF(N196="základní",J196,0)</f>
        <v>0</v>
      </c>
      <c r="BF196" s="212">
        <f>IF(N196="snížená",J196,0)</f>
        <v>0</v>
      </c>
      <c r="BG196" s="212">
        <f>IF(N196="zákl. přenesená",J196,0)</f>
        <v>0</v>
      </c>
      <c r="BH196" s="212">
        <f>IF(N196="sníž. přenesená",J196,0)</f>
        <v>0</v>
      </c>
      <c r="BI196" s="212">
        <f>IF(N196="nulová",J196,0)</f>
        <v>0</v>
      </c>
      <c r="BJ196" s="19" t="s">
        <v>23</v>
      </c>
      <c r="BK196" s="212">
        <f>ROUND(I196*H196,2)</f>
        <v>0</v>
      </c>
      <c r="BL196" s="19" t="s">
        <v>415</v>
      </c>
      <c r="BM196" s="19" t="s">
        <v>6350</v>
      </c>
    </row>
    <row r="197" spans="2:65" s="13" customFormat="1" x14ac:dyDescent="0.3">
      <c r="B197" s="225"/>
      <c r="C197" s="226"/>
      <c r="D197" s="215" t="s">
        <v>417</v>
      </c>
      <c r="E197" s="227" t="s">
        <v>36</v>
      </c>
      <c r="F197" s="228" t="s">
        <v>6298</v>
      </c>
      <c r="G197" s="226"/>
      <c r="H197" s="229">
        <v>1.8</v>
      </c>
      <c r="I197" s="230"/>
      <c r="J197" s="226"/>
      <c r="K197" s="226"/>
      <c r="L197" s="231"/>
      <c r="M197" s="232"/>
      <c r="N197" s="233"/>
      <c r="O197" s="233"/>
      <c r="P197" s="233"/>
      <c r="Q197" s="233"/>
      <c r="R197" s="233"/>
      <c r="S197" s="233"/>
      <c r="T197" s="234"/>
      <c r="AT197" s="235" t="s">
        <v>417</v>
      </c>
      <c r="AU197" s="235" t="s">
        <v>87</v>
      </c>
      <c r="AV197" s="13" t="s">
        <v>87</v>
      </c>
      <c r="AW197" s="13" t="s">
        <v>43</v>
      </c>
      <c r="AX197" s="13" t="s">
        <v>79</v>
      </c>
      <c r="AY197" s="235" t="s">
        <v>406</v>
      </c>
    </row>
    <row r="198" spans="2:65" s="15" customFormat="1" x14ac:dyDescent="0.3">
      <c r="B198" s="254"/>
      <c r="C198" s="255"/>
      <c r="D198" s="247" t="s">
        <v>417</v>
      </c>
      <c r="E198" s="265" t="s">
        <v>4730</v>
      </c>
      <c r="F198" s="266" t="s">
        <v>435</v>
      </c>
      <c r="G198" s="255"/>
      <c r="H198" s="267">
        <v>1.8</v>
      </c>
      <c r="I198" s="259"/>
      <c r="J198" s="255"/>
      <c r="K198" s="255"/>
      <c r="L198" s="260"/>
      <c r="M198" s="261"/>
      <c r="N198" s="262"/>
      <c r="O198" s="262"/>
      <c r="P198" s="262"/>
      <c r="Q198" s="262"/>
      <c r="R198" s="262"/>
      <c r="S198" s="262"/>
      <c r="T198" s="263"/>
      <c r="AT198" s="264" t="s">
        <v>417</v>
      </c>
      <c r="AU198" s="264" t="s">
        <v>87</v>
      </c>
      <c r="AV198" s="15" t="s">
        <v>94</v>
      </c>
      <c r="AW198" s="15" t="s">
        <v>43</v>
      </c>
      <c r="AX198" s="15" t="s">
        <v>23</v>
      </c>
      <c r="AY198" s="264" t="s">
        <v>406</v>
      </c>
    </row>
    <row r="199" spans="2:65" s="1" customFormat="1" ht="22.5" customHeight="1" x14ac:dyDescent="0.3">
      <c r="B199" s="37"/>
      <c r="C199" s="268" t="s">
        <v>587</v>
      </c>
      <c r="D199" s="268" t="s">
        <v>533</v>
      </c>
      <c r="E199" s="269" t="s">
        <v>4861</v>
      </c>
      <c r="F199" s="270" t="s">
        <v>4862</v>
      </c>
      <c r="G199" s="271" t="s">
        <v>596</v>
      </c>
      <c r="H199" s="272">
        <v>1.827</v>
      </c>
      <c r="I199" s="273"/>
      <c r="J199" s="274">
        <f>ROUND(I199*H199,2)</f>
        <v>0</v>
      </c>
      <c r="K199" s="270" t="s">
        <v>36</v>
      </c>
      <c r="L199" s="275"/>
      <c r="M199" s="276" t="s">
        <v>36</v>
      </c>
      <c r="N199" s="277" t="s">
        <v>50</v>
      </c>
      <c r="O199" s="38"/>
      <c r="P199" s="210">
        <f>O199*H199</f>
        <v>0</v>
      </c>
      <c r="Q199" s="210">
        <v>3.2200000000000002E-3</v>
      </c>
      <c r="R199" s="210">
        <f>Q199*H199</f>
        <v>5.8829400000000006E-3</v>
      </c>
      <c r="S199" s="210">
        <v>0</v>
      </c>
      <c r="T199" s="211">
        <f>S199*H199</f>
        <v>0</v>
      </c>
      <c r="AR199" s="19" t="s">
        <v>457</v>
      </c>
      <c r="AT199" s="19" t="s">
        <v>533</v>
      </c>
      <c r="AU199" s="19" t="s">
        <v>87</v>
      </c>
      <c r="AY199" s="19" t="s">
        <v>406</v>
      </c>
      <c r="BE199" s="212">
        <f>IF(N199="základní",J199,0)</f>
        <v>0</v>
      </c>
      <c r="BF199" s="212">
        <f>IF(N199="snížená",J199,0)</f>
        <v>0</v>
      </c>
      <c r="BG199" s="212">
        <f>IF(N199="zákl. přenesená",J199,0)</f>
        <v>0</v>
      </c>
      <c r="BH199" s="212">
        <f>IF(N199="sníž. přenesená",J199,0)</f>
        <v>0</v>
      </c>
      <c r="BI199" s="212">
        <f>IF(N199="nulová",J199,0)</f>
        <v>0</v>
      </c>
      <c r="BJ199" s="19" t="s">
        <v>23</v>
      </c>
      <c r="BK199" s="212">
        <f>ROUND(I199*H199,2)</f>
        <v>0</v>
      </c>
      <c r="BL199" s="19" t="s">
        <v>415</v>
      </c>
      <c r="BM199" s="19" t="s">
        <v>6351</v>
      </c>
    </row>
    <row r="200" spans="2:65" s="13" customFormat="1" x14ac:dyDescent="0.3">
      <c r="B200" s="225"/>
      <c r="C200" s="226"/>
      <c r="D200" s="247" t="s">
        <v>417</v>
      </c>
      <c r="E200" s="226"/>
      <c r="F200" s="252" t="s">
        <v>4864</v>
      </c>
      <c r="G200" s="226"/>
      <c r="H200" s="253">
        <v>1.827</v>
      </c>
      <c r="I200" s="230"/>
      <c r="J200" s="226"/>
      <c r="K200" s="226"/>
      <c r="L200" s="231"/>
      <c r="M200" s="232"/>
      <c r="N200" s="233"/>
      <c r="O200" s="233"/>
      <c r="P200" s="233"/>
      <c r="Q200" s="233"/>
      <c r="R200" s="233"/>
      <c r="S200" s="233"/>
      <c r="T200" s="234"/>
      <c r="AT200" s="235" t="s">
        <v>417</v>
      </c>
      <c r="AU200" s="235" t="s">
        <v>87</v>
      </c>
      <c r="AV200" s="13" t="s">
        <v>87</v>
      </c>
      <c r="AW200" s="13" t="s">
        <v>4</v>
      </c>
      <c r="AX200" s="13" t="s">
        <v>23</v>
      </c>
      <c r="AY200" s="235" t="s">
        <v>406</v>
      </c>
    </row>
    <row r="201" spans="2:65" s="1" customFormat="1" ht="22.5" customHeight="1" x14ac:dyDescent="0.3">
      <c r="B201" s="37"/>
      <c r="C201" s="201" t="s">
        <v>593</v>
      </c>
      <c r="D201" s="201" t="s">
        <v>410</v>
      </c>
      <c r="E201" s="202" t="s">
        <v>6352</v>
      </c>
      <c r="F201" s="203" t="s">
        <v>6353</v>
      </c>
      <c r="G201" s="204" t="s">
        <v>1363</v>
      </c>
      <c r="H201" s="205">
        <v>1</v>
      </c>
      <c r="I201" s="206"/>
      <c r="J201" s="207">
        <f>ROUND(I201*H201,2)</f>
        <v>0</v>
      </c>
      <c r="K201" s="203" t="s">
        <v>36</v>
      </c>
      <c r="L201" s="57"/>
      <c r="M201" s="208" t="s">
        <v>36</v>
      </c>
      <c r="N201" s="209" t="s">
        <v>50</v>
      </c>
      <c r="O201" s="38"/>
      <c r="P201" s="210">
        <f>O201*H201</f>
        <v>0</v>
      </c>
      <c r="Q201" s="210">
        <v>1E-3</v>
      </c>
      <c r="R201" s="210">
        <f>Q201*H201</f>
        <v>1E-3</v>
      </c>
      <c r="S201" s="210">
        <v>0</v>
      </c>
      <c r="T201" s="211">
        <f>S201*H201</f>
        <v>0</v>
      </c>
      <c r="AR201" s="19" t="s">
        <v>415</v>
      </c>
      <c r="AT201" s="19" t="s">
        <v>410</v>
      </c>
      <c r="AU201" s="19" t="s">
        <v>87</v>
      </c>
      <c r="AY201" s="19" t="s">
        <v>406</v>
      </c>
      <c r="BE201" s="212">
        <f>IF(N201="základní",J201,0)</f>
        <v>0</v>
      </c>
      <c r="BF201" s="212">
        <f>IF(N201="snížená",J201,0)</f>
        <v>0</v>
      </c>
      <c r="BG201" s="212">
        <f>IF(N201="zákl. přenesená",J201,0)</f>
        <v>0</v>
      </c>
      <c r="BH201" s="212">
        <f>IF(N201="sníž. přenesená",J201,0)</f>
        <v>0</v>
      </c>
      <c r="BI201" s="212">
        <f>IF(N201="nulová",J201,0)</f>
        <v>0</v>
      </c>
      <c r="BJ201" s="19" t="s">
        <v>23</v>
      </c>
      <c r="BK201" s="212">
        <f>ROUND(I201*H201,2)</f>
        <v>0</v>
      </c>
      <c r="BL201" s="19" t="s">
        <v>415</v>
      </c>
      <c r="BM201" s="19" t="s">
        <v>6354</v>
      </c>
    </row>
    <row r="202" spans="2:65" s="1" customFormat="1" ht="22.5" customHeight="1" x14ac:dyDescent="0.3">
      <c r="B202" s="37"/>
      <c r="C202" s="268" t="s">
        <v>600</v>
      </c>
      <c r="D202" s="268" t="s">
        <v>533</v>
      </c>
      <c r="E202" s="269" t="s">
        <v>6355</v>
      </c>
      <c r="F202" s="270" t="s">
        <v>6356</v>
      </c>
      <c r="G202" s="271" t="s">
        <v>1363</v>
      </c>
      <c r="H202" s="272">
        <v>1</v>
      </c>
      <c r="I202" s="273"/>
      <c r="J202" s="274">
        <f>ROUND(I202*H202,2)</f>
        <v>0</v>
      </c>
      <c r="K202" s="270" t="s">
        <v>36</v>
      </c>
      <c r="L202" s="275"/>
      <c r="M202" s="276" t="s">
        <v>36</v>
      </c>
      <c r="N202" s="277" t="s">
        <v>50</v>
      </c>
      <c r="O202" s="38"/>
      <c r="P202" s="210">
        <f>O202*H202</f>
        <v>0</v>
      </c>
      <c r="Q202" s="210">
        <v>9.1999999999999998E-3</v>
      </c>
      <c r="R202" s="210">
        <f>Q202*H202</f>
        <v>9.1999999999999998E-3</v>
      </c>
      <c r="S202" s="210">
        <v>0</v>
      </c>
      <c r="T202" s="211">
        <f>S202*H202</f>
        <v>0</v>
      </c>
      <c r="AR202" s="19" t="s">
        <v>457</v>
      </c>
      <c r="AT202" s="19" t="s">
        <v>533</v>
      </c>
      <c r="AU202" s="19" t="s">
        <v>87</v>
      </c>
      <c r="AY202" s="19" t="s">
        <v>406</v>
      </c>
      <c r="BE202" s="212">
        <f>IF(N202="základní",J202,0)</f>
        <v>0</v>
      </c>
      <c r="BF202" s="212">
        <f>IF(N202="snížená",J202,0)</f>
        <v>0</v>
      </c>
      <c r="BG202" s="212">
        <f>IF(N202="zákl. přenesená",J202,0)</f>
        <v>0</v>
      </c>
      <c r="BH202" s="212">
        <f>IF(N202="sníž. přenesená",J202,0)</f>
        <v>0</v>
      </c>
      <c r="BI202" s="212">
        <f>IF(N202="nulová",J202,0)</f>
        <v>0</v>
      </c>
      <c r="BJ202" s="19" t="s">
        <v>23</v>
      </c>
      <c r="BK202" s="212">
        <f>ROUND(I202*H202,2)</f>
        <v>0</v>
      </c>
      <c r="BL202" s="19" t="s">
        <v>415</v>
      </c>
      <c r="BM202" s="19" t="s">
        <v>6357</v>
      </c>
    </row>
    <row r="203" spans="2:65" s="1" customFormat="1" ht="22.5" customHeight="1" x14ac:dyDescent="0.3">
      <c r="B203" s="37"/>
      <c r="C203" s="268" t="s">
        <v>607</v>
      </c>
      <c r="D203" s="268" t="s">
        <v>533</v>
      </c>
      <c r="E203" s="269" t="s">
        <v>6358</v>
      </c>
      <c r="F203" s="270" t="s">
        <v>6359</v>
      </c>
      <c r="G203" s="271" t="s">
        <v>1363</v>
      </c>
      <c r="H203" s="272">
        <v>1</v>
      </c>
      <c r="I203" s="273"/>
      <c r="J203" s="274">
        <f>ROUND(I203*H203,2)</f>
        <v>0</v>
      </c>
      <c r="K203" s="270" t="s">
        <v>36</v>
      </c>
      <c r="L203" s="275"/>
      <c r="M203" s="276" t="s">
        <v>36</v>
      </c>
      <c r="N203" s="277" t="s">
        <v>50</v>
      </c>
      <c r="O203" s="38"/>
      <c r="P203" s="210">
        <f>O203*H203</f>
        <v>0</v>
      </c>
      <c r="Q203" s="210">
        <v>2.8E-3</v>
      </c>
      <c r="R203" s="210">
        <f>Q203*H203</f>
        <v>2.8E-3</v>
      </c>
      <c r="S203" s="210">
        <v>0</v>
      </c>
      <c r="T203" s="211">
        <f>S203*H203</f>
        <v>0</v>
      </c>
      <c r="AR203" s="19" t="s">
        <v>457</v>
      </c>
      <c r="AT203" s="19" t="s">
        <v>533</v>
      </c>
      <c r="AU203" s="19" t="s">
        <v>87</v>
      </c>
      <c r="AY203" s="19" t="s">
        <v>406</v>
      </c>
      <c r="BE203" s="212">
        <f>IF(N203="základní",J203,0)</f>
        <v>0</v>
      </c>
      <c r="BF203" s="212">
        <f>IF(N203="snížená",J203,0)</f>
        <v>0</v>
      </c>
      <c r="BG203" s="212">
        <f>IF(N203="zákl. přenesená",J203,0)</f>
        <v>0</v>
      </c>
      <c r="BH203" s="212">
        <f>IF(N203="sníž. přenesená",J203,0)</f>
        <v>0</v>
      </c>
      <c r="BI203" s="212">
        <f>IF(N203="nulová",J203,0)</f>
        <v>0</v>
      </c>
      <c r="BJ203" s="19" t="s">
        <v>23</v>
      </c>
      <c r="BK203" s="212">
        <f>ROUND(I203*H203,2)</f>
        <v>0</v>
      </c>
      <c r="BL203" s="19" t="s">
        <v>415</v>
      </c>
      <c r="BM203" s="19" t="s">
        <v>6360</v>
      </c>
    </row>
    <row r="204" spans="2:65" s="13" customFormat="1" x14ac:dyDescent="0.3">
      <c r="B204" s="225"/>
      <c r="C204" s="226"/>
      <c r="D204" s="247" t="s">
        <v>417</v>
      </c>
      <c r="E204" s="226"/>
      <c r="F204" s="252" t="s">
        <v>6361</v>
      </c>
      <c r="G204" s="226"/>
      <c r="H204" s="253">
        <v>1</v>
      </c>
      <c r="I204" s="230"/>
      <c r="J204" s="226"/>
      <c r="K204" s="226"/>
      <c r="L204" s="231"/>
      <c r="M204" s="232"/>
      <c r="N204" s="233"/>
      <c r="O204" s="233"/>
      <c r="P204" s="233"/>
      <c r="Q204" s="233"/>
      <c r="R204" s="233"/>
      <c r="S204" s="233"/>
      <c r="T204" s="234"/>
      <c r="AT204" s="235" t="s">
        <v>417</v>
      </c>
      <c r="AU204" s="235" t="s">
        <v>87</v>
      </c>
      <c r="AV204" s="13" t="s">
        <v>87</v>
      </c>
      <c r="AW204" s="13" t="s">
        <v>4</v>
      </c>
      <c r="AX204" s="13" t="s">
        <v>23</v>
      </c>
      <c r="AY204" s="235" t="s">
        <v>406</v>
      </c>
    </row>
    <row r="205" spans="2:65" s="1" customFormat="1" ht="22.5" customHeight="1" x14ac:dyDescent="0.3">
      <c r="B205" s="37"/>
      <c r="C205" s="201" t="s">
        <v>615</v>
      </c>
      <c r="D205" s="201" t="s">
        <v>410</v>
      </c>
      <c r="E205" s="202" t="s">
        <v>6362</v>
      </c>
      <c r="F205" s="203" t="s">
        <v>6363</v>
      </c>
      <c r="G205" s="204" t="s">
        <v>1363</v>
      </c>
      <c r="H205" s="205">
        <v>1</v>
      </c>
      <c r="I205" s="206"/>
      <c r="J205" s="207">
        <f>ROUND(I205*H205,2)</f>
        <v>0</v>
      </c>
      <c r="K205" s="203" t="s">
        <v>414</v>
      </c>
      <c r="L205" s="57"/>
      <c r="M205" s="208" t="s">
        <v>36</v>
      </c>
      <c r="N205" s="209" t="s">
        <v>50</v>
      </c>
      <c r="O205" s="38"/>
      <c r="P205" s="210">
        <f>O205*H205</f>
        <v>0</v>
      </c>
      <c r="Q205" s="210">
        <v>0</v>
      </c>
      <c r="R205" s="210">
        <f>Q205*H205</f>
        <v>0</v>
      </c>
      <c r="S205" s="210">
        <v>0</v>
      </c>
      <c r="T205" s="211">
        <f>S205*H205</f>
        <v>0</v>
      </c>
      <c r="AR205" s="19" t="s">
        <v>415</v>
      </c>
      <c r="AT205" s="19" t="s">
        <v>410</v>
      </c>
      <c r="AU205" s="19" t="s">
        <v>87</v>
      </c>
      <c r="AY205" s="19" t="s">
        <v>406</v>
      </c>
      <c r="BE205" s="212">
        <f>IF(N205="základní",J205,0)</f>
        <v>0</v>
      </c>
      <c r="BF205" s="212">
        <f>IF(N205="snížená",J205,0)</f>
        <v>0</v>
      </c>
      <c r="BG205" s="212">
        <f>IF(N205="zákl. přenesená",J205,0)</f>
        <v>0</v>
      </c>
      <c r="BH205" s="212">
        <f>IF(N205="sníž. přenesená",J205,0)</f>
        <v>0</v>
      </c>
      <c r="BI205" s="212">
        <f>IF(N205="nulová",J205,0)</f>
        <v>0</v>
      </c>
      <c r="BJ205" s="19" t="s">
        <v>23</v>
      </c>
      <c r="BK205" s="212">
        <f>ROUND(I205*H205,2)</f>
        <v>0</v>
      </c>
      <c r="BL205" s="19" t="s">
        <v>415</v>
      </c>
      <c r="BM205" s="19" t="s">
        <v>6364</v>
      </c>
    </row>
    <row r="206" spans="2:65" s="1" customFormat="1" ht="31.5" customHeight="1" x14ac:dyDescent="0.3">
      <c r="B206" s="37"/>
      <c r="C206" s="268" t="s">
        <v>619</v>
      </c>
      <c r="D206" s="268" t="s">
        <v>533</v>
      </c>
      <c r="E206" s="269" t="s">
        <v>6365</v>
      </c>
      <c r="F206" s="270" t="s">
        <v>6366</v>
      </c>
      <c r="G206" s="271" t="s">
        <v>1363</v>
      </c>
      <c r="H206" s="272">
        <v>1</v>
      </c>
      <c r="I206" s="273"/>
      <c r="J206" s="274">
        <f>ROUND(I206*H206,2)</f>
        <v>0</v>
      </c>
      <c r="K206" s="270" t="s">
        <v>36</v>
      </c>
      <c r="L206" s="275"/>
      <c r="M206" s="276" t="s">
        <v>36</v>
      </c>
      <c r="N206" s="277" t="s">
        <v>50</v>
      </c>
      <c r="O206" s="38"/>
      <c r="P206" s="210">
        <f>O206*H206</f>
        <v>0</v>
      </c>
      <c r="Q206" s="210">
        <v>9.5999999999999992E-3</v>
      </c>
      <c r="R206" s="210">
        <f>Q206*H206</f>
        <v>9.5999999999999992E-3</v>
      </c>
      <c r="S206" s="210">
        <v>0</v>
      </c>
      <c r="T206" s="211">
        <f>S206*H206</f>
        <v>0</v>
      </c>
      <c r="AR206" s="19" t="s">
        <v>457</v>
      </c>
      <c r="AT206" s="19" t="s">
        <v>533</v>
      </c>
      <c r="AU206" s="19" t="s">
        <v>87</v>
      </c>
      <c r="AY206" s="19" t="s">
        <v>406</v>
      </c>
      <c r="BE206" s="212">
        <f>IF(N206="základní",J206,0)</f>
        <v>0</v>
      </c>
      <c r="BF206" s="212">
        <f>IF(N206="snížená",J206,0)</f>
        <v>0</v>
      </c>
      <c r="BG206" s="212">
        <f>IF(N206="zákl. přenesená",J206,0)</f>
        <v>0</v>
      </c>
      <c r="BH206" s="212">
        <f>IF(N206="sníž. přenesená",J206,0)</f>
        <v>0</v>
      </c>
      <c r="BI206" s="212">
        <f>IF(N206="nulová",J206,0)</f>
        <v>0</v>
      </c>
      <c r="BJ206" s="19" t="s">
        <v>23</v>
      </c>
      <c r="BK206" s="212">
        <f>ROUND(I206*H206,2)</f>
        <v>0</v>
      </c>
      <c r="BL206" s="19" t="s">
        <v>415</v>
      </c>
      <c r="BM206" s="19" t="s">
        <v>6367</v>
      </c>
    </row>
    <row r="207" spans="2:65" s="1" customFormat="1" ht="22.5" customHeight="1" x14ac:dyDescent="0.3">
      <c r="B207" s="37"/>
      <c r="C207" s="201" t="s">
        <v>624</v>
      </c>
      <c r="D207" s="201" t="s">
        <v>410</v>
      </c>
      <c r="E207" s="202" t="s">
        <v>4865</v>
      </c>
      <c r="F207" s="203" t="s">
        <v>4866</v>
      </c>
      <c r="G207" s="204" t="s">
        <v>596</v>
      </c>
      <c r="H207" s="205">
        <v>1.8</v>
      </c>
      <c r="I207" s="206"/>
      <c r="J207" s="207">
        <f>ROUND(I207*H207,2)</f>
        <v>0</v>
      </c>
      <c r="K207" s="203" t="s">
        <v>414</v>
      </c>
      <c r="L207" s="57"/>
      <c r="M207" s="208" t="s">
        <v>36</v>
      </c>
      <c r="N207" s="209" t="s">
        <v>50</v>
      </c>
      <c r="O207" s="38"/>
      <c r="P207" s="210">
        <f>O207*H207</f>
        <v>0</v>
      </c>
      <c r="Q207" s="210">
        <v>0</v>
      </c>
      <c r="R207" s="210">
        <f>Q207*H207</f>
        <v>0</v>
      </c>
      <c r="S207" s="210">
        <v>0</v>
      </c>
      <c r="T207" s="211">
        <f>S207*H207</f>
        <v>0</v>
      </c>
      <c r="AR207" s="19" t="s">
        <v>415</v>
      </c>
      <c r="AT207" s="19" t="s">
        <v>410</v>
      </c>
      <c r="AU207" s="19" t="s">
        <v>87</v>
      </c>
      <c r="AY207" s="19" t="s">
        <v>406</v>
      </c>
      <c r="BE207" s="212">
        <f>IF(N207="základní",J207,0)</f>
        <v>0</v>
      </c>
      <c r="BF207" s="212">
        <f>IF(N207="snížená",J207,0)</f>
        <v>0</v>
      </c>
      <c r="BG207" s="212">
        <f>IF(N207="zákl. přenesená",J207,0)</f>
        <v>0</v>
      </c>
      <c r="BH207" s="212">
        <f>IF(N207="sníž. přenesená",J207,0)</f>
        <v>0</v>
      </c>
      <c r="BI207" s="212">
        <f>IF(N207="nulová",J207,0)</f>
        <v>0</v>
      </c>
      <c r="BJ207" s="19" t="s">
        <v>23</v>
      </c>
      <c r="BK207" s="212">
        <f>ROUND(I207*H207,2)</f>
        <v>0</v>
      </c>
      <c r="BL207" s="19" t="s">
        <v>415</v>
      </c>
      <c r="BM207" s="19" t="s">
        <v>6368</v>
      </c>
    </row>
    <row r="208" spans="2:65" s="13" customFormat="1" x14ac:dyDescent="0.3">
      <c r="B208" s="225"/>
      <c r="C208" s="226"/>
      <c r="D208" s="247" t="s">
        <v>417</v>
      </c>
      <c r="E208" s="251" t="s">
        <v>36</v>
      </c>
      <c r="F208" s="252" t="s">
        <v>4730</v>
      </c>
      <c r="G208" s="226"/>
      <c r="H208" s="253">
        <v>1.8</v>
      </c>
      <c r="I208" s="230"/>
      <c r="J208" s="226"/>
      <c r="K208" s="226"/>
      <c r="L208" s="231"/>
      <c r="M208" s="232"/>
      <c r="N208" s="233"/>
      <c r="O208" s="233"/>
      <c r="P208" s="233"/>
      <c r="Q208" s="233"/>
      <c r="R208" s="233"/>
      <c r="S208" s="233"/>
      <c r="T208" s="234"/>
      <c r="AT208" s="235" t="s">
        <v>417</v>
      </c>
      <c r="AU208" s="235" t="s">
        <v>87</v>
      </c>
      <c r="AV208" s="13" t="s">
        <v>87</v>
      </c>
      <c r="AW208" s="13" t="s">
        <v>43</v>
      </c>
      <c r="AX208" s="13" t="s">
        <v>23</v>
      </c>
      <c r="AY208" s="235" t="s">
        <v>406</v>
      </c>
    </row>
    <row r="209" spans="2:65" s="1" customFormat="1" ht="22.5" customHeight="1" x14ac:dyDescent="0.3">
      <c r="B209" s="37"/>
      <c r="C209" s="201" t="s">
        <v>626</v>
      </c>
      <c r="D209" s="201" t="s">
        <v>410</v>
      </c>
      <c r="E209" s="202" t="s">
        <v>2989</v>
      </c>
      <c r="F209" s="203" t="s">
        <v>2990</v>
      </c>
      <c r="G209" s="204" t="s">
        <v>596</v>
      </c>
      <c r="H209" s="205">
        <v>1.8</v>
      </c>
      <c r="I209" s="206"/>
      <c r="J209" s="207">
        <f>ROUND(I209*H209,2)</f>
        <v>0</v>
      </c>
      <c r="K209" s="203" t="s">
        <v>414</v>
      </c>
      <c r="L209" s="57"/>
      <c r="M209" s="208" t="s">
        <v>36</v>
      </c>
      <c r="N209" s="209" t="s">
        <v>50</v>
      </c>
      <c r="O209" s="38"/>
      <c r="P209" s="210">
        <f>O209*H209</f>
        <v>0</v>
      </c>
      <c r="Q209" s="210">
        <v>0</v>
      </c>
      <c r="R209" s="210">
        <f>Q209*H209</f>
        <v>0</v>
      </c>
      <c r="S209" s="210">
        <v>0</v>
      </c>
      <c r="T209" s="211">
        <f>S209*H209</f>
        <v>0</v>
      </c>
      <c r="AR209" s="19" t="s">
        <v>415</v>
      </c>
      <c r="AT209" s="19" t="s">
        <v>410</v>
      </c>
      <c r="AU209" s="19" t="s">
        <v>87</v>
      </c>
      <c r="AY209" s="19" t="s">
        <v>406</v>
      </c>
      <c r="BE209" s="212">
        <f>IF(N209="základní",J209,0)</f>
        <v>0</v>
      </c>
      <c r="BF209" s="212">
        <f>IF(N209="snížená",J209,0)</f>
        <v>0</v>
      </c>
      <c r="BG209" s="212">
        <f>IF(N209="zákl. přenesená",J209,0)</f>
        <v>0</v>
      </c>
      <c r="BH209" s="212">
        <f>IF(N209="sníž. přenesená",J209,0)</f>
        <v>0</v>
      </c>
      <c r="BI209" s="212">
        <f>IF(N209="nulová",J209,0)</f>
        <v>0</v>
      </c>
      <c r="BJ209" s="19" t="s">
        <v>23</v>
      </c>
      <c r="BK209" s="212">
        <f>ROUND(I209*H209,2)</f>
        <v>0</v>
      </c>
      <c r="BL209" s="19" t="s">
        <v>415</v>
      </c>
      <c r="BM209" s="19" t="s">
        <v>6369</v>
      </c>
    </row>
    <row r="210" spans="2:65" s="13" customFormat="1" x14ac:dyDescent="0.3">
      <c r="B210" s="225"/>
      <c r="C210" s="226"/>
      <c r="D210" s="247" t="s">
        <v>417</v>
      </c>
      <c r="E210" s="251" t="s">
        <v>36</v>
      </c>
      <c r="F210" s="252" t="s">
        <v>4730</v>
      </c>
      <c r="G210" s="226"/>
      <c r="H210" s="253">
        <v>1.8</v>
      </c>
      <c r="I210" s="230"/>
      <c r="J210" s="226"/>
      <c r="K210" s="226"/>
      <c r="L210" s="231"/>
      <c r="M210" s="232"/>
      <c r="N210" s="233"/>
      <c r="O210" s="233"/>
      <c r="P210" s="233"/>
      <c r="Q210" s="233"/>
      <c r="R210" s="233"/>
      <c r="S210" s="233"/>
      <c r="T210" s="234"/>
      <c r="AT210" s="235" t="s">
        <v>417</v>
      </c>
      <c r="AU210" s="235" t="s">
        <v>87</v>
      </c>
      <c r="AV210" s="13" t="s">
        <v>87</v>
      </c>
      <c r="AW210" s="13" t="s">
        <v>43</v>
      </c>
      <c r="AX210" s="13" t="s">
        <v>23</v>
      </c>
      <c r="AY210" s="235" t="s">
        <v>406</v>
      </c>
    </row>
    <row r="211" spans="2:65" s="1" customFormat="1" ht="22.5" customHeight="1" x14ac:dyDescent="0.3">
      <c r="B211" s="37"/>
      <c r="C211" s="201" t="s">
        <v>632</v>
      </c>
      <c r="D211" s="201" t="s">
        <v>410</v>
      </c>
      <c r="E211" s="202" t="s">
        <v>2647</v>
      </c>
      <c r="F211" s="203" t="s">
        <v>2648</v>
      </c>
      <c r="G211" s="204" t="s">
        <v>1363</v>
      </c>
      <c r="H211" s="205">
        <v>1</v>
      </c>
      <c r="I211" s="206"/>
      <c r="J211" s="207">
        <f>ROUND(I211*H211,2)</f>
        <v>0</v>
      </c>
      <c r="K211" s="203" t="s">
        <v>414</v>
      </c>
      <c r="L211" s="57"/>
      <c r="M211" s="208" t="s">
        <v>36</v>
      </c>
      <c r="N211" s="209" t="s">
        <v>50</v>
      </c>
      <c r="O211" s="38"/>
      <c r="P211" s="210">
        <f>O211*H211</f>
        <v>0</v>
      </c>
      <c r="Q211" s="210">
        <v>0.12303</v>
      </c>
      <c r="R211" s="210">
        <f>Q211*H211</f>
        <v>0.12303</v>
      </c>
      <c r="S211" s="210">
        <v>0</v>
      </c>
      <c r="T211" s="211">
        <f>S211*H211</f>
        <v>0</v>
      </c>
      <c r="AR211" s="19" t="s">
        <v>415</v>
      </c>
      <c r="AT211" s="19" t="s">
        <v>410</v>
      </c>
      <c r="AU211" s="19" t="s">
        <v>87</v>
      </c>
      <c r="AY211" s="19" t="s">
        <v>406</v>
      </c>
      <c r="BE211" s="212">
        <f>IF(N211="základní",J211,0)</f>
        <v>0</v>
      </c>
      <c r="BF211" s="212">
        <f>IF(N211="snížená",J211,0)</f>
        <v>0</v>
      </c>
      <c r="BG211" s="212">
        <f>IF(N211="zákl. přenesená",J211,0)</f>
        <v>0</v>
      </c>
      <c r="BH211" s="212">
        <f>IF(N211="sníž. přenesená",J211,0)</f>
        <v>0</v>
      </c>
      <c r="BI211" s="212">
        <f>IF(N211="nulová",J211,0)</f>
        <v>0</v>
      </c>
      <c r="BJ211" s="19" t="s">
        <v>23</v>
      </c>
      <c r="BK211" s="212">
        <f>ROUND(I211*H211,2)</f>
        <v>0</v>
      </c>
      <c r="BL211" s="19" t="s">
        <v>415</v>
      </c>
      <c r="BM211" s="19" t="s">
        <v>6370</v>
      </c>
    </row>
    <row r="212" spans="2:65" s="1" customFormat="1" ht="22.5" customHeight="1" x14ac:dyDescent="0.3">
      <c r="B212" s="37"/>
      <c r="C212" s="268" t="s">
        <v>637</v>
      </c>
      <c r="D212" s="268" t="s">
        <v>533</v>
      </c>
      <c r="E212" s="269" t="s">
        <v>2652</v>
      </c>
      <c r="F212" s="270" t="s">
        <v>2653</v>
      </c>
      <c r="G212" s="271" t="s">
        <v>1363</v>
      </c>
      <c r="H212" s="272">
        <v>1</v>
      </c>
      <c r="I212" s="273"/>
      <c r="J212" s="274">
        <f>ROUND(I212*H212,2)</f>
        <v>0</v>
      </c>
      <c r="K212" s="270" t="s">
        <v>36</v>
      </c>
      <c r="L212" s="275"/>
      <c r="M212" s="276" t="s">
        <v>36</v>
      </c>
      <c r="N212" s="277" t="s">
        <v>50</v>
      </c>
      <c r="O212" s="38"/>
      <c r="P212" s="210">
        <f>O212*H212</f>
        <v>0</v>
      </c>
      <c r="Q212" s="210">
        <v>1.3299999999999999E-2</v>
      </c>
      <c r="R212" s="210">
        <f>Q212*H212</f>
        <v>1.3299999999999999E-2</v>
      </c>
      <c r="S212" s="210">
        <v>0</v>
      </c>
      <c r="T212" s="211">
        <f>S212*H212</f>
        <v>0</v>
      </c>
      <c r="AR212" s="19" t="s">
        <v>457</v>
      </c>
      <c r="AT212" s="19" t="s">
        <v>533</v>
      </c>
      <c r="AU212" s="19" t="s">
        <v>87</v>
      </c>
      <c r="AY212" s="19" t="s">
        <v>406</v>
      </c>
      <c r="BE212" s="212">
        <f>IF(N212="základní",J212,0)</f>
        <v>0</v>
      </c>
      <c r="BF212" s="212">
        <f>IF(N212="snížená",J212,0)</f>
        <v>0</v>
      </c>
      <c r="BG212" s="212">
        <f>IF(N212="zákl. přenesená",J212,0)</f>
        <v>0</v>
      </c>
      <c r="BH212" s="212">
        <f>IF(N212="sníž. přenesená",J212,0)</f>
        <v>0</v>
      </c>
      <c r="BI212" s="212">
        <f>IF(N212="nulová",J212,0)</f>
        <v>0</v>
      </c>
      <c r="BJ212" s="19" t="s">
        <v>23</v>
      </c>
      <c r="BK212" s="212">
        <f>ROUND(I212*H212,2)</f>
        <v>0</v>
      </c>
      <c r="BL212" s="19" t="s">
        <v>415</v>
      </c>
      <c r="BM212" s="19" t="s">
        <v>6371</v>
      </c>
    </row>
    <row r="213" spans="2:65" s="1" customFormat="1" ht="22.5" customHeight="1" x14ac:dyDescent="0.3">
      <c r="B213" s="37"/>
      <c r="C213" s="201" t="s">
        <v>641</v>
      </c>
      <c r="D213" s="201" t="s">
        <v>410</v>
      </c>
      <c r="E213" s="202" t="s">
        <v>2656</v>
      </c>
      <c r="F213" s="203" t="s">
        <v>2657</v>
      </c>
      <c r="G213" s="204" t="s">
        <v>1363</v>
      </c>
      <c r="H213" s="205">
        <v>1</v>
      </c>
      <c r="I213" s="206"/>
      <c r="J213" s="207">
        <f>ROUND(I213*H213,2)</f>
        <v>0</v>
      </c>
      <c r="K213" s="203" t="s">
        <v>36</v>
      </c>
      <c r="L213" s="57"/>
      <c r="M213" s="208" t="s">
        <v>36</v>
      </c>
      <c r="N213" s="209" t="s">
        <v>50</v>
      </c>
      <c r="O213" s="38"/>
      <c r="P213" s="210">
        <f>O213*H213</f>
        <v>0</v>
      </c>
      <c r="Q213" s="210">
        <v>0</v>
      </c>
      <c r="R213" s="210">
        <f>Q213*H213</f>
        <v>0</v>
      </c>
      <c r="S213" s="210">
        <v>0</v>
      </c>
      <c r="T213" s="211">
        <f>S213*H213</f>
        <v>0</v>
      </c>
      <c r="AR213" s="19" t="s">
        <v>415</v>
      </c>
      <c r="AT213" s="19" t="s">
        <v>410</v>
      </c>
      <c r="AU213" s="19" t="s">
        <v>87</v>
      </c>
      <c r="AY213" s="19" t="s">
        <v>406</v>
      </c>
      <c r="BE213" s="212">
        <f>IF(N213="základní",J213,0)</f>
        <v>0</v>
      </c>
      <c r="BF213" s="212">
        <f>IF(N213="snížená",J213,0)</f>
        <v>0</v>
      </c>
      <c r="BG213" s="212">
        <f>IF(N213="zákl. přenesená",J213,0)</f>
        <v>0</v>
      </c>
      <c r="BH213" s="212">
        <f>IF(N213="sníž. přenesená",J213,0)</f>
        <v>0</v>
      </c>
      <c r="BI213" s="212">
        <f>IF(N213="nulová",J213,0)</f>
        <v>0</v>
      </c>
      <c r="BJ213" s="19" t="s">
        <v>23</v>
      </c>
      <c r="BK213" s="212">
        <f>ROUND(I213*H213,2)</f>
        <v>0</v>
      </c>
      <c r="BL213" s="19" t="s">
        <v>415</v>
      </c>
      <c r="BM213" s="19" t="s">
        <v>6372</v>
      </c>
    </row>
    <row r="214" spans="2:65" s="11" customFormat="1" ht="29.85" customHeight="1" x14ac:dyDescent="0.3">
      <c r="B214" s="182"/>
      <c r="C214" s="183"/>
      <c r="D214" s="198" t="s">
        <v>78</v>
      </c>
      <c r="E214" s="199" t="s">
        <v>974</v>
      </c>
      <c r="F214" s="199" t="s">
        <v>2770</v>
      </c>
      <c r="G214" s="183"/>
      <c r="H214" s="183"/>
      <c r="I214" s="186"/>
      <c r="J214" s="200">
        <f>BK214</f>
        <v>0</v>
      </c>
      <c r="K214" s="183"/>
      <c r="L214" s="188"/>
      <c r="M214" s="189"/>
      <c r="N214" s="190"/>
      <c r="O214" s="190"/>
      <c r="P214" s="191">
        <f>P215</f>
        <v>0</v>
      </c>
      <c r="Q214" s="190"/>
      <c r="R214" s="191">
        <f>R215</f>
        <v>0</v>
      </c>
      <c r="S214" s="190"/>
      <c r="T214" s="192">
        <f>T215</f>
        <v>0</v>
      </c>
      <c r="AR214" s="193" t="s">
        <v>23</v>
      </c>
      <c r="AT214" s="194" t="s">
        <v>78</v>
      </c>
      <c r="AU214" s="194" t="s">
        <v>23</v>
      </c>
      <c r="AY214" s="193" t="s">
        <v>406</v>
      </c>
      <c r="BK214" s="195">
        <f>BK215</f>
        <v>0</v>
      </c>
    </row>
    <row r="215" spans="2:65" s="1" customFormat="1" ht="22.5" customHeight="1" x14ac:dyDescent="0.3">
      <c r="B215" s="37"/>
      <c r="C215" s="201" t="s">
        <v>646</v>
      </c>
      <c r="D215" s="201" t="s">
        <v>410</v>
      </c>
      <c r="E215" s="202" t="s">
        <v>6373</v>
      </c>
      <c r="F215" s="203" t="s">
        <v>6374</v>
      </c>
      <c r="G215" s="204" t="s">
        <v>501</v>
      </c>
      <c r="H215" s="205">
        <v>0.17</v>
      </c>
      <c r="I215" s="206"/>
      <c r="J215" s="207">
        <f>ROUND(I215*H215,2)</f>
        <v>0</v>
      </c>
      <c r="K215" s="203" t="s">
        <v>414</v>
      </c>
      <c r="L215" s="57"/>
      <c r="M215" s="208" t="s">
        <v>36</v>
      </c>
      <c r="N215" s="209" t="s">
        <v>50</v>
      </c>
      <c r="O215" s="38"/>
      <c r="P215" s="210">
        <f>O215*H215</f>
        <v>0</v>
      </c>
      <c r="Q215" s="210">
        <v>0</v>
      </c>
      <c r="R215" s="210">
        <f>Q215*H215</f>
        <v>0</v>
      </c>
      <c r="S215" s="210">
        <v>0</v>
      </c>
      <c r="T215" s="211">
        <f>S215*H215</f>
        <v>0</v>
      </c>
      <c r="AR215" s="19" t="s">
        <v>415</v>
      </c>
      <c r="AT215" s="19" t="s">
        <v>410</v>
      </c>
      <c r="AU215" s="19" t="s">
        <v>87</v>
      </c>
      <c r="AY215" s="19" t="s">
        <v>406</v>
      </c>
      <c r="BE215" s="212">
        <f>IF(N215="základní",J215,0)</f>
        <v>0</v>
      </c>
      <c r="BF215" s="212">
        <f>IF(N215="snížená",J215,0)</f>
        <v>0</v>
      </c>
      <c r="BG215" s="212">
        <f>IF(N215="zákl. přenesená",J215,0)</f>
        <v>0</v>
      </c>
      <c r="BH215" s="212">
        <f>IF(N215="sníž. přenesená",J215,0)</f>
        <v>0</v>
      </c>
      <c r="BI215" s="212">
        <f>IF(N215="nulová",J215,0)</f>
        <v>0</v>
      </c>
      <c r="BJ215" s="19" t="s">
        <v>23</v>
      </c>
      <c r="BK215" s="212">
        <f>ROUND(I215*H215,2)</f>
        <v>0</v>
      </c>
      <c r="BL215" s="19" t="s">
        <v>415</v>
      </c>
      <c r="BM215" s="19" t="s">
        <v>6375</v>
      </c>
    </row>
    <row r="216" spans="2:65" s="11" customFormat="1" ht="37.35" customHeight="1" x14ac:dyDescent="0.35">
      <c r="B216" s="182"/>
      <c r="C216" s="183"/>
      <c r="D216" s="184" t="s">
        <v>78</v>
      </c>
      <c r="E216" s="185" t="s">
        <v>2775</v>
      </c>
      <c r="F216" s="185" t="s">
        <v>2776</v>
      </c>
      <c r="G216" s="183"/>
      <c r="H216" s="183"/>
      <c r="I216" s="186"/>
      <c r="J216" s="187">
        <f>BK216</f>
        <v>0</v>
      </c>
      <c r="K216" s="183"/>
      <c r="L216" s="188"/>
      <c r="M216" s="189"/>
      <c r="N216" s="190"/>
      <c r="O216" s="190"/>
      <c r="P216" s="191">
        <f>P217</f>
        <v>0</v>
      </c>
      <c r="Q216" s="190"/>
      <c r="R216" s="191">
        <f>R217</f>
        <v>2.0650000000000002E-2</v>
      </c>
      <c r="S216" s="190"/>
      <c r="T216" s="192">
        <f>T217</f>
        <v>0</v>
      </c>
      <c r="AR216" s="193" t="s">
        <v>87</v>
      </c>
      <c r="AT216" s="194" t="s">
        <v>78</v>
      </c>
      <c r="AU216" s="194" t="s">
        <v>79</v>
      </c>
      <c r="AY216" s="193" t="s">
        <v>406</v>
      </c>
      <c r="BK216" s="195">
        <f>BK217</f>
        <v>0</v>
      </c>
    </row>
    <row r="217" spans="2:65" s="11" customFormat="1" ht="19.899999999999999" customHeight="1" x14ac:dyDescent="0.3">
      <c r="B217" s="182"/>
      <c r="C217" s="183"/>
      <c r="D217" s="198" t="s">
        <v>78</v>
      </c>
      <c r="E217" s="199" t="s">
        <v>2777</v>
      </c>
      <c r="F217" s="199" t="s">
        <v>2778</v>
      </c>
      <c r="G217" s="183"/>
      <c r="H217" s="183"/>
      <c r="I217" s="186"/>
      <c r="J217" s="200">
        <f>BK217</f>
        <v>0</v>
      </c>
      <c r="K217" s="183"/>
      <c r="L217" s="188"/>
      <c r="M217" s="189"/>
      <c r="N217" s="190"/>
      <c r="O217" s="190"/>
      <c r="P217" s="191">
        <f>SUM(P218:P224)</f>
        <v>0</v>
      </c>
      <c r="Q217" s="190"/>
      <c r="R217" s="191">
        <f>SUM(R218:R224)</f>
        <v>2.0650000000000002E-2</v>
      </c>
      <c r="S217" s="190"/>
      <c r="T217" s="192">
        <f>SUM(T218:T224)</f>
        <v>0</v>
      </c>
      <c r="AR217" s="193" t="s">
        <v>87</v>
      </c>
      <c r="AT217" s="194" t="s">
        <v>78</v>
      </c>
      <c r="AU217" s="194" t="s">
        <v>23</v>
      </c>
      <c r="AY217" s="193" t="s">
        <v>406</v>
      </c>
      <c r="BK217" s="195">
        <f>SUM(BK218:BK224)</f>
        <v>0</v>
      </c>
    </row>
    <row r="218" spans="2:65" s="1" customFormat="1" ht="22.5" customHeight="1" x14ac:dyDescent="0.3">
      <c r="B218" s="37"/>
      <c r="C218" s="201" t="s">
        <v>652</v>
      </c>
      <c r="D218" s="201" t="s">
        <v>410</v>
      </c>
      <c r="E218" s="202" t="s">
        <v>2780</v>
      </c>
      <c r="F218" s="203" t="s">
        <v>2781</v>
      </c>
      <c r="G218" s="204" t="s">
        <v>1363</v>
      </c>
      <c r="H218" s="205">
        <v>1</v>
      </c>
      <c r="I218" s="206"/>
      <c r="J218" s="207">
        <f t="shared" ref="J218:J224" si="0">ROUND(I218*H218,2)</f>
        <v>0</v>
      </c>
      <c r="K218" s="203" t="s">
        <v>36</v>
      </c>
      <c r="L218" s="57"/>
      <c r="M218" s="208" t="s">
        <v>36</v>
      </c>
      <c r="N218" s="209" t="s">
        <v>50</v>
      </c>
      <c r="O218" s="38"/>
      <c r="P218" s="210">
        <f t="shared" ref="P218:P224" si="1">O218*H218</f>
        <v>0</v>
      </c>
      <c r="Q218" s="210">
        <v>2.0000000000000001E-4</v>
      </c>
      <c r="R218" s="210">
        <f t="shared" ref="R218:R224" si="2">Q218*H218</f>
        <v>2.0000000000000001E-4</v>
      </c>
      <c r="S218" s="210">
        <v>0</v>
      </c>
      <c r="T218" s="211">
        <f t="shared" ref="T218:T224" si="3">S218*H218</f>
        <v>0</v>
      </c>
      <c r="AR218" s="19" t="s">
        <v>493</v>
      </c>
      <c r="AT218" s="19" t="s">
        <v>410</v>
      </c>
      <c r="AU218" s="19" t="s">
        <v>87</v>
      </c>
      <c r="AY218" s="19" t="s">
        <v>406</v>
      </c>
      <c r="BE218" s="212">
        <f t="shared" ref="BE218:BE224" si="4">IF(N218="základní",J218,0)</f>
        <v>0</v>
      </c>
      <c r="BF218" s="212">
        <f t="shared" ref="BF218:BF224" si="5">IF(N218="snížená",J218,0)</f>
        <v>0</v>
      </c>
      <c r="BG218" s="212">
        <f t="shared" ref="BG218:BG224" si="6">IF(N218="zákl. přenesená",J218,0)</f>
        <v>0</v>
      </c>
      <c r="BH218" s="212">
        <f t="shared" ref="BH218:BH224" si="7">IF(N218="sníž. přenesená",J218,0)</f>
        <v>0</v>
      </c>
      <c r="BI218" s="212">
        <f t="shared" ref="BI218:BI224" si="8">IF(N218="nulová",J218,0)</f>
        <v>0</v>
      </c>
      <c r="BJ218" s="19" t="s">
        <v>23</v>
      </c>
      <c r="BK218" s="212">
        <f t="shared" ref="BK218:BK224" si="9">ROUND(I218*H218,2)</f>
        <v>0</v>
      </c>
      <c r="BL218" s="19" t="s">
        <v>493</v>
      </c>
      <c r="BM218" s="19" t="s">
        <v>6376</v>
      </c>
    </row>
    <row r="219" spans="2:65" s="1" customFormat="1" ht="22.5" customHeight="1" x14ac:dyDescent="0.3">
      <c r="B219" s="37"/>
      <c r="C219" s="201" t="s">
        <v>657</v>
      </c>
      <c r="D219" s="201" t="s">
        <v>410</v>
      </c>
      <c r="E219" s="202" t="s">
        <v>6377</v>
      </c>
      <c r="F219" s="203" t="s">
        <v>6378</v>
      </c>
      <c r="G219" s="204" t="s">
        <v>1363</v>
      </c>
      <c r="H219" s="205">
        <v>2</v>
      </c>
      <c r="I219" s="206"/>
      <c r="J219" s="207">
        <f t="shared" si="0"/>
        <v>0</v>
      </c>
      <c r="K219" s="203" t="s">
        <v>36</v>
      </c>
      <c r="L219" s="57"/>
      <c r="M219" s="208" t="s">
        <v>36</v>
      </c>
      <c r="N219" s="209" t="s">
        <v>50</v>
      </c>
      <c r="O219" s="38"/>
      <c r="P219" s="210">
        <f t="shared" si="1"/>
        <v>0</v>
      </c>
      <c r="Q219" s="210">
        <v>2E-3</v>
      </c>
      <c r="R219" s="210">
        <f t="shared" si="2"/>
        <v>4.0000000000000001E-3</v>
      </c>
      <c r="S219" s="210">
        <v>0</v>
      </c>
      <c r="T219" s="211">
        <f t="shared" si="3"/>
        <v>0</v>
      </c>
      <c r="AR219" s="19" t="s">
        <v>493</v>
      </c>
      <c r="AT219" s="19" t="s">
        <v>410</v>
      </c>
      <c r="AU219" s="19" t="s">
        <v>87</v>
      </c>
      <c r="AY219" s="19" t="s">
        <v>406</v>
      </c>
      <c r="BE219" s="212">
        <f t="shared" si="4"/>
        <v>0</v>
      </c>
      <c r="BF219" s="212">
        <f t="shared" si="5"/>
        <v>0</v>
      </c>
      <c r="BG219" s="212">
        <f t="shared" si="6"/>
        <v>0</v>
      </c>
      <c r="BH219" s="212">
        <f t="shared" si="7"/>
        <v>0</v>
      </c>
      <c r="BI219" s="212">
        <f t="shared" si="8"/>
        <v>0</v>
      </c>
      <c r="BJ219" s="19" t="s">
        <v>23</v>
      </c>
      <c r="BK219" s="212">
        <f t="shared" si="9"/>
        <v>0</v>
      </c>
      <c r="BL219" s="19" t="s">
        <v>493</v>
      </c>
      <c r="BM219" s="19" t="s">
        <v>6379</v>
      </c>
    </row>
    <row r="220" spans="2:65" s="1" customFormat="1" ht="22.5" customHeight="1" x14ac:dyDescent="0.3">
      <c r="B220" s="37"/>
      <c r="C220" s="201" t="s">
        <v>659</v>
      </c>
      <c r="D220" s="201" t="s">
        <v>410</v>
      </c>
      <c r="E220" s="202" t="s">
        <v>4912</v>
      </c>
      <c r="F220" s="203" t="s">
        <v>4913</v>
      </c>
      <c r="G220" s="204" t="s">
        <v>1363</v>
      </c>
      <c r="H220" s="205">
        <v>1</v>
      </c>
      <c r="I220" s="206"/>
      <c r="J220" s="207">
        <f t="shared" si="0"/>
        <v>0</v>
      </c>
      <c r="K220" s="203" t="s">
        <v>36</v>
      </c>
      <c r="L220" s="57"/>
      <c r="M220" s="208" t="s">
        <v>36</v>
      </c>
      <c r="N220" s="209" t="s">
        <v>50</v>
      </c>
      <c r="O220" s="38"/>
      <c r="P220" s="210">
        <f t="shared" si="1"/>
        <v>0</v>
      </c>
      <c r="Q220" s="210">
        <v>0</v>
      </c>
      <c r="R220" s="210">
        <f t="shared" si="2"/>
        <v>0</v>
      </c>
      <c r="S220" s="210">
        <v>0</v>
      </c>
      <c r="T220" s="211">
        <f t="shared" si="3"/>
        <v>0</v>
      </c>
      <c r="AR220" s="19" t="s">
        <v>493</v>
      </c>
      <c r="AT220" s="19" t="s">
        <v>410</v>
      </c>
      <c r="AU220" s="19" t="s">
        <v>87</v>
      </c>
      <c r="AY220" s="19" t="s">
        <v>406</v>
      </c>
      <c r="BE220" s="212">
        <f t="shared" si="4"/>
        <v>0</v>
      </c>
      <c r="BF220" s="212">
        <f t="shared" si="5"/>
        <v>0</v>
      </c>
      <c r="BG220" s="212">
        <f t="shared" si="6"/>
        <v>0</v>
      </c>
      <c r="BH220" s="212">
        <f t="shared" si="7"/>
        <v>0</v>
      </c>
      <c r="BI220" s="212">
        <f t="shared" si="8"/>
        <v>0</v>
      </c>
      <c r="BJ220" s="19" t="s">
        <v>23</v>
      </c>
      <c r="BK220" s="212">
        <f t="shared" si="9"/>
        <v>0</v>
      </c>
      <c r="BL220" s="19" t="s">
        <v>493</v>
      </c>
      <c r="BM220" s="19" t="s">
        <v>6380</v>
      </c>
    </row>
    <row r="221" spans="2:65" s="1" customFormat="1" ht="22.5" customHeight="1" x14ac:dyDescent="0.3">
      <c r="B221" s="37"/>
      <c r="C221" s="201" t="s">
        <v>662</v>
      </c>
      <c r="D221" s="201" t="s">
        <v>410</v>
      </c>
      <c r="E221" s="202" t="s">
        <v>2798</v>
      </c>
      <c r="F221" s="203" t="s">
        <v>2799</v>
      </c>
      <c r="G221" s="204" t="s">
        <v>1363</v>
      </c>
      <c r="H221" s="205">
        <v>1</v>
      </c>
      <c r="I221" s="206"/>
      <c r="J221" s="207">
        <f t="shared" si="0"/>
        <v>0</v>
      </c>
      <c r="K221" s="203" t="s">
        <v>36</v>
      </c>
      <c r="L221" s="57"/>
      <c r="M221" s="208" t="s">
        <v>36</v>
      </c>
      <c r="N221" s="209" t="s">
        <v>50</v>
      </c>
      <c r="O221" s="38"/>
      <c r="P221" s="210">
        <f t="shared" si="1"/>
        <v>0</v>
      </c>
      <c r="Q221" s="210">
        <v>1.5200000000000001E-3</v>
      </c>
      <c r="R221" s="210">
        <f t="shared" si="2"/>
        <v>1.5200000000000001E-3</v>
      </c>
      <c r="S221" s="210">
        <v>0</v>
      </c>
      <c r="T221" s="211">
        <f t="shared" si="3"/>
        <v>0</v>
      </c>
      <c r="AR221" s="19" t="s">
        <v>493</v>
      </c>
      <c r="AT221" s="19" t="s">
        <v>410</v>
      </c>
      <c r="AU221" s="19" t="s">
        <v>87</v>
      </c>
      <c r="AY221" s="19" t="s">
        <v>406</v>
      </c>
      <c r="BE221" s="212">
        <f t="shared" si="4"/>
        <v>0</v>
      </c>
      <c r="BF221" s="212">
        <f t="shared" si="5"/>
        <v>0</v>
      </c>
      <c r="BG221" s="212">
        <f t="shared" si="6"/>
        <v>0</v>
      </c>
      <c r="BH221" s="212">
        <f t="shared" si="7"/>
        <v>0</v>
      </c>
      <c r="BI221" s="212">
        <f t="shared" si="8"/>
        <v>0</v>
      </c>
      <c r="BJ221" s="19" t="s">
        <v>23</v>
      </c>
      <c r="BK221" s="212">
        <f t="shared" si="9"/>
        <v>0</v>
      </c>
      <c r="BL221" s="19" t="s">
        <v>493</v>
      </c>
      <c r="BM221" s="19" t="s">
        <v>6381</v>
      </c>
    </row>
    <row r="222" spans="2:65" s="1" customFormat="1" ht="22.5" customHeight="1" x14ac:dyDescent="0.3">
      <c r="B222" s="37"/>
      <c r="C222" s="201" t="s">
        <v>664</v>
      </c>
      <c r="D222" s="201" t="s">
        <v>410</v>
      </c>
      <c r="E222" s="202" t="s">
        <v>4927</v>
      </c>
      <c r="F222" s="203" t="s">
        <v>4928</v>
      </c>
      <c r="G222" s="204" t="s">
        <v>1363</v>
      </c>
      <c r="H222" s="205">
        <v>1</v>
      </c>
      <c r="I222" s="206"/>
      <c r="J222" s="207">
        <f t="shared" si="0"/>
        <v>0</v>
      </c>
      <c r="K222" s="203" t="s">
        <v>36</v>
      </c>
      <c r="L222" s="57"/>
      <c r="M222" s="208" t="s">
        <v>36</v>
      </c>
      <c r="N222" s="209" t="s">
        <v>50</v>
      </c>
      <c r="O222" s="38"/>
      <c r="P222" s="210">
        <f t="shared" si="1"/>
        <v>0</v>
      </c>
      <c r="Q222" s="210">
        <v>1.4930000000000001E-2</v>
      </c>
      <c r="R222" s="210">
        <f t="shared" si="2"/>
        <v>1.4930000000000001E-2</v>
      </c>
      <c r="S222" s="210">
        <v>0</v>
      </c>
      <c r="T222" s="211">
        <f t="shared" si="3"/>
        <v>0</v>
      </c>
      <c r="AR222" s="19" t="s">
        <v>493</v>
      </c>
      <c r="AT222" s="19" t="s">
        <v>410</v>
      </c>
      <c r="AU222" s="19" t="s">
        <v>87</v>
      </c>
      <c r="AY222" s="19" t="s">
        <v>406</v>
      </c>
      <c r="BE222" s="212">
        <f t="shared" si="4"/>
        <v>0</v>
      </c>
      <c r="BF222" s="212">
        <f t="shared" si="5"/>
        <v>0</v>
      </c>
      <c r="BG222" s="212">
        <f t="shared" si="6"/>
        <v>0</v>
      </c>
      <c r="BH222" s="212">
        <f t="shared" si="7"/>
        <v>0</v>
      </c>
      <c r="BI222" s="212">
        <f t="shared" si="8"/>
        <v>0</v>
      </c>
      <c r="BJ222" s="19" t="s">
        <v>23</v>
      </c>
      <c r="BK222" s="212">
        <f t="shared" si="9"/>
        <v>0</v>
      </c>
      <c r="BL222" s="19" t="s">
        <v>493</v>
      </c>
      <c r="BM222" s="19" t="s">
        <v>6382</v>
      </c>
    </row>
    <row r="223" spans="2:65" s="1" customFormat="1" ht="22.5" customHeight="1" x14ac:dyDescent="0.3">
      <c r="B223" s="37"/>
      <c r="C223" s="201" t="s">
        <v>252</v>
      </c>
      <c r="D223" s="201" t="s">
        <v>410</v>
      </c>
      <c r="E223" s="202" t="s">
        <v>4930</v>
      </c>
      <c r="F223" s="203" t="s">
        <v>4931</v>
      </c>
      <c r="G223" s="204" t="s">
        <v>1363</v>
      </c>
      <c r="H223" s="205">
        <v>1</v>
      </c>
      <c r="I223" s="206"/>
      <c r="J223" s="207">
        <f t="shared" si="0"/>
        <v>0</v>
      </c>
      <c r="K223" s="203" t="s">
        <v>36</v>
      </c>
      <c r="L223" s="57"/>
      <c r="M223" s="208" t="s">
        <v>36</v>
      </c>
      <c r="N223" s="209" t="s">
        <v>50</v>
      </c>
      <c r="O223" s="38"/>
      <c r="P223" s="210">
        <f t="shared" si="1"/>
        <v>0</v>
      </c>
      <c r="Q223" s="210">
        <v>0</v>
      </c>
      <c r="R223" s="210">
        <f t="shared" si="2"/>
        <v>0</v>
      </c>
      <c r="S223" s="210">
        <v>0</v>
      </c>
      <c r="T223" s="211">
        <f t="shared" si="3"/>
        <v>0</v>
      </c>
      <c r="AR223" s="19" t="s">
        <v>493</v>
      </c>
      <c r="AT223" s="19" t="s">
        <v>410</v>
      </c>
      <c r="AU223" s="19" t="s">
        <v>87</v>
      </c>
      <c r="AY223" s="19" t="s">
        <v>406</v>
      </c>
      <c r="BE223" s="212">
        <f t="shared" si="4"/>
        <v>0</v>
      </c>
      <c r="BF223" s="212">
        <f t="shared" si="5"/>
        <v>0</v>
      </c>
      <c r="BG223" s="212">
        <f t="shared" si="6"/>
        <v>0</v>
      </c>
      <c r="BH223" s="212">
        <f t="shared" si="7"/>
        <v>0</v>
      </c>
      <c r="BI223" s="212">
        <f t="shared" si="8"/>
        <v>0</v>
      </c>
      <c r="BJ223" s="19" t="s">
        <v>23</v>
      </c>
      <c r="BK223" s="212">
        <f t="shared" si="9"/>
        <v>0</v>
      </c>
      <c r="BL223" s="19" t="s">
        <v>493</v>
      </c>
      <c r="BM223" s="19" t="s">
        <v>6383</v>
      </c>
    </row>
    <row r="224" spans="2:65" s="1" customFormat="1" ht="22.5" customHeight="1" x14ac:dyDescent="0.3">
      <c r="B224" s="37"/>
      <c r="C224" s="201" t="s">
        <v>683</v>
      </c>
      <c r="D224" s="201" t="s">
        <v>410</v>
      </c>
      <c r="E224" s="202" t="s">
        <v>2839</v>
      </c>
      <c r="F224" s="203" t="s">
        <v>2840</v>
      </c>
      <c r="G224" s="204" t="s">
        <v>501</v>
      </c>
      <c r="H224" s="205">
        <v>2.1000000000000001E-2</v>
      </c>
      <c r="I224" s="206"/>
      <c r="J224" s="207">
        <f t="shared" si="0"/>
        <v>0</v>
      </c>
      <c r="K224" s="203" t="s">
        <v>414</v>
      </c>
      <c r="L224" s="57"/>
      <c r="M224" s="208" t="s">
        <v>36</v>
      </c>
      <c r="N224" s="209" t="s">
        <v>50</v>
      </c>
      <c r="O224" s="38"/>
      <c r="P224" s="210">
        <f t="shared" si="1"/>
        <v>0</v>
      </c>
      <c r="Q224" s="210">
        <v>0</v>
      </c>
      <c r="R224" s="210">
        <f t="shared" si="2"/>
        <v>0</v>
      </c>
      <c r="S224" s="210">
        <v>0</v>
      </c>
      <c r="T224" s="211">
        <f t="shared" si="3"/>
        <v>0</v>
      </c>
      <c r="AR224" s="19" t="s">
        <v>493</v>
      </c>
      <c r="AT224" s="19" t="s">
        <v>410</v>
      </c>
      <c r="AU224" s="19" t="s">
        <v>87</v>
      </c>
      <c r="AY224" s="19" t="s">
        <v>406</v>
      </c>
      <c r="BE224" s="212">
        <f t="shared" si="4"/>
        <v>0</v>
      </c>
      <c r="BF224" s="212">
        <f t="shared" si="5"/>
        <v>0</v>
      </c>
      <c r="BG224" s="212">
        <f t="shared" si="6"/>
        <v>0</v>
      </c>
      <c r="BH224" s="212">
        <f t="shared" si="7"/>
        <v>0</v>
      </c>
      <c r="BI224" s="212">
        <f t="shared" si="8"/>
        <v>0</v>
      </c>
      <c r="BJ224" s="19" t="s">
        <v>23</v>
      </c>
      <c r="BK224" s="212">
        <f t="shared" si="9"/>
        <v>0</v>
      </c>
      <c r="BL224" s="19" t="s">
        <v>493</v>
      </c>
      <c r="BM224" s="19" t="s">
        <v>6384</v>
      </c>
    </row>
    <row r="225" spans="2:65" s="11" customFormat="1" ht="37.35" customHeight="1" x14ac:dyDescent="0.35">
      <c r="B225" s="182"/>
      <c r="C225" s="183"/>
      <c r="D225" s="184" t="s">
        <v>78</v>
      </c>
      <c r="E225" s="185" t="s">
        <v>533</v>
      </c>
      <c r="F225" s="185" t="s">
        <v>2848</v>
      </c>
      <c r="G225" s="183"/>
      <c r="H225" s="183"/>
      <c r="I225" s="186"/>
      <c r="J225" s="187">
        <f>BK225</f>
        <v>0</v>
      </c>
      <c r="K225" s="183"/>
      <c r="L225" s="188"/>
      <c r="M225" s="189"/>
      <c r="N225" s="190"/>
      <c r="O225" s="190"/>
      <c r="P225" s="191">
        <f>P226</f>
        <v>0</v>
      </c>
      <c r="Q225" s="190"/>
      <c r="R225" s="191">
        <f>R226</f>
        <v>0</v>
      </c>
      <c r="S225" s="190"/>
      <c r="T225" s="192">
        <f>T226</f>
        <v>0</v>
      </c>
      <c r="AR225" s="193" t="s">
        <v>94</v>
      </c>
      <c r="AT225" s="194" t="s">
        <v>78</v>
      </c>
      <c r="AU225" s="194" t="s">
        <v>79</v>
      </c>
      <c r="AY225" s="193" t="s">
        <v>406</v>
      </c>
      <c r="BK225" s="195">
        <f>BK226</f>
        <v>0</v>
      </c>
    </row>
    <row r="226" spans="2:65" s="11" customFormat="1" ht="19.899999999999999" customHeight="1" x14ac:dyDescent="0.3">
      <c r="B226" s="182"/>
      <c r="C226" s="183"/>
      <c r="D226" s="198" t="s">
        <v>78</v>
      </c>
      <c r="E226" s="199" t="s">
        <v>2856</v>
      </c>
      <c r="F226" s="199" t="s">
        <v>2857</v>
      </c>
      <c r="G226" s="183"/>
      <c r="H226" s="183"/>
      <c r="I226" s="186"/>
      <c r="J226" s="200">
        <f>BK226</f>
        <v>0</v>
      </c>
      <c r="K226" s="183"/>
      <c r="L226" s="188"/>
      <c r="M226" s="189"/>
      <c r="N226" s="190"/>
      <c r="O226" s="190"/>
      <c r="P226" s="191">
        <f>SUM(P227:P228)</f>
        <v>0</v>
      </c>
      <c r="Q226" s="190"/>
      <c r="R226" s="191">
        <f>SUM(R227:R228)</f>
        <v>0</v>
      </c>
      <c r="S226" s="190"/>
      <c r="T226" s="192">
        <f>SUM(T227:T228)</f>
        <v>0</v>
      </c>
      <c r="AR226" s="193" t="s">
        <v>94</v>
      </c>
      <c r="AT226" s="194" t="s">
        <v>78</v>
      </c>
      <c r="AU226" s="194" t="s">
        <v>23</v>
      </c>
      <c r="AY226" s="193" t="s">
        <v>406</v>
      </c>
      <c r="BK226" s="195">
        <f>SUM(BK227:BK228)</f>
        <v>0</v>
      </c>
    </row>
    <row r="227" spans="2:65" s="1" customFormat="1" ht="22.5" customHeight="1" x14ac:dyDescent="0.3">
      <c r="B227" s="37"/>
      <c r="C227" s="201" t="s">
        <v>688</v>
      </c>
      <c r="D227" s="201" t="s">
        <v>410</v>
      </c>
      <c r="E227" s="202" t="s">
        <v>2859</v>
      </c>
      <c r="F227" s="203" t="s">
        <v>2860</v>
      </c>
      <c r="G227" s="204" t="s">
        <v>596</v>
      </c>
      <c r="H227" s="205">
        <v>1.8</v>
      </c>
      <c r="I227" s="206"/>
      <c r="J227" s="207">
        <f>ROUND(I227*H227,2)</f>
        <v>0</v>
      </c>
      <c r="K227" s="203" t="s">
        <v>36</v>
      </c>
      <c r="L227" s="57"/>
      <c r="M227" s="208" t="s">
        <v>36</v>
      </c>
      <c r="N227" s="209" t="s">
        <v>50</v>
      </c>
      <c r="O227" s="38"/>
      <c r="P227" s="210">
        <f>O227*H227</f>
        <v>0</v>
      </c>
      <c r="Q227" s="210">
        <v>0</v>
      </c>
      <c r="R227" s="210">
        <f>Q227*H227</f>
        <v>0</v>
      </c>
      <c r="S227" s="210">
        <v>0</v>
      </c>
      <c r="T227" s="211">
        <f>S227*H227</f>
        <v>0</v>
      </c>
      <c r="AR227" s="19" t="s">
        <v>723</v>
      </c>
      <c r="AT227" s="19" t="s">
        <v>410</v>
      </c>
      <c r="AU227" s="19" t="s">
        <v>87</v>
      </c>
      <c r="AY227" s="19" t="s">
        <v>406</v>
      </c>
      <c r="BE227" s="212">
        <f>IF(N227="základní",J227,0)</f>
        <v>0</v>
      </c>
      <c r="BF227" s="212">
        <f>IF(N227="snížená",J227,0)</f>
        <v>0</v>
      </c>
      <c r="BG227" s="212">
        <f>IF(N227="zákl. přenesená",J227,0)</f>
        <v>0</v>
      </c>
      <c r="BH227" s="212">
        <f>IF(N227="sníž. přenesená",J227,0)</f>
        <v>0</v>
      </c>
      <c r="BI227" s="212">
        <f>IF(N227="nulová",J227,0)</f>
        <v>0</v>
      </c>
      <c r="BJ227" s="19" t="s">
        <v>23</v>
      </c>
      <c r="BK227" s="212">
        <f>ROUND(I227*H227,2)</f>
        <v>0</v>
      </c>
      <c r="BL227" s="19" t="s">
        <v>723</v>
      </c>
      <c r="BM227" s="19" t="s">
        <v>6385</v>
      </c>
    </row>
    <row r="228" spans="2:65" s="13" customFormat="1" x14ac:dyDescent="0.3">
      <c r="B228" s="225"/>
      <c r="C228" s="226"/>
      <c r="D228" s="215" t="s">
        <v>417</v>
      </c>
      <c r="E228" s="227" t="s">
        <v>36</v>
      </c>
      <c r="F228" s="228" t="s">
        <v>4730</v>
      </c>
      <c r="G228" s="226"/>
      <c r="H228" s="229">
        <v>1.8</v>
      </c>
      <c r="I228" s="230"/>
      <c r="J228" s="226"/>
      <c r="K228" s="226"/>
      <c r="L228" s="231"/>
      <c r="M228" s="278"/>
      <c r="N228" s="279"/>
      <c r="O228" s="279"/>
      <c r="P228" s="279"/>
      <c r="Q228" s="279"/>
      <c r="R228" s="279"/>
      <c r="S228" s="279"/>
      <c r="T228" s="280"/>
      <c r="AT228" s="235" t="s">
        <v>417</v>
      </c>
      <c r="AU228" s="235" t="s">
        <v>87</v>
      </c>
      <c r="AV228" s="13" t="s">
        <v>87</v>
      </c>
      <c r="AW228" s="13" t="s">
        <v>43</v>
      </c>
      <c r="AX228" s="13" t="s">
        <v>23</v>
      </c>
      <c r="AY228" s="235" t="s">
        <v>406</v>
      </c>
    </row>
    <row r="229" spans="2:65" s="1" customFormat="1" ht="6.95" customHeight="1" x14ac:dyDescent="0.3">
      <c r="B229" s="52"/>
      <c r="C229" s="53"/>
      <c r="D229" s="53"/>
      <c r="E229" s="53"/>
      <c r="F229" s="53"/>
      <c r="G229" s="53"/>
      <c r="H229" s="53"/>
      <c r="I229" s="141"/>
      <c r="J229" s="53"/>
      <c r="K229" s="53"/>
      <c r="L229" s="57"/>
    </row>
  </sheetData>
  <sheetProtection password="CC35" sheet="1" objects="1" scenarios="1" formatColumns="0" formatRows="0" sort="0" autoFilter="0"/>
  <autoFilter ref="C96:K96"/>
  <mergeCells count="15">
    <mergeCell ref="E87:H87"/>
    <mergeCell ref="E85:H85"/>
    <mergeCell ref="E89:H89"/>
    <mergeCell ref="G1:H1"/>
    <mergeCell ref="L2:V2"/>
    <mergeCell ref="E49:H49"/>
    <mergeCell ref="E53:H53"/>
    <mergeCell ref="E51:H51"/>
    <mergeCell ref="E55:H55"/>
    <mergeCell ref="E83:H83"/>
    <mergeCell ref="E7:H7"/>
    <mergeCell ref="E11:H11"/>
    <mergeCell ref="E9:H9"/>
    <mergeCell ref="E13:H13"/>
    <mergeCell ref="E28:H28"/>
  </mergeCells>
  <hyperlinks>
    <hyperlink ref="F1:G1" location="C2" tooltip="Krycí list soupisu" display="1) Krycí list soupisu"/>
    <hyperlink ref="G1:H1" location="C62" tooltip="Rekapitulace" display="2) Rekapitulace"/>
    <hyperlink ref="J1" location="C96" tooltip="Soupis prací" display="3) Soupis prací"/>
    <hyperlink ref="L1:V1" location="'Rekapitulace stavby'!C2" tooltip="Rekapitulace stavby" display="Rekapitulace stavby"/>
  </hyperlinks>
  <printOptions horizontalCentered="1"/>
  <pageMargins left="0.59055118110236227" right="0.59055118110236227" top="0.59055118110236227" bottom="0.59055118110236227" header="0" footer="0"/>
  <pageSetup paperSize="9" fitToHeight="100" orientation="landscape" r:id="rId1"/>
  <headerFooter>
    <oddFooter>&amp;CStrana &amp;P z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BR1949"/>
  <sheetViews>
    <sheetView showGridLines="0" workbookViewId="0">
      <pane ySplit="1" topLeftCell="A2" activePane="bottomLeft" state="frozen"/>
      <selection pane="bottomLeft"/>
    </sheetView>
  </sheetViews>
  <sheetFormatPr defaultRowHeight="13.5" x14ac:dyDescent="0.3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15" customWidth="1"/>
    <col min="10" max="10" width="23.5" customWidth="1"/>
    <col min="11" max="11" width="15.5" customWidth="1"/>
    <col min="13" max="18" width="9.33203125" hidden="1"/>
    <col min="19" max="19" width="8.1640625" hidden="1" customWidth="1"/>
    <col min="20" max="20" width="29.6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 x14ac:dyDescent="0.3">
      <c r="A1" s="17"/>
      <c r="B1" s="294"/>
      <c r="C1" s="294"/>
      <c r="D1" s="293" t="s">
        <v>1</v>
      </c>
      <c r="E1" s="294"/>
      <c r="F1" s="295" t="s">
        <v>8574</v>
      </c>
      <c r="G1" s="427" t="s">
        <v>8575</v>
      </c>
      <c r="H1" s="427"/>
      <c r="I1" s="300"/>
      <c r="J1" s="295" t="s">
        <v>8576</v>
      </c>
      <c r="K1" s="293" t="s">
        <v>213</v>
      </c>
      <c r="L1" s="295" t="s">
        <v>8577</v>
      </c>
      <c r="M1" s="295"/>
      <c r="N1" s="295"/>
      <c r="O1" s="295"/>
      <c r="P1" s="295"/>
      <c r="Q1" s="295"/>
      <c r="R1" s="295"/>
      <c r="S1" s="295"/>
      <c r="T1" s="295"/>
      <c r="U1" s="291"/>
      <c r="V1" s="291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</row>
    <row r="2" spans="1:70" ht="36.950000000000003" customHeight="1" x14ac:dyDescent="0.3">
      <c r="L2" s="385"/>
      <c r="M2" s="385"/>
      <c r="N2" s="385"/>
      <c r="O2" s="385"/>
      <c r="P2" s="385"/>
      <c r="Q2" s="385"/>
      <c r="R2" s="385"/>
      <c r="S2" s="385"/>
      <c r="T2" s="385"/>
      <c r="U2" s="385"/>
      <c r="V2" s="385"/>
      <c r="AT2" s="19" t="s">
        <v>95</v>
      </c>
      <c r="AZ2" s="116" t="s">
        <v>214</v>
      </c>
      <c r="BA2" s="116" t="s">
        <v>36</v>
      </c>
      <c r="BB2" s="116" t="s">
        <v>36</v>
      </c>
      <c r="BC2" s="116" t="s">
        <v>215</v>
      </c>
      <c r="BD2" s="116" t="s">
        <v>87</v>
      </c>
    </row>
    <row r="3" spans="1:70" ht="6.95" customHeight="1" x14ac:dyDescent="0.3">
      <c r="B3" s="20"/>
      <c r="C3" s="21"/>
      <c r="D3" s="21"/>
      <c r="E3" s="21"/>
      <c r="F3" s="21"/>
      <c r="G3" s="21"/>
      <c r="H3" s="21"/>
      <c r="I3" s="117"/>
      <c r="J3" s="21"/>
      <c r="K3" s="22"/>
      <c r="AT3" s="19" t="s">
        <v>87</v>
      </c>
      <c r="AZ3" s="116" t="s">
        <v>216</v>
      </c>
      <c r="BA3" s="116" t="s">
        <v>36</v>
      </c>
      <c r="BB3" s="116" t="s">
        <v>36</v>
      </c>
      <c r="BC3" s="116" t="s">
        <v>217</v>
      </c>
      <c r="BD3" s="116" t="s">
        <v>87</v>
      </c>
    </row>
    <row r="4" spans="1:70" ht="36.950000000000003" customHeight="1" x14ac:dyDescent="0.3">
      <c r="B4" s="23"/>
      <c r="C4" s="24"/>
      <c r="D4" s="25" t="s">
        <v>218</v>
      </c>
      <c r="E4" s="24"/>
      <c r="F4" s="24"/>
      <c r="G4" s="24"/>
      <c r="H4" s="24"/>
      <c r="I4" s="118"/>
      <c r="J4" s="24"/>
      <c r="K4" s="26"/>
      <c r="M4" s="27" t="s">
        <v>10</v>
      </c>
      <c r="AT4" s="19" t="s">
        <v>4</v>
      </c>
      <c r="AZ4" s="116" t="s">
        <v>219</v>
      </c>
      <c r="BA4" s="116" t="s">
        <v>36</v>
      </c>
      <c r="BB4" s="116" t="s">
        <v>36</v>
      </c>
      <c r="BC4" s="116" t="s">
        <v>220</v>
      </c>
      <c r="BD4" s="116" t="s">
        <v>87</v>
      </c>
    </row>
    <row r="5" spans="1:70" ht="6.95" customHeight="1" x14ac:dyDescent="0.3">
      <c r="B5" s="23"/>
      <c r="C5" s="24"/>
      <c r="D5" s="24"/>
      <c r="E5" s="24"/>
      <c r="F5" s="24"/>
      <c r="G5" s="24"/>
      <c r="H5" s="24"/>
      <c r="I5" s="118"/>
      <c r="J5" s="24"/>
      <c r="K5" s="26"/>
      <c r="AZ5" s="116" t="s">
        <v>221</v>
      </c>
      <c r="BA5" s="116" t="s">
        <v>36</v>
      </c>
      <c r="BB5" s="116" t="s">
        <v>36</v>
      </c>
      <c r="BC5" s="116" t="s">
        <v>222</v>
      </c>
      <c r="BD5" s="116" t="s">
        <v>87</v>
      </c>
    </row>
    <row r="6" spans="1:70" ht="15" x14ac:dyDescent="0.3">
      <c r="B6" s="23"/>
      <c r="C6" s="24"/>
      <c r="D6" s="32" t="s">
        <v>16</v>
      </c>
      <c r="E6" s="24"/>
      <c r="F6" s="24"/>
      <c r="G6" s="24"/>
      <c r="H6" s="24"/>
      <c r="I6" s="118"/>
      <c r="J6" s="24"/>
      <c r="K6" s="26"/>
      <c r="AZ6" s="116" t="s">
        <v>223</v>
      </c>
      <c r="BA6" s="116" t="s">
        <v>36</v>
      </c>
      <c r="BB6" s="116" t="s">
        <v>36</v>
      </c>
      <c r="BC6" s="116" t="s">
        <v>224</v>
      </c>
      <c r="BD6" s="116" t="s">
        <v>87</v>
      </c>
    </row>
    <row r="7" spans="1:70" ht="22.5" customHeight="1" x14ac:dyDescent="0.3">
      <c r="B7" s="23"/>
      <c r="C7" s="24"/>
      <c r="D7" s="24"/>
      <c r="E7" s="428" t="str">
        <f>'Rekapitulace stavby'!K6</f>
        <v>ZLEPŠENÍ EKOLOGICKÉHO STAVU ŘEKY BEČVY V HRANICÍCH</v>
      </c>
      <c r="F7" s="414"/>
      <c r="G7" s="414"/>
      <c r="H7" s="414"/>
      <c r="I7" s="118"/>
      <c r="J7" s="24"/>
      <c r="K7" s="26"/>
      <c r="AZ7" s="116" t="s">
        <v>225</v>
      </c>
      <c r="BA7" s="116" t="s">
        <v>36</v>
      </c>
      <c r="BB7" s="116" t="s">
        <v>36</v>
      </c>
      <c r="BC7" s="116" t="s">
        <v>28</v>
      </c>
      <c r="BD7" s="116" t="s">
        <v>87</v>
      </c>
    </row>
    <row r="8" spans="1:70" ht="15" x14ac:dyDescent="0.3">
      <c r="B8" s="23"/>
      <c r="C8" s="24"/>
      <c r="D8" s="32" t="s">
        <v>226</v>
      </c>
      <c r="E8" s="24"/>
      <c r="F8" s="24"/>
      <c r="G8" s="24"/>
      <c r="H8" s="24"/>
      <c r="I8" s="118"/>
      <c r="J8" s="24"/>
      <c r="K8" s="26"/>
      <c r="AZ8" s="116" t="s">
        <v>227</v>
      </c>
      <c r="BA8" s="116" t="s">
        <v>36</v>
      </c>
      <c r="BB8" s="116" t="s">
        <v>36</v>
      </c>
      <c r="BC8" s="116" t="s">
        <v>228</v>
      </c>
      <c r="BD8" s="116" t="s">
        <v>87</v>
      </c>
    </row>
    <row r="9" spans="1:70" ht="22.5" customHeight="1" x14ac:dyDescent="0.3">
      <c r="B9" s="23"/>
      <c r="C9" s="24"/>
      <c r="D9" s="24"/>
      <c r="E9" s="428" t="s">
        <v>229</v>
      </c>
      <c r="F9" s="414"/>
      <c r="G9" s="414"/>
      <c r="H9" s="414"/>
      <c r="I9" s="118"/>
      <c r="J9" s="24"/>
      <c r="K9" s="26"/>
      <c r="AZ9" s="116" t="s">
        <v>230</v>
      </c>
      <c r="BA9" s="116" t="s">
        <v>36</v>
      </c>
      <c r="BB9" s="116" t="s">
        <v>36</v>
      </c>
      <c r="BC9" s="116" t="s">
        <v>231</v>
      </c>
      <c r="BD9" s="116" t="s">
        <v>87</v>
      </c>
    </row>
    <row r="10" spans="1:70" ht="15" x14ac:dyDescent="0.3">
      <c r="B10" s="23"/>
      <c r="C10" s="24"/>
      <c r="D10" s="32" t="s">
        <v>232</v>
      </c>
      <c r="E10" s="24"/>
      <c r="F10" s="24"/>
      <c r="G10" s="24"/>
      <c r="H10" s="24"/>
      <c r="I10" s="118"/>
      <c r="J10" s="24"/>
      <c r="K10" s="26"/>
      <c r="AZ10" s="116" t="s">
        <v>233</v>
      </c>
      <c r="BA10" s="116" t="s">
        <v>36</v>
      </c>
      <c r="BB10" s="116" t="s">
        <v>36</v>
      </c>
      <c r="BC10" s="116" t="s">
        <v>234</v>
      </c>
      <c r="BD10" s="116" t="s">
        <v>87</v>
      </c>
    </row>
    <row r="11" spans="1:70" s="1" customFormat="1" ht="22.5" customHeight="1" x14ac:dyDescent="0.3">
      <c r="B11" s="37"/>
      <c r="C11" s="38"/>
      <c r="D11" s="38"/>
      <c r="E11" s="429" t="s">
        <v>235</v>
      </c>
      <c r="F11" s="405"/>
      <c r="G11" s="405"/>
      <c r="H11" s="405"/>
      <c r="I11" s="119"/>
      <c r="J11" s="38"/>
      <c r="K11" s="41"/>
      <c r="AZ11" s="116" t="s">
        <v>236</v>
      </c>
      <c r="BA11" s="116" t="s">
        <v>36</v>
      </c>
      <c r="BB11" s="116" t="s">
        <v>36</v>
      </c>
      <c r="BC11" s="116" t="s">
        <v>237</v>
      </c>
      <c r="BD11" s="116" t="s">
        <v>87</v>
      </c>
    </row>
    <row r="12" spans="1:70" s="1" customFormat="1" ht="15" x14ac:dyDescent="0.3">
      <c r="B12" s="37"/>
      <c r="C12" s="38"/>
      <c r="D12" s="32" t="s">
        <v>238</v>
      </c>
      <c r="E12" s="38"/>
      <c r="F12" s="38"/>
      <c r="G12" s="38"/>
      <c r="H12" s="38"/>
      <c r="I12" s="119"/>
      <c r="J12" s="38"/>
      <c r="K12" s="41"/>
      <c r="AZ12" s="116" t="s">
        <v>239</v>
      </c>
      <c r="BA12" s="116" t="s">
        <v>36</v>
      </c>
      <c r="BB12" s="116" t="s">
        <v>36</v>
      </c>
      <c r="BC12" s="116" t="s">
        <v>240</v>
      </c>
      <c r="BD12" s="116" t="s">
        <v>87</v>
      </c>
    </row>
    <row r="13" spans="1:70" s="1" customFormat="1" ht="36.950000000000003" customHeight="1" x14ac:dyDescent="0.3">
      <c r="B13" s="37"/>
      <c r="C13" s="38"/>
      <c r="D13" s="38"/>
      <c r="E13" s="430" t="s">
        <v>241</v>
      </c>
      <c r="F13" s="405"/>
      <c r="G13" s="405"/>
      <c r="H13" s="405"/>
      <c r="I13" s="119"/>
      <c r="J13" s="38"/>
      <c r="K13" s="41"/>
      <c r="AZ13" s="116" t="s">
        <v>242</v>
      </c>
      <c r="BA13" s="116" t="s">
        <v>36</v>
      </c>
      <c r="BB13" s="116" t="s">
        <v>36</v>
      </c>
      <c r="BC13" s="116" t="s">
        <v>243</v>
      </c>
      <c r="BD13" s="116" t="s">
        <v>87</v>
      </c>
    </row>
    <row r="14" spans="1:70" s="1" customFormat="1" x14ac:dyDescent="0.3">
      <c r="B14" s="37"/>
      <c r="C14" s="38"/>
      <c r="D14" s="38"/>
      <c r="E14" s="38"/>
      <c r="F14" s="38"/>
      <c r="G14" s="38"/>
      <c r="H14" s="38"/>
      <c r="I14" s="119"/>
      <c r="J14" s="38"/>
      <c r="K14" s="41"/>
      <c r="AZ14" s="116" t="s">
        <v>244</v>
      </c>
      <c r="BA14" s="116" t="s">
        <v>36</v>
      </c>
      <c r="BB14" s="116" t="s">
        <v>36</v>
      </c>
      <c r="BC14" s="116" t="s">
        <v>245</v>
      </c>
      <c r="BD14" s="116" t="s">
        <v>87</v>
      </c>
    </row>
    <row r="15" spans="1:70" s="1" customFormat="1" ht="14.45" customHeight="1" x14ac:dyDescent="0.3">
      <c r="B15" s="37"/>
      <c r="C15" s="38"/>
      <c r="D15" s="32" t="s">
        <v>19</v>
      </c>
      <c r="E15" s="38"/>
      <c r="F15" s="30" t="s">
        <v>20</v>
      </c>
      <c r="G15" s="38"/>
      <c r="H15" s="38"/>
      <c r="I15" s="120" t="s">
        <v>21</v>
      </c>
      <c r="J15" s="30" t="s">
        <v>36</v>
      </c>
      <c r="K15" s="41"/>
      <c r="AZ15" s="116" t="s">
        <v>246</v>
      </c>
      <c r="BA15" s="116" t="s">
        <v>36</v>
      </c>
      <c r="BB15" s="116" t="s">
        <v>36</v>
      </c>
      <c r="BC15" s="116" t="s">
        <v>247</v>
      </c>
      <c r="BD15" s="116" t="s">
        <v>87</v>
      </c>
    </row>
    <row r="16" spans="1:70" s="1" customFormat="1" ht="14.45" customHeight="1" x14ac:dyDescent="0.3">
      <c r="B16" s="37"/>
      <c r="C16" s="38"/>
      <c r="D16" s="32" t="s">
        <v>24</v>
      </c>
      <c r="E16" s="38"/>
      <c r="F16" s="30" t="s">
        <v>25</v>
      </c>
      <c r="G16" s="38"/>
      <c r="H16" s="38"/>
      <c r="I16" s="120" t="s">
        <v>26</v>
      </c>
      <c r="J16" s="121" t="str">
        <f>'Rekapitulace stavby'!AN8</f>
        <v>6.4.2016</v>
      </c>
      <c r="K16" s="41"/>
      <c r="AZ16" s="116" t="s">
        <v>248</v>
      </c>
      <c r="BA16" s="116" t="s">
        <v>36</v>
      </c>
      <c r="BB16" s="116" t="s">
        <v>36</v>
      </c>
      <c r="BC16" s="116" t="s">
        <v>215</v>
      </c>
      <c r="BD16" s="116" t="s">
        <v>87</v>
      </c>
    </row>
    <row r="17" spans="2:56" s="1" customFormat="1" ht="10.9" customHeight="1" x14ac:dyDescent="0.3">
      <c r="B17" s="37"/>
      <c r="C17" s="38"/>
      <c r="D17" s="38"/>
      <c r="E17" s="38"/>
      <c r="F17" s="38"/>
      <c r="G17" s="38"/>
      <c r="H17" s="38"/>
      <c r="I17" s="119"/>
      <c r="J17" s="38"/>
      <c r="K17" s="41"/>
      <c r="AZ17" s="116" t="s">
        <v>249</v>
      </c>
      <c r="BA17" s="116" t="s">
        <v>36</v>
      </c>
      <c r="BB17" s="116" t="s">
        <v>36</v>
      </c>
      <c r="BC17" s="116" t="s">
        <v>250</v>
      </c>
      <c r="BD17" s="116" t="s">
        <v>87</v>
      </c>
    </row>
    <row r="18" spans="2:56" s="1" customFormat="1" ht="14.45" customHeight="1" x14ac:dyDescent="0.3">
      <c r="B18" s="37"/>
      <c r="C18" s="38"/>
      <c r="D18" s="32" t="s">
        <v>34</v>
      </c>
      <c r="E18" s="38"/>
      <c r="F18" s="38"/>
      <c r="G18" s="38"/>
      <c r="H18" s="38"/>
      <c r="I18" s="120" t="s">
        <v>35</v>
      </c>
      <c r="J18" s="30" t="s">
        <v>36</v>
      </c>
      <c r="K18" s="41"/>
      <c r="AZ18" s="116" t="s">
        <v>251</v>
      </c>
      <c r="BA18" s="116" t="s">
        <v>36</v>
      </c>
      <c r="BB18" s="116" t="s">
        <v>36</v>
      </c>
      <c r="BC18" s="116" t="s">
        <v>252</v>
      </c>
      <c r="BD18" s="116" t="s">
        <v>87</v>
      </c>
    </row>
    <row r="19" spans="2:56" s="1" customFormat="1" ht="18" customHeight="1" x14ac:dyDescent="0.3">
      <c r="B19" s="37"/>
      <c r="C19" s="38"/>
      <c r="D19" s="38"/>
      <c r="E19" s="30" t="s">
        <v>37</v>
      </c>
      <c r="F19" s="38"/>
      <c r="G19" s="38"/>
      <c r="H19" s="38"/>
      <c r="I19" s="120" t="s">
        <v>38</v>
      </c>
      <c r="J19" s="30" t="s">
        <v>36</v>
      </c>
      <c r="K19" s="41"/>
      <c r="AZ19" s="116" t="s">
        <v>253</v>
      </c>
      <c r="BA19" s="116" t="s">
        <v>36</v>
      </c>
      <c r="BB19" s="116" t="s">
        <v>36</v>
      </c>
      <c r="BC19" s="116" t="s">
        <v>254</v>
      </c>
      <c r="BD19" s="116" t="s">
        <v>87</v>
      </c>
    </row>
    <row r="20" spans="2:56" s="1" customFormat="1" ht="6.95" customHeight="1" x14ac:dyDescent="0.3">
      <c r="B20" s="37"/>
      <c r="C20" s="38"/>
      <c r="D20" s="38"/>
      <c r="E20" s="38"/>
      <c r="F20" s="38"/>
      <c r="G20" s="38"/>
      <c r="H20" s="38"/>
      <c r="I20" s="119"/>
      <c r="J20" s="38"/>
      <c r="K20" s="41"/>
      <c r="AZ20" s="116" t="s">
        <v>255</v>
      </c>
      <c r="BA20" s="116" t="s">
        <v>36</v>
      </c>
      <c r="BB20" s="116" t="s">
        <v>36</v>
      </c>
      <c r="BC20" s="116" t="s">
        <v>256</v>
      </c>
      <c r="BD20" s="116" t="s">
        <v>87</v>
      </c>
    </row>
    <row r="21" spans="2:56" s="1" customFormat="1" ht="14.45" customHeight="1" x14ac:dyDescent="0.3">
      <c r="B21" s="37"/>
      <c r="C21" s="38"/>
      <c r="D21" s="32" t="s">
        <v>39</v>
      </c>
      <c r="E21" s="38"/>
      <c r="F21" s="38"/>
      <c r="G21" s="38"/>
      <c r="H21" s="38"/>
      <c r="I21" s="120" t="s">
        <v>35</v>
      </c>
      <c r="J21" s="30" t="str">
        <f>IF('Rekapitulace stavby'!AN13="Vyplň údaj","",IF('Rekapitulace stavby'!AN13="","",'Rekapitulace stavby'!AN13))</f>
        <v/>
      </c>
      <c r="K21" s="41"/>
      <c r="AZ21" s="116" t="s">
        <v>257</v>
      </c>
      <c r="BA21" s="116" t="s">
        <v>36</v>
      </c>
      <c r="BB21" s="116" t="s">
        <v>36</v>
      </c>
      <c r="BC21" s="116" t="s">
        <v>258</v>
      </c>
      <c r="BD21" s="116" t="s">
        <v>87</v>
      </c>
    </row>
    <row r="22" spans="2:56" s="1" customFormat="1" ht="18" customHeight="1" x14ac:dyDescent="0.3">
      <c r="B22" s="37"/>
      <c r="C22" s="38"/>
      <c r="D22" s="38"/>
      <c r="E22" s="30" t="str">
        <f>IF('Rekapitulace stavby'!E14="Vyplň údaj","",IF('Rekapitulace stavby'!E14="","",'Rekapitulace stavby'!E14))</f>
        <v/>
      </c>
      <c r="F22" s="38"/>
      <c r="G22" s="38"/>
      <c r="H22" s="38"/>
      <c r="I22" s="120" t="s">
        <v>38</v>
      </c>
      <c r="J22" s="30" t="str">
        <f>IF('Rekapitulace stavby'!AN14="Vyplň údaj","",IF('Rekapitulace stavby'!AN14="","",'Rekapitulace stavby'!AN14))</f>
        <v/>
      </c>
      <c r="K22" s="41"/>
      <c r="AZ22" s="116" t="s">
        <v>259</v>
      </c>
      <c r="BA22" s="116" t="s">
        <v>36</v>
      </c>
      <c r="BB22" s="116" t="s">
        <v>36</v>
      </c>
      <c r="BC22" s="116" t="s">
        <v>260</v>
      </c>
      <c r="BD22" s="116" t="s">
        <v>87</v>
      </c>
    </row>
    <row r="23" spans="2:56" s="1" customFormat="1" ht="6.95" customHeight="1" x14ac:dyDescent="0.3">
      <c r="B23" s="37"/>
      <c r="C23" s="38"/>
      <c r="D23" s="38"/>
      <c r="E23" s="38"/>
      <c r="F23" s="38"/>
      <c r="G23" s="38"/>
      <c r="H23" s="38"/>
      <c r="I23" s="119"/>
      <c r="J23" s="38"/>
      <c r="K23" s="41"/>
      <c r="AZ23" s="116" t="s">
        <v>261</v>
      </c>
      <c r="BA23" s="116" t="s">
        <v>36</v>
      </c>
      <c r="BB23" s="116" t="s">
        <v>36</v>
      </c>
      <c r="BC23" s="116" t="s">
        <v>262</v>
      </c>
      <c r="BD23" s="116" t="s">
        <v>87</v>
      </c>
    </row>
    <row r="24" spans="2:56" s="1" customFormat="1" ht="14.45" customHeight="1" x14ac:dyDescent="0.3">
      <c r="B24" s="37"/>
      <c r="C24" s="38"/>
      <c r="D24" s="32" t="s">
        <v>41</v>
      </c>
      <c r="E24" s="38"/>
      <c r="F24" s="38"/>
      <c r="G24" s="38"/>
      <c r="H24" s="38"/>
      <c r="I24" s="120" t="s">
        <v>35</v>
      </c>
      <c r="J24" s="30" t="s">
        <v>36</v>
      </c>
      <c r="K24" s="41"/>
      <c r="AZ24" s="116" t="s">
        <v>263</v>
      </c>
      <c r="BA24" s="116" t="s">
        <v>36</v>
      </c>
      <c r="BB24" s="116" t="s">
        <v>36</v>
      </c>
      <c r="BC24" s="116" t="s">
        <v>264</v>
      </c>
      <c r="BD24" s="116" t="s">
        <v>87</v>
      </c>
    </row>
    <row r="25" spans="2:56" s="1" customFormat="1" ht="18" customHeight="1" x14ac:dyDescent="0.3">
      <c r="B25" s="37"/>
      <c r="C25" s="38"/>
      <c r="D25" s="38"/>
      <c r="E25" s="30" t="s">
        <v>42</v>
      </c>
      <c r="F25" s="38"/>
      <c r="G25" s="38"/>
      <c r="H25" s="38"/>
      <c r="I25" s="120" t="s">
        <v>38</v>
      </c>
      <c r="J25" s="30" t="s">
        <v>36</v>
      </c>
      <c r="K25" s="41"/>
      <c r="AZ25" s="116" t="s">
        <v>265</v>
      </c>
      <c r="BA25" s="116" t="s">
        <v>36</v>
      </c>
      <c r="BB25" s="116" t="s">
        <v>36</v>
      </c>
      <c r="BC25" s="116" t="s">
        <v>266</v>
      </c>
      <c r="BD25" s="116" t="s">
        <v>87</v>
      </c>
    </row>
    <row r="26" spans="2:56" s="1" customFormat="1" ht="6.95" customHeight="1" x14ac:dyDescent="0.3">
      <c r="B26" s="37"/>
      <c r="C26" s="38"/>
      <c r="D26" s="38"/>
      <c r="E26" s="38"/>
      <c r="F26" s="38"/>
      <c r="G26" s="38"/>
      <c r="H26" s="38"/>
      <c r="I26" s="119"/>
      <c r="J26" s="38"/>
      <c r="K26" s="41"/>
      <c r="AZ26" s="116" t="s">
        <v>267</v>
      </c>
      <c r="BA26" s="116" t="s">
        <v>36</v>
      </c>
      <c r="BB26" s="116" t="s">
        <v>36</v>
      </c>
      <c r="BC26" s="116" t="s">
        <v>268</v>
      </c>
      <c r="BD26" s="116" t="s">
        <v>87</v>
      </c>
    </row>
    <row r="27" spans="2:56" s="1" customFormat="1" ht="14.45" customHeight="1" x14ac:dyDescent="0.3">
      <c r="B27" s="37"/>
      <c r="C27" s="38"/>
      <c r="D27" s="32" t="s">
        <v>44</v>
      </c>
      <c r="E27" s="38"/>
      <c r="F27" s="38"/>
      <c r="G27" s="38"/>
      <c r="H27" s="38"/>
      <c r="I27" s="119"/>
      <c r="J27" s="38"/>
      <c r="K27" s="41"/>
      <c r="AZ27" s="116" t="s">
        <v>269</v>
      </c>
      <c r="BA27" s="116" t="s">
        <v>36</v>
      </c>
      <c r="BB27" s="116" t="s">
        <v>36</v>
      </c>
      <c r="BC27" s="116" t="s">
        <v>270</v>
      </c>
      <c r="BD27" s="116" t="s">
        <v>87</v>
      </c>
    </row>
    <row r="28" spans="2:56" s="7" customFormat="1" ht="22.5" customHeight="1" x14ac:dyDescent="0.3">
      <c r="B28" s="122"/>
      <c r="C28" s="123"/>
      <c r="D28" s="123"/>
      <c r="E28" s="417" t="s">
        <v>36</v>
      </c>
      <c r="F28" s="431"/>
      <c r="G28" s="431"/>
      <c r="H28" s="431"/>
      <c r="I28" s="124"/>
      <c r="J28" s="123"/>
      <c r="K28" s="125"/>
      <c r="AZ28" s="126" t="s">
        <v>271</v>
      </c>
      <c r="BA28" s="126" t="s">
        <v>36</v>
      </c>
      <c r="BB28" s="126" t="s">
        <v>36</v>
      </c>
      <c r="BC28" s="126" t="s">
        <v>272</v>
      </c>
      <c r="BD28" s="126" t="s">
        <v>87</v>
      </c>
    </row>
    <row r="29" spans="2:56" s="1" customFormat="1" ht="6.95" customHeight="1" x14ac:dyDescent="0.3">
      <c r="B29" s="37"/>
      <c r="C29" s="38"/>
      <c r="D29" s="38"/>
      <c r="E29" s="38"/>
      <c r="F29" s="38"/>
      <c r="G29" s="38"/>
      <c r="H29" s="38"/>
      <c r="I29" s="119"/>
      <c r="J29" s="38"/>
      <c r="K29" s="41"/>
      <c r="AZ29" s="116" t="s">
        <v>273</v>
      </c>
      <c r="BA29" s="116" t="s">
        <v>36</v>
      </c>
      <c r="BB29" s="116" t="s">
        <v>36</v>
      </c>
      <c r="BC29" s="116" t="s">
        <v>274</v>
      </c>
      <c r="BD29" s="116" t="s">
        <v>87</v>
      </c>
    </row>
    <row r="30" spans="2:56" s="1" customFormat="1" ht="6.95" customHeight="1" x14ac:dyDescent="0.3">
      <c r="B30" s="37"/>
      <c r="C30" s="38"/>
      <c r="D30" s="81"/>
      <c r="E30" s="81"/>
      <c r="F30" s="81"/>
      <c r="G30" s="81"/>
      <c r="H30" s="81"/>
      <c r="I30" s="127"/>
      <c r="J30" s="81"/>
      <c r="K30" s="128"/>
      <c r="AZ30" s="116" t="s">
        <v>275</v>
      </c>
      <c r="BA30" s="116" t="s">
        <v>36</v>
      </c>
      <c r="BB30" s="116" t="s">
        <v>36</v>
      </c>
      <c r="BC30" s="116" t="s">
        <v>276</v>
      </c>
      <c r="BD30" s="116" t="s">
        <v>87</v>
      </c>
    </row>
    <row r="31" spans="2:56" s="1" customFormat="1" ht="25.35" customHeight="1" x14ac:dyDescent="0.3">
      <c r="B31" s="37"/>
      <c r="C31" s="38"/>
      <c r="D31" s="129" t="s">
        <v>45</v>
      </c>
      <c r="E31" s="38"/>
      <c r="F31" s="38"/>
      <c r="G31" s="38"/>
      <c r="H31" s="38"/>
      <c r="I31" s="119"/>
      <c r="J31" s="130">
        <f>ROUND(J107,2)</f>
        <v>0</v>
      </c>
      <c r="K31" s="41"/>
      <c r="AZ31" s="116" t="s">
        <v>277</v>
      </c>
      <c r="BA31" s="116" t="s">
        <v>36</v>
      </c>
      <c r="BB31" s="116" t="s">
        <v>36</v>
      </c>
      <c r="BC31" s="116" t="s">
        <v>278</v>
      </c>
      <c r="BD31" s="116" t="s">
        <v>87</v>
      </c>
    </row>
    <row r="32" spans="2:56" s="1" customFormat="1" ht="6.95" customHeight="1" x14ac:dyDescent="0.3">
      <c r="B32" s="37"/>
      <c r="C32" s="38"/>
      <c r="D32" s="81"/>
      <c r="E32" s="81"/>
      <c r="F32" s="81"/>
      <c r="G32" s="81"/>
      <c r="H32" s="81"/>
      <c r="I32" s="127"/>
      <c r="J32" s="81"/>
      <c r="K32" s="128"/>
      <c r="AZ32" s="116" t="s">
        <v>279</v>
      </c>
      <c r="BA32" s="116" t="s">
        <v>36</v>
      </c>
      <c r="BB32" s="116" t="s">
        <v>36</v>
      </c>
      <c r="BC32" s="116" t="s">
        <v>280</v>
      </c>
      <c r="BD32" s="116" t="s">
        <v>87</v>
      </c>
    </row>
    <row r="33" spans="2:56" s="1" customFormat="1" ht="14.45" customHeight="1" x14ac:dyDescent="0.3">
      <c r="B33" s="37"/>
      <c r="C33" s="38"/>
      <c r="D33" s="38"/>
      <c r="E33" s="38"/>
      <c r="F33" s="42" t="s">
        <v>47</v>
      </c>
      <c r="G33" s="38"/>
      <c r="H33" s="38"/>
      <c r="I33" s="131" t="s">
        <v>46</v>
      </c>
      <c r="J33" s="42" t="s">
        <v>48</v>
      </c>
      <c r="K33" s="41"/>
      <c r="AZ33" s="116" t="s">
        <v>281</v>
      </c>
      <c r="BA33" s="116" t="s">
        <v>36</v>
      </c>
      <c r="BB33" s="116" t="s">
        <v>36</v>
      </c>
      <c r="BC33" s="116" t="s">
        <v>282</v>
      </c>
      <c r="BD33" s="116" t="s">
        <v>87</v>
      </c>
    </row>
    <row r="34" spans="2:56" s="1" customFormat="1" ht="14.45" customHeight="1" x14ac:dyDescent="0.3">
      <c r="B34" s="37"/>
      <c r="C34" s="38"/>
      <c r="D34" s="45" t="s">
        <v>49</v>
      </c>
      <c r="E34" s="45" t="s">
        <v>50</v>
      </c>
      <c r="F34" s="132">
        <f>ROUND(SUM(BE107:BE1948), 2)</f>
        <v>0</v>
      </c>
      <c r="G34" s="38"/>
      <c r="H34" s="38"/>
      <c r="I34" s="133">
        <v>0.21</v>
      </c>
      <c r="J34" s="132">
        <f>ROUND(ROUND((SUM(BE107:BE1948)), 2)*I34, 2)</f>
        <v>0</v>
      </c>
      <c r="K34" s="41"/>
      <c r="AZ34" s="116" t="s">
        <v>283</v>
      </c>
      <c r="BA34" s="116" t="s">
        <v>36</v>
      </c>
      <c r="BB34" s="116" t="s">
        <v>36</v>
      </c>
      <c r="BC34" s="116" t="s">
        <v>278</v>
      </c>
      <c r="BD34" s="116" t="s">
        <v>87</v>
      </c>
    </row>
    <row r="35" spans="2:56" s="1" customFormat="1" ht="14.45" customHeight="1" x14ac:dyDescent="0.3">
      <c r="B35" s="37"/>
      <c r="C35" s="38"/>
      <c r="D35" s="38"/>
      <c r="E35" s="45" t="s">
        <v>51</v>
      </c>
      <c r="F35" s="132">
        <f>ROUND(SUM(BF107:BF1948), 2)</f>
        <v>0</v>
      </c>
      <c r="G35" s="38"/>
      <c r="H35" s="38"/>
      <c r="I35" s="133">
        <v>0.15</v>
      </c>
      <c r="J35" s="132">
        <f>ROUND(ROUND((SUM(BF107:BF1948)), 2)*I35, 2)</f>
        <v>0</v>
      </c>
      <c r="K35" s="41"/>
      <c r="AZ35" s="116" t="s">
        <v>284</v>
      </c>
      <c r="BA35" s="116" t="s">
        <v>36</v>
      </c>
      <c r="BB35" s="116" t="s">
        <v>36</v>
      </c>
      <c r="BC35" s="116" t="s">
        <v>285</v>
      </c>
      <c r="BD35" s="116" t="s">
        <v>87</v>
      </c>
    </row>
    <row r="36" spans="2:56" s="1" customFormat="1" ht="14.45" hidden="1" customHeight="1" x14ac:dyDescent="0.3">
      <c r="B36" s="37"/>
      <c r="C36" s="38"/>
      <c r="D36" s="38"/>
      <c r="E36" s="45" t="s">
        <v>52</v>
      </c>
      <c r="F36" s="132">
        <f>ROUND(SUM(BG107:BG1948), 2)</f>
        <v>0</v>
      </c>
      <c r="G36" s="38"/>
      <c r="H36" s="38"/>
      <c r="I36" s="133">
        <v>0.21</v>
      </c>
      <c r="J36" s="132">
        <v>0</v>
      </c>
      <c r="K36" s="41"/>
      <c r="AZ36" s="116" t="s">
        <v>286</v>
      </c>
      <c r="BA36" s="116" t="s">
        <v>36</v>
      </c>
      <c r="BB36" s="116" t="s">
        <v>36</v>
      </c>
      <c r="BC36" s="116" t="s">
        <v>287</v>
      </c>
      <c r="BD36" s="116" t="s">
        <v>87</v>
      </c>
    </row>
    <row r="37" spans="2:56" s="1" customFormat="1" ht="14.45" hidden="1" customHeight="1" x14ac:dyDescent="0.3">
      <c r="B37" s="37"/>
      <c r="C37" s="38"/>
      <c r="D37" s="38"/>
      <c r="E37" s="45" t="s">
        <v>53</v>
      </c>
      <c r="F37" s="132">
        <f>ROUND(SUM(BH107:BH1948), 2)</f>
        <v>0</v>
      </c>
      <c r="G37" s="38"/>
      <c r="H37" s="38"/>
      <c r="I37" s="133">
        <v>0.15</v>
      </c>
      <c r="J37" s="132">
        <v>0</v>
      </c>
      <c r="K37" s="41"/>
      <c r="AZ37" s="116" t="s">
        <v>288</v>
      </c>
      <c r="BA37" s="116" t="s">
        <v>36</v>
      </c>
      <c r="BB37" s="116" t="s">
        <v>36</v>
      </c>
      <c r="BC37" s="116" t="s">
        <v>289</v>
      </c>
      <c r="BD37" s="116" t="s">
        <v>87</v>
      </c>
    </row>
    <row r="38" spans="2:56" s="1" customFormat="1" ht="14.45" hidden="1" customHeight="1" x14ac:dyDescent="0.3">
      <c r="B38" s="37"/>
      <c r="C38" s="38"/>
      <c r="D38" s="38"/>
      <c r="E38" s="45" t="s">
        <v>54</v>
      </c>
      <c r="F38" s="132">
        <f>ROUND(SUM(BI107:BI1948), 2)</f>
        <v>0</v>
      </c>
      <c r="G38" s="38"/>
      <c r="H38" s="38"/>
      <c r="I38" s="133">
        <v>0</v>
      </c>
      <c r="J38" s="132">
        <v>0</v>
      </c>
      <c r="K38" s="41"/>
      <c r="AZ38" s="116" t="s">
        <v>290</v>
      </c>
      <c r="BA38" s="116" t="s">
        <v>36</v>
      </c>
      <c r="BB38" s="116" t="s">
        <v>36</v>
      </c>
      <c r="BC38" s="116" t="s">
        <v>291</v>
      </c>
      <c r="BD38" s="116" t="s">
        <v>87</v>
      </c>
    </row>
    <row r="39" spans="2:56" s="1" customFormat="1" ht="6.95" customHeight="1" x14ac:dyDescent="0.3">
      <c r="B39" s="37"/>
      <c r="C39" s="38"/>
      <c r="D39" s="38"/>
      <c r="E39" s="38"/>
      <c r="F39" s="38"/>
      <c r="G39" s="38"/>
      <c r="H39" s="38"/>
      <c r="I39" s="119"/>
      <c r="J39" s="38"/>
      <c r="K39" s="41"/>
      <c r="AZ39" s="116" t="s">
        <v>292</v>
      </c>
      <c r="BA39" s="116" t="s">
        <v>36</v>
      </c>
      <c r="BB39" s="116" t="s">
        <v>36</v>
      </c>
      <c r="BC39" s="116" t="s">
        <v>293</v>
      </c>
      <c r="BD39" s="116" t="s">
        <v>87</v>
      </c>
    </row>
    <row r="40" spans="2:56" s="1" customFormat="1" ht="25.35" customHeight="1" x14ac:dyDescent="0.3">
      <c r="B40" s="37"/>
      <c r="C40" s="134"/>
      <c r="D40" s="135" t="s">
        <v>55</v>
      </c>
      <c r="E40" s="75"/>
      <c r="F40" s="75"/>
      <c r="G40" s="136" t="s">
        <v>56</v>
      </c>
      <c r="H40" s="137" t="s">
        <v>57</v>
      </c>
      <c r="I40" s="138"/>
      <c r="J40" s="139">
        <f>SUM(J31:J38)</f>
        <v>0</v>
      </c>
      <c r="K40" s="140"/>
      <c r="AZ40" s="116" t="s">
        <v>294</v>
      </c>
      <c r="BA40" s="116" t="s">
        <v>36</v>
      </c>
      <c r="BB40" s="116" t="s">
        <v>36</v>
      </c>
      <c r="BC40" s="116" t="s">
        <v>295</v>
      </c>
      <c r="BD40" s="116" t="s">
        <v>87</v>
      </c>
    </row>
    <row r="41" spans="2:56" s="1" customFormat="1" ht="14.45" customHeight="1" x14ac:dyDescent="0.3">
      <c r="B41" s="52"/>
      <c r="C41" s="53"/>
      <c r="D41" s="53"/>
      <c r="E41" s="53"/>
      <c r="F41" s="53"/>
      <c r="G41" s="53"/>
      <c r="H41" s="53"/>
      <c r="I41" s="141"/>
      <c r="J41" s="53"/>
      <c r="K41" s="54"/>
      <c r="AZ41" s="116" t="s">
        <v>296</v>
      </c>
      <c r="BA41" s="116" t="s">
        <v>36</v>
      </c>
      <c r="BB41" s="116" t="s">
        <v>36</v>
      </c>
      <c r="BC41" s="116" t="s">
        <v>297</v>
      </c>
      <c r="BD41" s="116" t="s">
        <v>87</v>
      </c>
    </row>
    <row r="42" spans="2:56" x14ac:dyDescent="0.3">
      <c r="AZ42" s="116" t="s">
        <v>298</v>
      </c>
      <c r="BA42" s="116" t="s">
        <v>36</v>
      </c>
      <c r="BB42" s="116" t="s">
        <v>36</v>
      </c>
      <c r="BC42" s="116" t="s">
        <v>299</v>
      </c>
      <c r="BD42" s="116" t="s">
        <v>87</v>
      </c>
    </row>
    <row r="43" spans="2:56" x14ac:dyDescent="0.3">
      <c r="AZ43" s="116" t="s">
        <v>300</v>
      </c>
      <c r="BA43" s="116" t="s">
        <v>36</v>
      </c>
      <c r="BB43" s="116" t="s">
        <v>36</v>
      </c>
      <c r="BC43" s="116" t="s">
        <v>299</v>
      </c>
      <c r="BD43" s="116" t="s">
        <v>87</v>
      </c>
    </row>
    <row r="44" spans="2:56" x14ac:dyDescent="0.3">
      <c r="AZ44" s="116" t="s">
        <v>301</v>
      </c>
      <c r="BA44" s="116" t="s">
        <v>36</v>
      </c>
      <c r="BB44" s="116" t="s">
        <v>36</v>
      </c>
      <c r="BC44" s="116" t="s">
        <v>302</v>
      </c>
      <c r="BD44" s="116" t="s">
        <v>87</v>
      </c>
    </row>
    <row r="45" spans="2:56" s="1" customFormat="1" ht="6.95" customHeight="1" x14ac:dyDescent="0.3">
      <c r="B45" s="142"/>
      <c r="C45" s="143"/>
      <c r="D45" s="143"/>
      <c r="E45" s="143"/>
      <c r="F45" s="143"/>
      <c r="G45" s="143"/>
      <c r="H45" s="143"/>
      <c r="I45" s="144"/>
      <c r="J45" s="143"/>
      <c r="K45" s="145"/>
      <c r="AZ45" s="116" t="s">
        <v>303</v>
      </c>
      <c r="BA45" s="116" t="s">
        <v>36</v>
      </c>
      <c r="BB45" s="116" t="s">
        <v>36</v>
      </c>
      <c r="BC45" s="116" t="s">
        <v>304</v>
      </c>
      <c r="BD45" s="116" t="s">
        <v>87</v>
      </c>
    </row>
    <row r="46" spans="2:56" s="1" customFormat="1" ht="36.950000000000003" customHeight="1" x14ac:dyDescent="0.3">
      <c r="B46" s="37"/>
      <c r="C46" s="25" t="s">
        <v>305</v>
      </c>
      <c r="D46" s="38"/>
      <c r="E46" s="38"/>
      <c r="F46" s="38"/>
      <c r="G46" s="38"/>
      <c r="H46" s="38"/>
      <c r="I46" s="119"/>
      <c r="J46" s="38"/>
      <c r="K46" s="41"/>
      <c r="AZ46" s="116" t="s">
        <v>306</v>
      </c>
      <c r="BA46" s="116" t="s">
        <v>36</v>
      </c>
      <c r="BB46" s="116" t="s">
        <v>36</v>
      </c>
      <c r="BC46" s="116" t="s">
        <v>307</v>
      </c>
      <c r="BD46" s="116" t="s">
        <v>87</v>
      </c>
    </row>
    <row r="47" spans="2:56" s="1" customFormat="1" ht="6.95" customHeight="1" x14ac:dyDescent="0.3">
      <c r="B47" s="37"/>
      <c r="C47" s="38"/>
      <c r="D47" s="38"/>
      <c r="E47" s="38"/>
      <c r="F47" s="38"/>
      <c r="G47" s="38"/>
      <c r="H47" s="38"/>
      <c r="I47" s="119"/>
      <c r="J47" s="38"/>
      <c r="K47" s="41"/>
      <c r="AZ47" s="116" t="s">
        <v>308</v>
      </c>
      <c r="BA47" s="116" t="s">
        <v>36</v>
      </c>
      <c r="BB47" s="116" t="s">
        <v>36</v>
      </c>
      <c r="BC47" s="116" t="s">
        <v>228</v>
      </c>
      <c r="BD47" s="116" t="s">
        <v>87</v>
      </c>
    </row>
    <row r="48" spans="2:56" s="1" customFormat="1" ht="14.45" customHeight="1" x14ac:dyDescent="0.3">
      <c r="B48" s="37"/>
      <c r="C48" s="32" t="s">
        <v>16</v>
      </c>
      <c r="D48" s="38"/>
      <c r="E48" s="38"/>
      <c r="F48" s="38"/>
      <c r="G48" s="38"/>
      <c r="H48" s="38"/>
      <c r="I48" s="119"/>
      <c r="J48" s="38"/>
      <c r="K48" s="41"/>
      <c r="AZ48" s="116" t="s">
        <v>309</v>
      </c>
      <c r="BA48" s="116" t="s">
        <v>36</v>
      </c>
      <c r="BB48" s="116" t="s">
        <v>36</v>
      </c>
      <c r="BC48" s="116" t="s">
        <v>217</v>
      </c>
      <c r="BD48" s="116" t="s">
        <v>87</v>
      </c>
    </row>
    <row r="49" spans="2:56" s="1" customFormat="1" ht="22.5" customHeight="1" x14ac:dyDescent="0.3">
      <c r="B49" s="37"/>
      <c r="C49" s="38"/>
      <c r="D49" s="38"/>
      <c r="E49" s="428" t="str">
        <f>E7</f>
        <v>ZLEPŠENÍ EKOLOGICKÉHO STAVU ŘEKY BEČVY V HRANICÍCH</v>
      </c>
      <c r="F49" s="405"/>
      <c r="G49" s="405"/>
      <c r="H49" s="405"/>
      <c r="I49" s="119"/>
      <c r="J49" s="38"/>
      <c r="K49" s="41"/>
      <c r="AZ49" s="116" t="s">
        <v>310</v>
      </c>
      <c r="BA49" s="116" t="s">
        <v>36</v>
      </c>
      <c r="BB49" s="116" t="s">
        <v>36</v>
      </c>
      <c r="BC49" s="116" t="s">
        <v>222</v>
      </c>
      <c r="BD49" s="116" t="s">
        <v>87</v>
      </c>
    </row>
    <row r="50" spans="2:56" ht="15" x14ac:dyDescent="0.3">
      <c r="B50" s="23"/>
      <c r="C50" s="32" t="s">
        <v>226</v>
      </c>
      <c r="D50" s="24"/>
      <c r="E50" s="24"/>
      <c r="F50" s="24"/>
      <c r="G50" s="24"/>
      <c r="H50" s="24"/>
      <c r="I50" s="118"/>
      <c r="J50" s="24"/>
      <c r="K50" s="26"/>
      <c r="AZ50" s="116" t="s">
        <v>311</v>
      </c>
      <c r="BA50" s="116" t="s">
        <v>36</v>
      </c>
      <c r="BB50" s="116" t="s">
        <v>36</v>
      </c>
      <c r="BC50" s="116" t="s">
        <v>312</v>
      </c>
      <c r="BD50" s="116" t="s">
        <v>87</v>
      </c>
    </row>
    <row r="51" spans="2:56" ht="22.5" customHeight="1" x14ac:dyDescent="0.3">
      <c r="B51" s="23"/>
      <c r="C51" s="24"/>
      <c r="D51" s="24"/>
      <c r="E51" s="428" t="s">
        <v>229</v>
      </c>
      <c r="F51" s="414"/>
      <c r="G51" s="414"/>
      <c r="H51" s="414"/>
      <c r="I51" s="118"/>
      <c r="J51" s="24"/>
      <c r="K51" s="26"/>
      <c r="AZ51" s="116" t="s">
        <v>313</v>
      </c>
      <c r="BA51" s="116" t="s">
        <v>36</v>
      </c>
      <c r="BB51" s="116" t="s">
        <v>36</v>
      </c>
      <c r="BC51" s="116" t="s">
        <v>314</v>
      </c>
      <c r="BD51" s="116" t="s">
        <v>87</v>
      </c>
    </row>
    <row r="52" spans="2:56" ht="15" x14ac:dyDescent="0.3">
      <c r="B52" s="23"/>
      <c r="C52" s="32" t="s">
        <v>232</v>
      </c>
      <c r="D52" s="24"/>
      <c r="E52" s="24"/>
      <c r="F52" s="24"/>
      <c r="G52" s="24"/>
      <c r="H52" s="24"/>
      <c r="I52" s="118"/>
      <c r="J52" s="24"/>
      <c r="K52" s="26"/>
      <c r="AZ52" s="116" t="s">
        <v>315</v>
      </c>
      <c r="BA52" s="116" t="s">
        <v>36</v>
      </c>
      <c r="BB52" s="116" t="s">
        <v>36</v>
      </c>
      <c r="BC52" s="116" t="s">
        <v>316</v>
      </c>
      <c r="BD52" s="116" t="s">
        <v>87</v>
      </c>
    </row>
    <row r="53" spans="2:56" s="1" customFormat="1" ht="22.5" customHeight="1" x14ac:dyDescent="0.3">
      <c r="B53" s="37"/>
      <c r="C53" s="38"/>
      <c r="D53" s="38"/>
      <c r="E53" s="429" t="s">
        <v>235</v>
      </c>
      <c r="F53" s="405"/>
      <c r="G53" s="405"/>
      <c r="H53" s="405"/>
      <c r="I53" s="119"/>
      <c r="J53" s="38"/>
      <c r="K53" s="41"/>
      <c r="AZ53" s="116" t="s">
        <v>317</v>
      </c>
      <c r="BA53" s="116" t="s">
        <v>36</v>
      </c>
      <c r="BB53" s="116" t="s">
        <v>36</v>
      </c>
      <c r="BC53" s="116" t="s">
        <v>318</v>
      </c>
      <c r="BD53" s="116" t="s">
        <v>87</v>
      </c>
    </row>
    <row r="54" spans="2:56" s="1" customFormat="1" ht="14.45" customHeight="1" x14ac:dyDescent="0.3">
      <c r="B54" s="37"/>
      <c r="C54" s="32" t="s">
        <v>238</v>
      </c>
      <c r="D54" s="38"/>
      <c r="E54" s="38"/>
      <c r="F54" s="38"/>
      <c r="G54" s="38"/>
      <c r="H54" s="38"/>
      <c r="I54" s="119"/>
      <c r="J54" s="38"/>
      <c r="K54" s="41"/>
      <c r="AZ54" s="116" t="s">
        <v>319</v>
      </c>
      <c r="BA54" s="116" t="s">
        <v>36</v>
      </c>
      <c r="BB54" s="116" t="s">
        <v>36</v>
      </c>
      <c r="BC54" s="116" t="s">
        <v>320</v>
      </c>
      <c r="BD54" s="116" t="s">
        <v>87</v>
      </c>
    </row>
    <row r="55" spans="2:56" s="1" customFormat="1" ht="23.25" customHeight="1" x14ac:dyDescent="0.3">
      <c r="B55" s="37"/>
      <c r="C55" s="38"/>
      <c r="D55" s="38"/>
      <c r="E55" s="430" t="str">
        <f>E13</f>
        <v>SO 10.1 - Retenční nádrž RN1A</v>
      </c>
      <c r="F55" s="405"/>
      <c r="G55" s="405"/>
      <c r="H55" s="405"/>
      <c r="I55" s="119"/>
      <c r="J55" s="38"/>
      <c r="K55" s="41"/>
      <c r="AZ55" s="116" t="s">
        <v>321</v>
      </c>
      <c r="BA55" s="116" t="s">
        <v>36</v>
      </c>
      <c r="BB55" s="116" t="s">
        <v>36</v>
      </c>
      <c r="BC55" s="116" t="s">
        <v>293</v>
      </c>
      <c r="BD55" s="116" t="s">
        <v>87</v>
      </c>
    </row>
    <row r="56" spans="2:56" s="1" customFormat="1" ht="6.95" customHeight="1" x14ac:dyDescent="0.3">
      <c r="B56" s="37"/>
      <c r="C56" s="38"/>
      <c r="D56" s="38"/>
      <c r="E56" s="38"/>
      <c r="F56" s="38"/>
      <c r="G56" s="38"/>
      <c r="H56" s="38"/>
      <c r="I56" s="119"/>
      <c r="J56" s="38"/>
      <c r="K56" s="41"/>
      <c r="AZ56" s="116" t="s">
        <v>322</v>
      </c>
      <c r="BA56" s="116" t="s">
        <v>36</v>
      </c>
      <c r="BB56" s="116" t="s">
        <v>36</v>
      </c>
      <c r="BC56" s="116" t="s">
        <v>323</v>
      </c>
      <c r="BD56" s="116" t="s">
        <v>87</v>
      </c>
    </row>
    <row r="57" spans="2:56" s="1" customFormat="1" ht="18" customHeight="1" x14ac:dyDescent="0.3">
      <c r="B57" s="37"/>
      <c r="C57" s="32" t="s">
        <v>24</v>
      </c>
      <c r="D57" s="38"/>
      <c r="E57" s="38"/>
      <c r="F57" s="30" t="str">
        <f>F16</f>
        <v>HRANICE - DRAHOTUŠE</v>
      </c>
      <c r="G57" s="38"/>
      <c r="H57" s="38"/>
      <c r="I57" s="120" t="s">
        <v>26</v>
      </c>
      <c r="J57" s="121" t="str">
        <f>IF(J16="","",J16)</f>
        <v>6.4.2016</v>
      </c>
      <c r="K57" s="41"/>
      <c r="AZ57" s="116" t="s">
        <v>324</v>
      </c>
      <c r="BA57" s="116" t="s">
        <v>36</v>
      </c>
      <c r="BB57" s="116" t="s">
        <v>36</v>
      </c>
      <c r="BC57" s="116" t="s">
        <v>264</v>
      </c>
      <c r="BD57" s="116" t="s">
        <v>87</v>
      </c>
    </row>
    <row r="58" spans="2:56" s="1" customFormat="1" ht="6.95" customHeight="1" x14ac:dyDescent="0.3">
      <c r="B58" s="37"/>
      <c r="C58" s="38"/>
      <c r="D58" s="38"/>
      <c r="E58" s="38"/>
      <c r="F58" s="38"/>
      <c r="G58" s="38"/>
      <c r="H58" s="38"/>
      <c r="I58" s="119"/>
      <c r="J58" s="38"/>
      <c r="K58" s="41"/>
      <c r="AZ58" s="116" t="s">
        <v>325</v>
      </c>
      <c r="BA58" s="116" t="s">
        <v>36</v>
      </c>
      <c r="BB58" s="116" t="s">
        <v>36</v>
      </c>
      <c r="BC58" s="116" t="s">
        <v>326</v>
      </c>
      <c r="BD58" s="116" t="s">
        <v>87</v>
      </c>
    </row>
    <row r="59" spans="2:56" s="1" customFormat="1" ht="15" x14ac:dyDescent="0.3">
      <c r="B59" s="37"/>
      <c r="C59" s="32" t="s">
        <v>34</v>
      </c>
      <c r="D59" s="38"/>
      <c r="E59" s="38"/>
      <c r="F59" s="30" t="str">
        <f>E19</f>
        <v>VODOVODY A KANALIZACE PŘEROV a.s.</v>
      </c>
      <c r="G59" s="38"/>
      <c r="H59" s="38"/>
      <c r="I59" s="120" t="s">
        <v>41</v>
      </c>
      <c r="J59" s="30" t="str">
        <f>E25</f>
        <v>JV PROJEKT VH s.r.o., BRNO</v>
      </c>
      <c r="K59" s="41"/>
      <c r="AZ59" s="116" t="s">
        <v>327</v>
      </c>
      <c r="BA59" s="116" t="s">
        <v>36</v>
      </c>
      <c r="BB59" s="116" t="s">
        <v>36</v>
      </c>
      <c r="BC59" s="116" t="s">
        <v>328</v>
      </c>
      <c r="BD59" s="116" t="s">
        <v>87</v>
      </c>
    </row>
    <row r="60" spans="2:56" s="1" customFormat="1" ht="14.45" customHeight="1" x14ac:dyDescent="0.3">
      <c r="B60" s="37"/>
      <c r="C60" s="32" t="s">
        <v>39</v>
      </c>
      <c r="D60" s="38"/>
      <c r="E60" s="38"/>
      <c r="F60" s="30" t="str">
        <f>IF(E22="","",E22)</f>
        <v/>
      </c>
      <c r="G60" s="38"/>
      <c r="H60" s="38"/>
      <c r="I60" s="119"/>
      <c r="J60" s="38"/>
      <c r="K60" s="41"/>
      <c r="AZ60" s="116" t="s">
        <v>329</v>
      </c>
      <c r="BA60" s="116" t="s">
        <v>36</v>
      </c>
      <c r="BB60" s="116" t="s">
        <v>36</v>
      </c>
      <c r="BC60" s="116" t="s">
        <v>328</v>
      </c>
      <c r="BD60" s="116" t="s">
        <v>87</v>
      </c>
    </row>
    <row r="61" spans="2:56" s="1" customFormat="1" ht="10.35" customHeight="1" x14ac:dyDescent="0.3">
      <c r="B61" s="37"/>
      <c r="C61" s="38"/>
      <c r="D61" s="38"/>
      <c r="E61" s="38"/>
      <c r="F61" s="38"/>
      <c r="G61" s="38"/>
      <c r="H61" s="38"/>
      <c r="I61" s="119"/>
      <c r="J61" s="38"/>
      <c r="K61" s="41"/>
      <c r="AZ61" s="116" t="s">
        <v>330</v>
      </c>
      <c r="BA61" s="116" t="s">
        <v>36</v>
      </c>
      <c r="BB61" s="116" t="s">
        <v>36</v>
      </c>
      <c r="BC61" s="116" t="s">
        <v>331</v>
      </c>
      <c r="BD61" s="116" t="s">
        <v>87</v>
      </c>
    </row>
    <row r="62" spans="2:56" s="1" customFormat="1" ht="29.25" customHeight="1" x14ac:dyDescent="0.3">
      <c r="B62" s="37"/>
      <c r="C62" s="146" t="s">
        <v>332</v>
      </c>
      <c r="D62" s="134"/>
      <c r="E62" s="134"/>
      <c r="F62" s="134"/>
      <c r="G62" s="134"/>
      <c r="H62" s="134"/>
      <c r="I62" s="147"/>
      <c r="J62" s="148" t="s">
        <v>333</v>
      </c>
      <c r="K62" s="149"/>
      <c r="AZ62" s="116" t="s">
        <v>334</v>
      </c>
      <c r="BA62" s="116" t="s">
        <v>36</v>
      </c>
      <c r="BB62" s="116" t="s">
        <v>36</v>
      </c>
      <c r="BC62" s="116" t="s">
        <v>335</v>
      </c>
      <c r="BD62" s="116" t="s">
        <v>87</v>
      </c>
    </row>
    <row r="63" spans="2:56" s="1" customFormat="1" ht="10.35" customHeight="1" x14ac:dyDescent="0.3">
      <c r="B63" s="37"/>
      <c r="C63" s="38"/>
      <c r="D63" s="38"/>
      <c r="E63" s="38"/>
      <c r="F63" s="38"/>
      <c r="G63" s="38"/>
      <c r="H63" s="38"/>
      <c r="I63" s="119"/>
      <c r="J63" s="38"/>
      <c r="K63" s="41"/>
      <c r="AZ63" s="116" t="s">
        <v>336</v>
      </c>
      <c r="BA63" s="116" t="s">
        <v>36</v>
      </c>
      <c r="BB63" s="116" t="s">
        <v>36</v>
      </c>
      <c r="BC63" s="116" t="s">
        <v>337</v>
      </c>
      <c r="BD63" s="116" t="s">
        <v>87</v>
      </c>
    </row>
    <row r="64" spans="2:56" s="1" customFormat="1" ht="29.25" customHeight="1" x14ac:dyDescent="0.3">
      <c r="B64" s="37"/>
      <c r="C64" s="150" t="s">
        <v>338</v>
      </c>
      <c r="D64" s="38"/>
      <c r="E64" s="38"/>
      <c r="F64" s="38"/>
      <c r="G64" s="38"/>
      <c r="H64" s="38"/>
      <c r="I64" s="119"/>
      <c r="J64" s="130">
        <f>J107</f>
        <v>0</v>
      </c>
      <c r="K64" s="41"/>
      <c r="AU64" s="19" t="s">
        <v>339</v>
      </c>
      <c r="AZ64" s="116" t="s">
        <v>340</v>
      </c>
      <c r="BA64" s="116" t="s">
        <v>36</v>
      </c>
      <c r="BB64" s="116" t="s">
        <v>36</v>
      </c>
      <c r="BC64" s="116" t="s">
        <v>341</v>
      </c>
      <c r="BD64" s="116" t="s">
        <v>87</v>
      </c>
    </row>
    <row r="65" spans="2:56" s="8" customFormat="1" ht="24.95" customHeight="1" x14ac:dyDescent="0.3">
      <c r="B65" s="151"/>
      <c r="C65" s="152"/>
      <c r="D65" s="153" t="s">
        <v>342</v>
      </c>
      <c r="E65" s="154"/>
      <c r="F65" s="154"/>
      <c r="G65" s="154"/>
      <c r="H65" s="154"/>
      <c r="I65" s="155"/>
      <c r="J65" s="156">
        <f>J108</f>
        <v>0</v>
      </c>
      <c r="K65" s="157"/>
      <c r="AZ65" s="158" t="s">
        <v>343</v>
      </c>
      <c r="BA65" s="158" t="s">
        <v>36</v>
      </c>
      <c r="BB65" s="158" t="s">
        <v>36</v>
      </c>
      <c r="BC65" s="158" t="s">
        <v>344</v>
      </c>
      <c r="BD65" s="158" t="s">
        <v>87</v>
      </c>
    </row>
    <row r="66" spans="2:56" s="9" customFormat="1" ht="19.899999999999999" customHeight="1" x14ac:dyDescent="0.3">
      <c r="B66" s="159"/>
      <c r="C66" s="160"/>
      <c r="D66" s="161" t="s">
        <v>345</v>
      </c>
      <c r="E66" s="162"/>
      <c r="F66" s="162"/>
      <c r="G66" s="162"/>
      <c r="H66" s="162"/>
      <c r="I66" s="163"/>
      <c r="J66" s="164">
        <f>J109</f>
        <v>0</v>
      </c>
      <c r="K66" s="165"/>
      <c r="AZ66" s="166" t="s">
        <v>346</v>
      </c>
      <c r="BA66" s="166" t="s">
        <v>36</v>
      </c>
      <c r="BB66" s="166" t="s">
        <v>36</v>
      </c>
      <c r="BC66" s="166" t="s">
        <v>347</v>
      </c>
      <c r="BD66" s="166" t="s">
        <v>87</v>
      </c>
    </row>
    <row r="67" spans="2:56" s="9" customFormat="1" ht="14.85" customHeight="1" x14ac:dyDescent="0.3">
      <c r="B67" s="159"/>
      <c r="C67" s="160"/>
      <c r="D67" s="161" t="s">
        <v>348</v>
      </c>
      <c r="E67" s="162"/>
      <c r="F67" s="162"/>
      <c r="G67" s="162"/>
      <c r="H67" s="162"/>
      <c r="I67" s="163"/>
      <c r="J67" s="164">
        <f>J110</f>
        <v>0</v>
      </c>
      <c r="K67" s="165"/>
      <c r="AZ67" s="166" t="s">
        <v>349</v>
      </c>
      <c r="BA67" s="166" t="s">
        <v>36</v>
      </c>
      <c r="BB67" s="166" t="s">
        <v>36</v>
      </c>
      <c r="BC67" s="166" t="s">
        <v>350</v>
      </c>
      <c r="BD67" s="166" t="s">
        <v>87</v>
      </c>
    </row>
    <row r="68" spans="2:56" s="9" customFormat="1" ht="14.85" customHeight="1" x14ac:dyDescent="0.3">
      <c r="B68" s="159"/>
      <c r="C68" s="160"/>
      <c r="D68" s="161" t="s">
        <v>351</v>
      </c>
      <c r="E68" s="162"/>
      <c r="F68" s="162"/>
      <c r="G68" s="162"/>
      <c r="H68" s="162"/>
      <c r="I68" s="163"/>
      <c r="J68" s="164">
        <f>J189</f>
        <v>0</v>
      </c>
      <c r="K68" s="165"/>
      <c r="AZ68" s="166" t="s">
        <v>352</v>
      </c>
      <c r="BA68" s="166" t="s">
        <v>36</v>
      </c>
      <c r="BB68" s="166" t="s">
        <v>36</v>
      </c>
      <c r="BC68" s="166" t="s">
        <v>353</v>
      </c>
      <c r="BD68" s="166" t="s">
        <v>87</v>
      </c>
    </row>
    <row r="69" spans="2:56" s="9" customFormat="1" ht="14.85" customHeight="1" x14ac:dyDescent="0.3">
      <c r="B69" s="159"/>
      <c r="C69" s="160"/>
      <c r="D69" s="161" t="s">
        <v>354</v>
      </c>
      <c r="E69" s="162"/>
      <c r="F69" s="162"/>
      <c r="G69" s="162"/>
      <c r="H69" s="162"/>
      <c r="I69" s="163"/>
      <c r="J69" s="164">
        <f>J695</f>
        <v>0</v>
      </c>
      <c r="K69" s="165"/>
      <c r="AZ69" s="166" t="s">
        <v>355</v>
      </c>
      <c r="BA69" s="166" t="s">
        <v>36</v>
      </c>
      <c r="BB69" s="166" t="s">
        <v>36</v>
      </c>
      <c r="BC69" s="166" t="s">
        <v>356</v>
      </c>
      <c r="BD69" s="166" t="s">
        <v>87</v>
      </c>
    </row>
    <row r="70" spans="2:56" s="9" customFormat="1" ht="19.899999999999999" customHeight="1" x14ac:dyDescent="0.3">
      <c r="B70" s="159"/>
      <c r="C70" s="160"/>
      <c r="D70" s="161" t="s">
        <v>357</v>
      </c>
      <c r="E70" s="162"/>
      <c r="F70" s="162"/>
      <c r="G70" s="162"/>
      <c r="H70" s="162"/>
      <c r="I70" s="163"/>
      <c r="J70" s="164">
        <f>J914</f>
        <v>0</v>
      </c>
      <c r="K70" s="165"/>
      <c r="AZ70" s="166" t="s">
        <v>358</v>
      </c>
      <c r="BA70" s="166" t="s">
        <v>36</v>
      </c>
      <c r="BB70" s="166" t="s">
        <v>36</v>
      </c>
      <c r="BC70" s="166" t="s">
        <v>359</v>
      </c>
      <c r="BD70" s="166" t="s">
        <v>87</v>
      </c>
    </row>
    <row r="71" spans="2:56" s="9" customFormat="1" ht="19.899999999999999" customHeight="1" x14ac:dyDescent="0.3">
      <c r="B71" s="159"/>
      <c r="C71" s="160"/>
      <c r="D71" s="161" t="s">
        <v>360</v>
      </c>
      <c r="E71" s="162"/>
      <c r="F71" s="162"/>
      <c r="G71" s="162"/>
      <c r="H71" s="162"/>
      <c r="I71" s="163"/>
      <c r="J71" s="164">
        <f>J985</f>
        <v>0</v>
      </c>
      <c r="K71" s="165"/>
      <c r="AZ71" s="166" t="s">
        <v>361</v>
      </c>
      <c r="BA71" s="166" t="s">
        <v>36</v>
      </c>
      <c r="BB71" s="166" t="s">
        <v>36</v>
      </c>
      <c r="BC71" s="166" t="s">
        <v>362</v>
      </c>
      <c r="BD71" s="166" t="s">
        <v>87</v>
      </c>
    </row>
    <row r="72" spans="2:56" s="9" customFormat="1" ht="19.899999999999999" customHeight="1" x14ac:dyDescent="0.3">
      <c r="B72" s="159"/>
      <c r="C72" s="160"/>
      <c r="D72" s="161" t="s">
        <v>363</v>
      </c>
      <c r="E72" s="162"/>
      <c r="F72" s="162"/>
      <c r="G72" s="162"/>
      <c r="H72" s="162"/>
      <c r="I72" s="163"/>
      <c r="J72" s="164">
        <f>J1236</f>
        <v>0</v>
      </c>
      <c r="K72" s="165"/>
      <c r="AZ72" s="166" t="s">
        <v>364</v>
      </c>
      <c r="BA72" s="166" t="s">
        <v>36</v>
      </c>
      <c r="BB72" s="166" t="s">
        <v>36</v>
      </c>
      <c r="BC72" s="166" t="s">
        <v>365</v>
      </c>
      <c r="BD72" s="166" t="s">
        <v>87</v>
      </c>
    </row>
    <row r="73" spans="2:56" s="9" customFormat="1" ht="19.899999999999999" customHeight="1" x14ac:dyDescent="0.3">
      <c r="B73" s="159"/>
      <c r="C73" s="160"/>
      <c r="D73" s="161" t="s">
        <v>366</v>
      </c>
      <c r="E73" s="162"/>
      <c r="F73" s="162"/>
      <c r="G73" s="162"/>
      <c r="H73" s="162"/>
      <c r="I73" s="163"/>
      <c r="J73" s="164">
        <f>J1462</f>
        <v>0</v>
      </c>
      <c r="K73" s="165"/>
      <c r="AZ73" s="166" t="s">
        <v>367</v>
      </c>
      <c r="BA73" s="166" t="s">
        <v>36</v>
      </c>
      <c r="BB73" s="166" t="s">
        <v>36</v>
      </c>
      <c r="BC73" s="166" t="s">
        <v>368</v>
      </c>
      <c r="BD73" s="166" t="s">
        <v>87</v>
      </c>
    </row>
    <row r="74" spans="2:56" s="9" customFormat="1" ht="19.899999999999999" customHeight="1" x14ac:dyDescent="0.3">
      <c r="B74" s="159"/>
      <c r="C74" s="160"/>
      <c r="D74" s="161" t="s">
        <v>369</v>
      </c>
      <c r="E74" s="162"/>
      <c r="F74" s="162"/>
      <c r="G74" s="162"/>
      <c r="H74" s="162"/>
      <c r="I74" s="163"/>
      <c r="J74" s="164">
        <f>J1520</f>
        <v>0</v>
      </c>
      <c r="K74" s="165"/>
      <c r="AZ74" s="166" t="s">
        <v>370</v>
      </c>
      <c r="BA74" s="166" t="s">
        <v>36</v>
      </c>
      <c r="BB74" s="166" t="s">
        <v>36</v>
      </c>
      <c r="BC74" s="166" t="s">
        <v>371</v>
      </c>
      <c r="BD74" s="166" t="s">
        <v>87</v>
      </c>
    </row>
    <row r="75" spans="2:56" s="9" customFormat="1" ht="19.899999999999999" customHeight="1" x14ac:dyDescent="0.3">
      <c r="B75" s="159"/>
      <c r="C75" s="160"/>
      <c r="D75" s="161" t="s">
        <v>372</v>
      </c>
      <c r="E75" s="162"/>
      <c r="F75" s="162"/>
      <c r="G75" s="162"/>
      <c r="H75" s="162"/>
      <c r="I75" s="163"/>
      <c r="J75" s="164">
        <f>J1528</f>
        <v>0</v>
      </c>
      <c r="K75" s="165"/>
      <c r="AZ75" s="166" t="s">
        <v>373</v>
      </c>
      <c r="BA75" s="166" t="s">
        <v>36</v>
      </c>
      <c r="BB75" s="166" t="s">
        <v>36</v>
      </c>
      <c r="BC75" s="166" t="s">
        <v>368</v>
      </c>
      <c r="BD75" s="166" t="s">
        <v>87</v>
      </c>
    </row>
    <row r="76" spans="2:56" s="9" customFormat="1" ht="19.899999999999999" customHeight="1" x14ac:dyDescent="0.3">
      <c r="B76" s="159"/>
      <c r="C76" s="160"/>
      <c r="D76" s="161" t="s">
        <v>374</v>
      </c>
      <c r="E76" s="162"/>
      <c r="F76" s="162"/>
      <c r="G76" s="162"/>
      <c r="H76" s="162"/>
      <c r="I76" s="163"/>
      <c r="J76" s="164">
        <f>J1870</f>
        <v>0</v>
      </c>
      <c r="K76" s="165"/>
      <c r="AZ76" s="166" t="s">
        <v>375</v>
      </c>
      <c r="BA76" s="166" t="s">
        <v>36</v>
      </c>
      <c r="BB76" s="166" t="s">
        <v>36</v>
      </c>
      <c r="BC76" s="166" t="s">
        <v>376</v>
      </c>
      <c r="BD76" s="166" t="s">
        <v>87</v>
      </c>
    </row>
    <row r="77" spans="2:56" s="9" customFormat="1" ht="19.899999999999999" customHeight="1" x14ac:dyDescent="0.3">
      <c r="B77" s="159"/>
      <c r="C77" s="160"/>
      <c r="D77" s="161" t="s">
        <v>377</v>
      </c>
      <c r="E77" s="162"/>
      <c r="F77" s="162"/>
      <c r="G77" s="162"/>
      <c r="H77" s="162"/>
      <c r="I77" s="163"/>
      <c r="J77" s="164">
        <f>J1910</f>
        <v>0</v>
      </c>
      <c r="K77" s="165"/>
      <c r="AZ77" s="166" t="s">
        <v>378</v>
      </c>
      <c r="BA77" s="166" t="s">
        <v>36</v>
      </c>
      <c r="BB77" s="166" t="s">
        <v>36</v>
      </c>
      <c r="BC77" s="166" t="s">
        <v>379</v>
      </c>
      <c r="BD77" s="166" t="s">
        <v>87</v>
      </c>
    </row>
    <row r="78" spans="2:56" s="8" customFormat="1" ht="24.95" customHeight="1" x14ac:dyDescent="0.3">
      <c r="B78" s="151"/>
      <c r="C78" s="152"/>
      <c r="D78" s="153" t="s">
        <v>380</v>
      </c>
      <c r="E78" s="154"/>
      <c r="F78" s="154"/>
      <c r="G78" s="154"/>
      <c r="H78" s="154"/>
      <c r="I78" s="155"/>
      <c r="J78" s="156">
        <f>J1912</f>
        <v>0</v>
      </c>
      <c r="K78" s="157"/>
      <c r="AZ78" s="158" t="s">
        <v>381</v>
      </c>
      <c r="BA78" s="158" t="s">
        <v>36</v>
      </c>
      <c r="BB78" s="158" t="s">
        <v>36</v>
      </c>
      <c r="BC78" s="158" t="s">
        <v>382</v>
      </c>
      <c r="BD78" s="158" t="s">
        <v>87</v>
      </c>
    </row>
    <row r="79" spans="2:56" s="9" customFormat="1" ht="19.899999999999999" customHeight="1" x14ac:dyDescent="0.3">
      <c r="B79" s="159"/>
      <c r="C79" s="160"/>
      <c r="D79" s="161" t="s">
        <v>383</v>
      </c>
      <c r="E79" s="162"/>
      <c r="F79" s="162"/>
      <c r="G79" s="162"/>
      <c r="H79" s="162"/>
      <c r="I79" s="163"/>
      <c r="J79" s="164">
        <f>J1913</f>
        <v>0</v>
      </c>
      <c r="K79" s="165"/>
      <c r="AZ79" s="166" t="s">
        <v>384</v>
      </c>
      <c r="BA79" s="166" t="s">
        <v>36</v>
      </c>
      <c r="BB79" s="166" t="s">
        <v>36</v>
      </c>
      <c r="BC79" s="166" t="s">
        <v>385</v>
      </c>
      <c r="BD79" s="166" t="s">
        <v>87</v>
      </c>
    </row>
    <row r="80" spans="2:56" s="9" customFormat="1" ht="19.899999999999999" customHeight="1" x14ac:dyDescent="0.3">
      <c r="B80" s="159"/>
      <c r="C80" s="160"/>
      <c r="D80" s="161" t="s">
        <v>386</v>
      </c>
      <c r="E80" s="162"/>
      <c r="F80" s="162"/>
      <c r="G80" s="162"/>
      <c r="H80" s="162"/>
      <c r="I80" s="163"/>
      <c r="J80" s="164">
        <f>J1937</f>
        <v>0</v>
      </c>
      <c r="K80" s="165"/>
    </row>
    <row r="81" spans="2:12" s="8" customFormat="1" ht="24.95" customHeight="1" x14ac:dyDescent="0.3">
      <c r="B81" s="151"/>
      <c r="C81" s="152"/>
      <c r="D81" s="153" t="s">
        <v>387</v>
      </c>
      <c r="E81" s="154"/>
      <c r="F81" s="154"/>
      <c r="G81" s="154"/>
      <c r="H81" s="154"/>
      <c r="I81" s="155"/>
      <c r="J81" s="156">
        <f>J1939</f>
        <v>0</v>
      </c>
      <c r="K81" s="157"/>
    </row>
    <row r="82" spans="2:12" s="9" customFormat="1" ht="19.899999999999999" customHeight="1" x14ac:dyDescent="0.3">
      <c r="B82" s="159"/>
      <c r="C82" s="160"/>
      <c r="D82" s="161" t="s">
        <v>388</v>
      </c>
      <c r="E82" s="162"/>
      <c r="F82" s="162"/>
      <c r="G82" s="162"/>
      <c r="H82" s="162"/>
      <c r="I82" s="163"/>
      <c r="J82" s="164">
        <f>J1940</f>
        <v>0</v>
      </c>
      <c r="K82" s="165"/>
    </row>
    <row r="83" spans="2:12" s="9" customFormat="1" ht="19.899999999999999" customHeight="1" x14ac:dyDescent="0.3">
      <c r="B83" s="159"/>
      <c r="C83" s="160"/>
      <c r="D83" s="161" t="s">
        <v>389</v>
      </c>
      <c r="E83" s="162"/>
      <c r="F83" s="162"/>
      <c r="G83" s="162"/>
      <c r="H83" s="162"/>
      <c r="I83" s="163"/>
      <c r="J83" s="164">
        <f>J1943</f>
        <v>0</v>
      </c>
      <c r="K83" s="165"/>
    </row>
    <row r="84" spans="2:12" s="1" customFormat="1" ht="21.75" customHeight="1" x14ac:dyDescent="0.3">
      <c r="B84" s="37"/>
      <c r="C84" s="38"/>
      <c r="D84" s="38"/>
      <c r="E84" s="38"/>
      <c r="F84" s="38"/>
      <c r="G84" s="38"/>
      <c r="H84" s="38"/>
      <c r="I84" s="119"/>
      <c r="J84" s="38"/>
      <c r="K84" s="41"/>
    </row>
    <row r="85" spans="2:12" s="1" customFormat="1" ht="6.95" customHeight="1" x14ac:dyDescent="0.3">
      <c r="B85" s="52"/>
      <c r="C85" s="53"/>
      <c r="D85" s="53"/>
      <c r="E85" s="53"/>
      <c r="F85" s="53"/>
      <c r="G85" s="53"/>
      <c r="H85" s="53"/>
      <c r="I85" s="141"/>
      <c r="J85" s="53"/>
      <c r="K85" s="54"/>
    </row>
    <row r="89" spans="2:12" s="1" customFormat="1" ht="6.95" customHeight="1" x14ac:dyDescent="0.3">
      <c r="B89" s="55"/>
      <c r="C89" s="56"/>
      <c r="D89" s="56"/>
      <c r="E89" s="56"/>
      <c r="F89" s="56"/>
      <c r="G89" s="56"/>
      <c r="H89" s="56"/>
      <c r="I89" s="144"/>
      <c r="J89" s="56"/>
      <c r="K89" s="56"/>
      <c r="L89" s="57"/>
    </row>
    <row r="90" spans="2:12" s="1" customFormat="1" ht="36.950000000000003" customHeight="1" x14ac:dyDescent="0.3">
      <c r="B90" s="37"/>
      <c r="C90" s="58" t="s">
        <v>390</v>
      </c>
      <c r="D90" s="59"/>
      <c r="E90" s="59"/>
      <c r="F90" s="59"/>
      <c r="G90" s="59"/>
      <c r="H90" s="59"/>
      <c r="I90" s="167"/>
      <c r="J90" s="59"/>
      <c r="K90" s="59"/>
      <c r="L90" s="57"/>
    </row>
    <row r="91" spans="2:12" s="1" customFormat="1" ht="6.95" customHeight="1" x14ac:dyDescent="0.3">
      <c r="B91" s="37"/>
      <c r="C91" s="59"/>
      <c r="D91" s="59"/>
      <c r="E91" s="59"/>
      <c r="F91" s="59"/>
      <c r="G91" s="59"/>
      <c r="H91" s="59"/>
      <c r="I91" s="167"/>
      <c r="J91" s="59"/>
      <c r="K91" s="59"/>
      <c r="L91" s="57"/>
    </row>
    <row r="92" spans="2:12" s="1" customFormat="1" ht="14.45" customHeight="1" x14ac:dyDescent="0.3">
      <c r="B92" s="37"/>
      <c r="C92" s="61" t="s">
        <v>16</v>
      </c>
      <c r="D92" s="59"/>
      <c r="E92" s="59"/>
      <c r="F92" s="59"/>
      <c r="G92" s="59"/>
      <c r="H92" s="59"/>
      <c r="I92" s="167"/>
      <c r="J92" s="59"/>
      <c r="K92" s="59"/>
      <c r="L92" s="57"/>
    </row>
    <row r="93" spans="2:12" s="1" customFormat="1" ht="22.5" customHeight="1" x14ac:dyDescent="0.3">
      <c r="B93" s="37"/>
      <c r="C93" s="59"/>
      <c r="D93" s="59"/>
      <c r="E93" s="425" t="str">
        <f>E7</f>
        <v>ZLEPŠENÍ EKOLOGICKÉHO STAVU ŘEKY BEČVY V HRANICÍCH</v>
      </c>
      <c r="F93" s="398"/>
      <c r="G93" s="398"/>
      <c r="H93" s="398"/>
      <c r="I93" s="167"/>
      <c r="J93" s="59"/>
      <c r="K93" s="59"/>
      <c r="L93" s="57"/>
    </row>
    <row r="94" spans="2:12" ht="15" x14ac:dyDescent="0.3">
      <c r="B94" s="23"/>
      <c r="C94" s="61" t="s">
        <v>226</v>
      </c>
      <c r="D94" s="168"/>
      <c r="E94" s="168"/>
      <c r="F94" s="168"/>
      <c r="G94" s="168"/>
      <c r="H94" s="168"/>
      <c r="J94" s="168"/>
      <c r="K94" s="168"/>
      <c r="L94" s="169"/>
    </row>
    <row r="95" spans="2:12" ht="22.5" customHeight="1" x14ac:dyDescent="0.3">
      <c r="B95" s="23"/>
      <c r="C95" s="168"/>
      <c r="D95" s="168"/>
      <c r="E95" s="425" t="s">
        <v>229</v>
      </c>
      <c r="F95" s="426"/>
      <c r="G95" s="426"/>
      <c r="H95" s="426"/>
      <c r="J95" s="168"/>
      <c r="K95" s="168"/>
      <c r="L95" s="169"/>
    </row>
    <row r="96" spans="2:12" ht="15" x14ac:dyDescent="0.3">
      <c r="B96" s="23"/>
      <c r="C96" s="61" t="s">
        <v>232</v>
      </c>
      <c r="D96" s="168"/>
      <c r="E96" s="168"/>
      <c r="F96" s="168"/>
      <c r="G96" s="168"/>
      <c r="H96" s="168"/>
      <c r="J96" s="168"/>
      <c r="K96" s="168"/>
      <c r="L96" s="169"/>
    </row>
    <row r="97" spans="2:65" s="1" customFormat="1" ht="22.5" customHeight="1" x14ac:dyDescent="0.3">
      <c r="B97" s="37"/>
      <c r="C97" s="59"/>
      <c r="D97" s="59"/>
      <c r="E97" s="424" t="s">
        <v>235</v>
      </c>
      <c r="F97" s="398"/>
      <c r="G97" s="398"/>
      <c r="H97" s="398"/>
      <c r="I97" s="167"/>
      <c r="J97" s="59"/>
      <c r="K97" s="59"/>
      <c r="L97" s="57"/>
    </row>
    <row r="98" spans="2:65" s="1" customFormat="1" ht="14.45" customHeight="1" x14ac:dyDescent="0.3">
      <c r="B98" s="37"/>
      <c r="C98" s="61" t="s">
        <v>238</v>
      </c>
      <c r="D98" s="59"/>
      <c r="E98" s="59"/>
      <c r="F98" s="59"/>
      <c r="G98" s="59"/>
      <c r="H98" s="59"/>
      <c r="I98" s="167"/>
      <c r="J98" s="59"/>
      <c r="K98" s="59"/>
      <c r="L98" s="57"/>
    </row>
    <row r="99" spans="2:65" s="1" customFormat="1" ht="23.25" customHeight="1" x14ac:dyDescent="0.3">
      <c r="B99" s="37"/>
      <c r="C99" s="59"/>
      <c r="D99" s="59"/>
      <c r="E99" s="395" t="str">
        <f>E13</f>
        <v>SO 10.1 - Retenční nádrž RN1A</v>
      </c>
      <c r="F99" s="398"/>
      <c r="G99" s="398"/>
      <c r="H99" s="398"/>
      <c r="I99" s="167"/>
      <c r="J99" s="59"/>
      <c r="K99" s="59"/>
      <c r="L99" s="57"/>
    </row>
    <row r="100" spans="2:65" s="1" customFormat="1" ht="6.95" customHeight="1" x14ac:dyDescent="0.3">
      <c r="B100" s="37"/>
      <c r="C100" s="59"/>
      <c r="D100" s="59"/>
      <c r="E100" s="59"/>
      <c r="F100" s="59"/>
      <c r="G100" s="59"/>
      <c r="H100" s="59"/>
      <c r="I100" s="167"/>
      <c r="J100" s="59"/>
      <c r="K100" s="59"/>
      <c r="L100" s="57"/>
    </row>
    <row r="101" spans="2:65" s="1" customFormat="1" ht="18" customHeight="1" x14ac:dyDescent="0.3">
      <c r="B101" s="37"/>
      <c r="C101" s="61" t="s">
        <v>24</v>
      </c>
      <c r="D101" s="59"/>
      <c r="E101" s="59"/>
      <c r="F101" s="170" t="str">
        <f>F16</f>
        <v>HRANICE - DRAHOTUŠE</v>
      </c>
      <c r="G101" s="59"/>
      <c r="H101" s="59"/>
      <c r="I101" s="171" t="s">
        <v>26</v>
      </c>
      <c r="J101" s="69" t="str">
        <f>IF(J16="","",J16)</f>
        <v>6.4.2016</v>
      </c>
      <c r="K101" s="59"/>
      <c r="L101" s="57"/>
    </row>
    <row r="102" spans="2:65" s="1" customFormat="1" ht="6.95" customHeight="1" x14ac:dyDescent="0.3">
      <c r="B102" s="37"/>
      <c r="C102" s="59"/>
      <c r="D102" s="59"/>
      <c r="E102" s="59"/>
      <c r="F102" s="59"/>
      <c r="G102" s="59"/>
      <c r="H102" s="59"/>
      <c r="I102" s="167"/>
      <c r="J102" s="59"/>
      <c r="K102" s="59"/>
      <c r="L102" s="57"/>
    </row>
    <row r="103" spans="2:65" s="1" customFormat="1" ht="15" x14ac:dyDescent="0.3">
      <c r="B103" s="37"/>
      <c r="C103" s="61" t="s">
        <v>34</v>
      </c>
      <c r="D103" s="59"/>
      <c r="E103" s="59"/>
      <c r="F103" s="170" t="str">
        <f>E19</f>
        <v>VODOVODY A KANALIZACE PŘEROV a.s.</v>
      </c>
      <c r="G103" s="59"/>
      <c r="H103" s="59"/>
      <c r="I103" s="171" t="s">
        <v>41</v>
      </c>
      <c r="J103" s="170" t="str">
        <f>E25</f>
        <v>JV PROJEKT VH s.r.o., BRNO</v>
      </c>
      <c r="K103" s="59"/>
      <c r="L103" s="57"/>
    </row>
    <row r="104" spans="2:65" s="1" customFormat="1" ht="14.45" customHeight="1" x14ac:dyDescent="0.3">
      <c r="B104" s="37"/>
      <c r="C104" s="61" t="s">
        <v>39</v>
      </c>
      <c r="D104" s="59"/>
      <c r="E104" s="59"/>
      <c r="F104" s="170" t="str">
        <f>IF(E22="","",E22)</f>
        <v/>
      </c>
      <c r="G104" s="59"/>
      <c r="H104" s="59"/>
      <c r="I104" s="167"/>
      <c r="J104" s="59"/>
      <c r="K104" s="59"/>
      <c r="L104" s="57"/>
    </row>
    <row r="105" spans="2:65" s="1" customFormat="1" ht="10.35" customHeight="1" x14ac:dyDescent="0.3">
      <c r="B105" s="37"/>
      <c r="C105" s="59"/>
      <c r="D105" s="59"/>
      <c r="E105" s="59"/>
      <c r="F105" s="59"/>
      <c r="G105" s="59"/>
      <c r="H105" s="59"/>
      <c r="I105" s="167"/>
      <c r="J105" s="59"/>
      <c r="K105" s="59"/>
      <c r="L105" s="57"/>
    </row>
    <row r="106" spans="2:65" s="10" customFormat="1" ht="29.25" customHeight="1" x14ac:dyDescent="0.3">
      <c r="B106" s="172"/>
      <c r="C106" s="173" t="s">
        <v>391</v>
      </c>
      <c r="D106" s="174" t="s">
        <v>64</v>
      </c>
      <c r="E106" s="174" t="s">
        <v>60</v>
      </c>
      <c r="F106" s="174" t="s">
        <v>392</v>
      </c>
      <c r="G106" s="174" t="s">
        <v>393</v>
      </c>
      <c r="H106" s="174" t="s">
        <v>394</v>
      </c>
      <c r="I106" s="175" t="s">
        <v>395</v>
      </c>
      <c r="J106" s="174" t="s">
        <v>333</v>
      </c>
      <c r="K106" s="176" t="s">
        <v>396</v>
      </c>
      <c r="L106" s="177"/>
      <c r="M106" s="77" t="s">
        <v>397</v>
      </c>
      <c r="N106" s="78" t="s">
        <v>49</v>
      </c>
      <c r="O106" s="78" t="s">
        <v>398</v>
      </c>
      <c r="P106" s="78" t="s">
        <v>399</v>
      </c>
      <c r="Q106" s="78" t="s">
        <v>400</v>
      </c>
      <c r="R106" s="78" t="s">
        <v>401</v>
      </c>
      <c r="S106" s="78" t="s">
        <v>402</v>
      </c>
      <c r="T106" s="79" t="s">
        <v>403</v>
      </c>
    </row>
    <row r="107" spans="2:65" s="1" customFormat="1" ht="29.25" customHeight="1" x14ac:dyDescent="0.35">
      <c r="B107" s="37"/>
      <c r="C107" s="83" t="s">
        <v>338</v>
      </c>
      <c r="D107" s="59"/>
      <c r="E107" s="59"/>
      <c r="F107" s="59"/>
      <c r="G107" s="59"/>
      <c r="H107" s="59"/>
      <c r="I107" s="167"/>
      <c r="J107" s="178">
        <f>BK107</f>
        <v>0</v>
      </c>
      <c r="K107" s="59"/>
      <c r="L107" s="57"/>
      <c r="M107" s="80"/>
      <c r="N107" s="81"/>
      <c r="O107" s="81"/>
      <c r="P107" s="179">
        <f>P108+P1912+P1939</f>
        <v>0</v>
      </c>
      <c r="Q107" s="81"/>
      <c r="R107" s="179">
        <f>R108+R1912+R1939</f>
        <v>8020.8880096900011</v>
      </c>
      <c r="S107" s="81"/>
      <c r="T107" s="180">
        <f>T108+T1912+T1939</f>
        <v>552.57683599999996</v>
      </c>
      <c r="AT107" s="19" t="s">
        <v>78</v>
      </c>
      <c r="AU107" s="19" t="s">
        <v>339</v>
      </c>
      <c r="BK107" s="181">
        <f>BK108+BK1912+BK1939</f>
        <v>0</v>
      </c>
    </row>
    <row r="108" spans="2:65" s="11" customFormat="1" ht="37.35" customHeight="1" x14ac:dyDescent="0.35">
      <c r="B108" s="182"/>
      <c r="C108" s="183"/>
      <c r="D108" s="184" t="s">
        <v>78</v>
      </c>
      <c r="E108" s="185" t="s">
        <v>404</v>
      </c>
      <c r="F108" s="185" t="s">
        <v>405</v>
      </c>
      <c r="G108" s="183"/>
      <c r="H108" s="183"/>
      <c r="I108" s="186"/>
      <c r="J108" s="187">
        <f>BK108</f>
        <v>0</v>
      </c>
      <c r="K108" s="183"/>
      <c r="L108" s="188"/>
      <c r="M108" s="189"/>
      <c r="N108" s="190"/>
      <c r="O108" s="190"/>
      <c r="P108" s="191">
        <f>P109+P914+P985+P1236+P1462+P1520+P1528+P1870+P1910</f>
        <v>0</v>
      </c>
      <c r="Q108" s="190"/>
      <c r="R108" s="191">
        <f>R109+R914+R985+R1236+R1462+R1520+R1528+R1870+R1910</f>
        <v>8017.8211696900007</v>
      </c>
      <c r="S108" s="190"/>
      <c r="T108" s="192">
        <f>T109+T914+T985+T1236+T1462+T1520+T1528+T1870+T1910</f>
        <v>552.57683599999996</v>
      </c>
      <c r="AR108" s="193" t="s">
        <v>23</v>
      </c>
      <c r="AT108" s="194" t="s">
        <v>78</v>
      </c>
      <c r="AU108" s="194" t="s">
        <v>79</v>
      </c>
      <c r="AY108" s="193" t="s">
        <v>406</v>
      </c>
      <c r="BK108" s="195">
        <f>BK109+BK914+BK985+BK1236+BK1462+BK1520+BK1528+BK1870+BK1910</f>
        <v>0</v>
      </c>
    </row>
    <row r="109" spans="2:65" s="11" customFormat="1" ht="19.899999999999999" customHeight="1" x14ac:dyDescent="0.3">
      <c r="B109" s="182"/>
      <c r="C109" s="183"/>
      <c r="D109" s="184" t="s">
        <v>78</v>
      </c>
      <c r="E109" s="196" t="s">
        <v>23</v>
      </c>
      <c r="F109" s="196" t="s">
        <v>407</v>
      </c>
      <c r="G109" s="183"/>
      <c r="H109" s="183"/>
      <c r="I109" s="186"/>
      <c r="J109" s="197">
        <f>BK109</f>
        <v>0</v>
      </c>
      <c r="K109" s="183"/>
      <c r="L109" s="188"/>
      <c r="M109" s="189"/>
      <c r="N109" s="190"/>
      <c r="O109" s="190"/>
      <c r="P109" s="191">
        <f>P110+P189+P695</f>
        <v>0</v>
      </c>
      <c r="Q109" s="190"/>
      <c r="R109" s="191">
        <f>R110+R189+R695</f>
        <v>391.72362233000018</v>
      </c>
      <c r="S109" s="190"/>
      <c r="T109" s="192">
        <f>T110+T189+T695</f>
        <v>199.322836</v>
      </c>
      <c r="AR109" s="193" t="s">
        <v>23</v>
      </c>
      <c r="AT109" s="194" t="s">
        <v>78</v>
      </c>
      <c r="AU109" s="194" t="s">
        <v>23</v>
      </c>
      <c r="AY109" s="193" t="s">
        <v>406</v>
      </c>
      <c r="BK109" s="195">
        <f>BK110+BK189+BK695</f>
        <v>0</v>
      </c>
    </row>
    <row r="110" spans="2:65" s="11" customFormat="1" ht="14.85" customHeight="1" x14ac:dyDescent="0.3">
      <c r="B110" s="182"/>
      <c r="C110" s="183"/>
      <c r="D110" s="198" t="s">
        <v>78</v>
      </c>
      <c r="E110" s="199" t="s">
        <v>408</v>
      </c>
      <c r="F110" s="199" t="s">
        <v>409</v>
      </c>
      <c r="G110" s="183"/>
      <c r="H110" s="183"/>
      <c r="I110" s="186"/>
      <c r="J110" s="200">
        <f>BK110</f>
        <v>0</v>
      </c>
      <c r="K110" s="183"/>
      <c r="L110" s="188"/>
      <c r="M110" s="189"/>
      <c r="N110" s="190"/>
      <c r="O110" s="190"/>
      <c r="P110" s="191">
        <f>SUM(P111:P188)</f>
        <v>0</v>
      </c>
      <c r="Q110" s="190"/>
      <c r="R110" s="191">
        <f>SUM(R111:R188)</f>
        <v>0.21185746</v>
      </c>
      <c r="S110" s="190"/>
      <c r="T110" s="192">
        <f>SUM(T111:T188)</f>
        <v>0.35318399999999994</v>
      </c>
      <c r="AR110" s="193" t="s">
        <v>23</v>
      </c>
      <c r="AT110" s="194" t="s">
        <v>78</v>
      </c>
      <c r="AU110" s="194" t="s">
        <v>87</v>
      </c>
      <c r="AY110" s="193" t="s">
        <v>406</v>
      </c>
      <c r="BK110" s="195">
        <f>SUM(BK111:BK188)</f>
        <v>0</v>
      </c>
    </row>
    <row r="111" spans="2:65" s="1" customFormat="1" ht="22.5" customHeight="1" x14ac:dyDescent="0.3">
      <c r="B111" s="37"/>
      <c r="C111" s="201" t="s">
        <v>23</v>
      </c>
      <c r="D111" s="201" t="s">
        <v>410</v>
      </c>
      <c r="E111" s="202" t="s">
        <v>411</v>
      </c>
      <c r="F111" s="203" t="s">
        <v>412</v>
      </c>
      <c r="G111" s="204" t="s">
        <v>413</v>
      </c>
      <c r="H111" s="205">
        <v>1746.4</v>
      </c>
      <c r="I111" s="206"/>
      <c r="J111" s="207">
        <f>ROUND(I111*H111,2)</f>
        <v>0</v>
      </c>
      <c r="K111" s="203" t="s">
        <v>414</v>
      </c>
      <c r="L111" s="57"/>
      <c r="M111" s="208" t="s">
        <v>36</v>
      </c>
      <c r="N111" s="209" t="s">
        <v>50</v>
      </c>
      <c r="O111" s="38"/>
      <c r="P111" s="210">
        <f>O111*H111</f>
        <v>0</v>
      </c>
      <c r="Q111" s="210">
        <v>0</v>
      </c>
      <c r="R111" s="210">
        <f>Q111*H111</f>
        <v>0</v>
      </c>
      <c r="S111" s="210">
        <v>0</v>
      </c>
      <c r="T111" s="211">
        <f>S111*H111</f>
        <v>0</v>
      </c>
      <c r="AR111" s="19" t="s">
        <v>415</v>
      </c>
      <c r="AT111" s="19" t="s">
        <v>410</v>
      </c>
      <c r="AU111" s="19" t="s">
        <v>94</v>
      </c>
      <c r="AY111" s="19" t="s">
        <v>406</v>
      </c>
      <c r="BE111" s="212">
        <f>IF(N111="základní",J111,0)</f>
        <v>0</v>
      </c>
      <c r="BF111" s="212">
        <f>IF(N111="snížená",J111,0)</f>
        <v>0</v>
      </c>
      <c r="BG111" s="212">
        <f>IF(N111="zákl. přenesená",J111,0)</f>
        <v>0</v>
      </c>
      <c r="BH111" s="212">
        <f>IF(N111="sníž. přenesená",J111,0)</f>
        <v>0</v>
      </c>
      <c r="BI111" s="212">
        <f>IF(N111="nulová",J111,0)</f>
        <v>0</v>
      </c>
      <c r="BJ111" s="19" t="s">
        <v>23</v>
      </c>
      <c r="BK111" s="212">
        <f>ROUND(I111*H111,2)</f>
        <v>0</v>
      </c>
      <c r="BL111" s="19" t="s">
        <v>415</v>
      </c>
      <c r="BM111" s="19" t="s">
        <v>416</v>
      </c>
    </row>
    <row r="112" spans="2:65" s="12" customFormat="1" x14ac:dyDescent="0.3">
      <c r="B112" s="213"/>
      <c r="C112" s="214"/>
      <c r="D112" s="215" t="s">
        <v>417</v>
      </c>
      <c r="E112" s="216" t="s">
        <v>36</v>
      </c>
      <c r="F112" s="217" t="s">
        <v>418</v>
      </c>
      <c r="G112" s="214"/>
      <c r="H112" s="218" t="s">
        <v>36</v>
      </c>
      <c r="I112" s="219"/>
      <c r="J112" s="214"/>
      <c r="K112" s="214"/>
      <c r="L112" s="220"/>
      <c r="M112" s="221"/>
      <c r="N112" s="222"/>
      <c r="O112" s="222"/>
      <c r="P112" s="222"/>
      <c r="Q112" s="222"/>
      <c r="R112" s="222"/>
      <c r="S112" s="222"/>
      <c r="T112" s="223"/>
      <c r="AT112" s="224" t="s">
        <v>417</v>
      </c>
      <c r="AU112" s="224" t="s">
        <v>94</v>
      </c>
      <c r="AV112" s="12" t="s">
        <v>23</v>
      </c>
      <c r="AW112" s="12" t="s">
        <v>43</v>
      </c>
      <c r="AX112" s="12" t="s">
        <v>79</v>
      </c>
      <c r="AY112" s="224" t="s">
        <v>406</v>
      </c>
    </row>
    <row r="113" spans="2:65" s="12" customFormat="1" x14ac:dyDescent="0.3">
      <c r="B113" s="213"/>
      <c r="C113" s="214"/>
      <c r="D113" s="215" t="s">
        <v>417</v>
      </c>
      <c r="E113" s="216" t="s">
        <v>36</v>
      </c>
      <c r="F113" s="217" t="s">
        <v>419</v>
      </c>
      <c r="G113" s="214"/>
      <c r="H113" s="218" t="s">
        <v>36</v>
      </c>
      <c r="I113" s="219"/>
      <c r="J113" s="214"/>
      <c r="K113" s="214"/>
      <c r="L113" s="220"/>
      <c r="M113" s="221"/>
      <c r="N113" s="222"/>
      <c r="O113" s="222"/>
      <c r="P113" s="222"/>
      <c r="Q113" s="222"/>
      <c r="R113" s="222"/>
      <c r="S113" s="222"/>
      <c r="T113" s="223"/>
      <c r="AT113" s="224" t="s">
        <v>417</v>
      </c>
      <c r="AU113" s="224" t="s">
        <v>94</v>
      </c>
      <c r="AV113" s="12" t="s">
        <v>23</v>
      </c>
      <c r="AW113" s="12" t="s">
        <v>43</v>
      </c>
      <c r="AX113" s="12" t="s">
        <v>79</v>
      </c>
      <c r="AY113" s="224" t="s">
        <v>406</v>
      </c>
    </row>
    <row r="114" spans="2:65" s="13" customFormat="1" x14ac:dyDescent="0.3">
      <c r="B114" s="225"/>
      <c r="C114" s="226"/>
      <c r="D114" s="215" t="s">
        <v>417</v>
      </c>
      <c r="E114" s="227" t="s">
        <v>36</v>
      </c>
      <c r="F114" s="228" t="s">
        <v>420</v>
      </c>
      <c r="G114" s="226"/>
      <c r="H114" s="229">
        <v>4366</v>
      </c>
      <c r="I114" s="230"/>
      <c r="J114" s="226"/>
      <c r="K114" s="226"/>
      <c r="L114" s="231"/>
      <c r="M114" s="232"/>
      <c r="N114" s="233"/>
      <c r="O114" s="233"/>
      <c r="P114" s="233"/>
      <c r="Q114" s="233"/>
      <c r="R114" s="233"/>
      <c r="S114" s="233"/>
      <c r="T114" s="234"/>
      <c r="AT114" s="235" t="s">
        <v>417</v>
      </c>
      <c r="AU114" s="235" t="s">
        <v>94</v>
      </c>
      <c r="AV114" s="13" t="s">
        <v>87</v>
      </c>
      <c r="AW114" s="13" t="s">
        <v>43</v>
      </c>
      <c r="AX114" s="13" t="s">
        <v>79</v>
      </c>
      <c r="AY114" s="235" t="s">
        <v>406</v>
      </c>
    </row>
    <row r="115" spans="2:65" s="14" customFormat="1" x14ac:dyDescent="0.3">
      <c r="B115" s="236"/>
      <c r="C115" s="237"/>
      <c r="D115" s="215" t="s">
        <v>417</v>
      </c>
      <c r="E115" s="238" t="s">
        <v>279</v>
      </c>
      <c r="F115" s="239" t="s">
        <v>421</v>
      </c>
      <c r="G115" s="237"/>
      <c r="H115" s="240">
        <v>4366</v>
      </c>
      <c r="I115" s="241"/>
      <c r="J115" s="237"/>
      <c r="K115" s="237"/>
      <c r="L115" s="242"/>
      <c r="M115" s="243"/>
      <c r="N115" s="244"/>
      <c r="O115" s="244"/>
      <c r="P115" s="244"/>
      <c r="Q115" s="244"/>
      <c r="R115" s="244"/>
      <c r="S115" s="244"/>
      <c r="T115" s="245"/>
      <c r="AT115" s="246" t="s">
        <v>417</v>
      </c>
      <c r="AU115" s="246" t="s">
        <v>94</v>
      </c>
      <c r="AV115" s="14" t="s">
        <v>415</v>
      </c>
      <c r="AW115" s="14" t="s">
        <v>43</v>
      </c>
      <c r="AX115" s="14" t="s">
        <v>79</v>
      </c>
      <c r="AY115" s="246" t="s">
        <v>406</v>
      </c>
    </row>
    <row r="116" spans="2:65" s="12" customFormat="1" x14ac:dyDescent="0.3">
      <c r="B116" s="213"/>
      <c r="C116" s="214"/>
      <c r="D116" s="215" t="s">
        <v>417</v>
      </c>
      <c r="E116" s="216" t="s">
        <v>36</v>
      </c>
      <c r="F116" s="217" t="s">
        <v>422</v>
      </c>
      <c r="G116" s="214"/>
      <c r="H116" s="218" t="s">
        <v>36</v>
      </c>
      <c r="I116" s="219"/>
      <c r="J116" s="214"/>
      <c r="K116" s="214"/>
      <c r="L116" s="220"/>
      <c r="M116" s="221"/>
      <c r="N116" s="222"/>
      <c r="O116" s="222"/>
      <c r="P116" s="222"/>
      <c r="Q116" s="222"/>
      <c r="R116" s="222"/>
      <c r="S116" s="222"/>
      <c r="T116" s="223"/>
      <c r="AT116" s="224" t="s">
        <v>417</v>
      </c>
      <c r="AU116" s="224" t="s">
        <v>94</v>
      </c>
      <c r="AV116" s="12" t="s">
        <v>23</v>
      </c>
      <c r="AW116" s="12" t="s">
        <v>43</v>
      </c>
      <c r="AX116" s="12" t="s">
        <v>79</v>
      </c>
      <c r="AY116" s="224" t="s">
        <v>406</v>
      </c>
    </row>
    <row r="117" spans="2:65" s="13" customFormat="1" x14ac:dyDescent="0.3">
      <c r="B117" s="225"/>
      <c r="C117" s="226"/>
      <c r="D117" s="215" t="s">
        <v>417</v>
      </c>
      <c r="E117" s="227" t="s">
        <v>36</v>
      </c>
      <c r="F117" s="228" t="s">
        <v>423</v>
      </c>
      <c r="G117" s="226"/>
      <c r="H117" s="229">
        <v>1746.4</v>
      </c>
      <c r="I117" s="230"/>
      <c r="J117" s="226"/>
      <c r="K117" s="226"/>
      <c r="L117" s="231"/>
      <c r="M117" s="232"/>
      <c r="N117" s="233"/>
      <c r="O117" s="233"/>
      <c r="P117" s="233"/>
      <c r="Q117" s="233"/>
      <c r="R117" s="233"/>
      <c r="S117" s="233"/>
      <c r="T117" s="234"/>
      <c r="AT117" s="235" t="s">
        <v>417</v>
      </c>
      <c r="AU117" s="235" t="s">
        <v>94</v>
      </c>
      <c r="AV117" s="13" t="s">
        <v>87</v>
      </c>
      <c r="AW117" s="13" t="s">
        <v>43</v>
      </c>
      <c r="AX117" s="13" t="s">
        <v>79</v>
      </c>
      <c r="AY117" s="235" t="s">
        <v>406</v>
      </c>
    </row>
    <row r="118" spans="2:65" s="14" customFormat="1" x14ac:dyDescent="0.3">
      <c r="B118" s="236"/>
      <c r="C118" s="237"/>
      <c r="D118" s="247" t="s">
        <v>417</v>
      </c>
      <c r="E118" s="248" t="s">
        <v>281</v>
      </c>
      <c r="F118" s="249" t="s">
        <v>421</v>
      </c>
      <c r="G118" s="237"/>
      <c r="H118" s="250">
        <v>1746.4</v>
      </c>
      <c r="I118" s="241"/>
      <c r="J118" s="237"/>
      <c r="K118" s="237"/>
      <c r="L118" s="242"/>
      <c r="M118" s="243"/>
      <c r="N118" s="244"/>
      <c r="O118" s="244"/>
      <c r="P118" s="244"/>
      <c r="Q118" s="244"/>
      <c r="R118" s="244"/>
      <c r="S118" s="244"/>
      <c r="T118" s="245"/>
      <c r="AT118" s="246" t="s">
        <v>417</v>
      </c>
      <c r="AU118" s="246" t="s">
        <v>94</v>
      </c>
      <c r="AV118" s="14" t="s">
        <v>415</v>
      </c>
      <c r="AW118" s="14" t="s">
        <v>43</v>
      </c>
      <c r="AX118" s="14" t="s">
        <v>23</v>
      </c>
      <c r="AY118" s="246" t="s">
        <v>406</v>
      </c>
    </row>
    <row r="119" spans="2:65" s="1" customFormat="1" ht="22.5" customHeight="1" x14ac:dyDescent="0.3">
      <c r="B119" s="37"/>
      <c r="C119" s="201" t="s">
        <v>87</v>
      </c>
      <c r="D119" s="201" t="s">
        <v>410</v>
      </c>
      <c r="E119" s="202" t="s">
        <v>424</v>
      </c>
      <c r="F119" s="203" t="s">
        <v>425</v>
      </c>
      <c r="G119" s="204" t="s">
        <v>413</v>
      </c>
      <c r="H119" s="205">
        <v>1746.4</v>
      </c>
      <c r="I119" s="206"/>
      <c r="J119" s="207">
        <f>ROUND(I119*H119,2)</f>
        <v>0</v>
      </c>
      <c r="K119" s="203" t="s">
        <v>414</v>
      </c>
      <c r="L119" s="57"/>
      <c r="M119" s="208" t="s">
        <v>36</v>
      </c>
      <c r="N119" s="209" t="s">
        <v>50</v>
      </c>
      <c r="O119" s="38"/>
      <c r="P119" s="210">
        <f>O119*H119</f>
        <v>0</v>
      </c>
      <c r="Q119" s="210">
        <v>0</v>
      </c>
      <c r="R119" s="210">
        <f>Q119*H119</f>
        <v>0</v>
      </c>
      <c r="S119" s="210">
        <v>0</v>
      </c>
      <c r="T119" s="211">
        <f>S119*H119</f>
        <v>0</v>
      </c>
      <c r="AR119" s="19" t="s">
        <v>415</v>
      </c>
      <c r="AT119" s="19" t="s">
        <v>410</v>
      </c>
      <c r="AU119" s="19" t="s">
        <v>94</v>
      </c>
      <c r="AY119" s="19" t="s">
        <v>406</v>
      </c>
      <c r="BE119" s="212">
        <f>IF(N119="základní",J119,0)</f>
        <v>0</v>
      </c>
      <c r="BF119" s="212">
        <f>IF(N119="snížená",J119,0)</f>
        <v>0</v>
      </c>
      <c r="BG119" s="212">
        <f>IF(N119="zákl. přenesená",J119,0)</f>
        <v>0</v>
      </c>
      <c r="BH119" s="212">
        <f>IF(N119="sníž. přenesená",J119,0)</f>
        <v>0</v>
      </c>
      <c r="BI119" s="212">
        <f>IF(N119="nulová",J119,0)</f>
        <v>0</v>
      </c>
      <c r="BJ119" s="19" t="s">
        <v>23</v>
      </c>
      <c r="BK119" s="212">
        <f>ROUND(I119*H119,2)</f>
        <v>0</v>
      </c>
      <c r="BL119" s="19" t="s">
        <v>415</v>
      </c>
      <c r="BM119" s="19" t="s">
        <v>426</v>
      </c>
    </row>
    <row r="120" spans="2:65" s="13" customFormat="1" x14ac:dyDescent="0.3">
      <c r="B120" s="225"/>
      <c r="C120" s="226"/>
      <c r="D120" s="247" t="s">
        <v>417</v>
      </c>
      <c r="E120" s="251" t="s">
        <v>36</v>
      </c>
      <c r="F120" s="252" t="s">
        <v>281</v>
      </c>
      <c r="G120" s="226"/>
      <c r="H120" s="253">
        <v>1746.4</v>
      </c>
      <c r="I120" s="230"/>
      <c r="J120" s="226"/>
      <c r="K120" s="226"/>
      <c r="L120" s="231"/>
      <c r="M120" s="232"/>
      <c r="N120" s="233"/>
      <c r="O120" s="233"/>
      <c r="P120" s="233"/>
      <c r="Q120" s="233"/>
      <c r="R120" s="233"/>
      <c r="S120" s="233"/>
      <c r="T120" s="234"/>
      <c r="AT120" s="235" t="s">
        <v>417</v>
      </c>
      <c r="AU120" s="235" t="s">
        <v>94</v>
      </c>
      <c r="AV120" s="13" t="s">
        <v>87</v>
      </c>
      <c r="AW120" s="13" t="s">
        <v>43</v>
      </c>
      <c r="AX120" s="13" t="s">
        <v>23</v>
      </c>
      <c r="AY120" s="235" t="s">
        <v>406</v>
      </c>
    </row>
    <row r="121" spans="2:65" s="1" customFormat="1" ht="22.5" customHeight="1" x14ac:dyDescent="0.3">
      <c r="B121" s="37"/>
      <c r="C121" s="201" t="s">
        <v>94</v>
      </c>
      <c r="D121" s="201" t="s">
        <v>410</v>
      </c>
      <c r="E121" s="202" t="s">
        <v>427</v>
      </c>
      <c r="F121" s="203" t="s">
        <v>428</v>
      </c>
      <c r="G121" s="204" t="s">
        <v>413</v>
      </c>
      <c r="H121" s="205">
        <v>1746.4</v>
      </c>
      <c r="I121" s="206"/>
      <c r="J121" s="207">
        <f>ROUND(I121*H121,2)</f>
        <v>0</v>
      </c>
      <c r="K121" s="203" t="s">
        <v>36</v>
      </c>
      <c r="L121" s="57"/>
      <c r="M121" s="208" t="s">
        <v>36</v>
      </c>
      <c r="N121" s="209" t="s">
        <v>50</v>
      </c>
      <c r="O121" s="38"/>
      <c r="P121" s="210">
        <f>O121*H121</f>
        <v>0</v>
      </c>
      <c r="Q121" s="210">
        <v>0</v>
      </c>
      <c r="R121" s="210">
        <f>Q121*H121</f>
        <v>0</v>
      </c>
      <c r="S121" s="210">
        <v>0</v>
      </c>
      <c r="T121" s="211">
        <f>S121*H121</f>
        <v>0</v>
      </c>
      <c r="AR121" s="19" t="s">
        <v>415</v>
      </c>
      <c r="AT121" s="19" t="s">
        <v>410</v>
      </c>
      <c r="AU121" s="19" t="s">
        <v>94</v>
      </c>
      <c r="AY121" s="19" t="s">
        <v>406</v>
      </c>
      <c r="BE121" s="212">
        <f>IF(N121="základní",J121,0)</f>
        <v>0</v>
      </c>
      <c r="BF121" s="212">
        <f>IF(N121="snížená",J121,0)</f>
        <v>0</v>
      </c>
      <c r="BG121" s="212">
        <f>IF(N121="zákl. přenesená",J121,0)</f>
        <v>0</v>
      </c>
      <c r="BH121" s="212">
        <f>IF(N121="sníž. přenesená",J121,0)</f>
        <v>0</v>
      </c>
      <c r="BI121" s="212">
        <f>IF(N121="nulová",J121,0)</f>
        <v>0</v>
      </c>
      <c r="BJ121" s="19" t="s">
        <v>23</v>
      </c>
      <c r="BK121" s="212">
        <f>ROUND(I121*H121,2)</f>
        <v>0</v>
      </c>
      <c r="BL121" s="19" t="s">
        <v>415</v>
      </c>
      <c r="BM121" s="19" t="s">
        <v>429</v>
      </c>
    </row>
    <row r="122" spans="2:65" s="13" customFormat="1" x14ac:dyDescent="0.3">
      <c r="B122" s="225"/>
      <c r="C122" s="226"/>
      <c r="D122" s="247" t="s">
        <v>417</v>
      </c>
      <c r="E122" s="251" t="s">
        <v>36</v>
      </c>
      <c r="F122" s="252" t="s">
        <v>430</v>
      </c>
      <c r="G122" s="226"/>
      <c r="H122" s="253">
        <v>1746.4</v>
      </c>
      <c r="I122" s="230"/>
      <c r="J122" s="226"/>
      <c r="K122" s="226"/>
      <c r="L122" s="231"/>
      <c r="M122" s="232"/>
      <c r="N122" s="233"/>
      <c r="O122" s="233"/>
      <c r="P122" s="233"/>
      <c r="Q122" s="233"/>
      <c r="R122" s="233"/>
      <c r="S122" s="233"/>
      <c r="T122" s="234"/>
      <c r="AT122" s="235" t="s">
        <v>417</v>
      </c>
      <c r="AU122" s="235" t="s">
        <v>94</v>
      </c>
      <c r="AV122" s="13" t="s">
        <v>87</v>
      </c>
      <c r="AW122" s="13" t="s">
        <v>43</v>
      </c>
      <c r="AX122" s="13" t="s">
        <v>23</v>
      </c>
      <c r="AY122" s="235" t="s">
        <v>406</v>
      </c>
    </row>
    <row r="123" spans="2:65" s="1" customFormat="1" ht="22.5" customHeight="1" x14ac:dyDescent="0.3">
      <c r="B123" s="37"/>
      <c r="C123" s="201" t="s">
        <v>415</v>
      </c>
      <c r="D123" s="201" t="s">
        <v>410</v>
      </c>
      <c r="E123" s="202" t="s">
        <v>431</v>
      </c>
      <c r="F123" s="203" t="s">
        <v>432</v>
      </c>
      <c r="G123" s="204" t="s">
        <v>413</v>
      </c>
      <c r="H123" s="205">
        <v>15.586</v>
      </c>
      <c r="I123" s="206"/>
      <c r="J123" s="207">
        <f>ROUND(I123*H123,2)</f>
        <v>0</v>
      </c>
      <c r="K123" s="203" t="s">
        <v>414</v>
      </c>
      <c r="L123" s="57"/>
      <c r="M123" s="208" t="s">
        <v>36</v>
      </c>
      <c r="N123" s="209" t="s">
        <v>50</v>
      </c>
      <c r="O123" s="38"/>
      <c r="P123" s="210">
        <f>O123*H123</f>
        <v>0</v>
      </c>
      <c r="Q123" s="210">
        <v>0</v>
      </c>
      <c r="R123" s="210">
        <f>Q123*H123</f>
        <v>0</v>
      </c>
      <c r="S123" s="210">
        <v>0</v>
      </c>
      <c r="T123" s="211">
        <f>S123*H123</f>
        <v>0</v>
      </c>
      <c r="AR123" s="19" t="s">
        <v>415</v>
      </c>
      <c r="AT123" s="19" t="s">
        <v>410</v>
      </c>
      <c r="AU123" s="19" t="s">
        <v>94</v>
      </c>
      <c r="AY123" s="19" t="s">
        <v>406</v>
      </c>
      <c r="BE123" s="212">
        <f>IF(N123="základní",J123,0)</f>
        <v>0</v>
      </c>
      <c r="BF123" s="212">
        <f>IF(N123="snížená",J123,0)</f>
        <v>0</v>
      </c>
      <c r="BG123" s="212">
        <f>IF(N123="zákl. přenesená",J123,0)</f>
        <v>0</v>
      </c>
      <c r="BH123" s="212">
        <f>IF(N123="sníž. přenesená",J123,0)</f>
        <v>0</v>
      </c>
      <c r="BI123" s="212">
        <f>IF(N123="nulová",J123,0)</f>
        <v>0</v>
      </c>
      <c r="BJ123" s="19" t="s">
        <v>23</v>
      </c>
      <c r="BK123" s="212">
        <f>ROUND(I123*H123,2)</f>
        <v>0</v>
      </c>
      <c r="BL123" s="19" t="s">
        <v>415</v>
      </c>
      <c r="BM123" s="19" t="s">
        <v>433</v>
      </c>
    </row>
    <row r="124" spans="2:65" s="12" customFormat="1" x14ac:dyDescent="0.3">
      <c r="B124" s="213"/>
      <c r="C124" s="214"/>
      <c r="D124" s="215" t="s">
        <v>417</v>
      </c>
      <c r="E124" s="216" t="s">
        <v>36</v>
      </c>
      <c r="F124" s="217" t="s">
        <v>418</v>
      </c>
      <c r="G124" s="214"/>
      <c r="H124" s="218" t="s">
        <v>36</v>
      </c>
      <c r="I124" s="219"/>
      <c r="J124" s="214"/>
      <c r="K124" s="214"/>
      <c r="L124" s="220"/>
      <c r="M124" s="221"/>
      <c r="N124" s="222"/>
      <c r="O124" s="222"/>
      <c r="P124" s="222"/>
      <c r="Q124" s="222"/>
      <c r="R124" s="222"/>
      <c r="S124" s="222"/>
      <c r="T124" s="223"/>
      <c r="AT124" s="224" t="s">
        <v>417</v>
      </c>
      <c r="AU124" s="224" t="s">
        <v>94</v>
      </c>
      <c r="AV124" s="12" t="s">
        <v>23</v>
      </c>
      <c r="AW124" s="12" t="s">
        <v>43</v>
      </c>
      <c r="AX124" s="12" t="s">
        <v>79</v>
      </c>
      <c r="AY124" s="224" t="s">
        <v>406</v>
      </c>
    </row>
    <row r="125" spans="2:65" s="13" customFormat="1" x14ac:dyDescent="0.3">
      <c r="B125" s="225"/>
      <c r="C125" s="226"/>
      <c r="D125" s="215" t="s">
        <v>417</v>
      </c>
      <c r="E125" s="227" t="s">
        <v>36</v>
      </c>
      <c r="F125" s="228" t="s">
        <v>434</v>
      </c>
      <c r="G125" s="226"/>
      <c r="H125" s="229">
        <v>31.02</v>
      </c>
      <c r="I125" s="230"/>
      <c r="J125" s="226"/>
      <c r="K125" s="226"/>
      <c r="L125" s="231"/>
      <c r="M125" s="232"/>
      <c r="N125" s="233"/>
      <c r="O125" s="233"/>
      <c r="P125" s="233"/>
      <c r="Q125" s="233"/>
      <c r="R125" s="233"/>
      <c r="S125" s="233"/>
      <c r="T125" s="234"/>
      <c r="AT125" s="235" t="s">
        <v>417</v>
      </c>
      <c r="AU125" s="235" t="s">
        <v>94</v>
      </c>
      <c r="AV125" s="13" t="s">
        <v>87</v>
      </c>
      <c r="AW125" s="13" t="s">
        <v>43</v>
      </c>
      <c r="AX125" s="13" t="s">
        <v>79</v>
      </c>
      <c r="AY125" s="235" t="s">
        <v>406</v>
      </c>
    </row>
    <row r="126" spans="2:65" s="15" customFormat="1" x14ac:dyDescent="0.3">
      <c r="B126" s="254"/>
      <c r="C126" s="255"/>
      <c r="D126" s="215" t="s">
        <v>417</v>
      </c>
      <c r="E126" s="256" t="s">
        <v>346</v>
      </c>
      <c r="F126" s="257" t="s">
        <v>435</v>
      </c>
      <c r="G126" s="255"/>
      <c r="H126" s="258">
        <v>31.02</v>
      </c>
      <c r="I126" s="259"/>
      <c r="J126" s="255"/>
      <c r="K126" s="255"/>
      <c r="L126" s="260"/>
      <c r="M126" s="261"/>
      <c r="N126" s="262"/>
      <c r="O126" s="262"/>
      <c r="P126" s="262"/>
      <c r="Q126" s="262"/>
      <c r="R126" s="262"/>
      <c r="S126" s="262"/>
      <c r="T126" s="263"/>
      <c r="AT126" s="264" t="s">
        <v>417</v>
      </c>
      <c r="AU126" s="264" t="s">
        <v>94</v>
      </c>
      <c r="AV126" s="15" t="s">
        <v>94</v>
      </c>
      <c r="AW126" s="15" t="s">
        <v>43</v>
      </c>
      <c r="AX126" s="15" t="s">
        <v>79</v>
      </c>
      <c r="AY126" s="264" t="s">
        <v>406</v>
      </c>
    </row>
    <row r="127" spans="2:65" s="12" customFormat="1" x14ac:dyDescent="0.3">
      <c r="B127" s="213"/>
      <c r="C127" s="214"/>
      <c r="D127" s="215" t="s">
        <v>417</v>
      </c>
      <c r="E127" s="216" t="s">
        <v>36</v>
      </c>
      <c r="F127" s="217" t="s">
        <v>436</v>
      </c>
      <c r="G127" s="214"/>
      <c r="H127" s="218" t="s">
        <v>36</v>
      </c>
      <c r="I127" s="219"/>
      <c r="J127" s="214"/>
      <c r="K127" s="214"/>
      <c r="L127" s="220"/>
      <c r="M127" s="221"/>
      <c r="N127" s="222"/>
      <c r="O127" s="222"/>
      <c r="P127" s="222"/>
      <c r="Q127" s="222"/>
      <c r="R127" s="222"/>
      <c r="S127" s="222"/>
      <c r="T127" s="223"/>
      <c r="AT127" s="224" t="s">
        <v>417</v>
      </c>
      <c r="AU127" s="224" t="s">
        <v>94</v>
      </c>
      <c r="AV127" s="12" t="s">
        <v>23</v>
      </c>
      <c r="AW127" s="12" t="s">
        <v>43</v>
      </c>
      <c r="AX127" s="12" t="s">
        <v>79</v>
      </c>
      <c r="AY127" s="224" t="s">
        <v>406</v>
      </c>
    </row>
    <row r="128" spans="2:65" s="13" customFormat="1" x14ac:dyDescent="0.3">
      <c r="B128" s="225"/>
      <c r="C128" s="226"/>
      <c r="D128" s="215" t="s">
        <v>417</v>
      </c>
      <c r="E128" s="227" t="s">
        <v>36</v>
      </c>
      <c r="F128" s="228" t="s">
        <v>437</v>
      </c>
      <c r="G128" s="226"/>
      <c r="H128" s="229">
        <v>-5.8819999999999997</v>
      </c>
      <c r="I128" s="230"/>
      <c r="J128" s="226"/>
      <c r="K128" s="226"/>
      <c r="L128" s="231"/>
      <c r="M128" s="232"/>
      <c r="N128" s="233"/>
      <c r="O128" s="233"/>
      <c r="P128" s="233"/>
      <c r="Q128" s="233"/>
      <c r="R128" s="233"/>
      <c r="S128" s="233"/>
      <c r="T128" s="234"/>
      <c r="AT128" s="235" t="s">
        <v>417</v>
      </c>
      <c r="AU128" s="235" t="s">
        <v>94</v>
      </c>
      <c r="AV128" s="13" t="s">
        <v>87</v>
      </c>
      <c r="AW128" s="13" t="s">
        <v>43</v>
      </c>
      <c r="AX128" s="13" t="s">
        <v>79</v>
      </c>
      <c r="AY128" s="235" t="s">
        <v>406</v>
      </c>
    </row>
    <row r="129" spans="2:65" s="14" customFormat="1" x14ac:dyDescent="0.3">
      <c r="B129" s="236"/>
      <c r="C129" s="237"/>
      <c r="D129" s="215" t="s">
        <v>417</v>
      </c>
      <c r="E129" s="238" t="s">
        <v>343</v>
      </c>
      <c r="F129" s="239" t="s">
        <v>421</v>
      </c>
      <c r="G129" s="237"/>
      <c r="H129" s="240">
        <v>25.138000000000002</v>
      </c>
      <c r="I129" s="241"/>
      <c r="J129" s="237"/>
      <c r="K129" s="237"/>
      <c r="L129" s="242"/>
      <c r="M129" s="243"/>
      <c r="N129" s="244"/>
      <c r="O129" s="244"/>
      <c r="P129" s="244"/>
      <c r="Q129" s="244"/>
      <c r="R129" s="244"/>
      <c r="S129" s="244"/>
      <c r="T129" s="245"/>
      <c r="AT129" s="246" t="s">
        <v>417</v>
      </c>
      <c r="AU129" s="246" t="s">
        <v>94</v>
      </c>
      <c r="AV129" s="14" t="s">
        <v>415</v>
      </c>
      <c r="AW129" s="14" t="s">
        <v>43</v>
      </c>
      <c r="AX129" s="14" t="s">
        <v>79</v>
      </c>
      <c r="AY129" s="246" t="s">
        <v>406</v>
      </c>
    </row>
    <row r="130" spans="2:65" s="12" customFormat="1" x14ac:dyDescent="0.3">
      <c r="B130" s="213"/>
      <c r="C130" s="214"/>
      <c r="D130" s="215" t="s">
        <v>417</v>
      </c>
      <c r="E130" s="216" t="s">
        <v>36</v>
      </c>
      <c r="F130" s="217" t="s">
        <v>438</v>
      </c>
      <c r="G130" s="214"/>
      <c r="H130" s="218" t="s">
        <v>36</v>
      </c>
      <c r="I130" s="219"/>
      <c r="J130" s="214"/>
      <c r="K130" s="214"/>
      <c r="L130" s="220"/>
      <c r="M130" s="221"/>
      <c r="N130" s="222"/>
      <c r="O130" s="222"/>
      <c r="P130" s="222"/>
      <c r="Q130" s="222"/>
      <c r="R130" s="222"/>
      <c r="S130" s="222"/>
      <c r="T130" s="223"/>
      <c r="AT130" s="224" t="s">
        <v>417</v>
      </c>
      <c r="AU130" s="224" t="s">
        <v>94</v>
      </c>
      <c r="AV130" s="12" t="s">
        <v>23</v>
      </c>
      <c r="AW130" s="12" t="s">
        <v>43</v>
      </c>
      <c r="AX130" s="12" t="s">
        <v>79</v>
      </c>
      <c r="AY130" s="224" t="s">
        <v>406</v>
      </c>
    </row>
    <row r="131" spans="2:65" s="13" customFormat="1" x14ac:dyDescent="0.3">
      <c r="B131" s="225"/>
      <c r="C131" s="226"/>
      <c r="D131" s="247" t="s">
        <v>417</v>
      </c>
      <c r="E131" s="251" t="s">
        <v>36</v>
      </c>
      <c r="F131" s="252" t="s">
        <v>439</v>
      </c>
      <c r="G131" s="226"/>
      <c r="H131" s="253">
        <v>15.586</v>
      </c>
      <c r="I131" s="230"/>
      <c r="J131" s="226"/>
      <c r="K131" s="226"/>
      <c r="L131" s="231"/>
      <c r="M131" s="232"/>
      <c r="N131" s="233"/>
      <c r="O131" s="233"/>
      <c r="P131" s="233"/>
      <c r="Q131" s="233"/>
      <c r="R131" s="233"/>
      <c r="S131" s="233"/>
      <c r="T131" s="234"/>
      <c r="AT131" s="235" t="s">
        <v>417</v>
      </c>
      <c r="AU131" s="235" t="s">
        <v>94</v>
      </c>
      <c r="AV131" s="13" t="s">
        <v>87</v>
      </c>
      <c r="AW131" s="13" t="s">
        <v>43</v>
      </c>
      <c r="AX131" s="13" t="s">
        <v>23</v>
      </c>
      <c r="AY131" s="235" t="s">
        <v>406</v>
      </c>
    </row>
    <row r="132" spans="2:65" s="1" customFormat="1" ht="22.5" customHeight="1" x14ac:dyDescent="0.3">
      <c r="B132" s="37"/>
      <c r="C132" s="201" t="s">
        <v>440</v>
      </c>
      <c r="D132" s="201" t="s">
        <v>410</v>
      </c>
      <c r="E132" s="202" t="s">
        <v>441</v>
      </c>
      <c r="F132" s="203" t="s">
        <v>442</v>
      </c>
      <c r="G132" s="204" t="s">
        <v>413</v>
      </c>
      <c r="H132" s="205">
        <v>7.7930000000000001</v>
      </c>
      <c r="I132" s="206"/>
      <c r="J132" s="207">
        <f>ROUND(I132*H132,2)</f>
        <v>0</v>
      </c>
      <c r="K132" s="203" t="s">
        <v>414</v>
      </c>
      <c r="L132" s="57"/>
      <c r="M132" s="208" t="s">
        <v>36</v>
      </c>
      <c r="N132" s="209" t="s">
        <v>50</v>
      </c>
      <c r="O132" s="38"/>
      <c r="P132" s="210">
        <f>O132*H132</f>
        <v>0</v>
      </c>
      <c r="Q132" s="210">
        <v>0</v>
      </c>
      <c r="R132" s="210">
        <f>Q132*H132</f>
        <v>0</v>
      </c>
      <c r="S132" s="210">
        <v>0</v>
      </c>
      <c r="T132" s="211">
        <f>S132*H132</f>
        <v>0</v>
      </c>
      <c r="AR132" s="19" t="s">
        <v>415</v>
      </c>
      <c r="AT132" s="19" t="s">
        <v>410</v>
      </c>
      <c r="AU132" s="19" t="s">
        <v>94</v>
      </c>
      <c r="AY132" s="19" t="s">
        <v>406</v>
      </c>
      <c r="BE132" s="212">
        <f>IF(N132="základní",J132,0)</f>
        <v>0</v>
      </c>
      <c r="BF132" s="212">
        <f>IF(N132="snížená",J132,0)</f>
        <v>0</v>
      </c>
      <c r="BG132" s="212">
        <f>IF(N132="zákl. přenesená",J132,0)</f>
        <v>0</v>
      </c>
      <c r="BH132" s="212">
        <f>IF(N132="sníž. přenesená",J132,0)</f>
        <v>0</v>
      </c>
      <c r="BI132" s="212">
        <f>IF(N132="nulová",J132,0)</f>
        <v>0</v>
      </c>
      <c r="BJ132" s="19" t="s">
        <v>23</v>
      </c>
      <c r="BK132" s="212">
        <f>ROUND(I132*H132,2)</f>
        <v>0</v>
      </c>
      <c r="BL132" s="19" t="s">
        <v>415</v>
      </c>
      <c r="BM132" s="19" t="s">
        <v>443</v>
      </c>
    </row>
    <row r="133" spans="2:65" s="12" customFormat="1" x14ac:dyDescent="0.3">
      <c r="B133" s="213"/>
      <c r="C133" s="214"/>
      <c r="D133" s="215" t="s">
        <v>417</v>
      </c>
      <c r="E133" s="216" t="s">
        <v>36</v>
      </c>
      <c r="F133" s="217" t="s">
        <v>444</v>
      </c>
      <c r="G133" s="214"/>
      <c r="H133" s="218" t="s">
        <v>36</v>
      </c>
      <c r="I133" s="219"/>
      <c r="J133" s="214"/>
      <c r="K133" s="214"/>
      <c r="L133" s="220"/>
      <c r="M133" s="221"/>
      <c r="N133" s="222"/>
      <c r="O133" s="222"/>
      <c r="P133" s="222"/>
      <c r="Q133" s="222"/>
      <c r="R133" s="222"/>
      <c r="S133" s="222"/>
      <c r="T133" s="223"/>
      <c r="AT133" s="224" t="s">
        <v>417</v>
      </c>
      <c r="AU133" s="224" t="s">
        <v>94</v>
      </c>
      <c r="AV133" s="12" t="s">
        <v>23</v>
      </c>
      <c r="AW133" s="12" t="s">
        <v>43</v>
      </c>
      <c r="AX133" s="12" t="s">
        <v>79</v>
      </c>
      <c r="AY133" s="224" t="s">
        <v>406</v>
      </c>
    </row>
    <row r="134" spans="2:65" s="13" customFormat="1" x14ac:dyDescent="0.3">
      <c r="B134" s="225"/>
      <c r="C134" s="226"/>
      <c r="D134" s="247" t="s">
        <v>417</v>
      </c>
      <c r="E134" s="251" t="s">
        <v>36</v>
      </c>
      <c r="F134" s="252" t="s">
        <v>445</v>
      </c>
      <c r="G134" s="226"/>
      <c r="H134" s="253">
        <v>7.7930000000000001</v>
      </c>
      <c r="I134" s="230"/>
      <c r="J134" s="226"/>
      <c r="K134" s="226"/>
      <c r="L134" s="231"/>
      <c r="M134" s="232"/>
      <c r="N134" s="233"/>
      <c r="O134" s="233"/>
      <c r="P134" s="233"/>
      <c r="Q134" s="233"/>
      <c r="R134" s="233"/>
      <c r="S134" s="233"/>
      <c r="T134" s="234"/>
      <c r="AT134" s="235" t="s">
        <v>417</v>
      </c>
      <c r="AU134" s="235" t="s">
        <v>94</v>
      </c>
      <c r="AV134" s="13" t="s">
        <v>87</v>
      </c>
      <c r="AW134" s="13" t="s">
        <v>43</v>
      </c>
      <c r="AX134" s="13" t="s">
        <v>23</v>
      </c>
      <c r="AY134" s="235" t="s">
        <v>406</v>
      </c>
    </row>
    <row r="135" spans="2:65" s="1" customFormat="1" ht="22.5" customHeight="1" x14ac:dyDescent="0.3">
      <c r="B135" s="37"/>
      <c r="C135" s="201" t="s">
        <v>446</v>
      </c>
      <c r="D135" s="201" t="s">
        <v>410</v>
      </c>
      <c r="E135" s="202" t="s">
        <v>447</v>
      </c>
      <c r="F135" s="203" t="s">
        <v>448</v>
      </c>
      <c r="G135" s="204" t="s">
        <v>413</v>
      </c>
      <c r="H135" s="205">
        <v>7.5410000000000004</v>
      </c>
      <c r="I135" s="206"/>
      <c r="J135" s="207">
        <f>ROUND(I135*H135,2)</f>
        <v>0</v>
      </c>
      <c r="K135" s="203" t="s">
        <v>414</v>
      </c>
      <c r="L135" s="57"/>
      <c r="M135" s="208" t="s">
        <v>36</v>
      </c>
      <c r="N135" s="209" t="s">
        <v>50</v>
      </c>
      <c r="O135" s="38"/>
      <c r="P135" s="210">
        <f>O135*H135</f>
        <v>0</v>
      </c>
      <c r="Q135" s="210">
        <v>0</v>
      </c>
      <c r="R135" s="210">
        <f>Q135*H135</f>
        <v>0</v>
      </c>
      <c r="S135" s="210">
        <v>0</v>
      </c>
      <c r="T135" s="211">
        <f>S135*H135</f>
        <v>0</v>
      </c>
      <c r="AR135" s="19" t="s">
        <v>415</v>
      </c>
      <c r="AT135" s="19" t="s">
        <v>410</v>
      </c>
      <c r="AU135" s="19" t="s">
        <v>94</v>
      </c>
      <c r="AY135" s="19" t="s">
        <v>406</v>
      </c>
      <c r="BE135" s="212">
        <f>IF(N135="základní",J135,0)</f>
        <v>0</v>
      </c>
      <c r="BF135" s="212">
        <f>IF(N135="snížená",J135,0)</f>
        <v>0</v>
      </c>
      <c r="BG135" s="212">
        <f>IF(N135="zákl. přenesená",J135,0)</f>
        <v>0</v>
      </c>
      <c r="BH135" s="212">
        <f>IF(N135="sníž. přenesená",J135,0)</f>
        <v>0</v>
      </c>
      <c r="BI135" s="212">
        <f>IF(N135="nulová",J135,0)</f>
        <v>0</v>
      </c>
      <c r="BJ135" s="19" t="s">
        <v>23</v>
      </c>
      <c r="BK135" s="212">
        <f>ROUND(I135*H135,2)</f>
        <v>0</v>
      </c>
      <c r="BL135" s="19" t="s">
        <v>415</v>
      </c>
      <c r="BM135" s="19" t="s">
        <v>449</v>
      </c>
    </row>
    <row r="136" spans="2:65" s="12" customFormat="1" x14ac:dyDescent="0.3">
      <c r="B136" s="213"/>
      <c r="C136" s="214"/>
      <c r="D136" s="215" t="s">
        <v>417</v>
      </c>
      <c r="E136" s="216" t="s">
        <v>36</v>
      </c>
      <c r="F136" s="217" t="s">
        <v>450</v>
      </c>
      <c r="G136" s="214"/>
      <c r="H136" s="218" t="s">
        <v>36</v>
      </c>
      <c r="I136" s="219"/>
      <c r="J136" s="214"/>
      <c r="K136" s="214"/>
      <c r="L136" s="220"/>
      <c r="M136" s="221"/>
      <c r="N136" s="222"/>
      <c r="O136" s="222"/>
      <c r="P136" s="222"/>
      <c r="Q136" s="222"/>
      <c r="R136" s="222"/>
      <c r="S136" s="222"/>
      <c r="T136" s="223"/>
      <c r="AT136" s="224" t="s">
        <v>417</v>
      </c>
      <c r="AU136" s="224" t="s">
        <v>94</v>
      </c>
      <c r="AV136" s="12" t="s">
        <v>23</v>
      </c>
      <c r="AW136" s="12" t="s">
        <v>43</v>
      </c>
      <c r="AX136" s="12" t="s">
        <v>79</v>
      </c>
      <c r="AY136" s="224" t="s">
        <v>406</v>
      </c>
    </row>
    <row r="137" spans="2:65" s="13" customFormat="1" x14ac:dyDescent="0.3">
      <c r="B137" s="225"/>
      <c r="C137" s="226"/>
      <c r="D137" s="247" t="s">
        <v>417</v>
      </c>
      <c r="E137" s="251" t="s">
        <v>36</v>
      </c>
      <c r="F137" s="252" t="s">
        <v>451</v>
      </c>
      <c r="G137" s="226"/>
      <c r="H137" s="253">
        <v>7.5410000000000004</v>
      </c>
      <c r="I137" s="230"/>
      <c r="J137" s="226"/>
      <c r="K137" s="226"/>
      <c r="L137" s="231"/>
      <c r="M137" s="232"/>
      <c r="N137" s="233"/>
      <c r="O137" s="233"/>
      <c r="P137" s="233"/>
      <c r="Q137" s="233"/>
      <c r="R137" s="233"/>
      <c r="S137" s="233"/>
      <c r="T137" s="234"/>
      <c r="AT137" s="235" t="s">
        <v>417</v>
      </c>
      <c r="AU137" s="235" t="s">
        <v>94</v>
      </c>
      <c r="AV137" s="13" t="s">
        <v>87</v>
      </c>
      <c r="AW137" s="13" t="s">
        <v>43</v>
      </c>
      <c r="AX137" s="13" t="s">
        <v>23</v>
      </c>
      <c r="AY137" s="235" t="s">
        <v>406</v>
      </c>
    </row>
    <row r="138" spans="2:65" s="1" customFormat="1" ht="22.5" customHeight="1" x14ac:dyDescent="0.3">
      <c r="B138" s="37"/>
      <c r="C138" s="201" t="s">
        <v>452</v>
      </c>
      <c r="D138" s="201" t="s">
        <v>410</v>
      </c>
      <c r="E138" s="202" t="s">
        <v>453</v>
      </c>
      <c r="F138" s="203" t="s">
        <v>454</v>
      </c>
      <c r="G138" s="204" t="s">
        <v>413</v>
      </c>
      <c r="H138" s="205">
        <v>3.7709999999999999</v>
      </c>
      <c r="I138" s="206"/>
      <c r="J138" s="207">
        <f>ROUND(I138*H138,2)</f>
        <v>0</v>
      </c>
      <c r="K138" s="203" t="s">
        <v>414</v>
      </c>
      <c r="L138" s="57"/>
      <c r="M138" s="208" t="s">
        <v>36</v>
      </c>
      <c r="N138" s="209" t="s">
        <v>50</v>
      </c>
      <c r="O138" s="38"/>
      <c r="P138" s="210">
        <f>O138*H138</f>
        <v>0</v>
      </c>
      <c r="Q138" s="210">
        <v>0</v>
      </c>
      <c r="R138" s="210">
        <f>Q138*H138</f>
        <v>0</v>
      </c>
      <c r="S138" s="210">
        <v>0</v>
      </c>
      <c r="T138" s="211">
        <f>S138*H138</f>
        <v>0</v>
      </c>
      <c r="AR138" s="19" t="s">
        <v>415</v>
      </c>
      <c r="AT138" s="19" t="s">
        <v>410</v>
      </c>
      <c r="AU138" s="19" t="s">
        <v>94</v>
      </c>
      <c r="AY138" s="19" t="s">
        <v>406</v>
      </c>
      <c r="BE138" s="212">
        <f>IF(N138="základní",J138,0)</f>
        <v>0</v>
      </c>
      <c r="BF138" s="212">
        <f>IF(N138="snížená",J138,0)</f>
        <v>0</v>
      </c>
      <c r="BG138" s="212">
        <f>IF(N138="zákl. přenesená",J138,0)</f>
        <v>0</v>
      </c>
      <c r="BH138" s="212">
        <f>IF(N138="sníž. přenesená",J138,0)</f>
        <v>0</v>
      </c>
      <c r="BI138" s="212">
        <f>IF(N138="nulová",J138,0)</f>
        <v>0</v>
      </c>
      <c r="BJ138" s="19" t="s">
        <v>23</v>
      </c>
      <c r="BK138" s="212">
        <f>ROUND(I138*H138,2)</f>
        <v>0</v>
      </c>
      <c r="BL138" s="19" t="s">
        <v>415</v>
      </c>
      <c r="BM138" s="19" t="s">
        <v>455</v>
      </c>
    </row>
    <row r="139" spans="2:65" s="12" customFormat="1" x14ac:dyDescent="0.3">
      <c r="B139" s="213"/>
      <c r="C139" s="214"/>
      <c r="D139" s="215" t="s">
        <v>417</v>
      </c>
      <c r="E139" s="216" t="s">
        <v>36</v>
      </c>
      <c r="F139" s="217" t="s">
        <v>444</v>
      </c>
      <c r="G139" s="214"/>
      <c r="H139" s="218" t="s">
        <v>36</v>
      </c>
      <c r="I139" s="219"/>
      <c r="J139" s="214"/>
      <c r="K139" s="214"/>
      <c r="L139" s="220"/>
      <c r="M139" s="221"/>
      <c r="N139" s="222"/>
      <c r="O139" s="222"/>
      <c r="P139" s="222"/>
      <c r="Q139" s="222"/>
      <c r="R139" s="222"/>
      <c r="S139" s="222"/>
      <c r="T139" s="223"/>
      <c r="AT139" s="224" t="s">
        <v>417</v>
      </c>
      <c r="AU139" s="224" t="s">
        <v>94</v>
      </c>
      <c r="AV139" s="12" t="s">
        <v>23</v>
      </c>
      <c r="AW139" s="12" t="s">
        <v>43</v>
      </c>
      <c r="AX139" s="12" t="s">
        <v>79</v>
      </c>
      <c r="AY139" s="224" t="s">
        <v>406</v>
      </c>
    </row>
    <row r="140" spans="2:65" s="13" customFormat="1" x14ac:dyDescent="0.3">
      <c r="B140" s="225"/>
      <c r="C140" s="226"/>
      <c r="D140" s="247" t="s">
        <v>417</v>
      </c>
      <c r="E140" s="251" t="s">
        <v>36</v>
      </c>
      <c r="F140" s="252" t="s">
        <v>456</v>
      </c>
      <c r="G140" s="226"/>
      <c r="H140" s="253">
        <v>3.7709999999999999</v>
      </c>
      <c r="I140" s="230"/>
      <c r="J140" s="226"/>
      <c r="K140" s="226"/>
      <c r="L140" s="231"/>
      <c r="M140" s="232"/>
      <c r="N140" s="233"/>
      <c r="O140" s="233"/>
      <c r="P140" s="233"/>
      <c r="Q140" s="233"/>
      <c r="R140" s="233"/>
      <c r="S140" s="233"/>
      <c r="T140" s="234"/>
      <c r="AT140" s="235" t="s">
        <v>417</v>
      </c>
      <c r="AU140" s="235" t="s">
        <v>94</v>
      </c>
      <c r="AV140" s="13" t="s">
        <v>87</v>
      </c>
      <c r="AW140" s="13" t="s">
        <v>43</v>
      </c>
      <c r="AX140" s="13" t="s">
        <v>23</v>
      </c>
      <c r="AY140" s="235" t="s">
        <v>406</v>
      </c>
    </row>
    <row r="141" spans="2:65" s="1" customFormat="1" ht="22.5" customHeight="1" x14ac:dyDescent="0.3">
      <c r="B141" s="37"/>
      <c r="C141" s="201" t="s">
        <v>457</v>
      </c>
      <c r="D141" s="201" t="s">
        <v>410</v>
      </c>
      <c r="E141" s="202" t="s">
        <v>458</v>
      </c>
      <c r="F141" s="203" t="s">
        <v>459</v>
      </c>
      <c r="G141" s="204" t="s">
        <v>413</v>
      </c>
      <c r="H141" s="205">
        <v>2.0110000000000001</v>
      </c>
      <c r="I141" s="206"/>
      <c r="J141" s="207">
        <f>ROUND(I141*H141,2)</f>
        <v>0</v>
      </c>
      <c r="K141" s="203" t="s">
        <v>414</v>
      </c>
      <c r="L141" s="57"/>
      <c r="M141" s="208" t="s">
        <v>36</v>
      </c>
      <c r="N141" s="209" t="s">
        <v>50</v>
      </c>
      <c r="O141" s="38"/>
      <c r="P141" s="210">
        <f>O141*H141</f>
        <v>0</v>
      </c>
      <c r="Q141" s="210">
        <v>1.0460000000000001E-2</v>
      </c>
      <c r="R141" s="210">
        <f>Q141*H141</f>
        <v>2.1035060000000001E-2</v>
      </c>
      <c r="S141" s="210">
        <v>0</v>
      </c>
      <c r="T141" s="211">
        <f>S141*H141</f>
        <v>0</v>
      </c>
      <c r="AR141" s="19" t="s">
        <v>415</v>
      </c>
      <c r="AT141" s="19" t="s">
        <v>410</v>
      </c>
      <c r="AU141" s="19" t="s">
        <v>94</v>
      </c>
      <c r="AY141" s="19" t="s">
        <v>406</v>
      </c>
      <c r="BE141" s="212">
        <f>IF(N141="základní",J141,0)</f>
        <v>0</v>
      </c>
      <c r="BF141" s="212">
        <f>IF(N141="snížená",J141,0)</f>
        <v>0</v>
      </c>
      <c r="BG141" s="212">
        <f>IF(N141="zákl. přenesená",J141,0)</f>
        <v>0</v>
      </c>
      <c r="BH141" s="212">
        <f>IF(N141="sníž. přenesená",J141,0)</f>
        <v>0</v>
      </c>
      <c r="BI141" s="212">
        <f>IF(N141="nulová",J141,0)</f>
        <v>0</v>
      </c>
      <c r="BJ141" s="19" t="s">
        <v>23</v>
      </c>
      <c r="BK141" s="212">
        <f>ROUND(I141*H141,2)</f>
        <v>0</v>
      </c>
      <c r="BL141" s="19" t="s">
        <v>415</v>
      </c>
      <c r="BM141" s="19" t="s">
        <v>460</v>
      </c>
    </row>
    <row r="142" spans="2:65" s="12" customFormat="1" x14ac:dyDescent="0.3">
      <c r="B142" s="213"/>
      <c r="C142" s="214"/>
      <c r="D142" s="215" t="s">
        <v>417</v>
      </c>
      <c r="E142" s="216" t="s">
        <v>36</v>
      </c>
      <c r="F142" s="217" t="s">
        <v>461</v>
      </c>
      <c r="G142" s="214"/>
      <c r="H142" s="218" t="s">
        <v>36</v>
      </c>
      <c r="I142" s="219"/>
      <c r="J142" s="214"/>
      <c r="K142" s="214"/>
      <c r="L142" s="220"/>
      <c r="M142" s="221"/>
      <c r="N142" s="222"/>
      <c r="O142" s="222"/>
      <c r="P142" s="222"/>
      <c r="Q142" s="222"/>
      <c r="R142" s="222"/>
      <c r="S142" s="222"/>
      <c r="T142" s="223"/>
      <c r="AT142" s="224" t="s">
        <v>417</v>
      </c>
      <c r="AU142" s="224" t="s">
        <v>94</v>
      </c>
      <c r="AV142" s="12" t="s">
        <v>23</v>
      </c>
      <c r="AW142" s="12" t="s">
        <v>43</v>
      </c>
      <c r="AX142" s="12" t="s">
        <v>79</v>
      </c>
      <c r="AY142" s="224" t="s">
        <v>406</v>
      </c>
    </row>
    <row r="143" spans="2:65" s="13" customFormat="1" x14ac:dyDescent="0.3">
      <c r="B143" s="225"/>
      <c r="C143" s="226"/>
      <c r="D143" s="247" t="s">
        <v>417</v>
      </c>
      <c r="E143" s="251" t="s">
        <v>36</v>
      </c>
      <c r="F143" s="252" t="s">
        <v>462</v>
      </c>
      <c r="G143" s="226"/>
      <c r="H143" s="253">
        <v>2.0110000000000001</v>
      </c>
      <c r="I143" s="230"/>
      <c r="J143" s="226"/>
      <c r="K143" s="226"/>
      <c r="L143" s="231"/>
      <c r="M143" s="232"/>
      <c r="N143" s="233"/>
      <c r="O143" s="233"/>
      <c r="P143" s="233"/>
      <c r="Q143" s="233"/>
      <c r="R143" s="233"/>
      <c r="S143" s="233"/>
      <c r="T143" s="234"/>
      <c r="AT143" s="235" t="s">
        <v>417</v>
      </c>
      <c r="AU143" s="235" t="s">
        <v>94</v>
      </c>
      <c r="AV143" s="13" t="s">
        <v>87</v>
      </c>
      <c r="AW143" s="13" t="s">
        <v>43</v>
      </c>
      <c r="AX143" s="13" t="s">
        <v>23</v>
      </c>
      <c r="AY143" s="235" t="s">
        <v>406</v>
      </c>
    </row>
    <row r="144" spans="2:65" s="1" customFormat="1" ht="22.5" customHeight="1" x14ac:dyDescent="0.3">
      <c r="B144" s="37"/>
      <c r="C144" s="201" t="s">
        <v>463</v>
      </c>
      <c r="D144" s="201" t="s">
        <v>410</v>
      </c>
      <c r="E144" s="202" t="s">
        <v>464</v>
      </c>
      <c r="F144" s="203" t="s">
        <v>465</v>
      </c>
      <c r="G144" s="204" t="s">
        <v>466</v>
      </c>
      <c r="H144" s="205">
        <v>48.88</v>
      </c>
      <c r="I144" s="206"/>
      <c r="J144" s="207">
        <f>ROUND(I144*H144,2)</f>
        <v>0</v>
      </c>
      <c r="K144" s="203" t="s">
        <v>414</v>
      </c>
      <c r="L144" s="57"/>
      <c r="M144" s="208" t="s">
        <v>36</v>
      </c>
      <c r="N144" s="209" t="s">
        <v>50</v>
      </c>
      <c r="O144" s="38"/>
      <c r="P144" s="210">
        <f>O144*H144</f>
        <v>0</v>
      </c>
      <c r="Q144" s="210">
        <v>2.0799999999999998E-3</v>
      </c>
      <c r="R144" s="210">
        <f>Q144*H144</f>
        <v>0.10167039999999999</v>
      </c>
      <c r="S144" s="210">
        <v>0</v>
      </c>
      <c r="T144" s="211">
        <f>S144*H144</f>
        <v>0</v>
      </c>
      <c r="AR144" s="19" t="s">
        <v>415</v>
      </c>
      <c r="AT144" s="19" t="s">
        <v>410</v>
      </c>
      <c r="AU144" s="19" t="s">
        <v>94</v>
      </c>
      <c r="AY144" s="19" t="s">
        <v>406</v>
      </c>
      <c r="BE144" s="212">
        <f>IF(N144="základní",J144,0)</f>
        <v>0</v>
      </c>
      <c r="BF144" s="212">
        <f>IF(N144="snížená",J144,0)</f>
        <v>0</v>
      </c>
      <c r="BG144" s="212">
        <f>IF(N144="zákl. přenesená",J144,0)</f>
        <v>0</v>
      </c>
      <c r="BH144" s="212">
        <f>IF(N144="sníž. přenesená",J144,0)</f>
        <v>0</v>
      </c>
      <c r="BI144" s="212">
        <f>IF(N144="nulová",J144,0)</f>
        <v>0</v>
      </c>
      <c r="BJ144" s="19" t="s">
        <v>23</v>
      </c>
      <c r="BK144" s="212">
        <f>ROUND(I144*H144,2)</f>
        <v>0</v>
      </c>
      <c r="BL144" s="19" t="s">
        <v>415</v>
      </c>
      <c r="BM144" s="19" t="s">
        <v>467</v>
      </c>
    </row>
    <row r="145" spans="2:65" s="12" customFormat="1" x14ac:dyDescent="0.3">
      <c r="B145" s="213"/>
      <c r="C145" s="214"/>
      <c r="D145" s="215" t="s">
        <v>417</v>
      </c>
      <c r="E145" s="216" t="s">
        <v>36</v>
      </c>
      <c r="F145" s="217" t="s">
        <v>418</v>
      </c>
      <c r="G145" s="214"/>
      <c r="H145" s="218" t="s">
        <v>36</v>
      </c>
      <c r="I145" s="219"/>
      <c r="J145" s="214"/>
      <c r="K145" s="214"/>
      <c r="L145" s="220"/>
      <c r="M145" s="221"/>
      <c r="N145" s="222"/>
      <c r="O145" s="222"/>
      <c r="P145" s="222"/>
      <c r="Q145" s="222"/>
      <c r="R145" s="222"/>
      <c r="S145" s="222"/>
      <c r="T145" s="223"/>
      <c r="AT145" s="224" t="s">
        <v>417</v>
      </c>
      <c r="AU145" s="224" t="s">
        <v>94</v>
      </c>
      <c r="AV145" s="12" t="s">
        <v>23</v>
      </c>
      <c r="AW145" s="12" t="s">
        <v>43</v>
      </c>
      <c r="AX145" s="12" t="s">
        <v>79</v>
      </c>
      <c r="AY145" s="224" t="s">
        <v>406</v>
      </c>
    </row>
    <row r="146" spans="2:65" s="13" customFormat="1" x14ac:dyDescent="0.3">
      <c r="B146" s="225"/>
      <c r="C146" s="226"/>
      <c r="D146" s="247" t="s">
        <v>417</v>
      </c>
      <c r="E146" s="251" t="s">
        <v>36</v>
      </c>
      <c r="F146" s="252" t="s">
        <v>468</v>
      </c>
      <c r="G146" s="226"/>
      <c r="H146" s="253">
        <v>48.88</v>
      </c>
      <c r="I146" s="230"/>
      <c r="J146" s="226"/>
      <c r="K146" s="226"/>
      <c r="L146" s="231"/>
      <c r="M146" s="232"/>
      <c r="N146" s="233"/>
      <c r="O146" s="233"/>
      <c r="P146" s="233"/>
      <c r="Q146" s="233"/>
      <c r="R146" s="233"/>
      <c r="S146" s="233"/>
      <c r="T146" s="234"/>
      <c r="AT146" s="235" t="s">
        <v>417</v>
      </c>
      <c r="AU146" s="235" t="s">
        <v>94</v>
      </c>
      <c r="AV146" s="13" t="s">
        <v>87</v>
      </c>
      <c r="AW146" s="13" t="s">
        <v>43</v>
      </c>
      <c r="AX146" s="13" t="s">
        <v>23</v>
      </c>
      <c r="AY146" s="235" t="s">
        <v>406</v>
      </c>
    </row>
    <row r="147" spans="2:65" s="1" customFormat="1" ht="22.5" customHeight="1" x14ac:dyDescent="0.3">
      <c r="B147" s="37"/>
      <c r="C147" s="201" t="s">
        <v>28</v>
      </c>
      <c r="D147" s="201" t="s">
        <v>410</v>
      </c>
      <c r="E147" s="202" t="s">
        <v>469</v>
      </c>
      <c r="F147" s="203" t="s">
        <v>470</v>
      </c>
      <c r="G147" s="204" t="s">
        <v>466</v>
      </c>
      <c r="H147" s="205">
        <v>48.88</v>
      </c>
      <c r="I147" s="206"/>
      <c r="J147" s="207">
        <f>ROUND(I147*H147,2)</f>
        <v>0</v>
      </c>
      <c r="K147" s="203" t="s">
        <v>414</v>
      </c>
      <c r="L147" s="57"/>
      <c r="M147" s="208" t="s">
        <v>36</v>
      </c>
      <c r="N147" s="209" t="s">
        <v>50</v>
      </c>
      <c r="O147" s="38"/>
      <c r="P147" s="210">
        <f>O147*H147</f>
        <v>0</v>
      </c>
      <c r="Q147" s="210">
        <v>0</v>
      </c>
      <c r="R147" s="210">
        <f>Q147*H147</f>
        <v>0</v>
      </c>
      <c r="S147" s="210">
        <v>0</v>
      </c>
      <c r="T147" s="211">
        <f>S147*H147</f>
        <v>0</v>
      </c>
      <c r="AR147" s="19" t="s">
        <v>415</v>
      </c>
      <c r="AT147" s="19" t="s">
        <v>410</v>
      </c>
      <c r="AU147" s="19" t="s">
        <v>94</v>
      </c>
      <c r="AY147" s="19" t="s">
        <v>406</v>
      </c>
      <c r="BE147" s="212">
        <f>IF(N147="základní",J147,0)</f>
        <v>0</v>
      </c>
      <c r="BF147" s="212">
        <f>IF(N147="snížená",J147,0)</f>
        <v>0</v>
      </c>
      <c r="BG147" s="212">
        <f>IF(N147="zákl. přenesená",J147,0)</f>
        <v>0</v>
      </c>
      <c r="BH147" s="212">
        <f>IF(N147="sníž. přenesená",J147,0)</f>
        <v>0</v>
      </c>
      <c r="BI147" s="212">
        <f>IF(N147="nulová",J147,0)</f>
        <v>0</v>
      </c>
      <c r="BJ147" s="19" t="s">
        <v>23</v>
      </c>
      <c r="BK147" s="212">
        <f>ROUND(I147*H147,2)</f>
        <v>0</v>
      </c>
      <c r="BL147" s="19" t="s">
        <v>415</v>
      </c>
      <c r="BM147" s="19" t="s">
        <v>471</v>
      </c>
    </row>
    <row r="148" spans="2:65" s="1" customFormat="1" ht="22.5" customHeight="1" x14ac:dyDescent="0.3">
      <c r="B148" s="37"/>
      <c r="C148" s="201" t="s">
        <v>408</v>
      </c>
      <c r="D148" s="201" t="s">
        <v>410</v>
      </c>
      <c r="E148" s="202" t="s">
        <v>472</v>
      </c>
      <c r="F148" s="203" t="s">
        <v>473</v>
      </c>
      <c r="G148" s="204" t="s">
        <v>413</v>
      </c>
      <c r="H148" s="205">
        <v>23.126999999999999</v>
      </c>
      <c r="I148" s="206"/>
      <c r="J148" s="207">
        <f>ROUND(I148*H148,2)</f>
        <v>0</v>
      </c>
      <c r="K148" s="203" t="s">
        <v>414</v>
      </c>
      <c r="L148" s="57"/>
      <c r="M148" s="208" t="s">
        <v>36</v>
      </c>
      <c r="N148" s="209" t="s">
        <v>50</v>
      </c>
      <c r="O148" s="38"/>
      <c r="P148" s="210">
        <f>O148*H148</f>
        <v>0</v>
      </c>
      <c r="Q148" s="210">
        <v>0</v>
      </c>
      <c r="R148" s="210">
        <f>Q148*H148</f>
        <v>0</v>
      </c>
      <c r="S148" s="210">
        <v>0</v>
      </c>
      <c r="T148" s="211">
        <f>S148*H148</f>
        <v>0</v>
      </c>
      <c r="AR148" s="19" t="s">
        <v>415</v>
      </c>
      <c r="AT148" s="19" t="s">
        <v>410</v>
      </c>
      <c r="AU148" s="19" t="s">
        <v>94</v>
      </c>
      <c r="AY148" s="19" t="s">
        <v>406</v>
      </c>
      <c r="BE148" s="212">
        <f>IF(N148="základní",J148,0)</f>
        <v>0</v>
      </c>
      <c r="BF148" s="212">
        <f>IF(N148="snížená",J148,0)</f>
        <v>0</v>
      </c>
      <c r="BG148" s="212">
        <f>IF(N148="zákl. přenesená",J148,0)</f>
        <v>0</v>
      </c>
      <c r="BH148" s="212">
        <f>IF(N148="sníž. přenesená",J148,0)</f>
        <v>0</v>
      </c>
      <c r="BI148" s="212">
        <f>IF(N148="nulová",J148,0)</f>
        <v>0</v>
      </c>
      <c r="BJ148" s="19" t="s">
        <v>23</v>
      </c>
      <c r="BK148" s="212">
        <f>ROUND(I148*H148,2)</f>
        <v>0</v>
      </c>
      <c r="BL148" s="19" t="s">
        <v>415</v>
      </c>
      <c r="BM148" s="19" t="s">
        <v>474</v>
      </c>
    </row>
    <row r="149" spans="2:65" s="13" customFormat="1" x14ac:dyDescent="0.3">
      <c r="B149" s="225"/>
      <c r="C149" s="226"/>
      <c r="D149" s="247" t="s">
        <v>417</v>
      </c>
      <c r="E149" s="251" t="s">
        <v>36</v>
      </c>
      <c r="F149" s="252" t="s">
        <v>475</v>
      </c>
      <c r="G149" s="226"/>
      <c r="H149" s="253">
        <v>23.126999999999999</v>
      </c>
      <c r="I149" s="230"/>
      <c r="J149" s="226"/>
      <c r="K149" s="226"/>
      <c r="L149" s="231"/>
      <c r="M149" s="232"/>
      <c r="N149" s="233"/>
      <c r="O149" s="233"/>
      <c r="P149" s="233"/>
      <c r="Q149" s="233"/>
      <c r="R149" s="233"/>
      <c r="S149" s="233"/>
      <c r="T149" s="234"/>
      <c r="AT149" s="235" t="s">
        <v>417</v>
      </c>
      <c r="AU149" s="235" t="s">
        <v>94</v>
      </c>
      <c r="AV149" s="13" t="s">
        <v>87</v>
      </c>
      <c r="AW149" s="13" t="s">
        <v>43</v>
      </c>
      <c r="AX149" s="13" t="s">
        <v>23</v>
      </c>
      <c r="AY149" s="235" t="s">
        <v>406</v>
      </c>
    </row>
    <row r="150" spans="2:65" s="1" customFormat="1" ht="22.5" customHeight="1" x14ac:dyDescent="0.3">
      <c r="B150" s="37"/>
      <c r="C150" s="201" t="s">
        <v>476</v>
      </c>
      <c r="D150" s="201" t="s">
        <v>410</v>
      </c>
      <c r="E150" s="202" t="s">
        <v>477</v>
      </c>
      <c r="F150" s="203" t="s">
        <v>478</v>
      </c>
      <c r="G150" s="204" t="s">
        <v>413</v>
      </c>
      <c r="H150" s="205">
        <v>2.0110000000000001</v>
      </c>
      <c r="I150" s="206"/>
      <c r="J150" s="207">
        <f>ROUND(I150*H150,2)</f>
        <v>0</v>
      </c>
      <c r="K150" s="203" t="s">
        <v>414</v>
      </c>
      <c r="L150" s="57"/>
      <c r="M150" s="208" t="s">
        <v>36</v>
      </c>
      <c r="N150" s="209" t="s">
        <v>50</v>
      </c>
      <c r="O150" s="38"/>
      <c r="P150" s="210">
        <f>O150*H150</f>
        <v>0</v>
      </c>
      <c r="Q150" s="210">
        <v>0</v>
      </c>
      <c r="R150" s="210">
        <f>Q150*H150</f>
        <v>0</v>
      </c>
      <c r="S150" s="210">
        <v>0</v>
      </c>
      <c r="T150" s="211">
        <f>S150*H150</f>
        <v>0</v>
      </c>
      <c r="AR150" s="19" t="s">
        <v>415</v>
      </c>
      <c r="AT150" s="19" t="s">
        <v>410</v>
      </c>
      <c r="AU150" s="19" t="s">
        <v>94</v>
      </c>
      <c r="AY150" s="19" t="s">
        <v>406</v>
      </c>
      <c r="BE150" s="212">
        <f>IF(N150="základní",J150,0)</f>
        <v>0</v>
      </c>
      <c r="BF150" s="212">
        <f>IF(N150="snížená",J150,0)</f>
        <v>0</v>
      </c>
      <c r="BG150" s="212">
        <f>IF(N150="zákl. přenesená",J150,0)</f>
        <v>0</v>
      </c>
      <c r="BH150" s="212">
        <f>IF(N150="sníž. přenesená",J150,0)</f>
        <v>0</v>
      </c>
      <c r="BI150" s="212">
        <f>IF(N150="nulová",J150,0)</f>
        <v>0</v>
      </c>
      <c r="BJ150" s="19" t="s">
        <v>23</v>
      </c>
      <c r="BK150" s="212">
        <f>ROUND(I150*H150,2)</f>
        <v>0</v>
      </c>
      <c r="BL150" s="19" t="s">
        <v>415</v>
      </c>
      <c r="BM150" s="19" t="s">
        <v>479</v>
      </c>
    </row>
    <row r="151" spans="2:65" s="13" customFormat="1" x14ac:dyDescent="0.3">
      <c r="B151" s="225"/>
      <c r="C151" s="226"/>
      <c r="D151" s="247" t="s">
        <v>417</v>
      </c>
      <c r="E151" s="251" t="s">
        <v>36</v>
      </c>
      <c r="F151" s="252" t="s">
        <v>462</v>
      </c>
      <c r="G151" s="226"/>
      <c r="H151" s="253">
        <v>2.0110000000000001</v>
      </c>
      <c r="I151" s="230"/>
      <c r="J151" s="226"/>
      <c r="K151" s="226"/>
      <c r="L151" s="231"/>
      <c r="M151" s="232"/>
      <c r="N151" s="233"/>
      <c r="O151" s="233"/>
      <c r="P151" s="233"/>
      <c r="Q151" s="233"/>
      <c r="R151" s="233"/>
      <c r="S151" s="233"/>
      <c r="T151" s="234"/>
      <c r="AT151" s="235" t="s">
        <v>417</v>
      </c>
      <c r="AU151" s="235" t="s">
        <v>94</v>
      </c>
      <c r="AV151" s="13" t="s">
        <v>87</v>
      </c>
      <c r="AW151" s="13" t="s">
        <v>43</v>
      </c>
      <c r="AX151" s="13" t="s">
        <v>23</v>
      </c>
      <c r="AY151" s="235" t="s">
        <v>406</v>
      </c>
    </row>
    <row r="152" spans="2:65" s="1" customFormat="1" ht="22.5" customHeight="1" x14ac:dyDescent="0.3">
      <c r="B152" s="37"/>
      <c r="C152" s="201" t="s">
        <v>314</v>
      </c>
      <c r="D152" s="201" t="s">
        <v>410</v>
      </c>
      <c r="E152" s="202" t="s">
        <v>480</v>
      </c>
      <c r="F152" s="203" t="s">
        <v>481</v>
      </c>
      <c r="G152" s="204" t="s">
        <v>413</v>
      </c>
      <c r="H152" s="205">
        <v>31.02</v>
      </c>
      <c r="I152" s="206"/>
      <c r="J152" s="207">
        <f>ROUND(I152*H152,2)</f>
        <v>0</v>
      </c>
      <c r="K152" s="203" t="s">
        <v>414</v>
      </c>
      <c r="L152" s="57"/>
      <c r="M152" s="208" t="s">
        <v>36</v>
      </c>
      <c r="N152" s="209" t="s">
        <v>50</v>
      </c>
      <c r="O152" s="38"/>
      <c r="P152" s="210">
        <f>O152*H152</f>
        <v>0</v>
      </c>
      <c r="Q152" s="210">
        <v>0</v>
      </c>
      <c r="R152" s="210">
        <f>Q152*H152</f>
        <v>0</v>
      </c>
      <c r="S152" s="210">
        <v>0</v>
      </c>
      <c r="T152" s="211">
        <f>S152*H152</f>
        <v>0</v>
      </c>
      <c r="AR152" s="19" t="s">
        <v>415</v>
      </c>
      <c r="AT152" s="19" t="s">
        <v>410</v>
      </c>
      <c r="AU152" s="19" t="s">
        <v>94</v>
      </c>
      <c r="AY152" s="19" t="s">
        <v>406</v>
      </c>
      <c r="BE152" s="212">
        <f>IF(N152="základní",J152,0)</f>
        <v>0</v>
      </c>
      <c r="BF152" s="212">
        <f>IF(N152="snížená",J152,0)</f>
        <v>0</v>
      </c>
      <c r="BG152" s="212">
        <f>IF(N152="zákl. přenesená",J152,0)</f>
        <v>0</v>
      </c>
      <c r="BH152" s="212">
        <f>IF(N152="sníž. přenesená",J152,0)</f>
        <v>0</v>
      </c>
      <c r="BI152" s="212">
        <f>IF(N152="nulová",J152,0)</f>
        <v>0</v>
      </c>
      <c r="BJ152" s="19" t="s">
        <v>23</v>
      </c>
      <c r="BK152" s="212">
        <f>ROUND(I152*H152,2)</f>
        <v>0</v>
      </c>
      <c r="BL152" s="19" t="s">
        <v>415</v>
      </c>
      <c r="BM152" s="19" t="s">
        <v>482</v>
      </c>
    </row>
    <row r="153" spans="2:65" s="13" customFormat="1" x14ac:dyDescent="0.3">
      <c r="B153" s="225"/>
      <c r="C153" s="226"/>
      <c r="D153" s="247" t="s">
        <v>417</v>
      </c>
      <c r="E153" s="251" t="s">
        <v>36</v>
      </c>
      <c r="F153" s="252" t="s">
        <v>483</v>
      </c>
      <c r="G153" s="226"/>
      <c r="H153" s="253">
        <v>31.02</v>
      </c>
      <c r="I153" s="230"/>
      <c r="J153" s="226"/>
      <c r="K153" s="226"/>
      <c r="L153" s="231"/>
      <c r="M153" s="232"/>
      <c r="N153" s="233"/>
      <c r="O153" s="233"/>
      <c r="P153" s="233"/>
      <c r="Q153" s="233"/>
      <c r="R153" s="233"/>
      <c r="S153" s="233"/>
      <c r="T153" s="234"/>
      <c r="AT153" s="235" t="s">
        <v>417</v>
      </c>
      <c r="AU153" s="235" t="s">
        <v>94</v>
      </c>
      <c r="AV153" s="13" t="s">
        <v>87</v>
      </c>
      <c r="AW153" s="13" t="s">
        <v>43</v>
      </c>
      <c r="AX153" s="13" t="s">
        <v>23</v>
      </c>
      <c r="AY153" s="235" t="s">
        <v>406</v>
      </c>
    </row>
    <row r="154" spans="2:65" s="1" customFormat="1" ht="31.5" customHeight="1" x14ac:dyDescent="0.3">
      <c r="B154" s="37"/>
      <c r="C154" s="201" t="s">
        <v>484</v>
      </c>
      <c r="D154" s="201" t="s">
        <v>410</v>
      </c>
      <c r="E154" s="202" t="s">
        <v>485</v>
      </c>
      <c r="F154" s="203" t="s">
        <v>486</v>
      </c>
      <c r="G154" s="204" t="s">
        <v>466</v>
      </c>
      <c r="H154" s="205">
        <v>1047.42</v>
      </c>
      <c r="I154" s="206"/>
      <c r="J154" s="207">
        <f>ROUND(I154*H154,2)</f>
        <v>0</v>
      </c>
      <c r="K154" s="203" t="s">
        <v>36</v>
      </c>
      <c r="L154" s="57"/>
      <c r="M154" s="208" t="s">
        <v>36</v>
      </c>
      <c r="N154" s="209" t="s">
        <v>50</v>
      </c>
      <c r="O154" s="38"/>
      <c r="P154" s="210">
        <f>O154*H154</f>
        <v>0</v>
      </c>
      <c r="Q154" s="210">
        <v>0</v>
      </c>
      <c r="R154" s="210">
        <f>Q154*H154</f>
        <v>0</v>
      </c>
      <c r="S154" s="210">
        <v>0</v>
      </c>
      <c r="T154" s="211">
        <f>S154*H154</f>
        <v>0</v>
      </c>
      <c r="AR154" s="19" t="s">
        <v>415</v>
      </c>
      <c r="AT154" s="19" t="s">
        <v>410</v>
      </c>
      <c r="AU154" s="19" t="s">
        <v>94</v>
      </c>
      <c r="AY154" s="19" t="s">
        <v>406</v>
      </c>
      <c r="BE154" s="212">
        <f>IF(N154="základní",J154,0)</f>
        <v>0</v>
      </c>
      <c r="BF154" s="212">
        <f>IF(N154="snížená",J154,0)</f>
        <v>0</v>
      </c>
      <c r="BG154" s="212">
        <f>IF(N154="zákl. přenesená",J154,0)</f>
        <v>0</v>
      </c>
      <c r="BH154" s="212">
        <f>IF(N154="sníž. přenesená",J154,0)</f>
        <v>0</v>
      </c>
      <c r="BI154" s="212">
        <f>IF(N154="nulová",J154,0)</f>
        <v>0</v>
      </c>
      <c r="BJ154" s="19" t="s">
        <v>23</v>
      </c>
      <c r="BK154" s="212">
        <f>ROUND(I154*H154,2)</f>
        <v>0</v>
      </c>
      <c r="BL154" s="19" t="s">
        <v>415</v>
      </c>
      <c r="BM154" s="19" t="s">
        <v>487</v>
      </c>
    </row>
    <row r="155" spans="2:65" s="13" customFormat="1" x14ac:dyDescent="0.3">
      <c r="B155" s="225"/>
      <c r="C155" s="226"/>
      <c r="D155" s="247" t="s">
        <v>417</v>
      </c>
      <c r="E155" s="251" t="s">
        <v>36</v>
      </c>
      <c r="F155" s="252" t="s">
        <v>488</v>
      </c>
      <c r="G155" s="226"/>
      <c r="H155" s="253">
        <v>1047.42</v>
      </c>
      <c r="I155" s="230"/>
      <c r="J155" s="226"/>
      <c r="K155" s="226"/>
      <c r="L155" s="231"/>
      <c r="M155" s="232"/>
      <c r="N155" s="233"/>
      <c r="O155" s="233"/>
      <c r="P155" s="233"/>
      <c r="Q155" s="233"/>
      <c r="R155" s="233"/>
      <c r="S155" s="233"/>
      <c r="T155" s="234"/>
      <c r="AT155" s="235" t="s">
        <v>417</v>
      </c>
      <c r="AU155" s="235" t="s">
        <v>94</v>
      </c>
      <c r="AV155" s="13" t="s">
        <v>87</v>
      </c>
      <c r="AW155" s="13" t="s">
        <v>43</v>
      </c>
      <c r="AX155" s="13" t="s">
        <v>23</v>
      </c>
      <c r="AY155" s="235" t="s">
        <v>406</v>
      </c>
    </row>
    <row r="156" spans="2:65" s="1" customFormat="1" ht="31.5" customHeight="1" x14ac:dyDescent="0.3">
      <c r="B156" s="37"/>
      <c r="C156" s="201" t="s">
        <v>8</v>
      </c>
      <c r="D156" s="201" t="s">
        <v>410</v>
      </c>
      <c r="E156" s="202" t="s">
        <v>489</v>
      </c>
      <c r="F156" s="203" t="s">
        <v>490</v>
      </c>
      <c r="G156" s="204" t="s">
        <v>466</v>
      </c>
      <c r="H156" s="205">
        <v>621</v>
      </c>
      <c r="I156" s="206"/>
      <c r="J156" s="207">
        <f>ROUND(I156*H156,2)</f>
        <v>0</v>
      </c>
      <c r="K156" s="203" t="s">
        <v>36</v>
      </c>
      <c r="L156" s="57"/>
      <c r="M156" s="208" t="s">
        <v>36</v>
      </c>
      <c r="N156" s="209" t="s">
        <v>50</v>
      </c>
      <c r="O156" s="38"/>
      <c r="P156" s="210">
        <f>O156*H156</f>
        <v>0</v>
      </c>
      <c r="Q156" s="210">
        <v>0</v>
      </c>
      <c r="R156" s="210">
        <f>Q156*H156</f>
        <v>0</v>
      </c>
      <c r="S156" s="210">
        <v>0</v>
      </c>
      <c r="T156" s="211">
        <f>S156*H156</f>
        <v>0</v>
      </c>
      <c r="AR156" s="19" t="s">
        <v>415</v>
      </c>
      <c r="AT156" s="19" t="s">
        <v>410</v>
      </c>
      <c r="AU156" s="19" t="s">
        <v>94</v>
      </c>
      <c r="AY156" s="19" t="s">
        <v>406</v>
      </c>
      <c r="BE156" s="212">
        <f>IF(N156="základní",J156,0)</f>
        <v>0</v>
      </c>
      <c r="BF156" s="212">
        <f>IF(N156="snížená",J156,0)</f>
        <v>0</v>
      </c>
      <c r="BG156" s="212">
        <f>IF(N156="zákl. přenesená",J156,0)</f>
        <v>0</v>
      </c>
      <c r="BH156" s="212">
        <f>IF(N156="sníž. přenesená",J156,0)</f>
        <v>0</v>
      </c>
      <c r="BI156" s="212">
        <f>IF(N156="nulová",J156,0)</f>
        <v>0</v>
      </c>
      <c r="BJ156" s="19" t="s">
        <v>23</v>
      </c>
      <c r="BK156" s="212">
        <f>ROUND(I156*H156,2)</f>
        <v>0</v>
      </c>
      <c r="BL156" s="19" t="s">
        <v>415</v>
      </c>
      <c r="BM156" s="19" t="s">
        <v>491</v>
      </c>
    </row>
    <row r="157" spans="2:65" s="13" customFormat="1" x14ac:dyDescent="0.3">
      <c r="B157" s="225"/>
      <c r="C157" s="226"/>
      <c r="D157" s="247" t="s">
        <v>417</v>
      </c>
      <c r="E157" s="251" t="s">
        <v>36</v>
      </c>
      <c r="F157" s="252" t="s">
        <v>492</v>
      </c>
      <c r="G157" s="226"/>
      <c r="H157" s="253">
        <v>621</v>
      </c>
      <c r="I157" s="230"/>
      <c r="J157" s="226"/>
      <c r="K157" s="226"/>
      <c r="L157" s="231"/>
      <c r="M157" s="232"/>
      <c r="N157" s="233"/>
      <c r="O157" s="233"/>
      <c r="P157" s="233"/>
      <c r="Q157" s="233"/>
      <c r="R157" s="233"/>
      <c r="S157" s="233"/>
      <c r="T157" s="234"/>
      <c r="AT157" s="235" t="s">
        <v>417</v>
      </c>
      <c r="AU157" s="235" t="s">
        <v>94</v>
      </c>
      <c r="AV157" s="13" t="s">
        <v>87</v>
      </c>
      <c r="AW157" s="13" t="s">
        <v>43</v>
      </c>
      <c r="AX157" s="13" t="s">
        <v>23</v>
      </c>
      <c r="AY157" s="235" t="s">
        <v>406</v>
      </c>
    </row>
    <row r="158" spans="2:65" s="1" customFormat="1" ht="31.5" customHeight="1" x14ac:dyDescent="0.3">
      <c r="B158" s="37"/>
      <c r="C158" s="201" t="s">
        <v>493</v>
      </c>
      <c r="D158" s="201" t="s">
        <v>410</v>
      </c>
      <c r="E158" s="202" t="s">
        <v>494</v>
      </c>
      <c r="F158" s="203" t="s">
        <v>495</v>
      </c>
      <c r="G158" s="204" t="s">
        <v>466</v>
      </c>
      <c r="H158" s="205">
        <v>1177.28</v>
      </c>
      <c r="I158" s="206"/>
      <c r="J158" s="207">
        <f>ROUND(I158*H158,2)</f>
        <v>0</v>
      </c>
      <c r="K158" s="203" t="s">
        <v>36</v>
      </c>
      <c r="L158" s="57"/>
      <c r="M158" s="208" t="s">
        <v>36</v>
      </c>
      <c r="N158" s="209" t="s">
        <v>50</v>
      </c>
      <c r="O158" s="38"/>
      <c r="P158" s="210">
        <f>O158*H158</f>
        <v>0</v>
      </c>
      <c r="Q158" s="210">
        <v>0</v>
      </c>
      <c r="R158" s="210">
        <f>Q158*H158</f>
        <v>0</v>
      </c>
      <c r="S158" s="210">
        <v>2.9999999999999997E-4</v>
      </c>
      <c r="T158" s="211">
        <f>S158*H158</f>
        <v>0.35318399999999994</v>
      </c>
      <c r="AR158" s="19" t="s">
        <v>415</v>
      </c>
      <c r="AT158" s="19" t="s">
        <v>410</v>
      </c>
      <c r="AU158" s="19" t="s">
        <v>94</v>
      </c>
      <c r="AY158" s="19" t="s">
        <v>406</v>
      </c>
      <c r="BE158" s="212">
        <f>IF(N158="základní",J158,0)</f>
        <v>0</v>
      </c>
      <c r="BF158" s="212">
        <f>IF(N158="snížená",J158,0)</f>
        <v>0</v>
      </c>
      <c r="BG158" s="212">
        <f>IF(N158="zákl. přenesená",J158,0)</f>
        <v>0</v>
      </c>
      <c r="BH158" s="212">
        <f>IF(N158="sníž. přenesená",J158,0)</f>
        <v>0</v>
      </c>
      <c r="BI158" s="212">
        <f>IF(N158="nulová",J158,0)</f>
        <v>0</v>
      </c>
      <c r="BJ158" s="19" t="s">
        <v>23</v>
      </c>
      <c r="BK158" s="212">
        <f>ROUND(I158*H158,2)</f>
        <v>0</v>
      </c>
      <c r="BL158" s="19" t="s">
        <v>415</v>
      </c>
      <c r="BM158" s="19" t="s">
        <v>496</v>
      </c>
    </row>
    <row r="159" spans="2:65" s="13" customFormat="1" x14ac:dyDescent="0.3">
      <c r="B159" s="225"/>
      <c r="C159" s="226"/>
      <c r="D159" s="247" t="s">
        <v>417</v>
      </c>
      <c r="E159" s="251" t="s">
        <v>36</v>
      </c>
      <c r="F159" s="252" t="s">
        <v>497</v>
      </c>
      <c r="G159" s="226"/>
      <c r="H159" s="253">
        <v>1177.28</v>
      </c>
      <c r="I159" s="230"/>
      <c r="J159" s="226"/>
      <c r="K159" s="226"/>
      <c r="L159" s="231"/>
      <c r="M159" s="232"/>
      <c r="N159" s="233"/>
      <c r="O159" s="233"/>
      <c r="P159" s="233"/>
      <c r="Q159" s="233"/>
      <c r="R159" s="233"/>
      <c r="S159" s="233"/>
      <c r="T159" s="234"/>
      <c r="AT159" s="235" t="s">
        <v>417</v>
      </c>
      <c r="AU159" s="235" t="s">
        <v>94</v>
      </c>
      <c r="AV159" s="13" t="s">
        <v>87</v>
      </c>
      <c r="AW159" s="13" t="s">
        <v>43</v>
      </c>
      <c r="AX159" s="13" t="s">
        <v>23</v>
      </c>
      <c r="AY159" s="235" t="s">
        <v>406</v>
      </c>
    </row>
    <row r="160" spans="2:65" s="1" customFormat="1" ht="22.5" customHeight="1" x14ac:dyDescent="0.3">
      <c r="B160" s="37"/>
      <c r="C160" s="201" t="s">
        <v>498</v>
      </c>
      <c r="D160" s="201" t="s">
        <v>410</v>
      </c>
      <c r="E160" s="202" t="s">
        <v>499</v>
      </c>
      <c r="F160" s="203" t="s">
        <v>500</v>
      </c>
      <c r="G160" s="204" t="s">
        <v>501</v>
      </c>
      <c r="H160" s="205">
        <v>0.35299999999999998</v>
      </c>
      <c r="I160" s="206"/>
      <c r="J160" s="207">
        <f>ROUND(I160*H160,2)</f>
        <v>0</v>
      </c>
      <c r="K160" s="203" t="s">
        <v>414</v>
      </c>
      <c r="L160" s="57"/>
      <c r="M160" s="208" t="s">
        <v>36</v>
      </c>
      <c r="N160" s="209" t="s">
        <v>50</v>
      </c>
      <c r="O160" s="38"/>
      <c r="P160" s="210">
        <f>O160*H160</f>
        <v>0</v>
      </c>
      <c r="Q160" s="210">
        <v>0</v>
      </c>
      <c r="R160" s="210">
        <f>Q160*H160</f>
        <v>0</v>
      </c>
      <c r="S160" s="210">
        <v>0</v>
      </c>
      <c r="T160" s="211">
        <f>S160*H160</f>
        <v>0</v>
      </c>
      <c r="AR160" s="19" t="s">
        <v>415</v>
      </c>
      <c r="AT160" s="19" t="s">
        <v>410</v>
      </c>
      <c r="AU160" s="19" t="s">
        <v>94</v>
      </c>
      <c r="AY160" s="19" t="s">
        <v>406</v>
      </c>
      <c r="BE160" s="212">
        <f>IF(N160="základní",J160,0)</f>
        <v>0</v>
      </c>
      <c r="BF160" s="212">
        <f>IF(N160="snížená",J160,0)</f>
        <v>0</v>
      </c>
      <c r="BG160" s="212">
        <f>IF(N160="zákl. přenesená",J160,0)</f>
        <v>0</v>
      </c>
      <c r="BH160" s="212">
        <f>IF(N160="sníž. přenesená",J160,0)</f>
        <v>0</v>
      </c>
      <c r="BI160" s="212">
        <f>IF(N160="nulová",J160,0)</f>
        <v>0</v>
      </c>
      <c r="BJ160" s="19" t="s">
        <v>23</v>
      </c>
      <c r="BK160" s="212">
        <f>ROUND(I160*H160,2)</f>
        <v>0</v>
      </c>
      <c r="BL160" s="19" t="s">
        <v>415</v>
      </c>
      <c r="BM160" s="19" t="s">
        <v>502</v>
      </c>
    </row>
    <row r="161" spans="2:65" s="1" customFormat="1" ht="22.5" customHeight="1" x14ac:dyDescent="0.3">
      <c r="B161" s="37"/>
      <c r="C161" s="201" t="s">
        <v>503</v>
      </c>
      <c r="D161" s="201" t="s">
        <v>410</v>
      </c>
      <c r="E161" s="202" t="s">
        <v>504</v>
      </c>
      <c r="F161" s="203" t="s">
        <v>505</v>
      </c>
      <c r="G161" s="204" t="s">
        <v>501</v>
      </c>
      <c r="H161" s="205">
        <v>7.766</v>
      </c>
      <c r="I161" s="206"/>
      <c r="J161" s="207">
        <f>ROUND(I161*H161,2)</f>
        <v>0</v>
      </c>
      <c r="K161" s="203" t="s">
        <v>414</v>
      </c>
      <c r="L161" s="57"/>
      <c r="M161" s="208" t="s">
        <v>36</v>
      </c>
      <c r="N161" s="209" t="s">
        <v>50</v>
      </c>
      <c r="O161" s="38"/>
      <c r="P161" s="210">
        <f>O161*H161</f>
        <v>0</v>
      </c>
      <c r="Q161" s="210">
        <v>0</v>
      </c>
      <c r="R161" s="210">
        <f>Q161*H161</f>
        <v>0</v>
      </c>
      <c r="S161" s="210">
        <v>0</v>
      </c>
      <c r="T161" s="211">
        <f>S161*H161</f>
        <v>0</v>
      </c>
      <c r="AR161" s="19" t="s">
        <v>415</v>
      </c>
      <c r="AT161" s="19" t="s">
        <v>410</v>
      </c>
      <c r="AU161" s="19" t="s">
        <v>94</v>
      </c>
      <c r="AY161" s="19" t="s">
        <v>406</v>
      </c>
      <c r="BE161" s="212">
        <f>IF(N161="základní",J161,0)</f>
        <v>0</v>
      </c>
      <c r="BF161" s="212">
        <f>IF(N161="snížená",J161,0)</f>
        <v>0</v>
      </c>
      <c r="BG161" s="212">
        <f>IF(N161="zákl. přenesená",J161,0)</f>
        <v>0</v>
      </c>
      <c r="BH161" s="212">
        <f>IF(N161="sníž. přenesená",J161,0)</f>
        <v>0</v>
      </c>
      <c r="BI161" s="212">
        <f>IF(N161="nulová",J161,0)</f>
        <v>0</v>
      </c>
      <c r="BJ161" s="19" t="s">
        <v>23</v>
      </c>
      <c r="BK161" s="212">
        <f>ROUND(I161*H161,2)</f>
        <v>0</v>
      </c>
      <c r="BL161" s="19" t="s">
        <v>415</v>
      </c>
      <c r="BM161" s="19" t="s">
        <v>506</v>
      </c>
    </row>
    <row r="162" spans="2:65" s="13" customFormat="1" x14ac:dyDescent="0.3">
      <c r="B162" s="225"/>
      <c r="C162" s="226"/>
      <c r="D162" s="247" t="s">
        <v>417</v>
      </c>
      <c r="E162" s="226"/>
      <c r="F162" s="252" t="s">
        <v>507</v>
      </c>
      <c r="G162" s="226"/>
      <c r="H162" s="253">
        <v>7.766</v>
      </c>
      <c r="I162" s="230"/>
      <c r="J162" s="226"/>
      <c r="K162" s="226"/>
      <c r="L162" s="231"/>
      <c r="M162" s="232"/>
      <c r="N162" s="233"/>
      <c r="O162" s="233"/>
      <c r="P162" s="233"/>
      <c r="Q162" s="233"/>
      <c r="R162" s="233"/>
      <c r="S162" s="233"/>
      <c r="T162" s="234"/>
      <c r="AT162" s="235" t="s">
        <v>417</v>
      </c>
      <c r="AU162" s="235" t="s">
        <v>94</v>
      </c>
      <c r="AV162" s="13" t="s">
        <v>87</v>
      </c>
      <c r="AW162" s="13" t="s">
        <v>4</v>
      </c>
      <c r="AX162" s="13" t="s">
        <v>23</v>
      </c>
      <c r="AY162" s="235" t="s">
        <v>406</v>
      </c>
    </row>
    <row r="163" spans="2:65" s="1" customFormat="1" ht="22.5" customHeight="1" x14ac:dyDescent="0.3">
      <c r="B163" s="37"/>
      <c r="C163" s="201" t="s">
        <v>508</v>
      </c>
      <c r="D163" s="201" t="s">
        <v>410</v>
      </c>
      <c r="E163" s="202" t="s">
        <v>509</v>
      </c>
      <c r="F163" s="203" t="s">
        <v>510</v>
      </c>
      <c r="G163" s="204" t="s">
        <v>501</v>
      </c>
      <c r="H163" s="205">
        <v>0.35299999999999998</v>
      </c>
      <c r="I163" s="206"/>
      <c r="J163" s="207">
        <f>ROUND(I163*H163,2)</f>
        <v>0</v>
      </c>
      <c r="K163" s="203" t="s">
        <v>36</v>
      </c>
      <c r="L163" s="57"/>
      <c r="M163" s="208" t="s">
        <v>36</v>
      </c>
      <c r="N163" s="209" t="s">
        <v>50</v>
      </c>
      <c r="O163" s="38"/>
      <c r="P163" s="210">
        <f>O163*H163</f>
        <v>0</v>
      </c>
      <c r="Q163" s="210">
        <v>0</v>
      </c>
      <c r="R163" s="210">
        <f>Q163*H163</f>
        <v>0</v>
      </c>
      <c r="S163" s="210">
        <v>0</v>
      </c>
      <c r="T163" s="211">
        <f>S163*H163</f>
        <v>0</v>
      </c>
      <c r="AR163" s="19" t="s">
        <v>415</v>
      </c>
      <c r="AT163" s="19" t="s">
        <v>410</v>
      </c>
      <c r="AU163" s="19" t="s">
        <v>94</v>
      </c>
      <c r="AY163" s="19" t="s">
        <v>406</v>
      </c>
      <c r="BE163" s="212">
        <f>IF(N163="základní",J163,0)</f>
        <v>0</v>
      </c>
      <c r="BF163" s="212">
        <f>IF(N163="snížená",J163,0)</f>
        <v>0</v>
      </c>
      <c r="BG163" s="212">
        <f>IF(N163="zákl. přenesená",J163,0)</f>
        <v>0</v>
      </c>
      <c r="BH163" s="212">
        <f>IF(N163="sníž. přenesená",J163,0)</f>
        <v>0</v>
      </c>
      <c r="BI163" s="212">
        <f>IF(N163="nulová",J163,0)</f>
        <v>0</v>
      </c>
      <c r="BJ163" s="19" t="s">
        <v>23</v>
      </c>
      <c r="BK163" s="212">
        <f>ROUND(I163*H163,2)</f>
        <v>0</v>
      </c>
      <c r="BL163" s="19" t="s">
        <v>415</v>
      </c>
      <c r="BM163" s="19" t="s">
        <v>511</v>
      </c>
    </row>
    <row r="164" spans="2:65" s="1" customFormat="1" ht="22.5" customHeight="1" x14ac:dyDescent="0.3">
      <c r="B164" s="37"/>
      <c r="C164" s="201" t="s">
        <v>512</v>
      </c>
      <c r="D164" s="201" t="s">
        <v>410</v>
      </c>
      <c r="E164" s="202" t="s">
        <v>513</v>
      </c>
      <c r="F164" s="203" t="s">
        <v>514</v>
      </c>
      <c r="G164" s="204" t="s">
        <v>466</v>
      </c>
      <c r="H164" s="205">
        <v>1177.28</v>
      </c>
      <c r="I164" s="206"/>
      <c r="J164" s="207">
        <f>ROUND(I164*H164,2)</f>
        <v>0</v>
      </c>
      <c r="K164" s="203" t="s">
        <v>414</v>
      </c>
      <c r="L164" s="57"/>
      <c r="M164" s="208" t="s">
        <v>36</v>
      </c>
      <c r="N164" s="209" t="s">
        <v>50</v>
      </c>
      <c r="O164" s="38"/>
      <c r="P164" s="210">
        <f>O164*H164</f>
        <v>0</v>
      </c>
      <c r="Q164" s="210">
        <v>0</v>
      </c>
      <c r="R164" s="210">
        <f>Q164*H164</f>
        <v>0</v>
      </c>
      <c r="S164" s="210">
        <v>0</v>
      </c>
      <c r="T164" s="211">
        <f>S164*H164</f>
        <v>0</v>
      </c>
      <c r="AR164" s="19" t="s">
        <v>415</v>
      </c>
      <c r="AT164" s="19" t="s">
        <v>410</v>
      </c>
      <c r="AU164" s="19" t="s">
        <v>94</v>
      </c>
      <c r="AY164" s="19" t="s">
        <v>406</v>
      </c>
      <c r="BE164" s="212">
        <f>IF(N164="základní",J164,0)</f>
        <v>0</v>
      </c>
      <c r="BF164" s="212">
        <f>IF(N164="snížená",J164,0)</f>
        <v>0</v>
      </c>
      <c r="BG164" s="212">
        <f>IF(N164="zákl. přenesená",J164,0)</f>
        <v>0</v>
      </c>
      <c r="BH164" s="212">
        <f>IF(N164="sníž. přenesená",J164,0)</f>
        <v>0</v>
      </c>
      <c r="BI164" s="212">
        <f>IF(N164="nulová",J164,0)</f>
        <v>0</v>
      </c>
      <c r="BJ164" s="19" t="s">
        <v>23</v>
      </c>
      <c r="BK164" s="212">
        <f>ROUND(I164*H164,2)</f>
        <v>0</v>
      </c>
      <c r="BL164" s="19" t="s">
        <v>415</v>
      </c>
      <c r="BM164" s="19" t="s">
        <v>515</v>
      </c>
    </row>
    <row r="165" spans="2:65" s="13" customFormat="1" x14ac:dyDescent="0.3">
      <c r="B165" s="225"/>
      <c r="C165" s="226"/>
      <c r="D165" s="247" t="s">
        <v>417</v>
      </c>
      <c r="E165" s="251" t="s">
        <v>36</v>
      </c>
      <c r="F165" s="252" t="s">
        <v>497</v>
      </c>
      <c r="G165" s="226"/>
      <c r="H165" s="253">
        <v>1177.28</v>
      </c>
      <c r="I165" s="230"/>
      <c r="J165" s="226"/>
      <c r="K165" s="226"/>
      <c r="L165" s="231"/>
      <c r="M165" s="232"/>
      <c r="N165" s="233"/>
      <c r="O165" s="233"/>
      <c r="P165" s="233"/>
      <c r="Q165" s="233"/>
      <c r="R165" s="233"/>
      <c r="S165" s="233"/>
      <c r="T165" s="234"/>
      <c r="AT165" s="235" t="s">
        <v>417</v>
      </c>
      <c r="AU165" s="235" t="s">
        <v>94</v>
      </c>
      <c r="AV165" s="13" t="s">
        <v>87</v>
      </c>
      <c r="AW165" s="13" t="s">
        <v>43</v>
      </c>
      <c r="AX165" s="13" t="s">
        <v>23</v>
      </c>
      <c r="AY165" s="235" t="s">
        <v>406</v>
      </c>
    </row>
    <row r="166" spans="2:65" s="1" customFormat="1" ht="22.5" customHeight="1" x14ac:dyDescent="0.3">
      <c r="B166" s="37"/>
      <c r="C166" s="201" t="s">
        <v>7</v>
      </c>
      <c r="D166" s="201" t="s">
        <v>410</v>
      </c>
      <c r="E166" s="202" t="s">
        <v>516</v>
      </c>
      <c r="F166" s="203" t="s">
        <v>517</v>
      </c>
      <c r="G166" s="204" t="s">
        <v>466</v>
      </c>
      <c r="H166" s="205">
        <v>2473</v>
      </c>
      <c r="I166" s="206"/>
      <c r="J166" s="207">
        <f>ROUND(I166*H166,2)</f>
        <v>0</v>
      </c>
      <c r="K166" s="203" t="s">
        <v>414</v>
      </c>
      <c r="L166" s="57"/>
      <c r="M166" s="208" t="s">
        <v>36</v>
      </c>
      <c r="N166" s="209" t="s">
        <v>50</v>
      </c>
      <c r="O166" s="38"/>
      <c r="P166" s="210">
        <f>O166*H166</f>
        <v>0</v>
      </c>
      <c r="Q166" s="210">
        <v>0</v>
      </c>
      <c r="R166" s="210">
        <f>Q166*H166</f>
        <v>0</v>
      </c>
      <c r="S166" s="210">
        <v>0</v>
      </c>
      <c r="T166" s="211">
        <f>S166*H166</f>
        <v>0</v>
      </c>
      <c r="AR166" s="19" t="s">
        <v>415</v>
      </c>
      <c r="AT166" s="19" t="s">
        <v>410</v>
      </c>
      <c r="AU166" s="19" t="s">
        <v>94</v>
      </c>
      <c r="AY166" s="19" t="s">
        <v>406</v>
      </c>
      <c r="BE166" s="212">
        <f>IF(N166="základní",J166,0)</f>
        <v>0</v>
      </c>
      <c r="BF166" s="212">
        <f>IF(N166="snížená",J166,0)</f>
        <v>0</v>
      </c>
      <c r="BG166" s="212">
        <f>IF(N166="zákl. přenesená",J166,0)</f>
        <v>0</v>
      </c>
      <c r="BH166" s="212">
        <f>IF(N166="sníž. přenesená",J166,0)</f>
        <v>0</v>
      </c>
      <c r="BI166" s="212">
        <f>IF(N166="nulová",J166,0)</f>
        <v>0</v>
      </c>
      <c r="BJ166" s="19" t="s">
        <v>23</v>
      </c>
      <c r="BK166" s="212">
        <f>ROUND(I166*H166,2)</f>
        <v>0</v>
      </c>
      <c r="BL166" s="19" t="s">
        <v>415</v>
      </c>
      <c r="BM166" s="19" t="s">
        <v>518</v>
      </c>
    </row>
    <row r="167" spans="2:65" s="13" customFormat="1" x14ac:dyDescent="0.3">
      <c r="B167" s="225"/>
      <c r="C167" s="226"/>
      <c r="D167" s="215" t="s">
        <v>417</v>
      </c>
      <c r="E167" s="227" t="s">
        <v>36</v>
      </c>
      <c r="F167" s="228" t="s">
        <v>519</v>
      </c>
      <c r="G167" s="226"/>
      <c r="H167" s="229">
        <v>2473</v>
      </c>
      <c r="I167" s="230"/>
      <c r="J167" s="226"/>
      <c r="K167" s="226"/>
      <c r="L167" s="231"/>
      <c r="M167" s="232"/>
      <c r="N167" s="233"/>
      <c r="O167" s="233"/>
      <c r="P167" s="233"/>
      <c r="Q167" s="233"/>
      <c r="R167" s="233"/>
      <c r="S167" s="233"/>
      <c r="T167" s="234"/>
      <c r="AT167" s="235" t="s">
        <v>417</v>
      </c>
      <c r="AU167" s="235" t="s">
        <v>94</v>
      </c>
      <c r="AV167" s="13" t="s">
        <v>87</v>
      </c>
      <c r="AW167" s="13" t="s">
        <v>43</v>
      </c>
      <c r="AX167" s="13" t="s">
        <v>79</v>
      </c>
      <c r="AY167" s="235" t="s">
        <v>406</v>
      </c>
    </row>
    <row r="168" spans="2:65" s="14" customFormat="1" x14ac:dyDescent="0.3">
      <c r="B168" s="236"/>
      <c r="C168" s="237"/>
      <c r="D168" s="247" t="s">
        <v>417</v>
      </c>
      <c r="E168" s="248" t="s">
        <v>292</v>
      </c>
      <c r="F168" s="249" t="s">
        <v>421</v>
      </c>
      <c r="G168" s="237"/>
      <c r="H168" s="250">
        <v>2473</v>
      </c>
      <c r="I168" s="241"/>
      <c r="J168" s="237"/>
      <c r="K168" s="237"/>
      <c r="L168" s="242"/>
      <c r="M168" s="243"/>
      <c r="N168" s="244"/>
      <c r="O168" s="244"/>
      <c r="P168" s="244"/>
      <c r="Q168" s="244"/>
      <c r="R168" s="244"/>
      <c r="S168" s="244"/>
      <c r="T168" s="245"/>
      <c r="AT168" s="246" t="s">
        <v>417</v>
      </c>
      <c r="AU168" s="246" t="s">
        <v>94</v>
      </c>
      <c r="AV168" s="14" t="s">
        <v>415</v>
      </c>
      <c r="AW168" s="14" t="s">
        <v>43</v>
      </c>
      <c r="AX168" s="14" t="s">
        <v>23</v>
      </c>
      <c r="AY168" s="246" t="s">
        <v>406</v>
      </c>
    </row>
    <row r="169" spans="2:65" s="1" customFormat="1" ht="22.5" customHeight="1" x14ac:dyDescent="0.3">
      <c r="B169" s="37"/>
      <c r="C169" s="201" t="s">
        <v>520</v>
      </c>
      <c r="D169" s="201" t="s">
        <v>410</v>
      </c>
      <c r="E169" s="202" t="s">
        <v>521</v>
      </c>
      <c r="F169" s="203" t="s">
        <v>522</v>
      </c>
      <c r="G169" s="204" t="s">
        <v>413</v>
      </c>
      <c r="H169" s="205">
        <v>989.2</v>
      </c>
      <c r="I169" s="206"/>
      <c r="J169" s="207">
        <f>ROUND(I169*H169,2)</f>
        <v>0</v>
      </c>
      <c r="K169" s="203" t="s">
        <v>414</v>
      </c>
      <c r="L169" s="57"/>
      <c r="M169" s="208" t="s">
        <v>36</v>
      </c>
      <c r="N169" s="209" t="s">
        <v>50</v>
      </c>
      <c r="O169" s="38"/>
      <c r="P169" s="210">
        <f>O169*H169</f>
        <v>0</v>
      </c>
      <c r="Q169" s="210">
        <v>0</v>
      </c>
      <c r="R169" s="210">
        <f>Q169*H169</f>
        <v>0</v>
      </c>
      <c r="S169" s="210">
        <v>0</v>
      </c>
      <c r="T169" s="211">
        <f>S169*H169</f>
        <v>0</v>
      </c>
      <c r="AR169" s="19" t="s">
        <v>415</v>
      </c>
      <c r="AT169" s="19" t="s">
        <v>410</v>
      </c>
      <c r="AU169" s="19" t="s">
        <v>94</v>
      </c>
      <c r="AY169" s="19" t="s">
        <v>406</v>
      </c>
      <c r="BE169" s="212">
        <f>IF(N169="základní",J169,0)</f>
        <v>0</v>
      </c>
      <c r="BF169" s="212">
        <f>IF(N169="snížená",J169,0)</f>
        <v>0</v>
      </c>
      <c r="BG169" s="212">
        <f>IF(N169="zákl. přenesená",J169,0)</f>
        <v>0</v>
      </c>
      <c r="BH169" s="212">
        <f>IF(N169="sníž. přenesená",J169,0)</f>
        <v>0</v>
      </c>
      <c r="BI169" s="212">
        <f>IF(N169="nulová",J169,0)</f>
        <v>0</v>
      </c>
      <c r="BJ169" s="19" t="s">
        <v>23</v>
      </c>
      <c r="BK169" s="212">
        <f>ROUND(I169*H169,2)</f>
        <v>0</v>
      </c>
      <c r="BL169" s="19" t="s">
        <v>415</v>
      </c>
      <c r="BM169" s="19" t="s">
        <v>523</v>
      </c>
    </row>
    <row r="170" spans="2:65" s="13" customFormat="1" x14ac:dyDescent="0.3">
      <c r="B170" s="225"/>
      <c r="C170" s="226"/>
      <c r="D170" s="247" t="s">
        <v>417</v>
      </c>
      <c r="E170" s="251" t="s">
        <v>36</v>
      </c>
      <c r="F170" s="252" t="s">
        <v>524</v>
      </c>
      <c r="G170" s="226"/>
      <c r="H170" s="253">
        <v>989.2</v>
      </c>
      <c r="I170" s="230"/>
      <c r="J170" s="226"/>
      <c r="K170" s="226"/>
      <c r="L170" s="231"/>
      <c r="M170" s="232"/>
      <c r="N170" s="233"/>
      <c r="O170" s="233"/>
      <c r="P170" s="233"/>
      <c r="Q170" s="233"/>
      <c r="R170" s="233"/>
      <c r="S170" s="233"/>
      <c r="T170" s="234"/>
      <c r="AT170" s="235" t="s">
        <v>417</v>
      </c>
      <c r="AU170" s="235" t="s">
        <v>94</v>
      </c>
      <c r="AV170" s="13" t="s">
        <v>87</v>
      </c>
      <c r="AW170" s="13" t="s">
        <v>43</v>
      </c>
      <c r="AX170" s="13" t="s">
        <v>23</v>
      </c>
      <c r="AY170" s="235" t="s">
        <v>406</v>
      </c>
    </row>
    <row r="171" spans="2:65" s="1" customFormat="1" ht="22.5" customHeight="1" x14ac:dyDescent="0.3">
      <c r="B171" s="37"/>
      <c r="C171" s="201" t="s">
        <v>525</v>
      </c>
      <c r="D171" s="201" t="s">
        <v>410</v>
      </c>
      <c r="E171" s="202" t="s">
        <v>424</v>
      </c>
      <c r="F171" s="203" t="s">
        <v>425</v>
      </c>
      <c r="G171" s="204" t="s">
        <v>413</v>
      </c>
      <c r="H171" s="205">
        <v>989.2</v>
      </c>
      <c r="I171" s="206"/>
      <c r="J171" s="207">
        <f>ROUND(I171*H171,2)</f>
        <v>0</v>
      </c>
      <c r="K171" s="203" t="s">
        <v>414</v>
      </c>
      <c r="L171" s="57"/>
      <c r="M171" s="208" t="s">
        <v>36</v>
      </c>
      <c r="N171" s="209" t="s">
        <v>50</v>
      </c>
      <c r="O171" s="38"/>
      <c r="P171" s="210">
        <f>O171*H171</f>
        <v>0</v>
      </c>
      <c r="Q171" s="210">
        <v>0</v>
      </c>
      <c r="R171" s="210">
        <f>Q171*H171</f>
        <v>0</v>
      </c>
      <c r="S171" s="210">
        <v>0</v>
      </c>
      <c r="T171" s="211">
        <f>S171*H171</f>
        <v>0</v>
      </c>
      <c r="AR171" s="19" t="s">
        <v>415</v>
      </c>
      <c r="AT171" s="19" t="s">
        <v>410</v>
      </c>
      <c r="AU171" s="19" t="s">
        <v>94</v>
      </c>
      <c r="AY171" s="19" t="s">
        <v>406</v>
      </c>
      <c r="BE171" s="212">
        <f>IF(N171="základní",J171,0)</f>
        <v>0</v>
      </c>
      <c r="BF171" s="212">
        <f>IF(N171="snížená",J171,0)</f>
        <v>0</v>
      </c>
      <c r="BG171" s="212">
        <f>IF(N171="zákl. přenesená",J171,0)</f>
        <v>0</v>
      </c>
      <c r="BH171" s="212">
        <f>IF(N171="sníž. přenesená",J171,0)</f>
        <v>0</v>
      </c>
      <c r="BI171" s="212">
        <f>IF(N171="nulová",J171,0)</f>
        <v>0</v>
      </c>
      <c r="BJ171" s="19" t="s">
        <v>23</v>
      </c>
      <c r="BK171" s="212">
        <f>ROUND(I171*H171,2)</f>
        <v>0</v>
      </c>
      <c r="BL171" s="19" t="s">
        <v>415</v>
      </c>
      <c r="BM171" s="19" t="s">
        <v>526</v>
      </c>
    </row>
    <row r="172" spans="2:65" s="1" customFormat="1" ht="31.5" customHeight="1" x14ac:dyDescent="0.3">
      <c r="B172" s="37"/>
      <c r="C172" s="201" t="s">
        <v>527</v>
      </c>
      <c r="D172" s="201" t="s">
        <v>410</v>
      </c>
      <c r="E172" s="202" t="s">
        <v>528</v>
      </c>
      <c r="F172" s="203" t="s">
        <v>529</v>
      </c>
      <c r="G172" s="204" t="s">
        <v>466</v>
      </c>
      <c r="H172" s="205">
        <v>2473</v>
      </c>
      <c r="I172" s="206"/>
      <c r="J172" s="207">
        <f>ROUND(I172*H172,2)</f>
        <v>0</v>
      </c>
      <c r="K172" s="203" t="s">
        <v>36</v>
      </c>
      <c r="L172" s="57"/>
      <c r="M172" s="208" t="s">
        <v>36</v>
      </c>
      <c r="N172" s="209" t="s">
        <v>50</v>
      </c>
      <c r="O172" s="38"/>
      <c r="P172" s="210">
        <f>O172*H172</f>
        <v>0</v>
      </c>
      <c r="Q172" s="210">
        <v>0</v>
      </c>
      <c r="R172" s="210">
        <f>Q172*H172</f>
        <v>0</v>
      </c>
      <c r="S172" s="210">
        <v>0</v>
      </c>
      <c r="T172" s="211">
        <f>S172*H172</f>
        <v>0</v>
      </c>
      <c r="AR172" s="19" t="s">
        <v>415</v>
      </c>
      <c r="AT172" s="19" t="s">
        <v>410</v>
      </c>
      <c r="AU172" s="19" t="s">
        <v>94</v>
      </c>
      <c r="AY172" s="19" t="s">
        <v>406</v>
      </c>
      <c r="BE172" s="212">
        <f>IF(N172="základní",J172,0)</f>
        <v>0</v>
      </c>
      <c r="BF172" s="212">
        <f>IF(N172="snížená",J172,0)</f>
        <v>0</v>
      </c>
      <c r="BG172" s="212">
        <f>IF(N172="zákl. přenesená",J172,0)</f>
        <v>0</v>
      </c>
      <c r="BH172" s="212">
        <f>IF(N172="sníž. přenesená",J172,0)</f>
        <v>0</v>
      </c>
      <c r="BI172" s="212">
        <f>IF(N172="nulová",J172,0)</f>
        <v>0</v>
      </c>
      <c r="BJ172" s="19" t="s">
        <v>23</v>
      </c>
      <c r="BK172" s="212">
        <f>ROUND(I172*H172,2)</f>
        <v>0</v>
      </c>
      <c r="BL172" s="19" t="s">
        <v>415</v>
      </c>
      <c r="BM172" s="19" t="s">
        <v>530</v>
      </c>
    </row>
    <row r="173" spans="2:65" s="13" customFormat="1" x14ac:dyDescent="0.3">
      <c r="B173" s="225"/>
      <c r="C173" s="226"/>
      <c r="D173" s="215" t="s">
        <v>417</v>
      </c>
      <c r="E173" s="227" t="s">
        <v>36</v>
      </c>
      <c r="F173" s="228" t="s">
        <v>531</v>
      </c>
      <c r="G173" s="226"/>
      <c r="H173" s="229">
        <v>2473</v>
      </c>
      <c r="I173" s="230"/>
      <c r="J173" s="226"/>
      <c r="K173" s="226"/>
      <c r="L173" s="231"/>
      <c r="M173" s="232"/>
      <c r="N173" s="233"/>
      <c r="O173" s="233"/>
      <c r="P173" s="233"/>
      <c r="Q173" s="233"/>
      <c r="R173" s="233"/>
      <c r="S173" s="233"/>
      <c r="T173" s="234"/>
      <c r="AT173" s="235" t="s">
        <v>417</v>
      </c>
      <c r="AU173" s="235" t="s">
        <v>94</v>
      </c>
      <c r="AV173" s="13" t="s">
        <v>87</v>
      </c>
      <c r="AW173" s="13" t="s">
        <v>43</v>
      </c>
      <c r="AX173" s="13" t="s">
        <v>79</v>
      </c>
      <c r="AY173" s="235" t="s">
        <v>406</v>
      </c>
    </row>
    <row r="174" spans="2:65" s="15" customFormat="1" x14ac:dyDescent="0.3">
      <c r="B174" s="254"/>
      <c r="C174" s="255"/>
      <c r="D174" s="247" t="s">
        <v>417</v>
      </c>
      <c r="E174" s="265" t="s">
        <v>321</v>
      </c>
      <c r="F174" s="266" t="s">
        <v>435</v>
      </c>
      <c r="G174" s="255"/>
      <c r="H174" s="267">
        <v>2473</v>
      </c>
      <c r="I174" s="259"/>
      <c r="J174" s="255"/>
      <c r="K174" s="255"/>
      <c r="L174" s="260"/>
      <c r="M174" s="261"/>
      <c r="N174" s="262"/>
      <c r="O174" s="262"/>
      <c r="P174" s="262"/>
      <c r="Q174" s="262"/>
      <c r="R174" s="262"/>
      <c r="S174" s="262"/>
      <c r="T174" s="263"/>
      <c r="AT174" s="264" t="s">
        <v>417</v>
      </c>
      <c r="AU174" s="264" t="s">
        <v>94</v>
      </c>
      <c r="AV174" s="15" t="s">
        <v>94</v>
      </c>
      <c r="AW174" s="15" t="s">
        <v>43</v>
      </c>
      <c r="AX174" s="15" t="s">
        <v>23</v>
      </c>
      <c r="AY174" s="264" t="s">
        <v>406</v>
      </c>
    </row>
    <row r="175" spans="2:65" s="1" customFormat="1" ht="22.5" customHeight="1" x14ac:dyDescent="0.3">
      <c r="B175" s="37"/>
      <c r="C175" s="268" t="s">
        <v>532</v>
      </c>
      <c r="D175" s="268" t="s">
        <v>533</v>
      </c>
      <c r="E175" s="269" t="s">
        <v>534</v>
      </c>
      <c r="F175" s="270" t="s">
        <v>535</v>
      </c>
      <c r="G175" s="271" t="s">
        <v>536</v>
      </c>
      <c r="H175" s="272">
        <v>89.152000000000001</v>
      </c>
      <c r="I175" s="273"/>
      <c r="J175" s="274">
        <f>ROUND(I175*H175,2)</f>
        <v>0</v>
      </c>
      <c r="K175" s="270" t="s">
        <v>36</v>
      </c>
      <c r="L175" s="275"/>
      <c r="M175" s="276" t="s">
        <v>36</v>
      </c>
      <c r="N175" s="277" t="s">
        <v>50</v>
      </c>
      <c r="O175" s="38"/>
      <c r="P175" s="210">
        <f>O175*H175</f>
        <v>0</v>
      </c>
      <c r="Q175" s="210">
        <v>1E-3</v>
      </c>
      <c r="R175" s="210">
        <f>Q175*H175</f>
        <v>8.9152000000000009E-2</v>
      </c>
      <c r="S175" s="210">
        <v>0</v>
      </c>
      <c r="T175" s="211">
        <f>S175*H175</f>
        <v>0</v>
      </c>
      <c r="AR175" s="19" t="s">
        <v>457</v>
      </c>
      <c r="AT175" s="19" t="s">
        <v>533</v>
      </c>
      <c r="AU175" s="19" t="s">
        <v>94</v>
      </c>
      <c r="AY175" s="19" t="s">
        <v>406</v>
      </c>
      <c r="BE175" s="212">
        <f>IF(N175="základní",J175,0)</f>
        <v>0</v>
      </c>
      <c r="BF175" s="212">
        <f>IF(N175="snížená",J175,0)</f>
        <v>0</v>
      </c>
      <c r="BG175" s="212">
        <f>IF(N175="zákl. přenesená",J175,0)</f>
        <v>0</v>
      </c>
      <c r="BH175" s="212">
        <f>IF(N175="sníž. přenesená",J175,0)</f>
        <v>0</v>
      </c>
      <c r="BI175" s="212">
        <f>IF(N175="nulová",J175,0)</f>
        <v>0</v>
      </c>
      <c r="BJ175" s="19" t="s">
        <v>23</v>
      </c>
      <c r="BK175" s="212">
        <f>ROUND(I175*H175,2)</f>
        <v>0</v>
      </c>
      <c r="BL175" s="19" t="s">
        <v>415</v>
      </c>
      <c r="BM175" s="19" t="s">
        <v>537</v>
      </c>
    </row>
    <row r="176" spans="2:65" s="13" customFormat="1" x14ac:dyDescent="0.3">
      <c r="B176" s="225"/>
      <c r="C176" s="226"/>
      <c r="D176" s="247" t="s">
        <v>417</v>
      </c>
      <c r="E176" s="251" t="s">
        <v>36</v>
      </c>
      <c r="F176" s="252" t="s">
        <v>538</v>
      </c>
      <c r="G176" s="226"/>
      <c r="H176" s="253">
        <v>89.152000000000001</v>
      </c>
      <c r="I176" s="230"/>
      <c r="J176" s="226"/>
      <c r="K176" s="226"/>
      <c r="L176" s="231"/>
      <c r="M176" s="232"/>
      <c r="N176" s="233"/>
      <c r="O176" s="233"/>
      <c r="P176" s="233"/>
      <c r="Q176" s="233"/>
      <c r="R176" s="233"/>
      <c r="S176" s="233"/>
      <c r="T176" s="234"/>
      <c r="AT176" s="235" t="s">
        <v>417</v>
      </c>
      <c r="AU176" s="235" t="s">
        <v>94</v>
      </c>
      <c r="AV176" s="13" t="s">
        <v>87</v>
      </c>
      <c r="AW176" s="13" t="s">
        <v>43</v>
      </c>
      <c r="AX176" s="13" t="s">
        <v>23</v>
      </c>
      <c r="AY176" s="235" t="s">
        <v>406</v>
      </c>
    </row>
    <row r="177" spans="2:65" s="1" customFormat="1" ht="31.5" customHeight="1" x14ac:dyDescent="0.3">
      <c r="B177" s="37"/>
      <c r="C177" s="201" t="s">
        <v>539</v>
      </c>
      <c r="D177" s="201" t="s">
        <v>410</v>
      </c>
      <c r="E177" s="202" t="s">
        <v>540</v>
      </c>
      <c r="F177" s="203" t="s">
        <v>541</v>
      </c>
      <c r="G177" s="204" t="s">
        <v>466</v>
      </c>
      <c r="H177" s="205">
        <v>2473</v>
      </c>
      <c r="I177" s="206"/>
      <c r="J177" s="207">
        <f>ROUND(I177*H177,2)</f>
        <v>0</v>
      </c>
      <c r="K177" s="203" t="s">
        <v>36</v>
      </c>
      <c r="L177" s="57"/>
      <c r="M177" s="208" t="s">
        <v>36</v>
      </c>
      <c r="N177" s="209" t="s">
        <v>50</v>
      </c>
      <c r="O177" s="38"/>
      <c r="P177" s="210">
        <f>O177*H177</f>
        <v>0</v>
      </c>
      <c r="Q177" s="210">
        <v>0</v>
      </c>
      <c r="R177" s="210">
        <f>Q177*H177</f>
        <v>0</v>
      </c>
      <c r="S177" s="210">
        <v>0</v>
      </c>
      <c r="T177" s="211">
        <f>S177*H177</f>
        <v>0</v>
      </c>
      <c r="AR177" s="19" t="s">
        <v>415</v>
      </c>
      <c r="AT177" s="19" t="s">
        <v>410</v>
      </c>
      <c r="AU177" s="19" t="s">
        <v>94</v>
      </c>
      <c r="AY177" s="19" t="s">
        <v>406</v>
      </c>
      <c r="BE177" s="212">
        <f>IF(N177="základní",J177,0)</f>
        <v>0</v>
      </c>
      <c r="BF177" s="212">
        <f>IF(N177="snížená",J177,0)</f>
        <v>0</v>
      </c>
      <c r="BG177" s="212">
        <f>IF(N177="zákl. přenesená",J177,0)</f>
        <v>0</v>
      </c>
      <c r="BH177" s="212">
        <f>IF(N177="sníž. přenesená",J177,0)</f>
        <v>0</v>
      </c>
      <c r="BI177" s="212">
        <f>IF(N177="nulová",J177,0)</f>
        <v>0</v>
      </c>
      <c r="BJ177" s="19" t="s">
        <v>23</v>
      </c>
      <c r="BK177" s="212">
        <f>ROUND(I177*H177,2)</f>
        <v>0</v>
      </c>
      <c r="BL177" s="19" t="s">
        <v>415</v>
      </c>
      <c r="BM177" s="19" t="s">
        <v>542</v>
      </c>
    </row>
    <row r="178" spans="2:65" s="13" customFormat="1" x14ac:dyDescent="0.3">
      <c r="B178" s="225"/>
      <c r="C178" s="226"/>
      <c r="D178" s="247" t="s">
        <v>417</v>
      </c>
      <c r="E178" s="251" t="s">
        <v>36</v>
      </c>
      <c r="F178" s="252" t="s">
        <v>321</v>
      </c>
      <c r="G178" s="226"/>
      <c r="H178" s="253">
        <v>2473</v>
      </c>
      <c r="I178" s="230"/>
      <c r="J178" s="226"/>
      <c r="K178" s="226"/>
      <c r="L178" s="231"/>
      <c r="M178" s="232"/>
      <c r="N178" s="233"/>
      <c r="O178" s="233"/>
      <c r="P178" s="233"/>
      <c r="Q178" s="233"/>
      <c r="R178" s="233"/>
      <c r="S178" s="233"/>
      <c r="T178" s="234"/>
      <c r="AT178" s="235" t="s">
        <v>417</v>
      </c>
      <c r="AU178" s="235" t="s">
        <v>94</v>
      </c>
      <c r="AV178" s="13" t="s">
        <v>87</v>
      </c>
      <c r="AW178" s="13" t="s">
        <v>43</v>
      </c>
      <c r="AX178" s="13" t="s">
        <v>23</v>
      </c>
      <c r="AY178" s="235" t="s">
        <v>406</v>
      </c>
    </row>
    <row r="179" spans="2:65" s="1" customFormat="1" ht="22.5" customHeight="1" x14ac:dyDescent="0.3">
      <c r="B179" s="37"/>
      <c r="C179" s="201" t="s">
        <v>543</v>
      </c>
      <c r="D179" s="201" t="s">
        <v>410</v>
      </c>
      <c r="E179" s="202" t="s">
        <v>521</v>
      </c>
      <c r="F179" s="203" t="s">
        <v>522</v>
      </c>
      <c r="G179" s="204" t="s">
        <v>413</v>
      </c>
      <c r="H179" s="205">
        <v>103.584</v>
      </c>
      <c r="I179" s="206"/>
      <c r="J179" s="207">
        <f>ROUND(I179*H179,2)</f>
        <v>0</v>
      </c>
      <c r="K179" s="203" t="s">
        <v>414</v>
      </c>
      <c r="L179" s="57"/>
      <c r="M179" s="208" t="s">
        <v>36</v>
      </c>
      <c r="N179" s="209" t="s">
        <v>50</v>
      </c>
      <c r="O179" s="38"/>
      <c r="P179" s="210">
        <f>O179*H179</f>
        <v>0</v>
      </c>
      <c r="Q179" s="210">
        <v>0</v>
      </c>
      <c r="R179" s="210">
        <f>Q179*H179</f>
        <v>0</v>
      </c>
      <c r="S179" s="210">
        <v>0</v>
      </c>
      <c r="T179" s="211">
        <f>S179*H179</f>
        <v>0</v>
      </c>
      <c r="AR179" s="19" t="s">
        <v>415</v>
      </c>
      <c r="AT179" s="19" t="s">
        <v>410</v>
      </c>
      <c r="AU179" s="19" t="s">
        <v>94</v>
      </c>
      <c r="AY179" s="19" t="s">
        <v>406</v>
      </c>
      <c r="BE179" s="212">
        <f>IF(N179="základní",J179,0)</f>
        <v>0</v>
      </c>
      <c r="BF179" s="212">
        <f>IF(N179="snížená",J179,0)</f>
        <v>0</v>
      </c>
      <c r="BG179" s="212">
        <f>IF(N179="zákl. přenesená",J179,0)</f>
        <v>0</v>
      </c>
      <c r="BH179" s="212">
        <f>IF(N179="sníž. přenesená",J179,0)</f>
        <v>0</v>
      </c>
      <c r="BI179" s="212">
        <f>IF(N179="nulová",J179,0)</f>
        <v>0</v>
      </c>
      <c r="BJ179" s="19" t="s">
        <v>23</v>
      </c>
      <c r="BK179" s="212">
        <f>ROUND(I179*H179,2)</f>
        <v>0</v>
      </c>
      <c r="BL179" s="19" t="s">
        <v>415</v>
      </c>
      <c r="BM179" s="19" t="s">
        <v>544</v>
      </c>
    </row>
    <row r="180" spans="2:65" s="12" customFormat="1" x14ac:dyDescent="0.3">
      <c r="B180" s="213"/>
      <c r="C180" s="214"/>
      <c r="D180" s="215" t="s">
        <v>417</v>
      </c>
      <c r="E180" s="216" t="s">
        <v>36</v>
      </c>
      <c r="F180" s="217" t="s">
        <v>545</v>
      </c>
      <c r="G180" s="214"/>
      <c r="H180" s="218" t="s">
        <v>36</v>
      </c>
      <c r="I180" s="219"/>
      <c r="J180" s="214"/>
      <c r="K180" s="214"/>
      <c r="L180" s="220"/>
      <c r="M180" s="221"/>
      <c r="N180" s="222"/>
      <c r="O180" s="222"/>
      <c r="P180" s="222"/>
      <c r="Q180" s="222"/>
      <c r="R180" s="222"/>
      <c r="S180" s="222"/>
      <c r="T180" s="223"/>
      <c r="AT180" s="224" t="s">
        <v>417</v>
      </c>
      <c r="AU180" s="224" t="s">
        <v>94</v>
      </c>
      <c r="AV180" s="12" t="s">
        <v>23</v>
      </c>
      <c r="AW180" s="12" t="s">
        <v>43</v>
      </c>
      <c r="AX180" s="12" t="s">
        <v>79</v>
      </c>
      <c r="AY180" s="224" t="s">
        <v>406</v>
      </c>
    </row>
    <row r="181" spans="2:65" s="13" customFormat="1" x14ac:dyDescent="0.3">
      <c r="B181" s="225"/>
      <c r="C181" s="226"/>
      <c r="D181" s="215" t="s">
        <v>417</v>
      </c>
      <c r="E181" s="227" t="s">
        <v>36</v>
      </c>
      <c r="F181" s="228" t="s">
        <v>274</v>
      </c>
      <c r="G181" s="226"/>
      <c r="H181" s="229">
        <v>103.584</v>
      </c>
      <c r="I181" s="230"/>
      <c r="J181" s="226"/>
      <c r="K181" s="226"/>
      <c r="L181" s="231"/>
      <c r="M181" s="232"/>
      <c r="N181" s="233"/>
      <c r="O181" s="233"/>
      <c r="P181" s="233"/>
      <c r="Q181" s="233"/>
      <c r="R181" s="233"/>
      <c r="S181" s="233"/>
      <c r="T181" s="234"/>
      <c r="AT181" s="235" t="s">
        <v>417</v>
      </c>
      <c r="AU181" s="235" t="s">
        <v>94</v>
      </c>
      <c r="AV181" s="13" t="s">
        <v>87</v>
      </c>
      <c r="AW181" s="13" t="s">
        <v>43</v>
      </c>
      <c r="AX181" s="13" t="s">
        <v>79</v>
      </c>
      <c r="AY181" s="235" t="s">
        <v>406</v>
      </c>
    </row>
    <row r="182" spans="2:65" s="14" customFormat="1" x14ac:dyDescent="0.3">
      <c r="B182" s="236"/>
      <c r="C182" s="237"/>
      <c r="D182" s="247" t="s">
        <v>417</v>
      </c>
      <c r="E182" s="248" t="s">
        <v>273</v>
      </c>
      <c r="F182" s="249" t="s">
        <v>421</v>
      </c>
      <c r="G182" s="237"/>
      <c r="H182" s="250">
        <v>103.584</v>
      </c>
      <c r="I182" s="241"/>
      <c r="J182" s="237"/>
      <c r="K182" s="237"/>
      <c r="L182" s="242"/>
      <c r="M182" s="243"/>
      <c r="N182" s="244"/>
      <c r="O182" s="244"/>
      <c r="P182" s="244"/>
      <c r="Q182" s="244"/>
      <c r="R182" s="244"/>
      <c r="S182" s="244"/>
      <c r="T182" s="245"/>
      <c r="AT182" s="246" t="s">
        <v>417</v>
      </c>
      <c r="AU182" s="246" t="s">
        <v>94</v>
      </c>
      <c r="AV182" s="14" t="s">
        <v>415</v>
      </c>
      <c r="AW182" s="14" t="s">
        <v>43</v>
      </c>
      <c r="AX182" s="14" t="s">
        <v>23</v>
      </c>
      <c r="AY182" s="246" t="s">
        <v>406</v>
      </c>
    </row>
    <row r="183" spans="2:65" s="1" customFormat="1" ht="22.5" customHeight="1" x14ac:dyDescent="0.3">
      <c r="B183" s="37"/>
      <c r="C183" s="201" t="s">
        <v>546</v>
      </c>
      <c r="D183" s="201" t="s">
        <v>410</v>
      </c>
      <c r="E183" s="202" t="s">
        <v>547</v>
      </c>
      <c r="F183" s="203" t="s">
        <v>548</v>
      </c>
      <c r="G183" s="204" t="s">
        <v>413</v>
      </c>
      <c r="H183" s="205">
        <v>103.584</v>
      </c>
      <c r="I183" s="206"/>
      <c r="J183" s="207">
        <f>ROUND(I183*H183,2)</f>
        <v>0</v>
      </c>
      <c r="K183" s="203" t="s">
        <v>414</v>
      </c>
      <c r="L183" s="57"/>
      <c r="M183" s="208" t="s">
        <v>36</v>
      </c>
      <c r="N183" s="209" t="s">
        <v>50</v>
      </c>
      <c r="O183" s="38"/>
      <c r="P183" s="210">
        <f>O183*H183</f>
        <v>0</v>
      </c>
      <c r="Q183" s="210">
        <v>0</v>
      </c>
      <c r="R183" s="210">
        <f>Q183*H183</f>
        <v>0</v>
      </c>
      <c r="S183" s="210">
        <v>0</v>
      </c>
      <c r="T183" s="211">
        <f>S183*H183</f>
        <v>0</v>
      </c>
      <c r="AR183" s="19" t="s">
        <v>415</v>
      </c>
      <c r="AT183" s="19" t="s">
        <v>410</v>
      </c>
      <c r="AU183" s="19" t="s">
        <v>94</v>
      </c>
      <c r="AY183" s="19" t="s">
        <v>406</v>
      </c>
      <c r="BE183" s="212">
        <f>IF(N183="základní",J183,0)</f>
        <v>0</v>
      </c>
      <c r="BF183" s="212">
        <f>IF(N183="snížená",J183,0)</f>
        <v>0</v>
      </c>
      <c r="BG183" s="212">
        <f>IF(N183="zákl. přenesená",J183,0)</f>
        <v>0</v>
      </c>
      <c r="BH183" s="212">
        <f>IF(N183="sníž. přenesená",J183,0)</f>
        <v>0</v>
      </c>
      <c r="BI183" s="212">
        <f>IF(N183="nulová",J183,0)</f>
        <v>0</v>
      </c>
      <c r="BJ183" s="19" t="s">
        <v>23</v>
      </c>
      <c r="BK183" s="212">
        <f>ROUND(I183*H183,2)</f>
        <v>0</v>
      </c>
      <c r="BL183" s="19" t="s">
        <v>415</v>
      </c>
      <c r="BM183" s="19" t="s">
        <v>549</v>
      </c>
    </row>
    <row r="184" spans="2:65" s="13" customFormat="1" x14ac:dyDescent="0.3">
      <c r="B184" s="225"/>
      <c r="C184" s="226"/>
      <c r="D184" s="247" t="s">
        <v>417</v>
      </c>
      <c r="E184" s="251" t="s">
        <v>36</v>
      </c>
      <c r="F184" s="252" t="s">
        <v>273</v>
      </c>
      <c r="G184" s="226"/>
      <c r="H184" s="253">
        <v>103.584</v>
      </c>
      <c r="I184" s="230"/>
      <c r="J184" s="226"/>
      <c r="K184" s="226"/>
      <c r="L184" s="231"/>
      <c r="M184" s="232"/>
      <c r="N184" s="233"/>
      <c r="O184" s="233"/>
      <c r="P184" s="233"/>
      <c r="Q184" s="233"/>
      <c r="R184" s="233"/>
      <c r="S184" s="233"/>
      <c r="T184" s="234"/>
      <c r="AT184" s="235" t="s">
        <v>417</v>
      </c>
      <c r="AU184" s="235" t="s">
        <v>94</v>
      </c>
      <c r="AV184" s="13" t="s">
        <v>87</v>
      </c>
      <c r="AW184" s="13" t="s">
        <v>43</v>
      </c>
      <c r="AX184" s="13" t="s">
        <v>23</v>
      </c>
      <c r="AY184" s="235" t="s">
        <v>406</v>
      </c>
    </row>
    <row r="185" spans="2:65" s="1" customFormat="1" ht="31.5" customHeight="1" x14ac:dyDescent="0.3">
      <c r="B185" s="37"/>
      <c r="C185" s="201" t="s">
        <v>550</v>
      </c>
      <c r="D185" s="201" t="s">
        <v>410</v>
      </c>
      <c r="E185" s="202" t="s">
        <v>551</v>
      </c>
      <c r="F185" s="203" t="s">
        <v>552</v>
      </c>
      <c r="G185" s="204" t="s">
        <v>413</v>
      </c>
      <c r="H185" s="205">
        <v>1346.5920000000001</v>
      </c>
      <c r="I185" s="206"/>
      <c r="J185" s="207">
        <f>ROUND(I185*H185,2)</f>
        <v>0</v>
      </c>
      <c r="K185" s="203" t="s">
        <v>414</v>
      </c>
      <c r="L185" s="57"/>
      <c r="M185" s="208" t="s">
        <v>36</v>
      </c>
      <c r="N185" s="209" t="s">
        <v>50</v>
      </c>
      <c r="O185" s="38"/>
      <c r="P185" s="210">
        <f>O185*H185</f>
        <v>0</v>
      </c>
      <c r="Q185" s="210">
        <v>0</v>
      </c>
      <c r="R185" s="210">
        <f>Q185*H185</f>
        <v>0</v>
      </c>
      <c r="S185" s="210">
        <v>0</v>
      </c>
      <c r="T185" s="211">
        <f>S185*H185</f>
        <v>0</v>
      </c>
      <c r="AR185" s="19" t="s">
        <v>415</v>
      </c>
      <c r="AT185" s="19" t="s">
        <v>410</v>
      </c>
      <c r="AU185" s="19" t="s">
        <v>94</v>
      </c>
      <c r="AY185" s="19" t="s">
        <v>406</v>
      </c>
      <c r="BE185" s="212">
        <f>IF(N185="základní",J185,0)</f>
        <v>0</v>
      </c>
      <c r="BF185" s="212">
        <f>IF(N185="snížená",J185,0)</f>
        <v>0</v>
      </c>
      <c r="BG185" s="212">
        <f>IF(N185="zákl. přenesená",J185,0)</f>
        <v>0</v>
      </c>
      <c r="BH185" s="212">
        <f>IF(N185="sníž. přenesená",J185,0)</f>
        <v>0</v>
      </c>
      <c r="BI185" s="212">
        <f>IF(N185="nulová",J185,0)</f>
        <v>0</v>
      </c>
      <c r="BJ185" s="19" t="s">
        <v>23</v>
      </c>
      <c r="BK185" s="212">
        <f>ROUND(I185*H185,2)</f>
        <v>0</v>
      </c>
      <c r="BL185" s="19" t="s">
        <v>415</v>
      </c>
      <c r="BM185" s="19" t="s">
        <v>553</v>
      </c>
    </row>
    <row r="186" spans="2:65" s="13" customFormat="1" x14ac:dyDescent="0.3">
      <c r="B186" s="225"/>
      <c r="C186" s="226"/>
      <c r="D186" s="247" t="s">
        <v>417</v>
      </c>
      <c r="E186" s="226"/>
      <c r="F186" s="252" t="s">
        <v>554</v>
      </c>
      <c r="G186" s="226"/>
      <c r="H186" s="253">
        <v>1346.5920000000001</v>
      </c>
      <c r="I186" s="230"/>
      <c r="J186" s="226"/>
      <c r="K186" s="226"/>
      <c r="L186" s="231"/>
      <c r="M186" s="232"/>
      <c r="N186" s="233"/>
      <c r="O186" s="233"/>
      <c r="P186" s="233"/>
      <c r="Q186" s="233"/>
      <c r="R186" s="233"/>
      <c r="S186" s="233"/>
      <c r="T186" s="234"/>
      <c r="AT186" s="235" t="s">
        <v>417</v>
      </c>
      <c r="AU186" s="235" t="s">
        <v>94</v>
      </c>
      <c r="AV186" s="13" t="s">
        <v>87</v>
      </c>
      <c r="AW186" s="13" t="s">
        <v>4</v>
      </c>
      <c r="AX186" s="13" t="s">
        <v>23</v>
      </c>
      <c r="AY186" s="235" t="s">
        <v>406</v>
      </c>
    </row>
    <row r="187" spans="2:65" s="1" customFormat="1" ht="22.5" customHeight="1" x14ac:dyDescent="0.3">
      <c r="B187" s="37"/>
      <c r="C187" s="201" t="s">
        <v>299</v>
      </c>
      <c r="D187" s="201" t="s">
        <v>410</v>
      </c>
      <c r="E187" s="202" t="s">
        <v>555</v>
      </c>
      <c r="F187" s="203" t="s">
        <v>556</v>
      </c>
      <c r="G187" s="204" t="s">
        <v>413</v>
      </c>
      <c r="H187" s="205">
        <v>103.584</v>
      </c>
      <c r="I187" s="206"/>
      <c r="J187" s="207">
        <f>ROUND(I187*H187,2)</f>
        <v>0</v>
      </c>
      <c r="K187" s="203" t="s">
        <v>36</v>
      </c>
      <c r="L187" s="57"/>
      <c r="M187" s="208" t="s">
        <v>36</v>
      </c>
      <c r="N187" s="209" t="s">
        <v>50</v>
      </c>
      <c r="O187" s="38"/>
      <c r="P187" s="210">
        <f>O187*H187</f>
        <v>0</v>
      </c>
      <c r="Q187" s="210">
        <v>0</v>
      </c>
      <c r="R187" s="210">
        <f>Q187*H187</f>
        <v>0</v>
      </c>
      <c r="S187" s="210">
        <v>0</v>
      </c>
      <c r="T187" s="211">
        <f>S187*H187</f>
        <v>0</v>
      </c>
      <c r="AR187" s="19" t="s">
        <v>415</v>
      </c>
      <c r="AT187" s="19" t="s">
        <v>410</v>
      </c>
      <c r="AU187" s="19" t="s">
        <v>94</v>
      </c>
      <c r="AY187" s="19" t="s">
        <v>406</v>
      </c>
      <c r="BE187" s="212">
        <f>IF(N187="základní",J187,0)</f>
        <v>0</v>
      </c>
      <c r="BF187" s="212">
        <f>IF(N187="snížená",J187,0)</f>
        <v>0</v>
      </c>
      <c r="BG187" s="212">
        <f>IF(N187="zákl. přenesená",J187,0)</f>
        <v>0</v>
      </c>
      <c r="BH187" s="212">
        <f>IF(N187="sníž. přenesená",J187,0)</f>
        <v>0</v>
      </c>
      <c r="BI187" s="212">
        <f>IF(N187="nulová",J187,0)</f>
        <v>0</v>
      </c>
      <c r="BJ187" s="19" t="s">
        <v>23</v>
      </c>
      <c r="BK187" s="212">
        <f>ROUND(I187*H187,2)</f>
        <v>0</v>
      </c>
      <c r="BL187" s="19" t="s">
        <v>415</v>
      </c>
      <c r="BM187" s="19" t="s">
        <v>557</v>
      </c>
    </row>
    <row r="188" spans="2:65" s="13" customFormat="1" x14ac:dyDescent="0.3">
      <c r="B188" s="225"/>
      <c r="C188" s="226"/>
      <c r="D188" s="215" t="s">
        <v>417</v>
      </c>
      <c r="E188" s="227" t="s">
        <v>36</v>
      </c>
      <c r="F188" s="228" t="s">
        <v>273</v>
      </c>
      <c r="G188" s="226"/>
      <c r="H188" s="229">
        <v>103.584</v>
      </c>
      <c r="I188" s="230"/>
      <c r="J188" s="226"/>
      <c r="K188" s="226"/>
      <c r="L188" s="231"/>
      <c r="M188" s="232"/>
      <c r="N188" s="233"/>
      <c r="O188" s="233"/>
      <c r="P188" s="233"/>
      <c r="Q188" s="233"/>
      <c r="R188" s="233"/>
      <c r="S188" s="233"/>
      <c r="T188" s="234"/>
      <c r="AT188" s="235" t="s">
        <v>417</v>
      </c>
      <c r="AU188" s="235" t="s">
        <v>94</v>
      </c>
      <c r="AV188" s="13" t="s">
        <v>87</v>
      </c>
      <c r="AW188" s="13" t="s">
        <v>43</v>
      </c>
      <c r="AX188" s="13" t="s">
        <v>23</v>
      </c>
      <c r="AY188" s="235" t="s">
        <v>406</v>
      </c>
    </row>
    <row r="189" spans="2:65" s="11" customFormat="1" ht="22.35" customHeight="1" x14ac:dyDescent="0.3">
      <c r="B189" s="182"/>
      <c r="C189" s="183"/>
      <c r="D189" s="198" t="s">
        <v>78</v>
      </c>
      <c r="E189" s="199" t="s">
        <v>476</v>
      </c>
      <c r="F189" s="199" t="s">
        <v>558</v>
      </c>
      <c r="G189" s="183"/>
      <c r="H189" s="183"/>
      <c r="I189" s="186"/>
      <c r="J189" s="200">
        <f>BK189</f>
        <v>0</v>
      </c>
      <c r="K189" s="183"/>
      <c r="L189" s="188"/>
      <c r="M189" s="189"/>
      <c r="N189" s="190"/>
      <c r="O189" s="190"/>
      <c r="P189" s="191">
        <f>SUM(P190:P694)</f>
        <v>0</v>
      </c>
      <c r="Q189" s="190"/>
      <c r="R189" s="191">
        <f>SUM(R190:R694)</f>
        <v>42.999756350000006</v>
      </c>
      <c r="S189" s="190"/>
      <c r="T189" s="192">
        <f>SUM(T190:T694)</f>
        <v>198.969652</v>
      </c>
      <c r="AR189" s="193" t="s">
        <v>23</v>
      </c>
      <c r="AT189" s="194" t="s">
        <v>78</v>
      </c>
      <c r="AU189" s="194" t="s">
        <v>87</v>
      </c>
      <c r="AY189" s="193" t="s">
        <v>406</v>
      </c>
      <c r="BK189" s="195">
        <f>SUM(BK190:BK694)</f>
        <v>0</v>
      </c>
    </row>
    <row r="190" spans="2:65" s="1" customFormat="1" ht="31.5" customHeight="1" x14ac:dyDescent="0.3">
      <c r="B190" s="37"/>
      <c r="C190" s="201" t="s">
        <v>559</v>
      </c>
      <c r="D190" s="201" t="s">
        <v>410</v>
      </c>
      <c r="E190" s="202" t="s">
        <v>560</v>
      </c>
      <c r="F190" s="203" t="s">
        <v>561</v>
      </c>
      <c r="G190" s="204" t="s">
        <v>413</v>
      </c>
      <c r="H190" s="205">
        <v>80</v>
      </c>
      <c r="I190" s="206"/>
      <c r="J190" s="207">
        <f>ROUND(I190*H190,2)</f>
        <v>0</v>
      </c>
      <c r="K190" s="203" t="s">
        <v>36</v>
      </c>
      <c r="L190" s="57"/>
      <c r="M190" s="208" t="s">
        <v>36</v>
      </c>
      <c r="N190" s="209" t="s">
        <v>50</v>
      </c>
      <c r="O190" s="38"/>
      <c r="P190" s="210">
        <f>O190*H190</f>
        <v>0</v>
      </c>
      <c r="Q190" s="210">
        <v>0</v>
      </c>
      <c r="R190" s="210">
        <f>Q190*H190</f>
        <v>0</v>
      </c>
      <c r="S190" s="210">
        <v>0</v>
      </c>
      <c r="T190" s="211">
        <f>S190*H190</f>
        <v>0</v>
      </c>
      <c r="AR190" s="19" t="s">
        <v>415</v>
      </c>
      <c r="AT190" s="19" t="s">
        <v>410</v>
      </c>
      <c r="AU190" s="19" t="s">
        <v>94</v>
      </c>
      <c r="AY190" s="19" t="s">
        <v>406</v>
      </c>
      <c r="BE190" s="212">
        <f>IF(N190="základní",J190,0)</f>
        <v>0</v>
      </c>
      <c r="BF190" s="212">
        <f>IF(N190="snížená",J190,0)</f>
        <v>0</v>
      </c>
      <c r="BG190" s="212">
        <f>IF(N190="zákl. přenesená",J190,0)</f>
        <v>0</v>
      </c>
      <c r="BH190" s="212">
        <f>IF(N190="sníž. přenesená",J190,0)</f>
        <v>0</v>
      </c>
      <c r="BI190" s="212">
        <f>IF(N190="nulová",J190,0)</f>
        <v>0</v>
      </c>
      <c r="BJ190" s="19" t="s">
        <v>23</v>
      </c>
      <c r="BK190" s="212">
        <f>ROUND(I190*H190,2)</f>
        <v>0</v>
      </c>
      <c r="BL190" s="19" t="s">
        <v>415</v>
      </c>
      <c r="BM190" s="19" t="s">
        <v>562</v>
      </c>
    </row>
    <row r="191" spans="2:65" s="13" customFormat="1" x14ac:dyDescent="0.3">
      <c r="B191" s="225"/>
      <c r="C191" s="226"/>
      <c r="D191" s="247" t="s">
        <v>417</v>
      </c>
      <c r="E191" s="251" t="s">
        <v>36</v>
      </c>
      <c r="F191" s="252" t="s">
        <v>563</v>
      </c>
      <c r="G191" s="226"/>
      <c r="H191" s="253">
        <v>80</v>
      </c>
      <c r="I191" s="230"/>
      <c r="J191" s="226"/>
      <c r="K191" s="226"/>
      <c r="L191" s="231"/>
      <c r="M191" s="232"/>
      <c r="N191" s="233"/>
      <c r="O191" s="233"/>
      <c r="P191" s="233"/>
      <c r="Q191" s="233"/>
      <c r="R191" s="233"/>
      <c r="S191" s="233"/>
      <c r="T191" s="234"/>
      <c r="AT191" s="235" t="s">
        <v>417</v>
      </c>
      <c r="AU191" s="235" t="s">
        <v>94</v>
      </c>
      <c r="AV191" s="13" t="s">
        <v>87</v>
      </c>
      <c r="AW191" s="13" t="s">
        <v>43</v>
      </c>
      <c r="AX191" s="13" t="s">
        <v>23</v>
      </c>
      <c r="AY191" s="235" t="s">
        <v>406</v>
      </c>
    </row>
    <row r="192" spans="2:65" s="1" customFormat="1" ht="22.5" customHeight="1" x14ac:dyDescent="0.3">
      <c r="B192" s="37"/>
      <c r="C192" s="201" t="s">
        <v>564</v>
      </c>
      <c r="D192" s="201" t="s">
        <v>410</v>
      </c>
      <c r="E192" s="202" t="s">
        <v>565</v>
      </c>
      <c r="F192" s="203" t="s">
        <v>566</v>
      </c>
      <c r="G192" s="204" t="s">
        <v>413</v>
      </c>
      <c r="H192" s="205">
        <v>20.552</v>
      </c>
      <c r="I192" s="206"/>
      <c r="J192" s="207">
        <f>ROUND(I192*H192,2)</f>
        <v>0</v>
      </c>
      <c r="K192" s="203" t="s">
        <v>414</v>
      </c>
      <c r="L192" s="57"/>
      <c r="M192" s="208" t="s">
        <v>36</v>
      </c>
      <c r="N192" s="209" t="s">
        <v>50</v>
      </c>
      <c r="O192" s="38"/>
      <c r="P192" s="210">
        <f>O192*H192</f>
        <v>0</v>
      </c>
      <c r="Q192" s="210">
        <v>0</v>
      </c>
      <c r="R192" s="210">
        <f>Q192*H192</f>
        <v>0</v>
      </c>
      <c r="S192" s="210">
        <v>0</v>
      </c>
      <c r="T192" s="211">
        <f>S192*H192</f>
        <v>0</v>
      </c>
      <c r="AR192" s="19" t="s">
        <v>415</v>
      </c>
      <c r="AT192" s="19" t="s">
        <v>410</v>
      </c>
      <c r="AU192" s="19" t="s">
        <v>94</v>
      </c>
      <c r="AY192" s="19" t="s">
        <v>406</v>
      </c>
      <c r="BE192" s="212">
        <f>IF(N192="základní",J192,0)</f>
        <v>0</v>
      </c>
      <c r="BF192" s="212">
        <f>IF(N192="snížená",J192,0)</f>
        <v>0</v>
      </c>
      <c r="BG192" s="212">
        <f>IF(N192="zákl. přenesená",J192,0)</f>
        <v>0</v>
      </c>
      <c r="BH192" s="212">
        <f>IF(N192="sníž. přenesená",J192,0)</f>
        <v>0</v>
      </c>
      <c r="BI192" s="212">
        <f>IF(N192="nulová",J192,0)</f>
        <v>0</v>
      </c>
      <c r="BJ192" s="19" t="s">
        <v>23</v>
      </c>
      <c r="BK192" s="212">
        <f>ROUND(I192*H192,2)</f>
        <v>0</v>
      </c>
      <c r="BL192" s="19" t="s">
        <v>415</v>
      </c>
      <c r="BM192" s="19" t="s">
        <v>567</v>
      </c>
    </row>
    <row r="193" spans="2:65" s="12" customFormat="1" x14ac:dyDescent="0.3">
      <c r="B193" s="213"/>
      <c r="C193" s="214"/>
      <c r="D193" s="215" t="s">
        <v>417</v>
      </c>
      <c r="E193" s="216" t="s">
        <v>36</v>
      </c>
      <c r="F193" s="217" t="s">
        <v>568</v>
      </c>
      <c r="G193" s="214"/>
      <c r="H193" s="218" t="s">
        <v>36</v>
      </c>
      <c r="I193" s="219"/>
      <c r="J193" s="214"/>
      <c r="K193" s="214"/>
      <c r="L193" s="220"/>
      <c r="M193" s="221"/>
      <c r="N193" s="222"/>
      <c r="O193" s="222"/>
      <c r="P193" s="222"/>
      <c r="Q193" s="222"/>
      <c r="R193" s="222"/>
      <c r="S193" s="222"/>
      <c r="T193" s="223"/>
      <c r="AT193" s="224" t="s">
        <v>417</v>
      </c>
      <c r="AU193" s="224" t="s">
        <v>94</v>
      </c>
      <c r="AV193" s="12" t="s">
        <v>23</v>
      </c>
      <c r="AW193" s="12" t="s">
        <v>43</v>
      </c>
      <c r="AX193" s="12" t="s">
        <v>79</v>
      </c>
      <c r="AY193" s="224" t="s">
        <v>406</v>
      </c>
    </row>
    <row r="194" spans="2:65" s="12" customFormat="1" x14ac:dyDescent="0.3">
      <c r="B194" s="213"/>
      <c r="C194" s="214"/>
      <c r="D194" s="215" t="s">
        <v>417</v>
      </c>
      <c r="E194" s="216" t="s">
        <v>36</v>
      </c>
      <c r="F194" s="217" t="s">
        <v>569</v>
      </c>
      <c r="G194" s="214"/>
      <c r="H194" s="218" t="s">
        <v>36</v>
      </c>
      <c r="I194" s="219"/>
      <c r="J194" s="214"/>
      <c r="K194" s="214"/>
      <c r="L194" s="220"/>
      <c r="M194" s="221"/>
      <c r="N194" s="222"/>
      <c r="O194" s="222"/>
      <c r="P194" s="222"/>
      <c r="Q194" s="222"/>
      <c r="R194" s="222"/>
      <c r="S194" s="222"/>
      <c r="T194" s="223"/>
      <c r="AT194" s="224" t="s">
        <v>417</v>
      </c>
      <c r="AU194" s="224" t="s">
        <v>94</v>
      </c>
      <c r="AV194" s="12" t="s">
        <v>23</v>
      </c>
      <c r="AW194" s="12" t="s">
        <v>43</v>
      </c>
      <c r="AX194" s="12" t="s">
        <v>79</v>
      </c>
      <c r="AY194" s="224" t="s">
        <v>406</v>
      </c>
    </row>
    <row r="195" spans="2:65" s="13" customFormat="1" x14ac:dyDescent="0.3">
      <c r="B195" s="225"/>
      <c r="C195" s="226"/>
      <c r="D195" s="215" t="s">
        <v>417</v>
      </c>
      <c r="E195" s="227" t="s">
        <v>36</v>
      </c>
      <c r="F195" s="228" t="s">
        <v>570</v>
      </c>
      <c r="G195" s="226"/>
      <c r="H195" s="229">
        <v>15.12</v>
      </c>
      <c r="I195" s="230"/>
      <c r="J195" s="226"/>
      <c r="K195" s="226"/>
      <c r="L195" s="231"/>
      <c r="M195" s="232"/>
      <c r="N195" s="233"/>
      <c r="O195" s="233"/>
      <c r="P195" s="233"/>
      <c r="Q195" s="233"/>
      <c r="R195" s="233"/>
      <c r="S195" s="233"/>
      <c r="T195" s="234"/>
      <c r="AT195" s="235" t="s">
        <v>417</v>
      </c>
      <c r="AU195" s="235" t="s">
        <v>94</v>
      </c>
      <c r="AV195" s="13" t="s">
        <v>87</v>
      </c>
      <c r="AW195" s="13" t="s">
        <v>43</v>
      </c>
      <c r="AX195" s="13" t="s">
        <v>79</v>
      </c>
      <c r="AY195" s="235" t="s">
        <v>406</v>
      </c>
    </row>
    <row r="196" spans="2:65" s="13" customFormat="1" x14ac:dyDescent="0.3">
      <c r="B196" s="225"/>
      <c r="C196" s="226"/>
      <c r="D196" s="215" t="s">
        <v>417</v>
      </c>
      <c r="E196" s="227" t="s">
        <v>36</v>
      </c>
      <c r="F196" s="228" t="s">
        <v>571</v>
      </c>
      <c r="G196" s="226"/>
      <c r="H196" s="229">
        <v>5.4320000000000004</v>
      </c>
      <c r="I196" s="230"/>
      <c r="J196" s="226"/>
      <c r="K196" s="226"/>
      <c r="L196" s="231"/>
      <c r="M196" s="232"/>
      <c r="N196" s="233"/>
      <c r="O196" s="233"/>
      <c r="P196" s="233"/>
      <c r="Q196" s="233"/>
      <c r="R196" s="233"/>
      <c r="S196" s="233"/>
      <c r="T196" s="234"/>
      <c r="AT196" s="235" t="s">
        <v>417</v>
      </c>
      <c r="AU196" s="235" t="s">
        <v>94</v>
      </c>
      <c r="AV196" s="13" t="s">
        <v>87</v>
      </c>
      <c r="AW196" s="13" t="s">
        <v>43</v>
      </c>
      <c r="AX196" s="13" t="s">
        <v>79</v>
      </c>
      <c r="AY196" s="235" t="s">
        <v>406</v>
      </c>
    </row>
    <row r="197" spans="2:65" s="14" customFormat="1" x14ac:dyDescent="0.3">
      <c r="B197" s="236"/>
      <c r="C197" s="237"/>
      <c r="D197" s="247" t="s">
        <v>417</v>
      </c>
      <c r="E197" s="248" t="s">
        <v>227</v>
      </c>
      <c r="F197" s="249" t="s">
        <v>421</v>
      </c>
      <c r="G197" s="237"/>
      <c r="H197" s="250">
        <v>20.552</v>
      </c>
      <c r="I197" s="241"/>
      <c r="J197" s="237"/>
      <c r="K197" s="237"/>
      <c r="L197" s="242"/>
      <c r="M197" s="243"/>
      <c r="N197" s="244"/>
      <c r="O197" s="244"/>
      <c r="P197" s="244"/>
      <c r="Q197" s="244"/>
      <c r="R197" s="244"/>
      <c r="S197" s="244"/>
      <c r="T197" s="245"/>
      <c r="AT197" s="246" t="s">
        <v>417</v>
      </c>
      <c r="AU197" s="246" t="s">
        <v>94</v>
      </c>
      <c r="AV197" s="14" t="s">
        <v>415</v>
      </c>
      <c r="AW197" s="14" t="s">
        <v>43</v>
      </c>
      <c r="AX197" s="14" t="s">
        <v>23</v>
      </c>
      <c r="AY197" s="246" t="s">
        <v>406</v>
      </c>
    </row>
    <row r="198" spans="2:65" s="1" customFormat="1" ht="22.5" customHeight="1" x14ac:dyDescent="0.3">
      <c r="B198" s="37"/>
      <c r="C198" s="201" t="s">
        <v>572</v>
      </c>
      <c r="D198" s="201" t="s">
        <v>410</v>
      </c>
      <c r="E198" s="202" t="s">
        <v>573</v>
      </c>
      <c r="F198" s="203" t="s">
        <v>574</v>
      </c>
      <c r="G198" s="204" t="s">
        <v>413</v>
      </c>
      <c r="H198" s="205">
        <v>20.552</v>
      </c>
      <c r="I198" s="206"/>
      <c r="J198" s="207">
        <f>ROUND(I198*H198,2)</f>
        <v>0</v>
      </c>
      <c r="K198" s="203" t="s">
        <v>414</v>
      </c>
      <c r="L198" s="57"/>
      <c r="M198" s="208" t="s">
        <v>36</v>
      </c>
      <c r="N198" s="209" t="s">
        <v>50</v>
      </c>
      <c r="O198" s="38"/>
      <c r="P198" s="210">
        <f>O198*H198</f>
        <v>0</v>
      </c>
      <c r="Q198" s="210">
        <v>0</v>
      </c>
      <c r="R198" s="210">
        <f>Q198*H198</f>
        <v>0</v>
      </c>
      <c r="S198" s="210">
        <v>0</v>
      </c>
      <c r="T198" s="211">
        <f>S198*H198</f>
        <v>0</v>
      </c>
      <c r="AR198" s="19" t="s">
        <v>415</v>
      </c>
      <c r="AT198" s="19" t="s">
        <v>410</v>
      </c>
      <c r="AU198" s="19" t="s">
        <v>94</v>
      </c>
      <c r="AY198" s="19" t="s">
        <v>406</v>
      </c>
      <c r="BE198" s="212">
        <f>IF(N198="základní",J198,0)</f>
        <v>0</v>
      </c>
      <c r="BF198" s="212">
        <f>IF(N198="snížená",J198,0)</f>
        <v>0</v>
      </c>
      <c r="BG198" s="212">
        <f>IF(N198="zákl. přenesená",J198,0)</f>
        <v>0</v>
      </c>
      <c r="BH198" s="212">
        <f>IF(N198="sníž. přenesená",J198,0)</f>
        <v>0</v>
      </c>
      <c r="BI198" s="212">
        <f>IF(N198="nulová",J198,0)</f>
        <v>0</v>
      </c>
      <c r="BJ198" s="19" t="s">
        <v>23</v>
      </c>
      <c r="BK198" s="212">
        <f>ROUND(I198*H198,2)</f>
        <v>0</v>
      </c>
      <c r="BL198" s="19" t="s">
        <v>415</v>
      </c>
      <c r="BM198" s="19" t="s">
        <v>575</v>
      </c>
    </row>
    <row r="199" spans="2:65" s="13" customFormat="1" x14ac:dyDescent="0.3">
      <c r="B199" s="225"/>
      <c r="C199" s="226"/>
      <c r="D199" s="247" t="s">
        <v>417</v>
      </c>
      <c r="E199" s="251" t="s">
        <v>36</v>
      </c>
      <c r="F199" s="252" t="s">
        <v>227</v>
      </c>
      <c r="G199" s="226"/>
      <c r="H199" s="253">
        <v>20.552</v>
      </c>
      <c r="I199" s="230"/>
      <c r="J199" s="226"/>
      <c r="K199" s="226"/>
      <c r="L199" s="231"/>
      <c r="M199" s="232"/>
      <c r="N199" s="233"/>
      <c r="O199" s="233"/>
      <c r="P199" s="233"/>
      <c r="Q199" s="233"/>
      <c r="R199" s="233"/>
      <c r="S199" s="233"/>
      <c r="T199" s="234"/>
      <c r="AT199" s="235" t="s">
        <v>417</v>
      </c>
      <c r="AU199" s="235" t="s">
        <v>94</v>
      </c>
      <c r="AV199" s="13" t="s">
        <v>87</v>
      </c>
      <c r="AW199" s="13" t="s">
        <v>43</v>
      </c>
      <c r="AX199" s="13" t="s">
        <v>23</v>
      </c>
      <c r="AY199" s="235" t="s">
        <v>406</v>
      </c>
    </row>
    <row r="200" spans="2:65" s="1" customFormat="1" ht="22.5" customHeight="1" x14ac:dyDescent="0.3">
      <c r="B200" s="37"/>
      <c r="C200" s="201" t="s">
        <v>576</v>
      </c>
      <c r="D200" s="201" t="s">
        <v>410</v>
      </c>
      <c r="E200" s="202" t="s">
        <v>577</v>
      </c>
      <c r="F200" s="203" t="s">
        <v>578</v>
      </c>
      <c r="G200" s="204" t="s">
        <v>413</v>
      </c>
      <c r="H200" s="205">
        <v>20.552</v>
      </c>
      <c r="I200" s="206"/>
      <c r="J200" s="207">
        <f>ROUND(I200*H200,2)</f>
        <v>0</v>
      </c>
      <c r="K200" s="203" t="s">
        <v>414</v>
      </c>
      <c r="L200" s="57"/>
      <c r="M200" s="208" t="s">
        <v>36</v>
      </c>
      <c r="N200" s="209" t="s">
        <v>50</v>
      </c>
      <c r="O200" s="38"/>
      <c r="P200" s="210">
        <f>O200*H200</f>
        <v>0</v>
      </c>
      <c r="Q200" s="210">
        <v>0</v>
      </c>
      <c r="R200" s="210">
        <f>Q200*H200</f>
        <v>0</v>
      </c>
      <c r="S200" s="210">
        <v>0</v>
      </c>
      <c r="T200" s="211">
        <f>S200*H200</f>
        <v>0</v>
      </c>
      <c r="AR200" s="19" t="s">
        <v>415</v>
      </c>
      <c r="AT200" s="19" t="s">
        <v>410</v>
      </c>
      <c r="AU200" s="19" t="s">
        <v>94</v>
      </c>
      <c r="AY200" s="19" t="s">
        <v>406</v>
      </c>
      <c r="BE200" s="212">
        <f>IF(N200="základní",J200,0)</f>
        <v>0</v>
      </c>
      <c r="BF200" s="212">
        <f>IF(N200="snížená",J200,0)</f>
        <v>0</v>
      </c>
      <c r="BG200" s="212">
        <f>IF(N200="zákl. přenesená",J200,0)</f>
        <v>0</v>
      </c>
      <c r="BH200" s="212">
        <f>IF(N200="sníž. přenesená",J200,0)</f>
        <v>0</v>
      </c>
      <c r="BI200" s="212">
        <f>IF(N200="nulová",J200,0)</f>
        <v>0</v>
      </c>
      <c r="BJ200" s="19" t="s">
        <v>23</v>
      </c>
      <c r="BK200" s="212">
        <f>ROUND(I200*H200,2)</f>
        <v>0</v>
      </c>
      <c r="BL200" s="19" t="s">
        <v>415</v>
      </c>
      <c r="BM200" s="19" t="s">
        <v>579</v>
      </c>
    </row>
    <row r="201" spans="2:65" s="13" customFormat="1" x14ac:dyDescent="0.3">
      <c r="B201" s="225"/>
      <c r="C201" s="226"/>
      <c r="D201" s="247" t="s">
        <v>417</v>
      </c>
      <c r="E201" s="251" t="s">
        <v>36</v>
      </c>
      <c r="F201" s="252" t="s">
        <v>227</v>
      </c>
      <c r="G201" s="226"/>
      <c r="H201" s="253">
        <v>20.552</v>
      </c>
      <c r="I201" s="230"/>
      <c r="J201" s="226"/>
      <c r="K201" s="226"/>
      <c r="L201" s="231"/>
      <c r="M201" s="232"/>
      <c r="N201" s="233"/>
      <c r="O201" s="233"/>
      <c r="P201" s="233"/>
      <c r="Q201" s="233"/>
      <c r="R201" s="233"/>
      <c r="S201" s="233"/>
      <c r="T201" s="234"/>
      <c r="AT201" s="235" t="s">
        <v>417</v>
      </c>
      <c r="AU201" s="235" t="s">
        <v>94</v>
      </c>
      <c r="AV201" s="13" t="s">
        <v>87</v>
      </c>
      <c r="AW201" s="13" t="s">
        <v>43</v>
      </c>
      <c r="AX201" s="13" t="s">
        <v>23</v>
      </c>
      <c r="AY201" s="235" t="s">
        <v>406</v>
      </c>
    </row>
    <row r="202" spans="2:65" s="1" customFormat="1" ht="31.5" customHeight="1" x14ac:dyDescent="0.3">
      <c r="B202" s="37"/>
      <c r="C202" s="201" t="s">
        <v>580</v>
      </c>
      <c r="D202" s="201" t="s">
        <v>410</v>
      </c>
      <c r="E202" s="202" t="s">
        <v>581</v>
      </c>
      <c r="F202" s="203" t="s">
        <v>582</v>
      </c>
      <c r="G202" s="204" t="s">
        <v>413</v>
      </c>
      <c r="H202" s="205">
        <v>267.17599999999999</v>
      </c>
      <c r="I202" s="206"/>
      <c r="J202" s="207">
        <f>ROUND(I202*H202,2)</f>
        <v>0</v>
      </c>
      <c r="K202" s="203" t="s">
        <v>414</v>
      </c>
      <c r="L202" s="57"/>
      <c r="M202" s="208" t="s">
        <v>36</v>
      </c>
      <c r="N202" s="209" t="s">
        <v>50</v>
      </c>
      <c r="O202" s="38"/>
      <c r="P202" s="210">
        <f>O202*H202</f>
        <v>0</v>
      </c>
      <c r="Q202" s="210">
        <v>0</v>
      </c>
      <c r="R202" s="210">
        <f>Q202*H202</f>
        <v>0</v>
      </c>
      <c r="S202" s="210">
        <v>0</v>
      </c>
      <c r="T202" s="211">
        <f>S202*H202</f>
        <v>0</v>
      </c>
      <c r="AR202" s="19" t="s">
        <v>415</v>
      </c>
      <c r="AT202" s="19" t="s">
        <v>410</v>
      </c>
      <c r="AU202" s="19" t="s">
        <v>94</v>
      </c>
      <c r="AY202" s="19" t="s">
        <v>406</v>
      </c>
      <c r="BE202" s="212">
        <f>IF(N202="základní",J202,0)</f>
        <v>0</v>
      </c>
      <c r="BF202" s="212">
        <f>IF(N202="snížená",J202,0)</f>
        <v>0</v>
      </c>
      <c r="BG202" s="212">
        <f>IF(N202="zákl. přenesená",J202,0)</f>
        <v>0</v>
      </c>
      <c r="BH202" s="212">
        <f>IF(N202="sníž. přenesená",J202,0)</f>
        <v>0</v>
      </c>
      <c r="BI202" s="212">
        <f>IF(N202="nulová",J202,0)</f>
        <v>0</v>
      </c>
      <c r="BJ202" s="19" t="s">
        <v>23</v>
      </c>
      <c r="BK202" s="212">
        <f>ROUND(I202*H202,2)</f>
        <v>0</v>
      </c>
      <c r="BL202" s="19" t="s">
        <v>415</v>
      </c>
      <c r="BM202" s="19" t="s">
        <v>583</v>
      </c>
    </row>
    <row r="203" spans="2:65" s="13" customFormat="1" x14ac:dyDescent="0.3">
      <c r="B203" s="225"/>
      <c r="C203" s="226"/>
      <c r="D203" s="247" t="s">
        <v>417</v>
      </c>
      <c r="E203" s="226"/>
      <c r="F203" s="252" t="s">
        <v>584</v>
      </c>
      <c r="G203" s="226"/>
      <c r="H203" s="253">
        <v>267.17599999999999</v>
      </c>
      <c r="I203" s="230"/>
      <c r="J203" s="226"/>
      <c r="K203" s="226"/>
      <c r="L203" s="231"/>
      <c r="M203" s="232"/>
      <c r="N203" s="233"/>
      <c r="O203" s="233"/>
      <c r="P203" s="233"/>
      <c r="Q203" s="233"/>
      <c r="R203" s="233"/>
      <c r="S203" s="233"/>
      <c r="T203" s="234"/>
      <c r="AT203" s="235" t="s">
        <v>417</v>
      </c>
      <c r="AU203" s="235" t="s">
        <v>94</v>
      </c>
      <c r="AV203" s="13" t="s">
        <v>87</v>
      </c>
      <c r="AW203" s="13" t="s">
        <v>4</v>
      </c>
      <c r="AX203" s="13" t="s">
        <v>23</v>
      </c>
      <c r="AY203" s="235" t="s">
        <v>406</v>
      </c>
    </row>
    <row r="204" spans="2:65" s="1" customFormat="1" ht="22.5" customHeight="1" x14ac:dyDescent="0.3">
      <c r="B204" s="37"/>
      <c r="C204" s="201" t="s">
        <v>585</v>
      </c>
      <c r="D204" s="201" t="s">
        <v>410</v>
      </c>
      <c r="E204" s="202" t="s">
        <v>555</v>
      </c>
      <c r="F204" s="203" t="s">
        <v>556</v>
      </c>
      <c r="G204" s="204" t="s">
        <v>413</v>
      </c>
      <c r="H204" s="205">
        <v>20.552</v>
      </c>
      <c r="I204" s="206"/>
      <c r="J204" s="207">
        <f>ROUND(I204*H204,2)</f>
        <v>0</v>
      </c>
      <c r="K204" s="203" t="s">
        <v>36</v>
      </c>
      <c r="L204" s="57"/>
      <c r="M204" s="208" t="s">
        <v>36</v>
      </c>
      <c r="N204" s="209" t="s">
        <v>50</v>
      </c>
      <c r="O204" s="38"/>
      <c r="P204" s="210">
        <f>O204*H204</f>
        <v>0</v>
      </c>
      <c r="Q204" s="210">
        <v>0</v>
      </c>
      <c r="R204" s="210">
        <f>Q204*H204</f>
        <v>0</v>
      </c>
      <c r="S204" s="210">
        <v>0</v>
      </c>
      <c r="T204" s="211">
        <f>S204*H204</f>
        <v>0</v>
      </c>
      <c r="AR204" s="19" t="s">
        <v>415</v>
      </c>
      <c r="AT204" s="19" t="s">
        <v>410</v>
      </c>
      <c r="AU204" s="19" t="s">
        <v>94</v>
      </c>
      <c r="AY204" s="19" t="s">
        <v>406</v>
      </c>
      <c r="BE204" s="212">
        <f>IF(N204="základní",J204,0)</f>
        <v>0</v>
      </c>
      <c r="BF204" s="212">
        <f>IF(N204="snížená",J204,0)</f>
        <v>0</v>
      </c>
      <c r="BG204" s="212">
        <f>IF(N204="zákl. přenesená",J204,0)</f>
        <v>0</v>
      </c>
      <c r="BH204" s="212">
        <f>IF(N204="sníž. přenesená",J204,0)</f>
        <v>0</v>
      </c>
      <c r="BI204" s="212">
        <f>IF(N204="nulová",J204,0)</f>
        <v>0</v>
      </c>
      <c r="BJ204" s="19" t="s">
        <v>23</v>
      </c>
      <c r="BK204" s="212">
        <f>ROUND(I204*H204,2)</f>
        <v>0</v>
      </c>
      <c r="BL204" s="19" t="s">
        <v>415</v>
      </c>
      <c r="BM204" s="19" t="s">
        <v>586</v>
      </c>
    </row>
    <row r="205" spans="2:65" s="13" customFormat="1" x14ac:dyDescent="0.3">
      <c r="B205" s="225"/>
      <c r="C205" s="226"/>
      <c r="D205" s="247" t="s">
        <v>417</v>
      </c>
      <c r="E205" s="251" t="s">
        <v>36</v>
      </c>
      <c r="F205" s="252" t="s">
        <v>227</v>
      </c>
      <c r="G205" s="226"/>
      <c r="H205" s="253">
        <v>20.552</v>
      </c>
      <c r="I205" s="230"/>
      <c r="J205" s="226"/>
      <c r="K205" s="226"/>
      <c r="L205" s="231"/>
      <c r="M205" s="232"/>
      <c r="N205" s="233"/>
      <c r="O205" s="233"/>
      <c r="P205" s="233"/>
      <c r="Q205" s="233"/>
      <c r="R205" s="233"/>
      <c r="S205" s="233"/>
      <c r="T205" s="234"/>
      <c r="AT205" s="235" t="s">
        <v>417</v>
      </c>
      <c r="AU205" s="235" t="s">
        <v>94</v>
      </c>
      <c r="AV205" s="13" t="s">
        <v>87</v>
      </c>
      <c r="AW205" s="13" t="s">
        <v>43</v>
      </c>
      <c r="AX205" s="13" t="s">
        <v>23</v>
      </c>
      <c r="AY205" s="235" t="s">
        <v>406</v>
      </c>
    </row>
    <row r="206" spans="2:65" s="1" customFormat="1" ht="31.5" customHeight="1" x14ac:dyDescent="0.3">
      <c r="B206" s="37"/>
      <c r="C206" s="201" t="s">
        <v>587</v>
      </c>
      <c r="D206" s="201" t="s">
        <v>410</v>
      </c>
      <c r="E206" s="202" t="s">
        <v>588</v>
      </c>
      <c r="F206" s="203" t="s">
        <v>589</v>
      </c>
      <c r="G206" s="204" t="s">
        <v>413</v>
      </c>
      <c r="H206" s="205">
        <v>4.8010000000000002</v>
      </c>
      <c r="I206" s="206"/>
      <c r="J206" s="207">
        <f>ROUND(I206*H206,2)</f>
        <v>0</v>
      </c>
      <c r="K206" s="203" t="s">
        <v>414</v>
      </c>
      <c r="L206" s="57"/>
      <c r="M206" s="208" t="s">
        <v>36</v>
      </c>
      <c r="N206" s="209" t="s">
        <v>50</v>
      </c>
      <c r="O206" s="38"/>
      <c r="P206" s="210">
        <f>O206*H206</f>
        <v>0</v>
      </c>
      <c r="Q206" s="210">
        <v>1.47E-3</v>
      </c>
      <c r="R206" s="210">
        <f>Q206*H206</f>
        <v>7.0574699999999997E-3</v>
      </c>
      <c r="S206" s="210">
        <v>2.4470000000000001</v>
      </c>
      <c r="T206" s="211">
        <f>S206*H206</f>
        <v>11.748047000000001</v>
      </c>
      <c r="AR206" s="19" t="s">
        <v>415</v>
      </c>
      <c r="AT206" s="19" t="s">
        <v>410</v>
      </c>
      <c r="AU206" s="19" t="s">
        <v>94</v>
      </c>
      <c r="AY206" s="19" t="s">
        <v>406</v>
      </c>
      <c r="BE206" s="212">
        <f>IF(N206="základní",J206,0)</f>
        <v>0</v>
      </c>
      <c r="BF206" s="212">
        <f>IF(N206="snížená",J206,0)</f>
        <v>0</v>
      </c>
      <c r="BG206" s="212">
        <f>IF(N206="zákl. přenesená",J206,0)</f>
        <v>0</v>
      </c>
      <c r="BH206" s="212">
        <f>IF(N206="sníž. přenesená",J206,0)</f>
        <v>0</v>
      </c>
      <c r="BI206" s="212">
        <f>IF(N206="nulová",J206,0)</f>
        <v>0</v>
      </c>
      <c r="BJ206" s="19" t="s">
        <v>23</v>
      </c>
      <c r="BK206" s="212">
        <f>ROUND(I206*H206,2)</f>
        <v>0</v>
      </c>
      <c r="BL206" s="19" t="s">
        <v>415</v>
      </c>
      <c r="BM206" s="19" t="s">
        <v>590</v>
      </c>
    </row>
    <row r="207" spans="2:65" s="12" customFormat="1" x14ac:dyDescent="0.3">
      <c r="B207" s="213"/>
      <c r="C207" s="214"/>
      <c r="D207" s="215" t="s">
        <v>417</v>
      </c>
      <c r="E207" s="216" t="s">
        <v>36</v>
      </c>
      <c r="F207" s="217" t="s">
        <v>591</v>
      </c>
      <c r="G207" s="214"/>
      <c r="H207" s="218" t="s">
        <v>36</v>
      </c>
      <c r="I207" s="219"/>
      <c r="J207" s="214"/>
      <c r="K207" s="214"/>
      <c r="L207" s="220"/>
      <c r="M207" s="221"/>
      <c r="N207" s="222"/>
      <c r="O207" s="222"/>
      <c r="P207" s="222"/>
      <c r="Q207" s="222"/>
      <c r="R207" s="222"/>
      <c r="S207" s="222"/>
      <c r="T207" s="223"/>
      <c r="AT207" s="224" t="s">
        <v>417</v>
      </c>
      <c r="AU207" s="224" t="s">
        <v>94</v>
      </c>
      <c r="AV207" s="12" t="s">
        <v>23</v>
      </c>
      <c r="AW207" s="12" t="s">
        <v>43</v>
      </c>
      <c r="AX207" s="12" t="s">
        <v>79</v>
      </c>
      <c r="AY207" s="224" t="s">
        <v>406</v>
      </c>
    </row>
    <row r="208" spans="2:65" s="13" customFormat="1" x14ac:dyDescent="0.3">
      <c r="B208" s="225"/>
      <c r="C208" s="226"/>
      <c r="D208" s="247" t="s">
        <v>417</v>
      </c>
      <c r="E208" s="251" t="s">
        <v>36</v>
      </c>
      <c r="F208" s="252" t="s">
        <v>592</v>
      </c>
      <c r="G208" s="226"/>
      <c r="H208" s="253">
        <v>4.8010000000000002</v>
      </c>
      <c r="I208" s="230"/>
      <c r="J208" s="226"/>
      <c r="K208" s="226"/>
      <c r="L208" s="231"/>
      <c r="M208" s="232"/>
      <c r="N208" s="233"/>
      <c r="O208" s="233"/>
      <c r="P208" s="233"/>
      <c r="Q208" s="233"/>
      <c r="R208" s="233"/>
      <c r="S208" s="233"/>
      <c r="T208" s="234"/>
      <c r="AT208" s="235" t="s">
        <v>417</v>
      </c>
      <c r="AU208" s="235" t="s">
        <v>94</v>
      </c>
      <c r="AV208" s="13" t="s">
        <v>87</v>
      </c>
      <c r="AW208" s="13" t="s">
        <v>43</v>
      </c>
      <c r="AX208" s="13" t="s">
        <v>23</v>
      </c>
      <c r="AY208" s="235" t="s">
        <v>406</v>
      </c>
    </row>
    <row r="209" spans="2:65" s="1" customFormat="1" ht="22.5" customHeight="1" x14ac:dyDescent="0.3">
      <c r="B209" s="37"/>
      <c r="C209" s="201" t="s">
        <v>593</v>
      </c>
      <c r="D209" s="201" t="s">
        <v>410</v>
      </c>
      <c r="E209" s="202" t="s">
        <v>594</v>
      </c>
      <c r="F209" s="203" t="s">
        <v>595</v>
      </c>
      <c r="G209" s="204" t="s">
        <v>596</v>
      </c>
      <c r="H209" s="205">
        <v>19</v>
      </c>
      <c r="I209" s="206"/>
      <c r="J209" s="207">
        <f>ROUND(I209*H209,2)</f>
        <v>0</v>
      </c>
      <c r="K209" s="203" t="s">
        <v>414</v>
      </c>
      <c r="L209" s="57"/>
      <c r="M209" s="208" t="s">
        <v>36</v>
      </c>
      <c r="N209" s="209" t="s">
        <v>50</v>
      </c>
      <c r="O209" s="38"/>
      <c r="P209" s="210">
        <f>O209*H209</f>
        <v>0</v>
      </c>
      <c r="Q209" s="210">
        <v>1.6000000000000001E-4</v>
      </c>
      <c r="R209" s="210">
        <f>Q209*H209</f>
        <v>3.0400000000000002E-3</v>
      </c>
      <c r="S209" s="210">
        <v>0</v>
      </c>
      <c r="T209" s="211">
        <f>S209*H209</f>
        <v>0</v>
      </c>
      <c r="AR209" s="19" t="s">
        <v>415</v>
      </c>
      <c r="AT209" s="19" t="s">
        <v>410</v>
      </c>
      <c r="AU209" s="19" t="s">
        <v>94</v>
      </c>
      <c r="AY209" s="19" t="s">
        <v>406</v>
      </c>
      <c r="BE209" s="212">
        <f>IF(N209="základní",J209,0)</f>
        <v>0</v>
      </c>
      <c r="BF209" s="212">
        <f>IF(N209="snížená",J209,0)</f>
        <v>0</v>
      </c>
      <c r="BG209" s="212">
        <f>IF(N209="zákl. přenesená",J209,0)</f>
        <v>0</v>
      </c>
      <c r="BH209" s="212">
        <f>IF(N209="sníž. přenesená",J209,0)</f>
        <v>0</v>
      </c>
      <c r="BI209" s="212">
        <f>IF(N209="nulová",J209,0)</f>
        <v>0</v>
      </c>
      <c r="BJ209" s="19" t="s">
        <v>23</v>
      </c>
      <c r="BK209" s="212">
        <f>ROUND(I209*H209,2)</f>
        <v>0</v>
      </c>
      <c r="BL209" s="19" t="s">
        <v>415</v>
      </c>
      <c r="BM209" s="19" t="s">
        <v>597</v>
      </c>
    </row>
    <row r="210" spans="2:65" s="12" customFormat="1" x14ac:dyDescent="0.3">
      <c r="B210" s="213"/>
      <c r="C210" s="214"/>
      <c r="D210" s="215" t="s">
        <v>417</v>
      </c>
      <c r="E210" s="216" t="s">
        <v>36</v>
      </c>
      <c r="F210" s="217" t="s">
        <v>598</v>
      </c>
      <c r="G210" s="214"/>
      <c r="H210" s="218" t="s">
        <v>36</v>
      </c>
      <c r="I210" s="219"/>
      <c r="J210" s="214"/>
      <c r="K210" s="214"/>
      <c r="L210" s="220"/>
      <c r="M210" s="221"/>
      <c r="N210" s="222"/>
      <c r="O210" s="222"/>
      <c r="P210" s="222"/>
      <c r="Q210" s="222"/>
      <c r="R210" s="222"/>
      <c r="S210" s="222"/>
      <c r="T210" s="223"/>
      <c r="AT210" s="224" t="s">
        <v>417</v>
      </c>
      <c r="AU210" s="224" t="s">
        <v>94</v>
      </c>
      <c r="AV210" s="12" t="s">
        <v>23</v>
      </c>
      <c r="AW210" s="12" t="s">
        <v>43</v>
      </c>
      <c r="AX210" s="12" t="s">
        <v>79</v>
      </c>
      <c r="AY210" s="224" t="s">
        <v>406</v>
      </c>
    </row>
    <row r="211" spans="2:65" s="13" customFormat="1" x14ac:dyDescent="0.3">
      <c r="B211" s="225"/>
      <c r="C211" s="226"/>
      <c r="D211" s="247" t="s">
        <v>417</v>
      </c>
      <c r="E211" s="251" t="s">
        <v>36</v>
      </c>
      <c r="F211" s="252" t="s">
        <v>599</v>
      </c>
      <c r="G211" s="226"/>
      <c r="H211" s="253">
        <v>19</v>
      </c>
      <c r="I211" s="230"/>
      <c r="J211" s="226"/>
      <c r="K211" s="226"/>
      <c r="L211" s="231"/>
      <c r="M211" s="232"/>
      <c r="N211" s="233"/>
      <c r="O211" s="233"/>
      <c r="P211" s="233"/>
      <c r="Q211" s="233"/>
      <c r="R211" s="233"/>
      <c r="S211" s="233"/>
      <c r="T211" s="234"/>
      <c r="AT211" s="235" t="s">
        <v>417</v>
      </c>
      <c r="AU211" s="235" t="s">
        <v>94</v>
      </c>
      <c r="AV211" s="13" t="s">
        <v>87</v>
      </c>
      <c r="AW211" s="13" t="s">
        <v>43</v>
      </c>
      <c r="AX211" s="13" t="s">
        <v>23</v>
      </c>
      <c r="AY211" s="235" t="s">
        <v>406</v>
      </c>
    </row>
    <row r="212" spans="2:65" s="1" customFormat="1" ht="31.5" customHeight="1" x14ac:dyDescent="0.3">
      <c r="B212" s="37"/>
      <c r="C212" s="201" t="s">
        <v>600</v>
      </c>
      <c r="D212" s="201" t="s">
        <v>410</v>
      </c>
      <c r="E212" s="202" t="s">
        <v>601</v>
      </c>
      <c r="F212" s="203" t="s">
        <v>602</v>
      </c>
      <c r="G212" s="204" t="s">
        <v>413</v>
      </c>
      <c r="H212" s="205">
        <v>9.5990000000000002</v>
      </c>
      <c r="I212" s="206"/>
      <c r="J212" s="207">
        <f>ROUND(I212*H212,2)</f>
        <v>0</v>
      </c>
      <c r="K212" s="203" t="s">
        <v>36</v>
      </c>
      <c r="L212" s="57"/>
      <c r="M212" s="208" t="s">
        <v>36</v>
      </c>
      <c r="N212" s="209" t="s">
        <v>50</v>
      </c>
      <c r="O212" s="38"/>
      <c r="P212" s="210">
        <f>O212*H212</f>
        <v>0</v>
      </c>
      <c r="Q212" s="210">
        <v>1.47E-3</v>
      </c>
      <c r="R212" s="210">
        <f>Q212*H212</f>
        <v>1.411053E-2</v>
      </c>
      <c r="S212" s="210">
        <v>0</v>
      </c>
      <c r="T212" s="211">
        <f>S212*H212</f>
        <v>0</v>
      </c>
      <c r="AR212" s="19" t="s">
        <v>415</v>
      </c>
      <c r="AT212" s="19" t="s">
        <v>410</v>
      </c>
      <c r="AU212" s="19" t="s">
        <v>94</v>
      </c>
      <c r="AY212" s="19" t="s">
        <v>406</v>
      </c>
      <c r="BE212" s="212">
        <f>IF(N212="základní",J212,0)</f>
        <v>0</v>
      </c>
      <c r="BF212" s="212">
        <f>IF(N212="snížená",J212,0)</f>
        <v>0</v>
      </c>
      <c r="BG212" s="212">
        <f>IF(N212="zákl. přenesená",J212,0)</f>
        <v>0</v>
      </c>
      <c r="BH212" s="212">
        <f>IF(N212="sníž. přenesená",J212,0)</f>
        <v>0</v>
      </c>
      <c r="BI212" s="212">
        <f>IF(N212="nulová",J212,0)</f>
        <v>0</v>
      </c>
      <c r="BJ212" s="19" t="s">
        <v>23</v>
      </c>
      <c r="BK212" s="212">
        <f>ROUND(I212*H212,2)</f>
        <v>0</v>
      </c>
      <c r="BL212" s="19" t="s">
        <v>415</v>
      </c>
      <c r="BM212" s="19" t="s">
        <v>603</v>
      </c>
    </row>
    <row r="213" spans="2:65" s="12" customFormat="1" x14ac:dyDescent="0.3">
      <c r="B213" s="213"/>
      <c r="C213" s="214"/>
      <c r="D213" s="215" t="s">
        <v>417</v>
      </c>
      <c r="E213" s="216" t="s">
        <v>36</v>
      </c>
      <c r="F213" s="217" t="s">
        <v>591</v>
      </c>
      <c r="G213" s="214"/>
      <c r="H213" s="218" t="s">
        <v>36</v>
      </c>
      <c r="I213" s="219"/>
      <c r="J213" s="214"/>
      <c r="K213" s="214"/>
      <c r="L213" s="220"/>
      <c r="M213" s="221"/>
      <c r="N213" s="222"/>
      <c r="O213" s="222"/>
      <c r="P213" s="222"/>
      <c r="Q213" s="222"/>
      <c r="R213" s="222"/>
      <c r="S213" s="222"/>
      <c r="T213" s="223"/>
      <c r="AT213" s="224" t="s">
        <v>417</v>
      </c>
      <c r="AU213" s="224" t="s">
        <v>94</v>
      </c>
      <c r="AV213" s="12" t="s">
        <v>23</v>
      </c>
      <c r="AW213" s="12" t="s">
        <v>43</v>
      </c>
      <c r="AX213" s="12" t="s">
        <v>79</v>
      </c>
      <c r="AY213" s="224" t="s">
        <v>406</v>
      </c>
    </row>
    <row r="214" spans="2:65" s="13" customFormat="1" x14ac:dyDescent="0.3">
      <c r="B214" s="225"/>
      <c r="C214" s="226"/>
      <c r="D214" s="215" t="s">
        <v>417</v>
      </c>
      <c r="E214" s="227" t="s">
        <v>36</v>
      </c>
      <c r="F214" s="228" t="s">
        <v>604</v>
      </c>
      <c r="G214" s="226"/>
      <c r="H214" s="229">
        <v>13.5</v>
      </c>
      <c r="I214" s="230"/>
      <c r="J214" s="226"/>
      <c r="K214" s="226"/>
      <c r="L214" s="231"/>
      <c r="M214" s="232"/>
      <c r="N214" s="233"/>
      <c r="O214" s="233"/>
      <c r="P214" s="233"/>
      <c r="Q214" s="233"/>
      <c r="R214" s="233"/>
      <c r="S214" s="233"/>
      <c r="T214" s="234"/>
      <c r="AT214" s="235" t="s">
        <v>417</v>
      </c>
      <c r="AU214" s="235" t="s">
        <v>94</v>
      </c>
      <c r="AV214" s="13" t="s">
        <v>87</v>
      </c>
      <c r="AW214" s="13" t="s">
        <v>43</v>
      </c>
      <c r="AX214" s="13" t="s">
        <v>79</v>
      </c>
      <c r="AY214" s="235" t="s">
        <v>406</v>
      </c>
    </row>
    <row r="215" spans="2:65" s="13" customFormat="1" x14ac:dyDescent="0.3">
      <c r="B215" s="225"/>
      <c r="C215" s="226"/>
      <c r="D215" s="215" t="s">
        <v>417</v>
      </c>
      <c r="E215" s="227" t="s">
        <v>36</v>
      </c>
      <c r="F215" s="228" t="s">
        <v>605</v>
      </c>
      <c r="G215" s="226"/>
      <c r="H215" s="229">
        <v>0.9</v>
      </c>
      <c r="I215" s="230"/>
      <c r="J215" s="226"/>
      <c r="K215" s="226"/>
      <c r="L215" s="231"/>
      <c r="M215" s="232"/>
      <c r="N215" s="233"/>
      <c r="O215" s="233"/>
      <c r="P215" s="233"/>
      <c r="Q215" s="233"/>
      <c r="R215" s="233"/>
      <c r="S215" s="233"/>
      <c r="T215" s="234"/>
      <c r="AT215" s="235" t="s">
        <v>417</v>
      </c>
      <c r="AU215" s="235" t="s">
        <v>94</v>
      </c>
      <c r="AV215" s="13" t="s">
        <v>87</v>
      </c>
      <c r="AW215" s="13" t="s">
        <v>43</v>
      </c>
      <c r="AX215" s="13" t="s">
        <v>79</v>
      </c>
      <c r="AY215" s="235" t="s">
        <v>406</v>
      </c>
    </row>
    <row r="216" spans="2:65" s="13" customFormat="1" x14ac:dyDescent="0.3">
      <c r="B216" s="225"/>
      <c r="C216" s="226"/>
      <c r="D216" s="215" t="s">
        <v>417</v>
      </c>
      <c r="E216" s="227" t="s">
        <v>36</v>
      </c>
      <c r="F216" s="228" t="s">
        <v>606</v>
      </c>
      <c r="G216" s="226"/>
      <c r="H216" s="229">
        <v>-4.8010000000000002</v>
      </c>
      <c r="I216" s="230"/>
      <c r="J216" s="226"/>
      <c r="K216" s="226"/>
      <c r="L216" s="231"/>
      <c r="M216" s="232"/>
      <c r="N216" s="233"/>
      <c r="O216" s="233"/>
      <c r="P216" s="233"/>
      <c r="Q216" s="233"/>
      <c r="R216" s="233"/>
      <c r="S216" s="233"/>
      <c r="T216" s="234"/>
      <c r="AT216" s="235" t="s">
        <v>417</v>
      </c>
      <c r="AU216" s="235" t="s">
        <v>94</v>
      </c>
      <c r="AV216" s="13" t="s">
        <v>87</v>
      </c>
      <c r="AW216" s="13" t="s">
        <v>43</v>
      </c>
      <c r="AX216" s="13" t="s">
        <v>79</v>
      </c>
      <c r="AY216" s="235" t="s">
        <v>406</v>
      </c>
    </row>
    <row r="217" spans="2:65" s="14" customFormat="1" x14ac:dyDescent="0.3">
      <c r="B217" s="236"/>
      <c r="C217" s="237"/>
      <c r="D217" s="247" t="s">
        <v>417</v>
      </c>
      <c r="E217" s="248" t="s">
        <v>36</v>
      </c>
      <c r="F217" s="249" t="s">
        <v>421</v>
      </c>
      <c r="G217" s="237"/>
      <c r="H217" s="250">
        <v>9.5990000000000002</v>
      </c>
      <c r="I217" s="241"/>
      <c r="J217" s="237"/>
      <c r="K217" s="237"/>
      <c r="L217" s="242"/>
      <c r="M217" s="243"/>
      <c r="N217" s="244"/>
      <c r="O217" s="244"/>
      <c r="P217" s="244"/>
      <c r="Q217" s="244"/>
      <c r="R217" s="244"/>
      <c r="S217" s="244"/>
      <c r="T217" s="245"/>
      <c r="AT217" s="246" t="s">
        <v>417</v>
      </c>
      <c r="AU217" s="246" t="s">
        <v>94</v>
      </c>
      <c r="AV217" s="14" t="s">
        <v>415</v>
      </c>
      <c r="AW217" s="14" t="s">
        <v>43</v>
      </c>
      <c r="AX217" s="14" t="s">
        <v>23</v>
      </c>
      <c r="AY217" s="246" t="s">
        <v>406</v>
      </c>
    </row>
    <row r="218" spans="2:65" s="1" customFormat="1" ht="22.5" customHeight="1" x14ac:dyDescent="0.3">
      <c r="B218" s="37"/>
      <c r="C218" s="201" t="s">
        <v>607</v>
      </c>
      <c r="D218" s="201" t="s">
        <v>410</v>
      </c>
      <c r="E218" s="202" t="s">
        <v>608</v>
      </c>
      <c r="F218" s="203" t="s">
        <v>609</v>
      </c>
      <c r="G218" s="204" t="s">
        <v>413</v>
      </c>
      <c r="H218" s="205">
        <v>35.064999999999998</v>
      </c>
      <c r="I218" s="206"/>
      <c r="J218" s="207">
        <f>ROUND(I218*H218,2)</f>
        <v>0</v>
      </c>
      <c r="K218" s="203" t="s">
        <v>414</v>
      </c>
      <c r="L218" s="57"/>
      <c r="M218" s="208" t="s">
        <v>36</v>
      </c>
      <c r="N218" s="209" t="s">
        <v>50</v>
      </c>
      <c r="O218" s="38"/>
      <c r="P218" s="210">
        <f>O218*H218</f>
        <v>0</v>
      </c>
      <c r="Q218" s="210">
        <v>0</v>
      </c>
      <c r="R218" s="210">
        <f>Q218*H218</f>
        <v>0</v>
      </c>
      <c r="S218" s="210">
        <v>2</v>
      </c>
      <c r="T218" s="211">
        <f>S218*H218</f>
        <v>70.13</v>
      </c>
      <c r="AR218" s="19" t="s">
        <v>415</v>
      </c>
      <c r="AT218" s="19" t="s">
        <v>410</v>
      </c>
      <c r="AU218" s="19" t="s">
        <v>94</v>
      </c>
      <c r="AY218" s="19" t="s">
        <v>406</v>
      </c>
      <c r="BE218" s="212">
        <f>IF(N218="základní",J218,0)</f>
        <v>0</v>
      </c>
      <c r="BF218" s="212">
        <f>IF(N218="snížená",J218,0)</f>
        <v>0</v>
      </c>
      <c r="BG218" s="212">
        <f>IF(N218="zákl. přenesená",J218,0)</f>
        <v>0</v>
      </c>
      <c r="BH218" s="212">
        <f>IF(N218="sníž. přenesená",J218,0)</f>
        <v>0</v>
      </c>
      <c r="BI218" s="212">
        <f>IF(N218="nulová",J218,0)</f>
        <v>0</v>
      </c>
      <c r="BJ218" s="19" t="s">
        <v>23</v>
      </c>
      <c r="BK218" s="212">
        <f>ROUND(I218*H218,2)</f>
        <v>0</v>
      </c>
      <c r="BL218" s="19" t="s">
        <v>415</v>
      </c>
      <c r="BM218" s="19" t="s">
        <v>610</v>
      </c>
    </row>
    <row r="219" spans="2:65" s="12" customFormat="1" x14ac:dyDescent="0.3">
      <c r="B219" s="213"/>
      <c r="C219" s="214"/>
      <c r="D219" s="215" t="s">
        <v>417</v>
      </c>
      <c r="E219" s="216" t="s">
        <v>36</v>
      </c>
      <c r="F219" s="217" t="s">
        <v>568</v>
      </c>
      <c r="G219" s="214"/>
      <c r="H219" s="218" t="s">
        <v>36</v>
      </c>
      <c r="I219" s="219"/>
      <c r="J219" s="214"/>
      <c r="K219" s="214"/>
      <c r="L219" s="220"/>
      <c r="M219" s="221"/>
      <c r="N219" s="222"/>
      <c r="O219" s="222"/>
      <c r="P219" s="222"/>
      <c r="Q219" s="222"/>
      <c r="R219" s="222"/>
      <c r="S219" s="222"/>
      <c r="T219" s="223"/>
      <c r="AT219" s="224" t="s">
        <v>417</v>
      </c>
      <c r="AU219" s="224" t="s">
        <v>94</v>
      </c>
      <c r="AV219" s="12" t="s">
        <v>23</v>
      </c>
      <c r="AW219" s="12" t="s">
        <v>43</v>
      </c>
      <c r="AX219" s="12" t="s">
        <v>79</v>
      </c>
      <c r="AY219" s="224" t="s">
        <v>406</v>
      </c>
    </row>
    <row r="220" spans="2:65" s="12" customFormat="1" x14ac:dyDescent="0.3">
      <c r="B220" s="213"/>
      <c r="C220" s="214"/>
      <c r="D220" s="215" t="s">
        <v>417</v>
      </c>
      <c r="E220" s="216" t="s">
        <v>36</v>
      </c>
      <c r="F220" s="217" t="s">
        <v>611</v>
      </c>
      <c r="G220" s="214"/>
      <c r="H220" s="218" t="s">
        <v>36</v>
      </c>
      <c r="I220" s="219"/>
      <c r="J220" s="214"/>
      <c r="K220" s="214"/>
      <c r="L220" s="220"/>
      <c r="M220" s="221"/>
      <c r="N220" s="222"/>
      <c r="O220" s="222"/>
      <c r="P220" s="222"/>
      <c r="Q220" s="222"/>
      <c r="R220" s="222"/>
      <c r="S220" s="222"/>
      <c r="T220" s="223"/>
      <c r="AT220" s="224" t="s">
        <v>417</v>
      </c>
      <c r="AU220" s="224" t="s">
        <v>94</v>
      </c>
      <c r="AV220" s="12" t="s">
        <v>23</v>
      </c>
      <c r="AW220" s="12" t="s">
        <v>43</v>
      </c>
      <c r="AX220" s="12" t="s">
        <v>79</v>
      </c>
      <c r="AY220" s="224" t="s">
        <v>406</v>
      </c>
    </row>
    <row r="221" spans="2:65" s="13" customFormat="1" x14ac:dyDescent="0.3">
      <c r="B221" s="225"/>
      <c r="C221" s="226"/>
      <c r="D221" s="215" t="s">
        <v>417</v>
      </c>
      <c r="E221" s="227" t="s">
        <v>36</v>
      </c>
      <c r="F221" s="228" t="s">
        <v>570</v>
      </c>
      <c r="G221" s="226"/>
      <c r="H221" s="229">
        <v>15.12</v>
      </c>
      <c r="I221" s="230"/>
      <c r="J221" s="226"/>
      <c r="K221" s="226"/>
      <c r="L221" s="231"/>
      <c r="M221" s="232"/>
      <c r="N221" s="233"/>
      <c r="O221" s="233"/>
      <c r="P221" s="233"/>
      <c r="Q221" s="233"/>
      <c r="R221" s="233"/>
      <c r="S221" s="233"/>
      <c r="T221" s="234"/>
      <c r="AT221" s="235" t="s">
        <v>417</v>
      </c>
      <c r="AU221" s="235" t="s">
        <v>94</v>
      </c>
      <c r="AV221" s="13" t="s">
        <v>87</v>
      </c>
      <c r="AW221" s="13" t="s">
        <v>43</v>
      </c>
      <c r="AX221" s="13" t="s">
        <v>79</v>
      </c>
      <c r="AY221" s="235" t="s">
        <v>406</v>
      </c>
    </row>
    <row r="222" spans="2:65" s="13" customFormat="1" x14ac:dyDescent="0.3">
      <c r="B222" s="225"/>
      <c r="C222" s="226"/>
      <c r="D222" s="215" t="s">
        <v>417</v>
      </c>
      <c r="E222" s="227" t="s">
        <v>36</v>
      </c>
      <c r="F222" s="228" t="s">
        <v>571</v>
      </c>
      <c r="G222" s="226"/>
      <c r="H222" s="229">
        <v>5.4320000000000004</v>
      </c>
      <c r="I222" s="230"/>
      <c r="J222" s="226"/>
      <c r="K222" s="226"/>
      <c r="L222" s="231"/>
      <c r="M222" s="232"/>
      <c r="N222" s="233"/>
      <c r="O222" s="233"/>
      <c r="P222" s="233"/>
      <c r="Q222" s="233"/>
      <c r="R222" s="233"/>
      <c r="S222" s="233"/>
      <c r="T222" s="234"/>
      <c r="AT222" s="235" t="s">
        <v>417</v>
      </c>
      <c r="AU222" s="235" t="s">
        <v>94</v>
      </c>
      <c r="AV222" s="13" t="s">
        <v>87</v>
      </c>
      <c r="AW222" s="13" t="s">
        <v>43</v>
      </c>
      <c r="AX222" s="13" t="s">
        <v>79</v>
      </c>
      <c r="AY222" s="235" t="s">
        <v>406</v>
      </c>
    </row>
    <row r="223" spans="2:65" s="12" customFormat="1" x14ac:dyDescent="0.3">
      <c r="B223" s="213"/>
      <c r="C223" s="214"/>
      <c r="D223" s="215" t="s">
        <v>417</v>
      </c>
      <c r="E223" s="216" t="s">
        <v>36</v>
      </c>
      <c r="F223" s="217" t="s">
        <v>612</v>
      </c>
      <c r="G223" s="214"/>
      <c r="H223" s="218" t="s">
        <v>36</v>
      </c>
      <c r="I223" s="219"/>
      <c r="J223" s="214"/>
      <c r="K223" s="214"/>
      <c r="L223" s="220"/>
      <c r="M223" s="221"/>
      <c r="N223" s="222"/>
      <c r="O223" s="222"/>
      <c r="P223" s="222"/>
      <c r="Q223" s="222"/>
      <c r="R223" s="222"/>
      <c r="S223" s="222"/>
      <c r="T223" s="223"/>
      <c r="AT223" s="224" t="s">
        <v>417</v>
      </c>
      <c r="AU223" s="224" t="s">
        <v>94</v>
      </c>
      <c r="AV223" s="12" t="s">
        <v>23</v>
      </c>
      <c r="AW223" s="12" t="s">
        <v>43</v>
      </c>
      <c r="AX223" s="12" t="s">
        <v>79</v>
      </c>
      <c r="AY223" s="224" t="s">
        <v>406</v>
      </c>
    </row>
    <row r="224" spans="2:65" s="13" customFormat="1" x14ac:dyDescent="0.3">
      <c r="B224" s="225"/>
      <c r="C224" s="226"/>
      <c r="D224" s="215" t="s">
        <v>417</v>
      </c>
      <c r="E224" s="227" t="s">
        <v>36</v>
      </c>
      <c r="F224" s="228" t="s">
        <v>604</v>
      </c>
      <c r="G224" s="226"/>
      <c r="H224" s="229">
        <v>13.5</v>
      </c>
      <c r="I224" s="230"/>
      <c r="J224" s="226"/>
      <c r="K224" s="226"/>
      <c r="L224" s="231"/>
      <c r="M224" s="232"/>
      <c r="N224" s="233"/>
      <c r="O224" s="233"/>
      <c r="P224" s="233"/>
      <c r="Q224" s="233"/>
      <c r="R224" s="233"/>
      <c r="S224" s="233"/>
      <c r="T224" s="234"/>
      <c r="AT224" s="235" t="s">
        <v>417</v>
      </c>
      <c r="AU224" s="235" t="s">
        <v>94</v>
      </c>
      <c r="AV224" s="13" t="s">
        <v>87</v>
      </c>
      <c r="AW224" s="13" t="s">
        <v>43</v>
      </c>
      <c r="AX224" s="13" t="s">
        <v>79</v>
      </c>
      <c r="AY224" s="235" t="s">
        <v>406</v>
      </c>
    </row>
    <row r="225" spans="2:65" s="13" customFormat="1" x14ac:dyDescent="0.3">
      <c r="B225" s="225"/>
      <c r="C225" s="226"/>
      <c r="D225" s="215" t="s">
        <v>417</v>
      </c>
      <c r="E225" s="227" t="s">
        <v>36</v>
      </c>
      <c r="F225" s="228" t="s">
        <v>613</v>
      </c>
      <c r="G225" s="226"/>
      <c r="H225" s="229">
        <v>1.0129999999999999</v>
      </c>
      <c r="I225" s="230"/>
      <c r="J225" s="226"/>
      <c r="K225" s="226"/>
      <c r="L225" s="231"/>
      <c r="M225" s="232"/>
      <c r="N225" s="233"/>
      <c r="O225" s="233"/>
      <c r="P225" s="233"/>
      <c r="Q225" s="233"/>
      <c r="R225" s="233"/>
      <c r="S225" s="233"/>
      <c r="T225" s="234"/>
      <c r="AT225" s="235" t="s">
        <v>417</v>
      </c>
      <c r="AU225" s="235" t="s">
        <v>94</v>
      </c>
      <c r="AV225" s="13" t="s">
        <v>87</v>
      </c>
      <c r="AW225" s="13" t="s">
        <v>43</v>
      </c>
      <c r="AX225" s="13" t="s">
        <v>79</v>
      </c>
      <c r="AY225" s="235" t="s">
        <v>406</v>
      </c>
    </row>
    <row r="226" spans="2:65" s="14" customFormat="1" x14ac:dyDescent="0.3">
      <c r="B226" s="236"/>
      <c r="C226" s="237"/>
      <c r="D226" s="247" t="s">
        <v>417</v>
      </c>
      <c r="E226" s="248" t="s">
        <v>614</v>
      </c>
      <c r="F226" s="249" t="s">
        <v>421</v>
      </c>
      <c r="G226" s="237"/>
      <c r="H226" s="250">
        <v>35.064999999999998</v>
      </c>
      <c r="I226" s="241"/>
      <c r="J226" s="237"/>
      <c r="K226" s="237"/>
      <c r="L226" s="242"/>
      <c r="M226" s="243"/>
      <c r="N226" s="244"/>
      <c r="O226" s="244"/>
      <c r="P226" s="244"/>
      <c r="Q226" s="244"/>
      <c r="R226" s="244"/>
      <c r="S226" s="244"/>
      <c r="T226" s="245"/>
      <c r="AT226" s="246" t="s">
        <v>417</v>
      </c>
      <c r="AU226" s="246" t="s">
        <v>94</v>
      </c>
      <c r="AV226" s="14" t="s">
        <v>415</v>
      </c>
      <c r="AW226" s="14" t="s">
        <v>43</v>
      </c>
      <c r="AX226" s="14" t="s">
        <v>23</v>
      </c>
      <c r="AY226" s="246" t="s">
        <v>406</v>
      </c>
    </row>
    <row r="227" spans="2:65" s="1" customFormat="1" ht="22.5" customHeight="1" x14ac:dyDescent="0.3">
      <c r="B227" s="37"/>
      <c r="C227" s="201" t="s">
        <v>615</v>
      </c>
      <c r="D227" s="201" t="s">
        <v>410</v>
      </c>
      <c r="E227" s="202" t="s">
        <v>616</v>
      </c>
      <c r="F227" s="203" t="s">
        <v>617</v>
      </c>
      <c r="G227" s="204" t="s">
        <v>501</v>
      </c>
      <c r="H227" s="205">
        <v>81.878</v>
      </c>
      <c r="I227" s="206"/>
      <c r="J227" s="207">
        <f>ROUND(I227*H227,2)</f>
        <v>0</v>
      </c>
      <c r="K227" s="203" t="s">
        <v>414</v>
      </c>
      <c r="L227" s="57"/>
      <c r="M227" s="208" t="s">
        <v>36</v>
      </c>
      <c r="N227" s="209" t="s">
        <v>50</v>
      </c>
      <c r="O227" s="38"/>
      <c r="P227" s="210">
        <f>O227*H227</f>
        <v>0</v>
      </c>
      <c r="Q227" s="210">
        <v>0</v>
      </c>
      <c r="R227" s="210">
        <f>Q227*H227</f>
        <v>0</v>
      </c>
      <c r="S227" s="210">
        <v>0</v>
      </c>
      <c r="T227" s="211">
        <f>S227*H227</f>
        <v>0</v>
      </c>
      <c r="AR227" s="19" t="s">
        <v>415</v>
      </c>
      <c r="AT227" s="19" t="s">
        <v>410</v>
      </c>
      <c r="AU227" s="19" t="s">
        <v>94</v>
      </c>
      <c r="AY227" s="19" t="s">
        <v>406</v>
      </c>
      <c r="BE227" s="212">
        <f>IF(N227="základní",J227,0)</f>
        <v>0</v>
      </c>
      <c r="BF227" s="212">
        <f>IF(N227="snížená",J227,0)</f>
        <v>0</v>
      </c>
      <c r="BG227" s="212">
        <f>IF(N227="zákl. přenesená",J227,0)</f>
        <v>0</v>
      </c>
      <c r="BH227" s="212">
        <f>IF(N227="sníž. přenesená",J227,0)</f>
        <v>0</v>
      </c>
      <c r="BI227" s="212">
        <f>IF(N227="nulová",J227,0)</f>
        <v>0</v>
      </c>
      <c r="BJ227" s="19" t="s">
        <v>23</v>
      </c>
      <c r="BK227" s="212">
        <f>ROUND(I227*H227,2)</f>
        <v>0</v>
      </c>
      <c r="BL227" s="19" t="s">
        <v>415</v>
      </c>
      <c r="BM227" s="19" t="s">
        <v>618</v>
      </c>
    </row>
    <row r="228" spans="2:65" s="1" customFormat="1" ht="22.5" customHeight="1" x14ac:dyDescent="0.3">
      <c r="B228" s="37"/>
      <c r="C228" s="201" t="s">
        <v>619</v>
      </c>
      <c r="D228" s="201" t="s">
        <v>410</v>
      </c>
      <c r="E228" s="202" t="s">
        <v>620</v>
      </c>
      <c r="F228" s="203" t="s">
        <v>621</v>
      </c>
      <c r="G228" s="204" t="s">
        <v>501</v>
      </c>
      <c r="H228" s="205">
        <v>1801.316</v>
      </c>
      <c r="I228" s="206"/>
      <c r="J228" s="207">
        <f>ROUND(I228*H228,2)</f>
        <v>0</v>
      </c>
      <c r="K228" s="203" t="s">
        <v>414</v>
      </c>
      <c r="L228" s="57"/>
      <c r="M228" s="208" t="s">
        <v>36</v>
      </c>
      <c r="N228" s="209" t="s">
        <v>50</v>
      </c>
      <c r="O228" s="38"/>
      <c r="P228" s="210">
        <f>O228*H228</f>
        <v>0</v>
      </c>
      <c r="Q228" s="210">
        <v>0</v>
      </c>
      <c r="R228" s="210">
        <f>Q228*H228</f>
        <v>0</v>
      </c>
      <c r="S228" s="210">
        <v>0</v>
      </c>
      <c r="T228" s="211">
        <f>S228*H228</f>
        <v>0</v>
      </c>
      <c r="AR228" s="19" t="s">
        <v>415</v>
      </c>
      <c r="AT228" s="19" t="s">
        <v>410</v>
      </c>
      <c r="AU228" s="19" t="s">
        <v>94</v>
      </c>
      <c r="AY228" s="19" t="s">
        <v>406</v>
      </c>
      <c r="BE228" s="212">
        <f>IF(N228="základní",J228,0)</f>
        <v>0</v>
      </c>
      <c r="BF228" s="212">
        <f>IF(N228="snížená",J228,0)</f>
        <v>0</v>
      </c>
      <c r="BG228" s="212">
        <f>IF(N228="zákl. přenesená",J228,0)</f>
        <v>0</v>
      </c>
      <c r="BH228" s="212">
        <f>IF(N228="sníž. přenesená",J228,0)</f>
        <v>0</v>
      </c>
      <c r="BI228" s="212">
        <f>IF(N228="nulová",J228,0)</f>
        <v>0</v>
      </c>
      <c r="BJ228" s="19" t="s">
        <v>23</v>
      </c>
      <c r="BK228" s="212">
        <f>ROUND(I228*H228,2)</f>
        <v>0</v>
      </c>
      <c r="BL228" s="19" t="s">
        <v>415</v>
      </c>
      <c r="BM228" s="19" t="s">
        <v>622</v>
      </c>
    </row>
    <row r="229" spans="2:65" s="13" customFormat="1" x14ac:dyDescent="0.3">
      <c r="B229" s="225"/>
      <c r="C229" s="226"/>
      <c r="D229" s="247" t="s">
        <v>417</v>
      </c>
      <c r="E229" s="226"/>
      <c r="F229" s="252" t="s">
        <v>623</v>
      </c>
      <c r="G229" s="226"/>
      <c r="H229" s="253">
        <v>1801.316</v>
      </c>
      <c r="I229" s="230"/>
      <c r="J229" s="226"/>
      <c r="K229" s="226"/>
      <c r="L229" s="231"/>
      <c r="M229" s="232"/>
      <c r="N229" s="233"/>
      <c r="O229" s="233"/>
      <c r="P229" s="233"/>
      <c r="Q229" s="233"/>
      <c r="R229" s="233"/>
      <c r="S229" s="233"/>
      <c r="T229" s="234"/>
      <c r="AT229" s="235" t="s">
        <v>417</v>
      </c>
      <c r="AU229" s="235" t="s">
        <v>94</v>
      </c>
      <c r="AV229" s="13" t="s">
        <v>87</v>
      </c>
      <c r="AW229" s="13" t="s">
        <v>4</v>
      </c>
      <c r="AX229" s="13" t="s">
        <v>23</v>
      </c>
      <c r="AY229" s="235" t="s">
        <v>406</v>
      </c>
    </row>
    <row r="230" spans="2:65" s="1" customFormat="1" ht="22.5" customHeight="1" x14ac:dyDescent="0.3">
      <c r="B230" s="37"/>
      <c r="C230" s="201" t="s">
        <v>624</v>
      </c>
      <c r="D230" s="201" t="s">
        <v>410</v>
      </c>
      <c r="E230" s="202" t="s">
        <v>509</v>
      </c>
      <c r="F230" s="203" t="s">
        <v>510</v>
      </c>
      <c r="G230" s="204" t="s">
        <v>501</v>
      </c>
      <c r="H230" s="205">
        <v>81.878</v>
      </c>
      <c r="I230" s="206"/>
      <c r="J230" s="207">
        <f>ROUND(I230*H230,2)</f>
        <v>0</v>
      </c>
      <c r="K230" s="203" t="s">
        <v>36</v>
      </c>
      <c r="L230" s="57"/>
      <c r="M230" s="208" t="s">
        <v>36</v>
      </c>
      <c r="N230" s="209" t="s">
        <v>50</v>
      </c>
      <c r="O230" s="38"/>
      <c r="P230" s="210">
        <f>O230*H230</f>
        <v>0</v>
      </c>
      <c r="Q230" s="210">
        <v>0</v>
      </c>
      <c r="R230" s="210">
        <f>Q230*H230</f>
        <v>0</v>
      </c>
      <c r="S230" s="210">
        <v>0</v>
      </c>
      <c r="T230" s="211">
        <f>S230*H230</f>
        <v>0</v>
      </c>
      <c r="AR230" s="19" t="s">
        <v>415</v>
      </c>
      <c r="AT230" s="19" t="s">
        <v>410</v>
      </c>
      <c r="AU230" s="19" t="s">
        <v>94</v>
      </c>
      <c r="AY230" s="19" t="s">
        <v>406</v>
      </c>
      <c r="BE230" s="212">
        <f>IF(N230="základní",J230,0)</f>
        <v>0</v>
      </c>
      <c r="BF230" s="212">
        <f>IF(N230="snížená",J230,0)</f>
        <v>0</v>
      </c>
      <c r="BG230" s="212">
        <f>IF(N230="zákl. přenesená",J230,0)</f>
        <v>0</v>
      </c>
      <c r="BH230" s="212">
        <f>IF(N230="sníž. přenesená",J230,0)</f>
        <v>0</v>
      </c>
      <c r="BI230" s="212">
        <f>IF(N230="nulová",J230,0)</f>
        <v>0</v>
      </c>
      <c r="BJ230" s="19" t="s">
        <v>23</v>
      </c>
      <c r="BK230" s="212">
        <f>ROUND(I230*H230,2)</f>
        <v>0</v>
      </c>
      <c r="BL230" s="19" t="s">
        <v>415</v>
      </c>
      <c r="BM230" s="19" t="s">
        <v>625</v>
      </c>
    </row>
    <row r="231" spans="2:65" s="1" customFormat="1" ht="22.5" customHeight="1" x14ac:dyDescent="0.3">
      <c r="B231" s="37"/>
      <c r="C231" s="201" t="s">
        <v>626</v>
      </c>
      <c r="D231" s="201" t="s">
        <v>410</v>
      </c>
      <c r="E231" s="202" t="s">
        <v>627</v>
      </c>
      <c r="F231" s="203" t="s">
        <v>628</v>
      </c>
      <c r="G231" s="204" t="s">
        <v>596</v>
      </c>
      <c r="H231" s="205">
        <v>10</v>
      </c>
      <c r="I231" s="206"/>
      <c r="J231" s="207">
        <f>ROUND(I231*H231,2)</f>
        <v>0</v>
      </c>
      <c r="K231" s="203" t="s">
        <v>36</v>
      </c>
      <c r="L231" s="57"/>
      <c r="M231" s="208" t="s">
        <v>36</v>
      </c>
      <c r="N231" s="209" t="s">
        <v>50</v>
      </c>
      <c r="O231" s="38"/>
      <c r="P231" s="210">
        <f>O231*H231</f>
        <v>0</v>
      </c>
      <c r="Q231" s="210">
        <v>0</v>
      </c>
      <c r="R231" s="210">
        <f>Q231*H231</f>
        <v>0</v>
      </c>
      <c r="S231" s="210">
        <v>6.2309999999999997E-2</v>
      </c>
      <c r="T231" s="211">
        <f>S231*H231</f>
        <v>0.62309999999999999</v>
      </c>
      <c r="AR231" s="19" t="s">
        <v>415</v>
      </c>
      <c r="AT231" s="19" t="s">
        <v>410</v>
      </c>
      <c r="AU231" s="19" t="s">
        <v>94</v>
      </c>
      <c r="AY231" s="19" t="s">
        <v>406</v>
      </c>
      <c r="BE231" s="212">
        <f>IF(N231="základní",J231,0)</f>
        <v>0</v>
      </c>
      <c r="BF231" s="212">
        <f>IF(N231="snížená",J231,0)</f>
        <v>0</v>
      </c>
      <c r="BG231" s="212">
        <f>IF(N231="zákl. přenesená",J231,0)</f>
        <v>0</v>
      </c>
      <c r="BH231" s="212">
        <f>IF(N231="sníž. přenesená",J231,0)</f>
        <v>0</v>
      </c>
      <c r="BI231" s="212">
        <f>IF(N231="nulová",J231,0)</f>
        <v>0</v>
      </c>
      <c r="BJ231" s="19" t="s">
        <v>23</v>
      </c>
      <c r="BK231" s="212">
        <f>ROUND(I231*H231,2)</f>
        <v>0</v>
      </c>
      <c r="BL231" s="19" t="s">
        <v>415</v>
      </c>
      <c r="BM231" s="19" t="s">
        <v>629</v>
      </c>
    </row>
    <row r="232" spans="2:65" s="13" customFormat="1" x14ac:dyDescent="0.3">
      <c r="B232" s="225"/>
      <c r="C232" s="226"/>
      <c r="D232" s="215" t="s">
        <v>417</v>
      </c>
      <c r="E232" s="227" t="s">
        <v>36</v>
      </c>
      <c r="F232" s="228" t="s">
        <v>630</v>
      </c>
      <c r="G232" s="226"/>
      <c r="H232" s="229">
        <v>4</v>
      </c>
      <c r="I232" s="230"/>
      <c r="J232" s="226"/>
      <c r="K232" s="226"/>
      <c r="L232" s="231"/>
      <c r="M232" s="232"/>
      <c r="N232" s="233"/>
      <c r="O232" s="233"/>
      <c r="P232" s="233"/>
      <c r="Q232" s="233"/>
      <c r="R232" s="233"/>
      <c r="S232" s="233"/>
      <c r="T232" s="234"/>
      <c r="AT232" s="235" t="s">
        <v>417</v>
      </c>
      <c r="AU232" s="235" t="s">
        <v>94</v>
      </c>
      <c r="AV232" s="13" t="s">
        <v>87</v>
      </c>
      <c r="AW232" s="13" t="s">
        <v>43</v>
      </c>
      <c r="AX232" s="13" t="s">
        <v>79</v>
      </c>
      <c r="AY232" s="235" t="s">
        <v>406</v>
      </c>
    </row>
    <row r="233" spans="2:65" s="13" customFormat="1" x14ac:dyDescent="0.3">
      <c r="B233" s="225"/>
      <c r="C233" s="226"/>
      <c r="D233" s="215" t="s">
        <v>417</v>
      </c>
      <c r="E233" s="227" t="s">
        <v>36</v>
      </c>
      <c r="F233" s="228" t="s">
        <v>631</v>
      </c>
      <c r="G233" s="226"/>
      <c r="H233" s="229">
        <v>6</v>
      </c>
      <c r="I233" s="230"/>
      <c r="J233" s="226"/>
      <c r="K233" s="226"/>
      <c r="L233" s="231"/>
      <c r="M233" s="232"/>
      <c r="N233" s="233"/>
      <c r="O233" s="233"/>
      <c r="P233" s="233"/>
      <c r="Q233" s="233"/>
      <c r="R233" s="233"/>
      <c r="S233" s="233"/>
      <c r="T233" s="234"/>
      <c r="AT233" s="235" t="s">
        <v>417</v>
      </c>
      <c r="AU233" s="235" t="s">
        <v>94</v>
      </c>
      <c r="AV233" s="13" t="s">
        <v>87</v>
      </c>
      <c r="AW233" s="13" t="s">
        <v>43</v>
      </c>
      <c r="AX233" s="13" t="s">
        <v>79</v>
      </c>
      <c r="AY233" s="235" t="s">
        <v>406</v>
      </c>
    </row>
    <row r="234" spans="2:65" s="15" customFormat="1" x14ac:dyDescent="0.3">
      <c r="B234" s="254"/>
      <c r="C234" s="255"/>
      <c r="D234" s="247" t="s">
        <v>417</v>
      </c>
      <c r="E234" s="265" t="s">
        <v>225</v>
      </c>
      <c r="F234" s="266" t="s">
        <v>435</v>
      </c>
      <c r="G234" s="255"/>
      <c r="H234" s="267">
        <v>10</v>
      </c>
      <c r="I234" s="259"/>
      <c r="J234" s="255"/>
      <c r="K234" s="255"/>
      <c r="L234" s="260"/>
      <c r="M234" s="261"/>
      <c r="N234" s="262"/>
      <c r="O234" s="262"/>
      <c r="P234" s="262"/>
      <c r="Q234" s="262"/>
      <c r="R234" s="262"/>
      <c r="S234" s="262"/>
      <c r="T234" s="263"/>
      <c r="AT234" s="264" t="s">
        <v>417</v>
      </c>
      <c r="AU234" s="264" t="s">
        <v>94</v>
      </c>
      <c r="AV234" s="15" t="s">
        <v>94</v>
      </c>
      <c r="AW234" s="15" t="s">
        <v>43</v>
      </c>
      <c r="AX234" s="15" t="s">
        <v>23</v>
      </c>
      <c r="AY234" s="264" t="s">
        <v>406</v>
      </c>
    </row>
    <row r="235" spans="2:65" s="1" customFormat="1" ht="22.5" customHeight="1" x14ac:dyDescent="0.3">
      <c r="B235" s="37"/>
      <c r="C235" s="201" t="s">
        <v>632</v>
      </c>
      <c r="D235" s="201" t="s">
        <v>410</v>
      </c>
      <c r="E235" s="202" t="s">
        <v>633</v>
      </c>
      <c r="F235" s="203" t="s">
        <v>634</v>
      </c>
      <c r="G235" s="204" t="s">
        <v>466</v>
      </c>
      <c r="H235" s="205">
        <v>5.2030000000000003</v>
      </c>
      <c r="I235" s="206"/>
      <c r="J235" s="207">
        <f>ROUND(I235*H235,2)</f>
        <v>0</v>
      </c>
      <c r="K235" s="203" t="s">
        <v>414</v>
      </c>
      <c r="L235" s="57"/>
      <c r="M235" s="208" t="s">
        <v>36</v>
      </c>
      <c r="N235" s="209" t="s">
        <v>50</v>
      </c>
      <c r="O235" s="38"/>
      <c r="P235" s="210">
        <f>O235*H235</f>
        <v>0</v>
      </c>
      <c r="Q235" s="210">
        <v>0</v>
      </c>
      <c r="R235" s="210">
        <f>Q235*H235</f>
        <v>0</v>
      </c>
      <c r="S235" s="210">
        <v>0.24</v>
      </c>
      <c r="T235" s="211">
        <f>S235*H235</f>
        <v>1.2487200000000001</v>
      </c>
      <c r="AR235" s="19" t="s">
        <v>415</v>
      </c>
      <c r="AT235" s="19" t="s">
        <v>410</v>
      </c>
      <c r="AU235" s="19" t="s">
        <v>94</v>
      </c>
      <c r="AY235" s="19" t="s">
        <v>406</v>
      </c>
      <c r="BE235" s="212">
        <f>IF(N235="základní",J235,0)</f>
        <v>0</v>
      </c>
      <c r="BF235" s="212">
        <f>IF(N235="snížená",J235,0)</f>
        <v>0</v>
      </c>
      <c r="BG235" s="212">
        <f>IF(N235="zákl. přenesená",J235,0)</f>
        <v>0</v>
      </c>
      <c r="BH235" s="212">
        <f>IF(N235="sníž. přenesená",J235,0)</f>
        <v>0</v>
      </c>
      <c r="BI235" s="212">
        <f>IF(N235="nulová",J235,0)</f>
        <v>0</v>
      </c>
      <c r="BJ235" s="19" t="s">
        <v>23</v>
      </c>
      <c r="BK235" s="212">
        <f>ROUND(I235*H235,2)</f>
        <v>0</v>
      </c>
      <c r="BL235" s="19" t="s">
        <v>415</v>
      </c>
      <c r="BM235" s="19" t="s">
        <v>635</v>
      </c>
    </row>
    <row r="236" spans="2:65" s="13" customFormat="1" x14ac:dyDescent="0.3">
      <c r="B236" s="225"/>
      <c r="C236" s="226"/>
      <c r="D236" s="247" t="s">
        <v>417</v>
      </c>
      <c r="E236" s="251" t="s">
        <v>36</v>
      </c>
      <c r="F236" s="252" t="s">
        <v>636</v>
      </c>
      <c r="G236" s="226"/>
      <c r="H236" s="253">
        <v>5.2030000000000003</v>
      </c>
      <c r="I236" s="230"/>
      <c r="J236" s="226"/>
      <c r="K236" s="226"/>
      <c r="L236" s="231"/>
      <c r="M236" s="232"/>
      <c r="N236" s="233"/>
      <c r="O236" s="233"/>
      <c r="P236" s="233"/>
      <c r="Q236" s="233"/>
      <c r="R236" s="233"/>
      <c r="S236" s="233"/>
      <c r="T236" s="234"/>
      <c r="AT236" s="235" t="s">
        <v>417</v>
      </c>
      <c r="AU236" s="235" t="s">
        <v>94</v>
      </c>
      <c r="AV236" s="13" t="s">
        <v>87</v>
      </c>
      <c r="AW236" s="13" t="s">
        <v>43</v>
      </c>
      <c r="AX236" s="13" t="s">
        <v>23</v>
      </c>
      <c r="AY236" s="235" t="s">
        <v>406</v>
      </c>
    </row>
    <row r="237" spans="2:65" s="1" customFormat="1" ht="22.5" customHeight="1" x14ac:dyDescent="0.3">
      <c r="B237" s="37"/>
      <c r="C237" s="201" t="s">
        <v>637</v>
      </c>
      <c r="D237" s="201" t="s">
        <v>410</v>
      </c>
      <c r="E237" s="202" t="s">
        <v>638</v>
      </c>
      <c r="F237" s="203" t="s">
        <v>639</v>
      </c>
      <c r="G237" s="204" t="s">
        <v>466</v>
      </c>
      <c r="H237" s="205">
        <v>5.2030000000000003</v>
      </c>
      <c r="I237" s="206"/>
      <c r="J237" s="207">
        <f>ROUND(I237*H237,2)</f>
        <v>0</v>
      </c>
      <c r="K237" s="203" t="s">
        <v>414</v>
      </c>
      <c r="L237" s="57"/>
      <c r="M237" s="208" t="s">
        <v>36</v>
      </c>
      <c r="N237" s="209" t="s">
        <v>50</v>
      </c>
      <c r="O237" s="38"/>
      <c r="P237" s="210">
        <f>O237*H237</f>
        <v>0</v>
      </c>
      <c r="Q237" s="210">
        <v>0</v>
      </c>
      <c r="R237" s="210">
        <f>Q237*H237</f>
        <v>0</v>
      </c>
      <c r="S237" s="210">
        <v>0.23499999999999999</v>
      </c>
      <c r="T237" s="211">
        <f>S237*H237</f>
        <v>1.2227049999999999</v>
      </c>
      <c r="AR237" s="19" t="s">
        <v>415</v>
      </c>
      <c r="AT237" s="19" t="s">
        <v>410</v>
      </c>
      <c r="AU237" s="19" t="s">
        <v>94</v>
      </c>
      <c r="AY237" s="19" t="s">
        <v>406</v>
      </c>
      <c r="BE237" s="212">
        <f>IF(N237="základní",J237,0)</f>
        <v>0</v>
      </c>
      <c r="BF237" s="212">
        <f>IF(N237="snížená",J237,0)</f>
        <v>0</v>
      </c>
      <c r="BG237" s="212">
        <f>IF(N237="zákl. přenesená",J237,0)</f>
        <v>0</v>
      </c>
      <c r="BH237" s="212">
        <f>IF(N237="sníž. přenesená",J237,0)</f>
        <v>0</v>
      </c>
      <c r="BI237" s="212">
        <f>IF(N237="nulová",J237,0)</f>
        <v>0</v>
      </c>
      <c r="BJ237" s="19" t="s">
        <v>23</v>
      </c>
      <c r="BK237" s="212">
        <f>ROUND(I237*H237,2)</f>
        <v>0</v>
      </c>
      <c r="BL237" s="19" t="s">
        <v>415</v>
      </c>
      <c r="BM237" s="19" t="s">
        <v>640</v>
      </c>
    </row>
    <row r="238" spans="2:65" s="13" customFormat="1" x14ac:dyDescent="0.3">
      <c r="B238" s="225"/>
      <c r="C238" s="226"/>
      <c r="D238" s="247" t="s">
        <v>417</v>
      </c>
      <c r="E238" s="251" t="s">
        <v>36</v>
      </c>
      <c r="F238" s="252" t="s">
        <v>636</v>
      </c>
      <c r="G238" s="226"/>
      <c r="H238" s="253">
        <v>5.2030000000000003</v>
      </c>
      <c r="I238" s="230"/>
      <c r="J238" s="226"/>
      <c r="K238" s="226"/>
      <c r="L238" s="231"/>
      <c r="M238" s="232"/>
      <c r="N238" s="233"/>
      <c r="O238" s="233"/>
      <c r="P238" s="233"/>
      <c r="Q238" s="233"/>
      <c r="R238" s="233"/>
      <c r="S238" s="233"/>
      <c r="T238" s="234"/>
      <c r="AT238" s="235" t="s">
        <v>417</v>
      </c>
      <c r="AU238" s="235" t="s">
        <v>94</v>
      </c>
      <c r="AV238" s="13" t="s">
        <v>87</v>
      </c>
      <c r="AW238" s="13" t="s">
        <v>43</v>
      </c>
      <c r="AX238" s="13" t="s">
        <v>23</v>
      </c>
      <c r="AY238" s="235" t="s">
        <v>406</v>
      </c>
    </row>
    <row r="239" spans="2:65" s="1" customFormat="1" ht="22.5" customHeight="1" x14ac:dyDescent="0.3">
      <c r="B239" s="37"/>
      <c r="C239" s="201" t="s">
        <v>641</v>
      </c>
      <c r="D239" s="201" t="s">
        <v>410</v>
      </c>
      <c r="E239" s="202" t="s">
        <v>642</v>
      </c>
      <c r="F239" s="203" t="s">
        <v>643</v>
      </c>
      <c r="G239" s="204" t="s">
        <v>466</v>
      </c>
      <c r="H239" s="205">
        <v>24.004999999999999</v>
      </c>
      <c r="I239" s="206"/>
      <c r="J239" s="207">
        <f>ROUND(I239*H239,2)</f>
        <v>0</v>
      </c>
      <c r="K239" s="203" t="s">
        <v>414</v>
      </c>
      <c r="L239" s="57"/>
      <c r="M239" s="208" t="s">
        <v>36</v>
      </c>
      <c r="N239" s="209" t="s">
        <v>50</v>
      </c>
      <c r="O239" s="38"/>
      <c r="P239" s="210">
        <f>O239*H239</f>
        <v>0</v>
      </c>
      <c r="Q239" s="210">
        <v>0</v>
      </c>
      <c r="R239" s="210">
        <f>Q239*H239</f>
        <v>0</v>
      </c>
      <c r="S239" s="210">
        <v>0.4</v>
      </c>
      <c r="T239" s="211">
        <f>S239*H239</f>
        <v>9.6020000000000003</v>
      </c>
      <c r="AR239" s="19" t="s">
        <v>415</v>
      </c>
      <c r="AT239" s="19" t="s">
        <v>410</v>
      </c>
      <c r="AU239" s="19" t="s">
        <v>94</v>
      </c>
      <c r="AY239" s="19" t="s">
        <v>406</v>
      </c>
      <c r="BE239" s="212">
        <f>IF(N239="základní",J239,0)</f>
        <v>0</v>
      </c>
      <c r="BF239" s="212">
        <f>IF(N239="snížená",J239,0)</f>
        <v>0</v>
      </c>
      <c r="BG239" s="212">
        <f>IF(N239="zákl. přenesená",J239,0)</f>
        <v>0</v>
      </c>
      <c r="BH239" s="212">
        <f>IF(N239="sníž. přenesená",J239,0)</f>
        <v>0</v>
      </c>
      <c r="BI239" s="212">
        <f>IF(N239="nulová",J239,0)</f>
        <v>0</v>
      </c>
      <c r="BJ239" s="19" t="s">
        <v>23</v>
      </c>
      <c r="BK239" s="212">
        <f>ROUND(I239*H239,2)</f>
        <v>0</v>
      </c>
      <c r="BL239" s="19" t="s">
        <v>415</v>
      </c>
      <c r="BM239" s="19" t="s">
        <v>644</v>
      </c>
    </row>
    <row r="240" spans="2:65" s="13" customFormat="1" x14ac:dyDescent="0.3">
      <c r="B240" s="225"/>
      <c r="C240" s="226"/>
      <c r="D240" s="247" t="s">
        <v>417</v>
      </c>
      <c r="E240" s="251" t="s">
        <v>36</v>
      </c>
      <c r="F240" s="252" t="s">
        <v>645</v>
      </c>
      <c r="G240" s="226"/>
      <c r="H240" s="253">
        <v>24.004999999999999</v>
      </c>
      <c r="I240" s="230"/>
      <c r="J240" s="226"/>
      <c r="K240" s="226"/>
      <c r="L240" s="231"/>
      <c r="M240" s="232"/>
      <c r="N240" s="233"/>
      <c r="O240" s="233"/>
      <c r="P240" s="233"/>
      <c r="Q240" s="233"/>
      <c r="R240" s="233"/>
      <c r="S240" s="233"/>
      <c r="T240" s="234"/>
      <c r="AT240" s="235" t="s">
        <v>417</v>
      </c>
      <c r="AU240" s="235" t="s">
        <v>94</v>
      </c>
      <c r="AV240" s="13" t="s">
        <v>87</v>
      </c>
      <c r="AW240" s="13" t="s">
        <v>43</v>
      </c>
      <c r="AX240" s="13" t="s">
        <v>23</v>
      </c>
      <c r="AY240" s="235" t="s">
        <v>406</v>
      </c>
    </row>
    <row r="241" spans="2:65" s="1" customFormat="1" ht="22.5" customHeight="1" x14ac:dyDescent="0.3">
      <c r="B241" s="37"/>
      <c r="C241" s="201" t="s">
        <v>646</v>
      </c>
      <c r="D241" s="201" t="s">
        <v>410</v>
      </c>
      <c r="E241" s="202" t="s">
        <v>647</v>
      </c>
      <c r="F241" s="203" t="s">
        <v>648</v>
      </c>
      <c r="G241" s="204" t="s">
        <v>466</v>
      </c>
      <c r="H241" s="205">
        <v>5.2030000000000003</v>
      </c>
      <c r="I241" s="206"/>
      <c r="J241" s="207">
        <f>ROUND(I241*H241,2)</f>
        <v>0</v>
      </c>
      <c r="K241" s="203" t="s">
        <v>414</v>
      </c>
      <c r="L241" s="57"/>
      <c r="M241" s="208" t="s">
        <v>36</v>
      </c>
      <c r="N241" s="209" t="s">
        <v>50</v>
      </c>
      <c r="O241" s="38"/>
      <c r="P241" s="210">
        <f>O241*H241</f>
        <v>0</v>
      </c>
      <c r="Q241" s="210">
        <v>0</v>
      </c>
      <c r="R241" s="210">
        <f>Q241*H241</f>
        <v>0</v>
      </c>
      <c r="S241" s="210">
        <v>0.5</v>
      </c>
      <c r="T241" s="211">
        <f>S241*H241</f>
        <v>2.6015000000000001</v>
      </c>
      <c r="AR241" s="19" t="s">
        <v>415</v>
      </c>
      <c r="AT241" s="19" t="s">
        <v>410</v>
      </c>
      <c r="AU241" s="19" t="s">
        <v>94</v>
      </c>
      <c r="AY241" s="19" t="s">
        <v>406</v>
      </c>
      <c r="BE241" s="212">
        <f>IF(N241="základní",J241,0)</f>
        <v>0</v>
      </c>
      <c r="BF241" s="212">
        <f>IF(N241="snížená",J241,0)</f>
        <v>0</v>
      </c>
      <c r="BG241" s="212">
        <f>IF(N241="zákl. přenesená",J241,0)</f>
        <v>0</v>
      </c>
      <c r="BH241" s="212">
        <f>IF(N241="sníž. přenesená",J241,0)</f>
        <v>0</v>
      </c>
      <c r="BI241" s="212">
        <f>IF(N241="nulová",J241,0)</f>
        <v>0</v>
      </c>
      <c r="BJ241" s="19" t="s">
        <v>23</v>
      </c>
      <c r="BK241" s="212">
        <f>ROUND(I241*H241,2)</f>
        <v>0</v>
      </c>
      <c r="BL241" s="19" t="s">
        <v>415</v>
      </c>
      <c r="BM241" s="19" t="s">
        <v>649</v>
      </c>
    </row>
    <row r="242" spans="2:65" s="12" customFormat="1" x14ac:dyDescent="0.3">
      <c r="B242" s="213"/>
      <c r="C242" s="214"/>
      <c r="D242" s="215" t="s">
        <v>417</v>
      </c>
      <c r="E242" s="216" t="s">
        <v>36</v>
      </c>
      <c r="F242" s="217" t="s">
        <v>650</v>
      </c>
      <c r="G242" s="214"/>
      <c r="H242" s="218" t="s">
        <v>36</v>
      </c>
      <c r="I242" s="219"/>
      <c r="J242" s="214"/>
      <c r="K242" s="214"/>
      <c r="L242" s="220"/>
      <c r="M242" s="221"/>
      <c r="N242" s="222"/>
      <c r="O242" s="222"/>
      <c r="P242" s="222"/>
      <c r="Q242" s="222"/>
      <c r="R242" s="222"/>
      <c r="S242" s="222"/>
      <c r="T242" s="223"/>
      <c r="AT242" s="224" t="s">
        <v>417</v>
      </c>
      <c r="AU242" s="224" t="s">
        <v>94</v>
      </c>
      <c r="AV242" s="12" t="s">
        <v>23</v>
      </c>
      <c r="AW242" s="12" t="s">
        <v>43</v>
      </c>
      <c r="AX242" s="12" t="s">
        <v>79</v>
      </c>
      <c r="AY242" s="224" t="s">
        <v>406</v>
      </c>
    </row>
    <row r="243" spans="2:65" s="13" customFormat="1" x14ac:dyDescent="0.3">
      <c r="B243" s="225"/>
      <c r="C243" s="226"/>
      <c r="D243" s="215" t="s">
        <v>417</v>
      </c>
      <c r="E243" s="227" t="s">
        <v>36</v>
      </c>
      <c r="F243" s="228" t="s">
        <v>651</v>
      </c>
      <c r="G243" s="226"/>
      <c r="H243" s="229">
        <v>5.2030000000000003</v>
      </c>
      <c r="I243" s="230"/>
      <c r="J243" s="226"/>
      <c r="K243" s="226"/>
      <c r="L243" s="231"/>
      <c r="M243" s="232"/>
      <c r="N243" s="233"/>
      <c r="O243" s="233"/>
      <c r="P243" s="233"/>
      <c r="Q243" s="233"/>
      <c r="R243" s="233"/>
      <c r="S243" s="233"/>
      <c r="T243" s="234"/>
      <c r="AT243" s="235" t="s">
        <v>417</v>
      </c>
      <c r="AU243" s="235" t="s">
        <v>94</v>
      </c>
      <c r="AV243" s="13" t="s">
        <v>87</v>
      </c>
      <c r="AW243" s="13" t="s">
        <v>43</v>
      </c>
      <c r="AX243" s="13" t="s">
        <v>79</v>
      </c>
      <c r="AY243" s="235" t="s">
        <v>406</v>
      </c>
    </row>
    <row r="244" spans="2:65" s="14" customFormat="1" x14ac:dyDescent="0.3">
      <c r="B244" s="236"/>
      <c r="C244" s="237"/>
      <c r="D244" s="247" t="s">
        <v>417</v>
      </c>
      <c r="E244" s="248" t="s">
        <v>221</v>
      </c>
      <c r="F244" s="249" t="s">
        <v>421</v>
      </c>
      <c r="G244" s="237"/>
      <c r="H244" s="250">
        <v>5.2030000000000003</v>
      </c>
      <c r="I244" s="241"/>
      <c r="J244" s="237"/>
      <c r="K244" s="237"/>
      <c r="L244" s="242"/>
      <c r="M244" s="243"/>
      <c r="N244" s="244"/>
      <c r="O244" s="244"/>
      <c r="P244" s="244"/>
      <c r="Q244" s="244"/>
      <c r="R244" s="244"/>
      <c r="S244" s="244"/>
      <c r="T244" s="245"/>
      <c r="AT244" s="246" t="s">
        <v>417</v>
      </c>
      <c r="AU244" s="246" t="s">
        <v>94</v>
      </c>
      <c r="AV244" s="14" t="s">
        <v>415</v>
      </c>
      <c r="AW244" s="14" t="s">
        <v>43</v>
      </c>
      <c r="AX244" s="14" t="s">
        <v>23</v>
      </c>
      <c r="AY244" s="246" t="s">
        <v>406</v>
      </c>
    </row>
    <row r="245" spans="2:65" s="1" customFormat="1" ht="22.5" customHeight="1" x14ac:dyDescent="0.3">
      <c r="B245" s="37"/>
      <c r="C245" s="201" t="s">
        <v>652</v>
      </c>
      <c r="D245" s="201" t="s">
        <v>410</v>
      </c>
      <c r="E245" s="202" t="s">
        <v>653</v>
      </c>
      <c r="F245" s="203" t="s">
        <v>654</v>
      </c>
      <c r="G245" s="204" t="s">
        <v>596</v>
      </c>
      <c r="H245" s="205">
        <v>10.220000000000001</v>
      </c>
      <c r="I245" s="206"/>
      <c r="J245" s="207">
        <f>ROUND(I245*H245,2)</f>
        <v>0</v>
      </c>
      <c r="K245" s="203" t="s">
        <v>414</v>
      </c>
      <c r="L245" s="57"/>
      <c r="M245" s="208" t="s">
        <v>36</v>
      </c>
      <c r="N245" s="209" t="s">
        <v>50</v>
      </c>
      <c r="O245" s="38"/>
      <c r="P245" s="210">
        <f>O245*H245</f>
        <v>0</v>
      </c>
      <c r="Q245" s="210">
        <v>8.0000000000000007E-5</v>
      </c>
      <c r="R245" s="210">
        <f>Q245*H245</f>
        <v>8.1760000000000014E-4</v>
      </c>
      <c r="S245" s="210">
        <v>0</v>
      </c>
      <c r="T245" s="211">
        <f>S245*H245</f>
        <v>0</v>
      </c>
      <c r="AR245" s="19" t="s">
        <v>415</v>
      </c>
      <c r="AT245" s="19" t="s">
        <v>410</v>
      </c>
      <c r="AU245" s="19" t="s">
        <v>94</v>
      </c>
      <c r="AY245" s="19" t="s">
        <v>406</v>
      </c>
      <c r="BE245" s="212">
        <f>IF(N245="základní",J245,0)</f>
        <v>0</v>
      </c>
      <c r="BF245" s="212">
        <f>IF(N245="snížená",J245,0)</f>
        <v>0</v>
      </c>
      <c r="BG245" s="212">
        <f>IF(N245="zákl. přenesená",J245,0)</f>
        <v>0</v>
      </c>
      <c r="BH245" s="212">
        <f>IF(N245="sníž. přenesená",J245,0)</f>
        <v>0</v>
      </c>
      <c r="BI245" s="212">
        <f>IF(N245="nulová",J245,0)</f>
        <v>0</v>
      </c>
      <c r="BJ245" s="19" t="s">
        <v>23</v>
      </c>
      <c r="BK245" s="212">
        <f>ROUND(I245*H245,2)</f>
        <v>0</v>
      </c>
      <c r="BL245" s="19" t="s">
        <v>415</v>
      </c>
      <c r="BM245" s="19" t="s">
        <v>655</v>
      </c>
    </row>
    <row r="246" spans="2:65" s="12" customFormat="1" x14ac:dyDescent="0.3">
      <c r="B246" s="213"/>
      <c r="C246" s="214"/>
      <c r="D246" s="215" t="s">
        <v>417</v>
      </c>
      <c r="E246" s="216" t="s">
        <v>36</v>
      </c>
      <c r="F246" s="217" t="s">
        <v>650</v>
      </c>
      <c r="G246" s="214"/>
      <c r="H246" s="218" t="s">
        <v>36</v>
      </c>
      <c r="I246" s="219"/>
      <c r="J246" s="214"/>
      <c r="K246" s="214"/>
      <c r="L246" s="220"/>
      <c r="M246" s="221"/>
      <c r="N246" s="222"/>
      <c r="O246" s="222"/>
      <c r="P246" s="222"/>
      <c r="Q246" s="222"/>
      <c r="R246" s="222"/>
      <c r="S246" s="222"/>
      <c r="T246" s="223"/>
      <c r="AT246" s="224" t="s">
        <v>417</v>
      </c>
      <c r="AU246" s="224" t="s">
        <v>94</v>
      </c>
      <c r="AV246" s="12" t="s">
        <v>23</v>
      </c>
      <c r="AW246" s="12" t="s">
        <v>43</v>
      </c>
      <c r="AX246" s="12" t="s">
        <v>79</v>
      </c>
      <c r="AY246" s="224" t="s">
        <v>406</v>
      </c>
    </row>
    <row r="247" spans="2:65" s="13" customFormat="1" x14ac:dyDescent="0.3">
      <c r="B247" s="225"/>
      <c r="C247" s="226"/>
      <c r="D247" s="247" t="s">
        <v>417</v>
      </c>
      <c r="E247" s="251" t="s">
        <v>36</v>
      </c>
      <c r="F247" s="252" t="s">
        <v>656</v>
      </c>
      <c r="G247" s="226"/>
      <c r="H247" s="253">
        <v>10.220000000000001</v>
      </c>
      <c r="I247" s="230"/>
      <c r="J247" s="226"/>
      <c r="K247" s="226"/>
      <c r="L247" s="231"/>
      <c r="M247" s="232"/>
      <c r="N247" s="233"/>
      <c r="O247" s="233"/>
      <c r="P247" s="233"/>
      <c r="Q247" s="233"/>
      <c r="R247" s="233"/>
      <c r="S247" s="233"/>
      <c r="T247" s="234"/>
      <c r="AT247" s="235" t="s">
        <v>417</v>
      </c>
      <c r="AU247" s="235" t="s">
        <v>94</v>
      </c>
      <c r="AV247" s="13" t="s">
        <v>87</v>
      </c>
      <c r="AW247" s="13" t="s">
        <v>43</v>
      </c>
      <c r="AX247" s="13" t="s">
        <v>23</v>
      </c>
      <c r="AY247" s="235" t="s">
        <v>406</v>
      </c>
    </row>
    <row r="248" spans="2:65" s="1" customFormat="1" ht="22.5" customHeight="1" x14ac:dyDescent="0.3">
      <c r="B248" s="37"/>
      <c r="C248" s="201" t="s">
        <v>657</v>
      </c>
      <c r="D248" s="201" t="s">
        <v>410</v>
      </c>
      <c r="E248" s="202" t="s">
        <v>616</v>
      </c>
      <c r="F248" s="203" t="s">
        <v>617</v>
      </c>
      <c r="G248" s="204" t="s">
        <v>501</v>
      </c>
      <c r="H248" s="205">
        <v>15.298</v>
      </c>
      <c r="I248" s="206"/>
      <c r="J248" s="207">
        <f>ROUND(I248*H248,2)</f>
        <v>0</v>
      </c>
      <c r="K248" s="203" t="s">
        <v>414</v>
      </c>
      <c r="L248" s="57"/>
      <c r="M248" s="208" t="s">
        <v>36</v>
      </c>
      <c r="N248" s="209" t="s">
        <v>50</v>
      </c>
      <c r="O248" s="38"/>
      <c r="P248" s="210">
        <f>O248*H248</f>
        <v>0</v>
      </c>
      <c r="Q248" s="210">
        <v>0</v>
      </c>
      <c r="R248" s="210">
        <f>Q248*H248</f>
        <v>0</v>
      </c>
      <c r="S248" s="210">
        <v>0</v>
      </c>
      <c r="T248" s="211">
        <f>S248*H248</f>
        <v>0</v>
      </c>
      <c r="AR248" s="19" t="s">
        <v>415</v>
      </c>
      <c r="AT248" s="19" t="s">
        <v>410</v>
      </c>
      <c r="AU248" s="19" t="s">
        <v>94</v>
      </c>
      <c r="AY248" s="19" t="s">
        <v>406</v>
      </c>
      <c r="BE248" s="212">
        <f>IF(N248="základní",J248,0)</f>
        <v>0</v>
      </c>
      <c r="BF248" s="212">
        <f>IF(N248="snížená",J248,0)</f>
        <v>0</v>
      </c>
      <c r="BG248" s="212">
        <f>IF(N248="zákl. přenesená",J248,0)</f>
        <v>0</v>
      </c>
      <c r="BH248" s="212">
        <f>IF(N248="sníž. přenesená",J248,0)</f>
        <v>0</v>
      </c>
      <c r="BI248" s="212">
        <f>IF(N248="nulová",J248,0)</f>
        <v>0</v>
      </c>
      <c r="BJ248" s="19" t="s">
        <v>23</v>
      </c>
      <c r="BK248" s="212">
        <f>ROUND(I248*H248,2)</f>
        <v>0</v>
      </c>
      <c r="BL248" s="19" t="s">
        <v>415</v>
      </c>
      <c r="BM248" s="19" t="s">
        <v>658</v>
      </c>
    </row>
    <row r="249" spans="2:65" s="1" customFormat="1" ht="22.5" customHeight="1" x14ac:dyDescent="0.3">
      <c r="B249" s="37"/>
      <c r="C249" s="201" t="s">
        <v>659</v>
      </c>
      <c r="D249" s="201" t="s">
        <v>410</v>
      </c>
      <c r="E249" s="202" t="s">
        <v>620</v>
      </c>
      <c r="F249" s="203" t="s">
        <v>621</v>
      </c>
      <c r="G249" s="204" t="s">
        <v>501</v>
      </c>
      <c r="H249" s="205">
        <v>336.55599999999998</v>
      </c>
      <c r="I249" s="206"/>
      <c r="J249" s="207">
        <f>ROUND(I249*H249,2)</f>
        <v>0</v>
      </c>
      <c r="K249" s="203" t="s">
        <v>414</v>
      </c>
      <c r="L249" s="57"/>
      <c r="M249" s="208" t="s">
        <v>36</v>
      </c>
      <c r="N249" s="209" t="s">
        <v>50</v>
      </c>
      <c r="O249" s="38"/>
      <c r="P249" s="210">
        <f>O249*H249</f>
        <v>0</v>
      </c>
      <c r="Q249" s="210">
        <v>0</v>
      </c>
      <c r="R249" s="210">
        <f>Q249*H249</f>
        <v>0</v>
      </c>
      <c r="S249" s="210">
        <v>0</v>
      </c>
      <c r="T249" s="211">
        <f>S249*H249</f>
        <v>0</v>
      </c>
      <c r="AR249" s="19" t="s">
        <v>415</v>
      </c>
      <c r="AT249" s="19" t="s">
        <v>410</v>
      </c>
      <c r="AU249" s="19" t="s">
        <v>94</v>
      </c>
      <c r="AY249" s="19" t="s">
        <v>406</v>
      </c>
      <c r="BE249" s="212">
        <f>IF(N249="základní",J249,0)</f>
        <v>0</v>
      </c>
      <c r="BF249" s="212">
        <f>IF(N249="snížená",J249,0)</f>
        <v>0</v>
      </c>
      <c r="BG249" s="212">
        <f>IF(N249="zákl. přenesená",J249,0)</f>
        <v>0</v>
      </c>
      <c r="BH249" s="212">
        <f>IF(N249="sníž. přenesená",J249,0)</f>
        <v>0</v>
      </c>
      <c r="BI249" s="212">
        <f>IF(N249="nulová",J249,0)</f>
        <v>0</v>
      </c>
      <c r="BJ249" s="19" t="s">
        <v>23</v>
      </c>
      <c r="BK249" s="212">
        <f>ROUND(I249*H249,2)</f>
        <v>0</v>
      </c>
      <c r="BL249" s="19" t="s">
        <v>415</v>
      </c>
      <c r="BM249" s="19" t="s">
        <v>660</v>
      </c>
    </row>
    <row r="250" spans="2:65" s="13" customFormat="1" x14ac:dyDescent="0.3">
      <c r="B250" s="225"/>
      <c r="C250" s="226"/>
      <c r="D250" s="247" t="s">
        <v>417</v>
      </c>
      <c r="E250" s="226"/>
      <c r="F250" s="252" t="s">
        <v>661</v>
      </c>
      <c r="G250" s="226"/>
      <c r="H250" s="253">
        <v>336.55599999999998</v>
      </c>
      <c r="I250" s="230"/>
      <c r="J250" s="226"/>
      <c r="K250" s="226"/>
      <c r="L250" s="231"/>
      <c r="M250" s="232"/>
      <c r="N250" s="233"/>
      <c r="O250" s="233"/>
      <c r="P250" s="233"/>
      <c r="Q250" s="233"/>
      <c r="R250" s="233"/>
      <c r="S250" s="233"/>
      <c r="T250" s="234"/>
      <c r="AT250" s="235" t="s">
        <v>417</v>
      </c>
      <c r="AU250" s="235" t="s">
        <v>94</v>
      </c>
      <c r="AV250" s="13" t="s">
        <v>87</v>
      </c>
      <c r="AW250" s="13" t="s">
        <v>4</v>
      </c>
      <c r="AX250" s="13" t="s">
        <v>23</v>
      </c>
      <c r="AY250" s="235" t="s">
        <v>406</v>
      </c>
    </row>
    <row r="251" spans="2:65" s="1" customFormat="1" ht="22.5" customHeight="1" x14ac:dyDescent="0.3">
      <c r="B251" s="37"/>
      <c r="C251" s="201" t="s">
        <v>662</v>
      </c>
      <c r="D251" s="201" t="s">
        <v>410</v>
      </c>
      <c r="E251" s="202" t="s">
        <v>509</v>
      </c>
      <c r="F251" s="203" t="s">
        <v>510</v>
      </c>
      <c r="G251" s="204" t="s">
        <v>501</v>
      </c>
      <c r="H251" s="205">
        <v>15.298</v>
      </c>
      <c r="I251" s="206"/>
      <c r="J251" s="207">
        <f>ROUND(I251*H251,2)</f>
        <v>0</v>
      </c>
      <c r="K251" s="203" t="s">
        <v>36</v>
      </c>
      <c r="L251" s="57"/>
      <c r="M251" s="208" t="s">
        <v>36</v>
      </c>
      <c r="N251" s="209" t="s">
        <v>50</v>
      </c>
      <c r="O251" s="38"/>
      <c r="P251" s="210">
        <f>O251*H251</f>
        <v>0</v>
      </c>
      <c r="Q251" s="210">
        <v>0</v>
      </c>
      <c r="R251" s="210">
        <f>Q251*H251</f>
        <v>0</v>
      </c>
      <c r="S251" s="210">
        <v>0</v>
      </c>
      <c r="T251" s="211">
        <f>S251*H251</f>
        <v>0</v>
      </c>
      <c r="AR251" s="19" t="s">
        <v>415</v>
      </c>
      <c r="AT251" s="19" t="s">
        <v>410</v>
      </c>
      <c r="AU251" s="19" t="s">
        <v>94</v>
      </c>
      <c r="AY251" s="19" t="s">
        <v>406</v>
      </c>
      <c r="BE251" s="212">
        <f>IF(N251="základní",J251,0)</f>
        <v>0</v>
      </c>
      <c r="BF251" s="212">
        <f>IF(N251="snížená",J251,0)</f>
        <v>0</v>
      </c>
      <c r="BG251" s="212">
        <f>IF(N251="zákl. přenesená",J251,0)</f>
        <v>0</v>
      </c>
      <c r="BH251" s="212">
        <f>IF(N251="sníž. přenesená",J251,0)</f>
        <v>0</v>
      </c>
      <c r="BI251" s="212">
        <f>IF(N251="nulová",J251,0)</f>
        <v>0</v>
      </c>
      <c r="BJ251" s="19" t="s">
        <v>23</v>
      </c>
      <c r="BK251" s="212">
        <f>ROUND(I251*H251,2)</f>
        <v>0</v>
      </c>
      <c r="BL251" s="19" t="s">
        <v>415</v>
      </c>
      <c r="BM251" s="19" t="s">
        <v>663</v>
      </c>
    </row>
    <row r="252" spans="2:65" s="1" customFormat="1" ht="22.5" customHeight="1" x14ac:dyDescent="0.3">
      <c r="B252" s="37"/>
      <c r="C252" s="201" t="s">
        <v>664</v>
      </c>
      <c r="D252" s="201" t="s">
        <v>410</v>
      </c>
      <c r="E252" s="202" t="s">
        <v>665</v>
      </c>
      <c r="F252" s="203" t="s">
        <v>666</v>
      </c>
      <c r="G252" s="204" t="s">
        <v>466</v>
      </c>
      <c r="H252" s="205">
        <v>24.004999999999999</v>
      </c>
      <c r="I252" s="206"/>
      <c r="J252" s="207">
        <f>ROUND(I252*H252,2)</f>
        <v>0</v>
      </c>
      <c r="K252" s="203" t="s">
        <v>414</v>
      </c>
      <c r="L252" s="57"/>
      <c r="M252" s="208" t="s">
        <v>36</v>
      </c>
      <c r="N252" s="209" t="s">
        <v>50</v>
      </c>
      <c r="O252" s="38"/>
      <c r="P252" s="210">
        <f>O252*H252</f>
        <v>0</v>
      </c>
      <c r="Q252" s="210">
        <v>0</v>
      </c>
      <c r="R252" s="210">
        <f>Q252*H252</f>
        <v>0</v>
      </c>
      <c r="S252" s="210">
        <v>0.316</v>
      </c>
      <c r="T252" s="211">
        <f>S252*H252</f>
        <v>7.5855799999999993</v>
      </c>
      <c r="AR252" s="19" t="s">
        <v>415</v>
      </c>
      <c r="AT252" s="19" t="s">
        <v>410</v>
      </c>
      <c r="AU252" s="19" t="s">
        <v>94</v>
      </c>
      <c r="AY252" s="19" t="s">
        <v>406</v>
      </c>
      <c r="BE252" s="212">
        <f>IF(N252="základní",J252,0)</f>
        <v>0</v>
      </c>
      <c r="BF252" s="212">
        <f>IF(N252="snížená",J252,0)</f>
        <v>0</v>
      </c>
      <c r="BG252" s="212">
        <f>IF(N252="zákl. přenesená",J252,0)</f>
        <v>0</v>
      </c>
      <c r="BH252" s="212">
        <f>IF(N252="sníž. přenesená",J252,0)</f>
        <v>0</v>
      </c>
      <c r="BI252" s="212">
        <f>IF(N252="nulová",J252,0)</f>
        <v>0</v>
      </c>
      <c r="BJ252" s="19" t="s">
        <v>23</v>
      </c>
      <c r="BK252" s="212">
        <f>ROUND(I252*H252,2)</f>
        <v>0</v>
      </c>
      <c r="BL252" s="19" t="s">
        <v>415</v>
      </c>
      <c r="BM252" s="19" t="s">
        <v>667</v>
      </c>
    </row>
    <row r="253" spans="2:65" s="12" customFormat="1" x14ac:dyDescent="0.3">
      <c r="B253" s="213"/>
      <c r="C253" s="214"/>
      <c r="D253" s="215" t="s">
        <v>417</v>
      </c>
      <c r="E253" s="216" t="s">
        <v>36</v>
      </c>
      <c r="F253" s="217" t="s">
        <v>668</v>
      </c>
      <c r="G253" s="214"/>
      <c r="H253" s="218" t="s">
        <v>36</v>
      </c>
      <c r="I253" s="219"/>
      <c r="J253" s="214"/>
      <c r="K253" s="214"/>
      <c r="L253" s="220"/>
      <c r="M253" s="221"/>
      <c r="N253" s="222"/>
      <c r="O253" s="222"/>
      <c r="P253" s="222"/>
      <c r="Q253" s="222"/>
      <c r="R253" s="222"/>
      <c r="S253" s="222"/>
      <c r="T253" s="223"/>
      <c r="AT253" s="224" t="s">
        <v>417</v>
      </c>
      <c r="AU253" s="224" t="s">
        <v>94</v>
      </c>
      <c r="AV253" s="12" t="s">
        <v>23</v>
      </c>
      <c r="AW253" s="12" t="s">
        <v>43</v>
      </c>
      <c r="AX253" s="12" t="s">
        <v>79</v>
      </c>
      <c r="AY253" s="224" t="s">
        <v>406</v>
      </c>
    </row>
    <row r="254" spans="2:65" s="12" customFormat="1" x14ac:dyDescent="0.3">
      <c r="B254" s="213"/>
      <c r="C254" s="214"/>
      <c r="D254" s="215" t="s">
        <v>417</v>
      </c>
      <c r="E254" s="216" t="s">
        <v>36</v>
      </c>
      <c r="F254" s="217" t="s">
        <v>669</v>
      </c>
      <c r="G254" s="214"/>
      <c r="H254" s="218" t="s">
        <v>36</v>
      </c>
      <c r="I254" s="219"/>
      <c r="J254" s="214"/>
      <c r="K254" s="214"/>
      <c r="L254" s="220"/>
      <c r="M254" s="221"/>
      <c r="N254" s="222"/>
      <c r="O254" s="222"/>
      <c r="P254" s="222"/>
      <c r="Q254" s="222"/>
      <c r="R254" s="222"/>
      <c r="S254" s="222"/>
      <c r="T254" s="223"/>
      <c r="AT254" s="224" t="s">
        <v>417</v>
      </c>
      <c r="AU254" s="224" t="s">
        <v>94</v>
      </c>
      <c r="AV254" s="12" t="s">
        <v>23</v>
      </c>
      <c r="AW254" s="12" t="s">
        <v>43</v>
      </c>
      <c r="AX254" s="12" t="s">
        <v>79</v>
      </c>
      <c r="AY254" s="224" t="s">
        <v>406</v>
      </c>
    </row>
    <row r="255" spans="2:65" s="12" customFormat="1" x14ac:dyDescent="0.3">
      <c r="B255" s="213"/>
      <c r="C255" s="214"/>
      <c r="D255" s="215" t="s">
        <v>417</v>
      </c>
      <c r="E255" s="216" t="s">
        <v>36</v>
      </c>
      <c r="F255" s="217" t="s">
        <v>670</v>
      </c>
      <c r="G255" s="214"/>
      <c r="H255" s="218" t="s">
        <v>36</v>
      </c>
      <c r="I255" s="219"/>
      <c r="J255" s="214"/>
      <c r="K255" s="214"/>
      <c r="L255" s="220"/>
      <c r="M255" s="221"/>
      <c r="N255" s="222"/>
      <c r="O255" s="222"/>
      <c r="P255" s="222"/>
      <c r="Q255" s="222"/>
      <c r="R255" s="222"/>
      <c r="S255" s="222"/>
      <c r="T255" s="223"/>
      <c r="AT255" s="224" t="s">
        <v>417</v>
      </c>
      <c r="AU255" s="224" t="s">
        <v>94</v>
      </c>
      <c r="AV255" s="12" t="s">
        <v>23</v>
      </c>
      <c r="AW255" s="12" t="s">
        <v>43</v>
      </c>
      <c r="AX255" s="12" t="s">
        <v>79</v>
      </c>
      <c r="AY255" s="224" t="s">
        <v>406</v>
      </c>
    </row>
    <row r="256" spans="2:65" s="12" customFormat="1" x14ac:dyDescent="0.3">
      <c r="B256" s="213"/>
      <c r="C256" s="214"/>
      <c r="D256" s="215" t="s">
        <v>417</v>
      </c>
      <c r="E256" s="216" t="s">
        <v>36</v>
      </c>
      <c r="F256" s="217" t="s">
        <v>671</v>
      </c>
      <c r="G256" s="214"/>
      <c r="H256" s="218" t="s">
        <v>36</v>
      </c>
      <c r="I256" s="219"/>
      <c r="J256" s="214"/>
      <c r="K256" s="214"/>
      <c r="L256" s="220"/>
      <c r="M256" s="221"/>
      <c r="N256" s="222"/>
      <c r="O256" s="222"/>
      <c r="P256" s="222"/>
      <c r="Q256" s="222"/>
      <c r="R256" s="222"/>
      <c r="S256" s="222"/>
      <c r="T256" s="223"/>
      <c r="AT256" s="224" t="s">
        <v>417</v>
      </c>
      <c r="AU256" s="224" t="s">
        <v>94</v>
      </c>
      <c r="AV256" s="12" t="s">
        <v>23</v>
      </c>
      <c r="AW256" s="12" t="s">
        <v>43</v>
      </c>
      <c r="AX256" s="12" t="s">
        <v>79</v>
      </c>
      <c r="AY256" s="224" t="s">
        <v>406</v>
      </c>
    </row>
    <row r="257" spans="2:65" s="13" customFormat="1" x14ac:dyDescent="0.3">
      <c r="B257" s="225"/>
      <c r="C257" s="226"/>
      <c r="D257" s="215" t="s">
        <v>417</v>
      </c>
      <c r="E257" s="227" t="s">
        <v>36</v>
      </c>
      <c r="F257" s="228" t="s">
        <v>672</v>
      </c>
      <c r="G257" s="226"/>
      <c r="H257" s="229">
        <v>4.9139999999999997</v>
      </c>
      <c r="I257" s="230"/>
      <c r="J257" s="226"/>
      <c r="K257" s="226"/>
      <c r="L257" s="231"/>
      <c r="M257" s="232"/>
      <c r="N257" s="233"/>
      <c r="O257" s="233"/>
      <c r="P257" s="233"/>
      <c r="Q257" s="233"/>
      <c r="R257" s="233"/>
      <c r="S257" s="233"/>
      <c r="T257" s="234"/>
      <c r="AT257" s="235" t="s">
        <v>417</v>
      </c>
      <c r="AU257" s="235" t="s">
        <v>94</v>
      </c>
      <c r="AV257" s="13" t="s">
        <v>87</v>
      </c>
      <c r="AW257" s="13" t="s">
        <v>43</v>
      </c>
      <c r="AX257" s="13" t="s">
        <v>79</v>
      </c>
      <c r="AY257" s="235" t="s">
        <v>406</v>
      </c>
    </row>
    <row r="258" spans="2:65" s="15" customFormat="1" x14ac:dyDescent="0.3">
      <c r="B258" s="254"/>
      <c r="C258" s="255"/>
      <c r="D258" s="215" t="s">
        <v>417</v>
      </c>
      <c r="E258" s="256" t="s">
        <v>219</v>
      </c>
      <c r="F258" s="257" t="s">
        <v>435</v>
      </c>
      <c r="G258" s="255"/>
      <c r="H258" s="258">
        <v>4.9139999999999997</v>
      </c>
      <c r="I258" s="259"/>
      <c r="J258" s="255"/>
      <c r="K258" s="255"/>
      <c r="L258" s="260"/>
      <c r="M258" s="261"/>
      <c r="N258" s="262"/>
      <c r="O258" s="262"/>
      <c r="P258" s="262"/>
      <c r="Q258" s="262"/>
      <c r="R258" s="262"/>
      <c r="S258" s="262"/>
      <c r="T258" s="263"/>
      <c r="AT258" s="264" t="s">
        <v>417</v>
      </c>
      <c r="AU258" s="264" t="s">
        <v>94</v>
      </c>
      <c r="AV258" s="15" t="s">
        <v>94</v>
      </c>
      <c r="AW258" s="15" t="s">
        <v>43</v>
      </c>
      <c r="AX258" s="15" t="s">
        <v>79</v>
      </c>
      <c r="AY258" s="264" t="s">
        <v>406</v>
      </c>
    </row>
    <row r="259" spans="2:65" s="12" customFormat="1" x14ac:dyDescent="0.3">
      <c r="B259" s="213"/>
      <c r="C259" s="214"/>
      <c r="D259" s="215" t="s">
        <v>417</v>
      </c>
      <c r="E259" s="216" t="s">
        <v>36</v>
      </c>
      <c r="F259" s="217" t="s">
        <v>673</v>
      </c>
      <c r="G259" s="214"/>
      <c r="H259" s="218" t="s">
        <v>36</v>
      </c>
      <c r="I259" s="219"/>
      <c r="J259" s="214"/>
      <c r="K259" s="214"/>
      <c r="L259" s="220"/>
      <c r="M259" s="221"/>
      <c r="N259" s="222"/>
      <c r="O259" s="222"/>
      <c r="P259" s="222"/>
      <c r="Q259" s="222"/>
      <c r="R259" s="222"/>
      <c r="S259" s="222"/>
      <c r="T259" s="223"/>
      <c r="AT259" s="224" t="s">
        <v>417</v>
      </c>
      <c r="AU259" s="224" t="s">
        <v>94</v>
      </c>
      <c r="AV259" s="12" t="s">
        <v>23</v>
      </c>
      <c r="AW259" s="12" t="s">
        <v>43</v>
      </c>
      <c r="AX259" s="12" t="s">
        <v>79</v>
      </c>
      <c r="AY259" s="224" t="s">
        <v>406</v>
      </c>
    </row>
    <row r="260" spans="2:65" s="12" customFormat="1" x14ac:dyDescent="0.3">
      <c r="B260" s="213"/>
      <c r="C260" s="214"/>
      <c r="D260" s="215" t="s">
        <v>417</v>
      </c>
      <c r="E260" s="216" t="s">
        <v>36</v>
      </c>
      <c r="F260" s="217" t="s">
        <v>674</v>
      </c>
      <c r="G260" s="214"/>
      <c r="H260" s="218" t="s">
        <v>36</v>
      </c>
      <c r="I260" s="219"/>
      <c r="J260" s="214"/>
      <c r="K260" s="214"/>
      <c r="L260" s="220"/>
      <c r="M260" s="221"/>
      <c r="N260" s="222"/>
      <c r="O260" s="222"/>
      <c r="P260" s="222"/>
      <c r="Q260" s="222"/>
      <c r="R260" s="222"/>
      <c r="S260" s="222"/>
      <c r="T260" s="223"/>
      <c r="AT260" s="224" t="s">
        <v>417</v>
      </c>
      <c r="AU260" s="224" t="s">
        <v>94</v>
      </c>
      <c r="AV260" s="12" t="s">
        <v>23</v>
      </c>
      <c r="AW260" s="12" t="s">
        <v>43</v>
      </c>
      <c r="AX260" s="12" t="s">
        <v>79</v>
      </c>
      <c r="AY260" s="224" t="s">
        <v>406</v>
      </c>
    </row>
    <row r="261" spans="2:65" s="12" customFormat="1" x14ac:dyDescent="0.3">
      <c r="B261" s="213"/>
      <c r="C261" s="214"/>
      <c r="D261" s="215" t="s">
        <v>417</v>
      </c>
      <c r="E261" s="216" t="s">
        <v>36</v>
      </c>
      <c r="F261" s="217" t="s">
        <v>675</v>
      </c>
      <c r="G261" s="214"/>
      <c r="H261" s="218" t="s">
        <v>36</v>
      </c>
      <c r="I261" s="219"/>
      <c r="J261" s="214"/>
      <c r="K261" s="214"/>
      <c r="L261" s="220"/>
      <c r="M261" s="221"/>
      <c r="N261" s="222"/>
      <c r="O261" s="222"/>
      <c r="P261" s="222"/>
      <c r="Q261" s="222"/>
      <c r="R261" s="222"/>
      <c r="S261" s="222"/>
      <c r="T261" s="223"/>
      <c r="AT261" s="224" t="s">
        <v>417</v>
      </c>
      <c r="AU261" s="224" t="s">
        <v>94</v>
      </c>
      <c r="AV261" s="12" t="s">
        <v>23</v>
      </c>
      <c r="AW261" s="12" t="s">
        <v>43</v>
      </c>
      <c r="AX261" s="12" t="s">
        <v>79</v>
      </c>
      <c r="AY261" s="224" t="s">
        <v>406</v>
      </c>
    </row>
    <row r="262" spans="2:65" s="13" customFormat="1" x14ac:dyDescent="0.3">
      <c r="B262" s="225"/>
      <c r="C262" s="226"/>
      <c r="D262" s="215" t="s">
        <v>417</v>
      </c>
      <c r="E262" s="227" t="s">
        <v>36</v>
      </c>
      <c r="F262" s="228" t="s">
        <v>676</v>
      </c>
      <c r="G262" s="226"/>
      <c r="H262" s="229">
        <v>19.091000000000001</v>
      </c>
      <c r="I262" s="230"/>
      <c r="J262" s="226"/>
      <c r="K262" s="226"/>
      <c r="L262" s="231"/>
      <c r="M262" s="232"/>
      <c r="N262" s="233"/>
      <c r="O262" s="233"/>
      <c r="P262" s="233"/>
      <c r="Q262" s="233"/>
      <c r="R262" s="233"/>
      <c r="S262" s="233"/>
      <c r="T262" s="234"/>
      <c r="AT262" s="235" t="s">
        <v>417</v>
      </c>
      <c r="AU262" s="235" t="s">
        <v>94</v>
      </c>
      <c r="AV262" s="13" t="s">
        <v>87</v>
      </c>
      <c r="AW262" s="13" t="s">
        <v>43</v>
      </c>
      <c r="AX262" s="13" t="s">
        <v>79</v>
      </c>
      <c r="AY262" s="235" t="s">
        <v>406</v>
      </c>
    </row>
    <row r="263" spans="2:65" s="15" customFormat="1" x14ac:dyDescent="0.3">
      <c r="B263" s="254"/>
      <c r="C263" s="255"/>
      <c r="D263" s="215" t="s">
        <v>417</v>
      </c>
      <c r="E263" s="256" t="s">
        <v>677</v>
      </c>
      <c r="F263" s="257" t="s">
        <v>435</v>
      </c>
      <c r="G263" s="255"/>
      <c r="H263" s="258">
        <v>19.091000000000001</v>
      </c>
      <c r="I263" s="259"/>
      <c r="J263" s="255"/>
      <c r="K263" s="255"/>
      <c r="L263" s="260"/>
      <c r="M263" s="261"/>
      <c r="N263" s="262"/>
      <c r="O263" s="262"/>
      <c r="P263" s="262"/>
      <c r="Q263" s="262"/>
      <c r="R263" s="262"/>
      <c r="S263" s="262"/>
      <c r="T263" s="263"/>
      <c r="AT263" s="264" t="s">
        <v>417</v>
      </c>
      <c r="AU263" s="264" t="s">
        <v>94</v>
      </c>
      <c r="AV263" s="15" t="s">
        <v>94</v>
      </c>
      <c r="AW263" s="15" t="s">
        <v>43</v>
      </c>
      <c r="AX263" s="15" t="s">
        <v>79</v>
      </c>
      <c r="AY263" s="264" t="s">
        <v>406</v>
      </c>
    </row>
    <row r="264" spans="2:65" s="14" customFormat="1" x14ac:dyDescent="0.3">
      <c r="B264" s="236"/>
      <c r="C264" s="237"/>
      <c r="D264" s="247" t="s">
        <v>417</v>
      </c>
      <c r="E264" s="248" t="s">
        <v>216</v>
      </c>
      <c r="F264" s="249" t="s">
        <v>421</v>
      </c>
      <c r="G264" s="237"/>
      <c r="H264" s="250">
        <v>24.004999999999999</v>
      </c>
      <c r="I264" s="241"/>
      <c r="J264" s="237"/>
      <c r="K264" s="237"/>
      <c r="L264" s="242"/>
      <c r="M264" s="243"/>
      <c r="N264" s="244"/>
      <c r="O264" s="244"/>
      <c r="P264" s="244"/>
      <c r="Q264" s="244"/>
      <c r="R264" s="244"/>
      <c r="S264" s="244"/>
      <c r="T264" s="245"/>
      <c r="AT264" s="246" t="s">
        <v>417</v>
      </c>
      <c r="AU264" s="246" t="s">
        <v>94</v>
      </c>
      <c r="AV264" s="14" t="s">
        <v>415</v>
      </c>
      <c r="AW264" s="14" t="s">
        <v>43</v>
      </c>
      <c r="AX264" s="14" t="s">
        <v>23</v>
      </c>
      <c r="AY264" s="246" t="s">
        <v>406</v>
      </c>
    </row>
    <row r="265" spans="2:65" s="1" customFormat="1" ht="22.5" customHeight="1" x14ac:dyDescent="0.3">
      <c r="B265" s="37"/>
      <c r="C265" s="201" t="s">
        <v>252</v>
      </c>
      <c r="D265" s="201" t="s">
        <v>410</v>
      </c>
      <c r="E265" s="202" t="s">
        <v>678</v>
      </c>
      <c r="F265" s="203" t="s">
        <v>679</v>
      </c>
      <c r="G265" s="204" t="s">
        <v>596</v>
      </c>
      <c r="H265" s="205">
        <v>21.1</v>
      </c>
      <c r="I265" s="206"/>
      <c r="J265" s="207">
        <f>ROUND(I265*H265,2)</f>
        <v>0</v>
      </c>
      <c r="K265" s="203" t="s">
        <v>414</v>
      </c>
      <c r="L265" s="57"/>
      <c r="M265" s="208" t="s">
        <v>36</v>
      </c>
      <c r="N265" s="209" t="s">
        <v>50</v>
      </c>
      <c r="O265" s="38"/>
      <c r="P265" s="210">
        <f>O265*H265</f>
        <v>0</v>
      </c>
      <c r="Q265" s="210">
        <v>0</v>
      </c>
      <c r="R265" s="210">
        <f>Q265*H265</f>
        <v>0</v>
      </c>
      <c r="S265" s="210">
        <v>0</v>
      </c>
      <c r="T265" s="211">
        <f>S265*H265</f>
        <v>0</v>
      </c>
      <c r="AR265" s="19" t="s">
        <v>415</v>
      </c>
      <c r="AT265" s="19" t="s">
        <v>410</v>
      </c>
      <c r="AU265" s="19" t="s">
        <v>94</v>
      </c>
      <c r="AY265" s="19" t="s">
        <v>406</v>
      </c>
      <c r="BE265" s="212">
        <f>IF(N265="základní",J265,0)</f>
        <v>0</v>
      </c>
      <c r="BF265" s="212">
        <f>IF(N265="snížená",J265,0)</f>
        <v>0</v>
      </c>
      <c r="BG265" s="212">
        <f>IF(N265="zákl. přenesená",J265,0)</f>
        <v>0</v>
      </c>
      <c r="BH265" s="212">
        <f>IF(N265="sníž. přenesená",J265,0)</f>
        <v>0</v>
      </c>
      <c r="BI265" s="212">
        <f>IF(N265="nulová",J265,0)</f>
        <v>0</v>
      </c>
      <c r="BJ265" s="19" t="s">
        <v>23</v>
      </c>
      <c r="BK265" s="212">
        <f>ROUND(I265*H265,2)</f>
        <v>0</v>
      </c>
      <c r="BL265" s="19" t="s">
        <v>415</v>
      </c>
      <c r="BM265" s="19" t="s">
        <v>680</v>
      </c>
    </row>
    <row r="266" spans="2:65" s="12" customFormat="1" x14ac:dyDescent="0.3">
      <c r="B266" s="213"/>
      <c r="C266" s="214"/>
      <c r="D266" s="215" t="s">
        <v>417</v>
      </c>
      <c r="E266" s="216" t="s">
        <v>36</v>
      </c>
      <c r="F266" s="217" t="s">
        <v>668</v>
      </c>
      <c r="G266" s="214"/>
      <c r="H266" s="218" t="s">
        <v>36</v>
      </c>
      <c r="I266" s="219"/>
      <c r="J266" s="214"/>
      <c r="K266" s="214"/>
      <c r="L266" s="220"/>
      <c r="M266" s="221"/>
      <c r="N266" s="222"/>
      <c r="O266" s="222"/>
      <c r="P266" s="222"/>
      <c r="Q266" s="222"/>
      <c r="R266" s="222"/>
      <c r="S266" s="222"/>
      <c r="T266" s="223"/>
      <c r="AT266" s="224" t="s">
        <v>417</v>
      </c>
      <c r="AU266" s="224" t="s">
        <v>94</v>
      </c>
      <c r="AV266" s="12" t="s">
        <v>23</v>
      </c>
      <c r="AW266" s="12" t="s">
        <v>43</v>
      </c>
      <c r="AX266" s="12" t="s">
        <v>79</v>
      </c>
      <c r="AY266" s="224" t="s">
        <v>406</v>
      </c>
    </row>
    <row r="267" spans="2:65" s="12" customFormat="1" x14ac:dyDescent="0.3">
      <c r="B267" s="213"/>
      <c r="C267" s="214"/>
      <c r="D267" s="215" t="s">
        <v>417</v>
      </c>
      <c r="E267" s="216" t="s">
        <v>36</v>
      </c>
      <c r="F267" s="217" t="s">
        <v>669</v>
      </c>
      <c r="G267" s="214"/>
      <c r="H267" s="218" t="s">
        <v>36</v>
      </c>
      <c r="I267" s="219"/>
      <c r="J267" s="214"/>
      <c r="K267" s="214"/>
      <c r="L267" s="220"/>
      <c r="M267" s="221"/>
      <c r="N267" s="222"/>
      <c r="O267" s="222"/>
      <c r="P267" s="222"/>
      <c r="Q267" s="222"/>
      <c r="R267" s="222"/>
      <c r="S267" s="222"/>
      <c r="T267" s="223"/>
      <c r="AT267" s="224" t="s">
        <v>417</v>
      </c>
      <c r="AU267" s="224" t="s">
        <v>94</v>
      </c>
      <c r="AV267" s="12" t="s">
        <v>23</v>
      </c>
      <c r="AW267" s="12" t="s">
        <v>43</v>
      </c>
      <c r="AX267" s="12" t="s">
        <v>79</v>
      </c>
      <c r="AY267" s="224" t="s">
        <v>406</v>
      </c>
    </row>
    <row r="268" spans="2:65" s="12" customFormat="1" x14ac:dyDescent="0.3">
      <c r="B268" s="213"/>
      <c r="C268" s="214"/>
      <c r="D268" s="215" t="s">
        <v>417</v>
      </c>
      <c r="E268" s="216" t="s">
        <v>36</v>
      </c>
      <c r="F268" s="217" t="s">
        <v>670</v>
      </c>
      <c r="G268" s="214"/>
      <c r="H268" s="218" t="s">
        <v>36</v>
      </c>
      <c r="I268" s="219"/>
      <c r="J268" s="214"/>
      <c r="K268" s="214"/>
      <c r="L268" s="220"/>
      <c r="M268" s="221"/>
      <c r="N268" s="222"/>
      <c r="O268" s="222"/>
      <c r="P268" s="222"/>
      <c r="Q268" s="222"/>
      <c r="R268" s="222"/>
      <c r="S268" s="222"/>
      <c r="T268" s="223"/>
      <c r="AT268" s="224" t="s">
        <v>417</v>
      </c>
      <c r="AU268" s="224" t="s">
        <v>94</v>
      </c>
      <c r="AV268" s="12" t="s">
        <v>23</v>
      </c>
      <c r="AW268" s="12" t="s">
        <v>43</v>
      </c>
      <c r="AX268" s="12" t="s">
        <v>79</v>
      </c>
      <c r="AY268" s="224" t="s">
        <v>406</v>
      </c>
    </row>
    <row r="269" spans="2:65" s="12" customFormat="1" x14ac:dyDescent="0.3">
      <c r="B269" s="213"/>
      <c r="C269" s="214"/>
      <c r="D269" s="215" t="s">
        <v>417</v>
      </c>
      <c r="E269" s="216" t="s">
        <v>36</v>
      </c>
      <c r="F269" s="217" t="s">
        <v>671</v>
      </c>
      <c r="G269" s="214"/>
      <c r="H269" s="218" t="s">
        <v>36</v>
      </c>
      <c r="I269" s="219"/>
      <c r="J269" s="214"/>
      <c r="K269" s="214"/>
      <c r="L269" s="220"/>
      <c r="M269" s="221"/>
      <c r="N269" s="222"/>
      <c r="O269" s="222"/>
      <c r="P269" s="222"/>
      <c r="Q269" s="222"/>
      <c r="R269" s="222"/>
      <c r="S269" s="222"/>
      <c r="T269" s="223"/>
      <c r="AT269" s="224" t="s">
        <v>417</v>
      </c>
      <c r="AU269" s="224" t="s">
        <v>94</v>
      </c>
      <c r="AV269" s="12" t="s">
        <v>23</v>
      </c>
      <c r="AW269" s="12" t="s">
        <v>43</v>
      </c>
      <c r="AX269" s="12" t="s">
        <v>79</v>
      </c>
      <c r="AY269" s="224" t="s">
        <v>406</v>
      </c>
    </row>
    <row r="270" spans="2:65" s="13" customFormat="1" x14ac:dyDescent="0.3">
      <c r="B270" s="225"/>
      <c r="C270" s="226"/>
      <c r="D270" s="215" t="s">
        <v>417</v>
      </c>
      <c r="E270" s="227" t="s">
        <v>36</v>
      </c>
      <c r="F270" s="228" t="s">
        <v>681</v>
      </c>
      <c r="G270" s="226"/>
      <c r="H270" s="229">
        <v>7.56</v>
      </c>
      <c r="I270" s="230"/>
      <c r="J270" s="226"/>
      <c r="K270" s="226"/>
      <c r="L270" s="231"/>
      <c r="M270" s="232"/>
      <c r="N270" s="233"/>
      <c r="O270" s="233"/>
      <c r="P270" s="233"/>
      <c r="Q270" s="233"/>
      <c r="R270" s="233"/>
      <c r="S270" s="233"/>
      <c r="T270" s="234"/>
      <c r="AT270" s="235" t="s">
        <v>417</v>
      </c>
      <c r="AU270" s="235" t="s">
        <v>94</v>
      </c>
      <c r="AV270" s="13" t="s">
        <v>87</v>
      </c>
      <c r="AW270" s="13" t="s">
        <v>43</v>
      </c>
      <c r="AX270" s="13" t="s">
        <v>79</v>
      </c>
      <c r="AY270" s="235" t="s">
        <v>406</v>
      </c>
    </row>
    <row r="271" spans="2:65" s="12" customFormat="1" x14ac:dyDescent="0.3">
      <c r="B271" s="213"/>
      <c r="C271" s="214"/>
      <c r="D271" s="215" t="s">
        <v>417</v>
      </c>
      <c r="E271" s="216" t="s">
        <v>36</v>
      </c>
      <c r="F271" s="217" t="s">
        <v>673</v>
      </c>
      <c r="G271" s="214"/>
      <c r="H271" s="218" t="s">
        <v>36</v>
      </c>
      <c r="I271" s="219"/>
      <c r="J271" s="214"/>
      <c r="K271" s="214"/>
      <c r="L271" s="220"/>
      <c r="M271" s="221"/>
      <c r="N271" s="222"/>
      <c r="O271" s="222"/>
      <c r="P271" s="222"/>
      <c r="Q271" s="222"/>
      <c r="R271" s="222"/>
      <c r="S271" s="222"/>
      <c r="T271" s="223"/>
      <c r="AT271" s="224" t="s">
        <v>417</v>
      </c>
      <c r="AU271" s="224" t="s">
        <v>94</v>
      </c>
      <c r="AV271" s="12" t="s">
        <v>23</v>
      </c>
      <c r="AW271" s="12" t="s">
        <v>43</v>
      </c>
      <c r="AX271" s="12" t="s">
        <v>79</v>
      </c>
      <c r="AY271" s="224" t="s">
        <v>406</v>
      </c>
    </row>
    <row r="272" spans="2:65" s="12" customFormat="1" x14ac:dyDescent="0.3">
      <c r="B272" s="213"/>
      <c r="C272" s="214"/>
      <c r="D272" s="215" t="s">
        <v>417</v>
      </c>
      <c r="E272" s="216" t="s">
        <v>36</v>
      </c>
      <c r="F272" s="217" t="s">
        <v>674</v>
      </c>
      <c r="G272" s="214"/>
      <c r="H272" s="218" t="s">
        <v>36</v>
      </c>
      <c r="I272" s="219"/>
      <c r="J272" s="214"/>
      <c r="K272" s="214"/>
      <c r="L272" s="220"/>
      <c r="M272" s="221"/>
      <c r="N272" s="222"/>
      <c r="O272" s="222"/>
      <c r="P272" s="222"/>
      <c r="Q272" s="222"/>
      <c r="R272" s="222"/>
      <c r="S272" s="222"/>
      <c r="T272" s="223"/>
      <c r="AT272" s="224" t="s">
        <v>417</v>
      </c>
      <c r="AU272" s="224" t="s">
        <v>94</v>
      </c>
      <c r="AV272" s="12" t="s">
        <v>23</v>
      </c>
      <c r="AW272" s="12" t="s">
        <v>43</v>
      </c>
      <c r="AX272" s="12" t="s">
        <v>79</v>
      </c>
      <c r="AY272" s="224" t="s">
        <v>406</v>
      </c>
    </row>
    <row r="273" spans="2:65" s="12" customFormat="1" x14ac:dyDescent="0.3">
      <c r="B273" s="213"/>
      <c r="C273" s="214"/>
      <c r="D273" s="215" t="s">
        <v>417</v>
      </c>
      <c r="E273" s="216" t="s">
        <v>36</v>
      </c>
      <c r="F273" s="217" t="s">
        <v>675</v>
      </c>
      <c r="G273" s="214"/>
      <c r="H273" s="218" t="s">
        <v>36</v>
      </c>
      <c r="I273" s="219"/>
      <c r="J273" s="214"/>
      <c r="K273" s="214"/>
      <c r="L273" s="220"/>
      <c r="M273" s="221"/>
      <c r="N273" s="222"/>
      <c r="O273" s="222"/>
      <c r="P273" s="222"/>
      <c r="Q273" s="222"/>
      <c r="R273" s="222"/>
      <c r="S273" s="222"/>
      <c r="T273" s="223"/>
      <c r="AT273" s="224" t="s">
        <v>417</v>
      </c>
      <c r="AU273" s="224" t="s">
        <v>94</v>
      </c>
      <c r="AV273" s="12" t="s">
        <v>23</v>
      </c>
      <c r="AW273" s="12" t="s">
        <v>43</v>
      </c>
      <c r="AX273" s="12" t="s">
        <v>79</v>
      </c>
      <c r="AY273" s="224" t="s">
        <v>406</v>
      </c>
    </row>
    <row r="274" spans="2:65" s="13" customFormat="1" x14ac:dyDescent="0.3">
      <c r="B274" s="225"/>
      <c r="C274" s="226"/>
      <c r="D274" s="215" t="s">
        <v>417</v>
      </c>
      <c r="E274" s="227" t="s">
        <v>36</v>
      </c>
      <c r="F274" s="228" t="s">
        <v>682</v>
      </c>
      <c r="G274" s="226"/>
      <c r="H274" s="229">
        <v>13.54</v>
      </c>
      <c r="I274" s="230"/>
      <c r="J274" s="226"/>
      <c r="K274" s="226"/>
      <c r="L274" s="231"/>
      <c r="M274" s="232"/>
      <c r="N274" s="233"/>
      <c r="O274" s="233"/>
      <c r="P274" s="233"/>
      <c r="Q274" s="233"/>
      <c r="R274" s="233"/>
      <c r="S274" s="233"/>
      <c r="T274" s="234"/>
      <c r="AT274" s="235" t="s">
        <v>417</v>
      </c>
      <c r="AU274" s="235" t="s">
        <v>94</v>
      </c>
      <c r="AV274" s="13" t="s">
        <v>87</v>
      </c>
      <c r="AW274" s="13" t="s">
        <v>43</v>
      </c>
      <c r="AX274" s="13" t="s">
        <v>79</v>
      </c>
      <c r="AY274" s="235" t="s">
        <v>406</v>
      </c>
    </row>
    <row r="275" spans="2:65" s="14" customFormat="1" x14ac:dyDescent="0.3">
      <c r="B275" s="236"/>
      <c r="C275" s="237"/>
      <c r="D275" s="247" t="s">
        <v>417</v>
      </c>
      <c r="E275" s="248" t="s">
        <v>36</v>
      </c>
      <c r="F275" s="249" t="s">
        <v>421</v>
      </c>
      <c r="G275" s="237"/>
      <c r="H275" s="250">
        <v>21.1</v>
      </c>
      <c r="I275" s="241"/>
      <c r="J275" s="237"/>
      <c r="K275" s="237"/>
      <c r="L275" s="242"/>
      <c r="M275" s="243"/>
      <c r="N275" s="244"/>
      <c r="O275" s="244"/>
      <c r="P275" s="244"/>
      <c r="Q275" s="244"/>
      <c r="R275" s="244"/>
      <c r="S275" s="244"/>
      <c r="T275" s="245"/>
      <c r="AT275" s="246" t="s">
        <v>417</v>
      </c>
      <c r="AU275" s="246" t="s">
        <v>94</v>
      </c>
      <c r="AV275" s="14" t="s">
        <v>415</v>
      </c>
      <c r="AW275" s="14" t="s">
        <v>43</v>
      </c>
      <c r="AX275" s="14" t="s">
        <v>23</v>
      </c>
      <c r="AY275" s="246" t="s">
        <v>406</v>
      </c>
    </row>
    <row r="276" spans="2:65" s="1" customFormat="1" ht="22.5" customHeight="1" x14ac:dyDescent="0.3">
      <c r="B276" s="37"/>
      <c r="C276" s="201" t="s">
        <v>683</v>
      </c>
      <c r="D276" s="201" t="s">
        <v>410</v>
      </c>
      <c r="E276" s="202" t="s">
        <v>684</v>
      </c>
      <c r="F276" s="203" t="s">
        <v>685</v>
      </c>
      <c r="G276" s="204" t="s">
        <v>466</v>
      </c>
      <c r="H276" s="205">
        <v>726</v>
      </c>
      <c r="I276" s="206"/>
      <c r="J276" s="207">
        <f>ROUND(I276*H276,2)</f>
        <v>0</v>
      </c>
      <c r="K276" s="203" t="s">
        <v>414</v>
      </c>
      <c r="L276" s="57"/>
      <c r="M276" s="208" t="s">
        <v>36</v>
      </c>
      <c r="N276" s="209" t="s">
        <v>50</v>
      </c>
      <c r="O276" s="38"/>
      <c r="P276" s="210">
        <f>O276*H276</f>
        <v>0</v>
      </c>
      <c r="Q276" s="210">
        <v>9.0000000000000006E-5</v>
      </c>
      <c r="R276" s="210">
        <f>Q276*H276</f>
        <v>6.5340000000000009E-2</v>
      </c>
      <c r="S276" s="210">
        <v>0.128</v>
      </c>
      <c r="T276" s="211">
        <f>S276*H276</f>
        <v>92.927999999999997</v>
      </c>
      <c r="AR276" s="19" t="s">
        <v>415</v>
      </c>
      <c r="AT276" s="19" t="s">
        <v>410</v>
      </c>
      <c r="AU276" s="19" t="s">
        <v>94</v>
      </c>
      <c r="AY276" s="19" t="s">
        <v>406</v>
      </c>
      <c r="BE276" s="212">
        <f>IF(N276="základní",J276,0)</f>
        <v>0</v>
      </c>
      <c r="BF276" s="212">
        <f>IF(N276="snížená",J276,0)</f>
        <v>0</v>
      </c>
      <c r="BG276" s="212">
        <f>IF(N276="zákl. přenesená",J276,0)</f>
        <v>0</v>
      </c>
      <c r="BH276" s="212">
        <f>IF(N276="sníž. přenesená",J276,0)</f>
        <v>0</v>
      </c>
      <c r="BI276" s="212">
        <f>IF(N276="nulová",J276,0)</f>
        <v>0</v>
      </c>
      <c r="BJ276" s="19" t="s">
        <v>23</v>
      </c>
      <c r="BK276" s="212">
        <f>ROUND(I276*H276,2)</f>
        <v>0</v>
      </c>
      <c r="BL276" s="19" t="s">
        <v>415</v>
      </c>
      <c r="BM276" s="19" t="s">
        <v>686</v>
      </c>
    </row>
    <row r="277" spans="2:65" s="13" customFormat="1" x14ac:dyDescent="0.3">
      <c r="B277" s="225"/>
      <c r="C277" s="226"/>
      <c r="D277" s="247" t="s">
        <v>417</v>
      </c>
      <c r="E277" s="251" t="s">
        <v>248</v>
      </c>
      <c r="F277" s="252" t="s">
        <v>687</v>
      </c>
      <c r="G277" s="226"/>
      <c r="H277" s="253">
        <v>726</v>
      </c>
      <c r="I277" s="230"/>
      <c r="J277" s="226"/>
      <c r="K277" s="226"/>
      <c r="L277" s="231"/>
      <c r="M277" s="232"/>
      <c r="N277" s="233"/>
      <c r="O277" s="233"/>
      <c r="P277" s="233"/>
      <c r="Q277" s="233"/>
      <c r="R277" s="233"/>
      <c r="S277" s="233"/>
      <c r="T277" s="234"/>
      <c r="AT277" s="235" t="s">
        <v>417</v>
      </c>
      <c r="AU277" s="235" t="s">
        <v>94</v>
      </c>
      <c r="AV277" s="13" t="s">
        <v>87</v>
      </c>
      <c r="AW277" s="13" t="s">
        <v>43</v>
      </c>
      <c r="AX277" s="13" t="s">
        <v>23</v>
      </c>
      <c r="AY277" s="235" t="s">
        <v>406</v>
      </c>
    </row>
    <row r="278" spans="2:65" s="1" customFormat="1" ht="22.5" customHeight="1" x14ac:dyDescent="0.3">
      <c r="B278" s="37"/>
      <c r="C278" s="201" t="s">
        <v>688</v>
      </c>
      <c r="D278" s="201" t="s">
        <v>410</v>
      </c>
      <c r="E278" s="202" t="s">
        <v>689</v>
      </c>
      <c r="F278" s="203" t="s">
        <v>690</v>
      </c>
      <c r="G278" s="204" t="s">
        <v>596</v>
      </c>
      <c r="H278" s="205">
        <v>13</v>
      </c>
      <c r="I278" s="206"/>
      <c r="J278" s="207">
        <f>ROUND(I278*H278,2)</f>
        <v>0</v>
      </c>
      <c r="K278" s="203" t="s">
        <v>414</v>
      </c>
      <c r="L278" s="57"/>
      <c r="M278" s="208" t="s">
        <v>36</v>
      </c>
      <c r="N278" s="209" t="s">
        <v>50</v>
      </c>
      <c r="O278" s="38"/>
      <c r="P278" s="210">
        <f>O278*H278</f>
        <v>0</v>
      </c>
      <c r="Q278" s="210">
        <v>0</v>
      </c>
      <c r="R278" s="210">
        <f>Q278*H278</f>
        <v>0</v>
      </c>
      <c r="S278" s="210">
        <v>0</v>
      </c>
      <c r="T278" s="211">
        <f>S278*H278</f>
        <v>0</v>
      </c>
      <c r="AR278" s="19" t="s">
        <v>415</v>
      </c>
      <c r="AT278" s="19" t="s">
        <v>410</v>
      </c>
      <c r="AU278" s="19" t="s">
        <v>94</v>
      </c>
      <c r="AY278" s="19" t="s">
        <v>406</v>
      </c>
      <c r="BE278" s="212">
        <f>IF(N278="základní",J278,0)</f>
        <v>0</v>
      </c>
      <c r="BF278" s="212">
        <f>IF(N278="snížená",J278,0)</f>
        <v>0</v>
      </c>
      <c r="BG278" s="212">
        <f>IF(N278="zákl. přenesená",J278,0)</f>
        <v>0</v>
      </c>
      <c r="BH278" s="212">
        <f>IF(N278="sníž. přenesená",J278,0)</f>
        <v>0</v>
      </c>
      <c r="BI278" s="212">
        <f>IF(N278="nulová",J278,0)</f>
        <v>0</v>
      </c>
      <c r="BJ278" s="19" t="s">
        <v>23</v>
      </c>
      <c r="BK278" s="212">
        <f>ROUND(I278*H278,2)</f>
        <v>0</v>
      </c>
      <c r="BL278" s="19" t="s">
        <v>415</v>
      </c>
      <c r="BM278" s="19" t="s">
        <v>691</v>
      </c>
    </row>
    <row r="279" spans="2:65" s="12" customFormat="1" x14ac:dyDescent="0.3">
      <c r="B279" s="213"/>
      <c r="C279" s="214"/>
      <c r="D279" s="215" t="s">
        <v>417</v>
      </c>
      <c r="E279" s="216" t="s">
        <v>36</v>
      </c>
      <c r="F279" s="217" t="s">
        <v>692</v>
      </c>
      <c r="G279" s="214"/>
      <c r="H279" s="218" t="s">
        <v>36</v>
      </c>
      <c r="I279" s="219"/>
      <c r="J279" s="214"/>
      <c r="K279" s="214"/>
      <c r="L279" s="220"/>
      <c r="M279" s="221"/>
      <c r="N279" s="222"/>
      <c r="O279" s="222"/>
      <c r="P279" s="222"/>
      <c r="Q279" s="222"/>
      <c r="R279" s="222"/>
      <c r="S279" s="222"/>
      <c r="T279" s="223"/>
      <c r="AT279" s="224" t="s">
        <v>417</v>
      </c>
      <c r="AU279" s="224" t="s">
        <v>94</v>
      </c>
      <c r="AV279" s="12" t="s">
        <v>23</v>
      </c>
      <c r="AW279" s="12" t="s">
        <v>43</v>
      </c>
      <c r="AX279" s="12" t="s">
        <v>79</v>
      </c>
      <c r="AY279" s="224" t="s">
        <v>406</v>
      </c>
    </row>
    <row r="280" spans="2:65" s="13" customFormat="1" x14ac:dyDescent="0.3">
      <c r="B280" s="225"/>
      <c r="C280" s="226"/>
      <c r="D280" s="247" t="s">
        <v>417</v>
      </c>
      <c r="E280" s="251" t="s">
        <v>313</v>
      </c>
      <c r="F280" s="252" t="s">
        <v>693</v>
      </c>
      <c r="G280" s="226"/>
      <c r="H280" s="253">
        <v>13</v>
      </c>
      <c r="I280" s="230"/>
      <c r="J280" s="226"/>
      <c r="K280" s="226"/>
      <c r="L280" s="231"/>
      <c r="M280" s="232"/>
      <c r="N280" s="233"/>
      <c r="O280" s="233"/>
      <c r="P280" s="233"/>
      <c r="Q280" s="233"/>
      <c r="R280" s="233"/>
      <c r="S280" s="233"/>
      <c r="T280" s="234"/>
      <c r="AT280" s="235" t="s">
        <v>417</v>
      </c>
      <c r="AU280" s="235" t="s">
        <v>94</v>
      </c>
      <c r="AV280" s="13" t="s">
        <v>87</v>
      </c>
      <c r="AW280" s="13" t="s">
        <v>43</v>
      </c>
      <c r="AX280" s="13" t="s">
        <v>23</v>
      </c>
      <c r="AY280" s="235" t="s">
        <v>406</v>
      </c>
    </row>
    <row r="281" spans="2:65" s="1" customFormat="1" ht="22.5" customHeight="1" x14ac:dyDescent="0.3">
      <c r="B281" s="37"/>
      <c r="C281" s="201" t="s">
        <v>694</v>
      </c>
      <c r="D281" s="201" t="s">
        <v>410</v>
      </c>
      <c r="E281" s="202" t="s">
        <v>616</v>
      </c>
      <c r="F281" s="203" t="s">
        <v>617</v>
      </c>
      <c r="G281" s="204" t="s">
        <v>501</v>
      </c>
      <c r="H281" s="205">
        <v>100.514</v>
      </c>
      <c r="I281" s="206"/>
      <c r="J281" s="207">
        <f>ROUND(I281*H281,2)</f>
        <v>0</v>
      </c>
      <c r="K281" s="203" t="s">
        <v>414</v>
      </c>
      <c r="L281" s="57"/>
      <c r="M281" s="208" t="s">
        <v>36</v>
      </c>
      <c r="N281" s="209" t="s">
        <v>50</v>
      </c>
      <c r="O281" s="38"/>
      <c r="P281" s="210">
        <f>O281*H281</f>
        <v>0</v>
      </c>
      <c r="Q281" s="210">
        <v>0</v>
      </c>
      <c r="R281" s="210">
        <f>Q281*H281</f>
        <v>0</v>
      </c>
      <c r="S281" s="210">
        <v>0</v>
      </c>
      <c r="T281" s="211">
        <f>S281*H281</f>
        <v>0</v>
      </c>
      <c r="AR281" s="19" t="s">
        <v>415</v>
      </c>
      <c r="AT281" s="19" t="s">
        <v>410</v>
      </c>
      <c r="AU281" s="19" t="s">
        <v>94</v>
      </c>
      <c r="AY281" s="19" t="s">
        <v>406</v>
      </c>
      <c r="BE281" s="212">
        <f>IF(N281="základní",J281,0)</f>
        <v>0</v>
      </c>
      <c r="BF281" s="212">
        <f>IF(N281="snížená",J281,0)</f>
        <v>0</v>
      </c>
      <c r="BG281" s="212">
        <f>IF(N281="zákl. přenesená",J281,0)</f>
        <v>0</v>
      </c>
      <c r="BH281" s="212">
        <f>IF(N281="sníž. přenesená",J281,0)</f>
        <v>0</v>
      </c>
      <c r="BI281" s="212">
        <f>IF(N281="nulová",J281,0)</f>
        <v>0</v>
      </c>
      <c r="BJ281" s="19" t="s">
        <v>23</v>
      </c>
      <c r="BK281" s="212">
        <f>ROUND(I281*H281,2)</f>
        <v>0</v>
      </c>
      <c r="BL281" s="19" t="s">
        <v>415</v>
      </c>
      <c r="BM281" s="19" t="s">
        <v>695</v>
      </c>
    </row>
    <row r="282" spans="2:65" s="1" customFormat="1" ht="22.5" customHeight="1" x14ac:dyDescent="0.3">
      <c r="B282" s="37"/>
      <c r="C282" s="201" t="s">
        <v>696</v>
      </c>
      <c r="D282" s="201" t="s">
        <v>410</v>
      </c>
      <c r="E282" s="202" t="s">
        <v>620</v>
      </c>
      <c r="F282" s="203" t="s">
        <v>621</v>
      </c>
      <c r="G282" s="204" t="s">
        <v>501</v>
      </c>
      <c r="H282" s="205">
        <v>502.57</v>
      </c>
      <c r="I282" s="206"/>
      <c r="J282" s="207">
        <f>ROUND(I282*H282,2)</f>
        <v>0</v>
      </c>
      <c r="K282" s="203" t="s">
        <v>414</v>
      </c>
      <c r="L282" s="57"/>
      <c r="M282" s="208" t="s">
        <v>36</v>
      </c>
      <c r="N282" s="209" t="s">
        <v>50</v>
      </c>
      <c r="O282" s="38"/>
      <c r="P282" s="210">
        <f>O282*H282</f>
        <v>0</v>
      </c>
      <c r="Q282" s="210">
        <v>0</v>
      </c>
      <c r="R282" s="210">
        <f>Q282*H282</f>
        <v>0</v>
      </c>
      <c r="S282" s="210">
        <v>0</v>
      </c>
      <c r="T282" s="211">
        <f>S282*H282</f>
        <v>0</v>
      </c>
      <c r="AR282" s="19" t="s">
        <v>415</v>
      </c>
      <c r="AT282" s="19" t="s">
        <v>410</v>
      </c>
      <c r="AU282" s="19" t="s">
        <v>94</v>
      </c>
      <c r="AY282" s="19" t="s">
        <v>406</v>
      </c>
      <c r="BE282" s="212">
        <f>IF(N282="základní",J282,0)</f>
        <v>0</v>
      </c>
      <c r="BF282" s="212">
        <f>IF(N282="snížená",J282,0)</f>
        <v>0</v>
      </c>
      <c r="BG282" s="212">
        <f>IF(N282="zákl. přenesená",J282,0)</f>
        <v>0</v>
      </c>
      <c r="BH282" s="212">
        <f>IF(N282="sníž. přenesená",J282,0)</f>
        <v>0</v>
      </c>
      <c r="BI282" s="212">
        <f>IF(N282="nulová",J282,0)</f>
        <v>0</v>
      </c>
      <c r="BJ282" s="19" t="s">
        <v>23</v>
      </c>
      <c r="BK282" s="212">
        <f>ROUND(I282*H282,2)</f>
        <v>0</v>
      </c>
      <c r="BL282" s="19" t="s">
        <v>415</v>
      </c>
      <c r="BM282" s="19" t="s">
        <v>697</v>
      </c>
    </row>
    <row r="283" spans="2:65" s="13" customFormat="1" x14ac:dyDescent="0.3">
      <c r="B283" s="225"/>
      <c r="C283" s="226"/>
      <c r="D283" s="247" t="s">
        <v>417</v>
      </c>
      <c r="E283" s="226"/>
      <c r="F283" s="252" t="s">
        <v>698</v>
      </c>
      <c r="G283" s="226"/>
      <c r="H283" s="253">
        <v>502.57</v>
      </c>
      <c r="I283" s="230"/>
      <c r="J283" s="226"/>
      <c r="K283" s="226"/>
      <c r="L283" s="231"/>
      <c r="M283" s="232"/>
      <c r="N283" s="233"/>
      <c r="O283" s="233"/>
      <c r="P283" s="233"/>
      <c r="Q283" s="233"/>
      <c r="R283" s="233"/>
      <c r="S283" s="233"/>
      <c r="T283" s="234"/>
      <c r="AT283" s="235" t="s">
        <v>417</v>
      </c>
      <c r="AU283" s="235" t="s">
        <v>94</v>
      </c>
      <c r="AV283" s="13" t="s">
        <v>87</v>
      </c>
      <c r="AW283" s="13" t="s">
        <v>4</v>
      </c>
      <c r="AX283" s="13" t="s">
        <v>23</v>
      </c>
      <c r="AY283" s="235" t="s">
        <v>406</v>
      </c>
    </row>
    <row r="284" spans="2:65" s="1" customFormat="1" ht="22.5" customHeight="1" x14ac:dyDescent="0.3">
      <c r="B284" s="37"/>
      <c r="C284" s="201" t="s">
        <v>699</v>
      </c>
      <c r="D284" s="201" t="s">
        <v>410</v>
      </c>
      <c r="E284" s="202" t="s">
        <v>700</v>
      </c>
      <c r="F284" s="203" t="s">
        <v>701</v>
      </c>
      <c r="G284" s="204" t="s">
        <v>501</v>
      </c>
      <c r="H284" s="205">
        <v>100.514</v>
      </c>
      <c r="I284" s="206"/>
      <c r="J284" s="207">
        <f>ROUND(I284*H284,2)</f>
        <v>0</v>
      </c>
      <c r="K284" s="203" t="s">
        <v>36</v>
      </c>
      <c r="L284" s="57"/>
      <c r="M284" s="208" t="s">
        <v>36</v>
      </c>
      <c r="N284" s="209" t="s">
        <v>50</v>
      </c>
      <c r="O284" s="38"/>
      <c r="P284" s="210">
        <f>O284*H284</f>
        <v>0</v>
      </c>
      <c r="Q284" s="210">
        <v>0</v>
      </c>
      <c r="R284" s="210">
        <f>Q284*H284</f>
        <v>0</v>
      </c>
      <c r="S284" s="210">
        <v>0</v>
      </c>
      <c r="T284" s="211">
        <f>S284*H284</f>
        <v>0</v>
      </c>
      <c r="AR284" s="19" t="s">
        <v>415</v>
      </c>
      <c r="AT284" s="19" t="s">
        <v>410</v>
      </c>
      <c r="AU284" s="19" t="s">
        <v>94</v>
      </c>
      <c r="AY284" s="19" t="s">
        <v>406</v>
      </c>
      <c r="BE284" s="212">
        <f>IF(N284="základní",J284,0)</f>
        <v>0</v>
      </c>
      <c r="BF284" s="212">
        <f>IF(N284="snížená",J284,0)</f>
        <v>0</v>
      </c>
      <c r="BG284" s="212">
        <f>IF(N284="zákl. přenesená",J284,0)</f>
        <v>0</v>
      </c>
      <c r="BH284" s="212">
        <f>IF(N284="sníž. přenesená",J284,0)</f>
        <v>0</v>
      </c>
      <c r="BI284" s="212">
        <f>IF(N284="nulová",J284,0)</f>
        <v>0</v>
      </c>
      <c r="BJ284" s="19" t="s">
        <v>23</v>
      </c>
      <c r="BK284" s="212">
        <f>ROUND(I284*H284,2)</f>
        <v>0</v>
      </c>
      <c r="BL284" s="19" t="s">
        <v>415</v>
      </c>
      <c r="BM284" s="19" t="s">
        <v>702</v>
      </c>
    </row>
    <row r="285" spans="2:65" s="1" customFormat="1" ht="31.5" customHeight="1" x14ac:dyDescent="0.3">
      <c r="B285" s="37"/>
      <c r="C285" s="201" t="s">
        <v>703</v>
      </c>
      <c r="D285" s="201" t="s">
        <v>410</v>
      </c>
      <c r="E285" s="202" t="s">
        <v>704</v>
      </c>
      <c r="F285" s="203" t="s">
        <v>705</v>
      </c>
      <c r="G285" s="204" t="s">
        <v>706</v>
      </c>
      <c r="H285" s="205">
        <v>25056</v>
      </c>
      <c r="I285" s="206"/>
      <c r="J285" s="207">
        <f>ROUND(I285*H285,2)</f>
        <v>0</v>
      </c>
      <c r="K285" s="203" t="s">
        <v>36</v>
      </c>
      <c r="L285" s="57"/>
      <c r="M285" s="208" t="s">
        <v>36</v>
      </c>
      <c r="N285" s="209" t="s">
        <v>50</v>
      </c>
      <c r="O285" s="38"/>
      <c r="P285" s="210">
        <f>O285*H285</f>
        <v>0</v>
      </c>
      <c r="Q285" s="210">
        <v>4.0000000000000003E-5</v>
      </c>
      <c r="R285" s="210">
        <f>Q285*H285</f>
        <v>1.00224</v>
      </c>
      <c r="S285" s="210">
        <v>0</v>
      </c>
      <c r="T285" s="211">
        <f>S285*H285</f>
        <v>0</v>
      </c>
      <c r="AR285" s="19" t="s">
        <v>415</v>
      </c>
      <c r="AT285" s="19" t="s">
        <v>410</v>
      </c>
      <c r="AU285" s="19" t="s">
        <v>94</v>
      </c>
      <c r="AY285" s="19" t="s">
        <v>406</v>
      </c>
      <c r="BE285" s="212">
        <f>IF(N285="základní",J285,0)</f>
        <v>0</v>
      </c>
      <c r="BF285" s="212">
        <f>IF(N285="snížená",J285,0)</f>
        <v>0</v>
      </c>
      <c r="BG285" s="212">
        <f>IF(N285="zákl. přenesená",J285,0)</f>
        <v>0</v>
      </c>
      <c r="BH285" s="212">
        <f>IF(N285="sníž. přenesená",J285,0)</f>
        <v>0</v>
      </c>
      <c r="BI285" s="212">
        <f>IF(N285="nulová",J285,0)</f>
        <v>0</v>
      </c>
      <c r="BJ285" s="19" t="s">
        <v>23</v>
      </c>
      <c r="BK285" s="212">
        <f>ROUND(I285*H285,2)</f>
        <v>0</v>
      </c>
      <c r="BL285" s="19" t="s">
        <v>415</v>
      </c>
      <c r="BM285" s="19" t="s">
        <v>707</v>
      </c>
    </row>
    <row r="286" spans="2:65" s="13" customFormat="1" x14ac:dyDescent="0.3">
      <c r="B286" s="225"/>
      <c r="C286" s="226"/>
      <c r="D286" s="247" t="s">
        <v>417</v>
      </c>
      <c r="E286" s="251" t="s">
        <v>36</v>
      </c>
      <c r="F286" s="252" t="s">
        <v>708</v>
      </c>
      <c r="G286" s="226"/>
      <c r="H286" s="253">
        <v>25056</v>
      </c>
      <c r="I286" s="230"/>
      <c r="J286" s="226"/>
      <c r="K286" s="226"/>
      <c r="L286" s="231"/>
      <c r="M286" s="232"/>
      <c r="N286" s="233"/>
      <c r="O286" s="233"/>
      <c r="P286" s="233"/>
      <c r="Q286" s="233"/>
      <c r="R286" s="233"/>
      <c r="S286" s="233"/>
      <c r="T286" s="234"/>
      <c r="AT286" s="235" t="s">
        <v>417</v>
      </c>
      <c r="AU286" s="235" t="s">
        <v>94</v>
      </c>
      <c r="AV286" s="13" t="s">
        <v>87</v>
      </c>
      <c r="AW286" s="13" t="s">
        <v>43</v>
      </c>
      <c r="AX286" s="13" t="s">
        <v>23</v>
      </c>
      <c r="AY286" s="235" t="s">
        <v>406</v>
      </c>
    </row>
    <row r="287" spans="2:65" s="1" customFormat="1" ht="31.5" customHeight="1" x14ac:dyDescent="0.3">
      <c r="B287" s="37"/>
      <c r="C287" s="201" t="s">
        <v>709</v>
      </c>
      <c r="D287" s="201" t="s">
        <v>410</v>
      </c>
      <c r="E287" s="202" t="s">
        <v>710</v>
      </c>
      <c r="F287" s="203" t="s">
        <v>711</v>
      </c>
      <c r="G287" s="204" t="s">
        <v>706</v>
      </c>
      <c r="H287" s="205">
        <v>4172</v>
      </c>
      <c r="I287" s="206"/>
      <c r="J287" s="207">
        <f>ROUND(I287*H287,2)</f>
        <v>0</v>
      </c>
      <c r="K287" s="203" t="s">
        <v>36</v>
      </c>
      <c r="L287" s="57"/>
      <c r="M287" s="208" t="s">
        <v>36</v>
      </c>
      <c r="N287" s="209" t="s">
        <v>50</v>
      </c>
      <c r="O287" s="38"/>
      <c r="P287" s="210">
        <f>O287*H287</f>
        <v>0</v>
      </c>
      <c r="Q287" s="210">
        <v>4.0000000000000003E-5</v>
      </c>
      <c r="R287" s="210">
        <f>Q287*H287</f>
        <v>0.16688</v>
      </c>
      <c r="S287" s="210">
        <v>0</v>
      </c>
      <c r="T287" s="211">
        <f>S287*H287</f>
        <v>0</v>
      </c>
      <c r="AR287" s="19" t="s">
        <v>415</v>
      </c>
      <c r="AT287" s="19" t="s">
        <v>410</v>
      </c>
      <c r="AU287" s="19" t="s">
        <v>94</v>
      </c>
      <c r="AY287" s="19" t="s">
        <v>406</v>
      </c>
      <c r="BE287" s="212">
        <f>IF(N287="základní",J287,0)</f>
        <v>0</v>
      </c>
      <c r="BF287" s="212">
        <f>IF(N287="snížená",J287,0)</f>
        <v>0</v>
      </c>
      <c r="BG287" s="212">
        <f>IF(N287="zákl. přenesená",J287,0)</f>
        <v>0</v>
      </c>
      <c r="BH287" s="212">
        <f>IF(N287="sníž. přenesená",J287,0)</f>
        <v>0</v>
      </c>
      <c r="BI287" s="212">
        <f>IF(N287="nulová",J287,0)</f>
        <v>0</v>
      </c>
      <c r="BJ287" s="19" t="s">
        <v>23</v>
      </c>
      <c r="BK287" s="212">
        <f>ROUND(I287*H287,2)</f>
        <v>0</v>
      </c>
      <c r="BL287" s="19" t="s">
        <v>415</v>
      </c>
      <c r="BM287" s="19" t="s">
        <v>712</v>
      </c>
    </row>
    <row r="288" spans="2:65" s="13" customFormat="1" x14ac:dyDescent="0.3">
      <c r="B288" s="225"/>
      <c r="C288" s="226"/>
      <c r="D288" s="247" t="s">
        <v>417</v>
      </c>
      <c r="E288" s="251" t="s">
        <v>36</v>
      </c>
      <c r="F288" s="252" t="s">
        <v>713</v>
      </c>
      <c r="G288" s="226"/>
      <c r="H288" s="253">
        <v>4172</v>
      </c>
      <c r="I288" s="230"/>
      <c r="J288" s="226"/>
      <c r="K288" s="226"/>
      <c r="L288" s="231"/>
      <c r="M288" s="232"/>
      <c r="N288" s="233"/>
      <c r="O288" s="233"/>
      <c r="P288" s="233"/>
      <c r="Q288" s="233"/>
      <c r="R288" s="233"/>
      <c r="S288" s="233"/>
      <c r="T288" s="234"/>
      <c r="AT288" s="235" t="s">
        <v>417</v>
      </c>
      <c r="AU288" s="235" t="s">
        <v>94</v>
      </c>
      <c r="AV288" s="13" t="s">
        <v>87</v>
      </c>
      <c r="AW288" s="13" t="s">
        <v>43</v>
      </c>
      <c r="AX288" s="13" t="s">
        <v>23</v>
      </c>
      <c r="AY288" s="235" t="s">
        <v>406</v>
      </c>
    </row>
    <row r="289" spans="2:65" s="1" customFormat="1" ht="22.5" customHeight="1" x14ac:dyDescent="0.3">
      <c r="B289" s="37"/>
      <c r="C289" s="201" t="s">
        <v>714</v>
      </c>
      <c r="D289" s="201" t="s">
        <v>410</v>
      </c>
      <c r="E289" s="202" t="s">
        <v>715</v>
      </c>
      <c r="F289" s="203" t="s">
        <v>716</v>
      </c>
      <c r="G289" s="204" t="s">
        <v>706</v>
      </c>
      <c r="H289" s="205">
        <v>1400</v>
      </c>
      <c r="I289" s="206"/>
      <c r="J289" s="207">
        <f>ROUND(I289*H289,2)</f>
        <v>0</v>
      </c>
      <c r="K289" s="203" t="s">
        <v>36</v>
      </c>
      <c r="L289" s="57"/>
      <c r="M289" s="208" t="s">
        <v>36</v>
      </c>
      <c r="N289" s="209" t="s">
        <v>50</v>
      </c>
      <c r="O289" s="38"/>
      <c r="P289" s="210">
        <f>O289*H289</f>
        <v>0</v>
      </c>
      <c r="Q289" s="210">
        <v>0</v>
      </c>
      <c r="R289" s="210">
        <f>Q289*H289</f>
        <v>0</v>
      </c>
      <c r="S289" s="210">
        <v>0</v>
      </c>
      <c r="T289" s="211">
        <f>S289*H289</f>
        <v>0</v>
      </c>
      <c r="AR289" s="19" t="s">
        <v>415</v>
      </c>
      <c r="AT289" s="19" t="s">
        <v>410</v>
      </c>
      <c r="AU289" s="19" t="s">
        <v>94</v>
      </c>
      <c r="AY289" s="19" t="s">
        <v>406</v>
      </c>
      <c r="BE289" s="212">
        <f>IF(N289="základní",J289,0)</f>
        <v>0</v>
      </c>
      <c r="BF289" s="212">
        <f>IF(N289="snížená",J289,0)</f>
        <v>0</v>
      </c>
      <c r="BG289" s="212">
        <f>IF(N289="zákl. přenesená",J289,0)</f>
        <v>0</v>
      </c>
      <c r="BH289" s="212">
        <f>IF(N289="sníž. přenesená",J289,0)</f>
        <v>0</v>
      </c>
      <c r="BI289" s="212">
        <f>IF(N289="nulová",J289,0)</f>
        <v>0</v>
      </c>
      <c r="BJ289" s="19" t="s">
        <v>23</v>
      </c>
      <c r="BK289" s="212">
        <f>ROUND(I289*H289,2)</f>
        <v>0</v>
      </c>
      <c r="BL289" s="19" t="s">
        <v>415</v>
      </c>
      <c r="BM289" s="19" t="s">
        <v>717</v>
      </c>
    </row>
    <row r="290" spans="2:65" s="13" customFormat="1" x14ac:dyDescent="0.3">
      <c r="B290" s="225"/>
      <c r="C290" s="226"/>
      <c r="D290" s="247" t="s">
        <v>417</v>
      </c>
      <c r="E290" s="251" t="s">
        <v>36</v>
      </c>
      <c r="F290" s="252" t="s">
        <v>718</v>
      </c>
      <c r="G290" s="226"/>
      <c r="H290" s="253">
        <v>1400</v>
      </c>
      <c r="I290" s="230"/>
      <c r="J290" s="226"/>
      <c r="K290" s="226"/>
      <c r="L290" s="231"/>
      <c r="M290" s="232"/>
      <c r="N290" s="233"/>
      <c r="O290" s="233"/>
      <c r="P290" s="233"/>
      <c r="Q290" s="233"/>
      <c r="R290" s="233"/>
      <c r="S290" s="233"/>
      <c r="T290" s="234"/>
      <c r="AT290" s="235" t="s">
        <v>417</v>
      </c>
      <c r="AU290" s="235" t="s">
        <v>94</v>
      </c>
      <c r="AV290" s="13" t="s">
        <v>87</v>
      </c>
      <c r="AW290" s="13" t="s">
        <v>43</v>
      </c>
      <c r="AX290" s="13" t="s">
        <v>23</v>
      </c>
      <c r="AY290" s="235" t="s">
        <v>406</v>
      </c>
    </row>
    <row r="291" spans="2:65" s="1" customFormat="1" ht="22.5" customHeight="1" x14ac:dyDescent="0.3">
      <c r="B291" s="37"/>
      <c r="C291" s="201" t="s">
        <v>719</v>
      </c>
      <c r="D291" s="201" t="s">
        <v>410</v>
      </c>
      <c r="E291" s="202" t="s">
        <v>720</v>
      </c>
      <c r="F291" s="203" t="s">
        <v>721</v>
      </c>
      <c r="G291" s="204" t="s">
        <v>466</v>
      </c>
      <c r="H291" s="205">
        <v>45.988</v>
      </c>
      <c r="I291" s="206"/>
      <c r="J291" s="207">
        <f>ROUND(I291*H291,2)</f>
        <v>0</v>
      </c>
      <c r="K291" s="203" t="s">
        <v>36</v>
      </c>
      <c r="L291" s="57"/>
      <c r="M291" s="208" t="s">
        <v>36</v>
      </c>
      <c r="N291" s="209" t="s">
        <v>50</v>
      </c>
      <c r="O291" s="38"/>
      <c r="P291" s="210">
        <f>O291*H291</f>
        <v>0</v>
      </c>
      <c r="Q291" s="210">
        <v>0</v>
      </c>
      <c r="R291" s="210">
        <f>Q291*H291</f>
        <v>0</v>
      </c>
      <c r="S291" s="210">
        <v>0</v>
      </c>
      <c r="T291" s="211">
        <f>S291*H291</f>
        <v>0</v>
      </c>
      <c r="AR291" s="19" t="s">
        <v>415</v>
      </c>
      <c r="AT291" s="19" t="s">
        <v>410</v>
      </c>
      <c r="AU291" s="19" t="s">
        <v>94</v>
      </c>
      <c r="AY291" s="19" t="s">
        <v>406</v>
      </c>
      <c r="BE291" s="212">
        <f>IF(N291="základní",J291,0)</f>
        <v>0</v>
      </c>
      <c r="BF291" s="212">
        <f>IF(N291="snížená",J291,0)</f>
        <v>0</v>
      </c>
      <c r="BG291" s="212">
        <f>IF(N291="zákl. přenesená",J291,0)</f>
        <v>0</v>
      </c>
      <c r="BH291" s="212">
        <f>IF(N291="sníž. přenesená",J291,0)</f>
        <v>0</v>
      </c>
      <c r="BI291" s="212">
        <f>IF(N291="nulová",J291,0)</f>
        <v>0</v>
      </c>
      <c r="BJ291" s="19" t="s">
        <v>23</v>
      </c>
      <c r="BK291" s="212">
        <f>ROUND(I291*H291,2)</f>
        <v>0</v>
      </c>
      <c r="BL291" s="19" t="s">
        <v>415</v>
      </c>
      <c r="BM291" s="19" t="s">
        <v>722</v>
      </c>
    </row>
    <row r="292" spans="2:65" s="13" customFormat="1" x14ac:dyDescent="0.3">
      <c r="B292" s="225"/>
      <c r="C292" s="226"/>
      <c r="D292" s="247" t="s">
        <v>417</v>
      </c>
      <c r="E292" s="251" t="s">
        <v>36</v>
      </c>
      <c r="F292" s="252" t="s">
        <v>283</v>
      </c>
      <c r="G292" s="226"/>
      <c r="H292" s="253">
        <v>45.988</v>
      </c>
      <c r="I292" s="230"/>
      <c r="J292" s="226"/>
      <c r="K292" s="226"/>
      <c r="L292" s="231"/>
      <c r="M292" s="232"/>
      <c r="N292" s="233"/>
      <c r="O292" s="233"/>
      <c r="P292" s="233"/>
      <c r="Q292" s="233"/>
      <c r="R292" s="233"/>
      <c r="S292" s="233"/>
      <c r="T292" s="234"/>
      <c r="AT292" s="235" t="s">
        <v>417</v>
      </c>
      <c r="AU292" s="235" t="s">
        <v>94</v>
      </c>
      <c r="AV292" s="13" t="s">
        <v>87</v>
      </c>
      <c r="AW292" s="13" t="s">
        <v>43</v>
      </c>
      <c r="AX292" s="13" t="s">
        <v>23</v>
      </c>
      <c r="AY292" s="235" t="s">
        <v>406</v>
      </c>
    </row>
    <row r="293" spans="2:65" s="1" customFormat="1" ht="22.5" customHeight="1" x14ac:dyDescent="0.3">
      <c r="B293" s="37"/>
      <c r="C293" s="201" t="s">
        <v>723</v>
      </c>
      <c r="D293" s="201" t="s">
        <v>410</v>
      </c>
      <c r="E293" s="202" t="s">
        <v>411</v>
      </c>
      <c r="F293" s="203" t="s">
        <v>412</v>
      </c>
      <c r="G293" s="204" t="s">
        <v>413</v>
      </c>
      <c r="H293" s="205">
        <v>9.1969999999999992</v>
      </c>
      <c r="I293" s="206"/>
      <c r="J293" s="207">
        <f>ROUND(I293*H293,2)</f>
        <v>0</v>
      </c>
      <c r="K293" s="203" t="s">
        <v>414</v>
      </c>
      <c r="L293" s="57"/>
      <c r="M293" s="208" t="s">
        <v>36</v>
      </c>
      <c r="N293" s="209" t="s">
        <v>50</v>
      </c>
      <c r="O293" s="38"/>
      <c r="P293" s="210">
        <f>O293*H293</f>
        <v>0</v>
      </c>
      <c r="Q293" s="210">
        <v>0</v>
      </c>
      <c r="R293" s="210">
        <f>Q293*H293</f>
        <v>0</v>
      </c>
      <c r="S293" s="210">
        <v>0</v>
      </c>
      <c r="T293" s="211">
        <f>S293*H293</f>
        <v>0</v>
      </c>
      <c r="AR293" s="19" t="s">
        <v>415</v>
      </c>
      <c r="AT293" s="19" t="s">
        <v>410</v>
      </c>
      <c r="AU293" s="19" t="s">
        <v>94</v>
      </c>
      <c r="AY293" s="19" t="s">
        <v>406</v>
      </c>
      <c r="BE293" s="212">
        <f>IF(N293="základní",J293,0)</f>
        <v>0</v>
      </c>
      <c r="BF293" s="212">
        <f>IF(N293="snížená",J293,0)</f>
        <v>0</v>
      </c>
      <c r="BG293" s="212">
        <f>IF(N293="zákl. přenesená",J293,0)</f>
        <v>0</v>
      </c>
      <c r="BH293" s="212">
        <f>IF(N293="sníž. přenesená",J293,0)</f>
        <v>0</v>
      </c>
      <c r="BI293" s="212">
        <f>IF(N293="nulová",J293,0)</f>
        <v>0</v>
      </c>
      <c r="BJ293" s="19" t="s">
        <v>23</v>
      </c>
      <c r="BK293" s="212">
        <f>ROUND(I293*H293,2)</f>
        <v>0</v>
      </c>
      <c r="BL293" s="19" t="s">
        <v>415</v>
      </c>
      <c r="BM293" s="19" t="s">
        <v>724</v>
      </c>
    </row>
    <row r="294" spans="2:65" s="12" customFormat="1" x14ac:dyDescent="0.3">
      <c r="B294" s="213"/>
      <c r="C294" s="214"/>
      <c r="D294" s="215" t="s">
        <v>417</v>
      </c>
      <c r="E294" s="216" t="s">
        <v>36</v>
      </c>
      <c r="F294" s="217" t="s">
        <v>725</v>
      </c>
      <c r="G294" s="214"/>
      <c r="H294" s="218" t="s">
        <v>36</v>
      </c>
      <c r="I294" s="219"/>
      <c r="J294" s="214"/>
      <c r="K294" s="214"/>
      <c r="L294" s="220"/>
      <c r="M294" s="221"/>
      <c r="N294" s="222"/>
      <c r="O294" s="222"/>
      <c r="P294" s="222"/>
      <c r="Q294" s="222"/>
      <c r="R294" s="222"/>
      <c r="S294" s="222"/>
      <c r="T294" s="223"/>
      <c r="AT294" s="224" t="s">
        <v>417</v>
      </c>
      <c r="AU294" s="224" t="s">
        <v>94</v>
      </c>
      <c r="AV294" s="12" t="s">
        <v>23</v>
      </c>
      <c r="AW294" s="12" t="s">
        <v>43</v>
      </c>
      <c r="AX294" s="12" t="s">
        <v>79</v>
      </c>
      <c r="AY294" s="224" t="s">
        <v>406</v>
      </c>
    </row>
    <row r="295" spans="2:65" s="12" customFormat="1" x14ac:dyDescent="0.3">
      <c r="B295" s="213"/>
      <c r="C295" s="214"/>
      <c r="D295" s="215" t="s">
        <v>417</v>
      </c>
      <c r="E295" s="216" t="s">
        <v>36</v>
      </c>
      <c r="F295" s="217" t="s">
        <v>419</v>
      </c>
      <c r="G295" s="214"/>
      <c r="H295" s="218" t="s">
        <v>36</v>
      </c>
      <c r="I295" s="219"/>
      <c r="J295" s="214"/>
      <c r="K295" s="214"/>
      <c r="L295" s="220"/>
      <c r="M295" s="221"/>
      <c r="N295" s="222"/>
      <c r="O295" s="222"/>
      <c r="P295" s="222"/>
      <c r="Q295" s="222"/>
      <c r="R295" s="222"/>
      <c r="S295" s="222"/>
      <c r="T295" s="223"/>
      <c r="AT295" s="224" t="s">
        <v>417</v>
      </c>
      <c r="AU295" s="224" t="s">
        <v>94</v>
      </c>
      <c r="AV295" s="12" t="s">
        <v>23</v>
      </c>
      <c r="AW295" s="12" t="s">
        <v>43</v>
      </c>
      <c r="AX295" s="12" t="s">
        <v>79</v>
      </c>
      <c r="AY295" s="224" t="s">
        <v>406</v>
      </c>
    </row>
    <row r="296" spans="2:65" s="13" customFormat="1" x14ac:dyDescent="0.3">
      <c r="B296" s="225"/>
      <c r="C296" s="226"/>
      <c r="D296" s="215" t="s">
        <v>417</v>
      </c>
      <c r="E296" s="227" t="s">
        <v>36</v>
      </c>
      <c r="F296" s="228" t="s">
        <v>726</v>
      </c>
      <c r="G296" s="226"/>
      <c r="H296" s="229">
        <v>1.742</v>
      </c>
      <c r="I296" s="230"/>
      <c r="J296" s="226"/>
      <c r="K296" s="226"/>
      <c r="L296" s="231"/>
      <c r="M296" s="232"/>
      <c r="N296" s="233"/>
      <c r="O296" s="233"/>
      <c r="P296" s="233"/>
      <c r="Q296" s="233"/>
      <c r="R296" s="233"/>
      <c r="S296" s="233"/>
      <c r="T296" s="234"/>
      <c r="AT296" s="235" t="s">
        <v>417</v>
      </c>
      <c r="AU296" s="235" t="s">
        <v>94</v>
      </c>
      <c r="AV296" s="13" t="s">
        <v>87</v>
      </c>
      <c r="AW296" s="13" t="s">
        <v>43</v>
      </c>
      <c r="AX296" s="13" t="s">
        <v>79</v>
      </c>
      <c r="AY296" s="235" t="s">
        <v>406</v>
      </c>
    </row>
    <row r="297" spans="2:65" s="13" customFormat="1" x14ac:dyDescent="0.3">
      <c r="B297" s="225"/>
      <c r="C297" s="226"/>
      <c r="D297" s="215" t="s">
        <v>417</v>
      </c>
      <c r="E297" s="227" t="s">
        <v>36</v>
      </c>
      <c r="F297" s="228" t="s">
        <v>727</v>
      </c>
      <c r="G297" s="226"/>
      <c r="H297" s="229">
        <v>44.246000000000002</v>
      </c>
      <c r="I297" s="230"/>
      <c r="J297" s="226"/>
      <c r="K297" s="226"/>
      <c r="L297" s="231"/>
      <c r="M297" s="232"/>
      <c r="N297" s="233"/>
      <c r="O297" s="233"/>
      <c r="P297" s="233"/>
      <c r="Q297" s="233"/>
      <c r="R297" s="233"/>
      <c r="S297" s="233"/>
      <c r="T297" s="234"/>
      <c r="AT297" s="235" t="s">
        <v>417</v>
      </c>
      <c r="AU297" s="235" t="s">
        <v>94</v>
      </c>
      <c r="AV297" s="13" t="s">
        <v>87</v>
      </c>
      <c r="AW297" s="13" t="s">
        <v>43</v>
      </c>
      <c r="AX297" s="13" t="s">
        <v>79</v>
      </c>
      <c r="AY297" s="235" t="s">
        <v>406</v>
      </c>
    </row>
    <row r="298" spans="2:65" s="14" customFormat="1" x14ac:dyDescent="0.3">
      <c r="B298" s="236"/>
      <c r="C298" s="237"/>
      <c r="D298" s="215" t="s">
        <v>417</v>
      </c>
      <c r="E298" s="238" t="s">
        <v>283</v>
      </c>
      <c r="F298" s="239" t="s">
        <v>421</v>
      </c>
      <c r="G298" s="237"/>
      <c r="H298" s="240">
        <v>45.988</v>
      </c>
      <c r="I298" s="241"/>
      <c r="J298" s="237"/>
      <c r="K298" s="237"/>
      <c r="L298" s="242"/>
      <c r="M298" s="243"/>
      <c r="N298" s="244"/>
      <c r="O298" s="244"/>
      <c r="P298" s="244"/>
      <c r="Q298" s="244"/>
      <c r="R298" s="244"/>
      <c r="S298" s="244"/>
      <c r="T298" s="245"/>
      <c r="AT298" s="246" t="s">
        <v>417</v>
      </c>
      <c r="AU298" s="246" t="s">
        <v>94</v>
      </c>
      <c r="AV298" s="14" t="s">
        <v>415</v>
      </c>
      <c r="AW298" s="14" t="s">
        <v>43</v>
      </c>
      <c r="AX298" s="14" t="s">
        <v>79</v>
      </c>
      <c r="AY298" s="246" t="s">
        <v>406</v>
      </c>
    </row>
    <row r="299" spans="2:65" s="12" customFormat="1" x14ac:dyDescent="0.3">
      <c r="B299" s="213"/>
      <c r="C299" s="214"/>
      <c r="D299" s="215" t="s">
        <v>417</v>
      </c>
      <c r="E299" s="216" t="s">
        <v>36</v>
      </c>
      <c r="F299" s="217" t="s">
        <v>422</v>
      </c>
      <c r="G299" s="214"/>
      <c r="H299" s="218" t="s">
        <v>36</v>
      </c>
      <c r="I299" s="219"/>
      <c r="J299" s="214"/>
      <c r="K299" s="214"/>
      <c r="L299" s="220"/>
      <c r="M299" s="221"/>
      <c r="N299" s="222"/>
      <c r="O299" s="222"/>
      <c r="P299" s="222"/>
      <c r="Q299" s="222"/>
      <c r="R299" s="222"/>
      <c r="S299" s="222"/>
      <c r="T299" s="223"/>
      <c r="AT299" s="224" t="s">
        <v>417</v>
      </c>
      <c r="AU299" s="224" t="s">
        <v>94</v>
      </c>
      <c r="AV299" s="12" t="s">
        <v>23</v>
      </c>
      <c r="AW299" s="12" t="s">
        <v>43</v>
      </c>
      <c r="AX299" s="12" t="s">
        <v>79</v>
      </c>
      <c r="AY299" s="224" t="s">
        <v>406</v>
      </c>
    </row>
    <row r="300" spans="2:65" s="13" customFormat="1" x14ac:dyDescent="0.3">
      <c r="B300" s="225"/>
      <c r="C300" s="226"/>
      <c r="D300" s="215" t="s">
        <v>417</v>
      </c>
      <c r="E300" s="227" t="s">
        <v>36</v>
      </c>
      <c r="F300" s="228" t="s">
        <v>728</v>
      </c>
      <c r="G300" s="226"/>
      <c r="H300" s="229">
        <v>0.34799999999999998</v>
      </c>
      <c r="I300" s="230"/>
      <c r="J300" s="226"/>
      <c r="K300" s="226"/>
      <c r="L300" s="231"/>
      <c r="M300" s="232"/>
      <c r="N300" s="233"/>
      <c r="O300" s="233"/>
      <c r="P300" s="233"/>
      <c r="Q300" s="233"/>
      <c r="R300" s="233"/>
      <c r="S300" s="233"/>
      <c r="T300" s="234"/>
      <c r="AT300" s="235" t="s">
        <v>417</v>
      </c>
      <c r="AU300" s="235" t="s">
        <v>94</v>
      </c>
      <c r="AV300" s="13" t="s">
        <v>87</v>
      </c>
      <c r="AW300" s="13" t="s">
        <v>43</v>
      </c>
      <c r="AX300" s="13" t="s">
        <v>79</v>
      </c>
      <c r="AY300" s="235" t="s">
        <v>406</v>
      </c>
    </row>
    <row r="301" spans="2:65" s="13" customFormat="1" x14ac:dyDescent="0.3">
      <c r="B301" s="225"/>
      <c r="C301" s="226"/>
      <c r="D301" s="215" t="s">
        <v>417</v>
      </c>
      <c r="E301" s="227" t="s">
        <v>36</v>
      </c>
      <c r="F301" s="228" t="s">
        <v>729</v>
      </c>
      <c r="G301" s="226"/>
      <c r="H301" s="229">
        <v>8.8490000000000002</v>
      </c>
      <c r="I301" s="230"/>
      <c r="J301" s="226"/>
      <c r="K301" s="226"/>
      <c r="L301" s="231"/>
      <c r="M301" s="232"/>
      <c r="N301" s="233"/>
      <c r="O301" s="233"/>
      <c r="P301" s="233"/>
      <c r="Q301" s="233"/>
      <c r="R301" s="233"/>
      <c r="S301" s="233"/>
      <c r="T301" s="234"/>
      <c r="AT301" s="235" t="s">
        <v>417</v>
      </c>
      <c r="AU301" s="235" t="s">
        <v>94</v>
      </c>
      <c r="AV301" s="13" t="s">
        <v>87</v>
      </c>
      <c r="AW301" s="13" t="s">
        <v>43</v>
      </c>
      <c r="AX301" s="13" t="s">
        <v>79</v>
      </c>
      <c r="AY301" s="235" t="s">
        <v>406</v>
      </c>
    </row>
    <row r="302" spans="2:65" s="14" customFormat="1" x14ac:dyDescent="0.3">
      <c r="B302" s="236"/>
      <c r="C302" s="237"/>
      <c r="D302" s="247" t="s">
        <v>417</v>
      </c>
      <c r="E302" s="248" t="s">
        <v>284</v>
      </c>
      <c r="F302" s="249" t="s">
        <v>421</v>
      </c>
      <c r="G302" s="237"/>
      <c r="H302" s="250">
        <v>9.1969999999999992</v>
      </c>
      <c r="I302" s="241"/>
      <c r="J302" s="237"/>
      <c r="K302" s="237"/>
      <c r="L302" s="242"/>
      <c r="M302" s="243"/>
      <c r="N302" s="244"/>
      <c r="O302" s="244"/>
      <c r="P302" s="244"/>
      <c r="Q302" s="244"/>
      <c r="R302" s="244"/>
      <c r="S302" s="244"/>
      <c r="T302" s="245"/>
      <c r="AT302" s="246" t="s">
        <v>417</v>
      </c>
      <c r="AU302" s="246" t="s">
        <v>94</v>
      </c>
      <c r="AV302" s="14" t="s">
        <v>415</v>
      </c>
      <c r="AW302" s="14" t="s">
        <v>43</v>
      </c>
      <c r="AX302" s="14" t="s">
        <v>23</v>
      </c>
      <c r="AY302" s="246" t="s">
        <v>406</v>
      </c>
    </row>
    <row r="303" spans="2:65" s="1" customFormat="1" ht="22.5" customHeight="1" x14ac:dyDescent="0.3">
      <c r="B303" s="37"/>
      <c r="C303" s="201" t="s">
        <v>730</v>
      </c>
      <c r="D303" s="201" t="s">
        <v>410</v>
      </c>
      <c r="E303" s="202" t="s">
        <v>424</v>
      </c>
      <c r="F303" s="203" t="s">
        <v>425</v>
      </c>
      <c r="G303" s="204" t="s">
        <v>413</v>
      </c>
      <c r="H303" s="205">
        <v>9.1969999999999992</v>
      </c>
      <c r="I303" s="206"/>
      <c r="J303" s="207">
        <f>ROUND(I303*H303,2)</f>
        <v>0</v>
      </c>
      <c r="K303" s="203" t="s">
        <v>414</v>
      </c>
      <c r="L303" s="57"/>
      <c r="M303" s="208" t="s">
        <v>36</v>
      </c>
      <c r="N303" s="209" t="s">
        <v>50</v>
      </c>
      <c r="O303" s="38"/>
      <c r="P303" s="210">
        <f>O303*H303</f>
        <v>0</v>
      </c>
      <c r="Q303" s="210">
        <v>0</v>
      </c>
      <c r="R303" s="210">
        <f>Q303*H303</f>
        <v>0</v>
      </c>
      <c r="S303" s="210">
        <v>0</v>
      </c>
      <c r="T303" s="211">
        <f>S303*H303</f>
        <v>0</v>
      </c>
      <c r="AR303" s="19" t="s">
        <v>415</v>
      </c>
      <c r="AT303" s="19" t="s">
        <v>410</v>
      </c>
      <c r="AU303" s="19" t="s">
        <v>94</v>
      </c>
      <c r="AY303" s="19" t="s">
        <v>406</v>
      </c>
      <c r="BE303" s="212">
        <f>IF(N303="základní",J303,0)</f>
        <v>0</v>
      </c>
      <c r="BF303" s="212">
        <f>IF(N303="snížená",J303,0)</f>
        <v>0</v>
      </c>
      <c r="BG303" s="212">
        <f>IF(N303="zákl. přenesená",J303,0)</f>
        <v>0</v>
      </c>
      <c r="BH303" s="212">
        <f>IF(N303="sníž. přenesená",J303,0)</f>
        <v>0</v>
      </c>
      <c r="BI303" s="212">
        <f>IF(N303="nulová",J303,0)</f>
        <v>0</v>
      </c>
      <c r="BJ303" s="19" t="s">
        <v>23</v>
      </c>
      <c r="BK303" s="212">
        <f>ROUND(I303*H303,2)</f>
        <v>0</v>
      </c>
      <c r="BL303" s="19" t="s">
        <v>415</v>
      </c>
      <c r="BM303" s="19" t="s">
        <v>731</v>
      </c>
    </row>
    <row r="304" spans="2:65" s="12" customFormat="1" x14ac:dyDescent="0.3">
      <c r="B304" s="213"/>
      <c r="C304" s="214"/>
      <c r="D304" s="215" t="s">
        <v>417</v>
      </c>
      <c r="E304" s="216" t="s">
        <v>36</v>
      </c>
      <c r="F304" s="217" t="s">
        <v>732</v>
      </c>
      <c r="G304" s="214"/>
      <c r="H304" s="218" t="s">
        <v>36</v>
      </c>
      <c r="I304" s="219"/>
      <c r="J304" s="214"/>
      <c r="K304" s="214"/>
      <c r="L304" s="220"/>
      <c r="M304" s="221"/>
      <c r="N304" s="222"/>
      <c r="O304" s="222"/>
      <c r="P304" s="222"/>
      <c r="Q304" s="222"/>
      <c r="R304" s="222"/>
      <c r="S304" s="222"/>
      <c r="T304" s="223"/>
      <c r="AT304" s="224" t="s">
        <v>417</v>
      </c>
      <c r="AU304" s="224" t="s">
        <v>94</v>
      </c>
      <c r="AV304" s="12" t="s">
        <v>23</v>
      </c>
      <c r="AW304" s="12" t="s">
        <v>43</v>
      </c>
      <c r="AX304" s="12" t="s">
        <v>79</v>
      </c>
      <c r="AY304" s="224" t="s">
        <v>406</v>
      </c>
    </row>
    <row r="305" spans="2:65" s="13" customFormat="1" x14ac:dyDescent="0.3">
      <c r="B305" s="225"/>
      <c r="C305" s="226"/>
      <c r="D305" s="247" t="s">
        <v>417</v>
      </c>
      <c r="E305" s="251" t="s">
        <v>36</v>
      </c>
      <c r="F305" s="252" t="s">
        <v>284</v>
      </c>
      <c r="G305" s="226"/>
      <c r="H305" s="253">
        <v>9.1969999999999992</v>
      </c>
      <c r="I305" s="230"/>
      <c r="J305" s="226"/>
      <c r="K305" s="226"/>
      <c r="L305" s="231"/>
      <c r="M305" s="232"/>
      <c r="N305" s="233"/>
      <c r="O305" s="233"/>
      <c r="P305" s="233"/>
      <c r="Q305" s="233"/>
      <c r="R305" s="233"/>
      <c r="S305" s="233"/>
      <c r="T305" s="234"/>
      <c r="AT305" s="235" t="s">
        <v>417</v>
      </c>
      <c r="AU305" s="235" t="s">
        <v>94</v>
      </c>
      <c r="AV305" s="13" t="s">
        <v>87</v>
      </c>
      <c r="AW305" s="13" t="s">
        <v>43</v>
      </c>
      <c r="AX305" s="13" t="s">
        <v>23</v>
      </c>
      <c r="AY305" s="235" t="s">
        <v>406</v>
      </c>
    </row>
    <row r="306" spans="2:65" s="1" customFormat="1" ht="22.5" customHeight="1" x14ac:dyDescent="0.3">
      <c r="B306" s="37"/>
      <c r="C306" s="201" t="s">
        <v>733</v>
      </c>
      <c r="D306" s="201" t="s">
        <v>410</v>
      </c>
      <c r="E306" s="202" t="s">
        <v>734</v>
      </c>
      <c r="F306" s="203" t="s">
        <v>735</v>
      </c>
      <c r="G306" s="204" t="s">
        <v>596</v>
      </c>
      <c r="H306" s="205">
        <v>2.62</v>
      </c>
      <c r="I306" s="206"/>
      <c r="J306" s="207">
        <f>ROUND(I306*H306,2)</f>
        <v>0</v>
      </c>
      <c r="K306" s="203" t="s">
        <v>414</v>
      </c>
      <c r="L306" s="57"/>
      <c r="M306" s="208" t="s">
        <v>36</v>
      </c>
      <c r="N306" s="209" t="s">
        <v>50</v>
      </c>
      <c r="O306" s="38"/>
      <c r="P306" s="210">
        <f>O306*H306</f>
        <v>0</v>
      </c>
      <c r="Q306" s="210">
        <v>8.6800000000000002E-3</v>
      </c>
      <c r="R306" s="210">
        <f>Q306*H306</f>
        <v>2.2741600000000001E-2</v>
      </c>
      <c r="S306" s="210">
        <v>0</v>
      </c>
      <c r="T306" s="211">
        <f>S306*H306</f>
        <v>0</v>
      </c>
      <c r="AR306" s="19" t="s">
        <v>415</v>
      </c>
      <c r="AT306" s="19" t="s">
        <v>410</v>
      </c>
      <c r="AU306" s="19" t="s">
        <v>94</v>
      </c>
      <c r="AY306" s="19" t="s">
        <v>406</v>
      </c>
      <c r="BE306" s="212">
        <f>IF(N306="základní",J306,0)</f>
        <v>0</v>
      </c>
      <c r="BF306" s="212">
        <f>IF(N306="snížená",J306,0)</f>
        <v>0</v>
      </c>
      <c r="BG306" s="212">
        <f>IF(N306="zákl. přenesená",J306,0)</f>
        <v>0</v>
      </c>
      <c r="BH306" s="212">
        <f>IF(N306="sníž. přenesená",J306,0)</f>
        <v>0</v>
      </c>
      <c r="BI306" s="212">
        <f>IF(N306="nulová",J306,0)</f>
        <v>0</v>
      </c>
      <c r="BJ306" s="19" t="s">
        <v>23</v>
      </c>
      <c r="BK306" s="212">
        <f>ROUND(I306*H306,2)</f>
        <v>0</v>
      </c>
      <c r="BL306" s="19" t="s">
        <v>415</v>
      </c>
      <c r="BM306" s="19" t="s">
        <v>736</v>
      </c>
    </row>
    <row r="307" spans="2:65" s="13" customFormat="1" x14ac:dyDescent="0.3">
      <c r="B307" s="225"/>
      <c r="C307" s="226"/>
      <c r="D307" s="215" t="s">
        <v>417</v>
      </c>
      <c r="E307" s="227" t="s">
        <v>36</v>
      </c>
      <c r="F307" s="228" t="s">
        <v>737</v>
      </c>
      <c r="G307" s="226"/>
      <c r="H307" s="229">
        <v>2.62</v>
      </c>
      <c r="I307" s="230"/>
      <c r="J307" s="226"/>
      <c r="K307" s="226"/>
      <c r="L307" s="231"/>
      <c r="M307" s="232"/>
      <c r="N307" s="233"/>
      <c r="O307" s="233"/>
      <c r="P307" s="233"/>
      <c r="Q307" s="233"/>
      <c r="R307" s="233"/>
      <c r="S307" s="233"/>
      <c r="T307" s="234"/>
      <c r="AT307" s="235" t="s">
        <v>417</v>
      </c>
      <c r="AU307" s="235" t="s">
        <v>94</v>
      </c>
      <c r="AV307" s="13" t="s">
        <v>87</v>
      </c>
      <c r="AW307" s="13" t="s">
        <v>43</v>
      </c>
      <c r="AX307" s="13" t="s">
        <v>79</v>
      </c>
      <c r="AY307" s="235" t="s">
        <v>406</v>
      </c>
    </row>
    <row r="308" spans="2:65" s="15" customFormat="1" x14ac:dyDescent="0.3">
      <c r="B308" s="254"/>
      <c r="C308" s="255"/>
      <c r="D308" s="247" t="s">
        <v>417</v>
      </c>
      <c r="E308" s="265" t="s">
        <v>294</v>
      </c>
      <c r="F308" s="266" t="s">
        <v>435</v>
      </c>
      <c r="G308" s="255"/>
      <c r="H308" s="267">
        <v>2.62</v>
      </c>
      <c r="I308" s="259"/>
      <c r="J308" s="255"/>
      <c r="K308" s="255"/>
      <c r="L308" s="260"/>
      <c r="M308" s="261"/>
      <c r="N308" s="262"/>
      <c r="O308" s="262"/>
      <c r="P308" s="262"/>
      <c r="Q308" s="262"/>
      <c r="R308" s="262"/>
      <c r="S308" s="262"/>
      <c r="T308" s="263"/>
      <c r="AT308" s="264" t="s">
        <v>417</v>
      </c>
      <c r="AU308" s="264" t="s">
        <v>94</v>
      </c>
      <c r="AV308" s="15" t="s">
        <v>94</v>
      </c>
      <c r="AW308" s="15" t="s">
        <v>43</v>
      </c>
      <c r="AX308" s="15" t="s">
        <v>23</v>
      </c>
      <c r="AY308" s="264" t="s">
        <v>406</v>
      </c>
    </row>
    <row r="309" spans="2:65" s="1" customFormat="1" ht="22.5" customHeight="1" x14ac:dyDescent="0.3">
      <c r="B309" s="37"/>
      <c r="C309" s="201" t="s">
        <v>738</v>
      </c>
      <c r="D309" s="201" t="s">
        <v>410</v>
      </c>
      <c r="E309" s="202" t="s">
        <v>739</v>
      </c>
      <c r="F309" s="203" t="s">
        <v>740</v>
      </c>
      <c r="G309" s="204" t="s">
        <v>596</v>
      </c>
      <c r="H309" s="205">
        <v>3.92</v>
      </c>
      <c r="I309" s="206"/>
      <c r="J309" s="207">
        <f>ROUND(I309*H309,2)</f>
        <v>0</v>
      </c>
      <c r="K309" s="203" t="s">
        <v>414</v>
      </c>
      <c r="L309" s="57"/>
      <c r="M309" s="208" t="s">
        <v>36</v>
      </c>
      <c r="N309" s="209" t="s">
        <v>50</v>
      </c>
      <c r="O309" s="38"/>
      <c r="P309" s="210">
        <f>O309*H309</f>
        <v>0</v>
      </c>
      <c r="Q309" s="210">
        <v>1.269E-2</v>
      </c>
      <c r="R309" s="210">
        <f>Q309*H309</f>
        <v>4.9744799999999999E-2</v>
      </c>
      <c r="S309" s="210">
        <v>0</v>
      </c>
      <c r="T309" s="211">
        <f>S309*H309</f>
        <v>0</v>
      </c>
      <c r="AR309" s="19" t="s">
        <v>415</v>
      </c>
      <c r="AT309" s="19" t="s">
        <v>410</v>
      </c>
      <c r="AU309" s="19" t="s">
        <v>94</v>
      </c>
      <c r="AY309" s="19" t="s">
        <v>406</v>
      </c>
      <c r="BE309" s="212">
        <f>IF(N309="základní",J309,0)</f>
        <v>0</v>
      </c>
      <c r="BF309" s="212">
        <f>IF(N309="snížená",J309,0)</f>
        <v>0</v>
      </c>
      <c r="BG309" s="212">
        <f>IF(N309="zákl. přenesená",J309,0)</f>
        <v>0</v>
      </c>
      <c r="BH309" s="212">
        <f>IF(N309="sníž. přenesená",J309,0)</f>
        <v>0</v>
      </c>
      <c r="BI309" s="212">
        <f>IF(N309="nulová",J309,0)</f>
        <v>0</v>
      </c>
      <c r="BJ309" s="19" t="s">
        <v>23</v>
      </c>
      <c r="BK309" s="212">
        <f>ROUND(I309*H309,2)</f>
        <v>0</v>
      </c>
      <c r="BL309" s="19" t="s">
        <v>415</v>
      </c>
      <c r="BM309" s="19" t="s">
        <v>741</v>
      </c>
    </row>
    <row r="310" spans="2:65" s="13" customFormat="1" x14ac:dyDescent="0.3">
      <c r="B310" s="225"/>
      <c r="C310" s="226"/>
      <c r="D310" s="215" t="s">
        <v>417</v>
      </c>
      <c r="E310" s="227" t="s">
        <v>36</v>
      </c>
      <c r="F310" s="228" t="s">
        <v>742</v>
      </c>
      <c r="G310" s="226"/>
      <c r="H310" s="229">
        <v>3.92</v>
      </c>
      <c r="I310" s="230"/>
      <c r="J310" s="226"/>
      <c r="K310" s="226"/>
      <c r="L310" s="231"/>
      <c r="M310" s="232"/>
      <c r="N310" s="233"/>
      <c r="O310" s="233"/>
      <c r="P310" s="233"/>
      <c r="Q310" s="233"/>
      <c r="R310" s="233"/>
      <c r="S310" s="233"/>
      <c r="T310" s="234"/>
      <c r="AT310" s="235" t="s">
        <v>417</v>
      </c>
      <c r="AU310" s="235" t="s">
        <v>94</v>
      </c>
      <c r="AV310" s="13" t="s">
        <v>87</v>
      </c>
      <c r="AW310" s="13" t="s">
        <v>43</v>
      </c>
      <c r="AX310" s="13" t="s">
        <v>79</v>
      </c>
      <c r="AY310" s="235" t="s">
        <v>406</v>
      </c>
    </row>
    <row r="311" spans="2:65" s="15" customFormat="1" x14ac:dyDescent="0.3">
      <c r="B311" s="254"/>
      <c r="C311" s="255"/>
      <c r="D311" s="247" t="s">
        <v>417</v>
      </c>
      <c r="E311" s="265" t="s">
        <v>296</v>
      </c>
      <c r="F311" s="266" t="s">
        <v>435</v>
      </c>
      <c r="G311" s="255"/>
      <c r="H311" s="267">
        <v>3.92</v>
      </c>
      <c r="I311" s="259"/>
      <c r="J311" s="255"/>
      <c r="K311" s="255"/>
      <c r="L311" s="260"/>
      <c r="M311" s="261"/>
      <c r="N311" s="262"/>
      <c r="O311" s="262"/>
      <c r="P311" s="262"/>
      <c r="Q311" s="262"/>
      <c r="R311" s="262"/>
      <c r="S311" s="262"/>
      <c r="T311" s="263"/>
      <c r="AT311" s="264" t="s">
        <v>417</v>
      </c>
      <c r="AU311" s="264" t="s">
        <v>94</v>
      </c>
      <c r="AV311" s="15" t="s">
        <v>94</v>
      </c>
      <c r="AW311" s="15" t="s">
        <v>43</v>
      </c>
      <c r="AX311" s="15" t="s">
        <v>23</v>
      </c>
      <c r="AY311" s="264" t="s">
        <v>406</v>
      </c>
    </row>
    <row r="312" spans="2:65" s="1" customFormat="1" ht="22.5" customHeight="1" x14ac:dyDescent="0.3">
      <c r="B312" s="37"/>
      <c r="C312" s="201" t="s">
        <v>743</v>
      </c>
      <c r="D312" s="201" t="s">
        <v>410</v>
      </c>
      <c r="E312" s="202" t="s">
        <v>744</v>
      </c>
      <c r="F312" s="203" t="s">
        <v>745</v>
      </c>
      <c r="G312" s="204" t="s">
        <v>596</v>
      </c>
      <c r="H312" s="205">
        <v>2.38</v>
      </c>
      <c r="I312" s="206"/>
      <c r="J312" s="207">
        <f>ROUND(I312*H312,2)</f>
        <v>0</v>
      </c>
      <c r="K312" s="203" t="s">
        <v>414</v>
      </c>
      <c r="L312" s="57"/>
      <c r="M312" s="208" t="s">
        <v>36</v>
      </c>
      <c r="N312" s="209" t="s">
        <v>50</v>
      </c>
      <c r="O312" s="38"/>
      <c r="P312" s="210">
        <f>O312*H312</f>
        <v>0</v>
      </c>
      <c r="Q312" s="210">
        <v>3.6900000000000002E-2</v>
      </c>
      <c r="R312" s="210">
        <f>Q312*H312</f>
        <v>8.7821999999999997E-2</v>
      </c>
      <c r="S312" s="210">
        <v>0</v>
      </c>
      <c r="T312" s="211">
        <f>S312*H312</f>
        <v>0</v>
      </c>
      <c r="AR312" s="19" t="s">
        <v>415</v>
      </c>
      <c r="AT312" s="19" t="s">
        <v>410</v>
      </c>
      <c r="AU312" s="19" t="s">
        <v>94</v>
      </c>
      <c r="AY312" s="19" t="s">
        <v>406</v>
      </c>
      <c r="BE312" s="212">
        <f>IF(N312="základní",J312,0)</f>
        <v>0</v>
      </c>
      <c r="BF312" s="212">
        <f>IF(N312="snížená",J312,0)</f>
        <v>0</v>
      </c>
      <c r="BG312" s="212">
        <f>IF(N312="zákl. přenesená",J312,0)</f>
        <v>0</v>
      </c>
      <c r="BH312" s="212">
        <f>IF(N312="sníž. přenesená",J312,0)</f>
        <v>0</v>
      </c>
      <c r="BI312" s="212">
        <f>IF(N312="nulová",J312,0)</f>
        <v>0</v>
      </c>
      <c r="BJ312" s="19" t="s">
        <v>23</v>
      </c>
      <c r="BK312" s="212">
        <f>ROUND(I312*H312,2)</f>
        <v>0</v>
      </c>
      <c r="BL312" s="19" t="s">
        <v>415</v>
      </c>
      <c r="BM312" s="19" t="s">
        <v>746</v>
      </c>
    </row>
    <row r="313" spans="2:65" s="13" customFormat="1" x14ac:dyDescent="0.3">
      <c r="B313" s="225"/>
      <c r="C313" s="226"/>
      <c r="D313" s="215" t="s">
        <v>417</v>
      </c>
      <c r="E313" s="227" t="s">
        <v>36</v>
      </c>
      <c r="F313" s="228" t="s">
        <v>747</v>
      </c>
      <c r="G313" s="226"/>
      <c r="H313" s="229">
        <v>2.38</v>
      </c>
      <c r="I313" s="230"/>
      <c r="J313" s="226"/>
      <c r="K313" s="226"/>
      <c r="L313" s="231"/>
      <c r="M313" s="232"/>
      <c r="N313" s="233"/>
      <c r="O313" s="233"/>
      <c r="P313" s="233"/>
      <c r="Q313" s="233"/>
      <c r="R313" s="233"/>
      <c r="S313" s="233"/>
      <c r="T313" s="234"/>
      <c r="AT313" s="235" t="s">
        <v>417</v>
      </c>
      <c r="AU313" s="235" t="s">
        <v>94</v>
      </c>
      <c r="AV313" s="13" t="s">
        <v>87</v>
      </c>
      <c r="AW313" s="13" t="s">
        <v>43</v>
      </c>
      <c r="AX313" s="13" t="s">
        <v>79</v>
      </c>
      <c r="AY313" s="235" t="s">
        <v>406</v>
      </c>
    </row>
    <row r="314" spans="2:65" s="15" customFormat="1" x14ac:dyDescent="0.3">
      <c r="B314" s="254"/>
      <c r="C314" s="255"/>
      <c r="D314" s="247" t="s">
        <v>417</v>
      </c>
      <c r="E314" s="265" t="s">
        <v>253</v>
      </c>
      <c r="F314" s="266" t="s">
        <v>435</v>
      </c>
      <c r="G314" s="255"/>
      <c r="H314" s="267">
        <v>2.38</v>
      </c>
      <c r="I314" s="259"/>
      <c r="J314" s="255"/>
      <c r="K314" s="255"/>
      <c r="L314" s="260"/>
      <c r="M314" s="261"/>
      <c r="N314" s="262"/>
      <c r="O314" s="262"/>
      <c r="P314" s="262"/>
      <c r="Q314" s="262"/>
      <c r="R314" s="262"/>
      <c r="S314" s="262"/>
      <c r="T314" s="263"/>
      <c r="AT314" s="264" t="s">
        <v>417</v>
      </c>
      <c r="AU314" s="264" t="s">
        <v>94</v>
      </c>
      <c r="AV314" s="15" t="s">
        <v>94</v>
      </c>
      <c r="AW314" s="15" t="s">
        <v>43</v>
      </c>
      <c r="AX314" s="15" t="s">
        <v>23</v>
      </c>
      <c r="AY314" s="264" t="s">
        <v>406</v>
      </c>
    </row>
    <row r="315" spans="2:65" s="1" customFormat="1" ht="22.5" customHeight="1" x14ac:dyDescent="0.3">
      <c r="B315" s="37"/>
      <c r="C315" s="201" t="s">
        <v>748</v>
      </c>
      <c r="D315" s="201" t="s">
        <v>410</v>
      </c>
      <c r="E315" s="202" t="s">
        <v>749</v>
      </c>
      <c r="F315" s="203" t="s">
        <v>750</v>
      </c>
      <c r="G315" s="204" t="s">
        <v>413</v>
      </c>
      <c r="H315" s="205">
        <v>17.597999999999999</v>
      </c>
      <c r="I315" s="206"/>
      <c r="J315" s="207">
        <f>ROUND(I315*H315,2)</f>
        <v>0</v>
      </c>
      <c r="K315" s="203" t="s">
        <v>414</v>
      </c>
      <c r="L315" s="57"/>
      <c r="M315" s="208" t="s">
        <v>36</v>
      </c>
      <c r="N315" s="209" t="s">
        <v>50</v>
      </c>
      <c r="O315" s="38"/>
      <c r="P315" s="210">
        <f>O315*H315</f>
        <v>0</v>
      </c>
      <c r="Q315" s="210">
        <v>0</v>
      </c>
      <c r="R315" s="210">
        <f>Q315*H315</f>
        <v>0</v>
      </c>
      <c r="S315" s="210">
        <v>0</v>
      </c>
      <c r="T315" s="211">
        <f>S315*H315</f>
        <v>0</v>
      </c>
      <c r="AR315" s="19" t="s">
        <v>415</v>
      </c>
      <c r="AT315" s="19" t="s">
        <v>410</v>
      </c>
      <c r="AU315" s="19" t="s">
        <v>94</v>
      </c>
      <c r="AY315" s="19" t="s">
        <v>406</v>
      </c>
      <c r="BE315" s="212">
        <f>IF(N315="základní",J315,0)</f>
        <v>0</v>
      </c>
      <c r="BF315" s="212">
        <f>IF(N315="snížená",J315,0)</f>
        <v>0</v>
      </c>
      <c r="BG315" s="212">
        <f>IF(N315="zákl. přenesená",J315,0)</f>
        <v>0</v>
      </c>
      <c r="BH315" s="212">
        <f>IF(N315="sníž. přenesená",J315,0)</f>
        <v>0</v>
      </c>
      <c r="BI315" s="212">
        <f>IF(N315="nulová",J315,0)</f>
        <v>0</v>
      </c>
      <c r="BJ315" s="19" t="s">
        <v>23</v>
      </c>
      <c r="BK315" s="212">
        <f>ROUND(I315*H315,2)</f>
        <v>0</v>
      </c>
      <c r="BL315" s="19" t="s">
        <v>415</v>
      </c>
      <c r="BM315" s="19" t="s">
        <v>751</v>
      </c>
    </row>
    <row r="316" spans="2:65" s="13" customFormat="1" x14ac:dyDescent="0.3">
      <c r="B316" s="225"/>
      <c r="C316" s="226"/>
      <c r="D316" s="215" t="s">
        <v>417</v>
      </c>
      <c r="E316" s="227" t="s">
        <v>36</v>
      </c>
      <c r="F316" s="228" t="s">
        <v>752</v>
      </c>
      <c r="G316" s="226"/>
      <c r="H316" s="229">
        <v>4.6109999999999998</v>
      </c>
      <c r="I316" s="230"/>
      <c r="J316" s="226"/>
      <c r="K316" s="226"/>
      <c r="L316" s="231"/>
      <c r="M316" s="232"/>
      <c r="N316" s="233"/>
      <c r="O316" s="233"/>
      <c r="P316" s="233"/>
      <c r="Q316" s="233"/>
      <c r="R316" s="233"/>
      <c r="S316" s="233"/>
      <c r="T316" s="234"/>
      <c r="AT316" s="235" t="s">
        <v>417</v>
      </c>
      <c r="AU316" s="235" t="s">
        <v>94</v>
      </c>
      <c r="AV316" s="13" t="s">
        <v>87</v>
      </c>
      <c r="AW316" s="13" t="s">
        <v>43</v>
      </c>
      <c r="AX316" s="13" t="s">
        <v>79</v>
      </c>
      <c r="AY316" s="235" t="s">
        <v>406</v>
      </c>
    </row>
    <row r="317" spans="2:65" s="13" customFormat="1" x14ac:dyDescent="0.3">
      <c r="B317" s="225"/>
      <c r="C317" s="226"/>
      <c r="D317" s="215" t="s">
        <v>417</v>
      </c>
      <c r="E317" s="227" t="s">
        <v>36</v>
      </c>
      <c r="F317" s="228" t="s">
        <v>753</v>
      </c>
      <c r="G317" s="226"/>
      <c r="H317" s="229">
        <v>9.4169999999999998</v>
      </c>
      <c r="I317" s="230"/>
      <c r="J317" s="226"/>
      <c r="K317" s="226"/>
      <c r="L317" s="231"/>
      <c r="M317" s="232"/>
      <c r="N317" s="233"/>
      <c r="O317" s="233"/>
      <c r="P317" s="233"/>
      <c r="Q317" s="233"/>
      <c r="R317" s="233"/>
      <c r="S317" s="233"/>
      <c r="T317" s="234"/>
      <c r="AT317" s="235" t="s">
        <v>417</v>
      </c>
      <c r="AU317" s="235" t="s">
        <v>94</v>
      </c>
      <c r="AV317" s="13" t="s">
        <v>87</v>
      </c>
      <c r="AW317" s="13" t="s">
        <v>43</v>
      </c>
      <c r="AX317" s="13" t="s">
        <v>79</v>
      </c>
      <c r="AY317" s="235" t="s">
        <v>406</v>
      </c>
    </row>
    <row r="318" spans="2:65" s="13" customFormat="1" x14ac:dyDescent="0.3">
      <c r="B318" s="225"/>
      <c r="C318" s="226"/>
      <c r="D318" s="215" t="s">
        <v>417</v>
      </c>
      <c r="E318" s="227" t="s">
        <v>36</v>
      </c>
      <c r="F318" s="228" t="s">
        <v>754</v>
      </c>
      <c r="G318" s="226"/>
      <c r="H318" s="229">
        <v>3.57</v>
      </c>
      <c r="I318" s="230"/>
      <c r="J318" s="226"/>
      <c r="K318" s="226"/>
      <c r="L318" s="231"/>
      <c r="M318" s="232"/>
      <c r="N318" s="233"/>
      <c r="O318" s="233"/>
      <c r="P318" s="233"/>
      <c r="Q318" s="233"/>
      <c r="R318" s="233"/>
      <c r="S318" s="233"/>
      <c r="T318" s="234"/>
      <c r="AT318" s="235" t="s">
        <v>417</v>
      </c>
      <c r="AU318" s="235" t="s">
        <v>94</v>
      </c>
      <c r="AV318" s="13" t="s">
        <v>87</v>
      </c>
      <c r="AW318" s="13" t="s">
        <v>43</v>
      </c>
      <c r="AX318" s="13" t="s">
        <v>79</v>
      </c>
      <c r="AY318" s="235" t="s">
        <v>406</v>
      </c>
    </row>
    <row r="319" spans="2:65" s="15" customFormat="1" x14ac:dyDescent="0.3">
      <c r="B319" s="254"/>
      <c r="C319" s="255"/>
      <c r="D319" s="247" t="s">
        <v>417</v>
      </c>
      <c r="E319" s="265" t="s">
        <v>36</v>
      </c>
      <c r="F319" s="266" t="s">
        <v>435</v>
      </c>
      <c r="G319" s="255"/>
      <c r="H319" s="267">
        <v>17.597999999999999</v>
      </c>
      <c r="I319" s="259"/>
      <c r="J319" s="255"/>
      <c r="K319" s="255"/>
      <c r="L319" s="260"/>
      <c r="M319" s="261"/>
      <c r="N319" s="262"/>
      <c r="O319" s="262"/>
      <c r="P319" s="262"/>
      <c r="Q319" s="262"/>
      <c r="R319" s="262"/>
      <c r="S319" s="262"/>
      <c r="T319" s="263"/>
      <c r="AT319" s="264" t="s">
        <v>417</v>
      </c>
      <c r="AU319" s="264" t="s">
        <v>94</v>
      </c>
      <c r="AV319" s="15" t="s">
        <v>94</v>
      </c>
      <c r="AW319" s="15" t="s">
        <v>43</v>
      </c>
      <c r="AX319" s="15" t="s">
        <v>23</v>
      </c>
      <c r="AY319" s="264" t="s">
        <v>406</v>
      </c>
    </row>
    <row r="320" spans="2:65" s="1" customFormat="1" ht="22.5" customHeight="1" x14ac:dyDescent="0.3">
      <c r="B320" s="37"/>
      <c r="C320" s="201" t="s">
        <v>755</v>
      </c>
      <c r="D320" s="201" t="s">
        <v>410</v>
      </c>
      <c r="E320" s="202" t="s">
        <v>756</v>
      </c>
      <c r="F320" s="203" t="s">
        <v>757</v>
      </c>
      <c r="G320" s="204" t="s">
        <v>413</v>
      </c>
      <c r="H320" s="205">
        <v>36.609000000000002</v>
      </c>
      <c r="I320" s="206"/>
      <c r="J320" s="207">
        <f>ROUND(I320*H320,2)</f>
        <v>0</v>
      </c>
      <c r="K320" s="203" t="s">
        <v>414</v>
      </c>
      <c r="L320" s="57"/>
      <c r="M320" s="208" t="s">
        <v>36</v>
      </c>
      <c r="N320" s="209" t="s">
        <v>50</v>
      </c>
      <c r="O320" s="38"/>
      <c r="P320" s="210">
        <f>O320*H320</f>
        <v>0</v>
      </c>
      <c r="Q320" s="210">
        <v>0</v>
      </c>
      <c r="R320" s="210">
        <f>Q320*H320</f>
        <v>0</v>
      </c>
      <c r="S320" s="210">
        <v>0</v>
      </c>
      <c r="T320" s="211">
        <f>S320*H320</f>
        <v>0</v>
      </c>
      <c r="AR320" s="19" t="s">
        <v>415</v>
      </c>
      <c r="AT320" s="19" t="s">
        <v>410</v>
      </c>
      <c r="AU320" s="19" t="s">
        <v>94</v>
      </c>
      <c r="AY320" s="19" t="s">
        <v>406</v>
      </c>
      <c r="BE320" s="212">
        <f>IF(N320="základní",J320,0)</f>
        <v>0</v>
      </c>
      <c r="BF320" s="212">
        <f>IF(N320="snížená",J320,0)</f>
        <v>0</v>
      </c>
      <c r="BG320" s="212">
        <f>IF(N320="zákl. přenesená",J320,0)</f>
        <v>0</v>
      </c>
      <c r="BH320" s="212">
        <f>IF(N320="sníž. přenesená",J320,0)</f>
        <v>0</v>
      </c>
      <c r="BI320" s="212">
        <f>IF(N320="nulová",J320,0)</f>
        <v>0</v>
      </c>
      <c r="BJ320" s="19" t="s">
        <v>23</v>
      </c>
      <c r="BK320" s="212">
        <f>ROUND(I320*H320,2)</f>
        <v>0</v>
      </c>
      <c r="BL320" s="19" t="s">
        <v>415</v>
      </c>
      <c r="BM320" s="19" t="s">
        <v>758</v>
      </c>
    </row>
    <row r="321" spans="2:51" s="12" customFormat="1" x14ac:dyDescent="0.3">
      <c r="B321" s="213"/>
      <c r="C321" s="214"/>
      <c r="D321" s="215" t="s">
        <v>417</v>
      </c>
      <c r="E321" s="216" t="s">
        <v>36</v>
      </c>
      <c r="F321" s="217" t="s">
        <v>669</v>
      </c>
      <c r="G321" s="214"/>
      <c r="H321" s="218" t="s">
        <v>36</v>
      </c>
      <c r="I321" s="219"/>
      <c r="J321" s="214"/>
      <c r="K321" s="214"/>
      <c r="L321" s="220"/>
      <c r="M321" s="221"/>
      <c r="N321" s="222"/>
      <c r="O321" s="222"/>
      <c r="P321" s="222"/>
      <c r="Q321" s="222"/>
      <c r="R321" s="222"/>
      <c r="S321" s="222"/>
      <c r="T321" s="223"/>
      <c r="AT321" s="224" t="s">
        <v>417</v>
      </c>
      <c r="AU321" s="224" t="s">
        <v>94</v>
      </c>
      <c r="AV321" s="12" t="s">
        <v>23</v>
      </c>
      <c r="AW321" s="12" t="s">
        <v>43</v>
      </c>
      <c r="AX321" s="12" t="s">
        <v>79</v>
      </c>
      <c r="AY321" s="224" t="s">
        <v>406</v>
      </c>
    </row>
    <row r="322" spans="2:51" s="12" customFormat="1" x14ac:dyDescent="0.3">
      <c r="B322" s="213"/>
      <c r="C322" s="214"/>
      <c r="D322" s="215" t="s">
        <v>417</v>
      </c>
      <c r="E322" s="216" t="s">
        <v>36</v>
      </c>
      <c r="F322" s="217" t="s">
        <v>759</v>
      </c>
      <c r="G322" s="214"/>
      <c r="H322" s="218" t="s">
        <v>36</v>
      </c>
      <c r="I322" s="219"/>
      <c r="J322" s="214"/>
      <c r="K322" s="214"/>
      <c r="L322" s="220"/>
      <c r="M322" s="221"/>
      <c r="N322" s="222"/>
      <c r="O322" s="222"/>
      <c r="P322" s="222"/>
      <c r="Q322" s="222"/>
      <c r="R322" s="222"/>
      <c r="S322" s="222"/>
      <c r="T322" s="223"/>
      <c r="AT322" s="224" t="s">
        <v>417</v>
      </c>
      <c r="AU322" s="224" t="s">
        <v>94</v>
      </c>
      <c r="AV322" s="12" t="s">
        <v>23</v>
      </c>
      <c r="AW322" s="12" t="s">
        <v>43</v>
      </c>
      <c r="AX322" s="12" t="s">
        <v>79</v>
      </c>
      <c r="AY322" s="224" t="s">
        <v>406</v>
      </c>
    </row>
    <row r="323" spans="2:51" s="13" customFormat="1" x14ac:dyDescent="0.3">
      <c r="B323" s="225"/>
      <c r="C323" s="226"/>
      <c r="D323" s="215" t="s">
        <v>417</v>
      </c>
      <c r="E323" s="227" t="s">
        <v>36</v>
      </c>
      <c r="F323" s="228" t="s">
        <v>760</v>
      </c>
      <c r="G323" s="226"/>
      <c r="H323" s="229">
        <v>55.802</v>
      </c>
      <c r="I323" s="230"/>
      <c r="J323" s="226"/>
      <c r="K323" s="226"/>
      <c r="L323" s="231"/>
      <c r="M323" s="232"/>
      <c r="N323" s="233"/>
      <c r="O323" s="233"/>
      <c r="P323" s="233"/>
      <c r="Q323" s="233"/>
      <c r="R323" s="233"/>
      <c r="S323" s="233"/>
      <c r="T323" s="234"/>
      <c r="AT323" s="235" t="s">
        <v>417</v>
      </c>
      <c r="AU323" s="235" t="s">
        <v>94</v>
      </c>
      <c r="AV323" s="13" t="s">
        <v>87</v>
      </c>
      <c r="AW323" s="13" t="s">
        <v>43</v>
      </c>
      <c r="AX323" s="13" t="s">
        <v>79</v>
      </c>
      <c r="AY323" s="235" t="s">
        <v>406</v>
      </c>
    </row>
    <row r="324" spans="2:51" s="13" customFormat="1" x14ac:dyDescent="0.3">
      <c r="B324" s="225"/>
      <c r="C324" s="226"/>
      <c r="D324" s="215" t="s">
        <v>417</v>
      </c>
      <c r="E324" s="227" t="s">
        <v>36</v>
      </c>
      <c r="F324" s="228" t="s">
        <v>761</v>
      </c>
      <c r="G324" s="226"/>
      <c r="H324" s="229">
        <v>9.9960000000000004</v>
      </c>
      <c r="I324" s="230"/>
      <c r="J324" s="226"/>
      <c r="K324" s="226"/>
      <c r="L324" s="231"/>
      <c r="M324" s="232"/>
      <c r="N324" s="233"/>
      <c r="O324" s="233"/>
      <c r="P324" s="233"/>
      <c r="Q324" s="233"/>
      <c r="R324" s="233"/>
      <c r="S324" s="233"/>
      <c r="T324" s="234"/>
      <c r="AT324" s="235" t="s">
        <v>417</v>
      </c>
      <c r="AU324" s="235" t="s">
        <v>94</v>
      </c>
      <c r="AV324" s="13" t="s">
        <v>87</v>
      </c>
      <c r="AW324" s="13" t="s">
        <v>43</v>
      </c>
      <c r="AX324" s="13" t="s">
        <v>79</v>
      </c>
      <c r="AY324" s="235" t="s">
        <v>406</v>
      </c>
    </row>
    <row r="325" spans="2:51" s="13" customFormat="1" x14ac:dyDescent="0.3">
      <c r="B325" s="225"/>
      <c r="C325" s="226"/>
      <c r="D325" s="215" t="s">
        <v>417</v>
      </c>
      <c r="E325" s="227" t="s">
        <v>36</v>
      </c>
      <c r="F325" s="228" t="s">
        <v>762</v>
      </c>
      <c r="G325" s="226"/>
      <c r="H325" s="229">
        <v>0.44</v>
      </c>
      <c r="I325" s="230"/>
      <c r="J325" s="226"/>
      <c r="K325" s="226"/>
      <c r="L325" s="231"/>
      <c r="M325" s="232"/>
      <c r="N325" s="233"/>
      <c r="O325" s="233"/>
      <c r="P325" s="233"/>
      <c r="Q325" s="233"/>
      <c r="R325" s="233"/>
      <c r="S325" s="233"/>
      <c r="T325" s="234"/>
      <c r="AT325" s="235" t="s">
        <v>417</v>
      </c>
      <c r="AU325" s="235" t="s">
        <v>94</v>
      </c>
      <c r="AV325" s="13" t="s">
        <v>87</v>
      </c>
      <c r="AW325" s="13" t="s">
        <v>43</v>
      </c>
      <c r="AX325" s="13" t="s">
        <v>79</v>
      </c>
      <c r="AY325" s="235" t="s">
        <v>406</v>
      </c>
    </row>
    <row r="326" spans="2:51" s="12" customFormat="1" x14ac:dyDescent="0.3">
      <c r="B326" s="213"/>
      <c r="C326" s="214"/>
      <c r="D326" s="215" t="s">
        <v>417</v>
      </c>
      <c r="E326" s="216" t="s">
        <v>36</v>
      </c>
      <c r="F326" s="217" t="s">
        <v>763</v>
      </c>
      <c r="G326" s="214"/>
      <c r="H326" s="218" t="s">
        <v>36</v>
      </c>
      <c r="I326" s="219"/>
      <c r="J326" s="214"/>
      <c r="K326" s="214"/>
      <c r="L326" s="220"/>
      <c r="M326" s="221"/>
      <c r="N326" s="222"/>
      <c r="O326" s="222"/>
      <c r="P326" s="222"/>
      <c r="Q326" s="222"/>
      <c r="R326" s="222"/>
      <c r="S326" s="222"/>
      <c r="T326" s="223"/>
      <c r="AT326" s="224" t="s">
        <v>417</v>
      </c>
      <c r="AU326" s="224" t="s">
        <v>94</v>
      </c>
      <c r="AV326" s="12" t="s">
        <v>23</v>
      </c>
      <c r="AW326" s="12" t="s">
        <v>43</v>
      </c>
      <c r="AX326" s="12" t="s">
        <v>79</v>
      </c>
      <c r="AY326" s="224" t="s">
        <v>406</v>
      </c>
    </row>
    <row r="327" spans="2:51" s="13" customFormat="1" x14ac:dyDescent="0.3">
      <c r="B327" s="225"/>
      <c r="C327" s="226"/>
      <c r="D327" s="215" t="s">
        <v>417</v>
      </c>
      <c r="E327" s="227" t="s">
        <v>36</v>
      </c>
      <c r="F327" s="228" t="s">
        <v>764</v>
      </c>
      <c r="G327" s="226"/>
      <c r="H327" s="229">
        <v>7.258</v>
      </c>
      <c r="I327" s="230"/>
      <c r="J327" s="226"/>
      <c r="K327" s="226"/>
      <c r="L327" s="231"/>
      <c r="M327" s="232"/>
      <c r="N327" s="233"/>
      <c r="O327" s="233"/>
      <c r="P327" s="233"/>
      <c r="Q327" s="233"/>
      <c r="R327" s="233"/>
      <c r="S327" s="233"/>
      <c r="T327" s="234"/>
      <c r="AT327" s="235" t="s">
        <v>417</v>
      </c>
      <c r="AU327" s="235" t="s">
        <v>94</v>
      </c>
      <c r="AV327" s="13" t="s">
        <v>87</v>
      </c>
      <c r="AW327" s="13" t="s">
        <v>43</v>
      </c>
      <c r="AX327" s="13" t="s">
        <v>79</v>
      </c>
      <c r="AY327" s="235" t="s">
        <v>406</v>
      </c>
    </row>
    <row r="328" spans="2:51" s="15" customFormat="1" x14ac:dyDescent="0.3">
      <c r="B328" s="254"/>
      <c r="C328" s="255"/>
      <c r="D328" s="215" t="s">
        <v>417</v>
      </c>
      <c r="E328" s="256" t="s">
        <v>361</v>
      </c>
      <c r="F328" s="257" t="s">
        <v>435</v>
      </c>
      <c r="G328" s="255"/>
      <c r="H328" s="258">
        <v>73.495999999999995</v>
      </c>
      <c r="I328" s="259"/>
      <c r="J328" s="255"/>
      <c r="K328" s="255"/>
      <c r="L328" s="260"/>
      <c r="M328" s="261"/>
      <c r="N328" s="262"/>
      <c r="O328" s="262"/>
      <c r="P328" s="262"/>
      <c r="Q328" s="262"/>
      <c r="R328" s="262"/>
      <c r="S328" s="262"/>
      <c r="T328" s="263"/>
      <c r="AT328" s="264" t="s">
        <v>417</v>
      </c>
      <c r="AU328" s="264" t="s">
        <v>94</v>
      </c>
      <c r="AV328" s="15" t="s">
        <v>94</v>
      </c>
      <c r="AW328" s="15" t="s">
        <v>43</v>
      </c>
      <c r="AX328" s="15" t="s">
        <v>79</v>
      </c>
      <c r="AY328" s="264" t="s">
        <v>406</v>
      </c>
    </row>
    <row r="329" spans="2:51" s="12" customFormat="1" x14ac:dyDescent="0.3">
      <c r="B329" s="213"/>
      <c r="C329" s="214"/>
      <c r="D329" s="215" t="s">
        <v>417</v>
      </c>
      <c r="E329" s="216" t="s">
        <v>36</v>
      </c>
      <c r="F329" s="217" t="s">
        <v>765</v>
      </c>
      <c r="G329" s="214"/>
      <c r="H329" s="218" t="s">
        <v>36</v>
      </c>
      <c r="I329" s="219"/>
      <c r="J329" s="214"/>
      <c r="K329" s="214"/>
      <c r="L329" s="220"/>
      <c r="M329" s="221"/>
      <c r="N329" s="222"/>
      <c r="O329" s="222"/>
      <c r="P329" s="222"/>
      <c r="Q329" s="222"/>
      <c r="R329" s="222"/>
      <c r="S329" s="222"/>
      <c r="T329" s="223"/>
      <c r="AT329" s="224" t="s">
        <v>417</v>
      </c>
      <c r="AU329" s="224" t="s">
        <v>94</v>
      </c>
      <c r="AV329" s="12" t="s">
        <v>23</v>
      </c>
      <c r="AW329" s="12" t="s">
        <v>43</v>
      </c>
      <c r="AX329" s="12" t="s">
        <v>79</v>
      </c>
      <c r="AY329" s="224" t="s">
        <v>406</v>
      </c>
    </row>
    <row r="330" spans="2:51" s="13" customFormat="1" x14ac:dyDescent="0.3">
      <c r="B330" s="225"/>
      <c r="C330" s="226"/>
      <c r="D330" s="215" t="s">
        <v>417</v>
      </c>
      <c r="E330" s="227" t="s">
        <v>36</v>
      </c>
      <c r="F330" s="228" t="s">
        <v>766</v>
      </c>
      <c r="G330" s="226"/>
      <c r="H330" s="229">
        <v>-2.2109999999999999</v>
      </c>
      <c r="I330" s="230"/>
      <c r="J330" s="226"/>
      <c r="K330" s="226"/>
      <c r="L330" s="231"/>
      <c r="M330" s="232"/>
      <c r="N330" s="233"/>
      <c r="O330" s="233"/>
      <c r="P330" s="233"/>
      <c r="Q330" s="233"/>
      <c r="R330" s="233"/>
      <c r="S330" s="233"/>
      <c r="T330" s="234"/>
      <c r="AT330" s="235" t="s">
        <v>417</v>
      </c>
      <c r="AU330" s="235" t="s">
        <v>94</v>
      </c>
      <c r="AV330" s="13" t="s">
        <v>87</v>
      </c>
      <c r="AW330" s="13" t="s">
        <v>43</v>
      </c>
      <c r="AX330" s="13" t="s">
        <v>79</v>
      </c>
      <c r="AY330" s="235" t="s">
        <v>406</v>
      </c>
    </row>
    <row r="331" spans="2:51" s="13" customFormat="1" x14ac:dyDescent="0.3">
      <c r="B331" s="225"/>
      <c r="C331" s="226"/>
      <c r="D331" s="215" t="s">
        <v>417</v>
      </c>
      <c r="E331" s="227" t="s">
        <v>36</v>
      </c>
      <c r="F331" s="228" t="s">
        <v>767</v>
      </c>
      <c r="G331" s="226"/>
      <c r="H331" s="229">
        <v>-2.8620000000000001</v>
      </c>
      <c r="I331" s="230"/>
      <c r="J331" s="226"/>
      <c r="K331" s="226"/>
      <c r="L331" s="231"/>
      <c r="M331" s="232"/>
      <c r="N331" s="233"/>
      <c r="O331" s="233"/>
      <c r="P331" s="233"/>
      <c r="Q331" s="233"/>
      <c r="R331" s="233"/>
      <c r="S331" s="233"/>
      <c r="T331" s="234"/>
      <c r="AT331" s="235" t="s">
        <v>417</v>
      </c>
      <c r="AU331" s="235" t="s">
        <v>94</v>
      </c>
      <c r="AV331" s="13" t="s">
        <v>87</v>
      </c>
      <c r="AW331" s="13" t="s">
        <v>43</v>
      </c>
      <c r="AX331" s="13" t="s">
        <v>79</v>
      </c>
      <c r="AY331" s="235" t="s">
        <v>406</v>
      </c>
    </row>
    <row r="332" spans="2:51" s="12" customFormat="1" x14ac:dyDescent="0.3">
      <c r="B332" s="213"/>
      <c r="C332" s="214"/>
      <c r="D332" s="215" t="s">
        <v>417</v>
      </c>
      <c r="E332" s="216" t="s">
        <v>36</v>
      </c>
      <c r="F332" s="217" t="s">
        <v>768</v>
      </c>
      <c r="G332" s="214"/>
      <c r="H332" s="218" t="s">
        <v>36</v>
      </c>
      <c r="I332" s="219"/>
      <c r="J332" s="214"/>
      <c r="K332" s="214"/>
      <c r="L332" s="220"/>
      <c r="M332" s="221"/>
      <c r="N332" s="222"/>
      <c r="O332" s="222"/>
      <c r="P332" s="222"/>
      <c r="Q332" s="222"/>
      <c r="R332" s="222"/>
      <c r="S332" s="222"/>
      <c r="T332" s="223"/>
      <c r="AT332" s="224" t="s">
        <v>417</v>
      </c>
      <c r="AU332" s="224" t="s">
        <v>94</v>
      </c>
      <c r="AV332" s="12" t="s">
        <v>23</v>
      </c>
      <c r="AW332" s="12" t="s">
        <v>43</v>
      </c>
      <c r="AX332" s="12" t="s">
        <v>79</v>
      </c>
      <c r="AY332" s="224" t="s">
        <v>406</v>
      </c>
    </row>
    <row r="333" spans="2:51" s="13" customFormat="1" x14ac:dyDescent="0.3">
      <c r="B333" s="225"/>
      <c r="C333" s="226"/>
      <c r="D333" s="215" t="s">
        <v>417</v>
      </c>
      <c r="E333" s="227" t="s">
        <v>36</v>
      </c>
      <c r="F333" s="228" t="s">
        <v>769</v>
      </c>
      <c r="G333" s="226"/>
      <c r="H333" s="229">
        <v>-0.52300000000000002</v>
      </c>
      <c r="I333" s="230"/>
      <c r="J333" s="226"/>
      <c r="K333" s="226"/>
      <c r="L333" s="231"/>
      <c r="M333" s="232"/>
      <c r="N333" s="233"/>
      <c r="O333" s="233"/>
      <c r="P333" s="233"/>
      <c r="Q333" s="233"/>
      <c r="R333" s="233"/>
      <c r="S333" s="233"/>
      <c r="T333" s="234"/>
      <c r="AT333" s="235" t="s">
        <v>417</v>
      </c>
      <c r="AU333" s="235" t="s">
        <v>94</v>
      </c>
      <c r="AV333" s="13" t="s">
        <v>87</v>
      </c>
      <c r="AW333" s="13" t="s">
        <v>43</v>
      </c>
      <c r="AX333" s="13" t="s">
        <v>79</v>
      </c>
      <c r="AY333" s="235" t="s">
        <v>406</v>
      </c>
    </row>
    <row r="334" spans="2:51" s="12" customFormat="1" x14ac:dyDescent="0.3">
      <c r="B334" s="213"/>
      <c r="C334" s="214"/>
      <c r="D334" s="215" t="s">
        <v>417</v>
      </c>
      <c r="E334" s="216" t="s">
        <v>36</v>
      </c>
      <c r="F334" s="217" t="s">
        <v>770</v>
      </c>
      <c r="G334" s="214"/>
      <c r="H334" s="218" t="s">
        <v>36</v>
      </c>
      <c r="I334" s="219"/>
      <c r="J334" s="214"/>
      <c r="K334" s="214"/>
      <c r="L334" s="220"/>
      <c r="M334" s="221"/>
      <c r="N334" s="222"/>
      <c r="O334" s="222"/>
      <c r="P334" s="222"/>
      <c r="Q334" s="222"/>
      <c r="R334" s="222"/>
      <c r="S334" s="222"/>
      <c r="T334" s="223"/>
      <c r="AT334" s="224" t="s">
        <v>417</v>
      </c>
      <c r="AU334" s="224" t="s">
        <v>94</v>
      </c>
      <c r="AV334" s="12" t="s">
        <v>23</v>
      </c>
      <c r="AW334" s="12" t="s">
        <v>43</v>
      </c>
      <c r="AX334" s="12" t="s">
        <v>79</v>
      </c>
      <c r="AY334" s="224" t="s">
        <v>406</v>
      </c>
    </row>
    <row r="335" spans="2:51" s="13" customFormat="1" x14ac:dyDescent="0.3">
      <c r="B335" s="225"/>
      <c r="C335" s="226"/>
      <c r="D335" s="215" t="s">
        <v>417</v>
      </c>
      <c r="E335" s="227" t="s">
        <v>36</v>
      </c>
      <c r="F335" s="228" t="s">
        <v>771</v>
      </c>
      <c r="G335" s="226"/>
      <c r="H335" s="229">
        <v>-6.6719999999999997</v>
      </c>
      <c r="I335" s="230"/>
      <c r="J335" s="226"/>
      <c r="K335" s="226"/>
      <c r="L335" s="231"/>
      <c r="M335" s="232"/>
      <c r="N335" s="233"/>
      <c r="O335" s="233"/>
      <c r="P335" s="233"/>
      <c r="Q335" s="233"/>
      <c r="R335" s="233"/>
      <c r="S335" s="233"/>
      <c r="T335" s="234"/>
      <c r="AT335" s="235" t="s">
        <v>417</v>
      </c>
      <c r="AU335" s="235" t="s">
        <v>94</v>
      </c>
      <c r="AV335" s="13" t="s">
        <v>87</v>
      </c>
      <c r="AW335" s="13" t="s">
        <v>43</v>
      </c>
      <c r="AX335" s="13" t="s">
        <v>79</v>
      </c>
      <c r="AY335" s="235" t="s">
        <v>406</v>
      </c>
    </row>
    <row r="336" spans="2:51" s="12" customFormat="1" x14ac:dyDescent="0.3">
      <c r="B336" s="213"/>
      <c r="C336" s="214"/>
      <c r="D336" s="215" t="s">
        <v>417</v>
      </c>
      <c r="E336" s="216" t="s">
        <v>36</v>
      </c>
      <c r="F336" s="217" t="s">
        <v>436</v>
      </c>
      <c r="G336" s="214"/>
      <c r="H336" s="218" t="s">
        <v>36</v>
      </c>
      <c r="I336" s="219"/>
      <c r="J336" s="214"/>
      <c r="K336" s="214"/>
      <c r="L336" s="220"/>
      <c r="M336" s="221"/>
      <c r="N336" s="222"/>
      <c r="O336" s="222"/>
      <c r="P336" s="222"/>
      <c r="Q336" s="222"/>
      <c r="R336" s="222"/>
      <c r="S336" s="222"/>
      <c r="T336" s="223"/>
      <c r="AT336" s="224" t="s">
        <v>417</v>
      </c>
      <c r="AU336" s="224" t="s">
        <v>94</v>
      </c>
      <c r="AV336" s="12" t="s">
        <v>23</v>
      </c>
      <c r="AW336" s="12" t="s">
        <v>43</v>
      </c>
      <c r="AX336" s="12" t="s">
        <v>79</v>
      </c>
      <c r="AY336" s="224" t="s">
        <v>406</v>
      </c>
    </row>
    <row r="337" spans="2:65" s="13" customFormat="1" x14ac:dyDescent="0.3">
      <c r="B337" s="225"/>
      <c r="C337" s="226"/>
      <c r="D337" s="215" t="s">
        <v>417</v>
      </c>
      <c r="E337" s="227" t="s">
        <v>36</v>
      </c>
      <c r="F337" s="228" t="s">
        <v>772</v>
      </c>
      <c r="G337" s="226"/>
      <c r="H337" s="229">
        <v>-0.371</v>
      </c>
      <c r="I337" s="230"/>
      <c r="J337" s="226"/>
      <c r="K337" s="226"/>
      <c r="L337" s="231"/>
      <c r="M337" s="232"/>
      <c r="N337" s="233"/>
      <c r="O337" s="233"/>
      <c r="P337" s="233"/>
      <c r="Q337" s="233"/>
      <c r="R337" s="233"/>
      <c r="S337" s="233"/>
      <c r="T337" s="234"/>
      <c r="AT337" s="235" t="s">
        <v>417</v>
      </c>
      <c r="AU337" s="235" t="s">
        <v>94</v>
      </c>
      <c r="AV337" s="13" t="s">
        <v>87</v>
      </c>
      <c r="AW337" s="13" t="s">
        <v>43</v>
      </c>
      <c r="AX337" s="13" t="s">
        <v>79</v>
      </c>
      <c r="AY337" s="235" t="s">
        <v>406</v>
      </c>
    </row>
    <row r="338" spans="2:65" s="13" customFormat="1" x14ac:dyDescent="0.3">
      <c r="B338" s="225"/>
      <c r="C338" s="226"/>
      <c r="D338" s="215" t="s">
        <v>417</v>
      </c>
      <c r="E338" s="227" t="s">
        <v>36</v>
      </c>
      <c r="F338" s="228" t="s">
        <v>773</v>
      </c>
      <c r="G338" s="226"/>
      <c r="H338" s="229">
        <v>-1.8109999999999999</v>
      </c>
      <c r="I338" s="230"/>
      <c r="J338" s="226"/>
      <c r="K338" s="226"/>
      <c r="L338" s="231"/>
      <c r="M338" s="232"/>
      <c r="N338" s="233"/>
      <c r="O338" s="233"/>
      <c r="P338" s="233"/>
      <c r="Q338" s="233"/>
      <c r="R338" s="233"/>
      <c r="S338" s="233"/>
      <c r="T338" s="234"/>
      <c r="AT338" s="235" t="s">
        <v>417</v>
      </c>
      <c r="AU338" s="235" t="s">
        <v>94</v>
      </c>
      <c r="AV338" s="13" t="s">
        <v>87</v>
      </c>
      <c r="AW338" s="13" t="s">
        <v>43</v>
      </c>
      <c r="AX338" s="13" t="s">
        <v>79</v>
      </c>
      <c r="AY338" s="235" t="s">
        <v>406</v>
      </c>
    </row>
    <row r="339" spans="2:65" s="14" customFormat="1" x14ac:dyDescent="0.3">
      <c r="B339" s="236"/>
      <c r="C339" s="237"/>
      <c r="D339" s="215" t="s">
        <v>417</v>
      </c>
      <c r="E339" s="238" t="s">
        <v>358</v>
      </c>
      <c r="F339" s="239" t="s">
        <v>421</v>
      </c>
      <c r="G339" s="237"/>
      <c r="H339" s="240">
        <v>59.045999999999999</v>
      </c>
      <c r="I339" s="241"/>
      <c r="J339" s="237"/>
      <c r="K339" s="237"/>
      <c r="L339" s="242"/>
      <c r="M339" s="243"/>
      <c r="N339" s="244"/>
      <c r="O339" s="244"/>
      <c r="P339" s="244"/>
      <c r="Q339" s="244"/>
      <c r="R339" s="244"/>
      <c r="S339" s="244"/>
      <c r="T339" s="245"/>
      <c r="AT339" s="246" t="s">
        <v>417</v>
      </c>
      <c r="AU339" s="246" t="s">
        <v>94</v>
      </c>
      <c r="AV339" s="14" t="s">
        <v>415</v>
      </c>
      <c r="AW339" s="14" t="s">
        <v>43</v>
      </c>
      <c r="AX339" s="14" t="s">
        <v>79</v>
      </c>
      <c r="AY339" s="246" t="s">
        <v>406</v>
      </c>
    </row>
    <row r="340" spans="2:65" s="12" customFormat="1" x14ac:dyDescent="0.3">
      <c r="B340" s="213"/>
      <c r="C340" s="214"/>
      <c r="D340" s="215" t="s">
        <v>417</v>
      </c>
      <c r="E340" s="216" t="s">
        <v>36</v>
      </c>
      <c r="F340" s="217" t="s">
        <v>438</v>
      </c>
      <c r="G340" s="214"/>
      <c r="H340" s="218" t="s">
        <v>36</v>
      </c>
      <c r="I340" s="219"/>
      <c r="J340" s="214"/>
      <c r="K340" s="214"/>
      <c r="L340" s="220"/>
      <c r="M340" s="221"/>
      <c r="N340" s="222"/>
      <c r="O340" s="222"/>
      <c r="P340" s="222"/>
      <c r="Q340" s="222"/>
      <c r="R340" s="222"/>
      <c r="S340" s="222"/>
      <c r="T340" s="223"/>
      <c r="AT340" s="224" t="s">
        <v>417</v>
      </c>
      <c r="AU340" s="224" t="s">
        <v>94</v>
      </c>
      <c r="AV340" s="12" t="s">
        <v>23</v>
      </c>
      <c r="AW340" s="12" t="s">
        <v>43</v>
      </c>
      <c r="AX340" s="12" t="s">
        <v>79</v>
      </c>
      <c r="AY340" s="224" t="s">
        <v>406</v>
      </c>
    </row>
    <row r="341" spans="2:65" s="13" customFormat="1" x14ac:dyDescent="0.3">
      <c r="B341" s="225"/>
      <c r="C341" s="226"/>
      <c r="D341" s="247" t="s">
        <v>417</v>
      </c>
      <c r="E341" s="251" t="s">
        <v>36</v>
      </c>
      <c r="F341" s="252" t="s">
        <v>774</v>
      </c>
      <c r="G341" s="226"/>
      <c r="H341" s="253">
        <v>36.609000000000002</v>
      </c>
      <c r="I341" s="230"/>
      <c r="J341" s="226"/>
      <c r="K341" s="226"/>
      <c r="L341" s="231"/>
      <c r="M341" s="232"/>
      <c r="N341" s="233"/>
      <c r="O341" s="233"/>
      <c r="P341" s="233"/>
      <c r="Q341" s="233"/>
      <c r="R341" s="233"/>
      <c r="S341" s="233"/>
      <c r="T341" s="234"/>
      <c r="AT341" s="235" t="s">
        <v>417</v>
      </c>
      <c r="AU341" s="235" t="s">
        <v>94</v>
      </c>
      <c r="AV341" s="13" t="s">
        <v>87</v>
      </c>
      <c r="AW341" s="13" t="s">
        <v>43</v>
      </c>
      <c r="AX341" s="13" t="s">
        <v>23</v>
      </c>
      <c r="AY341" s="235" t="s">
        <v>406</v>
      </c>
    </row>
    <row r="342" spans="2:65" s="1" customFormat="1" ht="22.5" customHeight="1" x14ac:dyDescent="0.3">
      <c r="B342" s="37"/>
      <c r="C342" s="201" t="s">
        <v>775</v>
      </c>
      <c r="D342" s="201" t="s">
        <v>410</v>
      </c>
      <c r="E342" s="202" t="s">
        <v>441</v>
      </c>
      <c r="F342" s="203" t="s">
        <v>442</v>
      </c>
      <c r="G342" s="204" t="s">
        <v>413</v>
      </c>
      <c r="H342" s="205">
        <v>18.303999999999998</v>
      </c>
      <c r="I342" s="206"/>
      <c r="J342" s="207">
        <f>ROUND(I342*H342,2)</f>
        <v>0</v>
      </c>
      <c r="K342" s="203" t="s">
        <v>414</v>
      </c>
      <c r="L342" s="57"/>
      <c r="M342" s="208" t="s">
        <v>36</v>
      </c>
      <c r="N342" s="209" t="s">
        <v>50</v>
      </c>
      <c r="O342" s="38"/>
      <c r="P342" s="210">
        <f>O342*H342</f>
        <v>0</v>
      </c>
      <c r="Q342" s="210">
        <v>0</v>
      </c>
      <c r="R342" s="210">
        <f>Q342*H342</f>
        <v>0</v>
      </c>
      <c r="S342" s="210">
        <v>0</v>
      </c>
      <c r="T342" s="211">
        <f>S342*H342</f>
        <v>0</v>
      </c>
      <c r="AR342" s="19" t="s">
        <v>415</v>
      </c>
      <c r="AT342" s="19" t="s">
        <v>410</v>
      </c>
      <c r="AU342" s="19" t="s">
        <v>94</v>
      </c>
      <c r="AY342" s="19" t="s">
        <v>406</v>
      </c>
      <c r="BE342" s="212">
        <f>IF(N342="základní",J342,0)</f>
        <v>0</v>
      </c>
      <c r="BF342" s="212">
        <f>IF(N342="snížená",J342,0)</f>
        <v>0</v>
      </c>
      <c r="BG342" s="212">
        <f>IF(N342="zákl. přenesená",J342,0)</f>
        <v>0</v>
      </c>
      <c r="BH342" s="212">
        <f>IF(N342="sníž. přenesená",J342,0)</f>
        <v>0</v>
      </c>
      <c r="BI342" s="212">
        <f>IF(N342="nulová",J342,0)</f>
        <v>0</v>
      </c>
      <c r="BJ342" s="19" t="s">
        <v>23</v>
      </c>
      <c r="BK342" s="212">
        <f>ROUND(I342*H342,2)</f>
        <v>0</v>
      </c>
      <c r="BL342" s="19" t="s">
        <v>415</v>
      </c>
      <c r="BM342" s="19" t="s">
        <v>776</v>
      </c>
    </row>
    <row r="343" spans="2:65" s="12" customFormat="1" x14ac:dyDescent="0.3">
      <c r="B343" s="213"/>
      <c r="C343" s="214"/>
      <c r="D343" s="215" t="s">
        <v>417</v>
      </c>
      <c r="E343" s="216" t="s">
        <v>36</v>
      </c>
      <c r="F343" s="217" t="s">
        <v>444</v>
      </c>
      <c r="G343" s="214"/>
      <c r="H343" s="218" t="s">
        <v>36</v>
      </c>
      <c r="I343" s="219"/>
      <c r="J343" s="214"/>
      <c r="K343" s="214"/>
      <c r="L343" s="220"/>
      <c r="M343" s="221"/>
      <c r="N343" s="222"/>
      <c r="O343" s="222"/>
      <c r="P343" s="222"/>
      <c r="Q343" s="222"/>
      <c r="R343" s="222"/>
      <c r="S343" s="222"/>
      <c r="T343" s="223"/>
      <c r="AT343" s="224" t="s">
        <v>417</v>
      </c>
      <c r="AU343" s="224" t="s">
        <v>94</v>
      </c>
      <c r="AV343" s="12" t="s">
        <v>23</v>
      </c>
      <c r="AW343" s="12" t="s">
        <v>43</v>
      </c>
      <c r="AX343" s="12" t="s">
        <v>79</v>
      </c>
      <c r="AY343" s="224" t="s">
        <v>406</v>
      </c>
    </row>
    <row r="344" spans="2:65" s="13" customFormat="1" x14ac:dyDescent="0.3">
      <c r="B344" s="225"/>
      <c r="C344" s="226"/>
      <c r="D344" s="247" t="s">
        <v>417</v>
      </c>
      <c r="E344" s="251" t="s">
        <v>36</v>
      </c>
      <c r="F344" s="252" t="s">
        <v>777</v>
      </c>
      <c r="G344" s="226"/>
      <c r="H344" s="253">
        <v>18.303999999999998</v>
      </c>
      <c r="I344" s="230"/>
      <c r="J344" s="226"/>
      <c r="K344" s="226"/>
      <c r="L344" s="231"/>
      <c r="M344" s="232"/>
      <c r="N344" s="233"/>
      <c r="O344" s="233"/>
      <c r="P344" s="233"/>
      <c r="Q344" s="233"/>
      <c r="R344" s="233"/>
      <c r="S344" s="233"/>
      <c r="T344" s="234"/>
      <c r="AT344" s="235" t="s">
        <v>417</v>
      </c>
      <c r="AU344" s="235" t="s">
        <v>94</v>
      </c>
      <c r="AV344" s="13" t="s">
        <v>87</v>
      </c>
      <c r="AW344" s="13" t="s">
        <v>43</v>
      </c>
      <c r="AX344" s="13" t="s">
        <v>23</v>
      </c>
      <c r="AY344" s="235" t="s">
        <v>406</v>
      </c>
    </row>
    <row r="345" spans="2:65" s="1" customFormat="1" ht="22.5" customHeight="1" x14ac:dyDescent="0.3">
      <c r="B345" s="37"/>
      <c r="C345" s="201" t="s">
        <v>778</v>
      </c>
      <c r="D345" s="201" t="s">
        <v>410</v>
      </c>
      <c r="E345" s="202" t="s">
        <v>447</v>
      </c>
      <c r="F345" s="203" t="s">
        <v>448</v>
      </c>
      <c r="G345" s="204" t="s">
        <v>413</v>
      </c>
      <c r="H345" s="205">
        <v>17.713999999999999</v>
      </c>
      <c r="I345" s="206"/>
      <c r="J345" s="207">
        <f>ROUND(I345*H345,2)</f>
        <v>0</v>
      </c>
      <c r="K345" s="203" t="s">
        <v>414</v>
      </c>
      <c r="L345" s="57"/>
      <c r="M345" s="208" t="s">
        <v>36</v>
      </c>
      <c r="N345" s="209" t="s">
        <v>50</v>
      </c>
      <c r="O345" s="38"/>
      <c r="P345" s="210">
        <f>O345*H345</f>
        <v>0</v>
      </c>
      <c r="Q345" s="210">
        <v>0</v>
      </c>
      <c r="R345" s="210">
        <f>Q345*H345</f>
        <v>0</v>
      </c>
      <c r="S345" s="210">
        <v>0</v>
      </c>
      <c r="T345" s="211">
        <f>S345*H345</f>
        <v>0</v>
      </c>
      <c r="AR345" s="19" t="s">
        <v>415</v>
      </c>
      <c r="AT345" s="19" t="s">
        <v>410</v>
      </c>
      <c r="AU345" s="19" t="s">
        <v>94</v>
      </c>
      <c r="AY345" s="19" t="s">
        <v>406</v>
      </c>
      <c r="BE345" s="212">
        <f>IF(N345="základní",J345,0)</f>
        <v>0</v>
      </c>
      <c r="BF345" s="212">
        <f>IF(N345="snížená",J345,0)</f>
        <v>0</v>
      </c>
      <c r="BG345" s="212">
        <f>IF(N345="zákl. přenesená",J345,0)</f>
        <v>0</v>
      </c>
      <c r="BH345" s="212">
        <f>IF(N345="sníž. přenesená",J345,0)</f>
        <v>0</v>
      </c>
      <c r="BI345" s="212">
        <f>IF(N345="nulová",J345,0)</f>
        <v>0</v>
      </c>
      <c r="BJ345" s="19" t="s">
        <v>23</v>
      </c>
      <c r="BK345" s="212">
        <f>ROUND(I345*H345,2)</f>
        <v>0</v>
      </c>
      <c r="BL345" s="19" t="s">
        <v>415</v>
      </c>
      <c r="BM345" s="19" t="s">
        <v>779</v>
      </c>
    </row>
    <row r="346" spans="2:65" s="12" customFormat="1" x14ac:dyDescent="0.3">
      <c r="B346" s="213"/>
      <c r="C346" s="214"/>
      <c r="D346" s="215" t="s">
        <v>417</v>
      </c>
      <c r="E346" s="216" t="s">
        <v>36</v>
      </c>
      <c r="F346" s="217" t="s">
        <v>450</v>
      </c>
      <c r="G346" s="214"/>
      <c r="H346" s="218" t="s">
        <v>36</v>
      </c>
      <c r="I346" s="219"/>
      <c r="J346" s="214"/>
      <c r="K346" s="214"/>
      <c r="L346" s="220"/>
      <c r="M346" s="221"/>
      <c r="N346" s="222"/>
      <c r="O346" s="222"/>
      <c r="P346" s="222"/>
      <c r="Q346" s="222"/>
      <c r="R346" s="222"/>
      <c r="S346" s="222"/>
      <c r="T346" s="223"/>
      <c r="AT346" s="224" t="s">
        <v>417</v>
      </c>
      <c r="AU346" s="224" t="s">
        <v>94</v>
      </c>
      <c r="AV346" s="12" t="s">
        <v>23</v>
      </c>
      <c r="AW346" s="12" t="s">
        <v>43</v>
      </c>
      <c r="AX346" s="12" t="s">
        <v>79</v>
      </c>
      <c r="AY346" s="224" t="s">
        <v>406</v>
      </c>
    </row>
    <row r="347" spans="2:65" s="13" customFormat="1" x14ac:dyDescent="0.3">
      <c r="B347" s="225"/>
      <c r="C347" s="226"/>
      <c r="D347" s="247" t="s">
        <v>417</v>
      </c>
      <c r="E347" s="251" t="s">
        <v>36</v>
      </c>
      <c r="F347" s="252" t="s">
        <v>780</v>
      </c>
      <c r="G347" s="226"/>
      <c r="H347" s="253">
        <v>17.713999999999999</v>
      </c>
      <c r="I347" s="230"/>
      <c r="J347" s="226"/>
      <c r="K347" s="226"/>
      <c r="L347" s="231"/>
      <c r="M347" s="232"/>
      <c r="N347" s="233"/>
      <c r="O347" s="233"/>
      <c r="P347" s="233"/>
      <c r="Q347" s="233"/>
      <c r="R347" s="233"/>
      <c r="S347" s="233"/>
      <c r="T347" s="234"/>
      <c r="AT347" s="235" t="s">
        <v>417</v>
      </c>
      <c r="AU347" s="235" t="s">
        <v>94</v>
      </c>
      <c r="AV347" s="13" t="s">
        <v>87</v>
      </c>
      <c r="AW347" s="13" t="s">
        <v>43</v>
      </c>
      <c r="AX347" s="13" t="s">
        <v>23</v>
      </c>
      <c r="AY347" s="235" t="s">
        <v>406</v>
      </c>
    </row>
    <row r="348" spans="2:65" s="1" customFormat="1" ht="22.5" customHeight="1" x14ac:dyDescent="0.3">
      <c r="B348" s="37"/>
      <c r="C348" s="201" t="s">
        <v>781</v>
      </c>
      <c r="D348" s="201" t="s">
        <v>410</v>
      </c>
      <c r="E348" s="202" t="s">
        <v>453</v>
      </c>
      <c r="F348" s="203" t="s">
        <v>454</v>
      </c>
      <c r="G348" s="204" t="s">
        <v>413</v>
      </c>
      <c r="H348" s="205">
        <v>8.8569999999999993</v>
      </c>
      <c r="I348" s="206"/>
      <c r="J348" s="207">
        <f>ROUND(I348*H348,2)</f>
        <v>0</v>
      </c>
      <c r="K348" s="203" t="s">
        <v>414</v>
      </c>
      <c r="L348" s="57"/>
      <c r="M348" s="208" t="s">
        <v>36</v>
      </c>
      <c r="N348" s="209" t="s">
        <v>50</v>
      </c>
      <c r="O348" s="38"/>
      <c r="P348" s="210">
        <f>O348*H348</f>
        <v>0</v>
      </c>
      <c r="Q348" s="210">
        <v>0</v>
      </c>
      <c r="R348" s="210">
        <f>Q348*H348</f>
        <v>0</v>
      </c>
      <c r="S348" s="210">
        <v>0</v>
      </c>
      <c r="T348" s="211">
        <f>S348*H348</f>
        <v>0</v>
      </c>
      <c r="AR348" s="19" t="s">
        <v>415</v>
      </c>
      <c r="AT348" s="19" t="s">
        <v>410</v>
      </c>
      <c r="AU348" s="19" t="s">
        <v>94</v>
      </c>
      <c r="AY348" s="19" t="s">
        <v>406</v>
      </c>
      <c r="BE348" s="212">
        <f>IF(N348="základní",J348,0)</f>
        <v>0</v>
      </c>
      <c r="BF348" s="212">
        <f>IF(N348="snížená",J348,0)</f>
        <v>0</v>
      </c>
      <c r="BG348" s="212">
        <f>IF(N348="zákl. přenesená",J348,0)</f>
        <v>0</v>
      </c>
      <c r="BH348" s="212">
        <f>IF(N348="sníž. přenesená",J348,0)</f>
        <v>0</v>
      </c>
      <c r="BI348" s="212">
        <f>IF(N348="nulová",J348,0)</f>
        <v>0</v>
      </c>
      <c r="BJ348" s="19" t="s">
        <v>23</v>
      </c>
      <c r="BK348" s="212">
        <f>ROUND(I348*H348,2)</f>
        <v>0</v>
      </c>
      <c r="BL348" s="19" t="s">
        <v>415</v>
      </c>
      <c r="BM348" s="19" t="s">
        <v>782</v>
      </c>
    </row>
    <row r="349" spans="2:65" s="12" customFormat="1" x14ac:dyDescent="0.3">
      <c r="B349" s="213"/>
      <c r="C349" s="214"/>
      <c r="D349" s="215" t="s">
        <v>417</v>
      </c>
      <c r="E349" s="216" t="s">
        <v>36</v>
      </c>
      <c r="F349" s="217" t="s">
        <v>444</v>
      </c>
      <c r="G349" s="214"/>
      <c r="H349" s="218" t="s">
        <v>36</v>
      </c>
      <c r="I349" s="219"/>
      <c r="J349" s="214"/>
      <c r="K349" s="214"/>
      <c r="L349" s="220"/>
      <c r="M349" s="221"/>
      <c r="N349" s="222"/>
      <c r="O349" s="222"/>
      <c r="P349" s="222"/>
      <c r="Q349" s="222"/>
      <c r="R349" s="222"/>
      <c r="S349" s="222"/>
      <c r="T349" s="223"/>
      <c r="AT349" s="224" t="s">
        <v>417</v>
      </c>
      <c r="AU349" s="224" t="s">
        <v>94</v>
      </c>
      <c r="AV349" s="12" t="s">
        <v>23</v>
      </c>
      <c r="AW349" s="12" t="s">
        <v>43</v>
      </c>
      <c r="AX349" s="12" t="s">
        <v>79</v>
      </c>
      <c r="AY349" s="224" t="s">
        <v>406</v>
      </c>
    </row>
    <row r="350" spans="2:65" s="13" customFormat="1" x14ac:dyDescent="0.3">
      <c r="B350" s="225"/>
      <c r="C350" s="226"/>
      <c r="D350" s="247" t="s">
        <v>417</v>
      </c>
      <c r="E350" s="251" t="s">
        <v>36</v>
      </c>
      <c r="F350" s="252" t="s">
        <v>783</v>
      </c>
      <c r="G350" s="226"/>
      <c r="H350" s="253">
        <v>8.8569999999999993</v>
      </c>
      <c r="I350" s="230"/>
      <c r="J350" s="226"/>
      <c r="K350" s="226"/>
      <c r="L350" s="231"/>
      <c r="M350" s="232"/>
      <c r="N350" s="233"/>
      <c r="O350" s="233"/>
      <c r="P350" s="233"/>
      <c r="Q350" s="233"/>
      <c r="R350" s="233"/>
      <c r="S350" s="233"/>
      <c r="T350" s="234"/>
      <c r="AT350" s="235" t="s">
        <v>417</v>
      </c>
      <c r="AU350" s="235" t="s">
        <v>94</v>
      </c>
      <c r="AV350" s="13" t="s">
        <v>87</v>
      </c>
      <c r="AW350" s="13" t="s">
        <v>43</v>
      </c>
      <c r="AX350" s="13" t="s">
        <v>23</v>
      </c>
      <c r="AY350" s="235" t="s">
        <v>406</v>
      </c>
    </row>
    <row r="351" spans="2:65" s="1" customFormat="1" ht="22.5" customHeight="1" x14ac:dyDescent="0.3">
      <c r="B351" s="37"/>
      <c r="C351" s="201" t="s">
        <v>784</v>
      </c>
      <c r="D351" s="201" t="s">
        <v>410</v>
      </c>
      <c r="E351" s="202" t="s">
        <v>458</v>
      </c>
      <c r="F351" s="203" t="s">
        <v>459</v>
      </c>
      <c r="G351" s="204" t="s">
        <v>413</v>
      </c>
      <c r="H351" s="205">
        <v>4.7240000000000002</v>
      </c>
      <c r="I351" s="206"/>
      <c r="J351" s="207">
        <f>ROUND(I351*H351,2)</f>
        <v>0</v>
      </c>
      <c r="K351" s="203" t="s">
        <v>414</v>
      </c>
      <c r="L351" s="57"/>
      <c r="M351" s="208" t="s">
        <v>36</v>
      </c>
      <c r="N351" s="209" t="s">
        <v>50</v>
      </c>
      <c r="O351" s="38"/>
      <c r="P351" s="210">
        <f>O351*H351</f>
        <v>0</v>
      </c>
      <c r="Q351" s="210">
        <v>1.0460000000000001E-2</v>
      </c>
      <c r="R351" s="210">
        <f>Q351*H351</f>
        <v>4.9413040000000005E-2</v>
      </c>
      <c r="S351" s="210">
        <v>0</v>
      </c>
      <c r="T351" s="211">
        <f>S351*H351</f>
        <v>0</v>
      </c>
      <c r="AR351" s="19" t="s">
        <v>415</v>
      </c>
      <c r="AT351" s="19" t="s">
        <v>410</v>
      </c>
      <c r="AU351" s="19" t="s">
        <v>94</v>
      </c>
      <c r="AY351" s="19" t="s">
        <v>406</v>
      </c>
      <c r="BE351" s="212">
        <f>IF(N351="základní",J351,0)</f>
        <v>0</v>
      </c>
      <c r="BF351" s="212">
        <f>IF(N351="snížená",J351,0)</f>
        <v>0</v>
      </c>
      <c r="BG351" s="212">
        <f>IF(N351="zákl. přenesená",J351,0)</f>
        <v>0</v>
      </c>
      <c r="BH351" s="212">
        <f>IF(N351="sníž. přenesená",J351,0)</f>
        <v>0</v>
      </c>
      <c r="BI351" s="212">
        <f>IF(N351="nulová",J351,0)</f>
        <v>0</v>
      </c>
      <c r="BJ351" s="19" t="s">
        <v>23</v>
      </c>
      <c r="BK351" s="212">
        <f>ROUND(I351*H351,2)</f>
        <v>0</v>
      </c>
      <c r="BL351" s="19" t="s">
        <v>415</v>
      </c>
      <c r="BM351" s="19" t="s">
        <v>785</v>
      </c>
    </row>
    <row r="352" spans="2:65" s="12" customFormat="1" x14ac:dyDescent="0.3">
      <c r="B352" s="213"/>
      <c r="C352" s="214"/>
      <c r="D352" s="215" t="s">
        <v>417</v>
      </c>
      <c r="E352" s="216" t="s">
        <v>36</v>
      </c>
      <c r="F352" s="217" t="s">
        <v>461</v>
      </c>
      <c r="G352" s="214"/>
      <c r="H352" s="218" t="s">
        <v>36</v>
      </c>
      <c r="I352" s="219"/>
      <c r="J352" s="214"/>
      <c r="K352" s="214"/>
      <c r="L352" s="220"/>
      <c r="M352" s="221"/>
      <c r="N352" s="222"/>
      <c r="O352" s="222"/>
      <c r="P352" s="222"/>
      <c r="Q352" s="222"/>
      <c r="R352" s="222"/>
      <c r="S352" s="222"/>
      <c r="T352" s="223"/>
      <c r="AT352" s="224" t="s">
        <v>417</v>
      </c>
      <c r="AU352" s="224" t="s">
        <v>94</v>
      </c>
      <c r="AV352" s="12" t="s">
        <v>23</v>
      </c>
      <c r="AW352" s="12" t="s">
        <v>43</v>
      </c>
      <c r="AX352" s="12" t="s">
        <v>79</v>
      </c>
      <c r="AY352" s="224" t="s">
        <v>406</v>
      </c>
    </row>
    <row r="353" spans="2:65" s="13" customFormat="1" x14ac:dyDescent="0.3">
      <c r="B353" s="225"/>
      <c r="C353" s="226"/>
      <c r="D353" s="247" t="s">
        <v>417</v>
      </c>
      <c r="E353" s="251" t="s">
        <v>36</v>
      </c>
      <c r="F353" s="252" t="s">
        <v>786</v>
      </c>
      <c r="G353" s="226"/>
      <c r="H353" s="253">
        <v>4.7240000000000002</v>
      </c>
      <c r="I353" s="230"/>
      <c r="J353" s="226"/>
      <c r="K353" s="226"/>
      <c r="L353" s="231"/>
      <c r="M353" s="232"/>
      <c r="N353" s="233"/>
      <c r="O353" s="233"/>
      <c r="P353" s="233"/>
      <c r="Q353" s="233"/>
      <c r="R353" s="233"/>
      <c r="S353" s="233"/>
      <c r="T353" s="234"/>
      <c r="AT353" s="235" t="s">
        <v>417</v>
      </c>
      <c r="AU353" s="235" t="s">
        <v>94</v>
      </c>
      <c r="AV353" s="13" t="s">
        <v>87</v>
      </c>
      <c r="AW353" s="13" t="s">
        <v>43</v>
      </c>
      <c r="AX353" s="13" t="s">
        <v>23</v>
      </c>
      <c r="AY353" s="235" t="s">
        <v>406</v>
      </c>
    </row>
    <row r="354" spans="2:65" s="1" customFormat="1" ht="22.5" customHeight="1" x14ac:dyDescent="0.3">
      <c r="B354" s="37"/>
      <c r="C354" s="201" t="s">
        <v>787</v>
      </c>
      <c r="D354" s="201" t="s">
        <v>410</v>
      </c>
      <c r="E354" s="202" t="s">
        <v>788</v>
      </c>
      <c r="F354" s="203" t="s">
        <v>789</v>
      </c>
      <c r="G354" s="204" t="s">
        <v>466</v>
      </c>
      <c r="H354" s="205">
        <v>107.092</v>
      </c>
      <c r="I354" s="206"/>
      <c r="J354" s="207">
        <f>ROUND(I354*H354,2)</f>
        <v>0</v>
      </c>
      <c r="K354" s="203" t="s">
        <v>414</v>
      </c>
      <c r="L354" s="57"/>
      <c r="M354" s="208" t="s">
        <v>36</v>
      </c>
      <c r="N354" s="209" t="s">
        <v>50</v>
      </c>
      <c r="O354" s="38"/>
      <c r="P354" s="210">
        <f>O354*H354</f>
        <v>0</v>
      </c>
      <c r="Q354" s="210">
        <v>2.0100000000000001E-3</v>
      </c>
      <c r="R354" s="210">
        <f>Q354*H354</f>
        <v>0.21525492000000002</v>
      </c>
      <c r="S354" s="210">
        <v>0</v>
      </c>
      <c r="T354" s="211">
        <f>S354*H354</f>
        <v>0</v>
      </c>
      <c r="AR354" s="19" t="s">
        <v>415</v>
      </c>
      <c r="AT354" s="19" t="s">
        <v>410</v>
      </c>
      <c r="AU354" s="19" t="s">
        <v>94</v>
      </c>
      <c r="AY354" s="19" t="s">
        <v>406</v>
      </c>
      <c r="BE354" s="212">
        <f>IF(N354="základní",J354,0)</f>
        <v>0</v>
      </c>
      <c r="BF354" s="212">
        <f>IF(N354="snížená",J354,0)</f>
        <v>0</v>
      </c>
      <c r="BG354" s="212">
        <f>IF(N354="zákl. přenesená",J354,0)</f>
        <v>0</v>
      </c>
      <c r="BH354" s="212">
        <f>IF(N354="sníž. přenesená",J354,0)</f>
        <v>0</v>
      </c>
      <c r="BI354" s="212">
        <f>IF(N354="nulová",J354,0)</f>
        <v>0</v>
      </c>
      <c r="BJ354" s="19" t="s">
        <v>23</v>
      </c>
      <c r="BK354" s="212">
        <f>ROUND(I354*H354,2)</f>
        <v>0</v>
      </c>
      <c r="BL354" s="19" t="s">
        <v>415</v>
      </c>
      <c r="BM354" s="19" t="s">
        <v>790</v>
      </c>
    </row>
    <row r="355" spans="2:65" s="12" customFormat="1" x14ac:dyDescent="0.3">
      <c r="B355" s="213"/>
      <c r="C355" s="214"/>
      <c r="D355" s="215" t="s">
        <v>417</v>
      </c>
      <c r="E355" s="216" t="s">
        <v>36</v>
      </c>
      <c r="F355" s="217" t="s">
        <v>669</v>
      </c>
      <c r="G355" s="214"/>
      <c r="H355" s="218" t="s">
        <v>36</v>
      </c>
      <c r="I355" s="219"/>
      <c r="J355" s="214"/>
      <c r="K355" s="214"/>
      <c r="L355" s="220"/>
      <c r="M355" s="221"/>
      <c r="N355" s="222"/>
      <c r="O355" s="222"/>
      <c r="P355" s="222"/>
      <c r="Q355" s="222"/>
      <c r="R355" s="222"/>
      <c r="S355" s="222"/>
      <c r="T355" s="223"/>
      <c r="AT355" s="224" t="s">
        <v>417</v>
      </c>
      <c r="AU355" s="224" t="s">
        <v>94</v>
      </c>
      <c r="AV355" s="12" t="s">
        <v>23</v>
      </c>
      <c r="AW355" s="12" t="s">
        <v>43</v>
      </c>
      <c r="AX355" s="12" t="s">
        <v>79</v>
      </c>
      <c r="AY355" s="224" t="s">
        <v>406</v>
      </c>
    </row>
    <row r="356" spans="2:65" s="12" customFormat="1" x14ac:dyDescent="0.3">
      <c r="B356" s="213"/>
      <c r="C356" s="214"/>
      <c r="D356" s="215" t="s">
        <v>417</v>
      </c>
      <c r="E356" s="216" t="s">
        <v>36</v>
      </c>
      <c r="F356" s="217" t="s">
        <v>759</v>
      </c>
      <c r="G356" s="214"/>
      <c r="H356" s="218" t="s">
        <v>36</v>
      </c>
      <c r="I356" s="219"/>
      <c r="J356" s="214"/>
      <c r="K356" s="214"/>
      <c r="L356" s="220"/>
      <c r="M356" s="221"/>
      <c r="N356" s="222"/>
      <c r="O356" s="222"/>
      <c r="P356" s="222"/>
      <c r="Q356" s="222"/>
      <c r="R356" s="222"/>
      <c r="S356" s="222"/>
      <c r="T356" s="223"/>
      <c r="AT356" s="224" t="s">
        <v>417</v>
      </c>
      <c r="AU356" s="224" t="s">
        <v>94</v>
      </c>
      <c r="AV356" s="12" t="s">
        <v>23</v>
      </c>
      <c r="AW356" s="12" t="s">
        <v>43</v>
      </c>
      <c r="AX356" s="12" t="s">
        <v>79</v>
      </c>
      <c r="AY356" s="224" t="s">
        <v>406</v>
      </c>
    </row>
    <row r="357" spans="2:65" s="13" customFormat="1" x14ac:dyDescent="0.3">
      <c r="B357" s="225"/>
      <c r="C357" s="226"/>
      <c r="D357" s="215" t="s">
        <v>417</v>
      </c>
      <c r="E357" s="227" t="s">
        <v>36</v>
      </c>
      <c r="F357" s="228" t="s">
        <v>791</v>
      </c>
      <c r="G357" s="226"/>
      <c r="H357" s="229">
        <v>85.85</v>
      </c>
      <c r="I357" s="230"/>
      <c r="J357" s="226"/>
      <c r="K357" s="226"/>
      <c r="L357" s="231"/>
      <c r="M357" s="232"/>
      <c r="N357" s="233"/>
      <c r="O357" s="233"/>
      <c r="P357" s="233"/>
      <c r="Q357" s="233"/>
      <c r="R357" s="233"/>
      <c r="S357" s="233"/>
      <c r="T357" s="234"/>
      <c r="AT357" s="235" t="s">
        <v>417</v>
      </c>
      <c r="AU357" s="235" t="s">
        <v>94</v>
      </c>
      <c r="AV357" s="13" t="s">
        <v>87</v>
      </c>
      <c r="AW357" s="13" t="s">
        <v>43</v>
      </c>
      <c r="AX357" s="13" t="s">
        <v>79</v>
      </c>
      <c r="AY357" s="235" t="s">
        <v>406</v>
      </c>
    </row>
    <row r="358" spans="2:65" s="13" customFormat="1" x14ac:dyDescent="0.3">
      <c r="B358" s="225"/>
      <c r="C358" s="226"/>
      <c r="D358" s="215" t="s">
        <v>417</v>
      </c>
      <c r="E358" s="227" t="s">
        <v>36</v>
      </c>
      <c r="F358" s="228" t="s">
        <v>792</v>
      </c>
      <c r="G358" s="226"/>
      <c r="H358" s="229">
        <v>15.378</v>
      </c>
      <c r="I358" s="230"/>
      <c r="J358" s="226"/>
      <c r="K358" s="226"/>
      <c r="L358" s="231"/>
      <c r="M358" s="232"/>
      <c r="N358" s="233"/>
      <c r="O358" s="233"/>
      <c r="P358" s="233"/>
      <c r="Q358" s="233"/>
      <c r="R358" s="233"/>
      <c r="S358" s="233"/>
      <c r="T358" s="234"/>
      <c r="AT358" s="235" t="s">
        <v>417</v>
      </c>
      <c r="AU358" s="235" t="s">
        <v>94</v>
      </c>
      <c r="AV358" s="13" t="s">
        <v>87</v>
      </c>
      <c r="AW358" s="13" t="s">
        <v>43</v>
      </c>
      <c r="AX358" s="13" t="s">
        <v>79</v>
      </c>
      <c r="AY358" s="235" t="s">
        <v>406</v>
      </c>
    </row>
    <row r="359" spans="2:65" s="12" customFormat="1" x14ac:dyDescent="0.3">
      <c r="B359" s="213"/>
      <c r="C359" s="214"/>
      <c r="D359" s="215" t="s">
        <v>417</v>
      </c>
      <c r="E359" s="216" t="s">
        <v>36</v>
      </c>
      <c r="F359" s="217" t="s">
        <v>763</v>
      </c>
      <c r="G359" s="214"/>
      <c r="H359" s="218" t="s">
        <v>36</v>
      </c>
      <c r="I359" s="219"/>
      <c r="J359" s="214"/>
      <c r="K359" s="214"/>
      <c r="L359" s="220"/>
      <c r="M359" s="221"/>
      <c r="N359" s="222"/>
      <c r="O359" s="222"/>
      <c r="P359" s="222"/>
      <c r="Q359" s="222"/>
      <c r="R359" s="222"/>
      <c r="S359" s="222"/>
      <c r="T359" s="223"/>
      <c r="AT359" s="224" t="s">
        <v>417</v>
      </c>
      <c r="AU359" s="224" t="s">
        <v>94</v>
      </c>
      <c r="AV359" s="12" t="s">
        <v>23</v>
      </c>
      <c r="AW359" s="12" t="s">
        <v>43</v>
      </c>
      <c r="AX359" s="12" t="s">
        <v>79</v>
      </c>
      <c r="AY359" s="224" t="s">
        <v>406</v>
      </c>
    </row>
    <row r="360" spans="2:65" s="13" customFormat="1" x14ac:dyDescent="0.3">
      <c r="B360" s="225"/>
      <c r="C360" s="226"/>
      <c r="D360" s="215" t="s">
        <v>417</v>
      </c>
      <c r="E360" s="227" t="s">
        <v>36</v>
      </c>
      <c r="F360" s="228" t="s">
        <v>793</v>
      </c>
      <c r="G360" s="226"/>
      <c r="H360" s="229">
        <v>16.128</v>
      </c>
      <c r="I360" s="230"/>
      <c r="J360" s="226"/>
      <c r="K360" s="226"/>
      <c r="L360" s="231"/>
      <c r="M360" s="232"/>
      <c r="N360" s="233"/>
      <c r="O360" s="233"/>
      <c r="P360" s="233"/>
      <c r="Q360" s="233"/>
      <c r="R360" s="233"/>
      <c r="S360" s="233"/>
      <c r="T360" s="234"/>
      <c r="AT360" s="235" t="s">
        <v>417</v>
      </c>
      <c r="AU360" s="235" t="s">
        <v>94</v>
      </c>
      <c r="AV360" s="13" t="s">
        <v>87</v>
      </c>
      <c r="AW360" s="13" t="s">
        <v>43</v>
      </c>
      <c r="AX360" s="13" t="s">
        <v>79</v>
      </c>
      <c r="AY360" s="235" t="s">
        <v>406</v>
      </c>
    </row>
    <row r="361" spans="2:65" s="12" customFormat="1" x14ac:dyDescent="0.3">
      <c r="B361" s="213"/>
      <c r="C361" s="214"/>
      <c r="D361" s="215" t="s">
        <v>417</v>
      </c>
      <c r="E361" s="216" t="s">
        <v>36</v>
      </c>
      <c r="F361" s="217" t="s">
        <v>770</v>
      </c>
      <c r="G361" s="214"/>
      <c r="H361" s="218" t="s">
        <v>36</v>
      </c>
      <c r="I361" s="219"/>
      <c r="J361" s="214"/>
      <c r="K361" s="214"/>
      <c r="L361" s="220"/>
      <c r="M361" s="221"/>
      <c r="N361" s="222"/>
      <c r="O361" s="222"/>
      <c r="P361" s="222"/>
      <c r="Q361" s="222"/>
      <c r="R361" s="222"/>
      <c r="S361" s="222"/>
      <c r="T361" s="223"/>
      <c r="AT361" s="224" t="s">
        <v>417</v>
      </c>
      <c r="AU361" s="224" t="s">
        <v>94</v>
      </c>
      <c r="AV361" s="12" t="s">
        <v>23</v>
      </c>
      <c r="AW361" s="12" t="s">
        <v>43</v>
      </c>
      <c r="AX361" s="12" t="s">
        <v>79</v>
      </c>
      <c r="AY361" s="224" t="s">
        <v>406</v>
      </c>
    </row>
    <row r="362" spans="2:65" s="13" customFormat="1" x14ac:dyDescent="0.3">
      <c r="B362" s="225"/>
      <c r="C362" s="226"/>
      <c r="D362" s="215" t="s">
        <v>417</v>
      </c>
      <c r="E362" s="227" t="s">
        <v>36</v>
      </c>
      <c r="F362" s="228" t="s">
        <v>794</v>
      </c>
      <c r="G362" s="226"/>
      <c r="H362" s="229">
        <v>-10.263999999999999</v>
      </c>
      <c r="I362" s="230"/>
      <c r="J362" s="226"/>
      <c r="K362" s="226"/>
      <c r="L362" s="231"/>
      <c r="M362" s="232"/>
      <c r="N362" s="233"/>
      <c r="O362" s="233"/>
      <c r="P362" s="233"/>
      <c r="Q362" s="233"/>
      <c r="R362" s="233"/>
      <c r="S362" s="233"/>
      <c r="T362" s="234"/>
      <c r="AT362" s="235" t="s">
        <v>417</v>
      </c>
      <c r="AU362" s="235" t="s">
        <v>94</v>
      </c>
      <c r="AV362" s="13" t="s">
        <v>87</v>
      </c>
      <c r="AW362" s="13" t="s">
        <v>43</v>
      </c>
      <c r="AX362" s="13" t="s">
        <v>79</v>
      </c>
      <c r="AY362" s="235" t="s">
        <v>406</v>
      </c>
    </row>
    <row r="363" spans="2:65" s="14" customFormat="1" x14ac:dyDescent="0.3">
      <c r="B363" s="236"/>
      <c r="C363" s="237"/>
      <c r="D363" s="247" t="s">
        <v>417</v>
      </c>
      <c r="E363" s="248" t="s">
        <v>36</v>
      </c>
      <c r="F363" s="249" t="s">
        <v>421</v>
      </c>
      <c r="G363" s="237"/>
      <c r="H363" s="250">
        <v>107.092</v>
      </c>
      <c r="I363" s="241"/>
      <c r="J363" s="237"/>
      <c r="K363" s="237"/>
      <c r="L363" s="242"/>
      <c r="M363" s="243"/>
      <c r="N363" s="244"/>
      <c r="O363" s="244"/>
      <c r="P363" s="244"/>
      <c r="Q363" s="244"/>
      <c r="R363" s="244"/>
      <c r="S363" s="244"/>
      <c r="T363" s="245"/>
      <c r="AT363" s="246" t="s">
        <v>417</v>
      </c>
      <c r="AU363" s="246" t="s">
        <v>94</v>
      </c>
      <c r="AV363" s="14" t="s">
        <v>415</v>
      </c>
      <c r="AW363" s="14" t="s">
        <v>43</v>
      </c>
      <c r="AX363" s="14" t="s">
        <v>23</v>
      </c>
      <c r="AY363" s="246" t="s">
        <v>406</v>
      </c>
    </row>
    <row r="364" spans="2:65" s="1" customFormat="1" ht="22.5" customHeight="1" x14ac:dyDescent="0.3">
      <c r="B364" s="37"/>
      <c r="C364" s="201" t="s">
        <v>795</v>
      </c>
      <c r="D364" s="201" t="s">
        <v>410</v>
      </c>
      <c r="E364" s="202" t="s">
        <v>796</v>
      </c>
      <c r="F364" s="203" t="s">
        <v>797</v>
      </c>
      <c r="G364" s="204" t="s">
        <v>466</v>
      </c>
      <c r="H364" s="205">
        <v>107.092</v>
      </c>
      <c r="I364" s="206"/>
      <c r="J364" s="207">
        <f>ROUND(I364*H364,2)</f>
        <v>0</v>
      </c>
      <c r="K364" s="203" t="s">
        <v>414</v>
      </c>
      <c r="L364" s="57"/>
      <c r="M364" s="208" t="s">
        <v>36</v>
      </c>
      <c r="N364" s="209" t="s">
        <v>50</v>
      </c>
      <c r="O364" s="38"/>
      <c r="P364" s="210">
        <f>O364*H364</f>
        <v>0</v>
      </c>
      <c r="Q364" s="210">
        <v>0</v>
      </c>
      <c r="R364" s="210">
        <f>Q364*H364</f>
        <v>0</v>
      </c>
      <c r="S364" s="210">
        <v>0</v>
      </c>
      <c r="T364" s="211">
        <f>S364*H364</f>
        <v>0</v>
      </c>
      <c r="AR364" s="19" t="s">
        <v>415</v>
      </c>
      <c r="AT364" s="19" t="s">
        <v>410</v>
      </c>
      <c r="AU364" s="19" t="s">
        <v>94</v>
      </c>
      <c r="AY364" s="19" t="s">
        <v>406</v>
      </c>
      <c r="BE364" s="212">
        <f>IF(N364="základní",J364,0)</f>
        <v>0</v>
      </c>
      <c r="BF364" s="212">
        <f>IF(N364="snížená",J364,0)</f>
        <v>0</v>
      </c>
      <c r="BG364" s="212">
        <f>IF(N364="zákl. přenesená",J364,0)</f>
        <v>0</v>
      </c>
      <c r="BH364" s="212">
        <f>IF(N364="sníž. přenesená",J364,0)</f>
        <v>0</v>
      </c>
      <c r="BI364" s="212">
        <f>IF(N364="nulová",J364,0)</f>
        <v>0</v>
      </c>
      <c r="BJ364" s="19" t="s">
        <v>23</v>
      </c>
      <c r="BK364" s="212">
        <f>ROUND(I364*H364,2)</f>
        <v>0</v>
      </c>
      <c r="BL364" s="19" t="s">
        <v>415</v>
      </c>
      <c r="BM364" s="19" t="s">
        <v>798</v>
      </c>
    </row>
    <row r="365" spans="2:65" s="1" customFormat="1" ht="22.5" customHeight="1" x14ac:dyDescent="0.3">
      <c r="B365" s="37"/>
      <c r="C365" s="201" t="s">
        <v>799</v>
      </c>
      <c r="D365" s="201" t="s">
        <v>410</v>
      </c>
      <c r="E365" s="202" t="s">
        <v>800</v>
      </c>
      <c r="F365" s="203" t="s">
        <v>801</v>
      </c>
      <c r="G365" s="204" t="s">
        <v>413</v>
      </c>
      <c r="H365" s="205">
        <v>29.876999999999999</v>
      </c>
      <c r="I365" s="206"/>
      <c r="J365" s="207">
        <f>ROUND(I365*H365,2)</f>
        <v>0</v>
      </c>
      <c r="K365" s="203" t="s">
        <v>414</v>
      </c>
      <c r="L365" s="57"/>
      <c r="M365" s="208" t="s">
        <v>36</v>
      </c>
      <c r="N365" s="209" t="s">
        <v>50</v>
      </c>
      <c r="O365" s="38"/>
      <c r="P365" s="210">
        <f>O365*H365</f>
        <v>0</v>
      </c>
      <c r="Q365" s="210">
        <v>0</v>
      </c>
      <c r="R365" s="210">
        <f>Q365*H365</f>
        <v>0</v>
      </c>
      <c r="S365" s="210">
        <v>0</v>
      </c>
      <c r="T365" s="211">
        <f>S365*H365</f>
        <v>0</v>
      </c>
      <c r="AR365" s="19" t="s">
        <v>415</v>
      </c>
      <c r="AT365" s="19" t="s">
        <v>410</v>
      </c>
      <c r="AU365" s="19" t="s">
        <v>94</v>
      </c>
      <c r="AY365" s="19" t="s">
        <v>406</v>
      </c>
      <c r="BE365" s="212">
        <f>IF(N365="základní",J365,0)</f>
        <v>0</v>
      </c>
      <c r="BF365" s="212">
        <f>IF(N365="snížená",J365,0)</f>
        <v>0</v>
      </c>
      <c r="BG365" s="212">
        <f>IF(N365="zákl. přenesená",J365,0)</f>
        <v>0</v>
      </c>
      <c r="BH365" s="212">
        <f>IF(N365="sníž. přenesená",J365,0)</f>
        <v>0</v>
      </c>
      <c r="BI365" s="212">
        <f>IF(N365="nulová",J365,0)</f>
        <v>0</v>
      </c>
      <c r="BJ365" s="19" t="s">
        <v>23</v>
      </c>
      <c r="BK365" s="212">
        <f>ROUND(I365*H365,2)</f>
        <v>0</v>
      </c>
      <c r="BL365" s="19" t="s">
        <v>415</v>
      </c>
      <c r="BM365" s="19" t="s">
        <v>802</v>
      </c>
    </row>
    <row r="366" spans="2:65" s="13" customFormat="1" x14ac:dyDescent="0.3">
      <c r="B366" s="225"/>
      <c r="C366" s="226"/>
      <c r="D366" s="247" t="s">
        <v>417</v>
      </c>
      <c r="E366" s="251" t="s">
        <v>36</v>
      </c>
      <c r="F366" s="252" t="s">
        <v>803</v>
      </c>
      <c r="G366" s="226"/>
      <c r="H366" s="253">
        <v>29.876999999999999</v>
      </c>
      <c r="I366" s="230"/>
      <c r="J366" s="226"/>
      <c r="K366" s="226"/>
      <c r="L366" s="231"/>
      <c r="M366" s="232"/>
      <c r="N366" s="233"/>
      <c r="O366" s="233"/>
      <c r="P366" s="233"/>
      <c r="Q366" s="233"/>
      <c r="R366" s="233"/>
      <c r="S366" s="233"/>
      <c r="T366" s="234"/>
      <c r="AT366" s="235" t="s">
        <v>417</v>
      </c>
      <c r="AU366" s="235" t="s">
        <v>94</v>
      </c>
      <c r="AV366" s="13" t="s">
        <v>87</v>
      </c>
      <c r="AW366" s="13" t="s">
        <v>43</v>
      </c>
      <c r="AX366" s="13" t="s">
        <v>23</v>
      </c>
      <c r="AY366" s="235" t="s">
        <v>406</v>
      </c>
    </row>
    <row r="367" spans="2:65" s="1" customFormat="1" ht="22.5" customHeight="1" x14ac:dyDescent="0.3">
      <c r="B367" s="37"/>
      <c r="C367" s="201" t="s">
        <v>804</v>
      </c>
      <c r="D367" s="201" t="s">
        <v>410</v>
      </c>
      <c r="E367" s="202" t="s">
        <v>805</v>
      </c>
      <c r="F367" s="203" t="s">
        <v>806</v>
      </c>
      <c r="G367" s="204" t="s">
        <v>413</v>
      </c>
      <c r="H367" s="205">
        <v>2.5979999999999999</v>
      </c>
      <c r="I367" s="206"/>
      <c r="J367" s="207">
        <f>ROUND(I367*H367,2)</f>
        <v>0</v>
      </c>
      <c r="K367" s="203" t="s">
        <v>414</v>
      </c>
      <c r="L367" s="57"/>
      <c r="M367" s="208" t="s">
        <v>36</v>
      </c>
      <c r="N367" s="209" t="s">
        <v>50</v>
      </c>
      <c r="O367" s="38"/>
      <c r="P367" s="210">
        <f>O367*H367</f>
        <v>0</v>
      </c>
      <c r="Q367" s="210">
        <v>0</v>
      </c>
      <c r="R367" s="210">
        <f>Q367*H367</f>
        <v>0</v>
      </c>
      <c r="S367" s="210">
        <v>0</v>
      </c>
      <c r="T367" s="211">
        <f>S367*H367</f>
        <v>0</v>
      </c>
      <c r="AR367" s="19" t="s">
        <v>415</v>
      </c>
      <c r="AT367" s="19" t="s">
        <v>410</v>
      </c>
      <c r="AU367" s="19" t="s">
        <v>94</v>
      </c>
      <c r="AY367" s="19" t="s">
        <v>406</v>
      </c>
      <c r="BE367" s="212">
        <f>IF(N367="základní",J367,0)</f>
        <v>0</v>
      </c>
      <c r="BF367" s="212">
        <f>IF(N367="snížená",J367,0)</f>
        <v>0</v>
      </c>
      <c r="BG367" s="212">
        <f>IF(N367="zákl. přenesená",J367,0)</f>
        <v>0</v>
      </c>
      <c r="BH367" s="212">
        <f>IF(N367="sníž. přenesená",J367,0)</f>
        <v>0</v>
      </c>
      <c r="BI367" s="212">
        <f>IF(N367="nulová",J367,0)</f>
        <v>0</v>
      </c>
      <c r="BJ367" s="19" t="s">
        <v>23</v>
      </c>
      <c r="BK367" s="212">
        <f>ROUND(I367*H367,2)</f>
        <v>0</v>
      </c>
      <c r="BL367" s="19" t="s">
        <v>415</v>
      </c>
      <c r="BM367" s="19" t="s">
        <v>807</v>
      </c>
    </row>
    <row r="368" spans="2:65" s="13" customFormat="1" x14ac:dyDescent="0.3">
      <c r="B368" s="225"/>
      <c r="C368" s="226"/>
      <c r="D368" s="247" t="s">
        <v>417</v>
      </c>
      <c r="E368" s="251" t="s">
        <v>36</v>
      </c>
      <c r="F368" s="252" t="s">
        <v>808</v>
      </c>
      <c r="G368" s="226"/>
      <c r="H368" s="253">
        <v>2.5979999999999999</v>
      </c>
      <c r="I368" s="230"/>
      <c r="J368" s="226"/>
      <c r="K368" s="226"/>
      <c r="L368" s="231"/>
      <c r="M368" s="232"/>
      <c r="N368" s="233"/>
      <c r="O368" s="233"/>
      <c r="P368" s="233"/>
      <c r="Q368" s="233"/>
      <c r="R368" s="233"/>
      <c r="S368" s="233"/>
      <c r="T368" s="234"/>
      <c r="AT368" s="235" t="s">
        <v>417</v>
      </c>
      <c r="AU368" s="235" t="s">
        <v>94</v>
      </c>
      <c r="AV368" s="13" t="s">
        <v>87</v>
      </c>
      <c r="AW368" s="13" t="s">
        <v>43</v>
      </c>
      <c r="AX368" s="13" t="s">
        <v>23</v>
      </c>
      <c r="AY368" s="235" t="s">
        <v>406</v>
      </c>
    </row>
    <row r="369" spans="2:65" s="1" customFormat="1" ht="22.5" customHeight="1" x14ac:dyDescent="0.3">
      <c r="B369" s="37"/>
      <c r="C369" s="201" t="s">
        <v>809</v>
      </c>
      <c r="D369" s="201" t="s">
        <v>410</v>
      </c>
      <c r="E369" s="202" t="s">
        <v>810</v>
      </c>
      <c r="F369" s="203" t="s">
        <v>811</v>
      </c>
      <c r="G369" s="204" t="s">
        <v>413</v>
      </c>
      <c r="H369" s="205">
        <v>826.96199999999999</v>
      </c>
      <c r="I369" s="206"/>
      <c r="J369" s="207">
        <f>ROUND(I369*H369,2)</f>
        <v>0</v>
      </c>
      <c r="K369" s="203" t="s">
        <v>414</v>
      </c>
      <c r="L369" s="57"/>
      <c r="M369" s="208" t="s">
        <v>36</v>
      </c>
      <c r="N369" s="209" t="s">
        <v>50</v>
      </c>
      <c r="O369" s="38"/>
      <c r="P369" s="210">
        <f>O369*H369</f>
        <v>0</v>
      </c>
      <c r="Q369" s="210">
        <v>0</v>
      </c>
      <c r="R369" s="210">
        <f>Q369*H369</f>
        <v>0</v>
      </c>
      <c r="S369" s="210">
        <v>0</v>
      </c>
      <c r="T369" s="211">
        <f>S369*H369</f>
        <v>0</v>
      </c>
      <c r="AR369" s="19" t="s">
        <v>415</v>
      </c>
      <c r="AT369" s="19" t="s">
        <v>410</v>
      </c>
      <c r="AU369" s="19" t="s">
        <v>94</v>
      </c>
      <c r="AY369" s="19" t="s">
        <v>406</v>
      </c>
      <c r="BE369" s="212">
        <f>IF(N369="základní",J369,0)</f>
        <v>0</v>
      </c>
      <c r="BF369" s="212">
        <f>IF(N369="snížená",J369,0)</f>
        <v>0</v>
      </c>
      <c r="BG369" s="212">
        <f>IF(N369="zákl. přenesená",J369,0)</f>
        <v>0</v>
      </c>
      <c r="BH369" s="212">
        <f>IF(N369="sníž. přenesená",J369,0)</f>
        <v>0</v>
      </c>
      <c r="BI369" s="212">
        <f>IF(N369="nulová",J369,0)</f>
        <v>0</v>
      </c>
      <c r="BJ369" s="19" t="s">
        <v>23</v>
      </c>
      <c r="BK369" s="212">
        <f>ROUND(I369*H369,2)</f>
        <v>0</v>
      </c>
      <c r="BL369" s="19" t="s">
        <v>415</v>
      </c>
      <c r="BM369" s="19" t="s">
        <v>812</v>
      </c>
    </row>
    <row r="370" spans="2:65" s="12" customFormat="1" x14ac:dyDescent="0.3">
      <c r="B370" s="213"/>
      <c r="C370" s="214"/>
      <c r="D370" s="215" t="s">
        <v>417</v>
      </c>
      <c r="E370" s="216" t="s">
        <v>36</v>
      </c>
      <c r="F370" s="217" t="s">
        <v>813</v>
      </c>
      <c r="G370" s="214"/>
      <c r="H370" s="218" t="s">
        <v>36</v>
      </c>
      <c r="I370" s="219"/>
      <c r="J370" s="214"/>
      <c r="K370" s="214"/>
      <c r="L370" s="220"/>
      <c r="M370" s="221"/>
      <c r="N370" s="222"/>
      <c r="O370" s="222"/>
      <c r="P370" s="222"/>
      <c r="Q370" s="222"/>
      <c r="R370" s="222"/>
      <c r="S370" s="222"/>
      <c r="T370" s="223"/>
      <c r="AT370" s="224" t="s">
        <v>417</v>
      </c>
      <c r="AU370" s="224" t="s">
        <v>94</v>
      </c>
      <c r="AV370" s="12" t="s">
        <v>23</v>
      </c>
      <c r="AW370" s="12" t="s">
        <v>43</v>
      </c>
      <c r="AX370" s="12" t="s">
        <v>79</v>
      </c>
      <c r="AY370" s="224" t="s">
        <v>406</v>
      </c>
    </row>
    <row r="371" spans="2:65" s="12" customFormat="1" x14ac:dyDescent="0.3">
      <c r="B371" s="213"/>
      <c r="C371" s="214"/>
      <c r="D371" s="215" t="s">
        <v>417</v>
      </c>
      <c r="E371" s="216" t="s">
        <v>36</v>
      </c>
      <c r="F371" s="217" t="s">
        <v>814</v>
      </c>
      <c r="G371" s="214"/>
      <c r="H371" s="218" t="s">
        <v>36</v>
      </c>
      <c r="I371" s="219"/>
      <c r="J371" s="214"/>
      <c r="K371" s="214"/>
      <c r="L371" s="220"/>
      <c r="M371" s="221"/>
      <c r="N371" s="222"/>
      <c r="O371" s="222"/>
      <c r="P371" s="222"/>
      <c r="Q371" s="222"/>
      <c r="R371" s="222"/>
      <c r="S371" s="222"/>
      <c r="T371" s="223"/>
      <c r="AT371" s="224" t="s">
        <v>417</v>
      </c>
      <c r="AU371" s="224" t="s">
        <v>94</v>
      </c>
      <c r="AV371" s="12" t="s">
        <v>23</v>
      </c>
      <c r="AW371" s="12" t="s">
        <v>43</v>
      </c>
      <c r="AX371" s="12" t="s">
        <v>79</v>
      </c>
      <c r="AY371" s="224" t="s">
        <v>406</v>
      </c>
    </row>
    <row r="372" spans="2:65" s="12" customFormat="1" x14ac:dyDescent="0.3">
      <c r="B372" s="213"/>
      <c r="C372" s="214"/>
      <c r="D372" s="215" t="s">
        <v>417</v>
      </c>
      <c r="E372" s="216" t="s">
        <v>36</v>
      </c>
      <c r="F372" s="217" t="s">
        <v>815</v>
      </c>
      <c r="G372" s="214"/>
      <c r="H372" s="218" t="s">
        <v>36</v>
      </c>
      <c r="I372" s="219"/>
      <c r="J372" s="214"/>
      <c r="K372" s="214"/>
      <c r="L372" s="220"/>
      <c r="M372" s="221"/>
      <c r="N372" s="222"/>
      <c r="O372" s="222"/>
      <c r="P372" s="222"/>
      <c r="Q372" s="222"/>
      <c r="R372" s="222"/>
      <c r="S372" s="222"/>
      <c r="T372" s="223"/>
      <c r="AT372" s="224" t="s">
        <v>417</v>
      </c>
      <c r="AU372" s="224" t="s">
        <v>94</v>
      </c>
      <c r="AV372" s="12" t="s">
        <v>23</v>
      </c>
      <c r="AW372" s="12" t="s">
        <v>43</v>
      </c>
      <c r="AX372" s="12" t="s">
        <v>79</v>
      </c>
      <c r="AY372" s="224" t="s">
        <v>406</v>
      </c>
    </row>
    <row r="373" spans="2:65" s="13" customFormat="1" x14ac:dyDescent="0.3">
      <c r="B373" s="225"/>
      <c r="C373" s="226"/>
      <c r="D373" s="215" t="s">
        <v>417</v>
      </c>
      <c r="E373" s="227" t="s">
        <v>36</v>
      </c>
      <c r="F373" s="228" t="s">
        <v>816</v>
      </c>
      <c r="G373" s="226"/>
      <c r="H373" s="229">
        <v>152.33699999999999</v>
      </c>
      <c r="I373" s="230"/>
      <c r="J373" s="226"/>
      <c r="K373" s="226"/>
      <c r="L373" s="231"/>
      <c r="M373" s="232"/>
      <c r="N373" s="233"/>
      <c r="O373" s="233"/>
      <c r="P373" s="233"/>
      <c r="Q373" s="233"/>
      <c r="R373" s="233"/>
      <c r="S373" s="233"/>
      <c r="T373" s="234"/>
      <c r="AT373" s="235" t="s">
        <v>417</v>
      </c>
      <c r="AU373" s="235" t="s">
        <v>94</v>
      </c>
      <c r="AV373" s="13" t="s">
        <v>87</v>
      </c>
      <c r="AW373" s="13" t="s">
        <v>43</v>
      </c>
      <c r="AX373" s="13" t="s">
        <v>79</v>
      </c>
      <c r="AY373" s="235" t="s">
        <v>406</v>
      </c>
    </row>
    <row r="374" spans="2:65" s="13" customFormat="1" x14ac:dyDescent="0.3">
      <c r="B374" s="225"/>
      <c r="C374" s="226"/>
      <c r="D374" s="215" t="s">
        <v>417</v>
      </c>
      <c r="E374" s="227" t="s">
        <v>36</v>
      </c>
      <c r="F374" s="228" t="s">
        <v>817</v>
      </c>
      <c r="G374" s="226"/>
      <c r="H374" s="229">
        <v>78.007999999999996</v>
      </c>
      <c r="I374" s="230"/>
      <c r="J374" s="226"/>
      <c r="K374" s="226"/>
      <c r="L374" s="231"/>
      <c r="M374" s="232"/>
      <c r="N374" s="233"/>
      <c r="O374" s="233"/>
      <c r="P374" s="233"/>
      <c r="Q374" s="233"/>
      <c r="R374" s="233"/>
      <c r="S374" s="233"/>
      <c r="T374" s="234"/>
      <c r="AT374" s="235" t="s">
        <v>417</v>
      </c>
      <c r="AU374" s="235" t="s">
        <v>94</v>
      </c>
      <c r="AV374" s="13" t="s">
        <v>87</v>
      </c>
      <c r="AW374" s="13" t="s">
        <v>43</v>
      </c>
      <c r="AX374" s="13" t="s">
        <v>79</v>
      </c>
      <c r="AY374" s="235" t="s">
        <v>406</v>
      </c>
    </row>
    <row r="375" spans="2:65" s="12" customFormat="1" x14ac:dyDescent="0.3">
      <c r="B375" s="213"/>
      <c r="C375" s="214"/>
      <c r="D375" s="215" t="s">
        <v>417</v>
      </c>
      <c r="E375" s="216" t="s">
        <v>36</v>
      </c>
      <c r="F375" s="217" t="s">
        <v>818</v>
      </c>
      <c r="G375" s="214"/>
      <c r="H375" s="218" t="s">
        <v>36</v>
      </c>
      <c r="I375" s="219"/>
      <c r="J375" s="214"/>
      <c r="K375" s="214"/>
      <c r="L375" s="220"/>
      <c r="M375" s="221"/>
      <c r="N375" s="222"/>
      <c r="O375" s="222"/>
      <c r="P375" s="222"/>
      <c r="Q375" s="222"/>
      <c r="R375" s="222"/>
      <c r="S375" s="222"/>
      <c r="T375" s="223"/>
      <c r="AT375" s="224" t="s">
        <v>417</v>
      </c>
      <c r="AU375" s="224" t="s">
        <v>94</v>
      </c>
      <c r="AV375" s="12" t="s">
        <v>23</v>
      </c>
      <c r="AW375" s="12" t="s">
        <v>43</v>
      </c>
      <c r="AX375" s="12" t="s">
        <v>79</v>
      </c>
      <c r="AY375" s="224" t="s">
        <v>406</v>
      </c>
    </row>
    <row r="376" spans="2:65" s="13" customFormat="1" x14ac:dyDescent="0.3">
      <c r="B376" s="225"/>
      <c r="C376" s="226"/>
      <c r="D376" s="215" t="s">
        <v>417</v>
      </c>
      <c r="E376" s="227" t="s">
        <v>36</v>
      </c>
      <c r="F376" s="228" t="s">
        <v>819</v>
      </c>
      <c r="G376" s="226"/>
      <c r="H376" s="229">
        <v>153.04</v>
      </c>
      <c r="I376" s="230"/>
      <c r="J376" s="226"/>
      <c r="K376" s="226"/>
      <c r="L376" s="231"/>
      <c r="M376" s="232"/>
      <c r="N376" s="233"/>
      <c r="O376" s="233"/>
      <c r="P376" s="233"/>
      <c r="Q376" s="233"/>
      <c r="R376" s="233"/>
      <c r="S376" s="233"/>
      <c r="T376" s="234"/>
      <c r="AT376" s="235" t="s">
        <v>417</v>
      </c>
      <c r="AU376" s="235" t="s">
        <v>94</v>
      </c>
      <c r="AV376" s="13" t="s">
        <v>87</v>
      </c>
      <c r="AW376" s="13" t="s">
        <v>43</v>
      </c>
      <c r="AX376" s="13" t="s">
        <v>79</v>
      </c>
      <c r="AY376" s="235" t="s">
        <v>406</v>
      </c>
    </row>
    <row r="377" spans="2:65" s="12" customFormat="1" x14ac:dyDescent="0.3">
      <c r="B377" s="213"/>
      <c r="C377" s="214"/>
      <c r="D377" s="215" t="s">
        <v>417</v>
      </c>
      <c r="E377" s="216" t="s">
        <v>36</v>
      </c>
      <c r="F377" s="217" t="s">
        <v>763</v>
      </c>
      <c r="G377" s="214"/>
      <c r="H377" s="218" t="s">
        <v>36</v>
      </c>
      <c r="I377" s="219"/>
      <c r="J377" s="214"/>
      <c r="K377" s="214"/>
      <c r="L377" s="220"/>
      <c r="M377" s="221"/>
      <c r="N377" s="222"/>
      <c r="O377" s="222"/>
      <c r="P377" s="222"/>
      <c r="Q377" s="222"/>
      <c r="R377" s="222"/>
      <c r="S377" s="222"/>
      <c r="T377" s="223"/>
      <c r="AT377" s="224" t="s">
        <v>417</v>
      </c>
      <c r="AU377" s="224" t="s">
        <v>94</v>
      </c>
      <c r="AV377" s="12" t="s">
        <v>23</v>
      </c>
      <c r="AW377" s="12" t="s">
        <v>43</v>
      </c>
      <c r="AX377" s="12" t="s">
        <v>79</v>
      </c>
      <c r="AY377" s="224" t="s">
        <v>406</v>
      </c>
    </row>
    <row r="378" spans="2:65" s="12" customFormat="1" x14ac:dyDescent="0.3">
      <c r="B378" s="213"/>
      <c r="C378" s="214"/>
      <c r="D378" s="215" t="s">
        <v>417</v>
      </c>
      <c r="E378" s="216" t="s">
        <v>36</v>
      </c>
      <c r="F378" s="217" t="s">
        <v>820</v>
      </c>
      <c r="G378" s="214"/>
      <c r="H378" s="218" t="s">
        <v>36</v>
      </c>
      <c r="I378" s="219"/>
      <c r="J378" s="214"/>
      <c r="K378" s="214"/>
      <c r="L378" s="220"/>
      <c r="M378" s="221"/>
      <c r="N378" s="222"/>
      <c r="O378" s="222"/>
      <c r="P378" s="222"/>
      <c r="Q378" s="222"/>
      <c r="R378" s="222"/>
      <c r="S378" s="222"/>
      <c r="T378" s="223"/>
      <c r="AT378" s="224" t="s">
        <v>417</v>
      </c>
      <c r="AU378" s="224" t="s">
        <v>94</v>
      </c>
      <c r="AV378" s="12" t="s">
        <v>23</v>
      </c>
      <c r="AW378" s="12" t="s">
        <v>43</v>
      </c>
      <c r="AX378" s="12" t="s">
        <v>79</v>
      </c>
      <c r="AY378" s="224" t="s">
        <v>406</v>
      </c>
    </row>
    <row r="379" spans="2:65" s="13" customFormat="1" x14ac:dyDescent="0.3">
      <c r="B379" s="225"/>
      <c r="C379" s="226"/>
      <c r="D379" s="215" t="s">
        <v>417</v>
      </c>
      <c r="E379" s="227" t="s">
        <v>36</v>
      </c>
      <c r="F379" s="228" t="s">
        <v>821</v>
      </c>
      <c r="G379" s="226"/>
      <c r="H379" s="229">
        <v>159.84200000000001</v>
      </c>
      <c r="I379" s="230"/>
      <c r="J379" s="226"/>
      <c r="K379" s="226"/>
      <c r="L379" s="231"/>
      <c r="M379" s="232"/>
      <c r="N379" s="233"/>
      <c r="O379" s="233"/>
      <c r="P379" s="233"/>
      <c r="Q379" s="233"/>
      <c r="R379" s="233"/>
      <c r="S379" s="233"/>
      <c r="T379" s="234"/>
      <c r="AT379" s="235" t="s">
        <v>417</v>
      </c>
      <c r="AU379" s="235" t="s">
        <v>94</v>
      </c>
      <c r="AV379" s="13" t="s">
        <v>87</v>
      </c>
      <c r="AW379" s="13" t="s">
        <v>43</v>
      </c>
      <c r="AX379" s="13" t="s">
        <v>79</v>
      </c>
      <c r="AY379" s="235" t="s">
        <v>406</v>
      </c>
    </row>
    <row r="380" spans="2:65" s="12" customFormat="1" x14ac:dyDescent="0.3">
      <c r="B380" s="213"/>
      <c r="C380" s="214"/>
      <c r="D380" s="215" t="s">
        <v>417</v>
      </c>
      <c r="E380" s="216" t="s">
        <v>36</v>
      </c>
      <c r="F380" s="217" t="s">
        <v>822</v>
      </c>
      <c r="G380" s="214"/>
      <c r="H380" s="218" t="s">
        <v>36</v>
      </c>
      <c r="I380" s="219"/>
      <c r="J380" s="214"/>
      <c r="K380" s="214"/>
      <c r="L380" s="220"/>
      <c r="M380" s="221"/>
      <c r="N380" s="222"/>
      <c r="O380" s="222"/>
      <c r="P380" s="222"/>
      <c r="Q380" s="222"/>
      <c r="R380" s="222"/>
      <c r="S380" s="222"/>
      <c r="T380" s="223"/>
      <c r="AT380" s="224" t="s">
        <v>417</v>
      </c>
      <c r="AU380" s="224" t="s">
        <v>94</v>
      </c>
      <c r="AV380" s="12" t="s">
        <v>23</v>
      </c>
      <c r="AW380" s="12" t="s">
        <v>43</v>
      </c>
      <c r="AX380" s="12" t="s">
        <v>79</v>
      </c>
      <c r="AY380" s="224" t="s">
        <v>406</v>
      </c>
    </row>
    <row r="381" spans="2:65" s="13" customFormat="1" x14ac:dyDescent="0.3">
      <c r="B381" s="225"/>
      <c r="C381" s="226"/>
      <c r="D381" s="215" t="s">
        <v>417</v>
      </c>
      <c r="E381" s="227" t="s">
        <v>36</v>
      </c>
      <c r="F381" s="228" t="s">
        <v>823</v>
      </c>
      <c r="G381" s="226"/>
      <c r="H381" s="229">
        <v>61.68</v>
      </c>
      <c r="I381" s="230"/>
      <c r="J381" s="226"/>
      <c r="K381" s="226"/>
      <c r="L381" s="231"/>
      <c r="M381" s="232"/>
      <c r="N381" s="233"/>
      <c r="O381" s="233"/>
      <c r="P381" s="233"/>
      <c r="Q381" s="233"/>
      <c r="R381" s="233"/>
      <c r="S381" s="233"/>
      <c r="T381" s="234"/>
      <c r="AT381" s="235" t="s">
        <v>417</v>
      </c>
      <c r="AU381" s="235" t="s">
        <v>94</v>
      </c>
      <c r="AV381" s="13" t="s">
        <v>87</v>
      </c>
      <c r="AW381" s="13" t="s">
        <v>43</v>
      </c>
      <c r="AX381" s="13" t="s">
        <v>79</v>
      </c>
      <c r="AY381" s="235" t="s">
        <v>406</v>
      </c>
    </row>
    <row r="382" spans="2:65" s="13" customFormat="1" x14ac:dyDescent="0.3">
      <c r="B382" s="225"/>
      <c r="C382" s="226"/>
      <c r="D382" s="215" t="s">
        <v>417</v>
      </c>
      <c r="E382" s="227" t="s">
        <v>36</v>
      </c>
      <c r="F382" s="228" t="s">
        <v>824</v>
      </c>
      <c r="G382" s="226"/>
      <c r="H382" s="229">
        <v>0.7</v>
      </c>
      <c r="I382" s="230"/>
      <c r="J382" s="226"/>
      <c r="K382" s="226"/>
      <c r="L382" s="231"/>
      <c r="M382" s="232"/>
      <c r="N382" s="233"/>
      <c r="O382" s="233"/>
      <c r="P382" s="233"/>
      <c r="Q382" s="233"/>
      <c r="R382" s="233"/>
      <c r="S382" s="233"/>
      <c r="T382" s="234"/>
      <c r="AT382" s="235" t="s">
        <v>417</v>
      </c>
      <c r="AU382" s="235" t="s">
        <v>94</v>
      </c>
      <c r="AV382" s="13" t="s">
        <v>87</v>
      </c>
      <c r="AW382" s="13" t="s">
        <v>43</v>
      </c>
      <c r="AX382" s="13" t="s">
        <v>79</v>
      </c>
      <c r="AY382" s="235" t="s">
        <v>406</v>
      </c>
    </row>
    <row r="383" spans="2:65" s="12" customFormat="1" x14ac:dyDescent="0.3">
      <c r="B383" s="213"/>
      <c r="C383" s="214"/>
      <c r="D383" s="215" t="s">
        <v>417</v>
      </c>
      <c r="E383" s="216" t="s">
        <v>36</v>
      </c>
      <c r="F383" s="217" t="s">
        <v>673</v>
      </c>
      <c r="G383" s="214"/>
      <c r="H383" s="218" t="s">
        <v>36</v>
      </c>
      <c r="I383" s="219"/>
      <c r="J383" s="214"/>
      <c r="K383" s="214"/>
      <c r="L383" s="220"/>
      <c r="M383" s="221"/>
      <c r="N383" s="222"/>
      <c r="O383" s="222"/>
      <c r="P383" s="222"/>
      <c r="Q383" s="222"/>
      <c r="R383" s="222"/>
      <c r="S383" s="222"/>
      <c r="T383" s="223"/>
      <c r="AT383" s="224" t="s">
        <v>417</v>
      </c>
      <c r="AU383" s="224" t="s">
        <v>94</v>
      </c>
      <c r="AV383" s="12" t="s">
        <v>23</v>
      </c>
      <c r="AW383" s="12" t="s">
        <v>43</v>
      </c>
      <c r="AX383" s="12" t="s">
        <v>79</v>
      </c>
      <c r="AY383" s="224" t="s">
        <v>406</v>
      </c>
    </row>
    <row r="384" spans="2:65" s="12" customFormat="1" x14ac:dyDescent="0.3">
      <c r="B384" s="213"/>
      <c r="C384" s="214"/>
      <c r="D384" s="215" t="s">
        <v>417</v>
      </c>
      <c r="E384" s="216" t="s">
        <v>36</v>
      </c>
      <c r="F384" s="217" t="s">
        <v>825</v>
      </c>
      <c r="G384" s="214"/>
      <c r="H384" s="218" t="s">
        <v>36</v>
      </c>
      <c r="I384" s="219"/>
      <c r="J384" s="214"/>
      <c r="K384" s="214"/>
      <c r="L384" s="220"/>
      <c r="M384" s="221"/>
      <c r="N384" s="222"/>
      <c r="O384" s="222"/>
      <c r="P384" s="222"/>
      <c r="Q384" s="222"/>
      <c r="R384" s="222"/>
      <c r="S384" s="222"/>
      <c r="T384" s="223"/>
      <c r="AT384" s="224" t="s">
        <v>417</v>
      </c>
      <c r="AU384" s="224" t="s">
        <v>94</v>
      </c>
      <c r="AV384" s="12" t="s">
        <v>23</v>
      </c>
      <c r="AW384" s="12" t="s">
        <v>43</v>
      </c>
      <c r="AX384" s="12" t="s">
        <v>79</v>
      </c>
      <c r="AY384" s="224" t="s">
        <v>406</v>
      </c>
    </row>
    <row r="385" spans="2:51" s="13" customFormat="1" x14ac:dyDescent="0.3">
      <c r="B385" s="225"/>
      <c r="C385" s="226"/>
      <c r="D385" s="215" t="s">
        <v>417</v>
      </c>
      <c r="E385" s="227" t="s">
        <v>36</v>
      </c>
      <c r="F385" s="228" t="s">
        <v>826</v>
      </c>
      <c r="G385" s="226"/>
      <c r="H385" s="229">
        <v>27.428999999999998</v>
      </c>
      <c r="I385" s="230"/>
      <c r="J385" s="226"/>
      <c r="K385" s="226"/>
      <c r="L385" s="231"/>
      <c r="M385" s="232"/>
      <c r="N385" s="233"/>
      <c r="O385" s="233"/>
      <c r="P385" s="233"/>
      <c r="Q385" s="233"/>
      <c r="R385" s="233"/>
      <c r="S385" s="233"/>
      <c r="T385" s="234"/>
      <c r="AT385" s="235" t="s">
        <v>417</v>
      </c>
      <c r="AU385" s="235" t="s">
        <v>94</v>
      </c>
      <c r="AV385" s="13" t="s">
        <v>87</v>
      </c>
      <c r="AW385" s="13" t="s">
        <v>43</v>
      </c>
      <c r="AX385" s="13" t="s">
        <v>79</v>
      </c>
      <c r="AY385" s="235" t="s">
        <v>406</v>
      </c>
    </row>
    <row r="386" spans="2:51" s="13" customFormat="1" x14ac:dyDescent="0.3">
      <c r="B386" s="225"/>
      <c r="C386" s="226"/>
      <c r="D386" s="215" t="s">
        <v>417</v>
      </c>
      <c r="E386" s="227" t="s">
        <v>36</v>
      </c>
      <c r="F386" s="228" t="s">
        <v>827</v>
      </c>
      <c r="G386" s="226"/>
      <c r="H386" s="229">
        <v>14.662000000000001</v>
      </c>
      <c r="I386" s="230"/>
      <c r="J386" s="226"/>
      <c r="K386" s="226"/>
      <c r="L386" s="231"/>
      <c r="M386" s="232"/>
      <c r="N386" s="233"/>
      <c r="O386" s="233"/>
      <c r="P386" s="233"/>
      <c r="Q386" s="233"/>
      <c r="R386" s="233"/>
      <c r="S386" s="233"/>
      <c r="T386" s="234"/>
      <c r="AT386" s="235" t="s">
        <v>417</v>
      </c>
      <c r="AU386" s="235" t="s">
        <v>94</v>
      </c>
      <c r="AV386" s="13" t="s">
        <v>87</v>
      </c>
      <c r="AW386" s="13" t="s">
        <v>43</v>
      </c>
      <c r="AX386" s="13" t="s">
        <v>79</v>
      </c>
      <c r="AY386" s="235" t="s">
        <v>406</v>
      </c>
    </row>
    <row r="387" spans="2:51" s="13" customFormat="1" x14ac:dyDescent="0.3">
      <c r="B387" s="225"/>
      <c r="C387" s="226"/>
      <c r="D387" s="215" t="s">
        <v>417</v>
      </c>
      <c r="E387" s="227" t="s">
        <v>36</v>
      </c>
      <c r="F387" s="228" t="s">
        <v>828</v>
      </c>
      <c r="G387" s="226"/>
      <c r="H387" s="229">
        <v>71.076999999999998</v>
      </c>
      <c r="I387" s="230"/>
      <c r="J387" s="226"/>
      <c r="K387" s="226"/>
      <c r="L387" s="231"/>
      <c r="M387" s="232"/>
      <c r="N387" s="233"/>
      <c r="O387" s="233"/>
      <c r="P387" s="233"/>
      <c r="Q387" s="233"/>
      <c r="R387" s="233"/>
      <c r="S387" s="233"/>
      <c r="T387" s="234"/>
      <c r="AT387" s="235" t="s">
        <v>417</v>
      </c>
      <c r="AU387" s="235" t="s">
        <v>94</v>
      </c>
      <c r="AV387" s="13" t="s">
        <v>87</v>
      </c>
      <c r="AW387" s="13" t="s">
        <v>43</v>
      </c>
      <c r="AX387" s="13" t="s">
        <v>79</v>
      </c>
      <c r="AY387" s="235" t="s">
        <v>406</v>
      </c>
    </row>
    <row r="388" spans="2:51" s="13" customFormat="1" x14ac:dyDescent="0.3">
      <c r="B388" s="225"/>
      <c r="C388" s="226"/>
      <c r="D388" s="215" t="s">
        <v>417</v>
      </c>
      <c r="E388" s="227" t="s">
        <v>36</v>
      </c>
      <c r="F388" s="228" t="s">
        <v>829</v>
      </c>
      <c r="G388" s="226"/>
      <c r="H388" s="229">
        <v>250.05799999999999</v>
      </c>
      <c r="I388" s="230"/>
      <c r="J388" s="226"/>
      <c r="K388" s="226"/>
      <c r="L388" s="231"/>
      <c r="M388" s="232"/>
      <c r="N388" s="233"/>
      <c r="O388" s="233"/>
      <c r="P388" s="233"/>
      <c r="Q388" s="233"/>
      <c r="R388" s="233"/>
      <c r="S388" s="233"/>
      <c r="T388" s="234"/>
      <c r="AT388" s="235" t="s">
        <v>417</v>
      </c>
      <c r="AU388" s="235" t="s">
        <v>94</v>
      </c>
      <c r="AV388" s="13" t="s">
        <v>87</v>
      </c>
      <c r="AW388" s="13" t="s">
        <v>43</v>
      </c>
      <c r="AX388" s="13" t="s">
        <v>79</v>
      </c>
      <c r="AY388" s="235" t="s">
        <v>406</v>
      </c>
    </row>
    <row r="389" spans="2:51" s="13" customFormat="1" x14ac:dyDescent="0.3">
      <c r="B389" s="225"/>
      <c r="C389" s="226"/>
      <c r="D389" s="215" t="s">
        <v>417</v>
      </c>
      <c r="E389" s="227" t="s">
        <v>36</v>
      </c>
      <c r="F389" s="228" t="s">
        <v>830</v>
      </c>
      <c r="G389" s="226"/>
      <c r="H389" s="229">
        <v>365.54500000000002</v>
      </c>
      <c r="I389" s="230"/>
      <c r="J389" s="226"/>
      <c r="K389" s="226"/>
      <c r="L389" s="231"/>
      <c r="M389" s="232"/>
      <c r="N389" s="233"/>
      <c r="O389" s="233"/>
      <c r="P389" s="233"/>
      <c r="Q389" s="233"/>
      <c r="R389" s="233"/>
      <c r="S389" s="233"/>
      <c r="T389" s="234"/>
      <c r="AT389" s="235" t="s">
        <v>417</v>
      </c>
      <c r="AU389" s="235" t="s">
        <v>94</v>
      </c>
      <c r="AV389" s="13" t="s">
        <v>87</v>
      </c>
      <c r="AW389" s="13" t="s">
        <v>43</v>
      </c>
      <c r="AX389" s="13" t="s">
        <v>79</v>
      </c>
      <c r="AY389" s="235" t="s">
        <v>406</v>
      </c>
    </row>
    <row r="390" spans="2:51" s="13" customFormat="1" x14ac:dyDescent="0.3">
      <c r="B390" s="225"/>
      <c r="C390" s="226"/>
      <c r="D390" s="215" t="s">
        <v>417</v>
      </c>
      <c r="E390" s="227" t="s">
        <v>36</v>
      </c>
      <c r="F390" s="228" t="s">
        <v>831</v>
      </c>
      <c r="G390" s="226"/>
      <c r="H390" s="229">
        <v>62.072000000000003</v>
      </c>
      <c r="I390" s="230"/>
      <c r="J390" s="226"/>
      <c r="K390" s="226"/>
      <c r="L390" s="231"/>
      <c r="M390" s="232"/>
      <c r="N390" s="233"/>
      <c r="O390" s="233"/>
      <c r="P390" s="233"/>
      <c r="Q390" s="233"/>
      <c r="R390" s="233"/>
      <c r="S390" s="233"/>
      <c r="T390" s="234"/>
      <c r="AT390" s="235" t="s">
        <v>417</v>
      </c>
      <c r="AU390" s="235" t="s">
        <v>94</v>
      </c>
      <c r="AV390" s="13" t="s">
        <v>87</v>
      </c>
      <c r="AW390" s="13" t="s">
        <v>43</v>
      </c>
      <c r="AX390" s="13" t="s">
        <v>79</v>
      </c>
      <c r="AY390" s="235" t="s">
        <v>406</v>
      </c>
    </row>
    <row r="391" spans="2:51" s="12" customFormat="1" x14ac:dyDescent="0.3">
      <c r="B391" s="213"/>
      <c r="C391" s="214"/>
      <c r="D391" s="215" t="s">
        <v>417</v>
      </c>
      <c r="E391" s="216" t="s">
        <v>36</v>
      </c>
      <c r="F391" s="217" t="s">
        <v>763</v>
      </c>
      <c r="G391" s="214"/>
      <c r="H391" s="218" t="s">
        <v>36</v>
      </c>
      <c r="I391" s="219"/>
      <c r="J391" s="214"/>
      <c r="K391" s="214"/>
      <c r="L391" s="220"/>
      <c r="M391" s="221"/>
      <c r="N391" s="222"/>
      <c r="O391" s="222"/>
      <c r="P391" s="222"/>
      <c r="Q391" s="222"/>
      <c r="R391" s="222"/>
      <c r="S391" s="222"/>
      <c r="T391" s="223"/>
      <c r="AT391" s="224" t="s">
        <v>417</v>
      </c>
      <c r="AU391" s="224" t="s">
        <v>94</v>
      </c>
      <c r="AV391" s="12" t="s">
        <v>23</v>
      </c>
      <c r="AW391" s="12" t="s">
        <v>43</v>
      </c>
      <c r="AX391" s="12" t="s">
        <v>79</v>
      </c>
      <c r="AY391" s="224" t="s">
        <v>406</v>
      </c>
    </row>
    <row r="392" spans="2:51" s="12" customFormat="1" x14ac:dyDescent="0.3">
      <c r="B392" s="213"/>
      <c r="C392" s="214"/>
      <c r="D392" s="215" t="s">
        <v>417</v>
      </c>
      <c r="E392" s="216" t="s">
        <v>36</v>
      </c>
      <c r="F392" s="217" t="s">
        <v>832</v>
      </c>
      <c r="G392" s="214"/>
      <c r="H392" s="218" t="s">
        <v>36</v>
      </c>
      <c r="I392" s="219"/>
      <c r="J392" s="214"/>
      <c r="K392" s="214"/>
      <c r="L392" s="220"/>
      <c r="M392" s="221"/>
      <c r="N392" s="222"/>
      <c r="O392" s="222"/>
      <c r="P392" s="222"/>
      <c r="Q392" s="222"/>
      <c r="R392" s="222"/>
      <c r="S392" s="222"/>
      <c r="T392" s="223"/>
      <c r="AT392" s="224" t="s">
        <v>417</v>
      </c>
      <c r="AU392" s="224" t="s">
        <v>94</v>
      </c>
      <c r="AV392" s="12" t="s">
        <v>23</v>
      </c>
      <c r="AW392" s="12" t="s">
        <v>43</v>
      </c>
      <c r="AX392" s="12" t="s">
        <v>79</v>
      </c>
      <c r="AY392" s="224" t="s">
        <v>406</v>
      </c>
    </row>
    <row r="393" spans="2:51" s="13" customFormat="1" x14ac:dyDescent="0.3">
      <c r="B393" s="225"/>
      <c r="C393" s="226"/>
      <c r="D393" s="215" t="s">
        <v>417</v>
      </c>
      <c r="E393" s="227" t="s">
        <v>36</v>
      </c>
      <c r="F393" s="228" t="s">
        <v>833</v>
      </c>
      <c r="G393" s="226"/>
      <c r="H393" s="229">
        <v>48.752000000000002</v>
      </c>
      <c r="I393" s="230"/>
      <c r="J393" s="226"/>
      <c r="K393" s="226"/>
      <c r="L393" s="231"/>
      <c r="M393" s="232"/>
      <c r="N393" s="233"/>
      <c r="O393" s="233"/>
      <c r="P393" s="233"/>
      <c r="Q393" s="233"/>
      <c r="R393" s="233"/>
      <c r="S393" s="233"/>
      <c r="T393" s="234"/>
      <c r="AT393" s="235" t="s">
        <v>417</v>
      </c>
      <c r="AU393" s="235" t="s">
        <v>94</v>
      </c>
      <c r="AV393" s="13" t="s">
        <v>87</v>
      </c>
      <c r="AW393" s="13" t="s">
        <v>43</v>
      </c>
      <c r="AX393" s="13" t="s">
        <v>79</v>
      </c>
      <c r="AY393" s="235" t="s">
        <v>406</v>
      </c>
    </row>
    <row r="394" spans="2:51" s="12" customFormat="1" x14ac:dyDescent="0.3">
      <c r="B394" s="213"/>
      <c r="C394" s="214"/>
      <c r="D394" s="215" t="s">
        <v>417</v>
      </c>
      <c r="E394" s="216" t="s">
        <v>36</v>
      </c>
      <c r="F394" s="217" t="s">
        <v>834</v>
      </c>
      <c r="G394" s="214"/>
      <c r="H394" s="218" t="s">
        <v>36</v>
      </c>
      <c r="I394" s="219"/>
      <c r="J394" s="214"/>
      <c r="K394" s="214"/>
      <c r="L394" s="220"/>
      <c r="M394" s="221"/>
      <c r="N394" s="222"/>
      <c r="O394" s="222"/>
      <c r="P394" s="222"/>
      <c r="Q394" s="222"/>
      <c r="R394" s="222"/>
      <c r="S394" s="222"/>
      <c r="T394" s="223"/>
      <c r="AT394" s="224" t="s">
        <v>417</v>
      </c>
      <c r="AU394" s="224" t="s">
        <v>94</v>
      </c>
      <c r="AV394" s="12" t="s">
        <v>23</v>
      </c>
      <c r="AW394" s="12" t="s">
        <v>43</v>
      </c>
      <c r="AX394" s="12" t="s">
        <v>79</v>
      </c>
      <c r="AY394" s="224" t="s">
        <v>406</v>
      </c>
    </row>
    <row r="395" spans="2:51" s="13" customFormat="1" x14ac:dyDescent="0.3">
      <c r="B395" s="225"/>
      <c r="C395" s="226"/>
      <c r="D395" s="215" t="s">
        <v>417</v>
      </c>
      <c r="E395" s="227" t="s">
        <v>36</v>
      </c>
      <c r="F395" s="228" t="s">
        <v>835</v>
      </c>
      <c r="G395" s="226"/>
      <c r="H395" s="229">
        <v>65.302000000000007</v>
      </c>
      <c r="I395" s="230"/>
      <c r="J395" s="226"/>
      <c r="K395" s="226"/>
      <c r="L395" s="231"/>
      <c r="M395" s="232"/>
      <c r="N395" s="233"/>
      <c r="O395" s="233"/>
      <c r="P395" s="233"/>
      <c r="Q395" s="233"/>
      <c r="R395" s="233"/>
      <c r="S395" s="233"/>
      <c r="T395" s="234"/>
      <c r="AT395" s="235" t="s">
        <v>417</v>
      </c>
      <c r="AU395" s="235" t="s">
        <v>94</v>
      </c>
      <c r="AV395" s="13" t="s">
        <v>87</v>
      </c>
      <c r="AW395" s="13" t="s">
        <v>43</v>
      </c>
      <c r="AX395" s="13" t="s">
        <v>79</v>
      </c>
      <c r="AY395" s="235" t="s">
        <v>406</v>
      </c>
    </row>
    <row r="396" spans="2:51" s="12" customFormat="1" x14ac:dyDescent="0.3">
      <c r="B396" s="213"/>
      <c r="C396" s="214"/>
      <c r="D396" s="215" t="s">
        <v>417</v>
      </c>
      <c r="E396" s="216" t="s">
        <v>36</v>
      </c>
      <c r="F396" s="217" t="s">
        <v>836</v>
      </c>
      <c r="G396" s="214"/>
      <c r="H396" s="218" t="s">
        <v>36</v>
      </c>
      <c r="I396" s="219"/>
      <c r="J396" s="214"/>
      <c r="K396" s="214"/>
      <c r="L396" s="220"/>
      <c r="M396" s="221"/>
      <c r="N396" s="222"/>
      <c r="O396" s="222"/>
      <c r="P396" s="222"/>
      <c r="Q396" s="222"/>
      <c r="R396" s="222"/>
      <c r="S396" s="222"/>
      <c r="T396" s="223"/>
      <c r="AT396" s="224" t="s">
        <v>417</v>
      </c>
      <c r="AU396" s="224" t="s">
        <v>94</v>
      </c>
      <c r="AV396" s="12" t="s">
        <v>23</v>
      </c>
      <c r="AW396" s="12" t="s">
        <v>43</v>
      </c>
      <c r="AX396" s="12" t="s">
        <v>79</v>
      </c>
      <c r="AY396" s="224" t="s">
        <v>406</v>
      </c>
    </row>
    <row r="397" spans="2:51" s="13" customFormat="1" x14ac:dyDescent="0.3">
      <c r="B397" s="225"/>
      <c r="C397" s="226"/>
      <c r="D397" s="215" t="s">
        <v>417</v>
      </c>
      <c r="E397" s="227" t="s">
        <v>36</v>
      </c>
      <c r="F397" s="228" t="s">
        <v>837</v>
      </c>
      <c r="G397" s="226"/>
      <c r="H397" s="229">
        <v>64.927999999999997</v>
      </c>
      <c r="I397" s="230"/>
      <c r="J397" s="226"/>
      <c r="K397" s="226"/>
      <c r="L397" s="231"/>
      <c r="M397" s="232"/>
      <c r="N397" s="233"/>
      <c r="O397" s="233"/>
      <c r="P397" s="233"/>
      <c r="Q397" s="233"/>
      <c r="R397" s="233"/>
      <c r="S397" s="233"/>
      <c r="T397" s="234"/>
      <c r="AT397" s="235" t="s">
        <v>417</v>
      </c>
      <c r="AU397" s="235" t="s">
        <v>94</v>
      </c>
      <c r="AV397" s="13" t="s">
        <v>87</v>
      </c>
      <c r="AW397" s="13" t="s">
        <v>43</v>
      </c>
      <c r="AX397" s="13" t="s">
        <v>79</v>
      </c>
      <c r="AY397" s="235" t="s">
        <v>406</v>
      </c>
    </row>
    <row r="398" spans="2:51" s="13" customFormat="1" x14ac:dyDescent="0.3">
      <c r="B398" s="225"/>
      <c r="C398" s="226"/>
      <c r="D398" s="215" t="s">
        <v>417</v>
      </c>
      <c r="E398" s="227" t="s">
        <v>36</v>
      </c>
      <c r="F398" s="228" t="s">
        <v>838</v>
      </c>
      <c r="G398" s="226"/>
      <c r="H398" s="229">
        <v>1.3540000000000001</v>
      </c>
      <c r="I398" s="230"/>
      <c r="J398" s="226"/>
      <c r="K398" s="226"/>
      <c r="L398" s="231"/>
      <c r="M398" s="232"/>
      <c r="N398" s="233"/>
      <c r="O398" s="233"/>
      <c r="P398" s="233"/>
      <c r="Q398" s="233"/>
      <c r="R398" s="233"/>
      <c r="S398" s="233"/>
      <c r="T398" s="234"/>
      <c r="AT398" s="235" t="s">
        <v>417</v>
      </c>
      <c r="AU398" s="235" t="s">
        <v>94</v>
      </c>
      <c r="AV398" s="13" t="s">
        <v>87</v>
      </c>
      <c r="AW398" s="13" t="s">
        <v>43</v>
      </c>
      <c r="AX398" s="13" t="s">
        <v>79</v>
      </c>
      <c r="AY398" s="235" t="s">
        <v>406</v>
      </c>
    </row>
    <row r="399" spans="2:51" s="15" customFormat="1" x14ac:dyDescent="0.3">
      <c r="B399" s="254"/>
      <c r="C399" s="255"/>
      <c r="D399" s="215" t="s">
        <v>417</v>
      </c>
      <c r="E399" s="256" t="s">
        <v>352</v>
      </c>
      <c r="F399" s="257" t="s">
        <v>435</v>
      </c>
      <c r="G399" s="255"/>
      <c r="H399" s="258">
        <v>1576.7860000000001</v>
      </c>
      <c r="I399" s="259"/>
      <c r="J399" s="255"/>
      <c r="K399" s="255"/>
      <c r="L399" s="260"/>
      <c r="M399" s="261"/>
      <c r="N399" s="262"/>
      <c r="O399" s="262"/>
      <c r="P399" s="262"/>
      <c r="Q399" s="262"/>
      <c r="R399" s="262"/>
      <c r="S399" s="262"/>
      <c r="T399" s="263"/>
      <c r="AT399" s="264" t="s">
        <v>417</v>
      </c>
      <c r="AU399" s="264" t="s">
        <v>94</v>
      </c>
      <c r="AV399" s="15" t="s">
        <v>94</v>
      </c>
      <c r="AW399" s="15" t="s">
        <v>43</v>
      </c>
      <c r="AX399" s="15" t="s">
        <v>79</v>
      </c>
      <c r="AY399" s="264" t="s">
        <v>406</v>
      </c>
    </row>
    <row r="400" spans="2:51" s="12" customFormat="1" x14ac:dyDescent="0.3">
      <c r="B400" s="213"/>
      <c r="C400" s="214"/>
      <c r="D400" s="215" t="s">
        <v>417</v>
      </c>
      <c r="E400" s="216" t="s">
        <v>36</v>
      </c>
      <c r="F400" s="217" t="s">
        <v>765</v>
      </c>
      <c r="G400" s="214"/>
      <c r="H400" s="218" t="s">
        <v>36</v>
      </c>
      <c r="I400" s="219"/>
      <c r="J400" s="214"/>
      <c r="K400" s="214"/>
      <c r="L400" s="220"/>
      <c r="M400" s="221"/>
      <c r="N400" s="222"/>
      <c r="O400" s="222"/>
      <c r="P400" s="222"/>
      <c r="Q400" s="222"/>
      <c r="R400" s="222"/>
      <c r="S400" s="222"/>
      <c r="T400" s="223"/>
      <c r="AT400" s="224" t="s">
        <v>417</v>
      </c>
      <c r="AU400" s="224" t="s">
        <v>94</v>
      </c>
      <c r="AV400" s="12" t="s">
        <v>23</v>
      </c>
      <c r="AW400" s="12" t="s">
        <v>43</v>
      </c>
      <c r="AX400" s="12" t="s">
        <v>79</v>
      </c>
      <c r="AY400" s="224" t="s">
        <v>406</v>
      </c>
    </row>
    <row r="401" spans="2:51" s="13" customFormat="1" x14ac:dyDescent="0.3">
      <c r="B401" s="225"/>
      <c r="C401" s="226"/>
      <c r="D401" s="215" t="s">
        <v>417</v>
      </c>
      <c r="E401" s="227" t="s">
        <v>36</v>
      </c>
      <c r="F401" s="228" t="s">
        <v>839</v>
      </c>
      <c r="G401" s="226"/>
      <c r="H401" s="229">
        <v>-8.5909999999999993</v>
      </c>
      <c r="I401" s="230"/>
      <c r="J401" s="226"/>
      <c r="K401" s="226"/>
      <c r="L401" s="231"/>
      <c r="M401" s="232"/>
      <c r="N401" s="233"/>
      <c r="O401" s="233"/>
      <c r="P401" s="233"/>
      <c r="Q401" s="233"/>
      <c r="R401" s="233"/>
      <c r="S401" s="233"/>
      <c r="T401" s="234"/>
      <c r="AT401" s="235" t="s">
        <v>417</v>
      </c>
      <c r="AU401" s="235" t="s">
        <v>94</v>
      </c>
      <c r="AV401" s="13" t="s">
        <v>87</v>
      </c>
      <c r="AW401" s="13" t="s">
        <v>43</v>
      </c>
      <c r="AX401" s="13" t="s">
        <v>79</v>
      </c>
      <c r="AY401" s="235" t="s">
        <v>406</v>
      </c>
    </row>
    <row r="402" spans="2:51" s="12" customFormat="1" x14ac:dyDescent="0.3">
      <c r="B402" s="213"/>
      <c r="C402" s="214"/>
      <c r="D402" s="215" t="s">
        <v>417</v>
      </c>
      <c r="E402" s="216" t="s">
        <v>36</v>
      </c>
      <c r="F402" s="217" t="s">
        <v>840</v>
      </c>
      <c r="G402" s="214"/>
      <c r="H402" s="218" t="s">
        <v>36</v>
      </c>
      <c r="I402" s="219"/>
      <c r="J402" s="214"/>
      <c r="K402" s="214"/>
      <c r="L402" s="220"/>
      <c r="M402" s="221"/>
      <c r="N402" s="222"/>
      <c r="O402" s="222"/>
      <c r="P402" s="222"/>
      <c r="Q402" s="222"/>
      <c r="R402" s="222"/>
      <c r="S402" s="222"/>
      <c r="T402" s="223"/>
      <c r="AT402" s="224" t="s">
        <v>417</v>
      </c>
      <c r="AU402" s="224" t="s">
        <v>94</v>
      </c>
      <c r="AV402" s="12" t="s">
        <v>23</v>
      </c>
      <c r="AW402" s="12" t="s">
        <v>43</v>
      </c>
      <c r="AX402" s="12" t="s">
        <v>79</v>
      </c>
      <c r="AY402" s="224" t="s">
        <v>406</v>
      </c>
    </row>
    <row r="403" spans="2:51" s="13" customFormat="1" x14ac:dyDescent="0.3">
      <c r="B403" s="225"/>
      <c r="C403" s="226"/>
      <c r="D403" s="215" t="s">
        <v>417</v>
      </c>
      <c r="E403" s="227" t="s">
        <v>36</v>
      </c>
      <c r="F403" s="228" t="s">
        <v>841</v>
      </c>
      <c r="G403" s="226"/>
      <c r="H403" s="229">
        <v>-5.7949999999999999</v>
      </c>
      <c r="I403" s="230"/>
      <c r="J403" s="226"/>
      <c r="K403" s="226"/>
      <c r="L403" s="231"/>
      <c r="M403" s="232"/>
      <c r="N403" s="233"/>
      <c r="O403" s="233"/>
      <c r="P403" s="233"/>
      <c r="Q403" s="233"/>
      <c r="R403" s="233"/>
      <c r="S403" s="233"/>
      <c r="T403" s="234"/>
      <c r="AT403" s="235" t="s">
        <v>417</v>
      </c>
      <c r="AU403" s="235" t="s">
        <v>94</v>
      </c>
      <c r="AV403" s="13" t="s">
        <v>87</v>
      </c>
      <c r="AW403" s="13" t="s">
        <v>43</v>
      </c>
      <c r="AX403" s="13" t="s">
        <v>79</v>
      </c>
      <c r="AY403" s="235" t="s">
        <v>406</v>
      </c>
    </row>
    <row r="404" spans="2:51" s="12" customFormat="1" x14ac:dyDescent="0.3">
      <c r="B404" s="213"/>
      <c r="C404" s="214"/>
      <c r="D404" s="215" t="s">
        <v>417</v>
      </c>
      <c r="E404" s="216" t="s">
        <v>36</v>
      </c>
      <c r="F404" s="217" t="s">
        <v>842</v>
      </c>
      <c r="G404" s="214"/>
      <c r="H404" s="218" t="s">
        <v>36</v>
      </c>
      <c r="I404" s="219"/>
      <c r="J404" s="214"/>
      <c r="K404" s="214"/>
      <c r="L404" s="220"/>
      <c r="M404" s="221"/>
      <c r="N404" s="222"/>
      <c r="O404" s="222"/>
      <c r="P404" s="222"/>
      <c r="Q404" s="222"/>
      <c r="R404" s="222"/>
      <c r="S404" s="222"/>
      <c r="T404" s="223"/>
      <c r="AT404" s="224" t="s">
        <v>417</v>
      </c>
      <c r="AU404" s="224" t="s">
        <v>94</v>
      </c>
      <c r="AV404" s="12" t="s">
        <v>23</v>
      </c>
      <c r="AW404" s="12" t="s">
        <v>43</v>
      </c>
      <c r="AX404" s="12" t="s">
        <v>79</v>
      </c>
      <c r="AY404" s="224" t="s">
        <v>406</v>
      </c>
    </row>
    <row r="405" spans="2:51" s="13" customFormat="1" x14ac:dyDescent="0.3">
      <c r="B405" s="225"/>
      <c r="C405" s="226"/>
      <c r="D405" s="215" t="s">
        <v>417</v>
      </c>
      <c r="E405" s="227" t="s">
        <v>36</v>
      </c>
      <c r="F405" s="228" t="s">
        <v>843</v>
      </c>
      <c r="G405" s="226"/>
      <c r="H405" s="229">
        <v>-13.273999999999999</v>
      </c>
      <c r="I405" s="230"/>
      <c r="J405" s="226"/>
      <c r="K405" s="226"/>
      <c r="L405" s="231"/>
      <c r="M405" s="232"/>
      <c r="N405" s="233"/>
      <c r="O405" s="233"/>
      <c r="P405" s="233"/>
      <c r="Q405" s="233"/>
      <c r="R405" s="233"/>
      <c r="S405" s="233"/>
      <c r="T405" s="234"/>
      <c r="AT405" s="235" t="s">
        <v>417</v>
      </c>
      <c r="AU405" s="235" t="s">
        <v>94</v>
      </c>
      <c r="AV405" s="13" t="s">
        <v>87</v>
      </c>
      <c r="AW405" s="13" t="s">
        <v>43</v>
      </c>
      <c r="AX405" s="13" t="s">
        <v>79</v>
      </c>
      <c r="AY405" s="235" t="s">
        <v>406</v>
      </c>
    </row>
    <row r="406" spans="2:51" s="12" customFormat="1" x14ac:dyDescent="0.3">
      <c r="B406" s="213"/>
      <c r="C406" s="214"/>
      <c r="D406" s="215" t="s">
        <v>417</v>
      </c>
      <c r="E406" s="216" t="s">
        <v>36</v>
      </c>
      <c r="F406" s="217" t="s">
        <v>844</v>
      </c>
      <c r="G406" s="214"/>
      <c r="H406" s="218" t="s">
        <v>36</v>
      </c>
      <c r="I406" s="219"/>
      <c r="J406" s="214"/>
      <c r="K406" s="214"/>
      <c r="L406" s="220"/>
      <c r="M406" s="221"/>
      <c r="N406" s="222"/>
      <c r="O406" s="222"/>
      <c r="P406" s="222"/>
      <c r="Q406" s="222"/>
      <c r="R406" s="222"/>
      <c r="S406" s="222"/>
      <c r="T406" s="223"/>
      <c r="AT406" s="224" t="s">
        <v>417</v>
      </c>
      <c r="AU406" s="224" t="s">
        <v>94</v>
      </c>
      <c r="AV406" s="12" t="s">
        <v>23</v>
      </c>
      <c r="AW406" s="12" t="s">
        <v>43</v>
      </c>
      <c r="AX406" s="12" t="s">
        <v>79</v>
      </c>
      <c r="AY406" s="224" t="s">
        <v>406</v>
      </c>
    </row>
    <row r="407" spans="2:51" s="12" customFormat="1" x14ac:dyDescent="0.3">
      <c r="B407" s="213"/>
      <c r="C407" s="214"/>
      <c r="D407" s="215" t="s">
        <v>417</v>
      </c>
      <c r="E407" s="216" t="s">
        <v>36</v>
      </c>
      <c r="F407" s="217" t="s">
        <v>814</v>
      </c>
      <c r="G407" s="214"/>
      <c r="H407" s="218" t="s">
        <v>36</v>
      </c>
      <c r="I407" s="219"/>
      <c r="J407" s="214"/>
      <c r="K407" s="214"/>
      <c r="L407" s="220"/>
      <c r="M407" s="221"/>
      <c r="N407" s="222"/>
      <c r="O407" s="222"/>
      <c r="P407" s="222"/>
      <c r="Q407" s="222"/>
      <c r="R407" s="222"/>
      <c r="S407" s="222"/>
      <c r="T407" s="223"/>
      <c r="AT407" s="224" t="s">
        <v>417</v>
      </c>
      <c r="AU407" s="224" t="s">
        <v>94</v>
      </c>
      <c r="AV407" s="12" t="s">
        <v>23</v>
      </c>
      <c r="AW407" s="12" t="s">
        <v>43</v>
      </c>
      <c r="AX407" s="12" t="s">
        <v>79</v>
      </c>
      <c r="AY407" s="224" t="s">
        <v>406</v>
      </c>
    </row>
    <row r="408" spans="2:51" s="13" customFormat="1" x14ac:dyDescent="0.3">
      <c r="B408" s="225"/>
      <c r="C408" s="226"/>
      <c r="D408" s="215" t="s">
        <v>417</v>
      </c>
      <c r="E408" s="227" t="s">
        <v>36</v>
      </c>
      <c r="F408" s="228" t="s">
        <v>845</v>
      </c>
      <c r="G408" s="226"/>
      <c r="H408" s="229">
        <v>-20.355</v>
      </c>
      <c r="I408" s="230"/>
      <c r="J408" s="226"/>
      <c r="K408" s="226"/>
      <c r="L408" s="231"/>
      <c r="M408" s="232"/>
      <c r="N408" s="233"/>
      <c r="O408" s="233"/>
      <c r="P408" s="233"/>
      <c r="Q408" s="233"/>
      <c r="R408" s="233"/>
      <c r="S408" s="233"/>
      <c r="T408" s="234"/>
      <c r="AT408" s="235" t="s">
        <v>417</v>
      </c>
      <c r="AU408" s="235" t="s">
        <v>94</v>
      </c>
      <c r="AV408" s="13" t="s">
        <v>87</v>
      </c>
      <c r="AW408" s="13" t="s">
        <v>43</v>
      </c>
      <c r="AX408" s="13" t="s">
        <v>79</v>
      </c>
      <c r="AY408" s="235" t="s">
        <v>406</v>
      </c>
    </row>
    <row r="409" spans="2:51" s="13" customFormat="1" x14ac:dyDescent="0.3">
      <c r="B409" s="225"/>
      <c r="C409" s="226"/>
      <c r="D409" s="215" t="s">
        <v>417</v>
      </c>
      <c r="E409" s="227" t="s">
        <v>36</v>
      </c>
      <c r="F409" s="228" t="s">
        <v>846</v>
      </c>
      <c r="G409" s="226"/>
      <c r="H409" s="229">
        <v>-7.1520000000000001</v>
      </c>
      <c r="I409" s="230"/>
      <c r="J409" s="226"/>
      <c r="K409" s="226"/>
      <c r="L409" s="231"/>
      <c r="M409" s="232"/>
      <c r="N409" s="233"/>
      <c r="O409" s="233"/>
      <c r="P409" s="233"/>
      <c r="Q409" s="233"/>
      <c r="R409" s="233"/>
      <c r="S409" s="233"/>
      <c r="T409" s="234"/>
      <c r="AT409" s="235" t="s">
        <v>417</v>
      </c>
      <c r="AU409" s="235" t="s">
        <v>94</v>
      </c>
      <c r="AV409" s="13" t="s">
        <v>87</v>
      </c>
      <c r="AW409" s="13" t="s">
        <v>43</v>
      </c>
      <c r="AX409" s="13" t="s">
        <v>79</v>
      </c>
      <c r="AY409" s="235" t="s">
        <v>406</v>
      </c>
    </row>
    <row r="410" spans="2:51" s="13" customFormat="1" x14ac:dyDescent="0.3">
      <c r="B410" s="225"/>
      <c r="C410" s="226"/>
      <c r="D410" s="215" t="s">
        <v>417</v>
      </c>
      <c r="E410" s="227" t="s">
        <v>36</v>
      </c>
      <c r="F410" s="228" t="s">
        <v>847</v>
      </c>
      <c r="G410" s="226"/>
      <c r="H410" s="229">
        <v>-13.074999999999999</v>
      </c>
      <c r="I410" s="230"/>
      <c r="J410" s="226"/>
      <c r="K410" s="226"/>
      <c r="L410" s="231"/>
      <c r="M410" s="232"/>
      <c r="N410" s="233"/>
      <c r="O410" s="233"/>
      <c r="P410" s="233"/>
      <c r="Q410" s="233"/>
      <c r="R410" s="233"/>
      <c r="S410" s="233"/>
      <c r="T410" s="234"/>
      <c r="AT410" s="235" t="s">
        <v>417</v>
      </c>
      <c r="AU410" s="235" t="s">
        <v>94</v>
      </c>
      <c r="AV410" s="13" t="s">
        <v>87</v>
      </c>
      <c r="AW410" s="13" t="s">
        <v>43</v>
      </c>
      <c r="AX410" s="13" t="s">
        <v>79</v>
      </c>
      <c r="AY410" s="235" t="s">
        <v>406</v>
      </c>
    </row>
    <row r="411" spans="2:51" s="13" customFormat="1" x14ac:dyDescent="0.3">
      <c r="B411" s="225"/>
      <c r="C411" s="226"/>
      <c r="D411" s="215" t="s">
        <v>417</v>
      </c>
      <c r="E411" s="227" t="s">
        <v>36</v>
      </c>
      <c r="F411" s="228" t="s">
        <v>848</v>
      </c>
      <c r="G411" s="226"/>
      <c r="H411" s="229">
        <v>-4.8280000000000003</v>
      </c>
      <c r="I411" s="230"/>
      <c r="J411" s="226"/>
      <c r="K411" s="226"/>
      <c r="L411" s="231"/>
      <c r="M411" s="232"/>
      <c r="N411" s="233"/>
      <c r="O411" s="233"/>
      <c r="P411" s="233"/>
      <c r="Q411" s="233"/>
      <c r="R411" s="233"/>
      <c r="S411" s="233"/>
      <c r="T411" s="234"/>
      <c r="AT411" s="235" t="s">
        <v>417</v>
      </c>
      <c r="AU411" s="235" t="s">
        <v>94</v>
      </c>
      <c r="AV411" s="13" t="s">
        <v>87</v>
      </c>
      <c r="AW411" s="13" t="s">
        <v>43</v>
      </c>
      <c r="AX411" s="13" t="s">
        <v>79</v>
      </c>
      <c r="AY411" s="235" t="s">
        <v>406</v>
      </c>
    </row>
    <row r="412" spans="2:51" s="12" customFormat="1" x14ac:dyDescent="0.3">
      <c r="B412" s="213"/>
      <c r="C412" s="214"/>
      <c r="D412" s="215" t="s">
        <v>417</v>
      </c>
      <c r="E412" s="216" t="s">
        <v>36</v>
      </c>
      <c r="F412" s="217" t="s">
        <v>673</v>
      </c>
      <c r="G412" s="214"/>
      <c r="H412" s="218" t="s">
        <v>36</v>
      </c>
      <c r="I412" s="219"/>
      <c r="J412" s="214"/>
      <c r="K412" s="214"/>
      <c r="L412" s="220"/>
      <c r="M412" s="221"/>
      <c r="N412" s="222"/>
      <c r="O412" s="222"/>
      <c r="P412" s="222"/>
      <c r="Q412" s="222"/>
      <c r="R412" s="222"/>
      <c r="S412" s="222"/>
      <c r="T412" s="223"/>
      <c r="AT412" s="224" t="s">
        <v>417</v>
      </c>
      <c r="AU412" s="224" t="s">
        <v>94</v>
      </c>
      <c r="AV412" s="12" t="s">
        <v>23</v>
      </c>
      <c r="AW412" s="12" t="s">
        <v>43</v>
      </c>
      <c r="AX412" s="12" t="s">
        <v>79</v>
      </c>
      <c r="AY412" s="224" t="s">
        <v>406</v>
      </c>
    </row>
    <row r="413" spans="2:51" s="13" customFormat="1" x14ac:dyDescent="0.3">
      <c r="B413" s="225"/>
      <c r="C413" s="226"/>
      <c r="D413" s="215" t="s">
        <v>417</v>
      </c>
      <c r="E413" s="227" t="s">
        <v>36</v>
      </c>
      <c r="F413" s="228" t="s">
        <v>849</v>
      </c>
      <c r="G413" s="226"/>
      <c r="H413" s="229">
        <v>-39.136000000000003</v>
      </c>
      <c r="I413" s="230"/>
      <c r="J413" s="226"/>
      <c r="K413" s="226"/>
      <c r="L413" s="231"/>
      <c r="M413" s="232"/>
      <c r="N413" s="233"/>
      <c r="O413" s="233"/>
      <c r="P413" s="233"/>
      <c r="Q413" s="233"/>
      <c r="R413" s="233"/>
      <c r="S413" s="233"/>
      <c r="T413" s="234"/>
      <c r="AT413" s="235" t="s">
        <v>417</v>
      </c>
      <c r="AU413" s="235" t="s">
        <v>94</v>
      </c>
      <c r="AV413" s="13" t="s">
        <v>87</v>
      </c>
      <c r="AW413" s="13" t="s">
        <v>43</v>
      </c>
      <c r="AX413" s="13" t="s">
        <v>79</v>
      </c>
      <c r="AY413" s="235" t="s">
        <v>406</v>
      </c>
    </row>
    <row r="414" spans="2:51" s="13" customFormat="1" x14ac:dyDescent="0.3">
      <c r="B414" s="225"/>
      <c r="C414" s="226"/>
      <c r="D414" s="215" t="s">
        <v>417</v>
      </c>
      <c r="E414" s="227" t="s">
        <v>36</v>
      </c>
      <c r="F414" s="228" t="s">
        <v>850</v>
      </c>
      <c r="G414" s="226"/>
      <c r="H414" s="229">
        <v>-9.9510000000000005</v>
      </c>
      <c r="I414" s="230"/>
      <c r="J414" s="226"/>
      <c r="K414" s="226"/>
      <c r="L414" s="231"/>
      <c r="M414" s="232"/>
      <c r="N414" s="233"/>
      <c r="O414" s="233"/>
      <c r="P414" s="233"/>
      <c r="Q414" s="233"/>
      <c r="R414" s="233"/>
      <c r="S414" s="233"/>
      <c r="T414" s="234"/>
      <c r="AT414" s="235" t="s">
        <v>417</v>
      </c>
      <c r="AU414" s="235" t="s">
        <v>94</v>
      </c>
      <c r="AV414" s="13" t="s">
        <v>87</v>
      </c>
      <c r="AW414" s="13" t="s">
        <v>43</v>
      </c>
      <c r="AX414" s="13" t="s">
        <v>79</v>
      </c>
      <c r="AY414" s="235" t="s">
        <v>406</v>
      </c>
    </row>
    <row r="415" spans="2:51" s="12" customFormat="1" x14ac:dyDescent="0.3">
      <c r="B415" s="213"/>
      <c r="C415" s="214"/>
      <c r="D415" s="215" t="s">
        <v>417</v>
      </c>
      <c r="E415" s="216" t="s">
        <v>36</v>
      </c>
      <c r="F415" s="217" t="s">
        <v>436</v>
      </c>
      <c r="G415" s="214"/>
      <c r="H415" s="218" t="s">
        <v>36</v>
      </c>
      <c r="I415" s="219"/>
      <c r="J415" s="214"/>
      <c r="K415" s="214"/>
      <c r="L415" s="220"/>
      <c r="M415" s="221"/>
      <c r="N415" s="222"/>
      <c r="O415" s="222"/>
      <c r="P415" s="222"/>
      <c r="Q415" s="222"/>
      <c r="R415" s="222"/>
      <c r="S415" s="222"/>
      <c r="T415" s="223"/>
      <c r="AT415" s="224" t="s">
        <v>417</v>
      </c>
      <c r="AU415" s="224" t="s">
        <v>94</v>
      </c>
      <c r="AV415" s="12" t="s">
        <v>23</v>
      </c>
      <c r="AW415" s="12" t="s">
        <v>43</v>
      </c>
      <c r="AX415" s="12" t="s">
        <v>79</v>
      </c>
      <c r="AY415" s="224" t="s">
        <v>406</v>
      </c>
    </row>
    <row r="416" spans="2:51" s="13" customFormat="1" x14ac:dyDescent="0.3">
      <c r="B416" s="225"/>
      <c r="C416" s="226"/>
      <c r="D416" s="215" t="s">
        <v>417</v>
      </c>
      <c r="E416" s="227" t="s">
        <v>36</v>
      </c>
      <c r="F416" s="228" t="s">
        <v>851</v>
      </c>
      <c r="G416" s="226"/>
      <c r="H416" s="229">
        <v>-18.818999999999999</v>
      </c>
      <c r="I416" s="230"/>
      <c r="J416" s="226"/>
      <c r="K416" s="226"/>
      <c r="L416" s="231"/>
      <c r="M416" s="232"/>
      <c r="N416" s="233"/>
      <c r="O416" s="233"/>
      <c r="P416" s="233"/>
      <c r="Q416" s="233"/>
      <c r="R416" s="233"/>
      <c r="S416" s="233"/>
      <c r="T416" s="234"/>
      <c r="AT416" s="235" t="s">
        <v>417</v>
      </c>
      <c r="AU416" s="235" t="s">
        <v>94</v>
      </c>
      <c r="AV416" s="13" t="s">
        <v>87</v>
      </c>
      <c r="AW416" s="13" t="s">
        <v>43</v>
      </c>
      <c r="AX416" s="13" t="s">
        <v>79</v>
      </c>
      <c r="AY416" s="235" t="s">
        <v>406</v>
      </c>
    </row>
    <row r="417" spans="2:65" s="13" customFormat="1" x14ac:dyDescent="0.3">
      <c r="B417" s="225"/>
      <c r="C417" s="226"/>
      <c r="D417" s="215" t="s">
        <v>417</v>
      </c>
      <c r="E417" s="227" t="s">
        <v>36</v>
      </c>
      <c r="F417" s="228" t="s">
        <v>852</v>
      </c>
      <c r="G417" s="226"/>
      <c r="H417" s="229">
        <v>-80.998999999999995</v>
      </c>
      <c r="I417" s="230"/>
      <c r="J417" s="226"/>
      <c r="K417" s="226"/>
      <c r="L417" s="231"/>
      <c r="M417" s="232"/>
      <c r="N417" s="233"/>
      <c r="O417" s="233"/>
      <c r="P417" s="233"/>
      <c r="Q417" s="233"/>
      <c r="R417" s="233"/>
      <c r="S417" s="233"/>
      <c r="T417" s="234"/>
      <c r="AT417" s="235" t="s">
        <v>417</v>
      </c>
      <c r="AU417" s="235" t="s">
        <v>94</v>
      </c>
      <c r="AV417" s="13" t="s">
        <v>87</v>
      </c>
      <c r="AW417" s="13" t="s">
        <v>43</v>
      </c>
      <c r="AX417" s="13" t="s">
        <v>79</v>
      </c>
      <c r="AY417" s="235" t="s">
        <v>406</v>
      </c>
    </row>
    <row r="418" spans="2:65" s="12" customFormat="1" x14ac:dyDescent="0.3">
      <c r="B418" s="213"/>
      <c r="C418" s="214"/>
      <c r="D418" s="215" t="s">
        <v>417</v>
      </c>
      <c r="E418" s="216" t="s">
        <v>36</v>
      </c>
      <c r="F418" s="217" t="s">
        <v>763</v>
      </c>
      <c r="G418" s="214"/>
      <c r="H418" s="218" t="s">
        <v>36</v>
      </c>
      <c r="I418" s="219"/>
      <c r="J418" s="214"/>
      <c r="K418" s="214"/>
      <c r="L418" s="220"/>
      <c r="M418" s="221"/>
      <c r="N418" s="222"/>
      <c r="O418" s="222"/>
      <c r="P418" s="222"/>
      <c r="Q418" s="222"/>
      <c r="R418" s="222"/>
      <c r="S418" s="222"/>
      <c r="T418" s="223"/>
      <c r="AT418" s="224" t="s">
        <v>417</v>
      </c>
      <c r="AU418" s="224" t="s">
        <v>94</v>
      </c>
      <c r="AV418" s="12" t="s">
        <v>23</v>
      </c>
      <c r="AW418" s="12" t="s">
        <v>43</v>
      </c>
      <c r="AX418" s="12" t="s">
        <v>79</v>
      </c>
      <c r="AY418" s="224" t="s">
        <v>406</v>
      </c>
    </row>
    <row r="419" spans="2:65" s="13" customFormat="1" x14ac:dyDescent="0.3">
      <c r="B419" s="225"/>
      <c r="C419" s="226"/>
      <c r="D419" s="215" t="s">
        <v>417</v>
      </c>
      <c r="E419" s="227" t="s">
        <v>36</v>
      </c>
      <c r="F419" s="228" t="s">
        <v>853</v>
      </c>
      <c r="G419" s="226"/>
      <c r="H419" s="229">
        <v>-5.3760000000000003</v>
      </c>
      <c r="I419" s="230"/>
      <c r="J419" s="226"/>
      <c r="K419" s="226"/>
      <c r="L419" s="231"/>
      <c r="M419" s="232"/>
      <c r="N419" s="233"/>
      <c r="O419" s="233"/>
      <c r="P419" s="233"/>
      <c r="Q419" s="233"/>
      <c r="R419" s="233"/>
      <c r="S419" s="233"/>
      <c r="T419" s="234"/>
      <c r="AT419" s="235" t="s">
        <v>417</v>
      </c>
      <c r="AU419" s="235" t="s">
        <v>94</v>
      </c>
      <c r="AV419" s="13" t="s">
        <v>87</v>
      </c>
      <c r="AW419" s="13" t="s">
        <v>43</v>
      </c>
      <c r="AX419" s="13" t="s">
        <v>79</v>
      </c>
      <c r="AY419" s="235" t="s">
        <v>406</v>
      </c>
    </row>
    <row r="420" spans="2:65" s="13" customFormat="1" x14ac:dyDescent="0.3">
      <c r="B420" s="225"/>
      <c r="C420" s="226"/>
      <c r="D420" s="215" t="s">
        <v>417</v>
      </c>
      <c r="E420" s="227" t="s">
        <v>36</v>
      </c>
      <c r="F420" s="228" t="s">
        <v>854</v>
      </c>
      <c r="G420" s="226"/>
      <c r="H420" s="229">
        <v>-8.3789999999999996</v>
      </c>
      <c r="I420" s="230"/>
      <c r="J420" s="226"/>
      <c r="K420" s="226"/>
      <c r="L420" s="231"/>
      <c r="M420" s="232"/>
      <c r="N420" s="233"/>
      <c r="O420" s="233"/>
      <c r="P420" s="233"/>
      <c r="Q420" s="233"/>
      <c r="R420" s="233"/>
      <c r="S420" s="233"/>
      <c r="T420" s="234"/>
      <c r="AT420" s="235" t="s">
        <v>417</v>
      </c>
      <c r="AU420" s="235" t="s">
        <v>94</v>
      </c>
      <c r="AV420" s="13" t="s">
        <v>87</v>
      </c>
      <c r="AW420" s="13" t="s">
        <v>43</v>
      </c>
      <c r="AX420" s="13" t="s">
        <v>79</v>
      </c>
      <c r="AY420" s="235" t="s">
        <v>406</v>
      </c>
    </row>
    <row r="421" spans="2:65" s="13" customFormat="1" x14ac:dyDescent="0.3">
      <c r="B421" s="225"/>
      <c r="C421" s="226"/>
      <c r="D421" s="215" t="s">
        <v>417</v>
      </c>
      <c r="E421" s="227" t="s">
        <v>36</v>
      </c>
      <c r="F421" s="228" t="s">
        <v>855</v>
      </c>
      <c r="G421" s="226"/>
      <c r="H421" s="229">
        <v>-7.2460000000000004</v>
      </c>
      <c r="I421" s="230"/>
      <c r="J421" s="226"/>
      <c r="K421" s="226"/>
      <c r="L421" s="231"/>
      <c r="M421" s="232"/>
      <c r="N421" s="233"/>
      <c r="O421" s="233"/>
      <c r="P421" s="233"/>
      <c r="Q421" s="233"/>
      <c r="R421" s="233"/>
      <c r="S421" s="233"/>
      <c r="T421" s="234"/>
      <c r="AT421" s="235" t="s">
        <v>417</v>
      </c>
      <c r="AU421" s="235" t="s">
        <v>94</v>
      </c>
      <c r="AV421" s="13" t="s">
        <v>87</v>
      </c>
      <c r="AW421" s="13" t="s">
        <v>43</v>
      </c>
      <c r="AX421" s="13" t="s">
        <v>79</v>
      </c>
      <c r="AY421" s="235" t="s">
        <v>406</v>
      </c>
    </row>
    <row r="422" spans="2:65" s="14" customFormat="1" x14ac:dyDescent="0.3">
      <c r="B422" s="236"/>
      <c r="C422" s="237"/>
      <c r="D422" s="215" t="s">
        <v>417</v>
      </c>
      <c r="E422" s="238" t="s">
        <v>349</v>
      </c>
      <c r="F422" s="239" t="s">
        <v>421</v>
      </c>
      <c r="G422" s="237"/>
      <c r="H422" s="240">
        <v>1333.81</v>
      </c>
      <c r="I422" s="241"/>
      <c r="J422" s="237"/>
      <c r="K422" s="237"/>
      <c r="L422" s="242"/>
      <c r="M422" s="243"/>
      <c r="N422" s="244"/>
      <c r="O422" s="244"/>
      <c r="P422" s="244"/>
      <c r="Q422" s="244"/>
      <c r="R422" s="244"/>
      <c r="S422" s="244"/>
      <c r="T422" s="245"/>
      <c r="AT422" s="246" t="s">
        <v>417</v>
      </c>
      <c r="AU422" s="246" t="s">
        <v>94</v>
      </c>
      <c r="AV422" s="14" t="s">
        <v>415</v>
      </c>
      <c r="AW422" s="14" t="s">
        <v>43</v>
      </c>
      <c r="AX422" s="14" t="s">
        <v>79</v>
      </c>
      <c r="AY422" s="246" t="s">
        <v>406</v>
      </c>
    </row>
    <row r="423" spans="2:65" s="12" customFormat="1" x14ac:dyDescent="0.3">
      <c r="B423" s="213"/>
      <c r="C423" s="214"/>
      <c r="D423" s="215" t="s">
        <v>417</v>
      </c>
      <c r="E423" s="216" t="s">
        <v>36</v>
      </c>
      <c r="F423" s="217" t="s">
        <v>438</v>
      </c>
      <c r="G423" s="214"/>
      <c r="H423" s="218" t="s">
        <v>36</v>
      </c>
      <c r="I423" s="219"/>
      <c r="J423" s="214"/>
      <c r="K423" s="214"/>
      <c r="L423" s="220"/>
      <c r="M423" s="221"/>
      <c r="N423" s="222"/>
      <c r="O423" s="222"/>
      <c r="P423" s="222"/>
      <c r="Q423" s="222"/>
      <c r="R423" s="222"/>
      <c r="S423" s="222"/>
      <c r="T423" s="223"/>
      <c r="AT423" s="224" t="s">
        <v>417</v>
      </c>
      <c r="AU423" s="224" t="s">
        <v>94</v>
      </c>
      <c r="AV423" s="12" t="s">
        <v>23</v>
      </c>
      <c r="AW423" s="12" t="s">
        <v>43</v>
      </c>
      <c r="AX423" s="12" t="s">
        <v>79</v>
      </c>
      <c r="AY423" s="224" t="s">
        <v>406</v>
      </c>
    </row>
    <row r="424" spans="2:65" s="13" customFormat="1" x14ac:dyDescent="0.3">
      <c r="B424" s="225"/>
      <c r="C424" s="226"/>
      <c r="D424" s="247" t="s">
        <v>417</v>
      </c>
      <c r="E424" s="251" t="s">
        <v>36</v>
      </c>
      <c r="F424" s="252" t="s">
        <v>856</v>
      </c>
      <c r="G424" s="226"/>
      <c r="H424" s="253">
        <v>826.96199999999999</v>
      </c>
      <c r="I424" s="230"/>
      <c r="J424" s="226"/>
      <c r="K424" s="226"/>
      <c r="L424" s="231"/>
      <c r="M424" s="232"/>
      <c r="N424" s="233"/>
      <c r="O424" s="233"/>
      <c r="P424" s="233"/>
      <c r="Q424" s="233"/>
      <c r="R424" s="233"/>
      <c r="S424" s="233"/>
      <c r="T424" s="234"/>
      <c r="AT424" s="235" t="s">
        <v>417</v>
      </c>
      <c r="AU424" s="235" t="s">
        <v>94</v>
      </c>
      <c r="AV424" s="13" t="s">
        <v>87</v>
      </c>
      <c r="AW424" s="13" t="s">
        <v>43</v>
      </c>
      <c r="AX424" s="13" t="s">
        <v>23</v>
      </c>
      <c r="AY424" s="235" t="s">
        <v>406</v>
      </c>
    </row>
    <row r="425" spans="2:65" s="1" customFormat="1" ht="22.5" customHeight="1" x14ac:dyDescent="0.3">
      <c r="B425" s="37"/>
      <c r="C425" s="201" t="s">
        <v>857</v>
      </c>
      <c r="D425" s="201" t="s">
        <v>410</v>
      </c>
      <c r="E425" s="202" t="s">
        <v>858</v>
      </c>
      <c r="F425" s="203" t="s">
        <v>859</v>
      </c>
      <c r="G425" s="204" t="s">
        <v>413</v>
      </c>
      <c r="H425" s="205">
        <v>413.48099999999999</v>
      </c>
      <c r="I425" s="206"/>
      <c r="J425" s="207">
        <f>ROUND(I425*H425,2)</f>
        <v>0</v>
      </c>
      <c r="K425" s="203" t="s">
        <v>414</v>
      </c>
      <c r="L425" s="57"/>
      <c r="M425" s="208" t="s">
        <v>36</v>
      </c>
      <c r="N425" s="209" t="s">
        <v>50</v>
      </c>
      <c r="O425" s="38"/>
      <c r="P425" s="210">
        <f>O425*H425</f>
        <v>0</v>
      </c>
      <c r="Q425" s="210">
        <v>0</v>
      </c>
      <c r="R425" s="210">
        <f>Q425*H425</f>
        <v>0</v>
      </c>
      <c r="S425" s="210">
        <v>0</v>
      </c>
      <c r="T425" s="211">
        <f>S425*H425</f>
        <v>0</v>
      </c>
      <c r="AR425" s="19" t="s">
        <v>415</v>
      </c>
      <c r="AT425" s="19" t="s">
        <v>410</v>
      </c>
      <c r="AU425" s="19" t="s">
        <v>94</v>
      </c>
      <c r="AY425" s="19" t="s">
        <v>406</v>
      </c>
      <c r="BE425" s="212">
        <f>IF(N425="základní",J425,0)</f>
        <v>0</v>
      </c>
      <c r="BF425" s="212">
        <f>IF(N425="snížená",J425,0)</f>
        <v>0</v>
      </c>
      <c r="BG425" s="212">
        <f>IF(N425="zákl. přenesená",J425,0)</f>
        <v>0</v>
      </c>
      <c r="BH425" s="212">
        <f>IF(N425="sníž. přenesená",J425,0)</f>
        <v>0</v>
      </c>
      <c r="BI425" s="212">
        <f>IF(N425="nulová",J425,0)</f>
        <v>0</v>
      </c>
      <c r="BJ425" s="19" t="s">
        <v>23</v>
      </c>
      <c r="BK425" s="212">
        <f>ROUND(I425*H425,2)</f>
        <v>0</v>
      </c>
      <c r="BL425" s="19" t="s">
        <v>415</v>
      </c>
      <c r="BM425" s="19" t="s">
        <v>860</v>
      </c>
    </row>
    <row r="426" spans="2:65" s="13" customFormat="1" x14ac:dyDescent="0.3">
      <c r="B426" s="225"/>
      <c r="C426" s="226"/>
      <c r="D426" s="247" t="s">
        <v>417</v>
      </c>
      <c r="E426" s="251" t="s">
        <v>36</v>
      </c>
      <c r="F426" s="252" t="s">
        <v>861</v>
      </c>
      <c r="G426" s="226"/>
      <c r="H426" s="253">
        <v>413.48099999999999</v>
      </c>
      <c r="I426" s="230"/>
      <c r="J426" s="226"/>
      <c r="K426" s="226"/>
      <c r="L426" s="231"/>
      <c r="M426" s="232"/>
      <c r="N426" s="233"/>
      <c r="O426" s="233"/>
      <c r="P426" s="233"/>
      <c r="Q426" s="233"/>
      <c r="R426" s="233"/>
      <c r="S426" s="233"/>
      <c r="T426" s="234"/>
      <c r="AT426" s="235" t="s">
        <v>417</v>
      </c>
      <c r="AU426" s="235" t="s">
        <v>94</v>
      </c>
      <c r="AV426" s="13" t="s">
        <v>87</v>
      </c>
      <c r="AW426" s="13" t="s">
        <v>43</v>
      </c>
      <c r="AX426" s="13" t="s">
        <v>23</v>
      </c>
      <c r="AY426" s="235" t="s">
        <v>406</v>
      </c>
    </row>
    <row r="427" spans="2:65" s="1" customFormat="1" ht="22.5" customHeight="1" x14ac:dyDescent="0.3">
      <c r="B427" s="37"/>
      <c r="C427" s="201" t="s">
        <v>862</v>
      </c>
      <c r="D427" s="201" t="s">
        <v>410</v>
      </c>
      <c r="E427" s="202" t="s">
        <v>863</v>
      </c>
      <c r="F427" s="203" t="s">
        <v>864</v>
      </c>
      <c r="G427" s="204" t="s">
        <v>413</v>
      </c>
      <c r="H427" s="205">
        <v>400.14299999999997</v>
      </c>
      <c r="I427" s="206"/>
      <c r="J427" s="207">
        <f>ROUND(I427*H427,2)</f>
        <v>0</v>
      </c>
      <c r="K427" s="203" t="s">
        <v>414</v>
      </c>
      <c r="L427" s="57"/>
      <c r="M427" s="208" t="s">
        <v>36</v>
      </c>
      <c r="N427" s="209" t="s">
        <v>50</v>
      </c>
      <c r="O427" s="38"/>
      <c r="P427" s="210">
        <f>O427*H427</f>
        <v>0</v>
      </c>
      <c r="Q427" s="210">
        <v>0</v>
      </c>
      <c r="R427" s="210">
        <f>Q427*H427</f>
        <v>0</v>
      </c>
      <c r="S427" s="210">
        <v>0</v>
      </c>
      <c r="T427" s="211">
        <f>S427*H427</f>
        <v>0</v>
      </c>
      <c r="AR427" s="19" t="s">
        <v>415</v>
      </c>
      <c r="AT427" s="19" t="s">
        <v>410</v>
      </c>
      <c r="AU427" s="19" t="s">
        <v>94</v>
      </c>
      <c r="AY427" s="19" t="s">
        <v>406</v>
      </c>
      <c r="BE427" s="212">
        <f>IF(N427="základní",J427,0)</f>
        <v>0</v>
      </c>
      <c r="BF427" s="212">
        <f>IF(N427="snížená",J427,0)</f>
        <v>0</v>
      </c>
      <c r="BG427" s="212">
        <f>IF(N427="zákl. přenesená",J427,0)</f>
        <v>0</v>
      </c>
      <c r="BH427" s="212">
        <f>IF(N427="sníž. přenesená",J427,0)</f>
        <v>0</v>
      </c>
      <c r="BI427" s="212">
        <f>IF(N427="nulová",J427,0)</f>
        <v>0</v>
      </c>
      <c r="BJ427" s="19" t="s">
        <v>23</v>
      </c>
      <c r="BK427" s="212">
        <f>ROUND(I427*H427,2)</f>
        <v>0</v>
      </c>
      <c r="BL427" s="19" t="s">
        <v>415</v>
      </c>
      <c r="BM427" s="19" t="s">
        <v>865</v>
      </c>
    </row>
    <row r="428" spans="2:65" s="13" customFormat="1" x14ac:dyDescent="0.3">
      <c r="B428" s="225"/>
      <c r="C428" s="226"/>
      <c r="D428" s="247" t="s">
        <v>417</v>
      </c>
      <c r="E428" s="251" t="s">
        <v>36</v>
      </c>
      <c r="F428" s="252" t="s">
        <v>866</v>
      </c>
      <c r="G428" s="226"/>
      <c r="H428" s="253">
        <v>400.14299999999997</v>
      </c>
      <c r="I428" s="230"/>
      <c r="J428" s="226"/>
      <c r="K428" s="226"/>
      <c r="L428" s="231"/>
      <c r="M428" s="232"/>
      <c r="N428" s="233"/>
      <c r="O428" s="233"/>
      <c r="P428" s="233"/>
      <c r="Q428" s="233"/>
      <c r="R428" s="233"/>
      <c r="S428" s="233"/>
      <c r="T428" s="234"/>
      <c r="AT428" s="235" t="s">
        <v>417</v>
      </c>
      <c r="AU428" s="235" t="s">
        <v>94</v>
      </c>
      <c r="AV428" s="13" t="s">
        <v>87</v>
      </c>
      <c r="AW428" s="13" t="s">
        <v>43</v>
      </c>
      <c r="AX428" s="13" t="s">
        <v>23</v>
      </c>
      <c r="AY428" s="235" t="s">
        <v>406</v>
      </c>
    </row>
    <row r="429" spans="2:65" s="1" customFormat="1" ht="22.5" customHeight="1" x14ac:dyDescent="0.3">
      <c r="B429" s="37"/>
      <c r="C429" s="201" t="s">
        <v>867</v>
      </c>
      <c r="D429" s="201" t="s">
        <v>410</v>
      </c>
      <c r="E429" s="202" t="s">
        <v>868</v>
      </c>
      <c r="F429" s="203" t="s">
        <v>869</v>
      </c>
      <c r="G429" s="204" t="s">
        <v>413</v>
      </c>
      <c r="H429" s="205">
        <v>200.072</v>
      </c>
      <c r="I429" s="206"/>
      <c r="J429" s="207">
        <f>ROUND(I429*H429,2)</f>
        <v>0</v>
      </c>
      <c r="K429" s="203" t="s">
        <v>414</v>
      </c>
      <c r="L429" s="57"/>
      <c r="M429" s="208" t="s">
        <v>36</v>
      </c>
      <c r="N429" s="209" t="s">
        <v>50</v>
      </c>
      <c r="O429" s="38"/>
      <c r="P429" s="210">
        <f>O429*H429</f>
        <v>0</v>
      </c>
      <c r="Q429" s="210">
        <v>0</v>
      </c>
      <c r="R429" s="210">
        <f>Q429*H429</f>
        <v>0</v>
      </c>
      <c r="S429" s="210">
        <v>0</v>
      </c>
      <c r="T429" s="211">
        <f>S429*H429</f>
        <v>0</v>
      </c>
      <c r="AR429" s="19" t="s">
        <v>415</v>
      </c>
      <c r="AT429" s="19" t="s">
        <v>410</v>
      </c>
      <c r="AU429" s="19" t="s">
        <v>94</v>
      </c>
      <c r="AY429" s="19" t="s">
        <v>406</v>
      </c>
      <c r="BE429" s="212">
        <f>IF(N429="základní",J429,0)</f>
        <v>0</v>
      </c>
      <c r="BF429" s="212">
        <f>IF(N429="snížená",J429,0)</f>
        <v>0</v>
      </c>
      <c r="BG429" s="212">
        <f>IF(N429="zákl. přenesená",J429,0)</f>
        <v>0</v>
      </c>
      <c r="BH429" s="212">
        <f>IF(N429="sníž. přenesená",J429,0)</f>
        <v>0</v>
      </c>
      <c r="BI429" s="212">
        <f>IF(N429="nulová",J429,0)</f>
        <v>0</v>
      </c>
      <c r="BJ429" s="19" t="s">
        <v>23</v>
      </c>
      <c r="BK429" s="212">
        <f>ROUND(I429*H429,2)</f>
        <v>0</v>
      </c>
      <c r="BL429" s="19" t="s">
        <v>415</v>
      </c>
      <c r="BM429" s="19" t="s">
        <v>870</v>
      </c>
    </row>
    <row r="430" spans="2:65" s="13" customFormat="1" x14ac:dyDescent="0.3">
      <c r="B430" s="225"/>
      <c r="C430" s="226"/>
      <c r="D430" s="247" t="s">
        <v>417</v>
      </c>
      <c r="E430" s="251" t="s">
        <v>36</v>
      </c>
      <c r="F430" s="252" t="s">
        <v>871</v>
      </c>
      <c r="G430" s="226"/>
      <c r="H430" s="253">
        <v>200.072</v>
      </c>
      <c r="I430" s="230"/>
      <c r="J430" s="226"/>
      <c r="K430" s="226"/>
      <c r="L430" s="231"/>
      <c r="M430" s="232"/>
      <c r="N430" s="233"/>
      <c r="O430" s="233"/>
      <c r="P430" s="233"/>
      <c r="Q430" s="233"/>
      <c r="R430" s="233"/>
      <c r="S430" s="233"/>
      <c r="T430" s="234"/>
      <c r="AT430" s="235" t="s">
        <v>417</v>
      </c>
      <c r="AU430" s="235" t="s">
        <v>94</v>
      </c>
      <c r="AV430" s="13" t="s">
        <v>87</v>
      </c>
      <c r="AW430" s="13" t="s">
        <v>43</v>
      </c>
      <c r="AX430" s="13" t="s">
        <v>23</v>
      </c>
      <c r="AY430" s="235" t="s">
        <v>406</v>
      </c>
    </row>
    <row r="431" spans="2:65" s="1" customFormat="1" ht="22.5" customHeight="1" x14ac:dyDescent="0.3">
      <c r="B431" s="37"/>
      <c r="C431" s="201" t="s">
        <v>872</v>
      </c>
      <c r="D431" s="201" t="s">
        <v>410</v>
      </c>
      <c r="E431" s="202" t="s">
        <v>873</v>
      </c>
      <c r="F431" s="203" t="s">
        <v>874</v>
      </c>
      <c r="G431" s="204" t="s">
        <v>413</v>
      </c>
      <c r="H431" s="205">
        <v>106.705</v>
      </c>
      <c r="I431" s="206"/>
      <c r="J431" s="207">
        <f>ROUND(I431*H431,2)</f>
        <v>0</v>
      </c>
      <c r="K431" s="203" t="s">
        <v>414</v>
      </c>
      <c r="L431" s="57"/>
      <c r="M431" s="208" t="s">
        <v>36</v>
      </c>
      <c r="N431" s="209" t="s">
        <v>50</v>
      </c>
      <c r="O431" s="38"/>
      <c r="P431" s="210">
        <f>O431*H431</f>
        <v>0</v>
      </c>
      <c r="Q431" s="210">
        <v>8.2199999999999999E-3</v>
      </c>
      <c r="R431" s="210">
        <f>Q431*H431</f>
        <v>0.87711509999999993</v>
      </c>
      <c r="S431" s="210">
        <v>0</v>
      </c>
      <c r="T431" s="211">
        <f>S431*H431</f>
        <v>0</v>
      </c>
      <c r="AR431" s="19" t="s">
        <v>415</v>
      </c>
      <c r="AT431" s="19" t="s">
        <v>410</v>
      </c>
      <c r="AU431" s="19" t="s">
        <v>94</v>
      </c>
      <c r="AY431" s="19" t="s">
        <v>406</v>
      </c>
      <c r="BE431" s="212">
        <f>IF(N431="základní",J431,0)</f>
        <v>0</v>
      </c>
      <c r="BF431" s="212">
        <f>IF(N431="snížená",J431,0)</f>
        <v>0</v>
      </c>
      <c r="BG431" s="212">
        <f>IF(N431="zákl. přenesená",J431,0)</f>
        <v>0</v>
      </c>
      <c r="BH431" s="212">
        <f>IF(N431="sníž. přenesená",J431,0)</f>
        <v>0</v>
      </c>
      <c r="BI431" s="212">
        <f>IF(N431="nulová",J431,0)</f>
        <v>0</v>
      </c>
      <c r="BJ431" s="19" t="s">
        <v>23</v>
      </c>
      <c r="BK431" s="212">
        <f>ROUND(I431*H431,2)</f>
        <v>0</v>
      </c>
      <c r="BL431" s="19" t="s">
        <v>415</v>
      </c>
      <c r="BM431" s="19" t="s">
        <v>875</v>
      </c>
    </row>
    <row r="432" spans="2:65" s="13" customFormat="1" x14ac:dyDescent="0.3">
      <c r="B432" s="225"/>
      <c r="C432" s="226"/>
      <c r="D432" s="247" t="s">
        <v>417</v>
      </c>
      <c r="E432" s="251" t="s">
        <v>36</v>
      </c>
      <c r="F432" s="252" t="s">
        <v>876</v>
      </c>
      <c r="G432" s="226"/>
      <c r="H432" s="253">
        <v>106.705</v>
      </c>
      <c r="I432" s="230"/>
      <c r="J432" s="226"/>
      <c r="K432" s="226"/>
      <c r="L432" s="231"/>
      <c r="M432" s="232"/>
      <c r="N432" s="233"/>
      <c r="O432" s="233"/>
      <c r="P432" s="233"/>
      <c r="Q432" s="233"/>
      <c r="R432" s="233"/>
      <c r="S432" s="233"/>
      <c r="T432" s="234"/>
      <c r="AT432" s="235" t="s">
        <v>417</v>
      </c>
      <c r="AU432" s="235" t="s">
        <v>94</v>
      </c>
      <c r="AV432" s="13" t="s">
        <v>87</v>
      </c>
      <c r="AW432" s="13" t="s">
        <v>43</v>
      </c>
      <c r="AX432" s="13" t="s">
        <v>23</v>
      </c>
      <c r="AY432" s="235" t="s">
        <v>406</v>
      </c>
    </row>
    <row r="433" spans="2:65" s="1" customFormat="1" ht="22.5" customHeight="1" x14ac:dyDescent="0.3">
      <c r="B433" s="37"/>
      <c r="C433" s="201" t="s">
        <v>877</v>
      </c>
      <c r="D433" s="201" t="s">
        <v>410</v>
      </c>
      <c r="E433" s="202" t="s">
        <v>878</v>
      </c>
      <c r="F433" s="203" t="s">
        <v>879</v>
      </c>
      <c r="G433" s="204" t="s">
        <v>596</v>
      </c>
      <c r="H433" s="205">
        <v>64</v>
      </c>
      <c r="I433" s="206"/>
      <c r="J433" s="207">
        <f>ROUND(I433*H433,2)</f>
        <v>0</v>
      </c>
      <c r="K433" s="203" t="s">
        <v>36</v>
      </c>
      <c r="L433" s="57"/>
      <c r="M433" s="208" t="s">
        <v>36</v>
      </c>
      <c r="N433" s="209" t="s">
        <v>50</v>
      </c>
      <c r="O433" s="38"/>
      <c r="P433" s="210">
        <f>O433*H433</f>
        <v>0</v>
      </c>
      <c r="Q433" s="210">
        <v>0</v>
      </c>
      <c r="R433" s="210">
        <f>Q433*H433</f>
        <v>0</v>
      </c>
      <c r="S433" s="210">
        <v>0.02</v>
      </c>
      <c r="T433" s="211">
        <f>S433*H433</f>
        <v>1.28</v>
      </c>
      <c r="AR433" s="19" t="s">
        <v>415</v>
      </c>
      <c r="AT433" s="19" t="s">
        <v>410</v>
      </c>
      <c r="AU433" s="19" t="s">
        <v>94</v>
      </c>
      <c r="AY433" s="19" t="s">
        <v>406</v>
      </c>
      <c r="BE433" s="212">
        <f>IF(N433="základní",J433,0)</f>
        <v>0</v>
      </c>
      <c r="BF433" s="212">
        <f>IF(N433="snížená",J433,0)</f>
        <v>0</v>
      </c>
      <c r="BG433" s="212">
        <f>IF(N433="zákl. přenesená",J433,0)</f>
        <v>0</v>
      </c>
      <c r="BH433" s="212">
        <f>IF(N433="sníž. přenesená",J433,0)</f>
        <v>0</v>
      </c>
      <c r="BI433" s="212">
        <f>IF(N433="nulová",J433,0)</f>
        <v>0</v>
      </c>
      <c r="BJ433" s="19" t="s">
        <v>23</v>
      </c>
      <c r="BK433" s="212">
        <f>ROUND(I433*H433,2)</f>
        <v>0</v>
      </c>
      <c r="BL433" s="19" t="s">
        <v>415</v>
      </c>
      <c r="BM433" s="19" t="s">
        <v>880</v>
      </c>
    </row>
    <row r="434" spans="2:65" s="12" customFormat="1" x14ac:dyDescent="0.3">
      <c r="B434" s="213"/>
      <c r="C434" s="214"/>
      <c r="D434" s="215" t="s">
        <v>417</v>
      </c>
      <c r="E434" s="216" t="s">
        <v>36</v>
      </c>
      <c r="F434" s="217" t="s">
        <v>881</v>
      </c>
      <c r="G434" s="214"/>
      <c r="H434" s="218" t="s">
        <v>36</v>
      </c>
      <c r="I434" s="219"/>
      <c r="J434" s="214"/>
      <c r="K434" s="214"/>
      <c r="L434" s="220"/>
      <c r="M434" s="221"/>
      <c r="N434" s="222"/>
      <c r="O434" s="222"/>
      <c r="P434" s="222"/>
      <c r="Q434" s="222"/>
      <c r="R434" s="222"/>
      <c r="S434" s="222"/>
      <c r="T434" s="223"/>
      <c r="AT434" s="224" t="s">
        <v>417</v>
      </c>
      <c r="AU434" s="224" t="s">
        <v>94</v>
      </c>
      <c r="AV434" s="12" t="s">
        <v>23</v>
      </c>
      <c r="AW434" s="12" t="s">
        <v>43</v>
      </c>
      <c r="AX434" s="12" t="s">
        <v>79</v>
      </c>
      <c r="AY434" s="224" t="s">
        <v>406</v>
      </c>
    </row>
    <row r="435" spans="2:65" s="13" customFormat="1" x14ac:dyDescent="0.3">
      <c r="B435" s="225"/>
      <c r="C435" s="226"/>
      <c r="D435" s="247" t="s">
        <v>417</v>
      </c>
      <c r="E435" s="251" t="s">
        <v>36</v>
      </c>
      <c r="F435" s="252" t="s">
        <v>882</v>
      </c>
      <c r="G435" s="226"/>
      <c r="H435" s="253">
        <v>64</v>
      </c>
      <c r="I435" s="230"/>
      <c r="J435" s="226"/>
      <c r="K435" s="226"/>
      <c r="L435" s="231"/>
      <c r="M435" s="232"/>
      <c r="N435" s="233"/>
      <c r="O435" s="233"/>
      <c r="P435" s="233"/>
      <c r="Q435" s="233"/>
      <c r="R435" s="233"/>
      <c r="S435" s="233"/>
      <c r="T435" s="234"/>
      <c r="AT435" s="235" t="s">
        <v>417</v>
      </c>
      <c r="AU435" s="235" t="s">
        <v>94</v>
      </c>
      <c r="AV435" s="13" t="s">
        <v>87</v>
      </c>
      <c r="AW435" s="13" t="s">
        <v>43</v>
      </c>
      <c r="AX435" s="13" t="s">
        <v>23</v>
      </c>
      <c r="AY435" s="235" t="s">
        <v>406</v>
      </c>
    </row>
    <row r="436" spans="2:65" s="1" customFormat="1" ht="31.5" customHeight="1" x14ac:dyDescent="0.3">
      <c r="B436" s="37"/>
      <c r="C436" s="201" t="s">
        <v>883</v>
      </c>
      <c r="D436" s="201" t="s">
        <v>410</v>
      </c>
      <c r="E436" s="202" t="s">
        <v>884</v>
      </c>
      <c r="F436" s="203" t="s">
        <v>885</v>
      </c>
      <c r="G436" s="204" t="s">
        <v>501</v>
      </c>
      <c r="H436" s="205">
        <v>1.28</v>
      </c>
      <c r="I436" s="206"/>
      <c r="J436" s="207">
        <f>ROUND(I436*H436,2)</f>
        <v>0</v>
      </c>
      <c r="K436" s="203" t="s">
        <v>414</v>
      </c>
      <c r="L436" s="57"/>
      <c r="M436" s="208" t="s">
        <v>36</v>
      </c>
      <c r="N436" s="209" t="s">
        <v>50</v>
      </c>
      <c r="O436" s="38"/>
      <c r="P436" s="210">
        <f>O436*H436</f>
        <v>0</v>
      </c>
      <c r="Q436" s="210">
        <v>0</v>
      </c>
      <c r="R436" s="210">
        <f>Q436*H436</f>
        <v>0</v>
      </c>
      <c r="S436" s="210">
        <v>0</v>
      </c>
      <c r="T436" s="211">
        <f>S436*H436</f>
        <v>0</v>
      </c>
      <c r="AR436" s="19" t="s">
        <v>415</v>
      </c>
      <c r="AT436" s="19" t="s">
        <v>410</v>
      </c>
      <c r="AU436" s="19" t="s">
        <v>94</v>
      </c>
      <c r="AY436" s="19" t="s">
        <v>406</v>
      </c>
      <c r="BE436" s="212">
        <f>IF(N436="základní",J436,0)</f>
        <v>0</v>
      </c>
      <c r="BF436" s="212">
        <f>IF(N436="snížená",J436,0)</f>
        <v>0</v>
      </c>
      <c r="BG436" s="212">
        <f>IF(N436="zákl. přenesená",J436,0)</f>
        <v>0</v>
      </c>
      <c r="BH436" s="212">
        <f>IF(N436="sníž. přenesená",J436,0)</f>
        <v>0</v>
      </c>
      <c r="BI436" s="212">
        <f>IF(N436="nulová",J436,0)</f>
        <v>0</v>
      </c>
      <c r="BJ436" s="19" t="s">
        <v>23</v>
      </c>
      <c r="BK436" s="212">
        <f>ROUND(I436*H436,2)</f>
        <v>0</v>
      </c>
      <c r="BL436" s="19" t="s">
        <v>415</v>
      </c>
      <c r="BM436" s="19" t="s">
        <v>886</v>
      </c>
    </row>
    <row r="437" spans="2:65" s="1" customFormat="1" ht="22.5" customHeight="1" x14ac:dyDescent="0.3">
      <c r="B437" s="37"/>
      <c r="C437" s="201" t="s">
        <v>887</v>
      </c>
      <c r="D437" s="201" t="s">
        <v>410</v>
      </c>
      <c r="E437" s="202" t="s">
        <v>888</v>
      </c>
      <c r="F437" s="203" t="s">
        <v>889</v>
      </c>
      <c r="G437" s="204" t="s">
        <v>501</v>
      </c>
      <c r="H437" s="205">
        <v>1.28</v>
      </c>
      <c r="I437" s="206"/>
      <c r="J437" s="207">
        <f>ROUND(I437*H437,2)</f>
        <v>0</v>
      </c>
      <c r="K437" s="203" t="s">
        <v>414</v>
      </c>
      <c r="L437" s="57"/>
      <c r="M437" s="208" t="s">
        <v>36</v>
      </c>
      <c r="N437" s="209" t="s">
        <v>50</v>
      </c>
      <c r="O437" s="38"/>
      <c r="P437" s="210">
        <f>O437*H437</f>
        <v>0</v>
      </c>
      <c r="Q437" s="210">
        <v>0</v>
      </c>
      <c r="R437" s="210">
        <f>Q437*H437</f>
        <v>0</v>
      </c>
      <c r="S437" s="210">
        <v>0</v>
      </c>
      <c r="T437" s="211">
        <f>S437*H437</f>
        <v>0</v>
      </c>
      <c r="AR437" s="19" t="s">
        <v>415</v>
      </c>
      <c r="AT437" s="19" t="s">
        <v>410</v>
      </c>
      <c r="AU437" s="19" t="s">
        <v>94</v>
      </c>
      <c r="AY437" s="19" t="s">
        <v>406</v>
      </c>
      <c r="BE437" s="212">
        <f>IF(N437="základní",J437,0)</f>
        <v>0</v>
      </c>
      <c r="BF437" s="212">
        <f>IF(N437="snížená",J437,0)</f>
        <v>0</v>
      </c>
      <c r="BG437" s="212">
        <f>IF(N437="zákl. přenesená",J437,0)</f>
        <v>0</v>
      </c>
      <c r="BH437" s="212">
        <f>IF(N437="sníž. přenesená",J437,0)</f>
        <v>0</v>
      </c>
      <c r="BI437" s="212">
        <f>IF(N437="nulová",J437,0)</f>
        <v>0</v>
      </c>
      <c r="BJ437" s="19" t="s">
        <v>23</v>
      </c>
      <c r="BK437" s="212">
        <f>ROUND(I437*H437,2)</f>
        <v>0</v>
      </c>
      <c r="BL437" s="19" t="s">
        <v>415</v>
      </c>
      <c r="BM437" s="19" t="s">
        <v>890</v>
      </c>
    </row>
    <row r="438" spans="2:65" s="1" customFormat="1" ht="22.5" customHeight="1" x14ac:dyDescent="0.3">
      <c r="B438" s="37"/>
      <c r="C438" s="201" t="s">
        <v>891</v>
      </c>
      <c r="D438" s="201" t="s">
        <v>410</v>
      </c>
      <c r="E438" s="202" t="s">
        <v>892</v>
      </c>
      <c r="F438" s="203" t="s">
        <v>893</v>
      </c>
      <c r="G438" s="204" t="s">
        <v>501</v>
      </c>
      <c r="H438" s="205">
        <v>28.16</v>
      </c>
      <c r="I438" s="206"/>
      <c r="J438" s="207">
        <f>ROUND(I438*H438,2)</f>
        <v>0</v>
      </c>
      <c r="K438" s="203" t="s">
        <v>414</v>
      </c>
      <c r="L438" s="57"/>
      <c r="M438" s="208" t="s">
        <v>36</v>
      </c>
      <c r="N438" s="209" t="s">
        <v>50</v>
      </c>
      <c r="O438" s="38"/>
      <c r="P438" s="210">
        <f>O438*H438</f>
        <v>0</v>
      </c>
      <c r="Q438" s="210">
        <v>0</v>
      </c>
      <c r="R438" s="210">
        <f>Q438*H438</f>
        <v>0</v>
      </c>
      <c r="S438" s="210">
        <v>0</v>
      </c>
      <c r="T438" s="211">
        <f>S438*H438</f>
        <v>0</v>
      </c>
      <c r="AR438" s="19" t="s">
        <v>415</v>
      </c>
      <c r="AT438" s="19" t="s">
        <v>410</v>
      </c>
      <c r="AU438" s="19" t="s">
        <v>94</v>
      </c>
      <c r="AY438" s="19" t="s">
        <v>406</v>
      </c>
      <c r="BE438" s="212">
        <f>IF(N438="základní",J438,0)</f>
        <v>0</v>
      </c>
      <c r="BF438" s="212">
        <f>IF(N438="snížená",J438,0)</f>
        <v>0</v>
      </c>
      <c r="BG438" s="212">
        <f>IF(N438="zákl. přenesená",J438,0)</f>
        <v>0</v>
      </c>
      <c r="BH438" s="212">
        <f>IF(N438="sníž. přenesená",J438,0)</f>
        <v>0</v>
      </c>
      <c r="BI438" s="212">
        <f>IF(N438="nulová",J438,0)</f>
        <v>0</v>
      </c>
      <c r="BJ438" s="19" t="s">
        <v>23</v>
      </c>
      <c r="BK438" s="212">
        <f>ROUND(I438*H438,2)</f>
        <v>0</v>
      </c>
      <c r="BL438" s="19" t="s">
        <v>415</v>
      </c>
      <c r="BM438" s="19" t="s">
        <v>894</v>
      </c>
    </row>
    <row r="439" spans="2:65" s="13" customFormat="1" x14ac:dyDescent="0.3">
      <c r="B439" s="225"/>
      <c r="C439" s="226"/>
      <c r="D439" s="247" t="s">
        <v>417</v>
      </c>
      <c r="E439" s="226"/>
      <c r="F439" s="252" t="s">
        <v>895</v>
      </c>
      <c r="G439" s="226"/>
      <c r="H439" s="253">
        <v>28.16</v>
      </c>
      <c r="I439" s="230"/>
      <c r="J439" s="226"/>
      <c r="K439" s="226"/>
      <c r="L439" s="231"/>
      <c r="M439" s="232"/>
      <c r="N439" s="233"/>
      <c r="O439" s="233"/>
      <c r="P439" s="233"/>
      <c r="Q439" s="233"/>
      <c r="R439" s="233"/>
      <c r="S439" s="233"/>
      <c r="T439" s="234"/>
      <c r="AT439" s="235" t="s">
        <v>417</v>
      </c>
      <c r="AU439" s="235" t="s">
        <v>94</v>
      </c>
      <c r="AV439" s="13" t="s">
        <v>87</v>
      </c>
      <c r="AW439" s="13" t="s">
        <v>4</v>
      </c>
      <c r="AX439" s="13" t="s">
        <v>23</v>
      </c>
      <c r="AY439" s="235" t="s">
        <v>406</v>
      </c>
    </row>
    <row r="440" spans="2:65" s="1" customFormat="1" ht="22.5" customHeight="1" x14ac:dyDescent="0.3">
      <c r="B440" s="37"/>
      <c r="C440" s="201" t="s">
        <v>896</v>
      </c>
      <c r="D440" s="201" t="s">
        <v>410</v>
      </c>
      <c r="E440" s="202" t="s">
        <v>897</v>
      </c>
      <c r="F440" s="203" t="s">
        <v>510</v>
      </c>
      <c r="G440" s="204" t="s">
        <v>501</v>
      </c>
      <c r="H440" s="205">
        <v>1.28</v>
      </c>
      <c r="I440" s="206"/>
      <c r="J440" s="207">
        <f>ROUND(I440*H440,2)</f>
        <v>0</v>
      </c>
      <c r="K440" s="203" t="s">
        <v>36</v>
      </c>
      <c r="L440" s="57"/>
      <c r="M440" s="208" t="s">
        <v>36</v>
      </c>
      <c r="N440" s="209" t="s">
        <v>50</v>
      </c>
      <c r="O440" s="38"/>
      <c r="P440" s="210">
        <f>O440*H440</f>
        <v>0</v>
      </c>
      <c r="Q440" s="210">
        <v>0</v>
      </c>
      <c r="R440" s="210">
        <f>Q440*H440</f>
        <v>0</v>
      </c>
      <c r="S440" s="210">
        <v>0</v>
      </c>
      <c r="T440" s="211">
        <f>S440*H440</f>
        <v>0</v>
      </c>
      <c r="AR440" s="19" t="s">
        <v>415</v>
      </c>
      <c r="AT440" s="19" t="s">
        <v>410</v>
      </c>
      <c r="AU440" s="19" t="s">
        <v>94</v>
      </c>
      <c r="AY440" s="19" t="s">
        <v>406</v>
      </c>
      <c r="BE440" s="212">
        <f>IF(N440="základní",J440,0)</f>
        <v>0</v>
      </c>
      <c r="BF440" s="212">
        <f>IF(N440="snížená",J440,0)</f>
        <v>0</v>
      </c>
      <c r="BG440" s="212">
        <f>IF(N440="zákl. přenesená",J440,0)</f>
        <v>0</v>
      </c>
      <c r="BH440" s="212">
        <f>IF(N440="sníž. přenesená",J440,0)</f>
        <v>0</v>
      </c>
      <c r="BI440" s="212">
        <f>IF(N440="nulová",J440,0)</f>
        <v>0</v>
      </c>
      <c r="BJ440" s="19" t="s">
        <v>23</v>
      </c>
      <c r="BK440" s="212">
        <f>ROUND(I440*H440,2)</f>
        <v>0</v>
      </c>
      <c r="BL440" s="19" t="s">
        <v>415</v>
      </c>
      <c r="BM440" s="19" t="s">
        <v>898</v>
      </c>
    </row>
    <row r="441" spans="2:65" s="1" customFormat="1" ht="22.5" customHeight="1" x14ac:dyDescent="0.3">
      <c r="B441" s="37"/>
      <c r="C441" s="201" t="s">
        <v>899</v>
      </c>
      <c r="D441" s="201" t="s">
        <v>410</v>
      </c>
      <c r="E441" s="202" t="s">
        <v>900</v>
      </c>
      <c r="F441" s="203" t="s">
        <v>901</v>
      </c>
      <c r="G441" s="204" t="s">
        <v>466</v>
      </c>
      <c r="H441" s="205">
        <v>772.42700000000002</v>
      </c>
      <c r="I441" s="206"/>
      <c r="J441" s="207">
        <f>ROUND(I441*H441,2)</f>
        <v>0</v>
      </c>
      <c r="K441" s="203" t="s">
        <v>414</v>
      </c>
      <c r="L441" s="57"/>
      <c r="M441" s="208" t="s">
        <v>36</v>
      </c>
      <c r="N441" s="209" t="s">
        <v>50</v>
      </c>
      <c r="O441" s="38"/>
      <c r="P441" s="210">
        <f>O441*H441</f>
        <v>0</v>
      </c>
      <c r="Q441" s="210">
        <v>1.49E-3</v>
      </c>
      <c r="R441" s="210">
        <f>Q441*H441</f>
        <v>1.15091623</v>
      </c>
      <c r="S441" s="210">
        <v>0</v>
      </c>
      <c r="T441" s="211">
        <f>S441*H441</f>
        <v>0</v>
      </c>
      <c r="AR441" s="19" t="s">
        <v>415</v>
      </c>
      <c r="AT441" s="19" t="s">
        <v>410</v>
      </c>
      <c r="AU441" s="19" t="s">
        <v>94</v>
      </c>
      <c r="AY441" s="19" t="s">
        <v>406</v>
      </c>
      <c r="BE441" s="212">
        <f>IF(N441="základní",J441,0)</f>
        <v>0</v>
      </c>
      <c r="BF441" s="212">
        <f>IF(N441="snížená",J441,0)</f>
        <v>0</v>
      </c>
      <c r="BG441" s="212">
        <f>IF(N441="zákl. přenesená",J441,0)</f>
        <v>0</v>
      </c>
      <c r="BH441" s="212">
        <f>IF(N441="sníž. přenesená",J441,0)</f>
        <v>0</v>
      </c>
      <c r="BI441" s="212">
        <f>IF(N441="nulová",J441,0)</f>
        <v>0</v>
      </c>
      <c r="BJ441" s="19" t="s">
        <v>23</v>
      </c>
      <c r="BK441" s="212">
        <f>ROUND(I441*H441,2)</f>
        <v>0</v>
      </c>
      <c r="BL441" s="19" t="s">
        <v>415</v>
      </c>
      <c r="BM441" s="19" t="s">
        <v>902</v>
      </c>
    </row>
    <row r="442" spans="2:65" s="12" customFormat="1" x14ac:dyDescent="0.3">
      <c r="B442" s="213"/>
      <c r="C442" s="214"/>
      <c r="D442" s="215" t="s">
        <v>417</v>
      </c>
      <c r="E442" s="216" t="s">
        <v>36</v>
      </c>
      <c r="F442" s="217" t="s">
        <v>903</v>
      </c>
      <c r="G442" s="214"/>
      <c r="H442" s="218" t="s">
        <v>36</v>
      </c>
      <c r="I442" s="219"/>
      <c r="J442" s="214"/>
      <c r="K442" s="214"/>
      <c r="L442" s="220"/>
      <c r="M442" s="221"/>
      <c r="N442" s="222"/>
      <c r="O442" s="222"/>
      <c r="P442" s="222"/>
      <c r="Q442" s="222"/>
      <c r="R442" s="222"/>
      <c r="S442" s="222"/>
      <c r="T442" s="223"/>
      <c r="AT442" s="224" t="s">
        <v>417</v>
      </c>
      <c r="AU442" s="224" t="s">
        <v>94</v>
      </c>
      <c r="AV442" s="12" t="s">
        <v>23</v>
      </c>
      <c r="AW442" s="12" t="s">
        <v>43</v>
      </c>
      <c r="AX442" s="12" t="s">
        <v>79</v>
      </c>
      <c r="AY442" s="224" t="s">
        <v>406</v>
      </c>
    </row>
    <row r="443" spans="2:65" s="12" customFormat="1" x14ac:dyDescent="0.3">
      <c r="B443" s="213"/>
      <c r="C443" s="214"/>
      <c r="D443" s="215" t="s">
        <v>417</v>
      </c>
      <c r="E443" s="216" t="s">
        <v>36</v>
      </c>
      <c r="F443" s="217" t="s">
        <v>814</v>
      </c>
      <c r="G443" s="214"/>
      <c r="H443" s="218" t="s">
        <v>36</v>
      </c>
      <c r="I443" s="219"/>
      <c r="J443" s="214"/>
      <c r="K443" s="214"/>
      <c r="L443" s="220"/>
      <c r="M443" s="221"/>
      <c r="N443" s="222"/>
      <c r="O443" s="222"/>
      <c r="P443" s="222"/>
      <c r="Q443" s="222"/>
      <c r="R443" s="222"/>
      <c r="S443" s="222"/>
      <c r="T443" s="223"/>
      <c r="AT443" s="224" t="s">
        <v>417</v>
      </c>
      <c r="AU443" s="224" t="s">
        <v>94</v>
      </c>
      <c r="AV443" s="12" t="s">
        <v>23</v>
      </c>
      <c r="AW443" s="12" t="s">
        <v>43</v>
      </c>
      <c r="AX443" s="12" t="s">
        <v>79</v>
      </c>
      <c r="AY443" s="224" t="s">
        <v>406</v>
      </c>
    </row>
    <row r="444" spans="2:65" s="12" customFormat="1" x14ac:dyDescent="0.3">
      <c r="B444" s="213"/>
      <c r="C444" s="214"/>
      <c r="D444" s="215" t="s">
        <v>417</v>
      </c>
      <c r="E444" s="216" t="s">
        <v>36</v>
      </c>
      <c r="F444" s="217" t="s">
        <v>815</v>
      </c>
      <c r="G444" s="214"/>
      <c r="H444" s="218" t="s">
        <v>36</v>
      </c>
      <c r="I444" s="219"/>
      <c r="J444" s="214"/>
      <c r="K444" s="214"/>
      <c r="L444" s="220"/>
      <c r="M444" s="221"/>
      <c r="N444" s="222"/>
      <c r="O444" s="222"/>
      <c r="P444" s="222"/>
      <c r="Q444" s="222"/>
      <c r="R444" s="222"/>
      <c r="S444" s="222"/>
      <c r="T444" s="223"/>
      <c r="AT444" s="224" t="s">
        <v>417</v>
      </c>
      <c r="AU444" s="224" t="s">
        <v>94</v>
      </c>
      <c r="AV444" s="12" t="s">
        <v>23</v>
      </c>
      <c r="AW444" s="12" t="s">
        <v>43</v>
      </c>
      <c r="AX444" s="12" t="s">
        <v>79</v>
      </c>
      <c r="AY444" s="224" t="s">
        <v>406</v>
      </c>
    </row>
    <row r="445" spans="2:65" s="13" customFormat="1" x14ac:dyDescent="0.3">
      <c r="B445" s="225"/>
      <c r="C445" s="226"/>
      <c r="D445" s="215" t="s">
        <v>417</v>
      </c>
      <c r="E445" s="227" t="s">
        <v>36</v>
      </c>
      <c r="F445" s="228" t="s">
        <v>904</v>
      </c>
      <c r="G445" s="226"/>
      <c r="H445" s="229">
        <v>108.041</v>
      </c>
      <c r="I445" s="230"/>
      <c r="J445" s="226"/>
      <c r="K445" s="226"/>
      <c r="L445" s="231"/>
      <c r="M445" s="232"/>
      <c r="N445" s="233"/>
      <c r="O445" s="233"/>
      <c r="P445" s="233"/>
      <c r="Q445" s="233"/>
      <c r="R445" s="233"/>
      <c r="S445" s="233"/>
      <c r="T445" s="234"/>
      <c r="AT445" s="235" t="s">
        <v>417</v>
      </c>
      <c r="AU445" s="235" t="s">
        <v>94</v>
      </c>
      <c r="AV445" s="13" t="s">
        <v>87</v>
      </c>
      <c r="AW445" s="13" t="s">
        <v>43</v>
      </c>
      <c r="AX445" s="13" t="s">
        <v>79</v>
      </c>
      <c r="AY445" s="235" t="s">
        <v>406</v>
      </c>
    </row>
    <row r="446" spans="2:65" s="13" customFormat="1" x14ac:dyDescent="0.3">
      <c r="B446" s="225"/>
      <c r="C446" s="226"/>
      <c r="D446" s="215" t="s">
        <v>417</v>
      </c>
      <c r="E446" s="227" t="s">
        <v>36</v>
      </c>
      <c r="F446" s="228" t="s">
        <v>905</v>
      </c>
      <c r="G446" s="226"/>
      <c r="H446" s="229">
        <v>55.325000000000003</v>
      </c>
      <c r="I446" s="230"/>
      <c r="J446" s="226"/>
      <c r="K446" s="226"/>
      <c r="L446" s="231"/>
      <c r="M446" s="232"/>
      <c r="N446" s="233"/>
      <c r="O446" s="233"/>
      <c r="P446" s="233"/>
      <c r="Q446" s="233"/>
      <c r="R446" s="233"/>
      <c r="S446" s="233"/>
      <c r="T446" s="234"/>
      <c r="AT446" s="235" t="s">
        <v>417</v>
      </c>
      <c r="AU446" s="235" t="s">
        <v>94</v>
      </c>
      <c r="AV446" s="13" t="s">
        <v>87</v>
      </c>
      <c r="AW446" s="13" t="s">
        <v>43</v>
      </c>
      <c r="AX446" s="13" t="s">
        <v>79</v>
      </c>
      <c r="AY446" s="235" t="s">
        <v>406</v>
      </c>
    </row>
    <row r="447" spans="2:65" s="12" customFormat="1" x14ac:dyDescent="0.3">
      <c r="B447" s="213"/>
      <c r="C447" s="214"/>
      <c r="D447" s="215" t="s">
        <v>417</v>
      </c>
      <c r="E447" s="216" t="s">
        <v>36</v>
      </c>
      <c r="F447" s="217" t="s">
        <v>818</v>
      </c>
      <c r="G447" s="214"/>
      <c r="H447" s="218" t="s">
        <v>36</v>
      </c>
      <c r="I447" s="219"/>
      <c r="J447" s="214"/>
      <c r="K447" s="214"/>
      <c r="L447" s="220"/>
      <c r="M447" s="221"/>
      <c r="N447" s="222"/>
      <c r="O447" s="222"/>
      <c r="P447" s="222"/>
      <c r="Q447" s="222"/>
      <c r="R447" s="222"/>
      <c r="S447" s="222"/>
      <c r="T447" s="223"/>
      <c r="AT447" s="224" t="s">
        <v>417</v>
      </c>
      <c r="AU447" s="224" t="s">
        <v>94</v>
      </c>
      <c r="AV447" s="12" t="s">
        <v>23</v>
      </c>
      <c r="AW447" s="12" t="s">
        <v>43</v>
      </c>
      <c r="AX447" s="12" t="s">
        <v>79</v>
      </c>
      <c r="AY447" s="224" t="s">
        <v>406</v>
      </c>
    </row>
    <row r="448" spans="2:65" s="13" customFormat="1" x14ac:dyDescent="0.3">
      <c r="B448" s="225"/>
      <c r="C448" s="226"/>
      <c r="D448" s="215" t="s">
        <v>417</v>
      </c>
      <c r="E448" s="227" t="s">
        <v>36</v>
      </c>
      <c r="F448" s="228" t="s">
        <v>906</v>
      </c>
      <c r="G448" s="226"/>
      <c r="H448" s="229">
        <v>118.63500000000001</v>
      </c>
      <c r="I448" s="230"/>
      <c r="J448" s="226"/>
      <c r="K448" s="226"/>
      <c r="L448" s="231"/>
      <c r="M448" s="232"/>
      <c r="N448" s="233"/>
      <c r="O448" s="233"/>
      <c r="P448" s="233"/>
      <c r="Q448" s="233"/>
      <c r="R448" s="233"/>
      <c r="S448" s="233"/>
      <c r="T448" s="234"/>
      <c r="AT448" s="235" t="s">
        <v>417</v>
      </c>
      <c r="AU448" s="235" t="s">
        <v>94</v>
      </c>
      <c r="AV448" s="13" t="s">
        <v>87</v>
      </c>
      <c r="AW448" s="13" t="s">
        <v>43</v>
      </c>
      <c r="AX448" s="13" t="s">
        <v>79</v>
      </c>
      <c r="AY448" s="235" t="s">
        <v>406</v>
      </c>
    </row>
    <row r="449" spans="2:51" s="12" customFormat="1" x14ac:dyDescent="0.3">
      <c r="B449" s="213"/>
      <c r="C449" s="214"/>
      <c r="D449" s="215" t="s">
        <v>417</v>
      </c>
      <c r="E449" s="216" t="s">
        <v>36</v>
      </c>
      <c r="F449" s="217" t="s">
        <v>673</v>
      </c>
      <c r="G449" s="214"/>
      <c r="H449" s="218" t="s">
        <v>36</v>
      </c>
      <c r="I449" s="219"/>
      <c r="J449" s="214"/>
      <c r="K449" s="214"/>
      <c r="L449" s="220"/>
      <c r="M449" s="221"/>
      <c r="N449" s="222"/>
      <c r="O449" s="222"/>
      <c r="P449" s="222"/>
      <c r="Q449" s="222"/>
      <c r="R449" s="222"/>
      <c r="S449" s="222"/>
      <c r="T449" s="223"/>
      <c r="AT449" s="224" t="s">
        <v>417</v>
      </c>
      <c r="AU449" s="224" t="s">
        <v>94</v>
      </c>
      <c r="AV449" s="12" t="s">
        <v>23</v>
      </c>
      <c r="AW449" s="12" t="s">
        <v>43</v>
      </c>
      <c r="AX449" s="12" t="s">
        <v>79</v>
      </c>
      <c r="AY449" s="224" t="s">
        <v>406</v>
      </c>
    </row>
    <row r="450" spans="2:51" s="12" customFormat="1" x14ac:dyDescent="0.3">
      <c r="B450" s="213"/>
      <c r="C450" s="214"/>
      <c r="D450" s="215" t="s">
        <v>417</v>
      </c>
      <c r="E450" s="216" t="s">
        <v>36</v>
      </c>
      <c r="F450" s="217" t="s">
        <v>825</v>
      </c>
      <c r="G450" s="214"/>
      <c r="H450" s="218" t="s">
        <v>36</v>
      </c>
      <c r="I450" s="219"/>
      <c r="J450" s="214"/>
      <c r="K450" s="214"/>
      <c r="L450" s="220"/>
      <c r="M450" s="221"/>
      <c r="N450" s="222"/>
      <c r="O450" s="222"/>
      <c r="P450" s="222"/>
      <c r="Q450" s="222"/>
      <c r="R450" s="222"/>
      <c r="S450" s="222"/>
      <c r="T450" s="223"/>
      <c r="AT450" s="224" t="s">
        <v>417</v>
      </c>
      <c r="AU450" s="224" t="s">
        <v>94</v>
      </c>
      <c r="AV450" s="12" t="s">
        <v>23</v>
      </c>
      <c r="AW450" s="12" t="s">
        <v>43</v>
      </c>
      <c r="AX450" s="12" t="s">
        <v>79</v>
      </c>
      <c r="AY450" s="224" t="s">
        <v>406</v>
      </c>
    </row>
    <row r="451" spans="2:51" s="13" customFormat="1" x14ac:dyDescent="0.3">
      <c r="B451" s="225"/>
      <c r="C451" s="226"/>
      <c r="D451" s="215" t="s">
        <v>417</v>
      </c>
      <c r="E451" s="227" t="s">
        <v>36</v>
      </c>
      <c r="F451" s="228" t="s">
        <v>907</v>
      </c>
      <c r="G451" s="226"/>
      <c r="H451" s="229">
        <v>19.452999999999999</v>
      </c>
      <c r="I451" s="230"/>
      <c r="J451" s="226"/>
      <c r="K451" s="226"/>
      <c r="L451" s="231"/>
      <c r="M451" s="232"/>
      <c r="N451" s="233"/>
      <c r="O451" s="233"/>
      <c r="P451" s="233"/>
      <c r="Q451" s="233"/>
      <c r="R451" s="233"/>
      <c r="S451" s="233"/>
      <c r="T451" s="234"/>
      <c r="AT451" s="235" t="s">
        <v>417</v>
      </c>
      <c r="AU451" s="235" t="s">
        <v>94</v>
      </c>
      <c r="AV451" s="13" t="s">
        <v>87</v>
      </c>
      <c r="AW451" s="13" t="s">
        <v>43</v>
      </c>
      <c r="AX451" s="13" t="s">
        <v>79</v>
      </c>
      <c r="AY451" s="235" t="s">
        <v>406</v>
      </c>
    </row>
    <row r="452" spans="2:51" s="13" customFormat="1" x14ac:dyDescent="0.3">
      <c r="B452" s="225"/>
      <c r="C452" s="226"/>
      <c r="D452" s="215" t="s">
        <v>417</v>
      </c>
      <c r="E452" s="227" t="s">
        <v>36</v>
      </c>
      <c r="F452" s="228" t="s">
        <v>908</v>
      </c>
      <c r="G452" s="226"/>
      <c r="H452" s="229">
        <v>10.398999999999999</v>
      </c>
      <c r="I452" s="230"/>
      <c r="J452" s="226"/>
      <c r="K452" s="226"/>
      <c r="L452" s="231"/>
      <c r="M452" s="232"/>
      <c r="N452" s="233"/>
      <c r="O452" s="233"/>
      <c r="P452" s="233"/>
      <c r="Q452" s="233"/>
      <c r="R452" s="233"/>
      <c r="S452" s="233"/>
      <c r="T452" s="234"/>
      <c r="AT452" s="235" t="s">
        <v>417</v>
      </c>
      <c r="AU452" s="235" t="s">
        <v>94</v>
      </c>
      <c r="AV452" s="13" t="s">
        <v>87</v>
      </c>
      <c r="AW452" s="13" t="s">
        <v>43</v>
      </c>
      <c r="AX452" s="13" t="s">
        <v>79</v>
      </c>
      <c r="AY452" s="235" t="s">
        <v>406</v>
      </c>
    </row>
    <row r="453" spans="2:51" s="13" customFormat="1" x14ac:dyDescent="0.3">
      <c r="B453" s="225"/>
      <c r="C453" s="226"/>
      <c r="D453" s="215" t="s">
        <v>417</v>
      </c>
      <c r="E453" s="227" t="s">
        <v>36</v>
      </c>
      <c r="F453" s="228" t="s">
        <v>909</v>
      </c>
      <c r="G453" s="226"/>
      <c r="H453" s="229">
        <v>50.408999999999999</v>
      </c>
      <c r="I453" s="230"/>
      <c r="J453" s="226"/>
      <c r="K453" s="226"/>
      <c r="L453" s="231"/>
      <c r="M453" s="232"/>
      <c r="N453" s="233"/>
      <c r="O453" s="233"/>
      <c r="P453" s="233"/>
      <c r="Q453" s="233"/>
      <c r="R453" s="233"/>
      <c r="S453" s="233"/>
      <c r="T453" s="234"/>
      <c r="AT453" s="235" t="s">
        <v>417</v>
      </c>
      <c r="AU453" s="235" t="s">
        <v>94</v>
      </c>
      <c r="AV453" s="13" t="s">
        <v>87</v>
      </c>
      <c r="AW453" s="13" t="s">
        <v>43</v>
      </c>
      <c r="AX453" s="13" t="s">
        <v>79</v>
      </c>
      <c r="AY453" s="235" t="s">
        <v>406</v>
      </c>
    </row>
    <row r="454" spans="2:51" s="13" customFormat="1" x14ac:dyDescent="0.3">
      <c r="B454" s="225"/>
      <c r="C454" s="226"/>
      <c r="D454" s="215" t="s">
        <v>417</v>
      </c>
      <c r="E454" s="227" t="s">
        <v>36</v>
      </c>
      <c r="F454" s="228" t="s">
        <v>910</v>
      </c>
      <c r="G454" s="226"/>
      <c r="H454" s="229">
        <v>177.346</v>
      </c>
      <c r="I454" s="230"/>
      <c r="J454" s="226"/>
      <c r="K454" s="226"/>
      <c r="L454" s="231"/>
      <c r="M454" s="232"/>
      <c r="N454" s="233"/>
      <c r="O454" s="233"/>
      <c r="P454" s="233"/>
      <c r="Q454" s="233"/>
      <c r="R454" s="233"/>
      <c r="S454" s="233"/>
      <c r="T454" s="234"/>
      <c r="AT454" s="235" t="s">
        <v>417</v>
      </c>
      <c r="AU454" s="235" t="s">
        <v>94</v>
      </c>
      <c r="AV454" s="13" t="s">
        <v>87</v>
      </c>
      <c r="AW454" s="13" t="s">
        <v>43</v>
      </c>
      <c r="AX454" s="13" t="s">
        <v>79</v>
      </c>
      <c r="AY454" s="235" t="s">
        <v>406</v>
      </c>
    </row>
    <row r="455" spans="2:51" s="13" customFormat="1" x14ac:dyDescent="0.3">
      <c r="B455" s="225"/>
      <c r="C455" s="226"/>
      <c r="D455" s="215" t="s">
        <v>417</v>
      </c>
      <c r="E455" s="227" t="s">
        <v>36</v>
      </c>
      <c r="F455" s="228" t="s">
        <v>911</v>
      </c>
      <c r="G455" s="226"/>
      <c r="H455" s="229">
        <v>259.25200000000001</v>
      </c>
      <c r="I455" s="230"/>
      <c r="J455" s="226"/>
      <c r="K455" s="226"/>
      <c r="L455" s="231"/>
      <c r="M455" s="232"/>
      <c r="N455" s="233"/>
      <c r="O455" s="233"/>
      <c r="P455" s="233"/>
      <c r="Q455" s="233"/>
      <c r="R455" s="233"/>
      <c r="S455" s="233"/>
      <c r="T455" s="234"/>
      <c r="AT455" s="235" t="s">
        <v>417</v>
      </c>
      <c r="AU455" s="235" t="s">
        <v>94</v>
      </c>
      <c r="AV455" s="13" t="s">
        <v>87</v>
      </c>
      <c r="AW455" s="13" t="s">
        <v>43</v>
      </c>
      <c r="AX455" s="13" t="s">
        <v>79</v>
      </c>
      <c r="AY455" s="235" t="s">
        <v>406</v>
      </c>
    </row>
    <row r="456" spans="2:51" s="13" customFormat="1" x14ac:dyDescent="0.3">
      <c r="B456" s="225"/>
      <c r="C456" s="226"/>
      <c r="D456" s="215" t="s">
        <v>417</v>
      </c>
      <c r="E456" s="227" t="s">
        <v>36</v>
      </c>
      <c r="F456" s="228" t="s">
        <v>912</v>
      </c>
      <c r="G456" s="226"/>
      <c r="H456" s="229">
        <v>47.383000000000003</v>
      </c>
      <c r="I456" s="230"/>
      <c r="J456" s="226"/>
      <c r="K456" s="226"/>
      <c r="L456" s="231"/>
      <c r="M456" s="232"/>
      <c r="N456" s="233"/>
      <c r="O456" s="233"/>
      <c r="P456" s="233"/>
      <c r="Q456" s="233"/>
      <c r="R456" s="233"/>
      <c r="S456" s="233"/>
      <c r="T456" s="234"/>
      <c r="AT456" s="235" t="s">
        <v>417</v>
      </c>
      <c r="AU456" s="235" t="s">
        <v>94</v>
      </c>
      <c r="AV456" s="13" t="s">
        <v>87</v>
      </c>
      <c r="AW456" s="13" t="s">
        <v>43</v>
      </c>
      <c r="AX456" s="13" t="s">
        <v>79</v>
      </c>
      <c r="AY456" s="235" t="s">
        <v>406</v>
      </c>
    </row>
    <row r="457" spans="2:51" s="15" customFormat="1" x14ac:dyDescent="0.3">
      <c r="B457" s="254"/>
      <c r="C457" s="255"/>
      <c r="D457" s="215" t="s">
        <v>417</v>
      </c>
      <c r="E457" s="256" t="s">
        <v>36</v>
      </c>
      <c r="F457" s="257" t="s">
        <v>435</v>
      </c>
      <c r="G457" s="255"/>
      <c r="H457" s="258">
        <v>846.24300000000005</v>
      </c>
      <c r="I457" s="259"/>
      <c r="J457" s="255"/>
      <c r="K457" s="255"/>
      <c r="L457" s="260"/>
      <c r="M457" s="261"/>
      <c r="N457" s="262"/>
      <c r="O457" s="262"/>
      <c r="P457" s="262"/>
      <c r="Q457" s="262"/>
      <c r="R457" s="262"/>
      <c r="S457" s="262"/>
      <c r="T457" s="263"/>
      <c r="AT457" s="264" t="s">
        <v>417</v>
      </c>
      <c r="AU457" s="264" t="s">
        <v>94</v>
      </c>
      <c r="AV457" s="15" t="s">
        <v>94</v>
      </c>
      <c r="AW457" s="15" t="s">
        <v>43</v>
      </c>
      <c r="AX457" s="15" t="s">
        <v>79</v>
      </c>
      <c r="AY457" s="264" t="s">
        <v>406</v>
      </c>
    </row>
    <row r="458" spans="2:51" s="12" customFormat="1" x14ac:dyDescent="0.3">
      <c r="B458" s="213"/>
      <c r="C458" s="214"/>
      <c r="D458" s="215" t="s">
        <v>417</v>
      </c>
      <c r="E458" s="216" t="s">
        <v>36</v>
      </c>
      <c r="F458" s="217" t="s">
        <v>913</v>
      </c>
      <c r="G458" s="214"/>
      <c r="H458" s="218" t="s">
        <v>36</v>
      </c>
      <c r="I458" s="219"/>
      <c r="J458" s="214"/>
      <c r="K458" s="214"/>
      <c r="L458" s="220"/>
      <c r="M458" s="221"/>
      <c r="N458" s="222"/>
      <c r="O458" s="222"/>
      <c r="P458" s="222"/>
      <c r="Q458" s="222"/>
      <c r="R458" s="222"/>
      <c r="S458" s="222"/>
      <c r="T458" s="223"/>
      <c r="AT458" s="224" t="s">
        <v>417</v>
      </c>
      <c r="AU458" s="224" t="s">
        <v>94</v>
      </c>
      <c r="AV458" s="12" t="s">
        <v>23</v>
      </c>
      <c r="AW458" s="12" t="s">
        <v>43</v>
      </c>
      <c r="AX458" s="12" t="s">
        <v>79</v>
      </c>
      <c r="AY458" s="224" t="s">
        <v>406</v>
      </c>
    </row>
    <row r="459" spans="2:51" s="12" customFormat="1" x14ac:dyDescent="0.3">
      <c r="B459" s="213"/>
      <c r="C459" s="214"/>
      <c r="D459" s="215" t="s">
        <v>417</v>
      </c>
      <c r="E459" s="216" t="s">
        <v>36</v>
      </c>
      <c r="F459" s="217" t="s">
        <v>814</v>
      </c>
      <c r="G459" s="214"/>
      <c r="H459" s="218" t="s">
        <v>36</v>
      </c>
      <c r="I459" s="219"/>
      <c r="J459" s="214"/>
      <c r="K459" s="214"/>
      <c r="L459" s="220"/>
      <c r="M459" s="221"/>
      <c r="N459" s="222"/>
      <c r="O459" s="222"/>
      <c r="P459" s="222"/>
      <c r="Q459" s="222"/>
      <c r="R459" s="222"/>
      <c r="S459" s="222"/>
      <c r="T459" s="223"/>
      <c r="AT459" s="224" t="s">
        <v>417</v>
      </c>
      <c r="AU459" s="224" t="s">
        <v>94</v>
      </c>
      <c r="AV459" s="12" t="s">
        <v>23</v>
      </c>
      <c r="AW459" s="12" t="s">
        <v>43</v>
      </c>
      <c r="AX459" s="12" t="s">
        <v>79</v>
      </c>
      <c r="AY459" s="224" t="s">
        <v>406</v>
      </c>
    </row>
    <row r="460" spans="2:51" s="13" customFormat="1" x14ac:dyDescent="0.3">
      <c r="B460" s="225"/>
      <c r="C460" s="226"/>
      <c r="D460" s="215" t="s">
        <v>417</v>
      </c>
      <c r="E460" s="227" t="s">
        <v>36</v>
      </c>
      <c r="F460" s="228" t="s">
        <v>914</v>
      </c>
      <c r="G460" s="226"/>
      <c r="H460" s="229">
        <v>-14.436</v>
      </c>
      <c r="I460" s="230"/>
      <c r="J460" s="226"/>
      <c r="K460" s="226"/>
      <c r="L460" s="231"/>
      <c r="M460" s="232"/>
      <c r="N460" s="233"/>
      <c r="O460" s="233"/>
      <c r="P460" s="233"/>
      <c r="Q460" s="233"/>
      <c r="R460" s="233"/>
      <c r="S460" s="233"/>
      <c r="T460" s="234"/>
      <c r="AT460" s="235" t="s">
        <v>417</v>
      </c>
      <c r="AU460" s="235" t="s">
        <v>94</v>
      </c>
      <c r="AV460" s="13" t="s">
        <v>87</v>
      </c>
      <c r="AW460" s="13" t="s">
        <v>43</v>
      </c>
      <c r="AX460" s="13" t="s">
        <v>79</v>
      </c>
      <c r="AY460" s="235" t="s">
        <v>406</v>
      </c>
    </row>
    <row r="461" spans="2:51" s="13" customFormat="1" x14ac:dyDescent="0.3">
      <c r="B461" s="225"/>
      <c r="C461" s="226"/>
      <c r="D461" s="215" t="s">
        <v>417</v>
      </c>
      <c r="E461" s="227" t="s">
        <v>36</v>
      </c>
      <c r="F461" s="228" t="s">
        <v>915</v>
      </c>
      <c r="G461" s="226"/>
      <c r="H461" s="229">
        <v>-5.5439999999999996</v>
      </c>
      <c r="I461" s="230"/>
      <c r="J461" s="226"/>
      <c r="K461" s="226"/>
      <c r="L461" s="231"/>
      <c r="M461" s="232"/>
      <c r="N461" s="233"/>
      <c r="O461" s="233"/>
      <c r="P461" s="233"/>
      <c r="Q461" s="233"/>
      <c r="R461" s="233"/>
      <c r="S461" s="233"/>
      <c r="T461" s="234"/>
      <c r="AT461" s="235" t="s">
        <v>417</v>
      </c>
      <c r="AU461" s="235" t="s">
        <v>94</v>
      </c>
      <c r="AV461" s="13" t="s">
        <v>87</v>
      </c>
      <c r="AW461" s="13" t="s">
        <v>43</v>
      </c>
      <c r="AX461" s="13" t="s">
        <v>79</v>
      </c>
      <c r="AY461" s="235" t="s">
        <v>406</v>
      </c>
    </row>
    <row r="462" spans="2:51" s="13" customFormat="1" x14ac:dyDescent="0.3">
      <c r="B462" s="225"/>
      <c r="C462" s="226"/>
      <c r="D462" s="215" t="s">
        <v>417</v>
      </c>
      <c r="E462" s="227" t="s">
        <v>36</v>
      </c>
      <c r="F462" s="228" t="s">
        <v>916</v>
      </c>
      <c r="G462" s="226"/>
      <c r="H462" s="229">
        <v>-9.2159999999999993</v>
      </c>
      <c r="I462" s="230"/>
      <c r="J462" s="226"/>
      <c r="K462" s="226"/>
      <c r="L462" s="231"/>
      <c r="M462" s="232"/>
      <c r="N462" s="233"/>
      <c r="O462" s="233"/>
      <c r="P462" s="233"/>
      <c r="Q462" s="233"/>
      <c r="R462" s="233"/>
      <c r="S462" s="233"/>
      <c r="T462" s="234"/>
      <c r="AT462" s="235" t="s">
        <v>417</v>
      </c>
      <c r="AU462" s="235" t="s">
        <v>94</v>
      </c>
      <c r="AV462" s="13" t="s">
        <v>87</v>
      </c>
      <c r="AW462" s="13" t="s">
        <v>43</v>
      </c>
      <c r="AX462" s="13" t="s">
        <v>79</v>
      </c>
      <c r="AY462" s="235" t="s">
        <v>406</v>
      </c>
    </row>
    <row r="463" spans="2:51" s="13" customFormat="1" x14ac:dyDescent="0.3">
      <c r="B463" s="225"/>
      <c r="C463" s="226"/>
      <c r="D463" s="215" t="s">
        <v>417</v>
      </c>
      <c r="E463" s="227" t="s">
        <v>36</v>
      </c>
      <c r="F463" s="228" t="s">
        <v>917</v>
      </c>
      <c r="G463" s="226"/>
      <c r="H463" s="229">
        <v>-5.5679999999999996</v>
      </c>
      <c r="I463" s="230"/>
      <c r="J463" s="226"/>
      <c r="K463" s="226"/>
      <c r="L463" s="231"/>
      <c r="M463" s="232"/>
      <c r="N463" s="233"/>
      <c r="O463" s="233"/>
      <c r="P463" s="233"/>
      <c r="Q463" s="233"/>
      <c r="R463" s="233"/>
      <c r="S463" s="233"/>
      <c r="T463" s="234"/>
      <c r="AT463" s="235" t="s">
        <v>417</v>
      </c>
      <c r="AU463" s="235" t="s">
        <v>94</v>
      </c>
      <c r="AV463" s="13" t="s">
        <v>87</v>
      </c>
      <c r="AW463" s="13" t="s">
        <v>43</v>
      </c>
      <c r="AX463" s="13" t="s">
        <v>79</v>
      </c>
      <c r="AY463" s="235" t="s">
        <v>406</v>
      </c>
    </row>
    <row r="464" spans="2:51" s="12" customFormat="1" x14ac:dyDescent="0.3">
      <c r="B464" s="213"/>
      <c r="C464" s="214"/>
      <c r="D464" s="215" t="s">
        <v>417</v>
      </c>
      <c r="E464" s="216" t="s">
        <v>36</v>
      </c>
      <c r="F464" s="217" t="s">
        <v>673</v>
      </c>
      <c r="G464" s="214"/>
      <c r="H464" s="218" t="s">
        <v>36</v>
      </c>
      <c r="I464" s="219"/>
      <c r="J464" s="214"/>
      <c r="K464" s="214"/>
      <c r="L464" s="220"/>
      <c r="M464" s="221"/>
      <c r="N464" s="222"/>
      <c r="O464" s="222"/>
      <c r="P464" s="222"/>
      <c r="Q464" s="222"/>
      <c r="R464" s="222"/>
      <c r="S464" s="222"/>
      <c r="T464" s="223"/>
      <c r="AT464" s="224" t="s">
        <v>417</v>
      </c>
      <c r="AU464" s="224" t="s">
        <v>94</v>
      </c>
      <c r="AV464" s="12" t="s">
        <v>23</v>
      </c>
      <c r="AW464" s="12" t="s">
        <v>43</v>
      </c>
      <c r="AX464" s="12" t="s">
        <v>79</v>
      </c>
      <c r="AY464" s="224" t="s">
        <v>406</v>
      </c>
    </row>
    <row r="465" spans="2:65" s="13" customFormat="1" x14ac:dyDescent="0.3">
      <c r="B465" s="225"/>
      <c r="C465" s="226"/>
      <c r="D465" s="215" t="s">
        <v>417</v>
      </c>
      <c r="E465" s="227" t="s">
        <v>36</v>
      </c>
      <c r="F465" s="228" t="s">
        <v>918</v>
      </c>
      <c r="G465" s="226"/>
      <c r="H465" s="229">
        <v>-27.756</v>
      </c>
      <c r="I465" s="230"/>
      <c r="J465" s="226"/>
      <c r="K465" s="226"/>
      <c r="L465" s="231"/>
      <c r="M465" s="232"/>
      <c r="N465" s="233"/>
      <c r="O465" s="233"/>
      <c r="P465" s="233"/>
      <c r="Q465" s="233"/>
      <c r="R465" s="233"/>
      <c r="S465" s="233"/>
      <c r="T465" s="234"/>
      <c r="AT465" s="235" t="s">
        <v>417</v>
      </c>
      <c r="AU465" s="235" t="s">
        <v>94</v>
      </c>
      <c r="AV465" s="13" t="s">
        <v>87</v>
      </c>
      <c r="AW465" s="13" t="s">
        <v>43</v>
      </c>
      <c r="AX465" s="13" t="s">
        <v>79</v>
      </c>
      <c r="AY465" s="235" t="s">
        <v>406</v>
      </c>
    </row>
    <row r="466" spans="2:65" s="13" customFormat="1" x14ac:dyDescent="0.3">
      <c r="B466" s="225"/>
      <c r="C466" s="226"/>
      <c r="D466" s="215" t="s">
        <v>417</v>
      </c>
      <c r="E466" s="227" t="s">
        <v>36</v>
      </c>
      <c r="F466" s="228" t="s">
        <v>919</v>
      </c>
      <c r="G466" s="226"/>
      <c r="H466" s="229">
        <v>-11.295999999999999</v>
      </c>
      <c r="I466" s="230"/>
      <c r="J466" s="226"/>
      <c r="K466" s="226"/>
      <c r="L466" s="231"/>
      <c r="M466" s="232"/>
      <c r="N466" s="233"/>
      <c r="O466" s="233"/>
      <c r="P466" s="233"/>
      <c r="Q466" s="233"/>
      <c r="R466" s="233"/>
      <c r="S466" s="233"/>
      <c r="T466" s="234"/>
      <c r="AT466" s="235" t="s">
        <v>417</v>
      </c>
      <c r="AU466" s="235" t="s">
        <v>94</v>
      </c>
      <c r="AV466" s="13" t="s">
        <v>87</v>
      </c>
      <c r="AW466" s="13" t="s">
        <v>43</v>
      </c>
      <c r="AX466" s="13" t="s">
        <v>79</v>
      </c>
      <c r="AY466" s="235" t="s">
        <v>406</v>
      </c>
    </row>
    <row r="467" spans="2:65" s="14" customFormat="1" x14ac:dyDescent="0.3">
      <c r="B467" s="236"/>
      <c r="C467" s="237"/>
      <c r="D467" s="247" t="s">
        <v>417</v>
      </c>
      <c r="E467" s="248" t="s">
        <v>36</v>
      </c>
      <c r="F467" s="249" t="s">
        <v>421</v>
      </c>
      <c r="G467" s="237"/>
      <c r="H467" s="250">
        <v>772.42700000000002</v>
      </c>
      <c r="I467" s="241"/>
      <c r="J467" s="237"/>
      <c r="K467" s="237"/>
      <c r="L467" s="242"/>
      <c r="M467" s="243"/>
      <c r="N467" s="244"/>
      <c r="O467" s="244"/>
      <c r="P467" s="244"/>
      <c r="Q467" s="244"/>
      <c r="R467" s="244"/>
      <c r="S467" s="244"/>
      <c r="T467" s="245"/>
      <c r="AT467" s="246" t="s">
        <v>417</v>
      </c>
      <c r="AU467" s="246" t="s">
        <v>94</v>
      </c>
      <c r="AV467" s="14" t="s">
        <v>415</v>
      </c>
      <c r="AW467" s="14" t="s">
        <v>43</v>
      </c>
      <c r="AX467" s="14" t="s">
        <v>23</v>
      </c>
      <c r="AY467" s="246" t="s">
        <v>406</v>
      </c>
    </row>
    <row r="468" spans="2:65" s="1" customFormat="1" ht="22.5" customHeight="1" x14ac:dyDescent="0.3">
      <c r="B468" s="37"/>
      <c r="C468" s="201" t="s">
        <v>920</v>
      </c>
      <c r="D468" s="201" t="s">
        <v>410</v>
      </c>
      <c r="E468" s="202" t="s">
        <v>921</v>
      </c>
      <c r="F468" s="203" t="s">
        <v>922</v>
      </c>
      <c r="G468" s="204" t="s">
        <v>466</v>
      </c>
      <c r="H468" s="205">
        <v>772.42700000000002</v>
      </c>
      <c r="I468" s="206"/>
      <c r="J468" s="207">
        <f>ROUND(I468*H468,2)</f>
        <v>0</v>
      </c>
      <c r="K468" s="203" t="s">
        <v>414</v>
      </c>
      <c r="L468" s="57"/>
      <c r="M468" s="208" t="s">
        <v>36</v>
      </c>
      <c r="N468" s="209" t="s">
        <v>50</v>
      </c>
      <c r="O468" s="38"/>
      <c r="P468" s="210">
        <f>O468*H468</f>
        <v>0</v>
      </c>
      <c r="Q468" s="210">
        <v>0</v>
      </c>
      <c r="R468" s="210">
        <f>Q468*H468</f>
        <v>0</v>
      </c>
      <c r="S468" s="210">
        <v>0</v>
      </c>
      <c r="T468" s="211">
        <f>S468*H468</f>
        <v>0</v>
      </c>
      <c r="AR468" s="19" t="s">
        <v>415</v>
      </c>
      <c r="AT468" s="19" t="s">
        <v>410</v>
      </c>
      <c r="AU468" s="19" t="s">
        <v>94</v>
      </c>
      <c r="AY468" s="19" t="s">
        <v>406</v>
      </c>
      <c r="BE468" s="212">
        <f>IF(N468="základní",J468,0)</f>
        <v>0</v>
      </c>
      <c r="BF468" s="212">
        <f>IF(N468="snížená",J468,0)</f>
        <v>0</v>
      </c>
      <c r="BG468" s="212">
        <f>IF(N468="zákl. přenesená",J468,0)</f>
        <v>0</v>
      </c>
      <c r="BH468" s="212">
        <f>IF(N468="sníž. přenesená",J468,0)</f>
        <v>0</v>
      </c>
      <c r="BI468" s="212">
        <f>IF(N468="nulová",J468,0)</f>
        <v>0</v>
      </c>
      <c r="BJ468" s="19" t="s">
        <v>23</v>
      </c>
      <c r="BK468" s="212">
        <f>ROUND(I468*H468,2)</f>
        <v>0</v>
      </c>
      <c r="BL468" s="19" t="s">
        <v>415</v>
      </c>
      <c r="BM468" s="19" t="s">
        <v>923</v>
      </c>
    </row>
    <row r="469" spans="2:65" s="1" customFormat="1" ht="22.5" customHeight="1" x14ac:dyDescent="0.3">
      <c r="B469" s="37"/>
      <c r="C469" s="201" t="s">
        <v>924</v>
      </c>
      <c r="D469" s="201" t="s">
        <v>410</v>
      </c>
      <c r="E469" s="202" t="s">
        <v>925</v>
      </c>
      <c r="F469" s="203" t="s">
        <v>926</v>
      </c>
      <c r="G469" s="204" t="s">
        <v>413</v>
      </c>
      <c r="H469" s="205">
        <v>1079.731</v>
      </c>
      <c r="I469" s="206"/>
      <c r="J469" s="207">
        <f>ROUND(I469*H469,2)</f>
        <v>0</v>
      </c>
      <c r="K469" s="203" t="s">
        <v>414</v>
      </c>
      <c r="L469" s="57"/>
      <c r="M469" s="208" t="s">
        <v>36</v>
      </c>
      <c r="N469" s="209" t="s">
        <v>50</v>
      </c>
      <c r="O469" s="38"/>
      <c r="P469" s="210">
        <f>O469*H469</f>
        <v>0</v>
      </c>
      <c r="Q469" s="210">
        <v>1.39E-3</v>
      </c>
      <c r="R469" s="210">
        <f>Q469*H469</f>
        <v>1.5008260899999999</v>
      </c>
      <c r="S469" s="210">
        <v>0</v>
      </c>
      <c r="T469" s="211">
        <f>S469*H469</f>
        <v>0</v>
      </c>
      <c r="AR469" s="19" t="s">
        <v>415</v>
      </c>
      <c r="AT469" s="19" t="s">
        <v>410</v>
      </c>
      <c r="AU469" s="19" t="s">
        <v>94</v>
      </c>
      <c r="AY469" s="19" t="s">
        <v>406</v>
      </c>
      <c r="BE469" s="212">
        <f>IF(N469="základní",J469,0)</f>
        <v>0</v>
      </c>
      <c r="BF469" s="212">
        <f>IF(N469="snížená",J469,0)</f>
        <v>0</v>
      </c>
      <c r="BG469" s="212">
        <f>IF(N469="zákl. přenesená",J469,0)</f>
        <v>0</v>
      </c>
      <c r="BH469" s="212">
        <f>IF(N469="sníž. přenesená",J469,0)</f>
        <v>0</v>
      </c>
      <c r="BI469" s="212">
        <f>IF(N469="nulová",J469,0)</f>
        <v>0</v>
      </c>
      <c r="BJ469" s="19" t="s">
        <v>23</v>
      </c>
      <c r="BK469" s="212">
        <f>ROUND(I469*H469,2)</f>
        <v>0</v>
      </c>
      <c r="BL469" s="19" t="s">
        <v>415</v>
      </c>
      <c r="BM469" s="19" t="s">
        <v>927</v>
      </c>
    </row>
    <row r="470" spans="2:65" s="12" customFormat="1" x14ac:dyDescent="0.3">
      <c r="B470" s="213"/>
      <c r="C470" s="214"/>
      <c r="D470" s="215" t="s">
        <v>417</v>
      </c>
      <c r="E470" s="216" t="s">
        <v>36</v>
      </c>
      <c r="F470" s="217" t="s">
        <v>813</v>
      </c>
      <c r="G470" s="214"/>
      <c r="H470" s="218" t="s">
        <v>36</v>
      </c>
      <c r="I470" s="219"/>
      <c r="J470" s="214"/>
      <c r="K470" s="214"/>
      <c r="L470" s="220"/>
      <c r="M470" s="221"/>
      <c r="N470" s="222"/>
      <c r="O470" s="222"/>
      <c r="P470" s="222"/>
      <c r="Q470" s="222"/>
      <c r="R470" s="222"/>
      <c r="S470" s="222"/>
      <c r="T470" s="223"/>
      <c r="AT470" s="224" t="s">
        <v>417</v>
      </c>
      <c r="AU470" s="224" t="s">
        <v>94</v>
      </c>
      <c r="AV470" s="12" t="s">
        <v>23</v>
      </c>
      <c r="AW470" s="12" t="s">
        <v>43</v>
      </c>
      <c r="AX470" s="12" t="s">
        <v>79</v>
      </c>
      <c r="AY470" s="224" t="s">
        <v>406</v>
      </c>
    </row>
    <row r="471" spans="2:65" s="12" customFormat="1" x14ac:dyDescent="0.3">
      <c r="B471" s="213"/>
      <c r="C471" s="214"/>
      <c r="D471" s="215" t="s">
        <v>417</v>
      </c>
      <c r="E471" s="216" t="s">
        <v>36</v>
      </c>
      <c r="F471" s="217" t="s">
        <v>814</v>
      </c>
      <c r="G471" s="214"/>
      <c r="H471" s="218" t="s">
        <v>36</v>
      </c>
      <c r="I471" s="219"/>
      <c r="J471" s="214"/>
      <c r="K471" s="214"/>
      <c r="L471" s="220"/>
      <c r="M471" s="221"/>
      <c r="N471" s="222"/>
      <c r="O471" s="222"/>
      <c r="P471" s="222"/>
      <c r="Q471" s="222"/>
      <c r="R471" s="222"/>
      <c r="S471" s="222"/>
      <c r="T471" s="223"/>
      <c r="AT471" s="224" t="s">
        <v>417</v>
      </c>
      <c r="AU471" s="224" t="s">
        <v>94</v>
      </c>
      <c r="AV471" s="12" t="s">
        <v>23</v>
      </c>
      <c r="AW471" s="12" t="s">
        <v>43</v>
      </c>
      <c r="AX471" s="12" t="s">
        <v>79</v>
      </c>
      <c r="AY471" s="224" t="s">
        <v>406</v>
      </c>
    </row>
    <row r="472" spans="2:65" s="12" customFormat="1" x14ac:dyDescent="0.3">
      <c r="B472" s="213"/>
      <c r="C472" s="214"/>
      <c r="D472" s="215" t="s">
        <v>417</v>
      </c>
      <c r="E472" s="216" t="s">
        <v>36</v>
      </c>
      <c r="F472" s="217" t="s">
        <v>815</v>
      </c>
      <c r="G472" s="214"/>
      <c r="H472" s="218" t="s">
        <v>36</v>
      </c>
      <c r="I472" s="219"/>
      <c r="J472" s="214"/>
      <c r="K472" s="214"/>
      <c r="L472" s="220"/>
      <c r="M472" s="221"/>
      <c r="N472" s="222"/>
      <c r="O472" s="222"/>
      <c r="P472" s="222"/>
      <c r="Q472" s="222"/>
      <c r="R472" s="222"/>
      <c r="S472" s="222"/>
      <c r="T472" s="223"/>
      <c r="AT472" s="224" t="s">
        <v>417</v>
      </c>
      <c r="AU472" s="224" t="s">
        <v>94</v>
      </c>
      <c r="AV472" s="12" t="s">
        <v>23</v>
      </c>
      <c r="AW472" s="12" t="s">
        <v>43</v>
      </c>
      <c r="AX472" s="12" t="s">
        <v>79</v>
      </c>
      <c r="AY472" s="224" t="s">
        <v>406</v>
      </c>
    </row>
    <row r="473" spans="2:65" s="13" customFormat="1" x14ac:dyDescent="0.3">
      <c r="B473" s="225"/>
      <c r="C473" s="226"/>
      <c r="D473" s="215" t="s">
        <v>417</v>
      </c>
      <c r="E473" s="227" t="s">
        <v>36</v>
      </c>
      <c r="F473" s="228" t="s">
        <v>816</v>
      </c>
      <c r="G473" s="226"/>
      <c r="H473" s="229">
        <v>152.33699999999999</v>
      </c>
      <c r="I473" s="230"/>
      <c r="J473" s="226"/>
      <c r="K473" s="226"/>
      <c r="L473" s="231"/>
      <c r="M473" s="232"/>
      <c r="N473" s="233"/>
      <c r="O473" s="233"/>
      <c r="P473" s="233"/>
      <c r="Q473" s="233"/>
      <c r="R473" s="233"/>
      <c r="S473" s="233"/>
      <c r="T473" s="234"/>
      <c r="AT473" s="235" t="s">
        <v>417</v>
      </c>
      <c r="AU473" s="235" t="s">
        <v>94</v>
      </c>
      <c r="AV473" s="13" t="s">
        <v>87</v>
      </c>
      <c r="AW473" s="13" t="s">
        <v>43</v>
      </c>
      <c r="AX473" s="13" t="s">
        <v>79</v>
      </c>
      <c r="AY473" s="235" t="s">
        <v>406</v>
      </c>
    </row>
    <row r="474" spans="2:65" s="13" customFormat="1" x14ac:dyDescent="0.3">
      <c r="B474" s="225"/>
      <c r="C474" s="226"/>
      <c r="D474" s="215" t="s">
        <v>417</v>
      </c>
      <c r="E474" s="227" t="s">
        <v>36</v>
      </c>
      <c r="F474" s="228" t="s">
        <v>817</v>
      </c>
      <c r="G474" s="226"/>
      <c r="H474" s="229">
        <v>78.007999999999996</v>
      </c>
      <c r="I474" s="230"/>
      <c r="J474" s="226"/>
      <c r="K474" s="226"/>
      <c r="L474" s="231"/>
      <c r="M474" s="232"/>
      <c r="N474" s="233"/>
      <c r="O474" s="233"/>
      <c r="P474" s="233"/>
      <c r="Q474" s="233"/>
      <c r="R474" s="233"/>
      <c r="S474" s="233"/>
      <c r="T474" s="234"/>
      <c r="AT474" s="235" t="s">
        <v>417</v>
      </c>
      <c r="AU474" s="235" t="s">
        <v>94</v>
      </c>
      <c r="AV474" s="13" t="s">
        <v>87</v>
      </c>
      <c r="AW474" s="13" t="s">
        <v>43</v>
      </c>
      <c r="AX474" s="13" t="s">
        <v>79</v>
      </c>
      <c r="AY474" s="235" t="s">
        <v>406</v>
      </c>
    </row>
    <row r="475" spans="2:65" s="12" customFormat="1" x14ac:dyDescent="0.3">
      <c r="B475" s="213"/>
      <c r="C475" s="214"/>
      <c r="D475" s="215" t="s">
        <v>417</v>
      </c>
      <c r="E475" s="216" t="s">
        <v>36</v>
      </c>
      <c r="F475" s="217" t="s">
        <v>818</v>
      </c>
      <c r="G475" s="214"/>
      <c r="H475" s="218" t="s">
        <v>36</v>
      </c>
      <c r="I475" s="219"/>
      <c r="J475" s="214"/>
      <c r="K475" s="214"/>
      <c r="L475" s="220"/>
      <c r="M475" s="221"/>
      <c r="N475" s="222"/>
      <c r="O475" s="222"/>
      <c r="P475" s="222"/>
      <c r="Q475" s="222"/>
      <c r="R475" s="222"/>
      <c r="S475" s="222"/>
      <c r="T475" s="223"/>
      <c r="AT475" s="224" t="s">
        <v>417</v>
      </c>
      <c r="AU475" s="224" t="s">
        <v>94</v>
      </c>
      <c r="AV475" s="12" t="s">
        <v>23</v>
      </c>
      <c r="AW475" s="12" t="s">
        <v>43</v>
      </c>
      <c r="AX475" s="12" t="s">
        <v>79</v>
      </c>
      <c r="AY475" s="224" t="s">
        <v>406</v>
      </c>
    </row>
    <row r="476" spans="2:65" s="13" customFormat="1" x14ac:dyDescent="0.3">
      <c r="B476" s="225"/>
      <c r="C476" s="226"/>
      <c r="D476" s="215" t="s">
        <v>417</v>
      </c>
      <c r="E476" s="227" t="s">
        <v>36</v>
      </c>
      <c r="F476" s="228" t="s">
        <v>819</v>
      </c>
      <c r="G476" s="226"/>
      <c r="H476" s="229">
        <v>153.04</v>
      </c>
      <c r="I476" s="230"/>
      <c r="J476" s="226"/>
      <c r="K476" s="226"/>
      <c r="L476" s="231"/>
      <c r="M476" s="232"/>
      <c r="N476" s="233"/>
      <c r="O476" s="233"/>
      <c r="P476" s="233"/>
      <c r="Q476" s="233"/>
      <c r="R476" s="233"/>
      <c r="S476" s="233"/>
      <c r="T476" s="234"/>
      <c r="AT476" s="235" t="s">
        <v>417</v>
      </c>
      <c r="AU476" s="235" t="s">
        <v>94</v>
      </c>
      <c r="AV476" s="13" t="s">
        <v>87</v>
      </c>
      <c r="AW476" s="13" t="s">
        <v>43</v>
      </c>
      <c r="AX476" s="13" t="s">
        <v>79</v>
      </c>
      <c r="AY476" s="235" t="s">
        <v>406</v>
      </c>
    </row>
    <row r="477" spans="2:65" s="12" customFormat="1" x14ac:dyDescent="0.3">
      <c r="B477" s="213"/>
      <c r="C477" s="214"/>
      <c r="D477" s="215" t="s">
        <v>417</v>
      </c>
      <c r="E477" s="216" t="s">
        <v>36</v>
      </c>
      <c r="F477" s="217" t="s">
        <v>673</v>
      </c>
      <c r="G477" s="214"/>
      <c r="H477" s="218" t="s">
        <v>36</v>
      </c>
      <c r="I477" s="219"/>
      <c r="J477" s="214"/>
      <c r="K477" s="214"/>
      <c r="L477" s="220"/>
      <c r="M477" s="221"/>
      <c r="N477" s="222"/>
      <c r="O477" s="222"/>
      <c r="P477" s="222"/>
      <c r="Q477" s="222"/>
      <c r="R477" s="222"/>
      <c r="S477" s="222"/>
      <c r="T477" s="223"/>
      <c r="AT477" s="224" t="s">
        <v>417</v>
      </c>
      <c r="AU477" s="224" t="s">
        <v>94</v>
      </c>
      <c r="AV477" s="12" t="s">
        <v>23</v>
      </c>
      <c r="AW477" s="12" t="s">
        <v>43</v>
      </c>
      <c r="AX477" s="12" t="s">
        <v>79</v>
      </c>
      <c r="AY477" s="224" t="s">
        <v>406</v>
      </c>
    </row>
    <row r="478" spans="2:65" s="12" customFormat="1" x14ac:dyDescent="0.3">
      <c r="B478" s="213"/>
      <c r="C478" s="214"/>
      <c r="D478" s="215" t="s">
        <v>417</v>
      </c>
      <c r="E478" s="216" t="s">
        <v>36</v>
      </c>
      <c r="F478" s="217" t="s">
        <v>825</v>
      </c>
      <c r="G478" s="214"/>
      <c r="H478" s="218" t="s">
        <v>36</v>
      </c>
      <c r="I478" s="219"/>
      <c r="J478" s="214"/>
      <c r="K478" s="214"/>
      <c r="L478" s="220"/>
      <c r="M478" s="221"/>
      <c r="N478" s="222"/>
      <c r="O478" s="222"/>
      <c r="P478" s="222"/>
      <c r="Q478" s="222"/>
      <c r="R478" s="222"/>
      <c r="S478" s="222"/>
      <c r="T478" s="223"/>
      <c r="AT478" s="224" t="s">
        <v>417</v>
      </c>
      <c r="AU478" s="224" t="s">
        <v>94</v>
      </c>
      <c r="AV478" s="12" t="s">
        <v>23</v>
      </c>
      <c r="AW478" s="12" t="s">
        <v>43</v>
      </c>
      <c r="AX478" s="12" t="s">
        <v>79</v>
      </c>
      <c r="AY478" s="224" t="s">
        <v>406</v>
      </c>
    </row>
    <row r="479" spans="2:65" s="13" customFormat="1" x14ac:dyDescent="0.3">
      <c r="B479" s="225"/>
      <c r="C479" s="226"/>
      <c r="D479" s="215" t="s">
        <v>417</v>
      </c>
      <c r="E479" s="227" t="s">
        <v>36</v>
      </c>
      <c r="F479" s="228" t="s">
        <v>826</v>
      </c>
      <c r="G479" s="226"/>
      <c r="H479" s="229">
        <v>27.428999999999998</v>
      </c>
      <c r="I479" s="230"/>
      <c r="J479" s="226"/>
      <c r="K479" s="226"/>
      <c r="L479" s="231"/>
      <c r="M479" s="232"/>
      <c r="N479" s="233"/>
      <c r="O479" s="233"/>
      <c r="P479" s="233"/>
      <c r="Q479" s="233"/>
      <c r="R479" s="233"/>
      <c r="S479" s="233"/>
      <c r="T479" s="234"/>
      <c r="AT479" s="235" t="s">
        <v>417</v>
      </c>
      <c r="AU479" s="235" t="s">
        <v>94</v>
      </c>
      <c r="AV479" s="13" t="s">
        <v>87</v>
      </c>
      <c r="AW479" s="13" t="s">
        <v>43</v>
      </c>
      <c r="AX479" s="13" t="s">
        <v>79</v>
      </c>
      <c r="AY479" s="235" t="s">
        <v>406</v>
      </c>
    </row>
    <row r="480" spans="2:65" s="13" customFormat="1" x14ac:dyDescent="0.3">
      <c r="B480" s="225"/>
      <c r="C480" s="226"/>
      <c r="D480" s="215" t="s">
        <v>417</v>
      </c>
      <c r="E480" s="227" t="s">
        <v>36</v>
      </c>
      <c r="F480" s="228" t="s">
        <v>827</v>
      </c>
      <c r="G480" s="226"/>
      <c r="H480" s="229">
        <v>14.662000000000001</v>
      </c>
      <c r="I480" s="230"/>
      <c r="J480" s="226"/>
      <c r="K480" s="226"/>
      <c r="L480" s="231"/>
      <c r="M480" s="232"/>
      <c r="N480" s="233"/>
      <c r="O480" s="233"/>
      <c r="P480" s="233"/>
      <c r="Q480" s="233"/>
      <c r="R480" s="233"/>
      <c r="S480" s="233"/>
      <c r="T480" s="234"/>
      <c r="AT480" s="235" t="s">
        <v>417</v>
      </c>
      <c r="AU480" s="235" t="s">
        <v>94</v>
      </c>
      <c r="AV480" s="13" t="s">
        <v>87</v>
      </c>
      <c r="AW480" s="13" t="s">
        <v>43</v>
      </c>
      <c r="AX480" s="13" t="s">
        <v>79</v>
      </c>
      <c r="AY480" s="235" t="s">
        <v>406</v>
      </c>
    </row>
    <row r="481" spans="2:65" s="13" customFormat="1" x14ac:dyDescent="0.3">
      <c r="B481" s="225"/>
      <c r="C481" s="226"/>
      <c r="D481" s="215" t="s">
        <v>417</v>
      </c>
      <c r="E481" s="227" t="s">
        <v>36</v>
      </c>
      <c r="F481" s="228" t="s">
        <v>828</v>
      </c>
      <c r="G481" s="226"/>
      <c r="H481" s="229">
        <v>71.076999999999998</v>
      </c>
      <c r="I481" s="230"/>
      <c r="J481" s="226"/>
      <c r="K481" s="226"/>
      <c r="L481" s="231"/>
      <c r="M481" s="232"/>
      <c r="N481" s="233"/>
      <c r="O481" s="233"/>
      <c r="P481" s="233"/>
      <c r="Q481" s="233"/>
      <c r="R481" s="233"/>
      <c r="S481" s="233"/>
      <c r="T481" s="234"/>
      <c r="AT481" s="235" t="s">
        <v>417</v>
      </c>
      <c r="AU481" s="235" t="s">
        <v>94</v>
      </c>
      <c r="AV481" s="13" t="s">
        <v>87</v>
      </c>
      <c r="AW481" s="13" t="s">
        <v>43</v>
      </c>
      <c r="AX481" s="13" t="s">
        <v>79</v>
      </c>
      <c r="AY481" s="235" t="s">
        <v>406</v>
      </c>
    </row>
    <row r="482" spans="2:65" s="13" customFormat="1" x14ac:dyDescent="0.3">
      <c r="B482" s="225"/>
      <c r="C482" s="226"/>
      <c r="D482" s="215" t="s">
        <v>417</v>
      </c>
      <c r="E482" s="227" t="s">
        <v>36</v>
      </c>
      <c r="F482" s="228" t="s">
        <v>829</v>
      </c>
      <c r="G482" s="226"/>
      <c r="H482" s="229">
        <v>250.05799999999999</v>
      </c>
      <c r="I482" s="230"/>
      <c r="J482" s="226"/>
      <c r="K482" s="226"/>
      <c r="L482" s="231"/>
      <c r="M482" s="232"/>
      <c r="N482" s="233"/>
      <c r="O482" s="233"/>
      <c r="P482" s="233"/>
      <c r="Q482" s="233"/>
      <c r="R482" s="233"/>
      <c r="S482" s="233"/>
      <c r="T482" s="234"/>
      <c r="AT482" s="235" t="s">
        <v>417</v>
      </c>
      <c r="AU482" s="235" t="s">
        <v>94</v>
      </c>
      <c r="AV482" s="13" t="s">
        <v>87</v>
      </c>
      <c r="AW482" s="13" t="s">
        <v>43</v>
      </c>
      <c r="AX482" s="13" t="s">
        <v>79</v>
      </c>
      <c r="AY482" s="235" t="s">
        <v>406</v>
      </c>
    </row>
    <row r="483" spans="2:65" s="13" customFormat="1" x14ac:dyDescent="0.3">
      <c r="B483" s="225"/>
      <c r="C483" s="226"/>
      <c r="D483" s="215" t="s">
        <v>417</v>
      </c>
      <c r="E483" s="227" t="s">
        <v>36</v>
      </c>
      <c r="F483" s="228" t="s">
        <v>830</v>
      </c>
      <c r="G483" s="226"/>
      <c r="H483" s="229">
        <v>365.54500000000002</v>
      </c>
      <c r="I483" s="230"/>
      <c r="J483" s="226"/>
      <c r="K483" s="226"/>
      <c r="L483" s="231"/>
      <c r="M483" s="232"/>
      <c r="N483" s="233"/>
      <c r="O483" s="233"/>
      <c r="P483" s="233"/>
      <c r="Q483" s="233"/>
      <c r="R483" s="233"/>
      <c r="S483" s="233"/>
      <c r="T483" s="234"/>
      <c r="AT483" s="235" t="s">
        <v>417</v>
      </c>
      <c r="AU483" s="235" t="s">
        <v>94</v>
      </c>
      <c r="AV483" s="13" t="s">
        <v>87</v>
      </c>
      <c r="AW483" s="13" t="s">
        <v>43</v>
      </c>
      <c r="AX483" s="13" t="s">
        <v>79</v>
      </c>
      <c r="AY483" s="235" t="s">
        <v>406</v>
      </c>
    </row>
    <row r="484" spans="2:65" s="13" customFormat="1" x14ac:dyDescent="0.3">
      <c r="B484" s="225"/>
      <c r="C484" s="226"/>
      <c r="D484" s="215" t="s">
        <v>417</v>
      </c>
      <c r="E484" s="227" t="s">
        <v>36</v>
      </c>
      <c r="F484" s="228" t="s">
        <v>831</v>
      </c>
      <c r="G484" s="226"/>
      <c r="H484" s="229">
        <v>62.072000000000003</v>
      </c>
      <c r="I484" s="230"/>
      <c r="J484" s="226"/>
      <c r="K484" s="226"/>
      <c r="L484" s="231"/>
      <c r="M484" s="232"/>
      <c r="N484" s="233"/>
      <c r="O484" s="233"/>
      <c r="P484" s="233"/>
      <c r="Q484" s="233"/>
      <c r="R484" s="233"/>
      <c r="S484" s="233"/>
      <c r="T484" s="234"/>
      <c r="AT484" s="235" t="s">
        <v>417</v>
      </c>
      <c r="AU484" s="235" t="s">
        <v>94</v>
      </c>
      <c r="AV484" s="13" t="s">
        <v>87</v>
      </c>
      <c r="AW484" s="13" t="s">
        <v>43</v>
      </c>
      <c r="AX484" s="13" t="s">
        <v>79</v>
      </c>
      <c r="AY484" s="235" t="s">
        <v>406</v>
      </c>
    </row>
    <row r="485" spans="2:65" s="15" customFormat="1" x14ac:dyDescent="0.3">
      <c r="B485" s="254"/>
      <c r="C485" s="255"/>
      <c r="D485" s="215" t="s">
        <v>417</v>
      </c>
      <c r="E485" s="256" t="s">
        <v>36</v>
      </c>
      <c r="F485" s="257" t="s">
        <v>435</v>
      </c>
      <c r="G485" s="255"/>
      <c r="H485" s="258">
        <v>1174.2280000000001</v>
      </c>
      <c r="I485" s="259"/>
      <c r="J485" s="255"/>
      <c r="K485" s="255"/>
      <c r="L485" s="260"/>
      <c r="M485" s="261"/>
      <c r="N485" s="262"/>
      <c r="O485" s="262"/>
      <c r="P485" s="262"/>
      <c r="Q485" s="262"/>
      <c r="R485" s="262"/>
      <c r="S485" s="262"/>
      <c r="T485" s="263"/>
      <c r="AT485" s="264" t="s">
        <v>417</v>
      </c>
      <c r="AU485" s="264" t="s">
        <v>94</v>
      </c>
      <c r="AV485" s="15" t="s">
        <v>94</v>
      </c>
      <c r="AW485" s="15" t="s">
        <v>43</v>
      </c>
      <c r="AX485" s="15" t="s">
        <v>79</v>
      </c>
      <c r="AY485" s="264" t="s">
        <v>406</v>
      </c>
    </row>
    <row r="486" spans="2:65" s="12" customFormat="1" x14ac:dyDescent="0.3">
      <c r="B486" s="213"/>
      <c r="C486" s="214"/>
      <c r="D486" s="215" t="s">
        <v>417</v>
      </c>
      <c r="E486" s="216" t="s">
        <v>36</v>
      </c>
      <c r="F486" s="217" t="s">
        <v>913</v>
      </c>
      <c r="G486" s="214"/>
      <c r="H486" s="218" t="s">
        <v>36</v>
      </c>
      <c r="I486" s="219"/>
      <c r="J486" s="214"/>
      <c r="K486" s="214"/>
      <c r="L486" s="220"/>
      <c r="M486" s="221"/>
      <c r="N486" s="222"/>
      <c r="O486" s="222"/>
      <c r="P486" s="222"/>
      <c r="Q486" s="222"/>
      <c r="R486" s="222"/>
      <c r="S486" s="222"/>
      <c r="T486" s="223"/>
      <c r="AT486" s="224" t="s">
        <v>417</v>
      </c>
      <c r="AU486" s="224" t="s">
        <v>94</v>
      </c>
      <c r="AV486" s="12" t="s">
        <v>23</v>
      </c>
      <c r="AW486" s="12" t="s">
        <v>43</v>
      </c>
      <c r="AX486" s="12" t="s">
        <v>79</v>
      </c>
      <c r="AY486" s="224" t="s">
        <v>406</v>
      </c>
    </row>
    <row r="487" spans="2:65" s="12" customFormat="1" x14ac:dyDescent="0.3">
      <c r="B487" s="213"/>
      <c r="C487" s="214"/>
      <c r="D487" s="215" t="s">
        <v>417</v>
      </c>
      <c r="E487" s="216" t="s">
        <v>36</v>
      </c>
      <c r="F487" s="217" t="s">
        <v>814</v>
      </c>
      <c r="G487" s="214"/>
      <c r="H487" s="218" t="s">
        <v>36</v>
      </c>
      <c r="I487" s="219"/>
      <c r="J487" s="214"/>
      <c r="K487" s="214"/>
      <c r="L487" s="220"/>
      <c r="M487" s="221"/>
      <c r="N487" s="222"/>
      <c r="O487" s="222"/>
      <c r="P487" s="222"/>
      <c r="Q487" s="222"/>
      <c r="R487" s="222"/>
      <c r="S487" s="222"/>
      <c r="T487" s="223"/>
      <c r="AT487" s="224" t="s">
        <v>417</v>
      </c>
      <c r="AU487" s="224" t="s">
        <v>94</v>
      </c>
      <c r="AV487" s="12" t="s">
        <v>23</v>
      </c>
      <c r="AW487" s="12" t="s">
        <v>43</v>
      </c>
      <c r="AX487" s="12" t="s">
        <v>79</v>
      </c>
      <c r="AY487" s="224" t="s">
        <v>406</v>
      </c>
    </row>
    <row r="488" spans="2:65" s="13" customFormat="1" x14ac:dyDescent="0.3">
      <c r="B488" s="225"/>
      <c r="C488" s="226"/>
      <c r="D488" s="215" t="s">
        <v>417</v>
      </c>
      <c r="E488" s="227" t="s">
        <v>36</v>
      </c>
      <c r="F488" s="228" t="s">
        <v>845</v>
      </c>
      <c r="G488" s="226"/>
      <c r="H488" s="229">
        <v>-20.355</v>
      </c>
      <c r="I488" s="230"/>
      <c r="J488" s="226"/>
      <c r="K488" s="226"/>
      <c r="L488" s="231"/>
      <c r="M488" s="232"/>
      <c r="N488" s="233"/>
      <c r="O488" s="233"/>
      <c r="P488" s="233"/>
      <c r="Q488" s="233"/>
      <c r="R488" s="233"/>
      <c r="S488" s="233"/>
      <c r="T488" s="234"/>
      <c r="AT488" s="235" t="s">
        <v>417</v>
      </c>
      <c r="AU488" s="235" t="s">
        <v>94</v>
      </c>
      <c r="AV488" s="13" t="s">
        <v>87</v>
      </c>
      <c r="AW488" s="13" t="s">
        <v>43</v>
      </c>
      <c r="AX488" s="13" t="s">
        <v>79</v>
      </c>
      <c r="AY488" s="235" t="s">
        <v>406</v>
      </c>
    </row>
    <row r="489" spans="2:65" s="13" customFormat="1" x14ac:dyDescent="0.3">
      <c r="B489" s="225"/>
      <c r="C489" s="226"/>
      <c r="D489" s="215" t="s">
        <v>417</v>
      </c>
      <c r="E489" s="227" t="s">
        <v>36</v>
      </c>
      <c r="F489" s="228" t="s">
        <v>846</v>
      </c>
      <c r="G489" s="226"/>
      <c r="H489" s="229">
        <v>-7.1520000000000001</v>
      </c>
      <c r="I489" s="230"/>
      <c r="J489" s="226"/>
      <c r="K489" s="226"/>
      <c r="L489" s="231"/>
      <c r="M489" s="232"/>
      <c r="N489" s="233"/>
      <c r="O489" s="233"/>
      <c r="P489" s="233"/>
      <c r="Q489" s="233"/>
      <c r="R489" s="233"/>
      <c r="S489" s="233"/>
      <c r="T489" s="234"/>
      <c r="AT489" s="235" t="s">
        <v>417</v>
      </c>
      <c r="AU489" s="235" t="s">
        <v>94</v>
      </c>
      <c r="AV489" s="13" t="s">
        <v>87</v>
      </c>
      <c r="AW489" s="13" t="s">
        <v>43</v>
      </c>
      <c r="AX489" s="13" t="s">
        <v>79</v>
      </c>
      <c r="AY489" s="235" t="s">
        <v>406</v>
      </c>
    </row>
    <row r="490" spans="2:65" s="13" customFormat="1" x14ac:dyDescent="0.3">
      <c r="B490" s="225"/>
      <c r="C490" s="226"/>
      <c r="D490" s="215" t="s">
        <v>417</v>
      </c>
      <c r="E490" s="227" t="s">
        <v>36</v>
      </c>
      <c r="F490" s="228" t="s">
        <v>847</v>
      </c>
      <c r="G490" s="226"/>
      <c r="H490" s="229">
        <v>-13.074999999999999</v>
      </c>
      <c r="I490" s="230"/>
      <c r="J490" s="226"/>
      <c r="K490" s="226"/>
      <c r="L490" s="231"/>
      <c r="M490" s="232"/>
      <c r="N490" s="233"/>
      <c r="O490" s="233"/>
      <c r="P490" s="233"/>
      <c r="Q490" s="233"/>
      <c r="R490" s="233"/>
      <c r="S490" s="233"/>
      <c r="T490" s="234"/>
      <c r="AT490" s="235" t="s">
        <v>417</v>
      </c>
      <c r="AU490" s="235" t="s">
        <v>94</v>
      </c>
      <c r="AV490" s="13" t="s">
        <v>87</v>
      </c>
      <c r="AW490" s="13" t="s">
        <v>43</v>
      </c>
      <c r="AX490" s="13" t="s">
        <v>79</v>
      </c>
      <c r="AY490" s="235" t="s">
        <v>406</v>
      </c>
    </row>
    <row r="491" spans="2:65" s="13" customFormat="1" x14ac:dyDescent="0.3">
      <c r="B491" s="225"/>
      <c r="C491" s="226"/>
      <c r="D491" s="215" t="s">
        <v>417</v>
      </c>
      <c r="E491" s="227" t="s">
        <v>36</v>
      </c>
      <c r="F491" s="228" t="s">
        <v>848</v>
      </c>
      <c r="G491" s="226"/>
      <c r="H491" s="229">
        <v>-4.8280000000000003</v>
      </c>
      <c r="I491" s="230"/>
      <c r="J491" s="226"/>
      <c r="K491" s="226"/>
      <c r="L491" s="231"/>
      <c r="M491" s="232"/>
      <c r="N491" s="233"/>
      <c r="O491" s="233"/>
      <c r="P491" s="233"/>
      <c r="Q491" s="233"/>
      <c r="R491" s="233"/>
      <c r="S491" s="233"/>
      <c r="T491" s="234"/>
      <c r="AT491" s="235" t="s">
        <v>417</v>
      </c>
      <c r="AU491" s="235" t="s">
        <v>94</v>
      </c>
      <c r="AV491" s="13" t="s">
        <v>87</v>
      </c>
      <c r="AW491" s="13" t="s">
        <v>43</v>
      </c>
      <c r="AX491" s="13" t="s">
        <v>79</v>
      </c>
      <c r="AY491" s="235" t="s">
        <v>406</v>
      </c>
    </row>
    <row r="492" spans="2:65" s="12" customFormat="1" x14ac:dyDescent="0.3">
      <c r="B492" s="213"/>
      <c r="C492" s="214"/>
      <c r="D492" s="215" t="s">
        <v>417</v>
      </c>
      <c r="E492" s="216" t="s">
        <v>36</v>
      </c>
      <c r="F492" s="217" t="s">
        <v>673</v>
      </c>
      <c r="G492" s="214"/>
      <c r="H492" s="218" t="s">
        <v>36</v>
      </c>
      <c r="I492" s="219"/>
      <c r="J492" s="214"/>
      <c r="K492" s="214"/>
      <c r="L492" s="220"/>
      <c r="M492" s="221"/>
      <c r="N492" s="222"/>
      <c r="O492" s="222"/>
      <c r="P492" s="222"/>
      <c r="Q492" s="222"/>
      <c r="R492" s="222"/>
      <c r="S492" s="222"/>
      <c r="T492" s="223"/>
      <c r="AT492" s="224" t="s">
        <v>417</v>
      </c>
      <c r="AU492" s="224" t="s">
        <v>94</v>
      </c>
      <c r="AV492" s="12" t="s">
        <v>23</v>
      </c>
      <c r="AW492" s="12" t="s">
        <v>43</v>
      </c>
      <c r="AX492" s="12" t="s">
        <v>79</v>
      </c>
      <c r="AY492" s="224" t="s">
        <v>406</v>
      </c>
    </row>
    <row r="493" spans="2:65" s="13" customFormat="1" x14ac:dyDescent="0.3">
      <c r="B493" s="225"/>
      <c r="C493" s="226"/>
      <c r="D493" s="215" t="s">
        <v>417</v>
      </c>
      <c r="E493" s="227" t="s">
        <v>36</v>
      </c>
      <c r="F493" s="228" t="s">
        <v>849</v>
      </c>
      <c r="G493" s="226"/>
      <c r="H493" s="229">
        <v>-39.136000000000003</v>
      </c>
      <c r="I493" s="230"/>
      <c r="J493" s="226"/>
      <c r="K493" s="226"/>
      <c r="L493" s="231"/>
      <c r="M493" s="232"/>
      <c r="N493" s="233"/>
      <c r="O493" s="233"/>
      <c r="P493" s="233"/>
      <c r="Q493" s="233"/>
      <c r="R493" s="233"/>
      <c r="S493" s="233"/>
      <c r="T493" s="234"/>
      <c r="AT493" s="235" t="s">
        <v>417</v>
      </c>
      <c r="AU493" s="235" t="s">
        <v>94</v>
      </c>
      <c r="AV493" s="13" t="s">
        <v>87</v>
      </c>
      <c r="AW493" s="13" t="s">
        <v>43</v>
      </c>
      <c r="AX493" s="13" t="s">
        <v>79</v>
      </c>
      <c r="AY493" s="235" t="s">
        <v>406</v>
      </c>
    </row>
    <row r="494" spans="2:65" s="13" customFormat="1" x14ac:dyDescent="0.3">
      <c r="B494" s="225"/>
      <c r="C494" s="226"/>
      <c r="D494" s="215" t="s">
        <v>417</v>
      </c>
      <c r="E494" s="227" t="s">
        <v>36</v>
      </c>
      <c r="F494" s="228" t="s">
        <v>850</v>
      </c>
      <c r="G494" s="226"/>
      <c r="H494" s="229">
        <v>-9.9510000000000005</v>
      </c>
      <c r="I494" s="230"/>
      <c r="J494" s="226"/>
      <c r="K494" s="226"/>
      <c r="L494" s="231"/>
      <c r="M494" s="232"/>
      <c r="N494" s="233"/>
      <c r="O494" s="233"/>
      <c r="P494" s="233"/>
      <c r="Q494" s="233"/>
      <c r="R494" s="233"/>
      <c r="S494" s="233"/>
      <c r="T494" s="234"/>
      <c r="AT494" s="235" t="s">
        <v>417</v>
      </c>
      <c r="AU494" s="235" t="s">
        <v>94</v>
      </c>
      <c r="AV494" s="13" t="s">
        <v>87</v>
      </c>
      <c r="AW494" s="13" t="s">
        <v>43</v>
      </c>
      <c r="AX494" s="13" t="s">
        <v>79</v>
      </c>
      <c r="AY494" s="235" t="s">
        <v>406</v>
      </c>
    </row>
    <row r="495" spans="2:65" s="14" customFormat="1" x14ac:dyDescent="0.3">
      <c r="B495" s="236"/>
      <c r="C495" s="237"/>
      <c r="D495" s="247" t="s">
        <v>417</v>
      </c>
      <c r="E495" s="248" t="s">
        <v>36</v>
      </c>
      <c r="F495" s="249" t="s">
        <v>421</v>
      </c>
      <c r="G495" s="237"/>
      <c r="H495" s="250">
        <v>1079.731</v>
      </c>
      <c r="I495" s="241"/>
      <c r="J495" s="237"/>
      <c r="K495" s="237"/>
      <c r="L495" s="242"/>
      <c r="M495" s="243"/>
      <c r="N495" s="244"/>
      <c r="O495" s="244"/>
      <c r="P495" s="244"/>
      <c r="Q495" s="244"/>
      <c r="R495" s="244"/>
      <c r="S495" s="244"/>
      <c r="T495" s="245"/>
      <c r="AT495" s="246" t="s">
        <v>417</v>
      </c>
      <c r="AU495" s="246" t="s">
        <v>94</v>
      </c>
      <c r="AV495" s="14" t="s">
        <v>415</v>
      </c>
      <c r="AW495" s="14" t="s">
        <v>43</v>
      </c>
      <c r="AX495" s="14" t="s">
        <v>23</v>
      </c>
      <c r="AY495" s="246" t="s">
        <v>406</v>
      </c>
    </row>
    <row r="496" spans="2:65" s="1" customFormat="1" ht="22.5" customHeight="1" x14ac:dyDescent="0.3">
      <c r="B496" s="37"/>
      <c r="C496" s="201" t="s">
        <v>928</v>
      </c>
      <c r="D496" s="201" t="s">
        <v>410</v>
      </c>
      <c r="E496" s="202" t="s">
        <v>929</v>
      </c>
      <c r="F496" s="203" t="s">
        <v>930</v>
      </c>
      <c r="G496" s="204" t="s">
        <v>413</v>
      </c>
      <c r="H496" s="205">
        <v>1079.731</v>
      </c>
      <c r="I496" s="206"/>
      <c r="J496" s="207">
        <f>ROUND(I496*H496,2)</f>
        <v>0</v>
      </c>
      <c r="K496" s="203" t="s">
        <v>414</v>
      </c>
      <c r="L496" s="57"/>
      <c r="M496" s="208" t="s">
        <v>36</v>
      </c>
      <c r="N496" s="209" t="s">
        <v>50</v>
      </c>
      <c r="O496" s="38"/>
      <c r="P496" s="210">
        <f>O496*H496</f>
        <v>0</v>
      </c>
      <c r="Q496" s="210">
        <v>0</v>
      </c>
      <c r="R496" s="210">
        <f>Q496*H496</f>
        <v>0</v>
      </c>
      <c r="S496" s="210">
        <v>0</v>
      </c>
      <c r="T496" s="211">
        <f>S496*H496</f>
        <v>0</v>
      </c>
      <c r="AR496" s="19" t="s">
        <v>415</v>
      </c>
      <c r="AT496" s="19" t="s">
        <v>410</v>
      </c>
      <c r="AU496" s="19" t="s">
        <v>94</v>
      </c>
      <c r="AY496" s="19" t="s">
        <v>406</v>
      </c>
      <c r="BE496" s="212">
        <f>IF(N496="základní",J496,0)</f>
        <v>0</v>
      </c>
      <c r="BF496" s="212">
        <f>IF(N496="snížená",J496,0)</f>
        <v>0</v>
      </c>
      <c r="BG496" s="212">
        <f>IF(N496="zákl. přenesená",J496,0)</f>
        <v>0</v>
      </c>
      <c r="BH496" s="212">
        <f>IF(N496="sníž. přenesená",J496,0)</f>
        <v>0</v>
      </c>
      <c r="BI496" s="212">
        <f>IF(N496="nulová",J496,0)</f>
        <v>0</v>
      </c>
      <c r="BJ496" s="19" t="s">
        <v>23</v>
      </c>
      <c r="BK496" s="212">
        <f>ROUND(I496*H496,2)</f>
        <v>0</v>
      </c>
      <c r="BL496" s="19" t="s">
        <v>415</v>
      </c>
      <c r="BM496" s="19" t="s">
        <v>931</v>
      </c>
    </row>
    <row r="497" spans="2:65" s="1" customFormat="1" ht="22.5" customHeight="1" x14ac:dyDescent="0.3">
      <c r="B497" s="37"/>
      <c r="C497" s="201" t="s">
        <v>932</v>
      </c>
      <c r="D497" s="201" t="s">
        <v>410</v>
      </c>
      <c r="E497" s="202" t="s">
        <v>933</v>
      </c>
      <c r="F497" s="203" t="s">
        <v>934</v>
      </c>
      <c r="G497" s="204" t="s">
        <v>466</v>
      </c>
      <c r="H497" s="205">
        <v>100.73699999999999</v>
      </c>
      <c r="I497" s="206"/>
      <c r="J497" s="207">
        <f>ROUND(I497*H497,2)</f>
        <v>0</v>
      </c>
      <c r="K497" s="203" t="s">
        <v>414</v>
      </c>
      <c r="L497" s="57"/>
      <c r="M497" s="208" t="s">
        <v>36</v>
      </c>
      <c r="N497" s="209" t="s">
        <v>50</v>
      </c>
      <c r="O497" s="38"/>
      <c r="P497" s="210">
        <f>O497*H497</f>
        <v>0</v>
      </c>
      <c r="Q497" s="210">
        <v>1.1690000000000001E-2</v>
      </c>
      <c r="R497" s="210">
        <f>Q497*H497</f>
        <v>1.17761553</v>
      </c>
      <c r="S497" s="210">
        <v>0</v>
      </c>
      <c r="T497" s="211">
        <f>S497*H497</f>
        <v>0</v>
      </c>
      <c r="AR497" s="19" t="s">
        <v>415</v>
      </c>
      <c r="AT497" s="19" t="s">
        <v>410</v>
      </c>
      <c r="AU497" s="19" t="s">
        <v>94</v>
      </c>
      <c r="AY497" s="19" t="s">
        <v>406</v>
      </c>
      <c r="BE497" s="212">
        <f>IF(N497="základní",J497,0)</f>
        <v>0</v>
      </c>
      <c r="BF497" s="212">
        <f>IF(N497="snížená",J497,0)</f>
        <v>0</v>
      </c>
      <c r="BG497" s="212">
        <f>IF(N497="zákl. přenesená",J497,0)</f>
        <v>0</v>
      </c>
      <c r="BH497" s="212">
        <f>IF(N497="sníž. přenesená",J497,0)</f>
        <v>0</v>
      </c>
      <c r="BI497" s="212">
        <f>IF(N497="nulová",J497,0)</f>
        <v>0</v>
      </c>
      <c r="BJ497" s="19" t="s">
        <v>23</v>
      </c>
      <c r="BK497" s="212">
        <f>ROUND(I497*H497,2)</f>
        <v>0</v>
      </c>
      <c r="BL497" s="19" t="s">
        <v>415</v>
      </c>
      <c r="BM497" s="19" t="s">
        <v>935</v>
      </c>
    </row>
    <row r="498" spans="2:65" s="12" customFormat="1" x14ac:dyDescent="0.3">
      <c r="B498" s="213"/>
      <c r="C498" s="214"/>
      <c r="D498" s="215" t="s">
        <v>417</v>
      </c>
      <c r="E498" s="216" t="s">
        <v>36</v>
      </c>
      <c r="F498" s="217" t="s">
        <v>763</v>
      </c>
      <c r="G498" s="214"/>
      <c r="H498" s="218" t="s">
        <v>36</v>
      </c>
      <c r="I498" s="219"/>
      <c r="J498" s="214"/>
      <c r="K498" s="214"/>
      <c r="L498" s="220"/>
      <c r="M498" s="221"/>
      <c r="N498" s="222"/>
      <c r="O498" s="222"/>
      <c r="P498" s="222"/>
      <c r="Q498" s="222"/>
      <c r="R498" s="222"/>
      <c r="S498" s="222"/>
      <c r="T498" s="223"/>
      <c r="AT498" s="224" t="s">
        <v>417</v>
      </c>
      <c r="AU498" s="224" t="s">
        <v>94</v>
      </c>
      <c r="AV498" s="12" t="s">
        <v>23</v>
      </c>
      <c r="AW498" s="12" t="s">
        <v>43</v>
      </c>
      <c r="AX498" s="12" t="s">
        <v>79</v>
      </c>
      <c r="AY498" s="224" t="s">
        <v>406</v>
      </c>
    </row>
    <row r="499" spans="2:65" s="13" customFormat="1" x14ac:dyDescent="0.3">
      <c r="B499" s="225"/>
      <c r="C499" s="226"/>
      <c r="D499" s="215" t="s">
        <v>417</v>
      </c>
      <c r="E499" s="227" t="s">
        <v>36</v>
      </c>
      <c r="F499" s="228" t="s">
        <v>936</v>
      </c>
      <c r="G499" s="226"/>
      <c r="H499" s="229">
        <v>25.114000000000001</v>
      </c>
      <c r="I499" s="230"/>
      <c r="J499" s="226"/>
      <c r="K499" s="226"/>
      <c r="L499" s="231"/>
      <c r="M499" s="232"/>
      <c r="N499" s="233"/>
      <c r="O499" s="233"/>
      <c r="P499" s="233"/>
      <c r="Q499" s="233"/>
      <c r="R499" s="233"/>
      <c r="S499" s="233"/>
      <c r="T499" s="234"/>
      <c r="AT499" s="235" t="s">
        <v>417</v>
      </c>
      <c r="AU499" s="235" t="s">
        <v>94</v>
      </c>
      <c r="AV499" s="13" t="s">
        <v>87</v>
      </c>
      <c r="AW499" s="13" t="s">
        <v>43</v>
      </c>
      <c r="AX499" s="13" t="s">
        <v>79</v>
      </c>
      <c r="AY499" s="235" t="s">
        <v>406</v>
      </c>
    </row>
    <row r="500" spans="2:65" s="13" customFormat="1" x14ac:dyDescent="0.3">
      <c r="B500" s="225"/>
      <c r="C500" s="226"/>
      <c r="D500" s="215" t="s">
        <v>417</v>
      </c>
      <c r="E500" s="227" t="s">
        <v>36</v>
      </c>
      <c r="F500" s="228" t="s">
        <v>937</v>
      </c>
      <c r="G500" s="226"/>
      <c r="H500" s="229">
        <v>23.803000000000001</v>
      </c>
      <c r="I500" s="230"/>
      <c r="J500" s="226"/>
      <c r="K500" s="226"/>
      <c r="L500" s="231"/>
      <c r="M500" s="232"/>
      <c r="N500" s="233"/>
      <c r="O500" s="233"/>
      <c r="P500" s="233"/>
      <c r="Q500" s="233"/>
      <c r="R500" s="233"/>
      <c r="S500" s="233"/>
      <c r="T500" s="234"/>
      <c r="AT500" s="235" t="s">
        <v>417</v>
      </c>
      <c r="AU500" s="235" t="s">
        <v>94</v>
      </c>
      <c r="AV500" s="13" t="s">
        <v>87</v>
      </c>
      <c r="AW500" s="13" t="s">
        <v>43</v>
      </c>
      <c r="AX500" s="13" t="s">
        <v>79</v>
      </c>
      <c r="AY500" s="235" t="s">
        <v>406</v>
      </c>
    </row>
    <row r="501" spans="2:65" s="13" customFormat="1" x14ac:dyDescent="0.3">
      <c r="B501" s="225"/>
      <c r="C501" s="226"/>
      <c r="D501" s="215" t="s">
        <v>417</v>
      </c>
      <c r="E501" s="227" t="s">
        <v>36</v>
      </c>
      <c r="F501" s="228" t="s">
        <v>938</v>
      </c>
      <c r="G501" s="226"/>
      <c r="H501" s="229">
        <v>25.698</v>
      </c>
      <c r="I501" s="230"/>
      <c r="J501" s="226"/>
      <c r="K501" s="226"/>
      <c r="L501" s="231"/>
      <c r="M501" s="232"/>
      <c r="N501" s="233"/>
      <c r="O501" s="233"/>
      <c r="P501" s="233"/>
      <c r="Q501" s="233"/>
      <c r="R501" s="233"/>
      <c r="S501" s="233"/>
      <c r="T501" s="234"/>
      <c r="AT501" s="235" t="s">
        <v>417</v>
      </c>
      <c r="AU501" s="235" t="s">
        <v>94</v>
      </c>
      <c r="AV501" s="13" t="s">
        <v>87</v>
      </c>
      <c r="AW501" s="13" t="s">
        <v>43</v>
      </c>
      <c r="AX501" s="13" t="s">
        <v>79</v>
      </c>
      <c r="AY501" s="235" t="s">
        <v>406</v>
      </c>
    </row>
    <row r="502" spans="2:65" s="13" customFormat="1" x14ac:dyDescent="0.3">
      <c r="B502" s="225"/>
      <c r="C502" s="226"/>
      <c r="D502" s="215" t="s">
        <v>417</v>
      </c>
      <c r="E502" s="227" t="s">
        <v>36</v>
      </c>
      <c r="F502" s="228" t="s">
        <v>939</v>
      </c>
      <c r="G502" s="226"/>
      <c r="H502" s="229">
        <v>26.122</v>
      </c>
      <c r="I502" s="230"/>
      <c r="J502" s="226"/>
      <c r="K502" s="226"/>
      <c r="L502" s="231"/>
      <c r="M502" s="232"/>
      <c r="N502" s="233"/>
      <c r="O502" s="233"/>
      <c r="P502" s="233"/>
      <c r="Q502" s="233"/>
      <c r="R502" s="233"/>
      <c r="S502" s="233"/>
      <c r="T502" s="234"/>
      <c r="AT502" s="235" t="s">
        <v>417</v>
      </c>
      <c r="AU502" s="235" t="s">
        <v>94</v>
      </c>
      <c r="AV502" s="13" t="s">
        <v>87</v>
      </c>
      <c r="AW502" s="13" t="s">
        <v>43</v>
      </c>
      <c r="AX502" s="13" t="s">
        <v>79</v>
      </c>
      <c r="AY502" s="235" t="s">
        <v>406</v>
      </c>
    </row>
    <row r="503" spans="2:65" s="14" customFormat="1" x14ac:dyDescent="0.3">
      <c r="B503" s="236"/>
      <c r="C503" s="237"/>
      <c r="D503" s="247" t="s">
        <v>417</v>
      </c>
      <c r="E503" s="248" t="s">
        <v>36</v>
      </c>
      <c r="F503" s="249" t="s">
        <v>421</v>
      </c>
      <c r="G503" s="237"/>
      <c r="H503" s="250">
        <v>100.73699999999999</v>
      </c>
      <c r="I503" s="241"/>
      <c r="J503" s="237"/>
      <c r="K503" s="237"/>
      <c r="L503" s="242"/>
      <c r="M503" s="243"/>
      <c r="N503" s="244"/>
      <c r="O503" s="244"/>
      <c r="P503" s="244"/>
      <c r="Q503" s="244"/>
      <c r="R503" s="244"/>
      <c r="S503" s="244"/>
      <c r="T503" s="245"/>
      <c r="AT503" s="246" t="s">
        <v>417</v>
      </c>
      <c r="AU503" s="246" t="s">
        <v>94</v>
      </c>
      <c r="AV503" s="14" t="s">
        <v>415</v>
      </c>
      <c r="AW503" s="14" t="s">
        <v>43</v>
      </c>
      <c r="AX503" s="14" t="s">
        <v>23</v>
      </c>
      <c r="AY503" s="246" t="s">
        <v>406</v>
      </c>
    </row>
    <row r="504" spans="2:65" s="1" customFormat="1" ht="22.5" customHeight="1" x14ac:dyDescent="0.3">
      <c r="B504" s="37"/>
      <c r="C504" s="201" t="s">
        <v>940</v>
      </c>
      <c r="D504" s="201" t="s">
        <v>410</v>
      </c>
      <c r="E504" s="202" t="s">
        <v>941</v>
      </c>
      <c r="F504" s="203" t="s">
        <v>942</v>
      </c>
      <c r="G504" s="204" t="s">
        <v>466</v>
      </c>
      <c r="H504" s="205">
        <v>100.73699999999999</v>
      </c>
      <c r="I504" s="206"/>
      <c r="J504" s="207">
        <f>ROUND(I504*H504,2)</f>
        <v>0</v>
      </c>
      <c r="K504" s="203" t="s">
        <v>414</v>
      </c>
      <c r="L504" s="57"/>
      <c r="M504" s="208" t="s">
        <v>36</v>
      </c>
      <c r="N504" s="209" t="s">
        <v>50</v>
      </c>
      <c r="O504" s="38"/>
      <c r="P504" s="210">
        <f>O504*H504</f>
        <v>0</v>
      </c>
      <c r="Q504" s="210">
        <v>0</v>
      </c>
      <c r="R504" s="210">
        <f>Q504*H504</f>
        <v>0</v>
      </c>
      <c r="S504" s="210">
        <v>0</v>
      </c>
      <c r="T504" s="211">
        <f>S504*H504</f>
        <v>0</v>
      </c>
      <c r="AR504" s="19" t="s">
        <v>415</v>
      </c>
      <c r="AT504" s="19" t="s">
        <v>410</v>
      </c>
      <c r="AU504" s="19" t="s">
        <v>94</v>
      </c>
      <c r="AY504" s="19" t="s">
        <v>406</v>
      </c>
      <c r="BE504" s="212">
        <f>IF(N504="základní",J504,0)</f>
        <v>0</v>
      </c>
      <c r="BF504" s="212">
        <f>IF(N504="snížená",J504,0)</f>
        <v>0</v>
      </c>
      <c r="BG504" s="212">
        <f>IF(N504="zákl. přenesená",J504,0)</f>
        <v>0</v>
      </c>
      <c r="BH504" s="212">
        <f>IF(N504="sníž. přenesená",J504,0)</f>
        <v>0</v>
      </c>
      <c r="BI504" s="212">
        <f>IF(N504="nulová",J504,0)</f>
        <v>0</v>
      </c>
      <c r="BJ504" s="19" t="s">
        <v>23</v>
      </c>
      <c r="BK504" s="212">
        <f>ROUND(I504*H504,2)</f>
        <v>0</v>
      </c>
      <c r="BL504" s="19" t="s">
        <v>415</v>
      </c>
      <c r="BM504" s="19" t="s">
        <v>943</v>
      </c>
    </row>
    <row r="505" spans="2:65" s="1" customFormat="1" ht="22.5" customHeight="1" x14ac:dyDescent="0.3">
      <c r="B505" s="37"/>
      <c r="C505" s="201" t="s">
        <v>944</v>
      </c>
      <c r="D505" s="201" t="s">
        <v>410</v>
      </c>
      <c r="E505" s="202" t="s">
        <v>945</v>
      </c>
      <c r="F505" s="203" t="s">
        <v>946</v>
      </c>
      <c r="G505" s="204" t="s">
        <v>466</v>
      </c>
      <c r="H505" s="205">
        <v>230.89599999999999</v>
      </c>
      <c r="I505" s="206"/>
      <c r="J505" s="207">
        <f>ROUND(I505*H505,2)</f>
        <v>0</v>
      </c>
      <c r="K505" s="203" t="s">
        <v>414</v>
      </c>
      <c r="L505" s="57"/>
      <c r="M505" s="208" t="s">
        <v>36</v>
      </c>
      <c r="N505" s="209" t="s">
        <v>50</v>
      </c>
      <c r="O505" s="38"/>
      <c r="P505" s="210">
        <f>O505*H505</f>
        <v>0</v>
      </c>
      <c r="Q505" s="210">
        <v>6.6790000000000002E-2</v>
      </c>
      <c r="R505" s="210">
        <f>Q505*H505</f>
        <v>15.42154384</v>
      </c>
      <c r="S505" s="210">
        <v>0</v>
      </c>
      <c r="T505" s="211">
        <f>S505*H505</f>
        <v>0</v>
      </c>
      <c r="AR505" s="19" t="s">
        <v>415</v>
      </c>
      <c r="AT505" s="19" t="s">
        <v>410</v>
      </c>
      <c r="AU505" s="19" t="s">
        <v>94</v>
      </c>
      <c r="AY505" s="19" t="s">
        <v>406</v>
      </c>
      <c r="BE505" s="212">
        <f>IF(N505="základní",J505,0)</f>
        <v>0</v>
      </c>
      <c r="BF505" s="212">
        <f>IF(N505="snížená",J505,0)</f>
        <v>0</v>
      </c>
      <c r="BG505" s="212">
        <f>IF(N505="zákl. přenesená",J505,0)</f>
        <v>0</v>
      </c>
      <c r="BH505" s="212">
        <f>IF(N505="sníž. přenesená",J505,0)</f>
        <v>0</v>
      </c>
      <c r="BI505" s="212">
        <f>IF(N505="nulová",J505,0)</f>
        <v>0</v>
      </c>
      <c r="BJ505" s="19" t="s">
        <v>23</v>
      </c>
      <c r="BK505" s="212">
        <f>ROUND(I505*H505,2)</f>
        <v>0</v>
      </c>
      <c r="BL505" s="19" t="s">
        <v>415</v>
      </c>
      <c r="BM505" s="19" t="s">
        <v>947</v>
      </c>
    </row>
    <row r="506" spans="2:65" s="12" customFormat="1" x14ac:dyDescent="0.3">
      <c r="B506" s="213"/>
      <c r="C506" s="214"/>
      <c r="D506" s="215" t="s">
        <v>417</v>
      </c>
      <c r="E506" s="216" t="s">
        <v>36</v>
      </c>
      <c r="F506" s="217" t="s">
        <v>763</v>
      </c>
      <c r="G506" s="214"/>
      <c r="H506" s="218" t="s">
        <v>36</v>
      </c>
      <c r="I506" s="219"/>
      <c r="J506" s="214"/>
      <c r="K506" s="214"/>
      <c r="L506" s="220"/>
      <c r="M506" s="221"/>
      <c r="N506" s="222"/>
      <c r="O506" s="222"/>
      <c r="P506" s="222"/>
      <c r="Q506" s="222"/>
      <c r="R506" s="222"/>
      <c r="S506" s="222"/>
      <c r="T506" s="223"/>
      <c r="AT506" s="224" t="s">
        <v>417</v>
      </c>
      <c r="AU506" s="224" t="s">
        <v>94</v>
      </c>
      <c r="AV506" s="12" t="s">
        <v>23</v>
      </c>
      <c r="AW506" s="12" t="s">
        <v>43</v>
      </c>
      <c r="AX506" s="12" t="s">
        <v>79</v>
      </c>
      <c r="AY506" s="224" t="s">
        <v>406</v>
      </c>
    </row>
    <row r="507" spans="2:65" s="13" customFormat="1" x14ac:dyDescent="0.3">
      <c r="B507" s="225"/>
      <c r="C507" s="226"/>
      <c r="D507" s="215" t="s">
        <v>417</v>
      </c>
      <c r="E507" s="227" t="s">
        <v>36</v>
      </c>
      <c r="F507" s="228" t="s">
        <v>948</v>
      </c>
      <c r="G507" s="226"/>
      <c r="H507" s="229">
        <v>87.552000000000007</v>
      </c>
      <c r="I507" s="230"/>
      <c r="J507" s="226"/>
      <c r="K507" s="226"/>
      <c r="L507" s="231"/>
      <c r="M507" s="232"/>
      <c r="N507" s="233"/>
      <c r="O507" s="233"/>
      <c r="P507" s="233"/>
      <c r="Q507" s="233"/>
      <c r="R507" s="233"/>
      <c r="S507" s="233"/>
      <c r="T507" s="234"/>
      <c r="AT507" s="235" t="s">
        <v>417</v>
      </c>
      <c r="AU507" s="235" t="s">
        <v>94</v>
      </c>
      <c r="AV507" s="13" t="s">
        <v>87</v>
      </c>
      <c r="AW507" s="13" t="s">
        <v>43</v>
      </c>
      <c r="AX507" s="13" t="s">
        <v>79</v>
      </c>
      <c r="AY507" s="235" t="s">
        <v>406</v>
      </c>
    </row>
    <row r="508" spans="2:65" s="13" customFormat="1" x14ac:dyDescent="0.3">
      <c r="B508" s="225"/>
      <c r="C508" s="226"/>
      <c r="D508" s="215" t="s">
        <v>417</v>
      </c>
      <c r="E508" s="227" t="s">
        <v>36</v>
      </c>
      <c r="F508" s="228" t="s">
        <v>949</v>
      </c>
      <c r="G508" s="226"/>
      <c r="H508" s="229">
        <v>47.328000000000003</v>
      </c>
      <c r="I508" s="230"/>
      <c r="J508" s="226"/>
      <c r="K508" s="226"/>
      <c r="L508" s="231"/>
      <c r="M508" s="232"/>
      <c r="N508" s="233"/>
      <c r="O508" s="233"/>
      <c r="P508" s="233"/>
      <c r="Q508" s="233"/>
      <c r="R508" s="233"/>
      <c r="S508" s="233"/>
      <c r="T508" s="234"/>
      <c r="AT508" s="235" t="s">
        <v>417</v>
      </c>
      <c r="AU508" s="235" t="s">
        <v>94</v>
      </c>
      <c r="AV508" s="13" t="s">
        <v>87</v>
      </c>
      <c r="AW508" s="13" t="s">
        <v>43</v>
      </c>
      <c r="AX508" s="13" t="s">
        <v>79</v>
      </c>
      <c r="AY508" s="235" t="s">
        <v>406</v>
      </c>
    </row>
    <row r="509" spans="2:65" s="13" customFormat="1" x14ac:dyDescent="0.3">
      <c r="B509" s="225"/>
      <c r="C509" s="226"/>
      <c r="D509" s="215" t="s">
        <v>417</v>
      </c>
      <c r="E509" s="227" t="s">
        <v>36</v>
      </c>
      <c r="F509" s="228" t="s">
        <v>950</v>
      </c>
      <c r="G509" s="226"/>
      <c r="H509" s="229">
        <v>48.008000000000003</v>
      </c>
      <c r="I509" s="230"/>
      <c r="J509" s="226"/>
      <c r="K509" s="226"/>
      <c r="L509" s="231"/>
      <c r="M509" s="232"/>
      <c r="N509" s="233"/>
      <c r="O509" s="233"/>
      <c r="P509" s="233"/>
      <c r="Q509" s="233"/>
      <c r="R509" s="233"/>
      <c r="S509" s="233"/>
      <c r="T509" s="234"/>
      <c r="AT509" s="235" t="s">
        <v>417</v>
      </c>
      <c r="AU509" s="235" t="s">
        <v>94</v>
      </c>
      <c r="AV509" s="13" t="s">
        <v>87</v>
      </c>
      <c r="AW509" s="13" t="s">
        <v>43</v>
      </c>
      <c r="AX509" s="13" t="s">
        <v>79</v>
      </c>
      <c r="AY509" s="235" t="s">
        <v>406</v>
      </c>
    </row>
    <row r="510" spans="2:65" s="13" customFormat="1" x14ac:dyDescent="0.3">
      <c r="B510" s="225"/>
      <c r="C510" s="226"/>
      <c r="D510" s="215" t="s">
        <v>417</v>
      </c>
      <c r="E510" s="227" t="s">
        <v>36</v>
      </c>
      <c r="F510" s="228" t="s">
        <v>951</v>
      </c>
      <c r="G510" s="226"/>
      <c r="H510" s="229">
        <v>48.008000000000003</v>
      </c>
      <c r="I510" s="230"/>
      <c r="J510" s="226"/>
      <c r="K510" s="226"/>
      <c r="L510" s="231"/>
      <c r="M510" s="232"/>
      <c r="N510" s="233"/>
      <c r="O510" s="233"/>
      <c r="P510" s="233"/>
      <c r="Q510" s="233"/>
      <c r="R510" s="233"/>
      <c r="S510" s="233"/>
      <c r="T510" s="234"/>
      <c r="AT510" s="235" t="s">
        <v>417</v>
      </c>
      <c r="AU510" s="235" t="s">
        <v>94</v>
      </c>
      <c r="AV510" s="13" t="s">
        <v>87</v>
      </c>
      <c r="AW510" s="13" t="s">
        <v>43</v>
      </c>
      <c r="AX510" s="13" t="s">
        <v>79</v>
      </c>
      <c r="AY510" s="235" t="s">
        <v>406</v>
      </c>
    </row>
    <row r="511" spans="2:65" s="14" customFormat="1" x14ac:dyDescent="0.3">
      <c r="B511" s="236"/>
      <c r="C511" s="237"/>
      <c r="D511" s="247" t="s">
        <v>417</v>
      </c>
      <c r="E511" s="248" t="s">
        <v>36</v>
      </c>
      <c r="F511" s="249" t="s">
        <v>421</v>
      </c>
      <c r="G511" s="237"/>
      <c r="H511" s="250">
        <v>230.89599999999999</v>
      </c>
      <c r="I511" s="241"/>
      <c r="J511" s="237"/>
      <c r="K511" s="237"/>
      <c r="L511" s="242"/>
      <c r="M511" s="243"/>
      <c r="N511" s="244"/>
      <c r="O511" s="244"/>
      <c r="P511" s="244"/>
      <c r="Q511" s="244"/>
      <c r="R511" s="244"/>
      <c r="S511" s="244"/>
      <c r="T511" s="245"/>
      <c r="AT511" s="246" t="s">
        <v>417</v>
      </c>
      <c r="AU511" s="246" t="s">
        <v>94</v>
      </c>
      <c r="AV511" s="14" t="s">
        <v>415</v>
      </c>
      <c r="AW511" s="14" t="s">
        <v>43</v>
      </c>
      <c r="AX511" s="14" t="s">
        <v>23</v>
      </c>
      <c r="AY511" s="246" t="s">
        <v>406</v>
      </c>
    </row>
    <row r="512" spans="2:65" s="1" customFormat="1" ht="22.5" customHeight="1" x14ac:dyDescent="0.3">
      <c r="B512" s="37"/>
      <c r="C512" s="201" t="s">
        <v>952</v>
      </c>
      <c r="D512" s="201" t="s">
        <v>410</v>
      </c>
      <c r="E512" s="202" t="s">
        <v>953</v>
      </c>
      <c r="F512" s="203" t="s">
        <v>954</v>
      </c>
      <c r="G512" s="204" t="s">
        <v>536</v>
      </c>
      <c r="H512" s="205">
        <v>16420.259999999998</v>
      </c>
      <c r="I512" s="206"/>
      <c r="J512" s="207">
        <f>ROUND(I512*H512,2)</f>
        <v>0</v>
      </c>
      <c r="K512" s="203" t="s">
        <v>414</v>
      </c>
      <c r="L512" s="57"/>
      <c r="M512" s="208" t="s">
        <v>36</v>
      </c>
      <c r="N512" s="209" t="s">
        <v>50</v>
      </c>
      <c r="O512" s="38"/>
      <c r="P512" s="210">
        <f>O512*H512</f>
        <v>0</v>
      </c>
      <c r="Q512" s="210">
        <v>2.5999999999999998E-4</v>
      </c>
      <c r="R512" s="210">
        <f>Q512*H512</f>
        <v>4.2692675999999992</v>
      </c>
      <c r="S512" s="210">
        <v>0</v>
      </c>
      <c r="T512" s="211">
        <f>S512*H512</f>
        <v>0</v>
      </c>
      <c r="AR512" s="19" t="s">
        <v>415</v>
      </c>
      <c r="AT512" s="19" t="s">
        <v>410</v>
      </c>
      <c r="AU512" s="19" t="s">
        <v>94</v>
      </c>
      <c r="AY512" s="19" t="s">
        <v>406</v>
      </c>
      <c r="BE512" s="212">
        <f>IF(N512="základní",J512,0)</f>
        <v>0</v>
      </c>
      <c r="BF512" s="212">
        <f>IF(N512="snížená",J512,0)</f>
        <v>0</v>
      </c>
      <c r="BG512" s="212">
        <f>IF(N512="zákl. přenesená",J512,0)</f>
        <v>0</v>
      </c>
      <c r="BH512" s="212">
        <f>IF(N512="sníž. přenesená",J512,0)</f>
        <v>0</v>
      </c>
      <c r="BI512" s="212">
        <f>IF(N512="nulová",J512,0)</f>
        <v>0</v>
      </c>
      <c r="BJ512" s="19" t="s">
        <v>23</v>
      </c>
      <c r="BK512" s="212">
        <f>ROUND(I512*H512,2)</f>
        <v>0</v>
      </c>
      <c r="BL512" s="19" t="s">
        <v>415</v>
      </c>
      <c r="BM512" s="19" t="s">
        <v>955</v>
      </c>
    </row>
    <row r="513" spans="2:65" s="13" customFormat="1" x14ac:dyDescent="0.3">
      <c r="B513" s="225"/>
      <c r="C513" s="226"/>
      <c r="D513" s="215" t="s">
        <v>417</v>
      </c>
      <c r="E513" s="227" t="s">
        <v>330</v>
      </c>
      <c r="F513" s="228" t="s">
        <v>956</v>
      </c>
      <c r="G513" s="226"/>
      <c r="H513" s="229">
        <v>6197.76</v>
      </c>
      <c r="I513" s="230"/>
      <c r="J513" s="226"/>
      <c r="K513" s="226"/>
      <c r="L513" s="231"/>
      <c r="M513" s="232"/>
      <c r="N513" s="233"/>
      <c r="O513" s="233"/>
      <c r="P513" s="233"/>
      <c r="Q513" s="233"/>
      <c r="R513" s="233"/>
      <c r="S513" s="233"/>
      <c r="T513" s="234"/>
      <c r="AT513" s="235" t="s">
        <v>417</v>
      </c>
      <c r="AU513" s="235" t="s">
        <v>94</v>
      </c>
      <c r="AV513" s="13" t="s">
        <v>87</v>
      </c>
      <c r="AW513" s="13" t="s">
        <v>43</v>
      </c>
      <c r="AX513" s="13" t="s">
        <v>79</v>
      </c>
      <c r="AY513" s="235" t="s">
        <v>406</v>
      </c>
    </row>
    <row r="514" spans="2:65" s="13" customFormat="1" x14ac:dyDescent="0.3">
      <c r="B514" s="225"/>
      <c r="C514" s="226"/>
      <c r="D514" s="215" t="s">
        <v>417</v>
      </c>
      <c r="E514" s="227" t="s">
        <v>325</v>
      </c>
      <c r="F514" s="228" t="s">
        <v>957</v>
      </c>
      <c r="G514" s="226"/>
      <c r="H514" s="229">
        <v>3182.7</v>
      </c>
      <c r="I514" s="230"/>
      <c r="J514" s="226"/>
      <c r="K514" s="226"/>
      <c r="L514" s="231"/>
      <c r="M514" s="232"/>
      <c r="N514" s="233"/>
      <c r="O514" s="233"/>
      <c r="P514" s="233"/>
      <c r="Q514" s="233"/>
      <c r="R514" s="233"/>
      <c r="S514" s="233"/>
      <c r="T514" s="234"/>
      <c r="AT514" s="235" t="s">
        <v>417</v>
      </c>
      <c r="AU514" s="235" t="s">
        <v>94</v>
      </c>
      <c r="AV514" s="13" t="s">
        <v>87</v>
      </c>
      <c r="AW514" s="13" t="s">
        <v>43</v>
      </c>
      <c r="AX514" s="13" t="s">
        <v>79</v>
      </c>
      <c r="AY514" s="235" t="s">
        <v>406</v>
      </c>
    </row>
    <row r="515" spans="2:65" s="13" customFormat="1" x14ac:dyDescent="0.3">
      <c r="B515" s="225"/>
      <c r="C515" s="226"/>
      <c r="D515" s="215" t="s">
        <v>417</v>
      </c>
      <c r="E515" s="227" t="s">
        <v>327</v>
      </c>
      <c r="F515" s="228" t="s">
        <v>958</v>
      </c>
      <c r="G515" s="226"/>
      <c r="H515" s="229">
        <v>3233.38</v>
      </c>
      <c r="I515" s="230"/>
      <c r="J515" s="226"/>
      <c r="K515" s="226"/>
      <c r="L515" s="231"/>
      <c r="M515" s="232"/>
      <c r="N515" s="233"/>
      <c r="O515" s="233"/>
      <c r="P515" s="233"/>
      <c r="Q515" s="233"/>
      <c r="R515" s="233"/>
      <c r="S515" s="233"/>
      <c r="T515" s="234"/>
      <c r="AT515" s="235" t="s">
        <v>417</v>
      </c>
      <c r="AU515" s="235" t="s">
        <v>94</v>
      </c>
      <c r="AV515" s="13" t="s">
        <v>87</v>
      </c>
      <c r="AW515" s="13" t="s">
        <v>43</v>
      </c>
      <c r="AX515" s="13" t="s">
        <v>79</v>
      </c>
      <c r="AY515" s="235" t="s">
        <v>406</v>
      </c>
    </row>
    <row r="516" spans="2:65" s="13" customFormat="1" x14ac:dyDescent="0.3">
      <c r="B516" s="225"/>
      <c r="C516" s="226"/>
      <c r="D516" s="215" t="s">
        <v>417</v>
      </c>
      <c r="E516" s="227" t="s">
        <v>329</v>
      </c>
      <c r="F516" s="228" t="s">
        <v>959</v>
      </c>
      <c r="G516" s="226"/>
      <c r="H516" s="229">
        <v>3233.38</v>
      </c>
      <c r="I516" s="230"/>
      <c r="J516" s="226"/>
      <c r="K516" s="226"/>
      <c r="L516" s="231"/>
      <c r="M516" s="232"/>
      <c r="N516" s="233"/>
      <c r="O516" s="233"/>
      <c r="P516" s="233"/>
      <c r="Q516" s="233"/>
      <c r="R516" s="233"/>
      <c r="S516" s="233"/>
      <c r="T516" s="234"/>
      <c r="AT516" s="235" t="s">
        <v>417</v>
      </c>
      <c r="AU516" s="235" t="s">
        <v>94</v>
      </c>
      <c r="AV516" s="13" t="s">
        <v>87</v>
      </c>
      <c r="AW516" s="13" t="s">
        <v>43</v>
      </c>
      <c r="AX516" s="13" t="s">
        <v>79</v>
      </c>
      <c r="AY516" s="235" t="s">
        <v>406</v>
      </c>
    </row>
    <row r="517" spans="2:65" s="13" customFormat="1" x14ac:dyDescent="0.3">
      <c r="B517" s="225"/>
      <c r="C517" s="226"/>
      <c r="D517" s="215" t="s">
        <v>417</v>
      </c>
      <c r="E517" s="227" t="s">
        <v>960</v>
      </c>
      <c r="F517" s="228" t="s">
        <v>961</v>
      </c>
      <c r="G517" s="226"/>
      <c r="H517" s="229">
        <v>573.04</v>
      </c>
      <c r="I517" s="230"/>
      <c r="J517" s="226"/>
      <c r="K517" s="226"/>
      <c r="L517" s="231"/>
      <c r="M517" s="232"/>
      <c r="N517" s="233"/>
      <c r="O517" s="233"/>
      <c r="P517" s="233"/>
      <c r="Q517" s="233"/>
      <c r="R517" s="233"/>
      <c r="S517" s="233"/>
      <c r="T517" s="234"/>
      <c r="AT517" s="235" t="s">
        <v>417</v>
      </c>
      <c r="AU517" s="235" t="s">
        <v>94</v>
      </c>
      <c r="AV517" s="13" t="s">
        <v>87</v>
      </c>
      <c r="AW517" s="13" t="s">
        <v>43</v>
      </c>
      <c r="AX517" s="13" t="s">
        <v>79</v>
      </c>
      <c r="AY517" s="235" t="s">
        <v>406</v>
      </c>
    </row>
    <row r="518" spans="2:65" s="14" customFormat="1" x14ac:dyDescent="0.3">
      <c r="B518" s="236"/>
      <c r="C518" s="237"/>
      <c r="D518" s="247" t="s">
        <v>417</v>
      </c>
      <c r="E518" s="248" t="s">
        <v>962</v>
      </c>
      <c r="F518" s="249" t="s">
        <v>421</v>
      </c>
      <c r="G518" s="237"/>
      <c r="H518" s="250">
        <v>16420.259999999998</v>
      </c>
      <c r="I518" s="241"/>
      <c r="J518" s="237"/>
      <c r="K518" s="237"/>
      <c r="L518" s="242"/>
      <c r="M518" s="243"/>
      <c r="N518" s="244"/>
      <c r="O518" s="244"/>
      <c r="P518" s="244"/>
      <c r="Q518" s="244"/>
      <c r="R518" s="244"/>
      <c r="S518" s="244"/>
      <c r="T518" s="245"/>
      <c r="AT518" s="246" t="s">
        <v>417</v>
      </c>
      <c r="AU518" s="246" t="s">
        <v>94</v>
      </c>
      <c r="AV518" s="14" t="s">
        <v>415</v>
      </c>
      <c r="AW518" s="14" t="s">
        <v>43</v>
      </c>
      <c r="AX518" s="14" t="s">
        <v>23</v>
      </c>
      <c r="AY518" s="246" t="s">
        <v>406</v>
      </c>
    </row>
    <row r="519" spans="2:65" s="1" customFormat="1" ht="22.5" customHeight="1" x14ac:dyDescent="0.3">
      <c r="B519" s="37"/>
      <c r="C519" s="268" t="s">
        <v>963</v>
      </c>
      <c r="D519" s="268" t="s">
        <v>533</v>
      </c>
      <c r="E519" s="269" t="s">
        <v>964</v>
      </c>
      <c r="F519" s="270" t="s">
        <v>965</v>
      </c>
      <c r="G519" s="271" t="s">
        <v>501</v>
      </c>
      <c r="H519" s="272">
        <v>4.2560000000000002</v>
      </c>
      <c r="I519" s="273"/>
      <c r="J519" s="274">
        <f>ROUND(I519*H519,2)</f>
        <v>0</v>
      </c>
      <c r="K519" s="270" t="s">
        <v>414</v>
      </c>
      <c r="L519" s="275"/>
      <c r="M519" s="276" t="s">
        <v>36</v>
      </c>
      <c r="N519" s="277" t="s">
        <v>50</v>
      </c>
      <c r="O519" s="38"/>
      <c r="P519" s="210">
        <f>O519*H519</f>
        <v>0</v>
      </c>
      <c r="Q519" s="210">
        <v>1</v>
      </c>
      <c r="R519" s="210">
        <f>Q519*H519</f>
        <v>4.2560000000000002</v>
      </c>
      <c r="S519" s="210">
        <v>0</v>
      </c>
      <c r="T519" s="211">
        <f>S519*H519</f>
        <v>0</v>
      </c>
      <c r="AR519" s="19" t="s">
        <v>457</v>
      </c>
      <c r="AT519" s="19" t="s">
        <v>533</v>
      </c>
      <c r="AU519" s="19" t="s">
        <v>94</v>
      </c>
      <c r="AY519" s="19" t="s">
        <v>406</v>
      </c>
      <c r="BE519" s="212">
        <f>IF(N519="základní",J519,0)</f>
        <v>0</v>
      </c>
      <c r="BF519" s="212">
        <f>IF(N519="snížená",J519,0)</f>
        <v>0</v>
      </c>
      <c r="BG519" s="212">
        <f>IF(N519="zákl. přenesená",J519,0)</f>
        <v>0</v>
      </c>
      <c r="BH519" s="212">
        <f>IF(N519="sníž. přenesená",J519,0)</f>
        <v>0</v>
      </c>
      <c r="BI519" s="212">
        <f>IF(N519="nulová",J519,0)</f>
        <v>0</v>
      </c>
      <c r="BJ519" s="19" t="s">
        <v>23</v>
      </c>
      <c r="BK519" s="212">
        <f>ROUND(I519*H519,2)</f>
        <v>0</v>
      </c>
      <c r="BL519" s="19" t="s">
        <v>415</v>
      </c>
      <c r="BM519" s="19" t="s">
        <v>966</v>
      </c>
    </row>
    <row r="520" spans="2:65" s="12" customFormat="1" x14ac:dyDescent="0.3">
      <c r="B520" s="213"/>
      <c r="C520" s="214"/>
      <c r="D520" s="215" t="s">
        <v>417</v>
      </c>
      <c r="E520" s="216" t="s">
        <v>36</v>
      </c>
      <c r="F520" s="217" t="s">
        <v>967</v>
      </c>
      <c r="G520" s="214"/>
      <c r="H520" s="218" t="s">
        <v>36</v>
      </c>
      <c r="I520" s="219"/>
      <c r="J520" s="214"/>
      <c r="K520" s="214"/>
      <c r="L520" s="220"/>
      <c r="M520" s="221"/>
      <c r="N520" s="222"/>
      <c r="O520" s="222"/>
      <c r="P520" s="222"/>
      <c r="Q520" s="222"/>
      <c r="R520" s="222"/>
      <c r="S520" s="222"/>
      <c r="T520" s="223"/>
      <c r="AT520" s="224" t="s">
        <v>417</v>
      </c>
      <c r="AU520" s="224" t="s">
        <v>94</v>
      </c>
      <c r="AV520" s="12" t="s">
        <v>23</v>
      </c>
      <c r="AW520" s="12" t="s">
        <v>43</v>
      </c>
      <c r="AX520" s="12" t="s">
        <v>79</v>
      </c>
      <c r="AY520" s="224" t="s">
        <v>406</v>
      </c>
    </row>
    <row r="521" spans="2:65" s="13" customFormat="1" x14ac:dyDescent="0.3">
      <c r="B521" s="225"/>
      <c r="C521" s="226"/>
      <c r="D521" s="247" t="s">
        <v>417</v>
      </c>
      <c r="E521" s="251" t="s">
        <v>36</v>
      </c>
      <c r="F521" s="252" t="s">
        <v>968</v>
      </c>
      <c r="G521" s="226"/>
      <c r="H521" s="253">
        <v>4.2560000000000002</v>
      </c>
      <c r="I521" s="230"/>
      <c r="J521" s="226"/>
      <c r="K521" s="226"/>
      <c r="L521" s="231"/>
      <c r="M521" s="232"/>
      <c r="N521" s="233"/>
      <c r="O521" s="233"/>
      <c r="P521" s="233"/>
      <c r="Q521" s="233"/>
      <c r="R521" s="233"/>
      <c r="S521" s="233"/>
      <c r="T521" s="234"/>
      <c r="AT521" s="235" t="s">
        <v>417</v>
      </c>
      <c r="AU521" s="235" t="s">
        <v>94</v>
      </c>
      <c r="AV521" s="13" t="s">
        <v>87</v>
      </c>
      <c r="AW521" s="13" t="s">
        <v>43</v>
      </c>
      <c r="AX521" s="13" t="s">
        <v>23</v>
      </c>
      <c r="AY521" s="235" t="s">
        <v>406</v>
      </c>
    </row>
    <row r="522" spans="2:65" s="1" customFormat="1" ht="22.5" customHeight="1" x14ac:dyDescent="0.3">
      <c r="B522" s="37"/>
      <c r="C522" s="268" t="s">
        <v>969</v>
      </c>
      <c r="D522" s="268" t="s">
        <v>533</v>
      </c>
      <c r="E522" s="269" t="s">
        <v>970</v>
      </c>
      <c r="F522" s="270" t="s">
        <v>971</v>
      </c>
      <c r="G522" s="271" t="s">
        <v>501</v>
      </c>
      <c r="H522" s="272">
        <v>2.1280000000000001</v>
      </c>
      <c r="I522" s="273"/>
      <c r="J522" s="274">
        <f>ROUND(I522*H522,2)</f>
        <v>0</v>
      </c>
      <c r="K522" s="270" t="s">
        <v>36</v>
      </c>
      <c r="L522" s="275"/>
      <c r="M522" s="276" t="s">
        <v>36</v>
      </c>
      <c r="N522" s="277" t="s">
        <v>50</v>
      </c>
      <c r="O522" s="38"/>
      <c r="P522" s="210">
        <f>O522*H522</f>
        <v>0</v>
      </c>
      <c r="Q522" s="210">
        <v>1</v>
      </c>
      <c r="R522" s="210">
        <f>Q522*H522</f>
        <v>2.1280000000000001</v>
      </c>
      <c r="S522" s="210">
        <v>0</v>
      </c>
      <c r="T522" s="211">
        <f>S522*H522</f>
        <v>0</v>
      </c>
      <c r="AR522" s="19" t="s">
        <v>457</v>
      </c>
      <c r="AT522" s="19" t="s">
        <v>533</v>
      </c>
      <c r="AU522" s="19" t="s">
        <v>94</v>
      </c>
      <c r="AY522" s="19" t="s">
        <v>406</v>
      </c>
      <c r="BE522" s="212">
        <f>IF(N522="základní",J522,0)</f>
        <v>0</v>
      </c>
      <c r="BF522" s="212">
        <f>IF(N522="snížená",J522,0)</f>
        <v>0</v>
      </c>
      <c r="BG522" s="212">
        <f>IF(N522="zákl. přenesená",J522,0)</f>
        <v>0</v>
      </c>
      <c r="BH522" s="212">
        <f>IF(N522="sníž. přenesená",J522,0)</f>
        <v>0</v>
      </c>
      <c r="BI522" s="212">
        <f>IF(N522="nulová",J522,0)</f>
        <v>0</v>
      </c>
      <c r="BJ522" s="19" t="s">
        <v>23</v>
      </c>
      <c r="BK522" s="212">
        <f>ROUND(I522*H522,2)</f>
        <v>0</v>
      </c>
      <c r="BL522" s="19" t="s">
        <v>415</v>
      </c>
      <c r="BM522" s="19" t="s">
        <v>972</v>
      </c>
    </row>
    <row r="523" spans="2:65" s="12" customFormat="1" x14ac:dyDescent="0.3">
      <c r="B523" s="213"/>
      <c r="C523" s="214"/>
      <c r="D523" s="215" t="s">
        <v>417</v>
      </c>
      <c r="E523" s="216" t="s">
        <v>36</v>
      </c>
      <c r="F523" s="217" t="s">
        <v>967</v>
      </c>
      <c r="G523" s="214"/>
      <c r="H523" s="218" t="s">
        <v>36</v>
      </c>
      <c r="I523" s="219"/>
      <c r="J523" s="214"/>
      <c r="K523" s="214"/>
      <c r="L523" s="220"/>
      <c r="M523" s="221"/>
      <c r="N523" s="222"/>
      <c r="O523" s="222"/>
      <c r="P523" s="222"/>
      <c r="Q523" s="222"/>
      <c r="R523" s="222"/>
      <c r="S523" s="222"/>
      <c r="T523" s="223"/>
      <c r="AT523" s="224" t="s">
        <v>417</v>
      </c>
      <c r="AU523" s="224" t="s">
        <v>94</v>
      </c>
      <c r="AV523" s="12" t="s">
        <v>23</v>
      </c>
      <c r="AW523" s="12" t="s">
        <v>43</v>
      </c>
      <c r="AX523" s="12" t="s">
        <v>79</v>
      </c>
      <c r="AY523" s="224" t="s">
        <v>406</v>
      </c>
    </row>
    <row r="524" spans="2:65" s="13" customFormat="1" x14ac:dyDescent="0.3">
      <c r="B524" s="225"/>
      <c r="C524" s="226"/>
      <c r="D524" s="215" t="s">
        <v>417</v>
      </c>
      <c r="E524" s="227" t="s">
        <v>36</v>
      </c>
      <c r="F524" s="228" t="s">
        <v>973</v>
      </c>
      <c r="G524" s="226"/>
      <c r="H524" s="229">
        <v>2.1280000000000001</v>
      </c>
      <c r="I524" s="230"/>
      <c r="J524" s="226"/>
      <c r="K524" s="226"/>
      <c r="L524" s="231"/>
      <c r="M524" s="232"/>
      <c r="N524" s="233"/>
      <c r="O524" s="233"/>
      <c r="P524" s="233"/>
      <c r="Q524" s="233"/>
      <c r="R524" s="233"/>
      <c r="S524" s="233"/>
      <c r="T524" s="234"/>
      <c r="AT524" s="235" t="s">
        <v>417</v>
      </c>
      <c r="AU524" s="235" t="s">
        <v>94</v>
      </c>
      <c r="AV524" s="13" t="s">
        <v>87</v>
      </c>
      <c r="AW524" s="13" t="s">
        <v>43</v>
      </c>
      <c r="AX524" s="13" t="s">
        <v>79</v>
      </c>
      <c r="AY524" s="235" t="s">
        <v>406</v>
      </c>
    </row>
    <row r="525" spans="2:65" s="14" customFormat="1" x14ac:dyDescent="0.3">
      <c r="B525" s="236"/>
      <c r="C525" s="237"/>
      <c r="D525" s="247" t="s">
        <v>417</v>
      </c>
      <c r="E525" s="248" t="s">
        <v>265</v>
      </c>
      <c r="F525" s="249" t="s">
        <v>421</v>
      </c>
      <c r="G525" s="237"/>
      <c r="H525" s="250">
        <v>2.1280000000000001</v>
      </c>
      <c r="I525" s="241"/>
      <c r="J525" s="237"/>
      <c r="K525" s="237"/>
      <c r="L525" s="242"/>
      <c r="M525" s="243"/>
      <c r="N525" s="244"/>
      <c r="O525" s="244"/>
      <c r="P525" s="244"/>
      <c r="Q525" s="244"/>
      <c r="R525" s="244"/>
      <c r="S525" s="244"/>
      <c r="T525" s="245"/>
      <c r="AT525" s="246" t="s">
        <v>417</v>
      </c>
      <c r="AU525" s="246" t="s">
        <v>94</v>
      </c>
      <c r="AV525" s="14" t="s">
        <v>415</v>
      </c>
      <c r="AW525" s="14" t="s">
        <v>43</v>
      </c>
      <c r="AX525" s="14" t="s">
        <v>23</v>
      </c>
      <c r="AY525" s="246" t="s">
        <v>406</v>
      </c>
    </row>
    <row r="526" spans="2:65" s="1" customFormat="1" ht="22.5" customHeight="1" x14ac:dyDescent="0.3">
      <c r="B526" s="37"/>
      <c r="C526" s="268" t="s">
        <v>974</v>
      </c>
      <c r="D526" s="268" t="s">
        <v>533</v>
      </c>
      <c r="E526" s="269" t="s">
        <v>975</v>
      </c>
      <c r="F526" s="270" t="s">
        <v>976</v>
      </c>
      <c r="G526" s="271" t="s">
        <v>501</v>
      </c>
      <c r="H526" s="272">
        <v>7.1</v>
      </c>
      <c r="I526" s="273"/>
      <c r="J526" s="274">
        <f>ROUND(I526*H526,2)</f>
        <v>0</v>
      </c>
      <c r="K526" s="270" t="s">
        <v>414</v>
      </c>
      <c r="L526" s="275"/>
      <c r="M526" s="276" t="s">
        <v>36</v>
      </c>
      <c r="N526" s="277" t="s">
        <v>50</v>
      </c>
      <c r="O526" s="38"/>
      <c r="P526" s="210">
        <f>O526*H526</f>
        <v>0</v>
      </c>
      <c r="Q526" s="210">
        <v>1</v>
      </c>
      <c r="R526" s="210">
        <f>Q526*H526</f>
        <v>7.1</v>
      </c>
      <c r="S526" s="210">
        <v>0</v>
      </c>
      <c r="T526" s="211">
        <f>S526*H526</f>
        <v>0</v>
      </c>
      <c r="AR526" s="19" t="s">
        <v>457</v>
      </c>
      <c r="AT526" s="19" t="s">
        <v>533</v>
      </c>
      <c r="AU526" s="19" t="s">
        <v>94</v>
      </c>
      <c r="AY526" s="19" t="s">
        <v>406</v>
      </c>
      <c r="BE526" s="212">
        <f>IF(N526="základní",J526,0)</f>
        <v>0</v>
      </c>
      <c r="BF526" s="212">
        <f>IF(N526="snížená",J526,0)</f>
        <v>0</v>
      </c>
      <c r="BG526" s="212">
        <f>IF(N526="zákl. přenesená",J526,0)</f>
        <v>0</v>
      </c>
      <c r="BH526" s="212">
        <f>IF(N526="sníž. přenesená",J526,0)</f>
        <v>0</v>
      </c>
      <c r="BI526" s="212">
        <f>IF(N526="nulová",J526,0)</f>
        <v>0</v>
      </c>
      <c r="BJ526" s="19" t="s">
        <v>23</v>
      </c>
      <c r="BK526" s="212">
        <f>ROUND(I526*H526,2)</f>
        <v>0</v>
      </c>
      <c r="BL526" s="19" t="s">
        <v>415</v>
      </c>
      <c r="BM526" s="19" t="s">
        <v>977</v>
      </c>
    </row>
    <row r="527" spans="2:65" s="12" customFormat="1" x14ac:dyDescent="0.3">
      <c r="B527" s="213"/>
      <c r="C527" s="214"/>
      <c r="D527" s="215" t="s">
        <v>417</v>
      </c>
      <c r="E527" s="216" t="s">
        <v>36</v>
      </c>
      <c r="F527" s="217" t="s">
        <v>978</v>
      </c>
      <c r="G527" s="214"/>
      <c r="H527" s="218" t="s">
        <v>36</v>
      </c>
      <c r="I527" s="219"/>
      <c r="J527" s="214"/>
      <c r="K527" s="214"/>
      <c r="L527" s="220"/>
      <c r="M527" s="221"/>
      <c r="N527" s="222"/>
      <c r="O527" s="222"/>
      <c r="P527" s="222"/>
      <c r="Q527" s="222"/>
      <c r="R527" s="222"/>
      <c r="S527" s="222"/>
      <c r="T527" s="223"/>
      <c r="AT527" s="224" t="s">
        <v>417</v>
      </c>
      <c r="AU527" s="224" t="s">
        <v>94</v>
      </c>
      <c r="AV527" s="12" t="s">
        <v>23</v>
      </c>
      <c r="AW527" s="12" t="s">
        <v>43</v>
      </c>
      <c r="AX527" s="12" t="s">
        <v>79</v>
      </c>
      <c r="AY527" s="224" t="s">
        <v>406</v>
      </c>
    </row>
    <row r="528" spans="2:65" s="13" customFormat="1" x14ac:dyDescent="0.3">
      <c r="B528" s="225"/>
      <c r="C528" s="226"/>
      <c r="D528" s="215" t="s">
        <v>417</v>
      </c>
      <c r="E528" s="227" t="s">
        <v>36</v>
      </c>
      <c r="F528" s="228" t="s">
        <v>979</v>
      </c>
      <c r="G528" s="226"/>
      <c r="H528" s="229">
        <v>2.3420000000000001</v>
      </c>
      <c r="I528" s="230"/>
      <c r="J528" s="226"/>
      <c r="K528" s="226"/>
      <c r="L528" s="231"/>
      <c r="M528" s="232"/>
      <c r="N528" s="233"/>
      <c r="O528" s="233"/>
      <c r="P528" s="233"/>
      <c r="Q528" s="233"/>
      <c r="R528" s="233"/>
      <c r="S528" s="233"/>
      <c r="T528" s="234"/>
      <c r="AT528" s="235" t="s">
        <v>417</v>
      </c>
      <c r="AU528" s="235" t="s">
        <v>94</v>
      </c>
      <c r="AV528" s="13" t="s">
        <v>87</v>
      </c>
      <c r="AW528" s="13" t="s">
        <v>43</v>
      </c>
      <c r="AX528" s="13" t="s">
        <v>79</v>
      </c>
      <c r="AY528" s="235" t="s">
        <v>406</v>
      </c>
    </row>
    <row r="529" spans="2:65" s="13" customFormat="1" x14ac:dyDescent="0.3">
      <c r="B529" s="225"/>
      <c r="C529" s="226"/>
      <c r="D529" s="215" t="s">
        <v>417</v>
      </c>
      <c r="E529" s="227" t="s">
        <v>36</v>
      </c>
      <c r="F529" s="228" t="s">
        <v>980</v>
      </c>
      <c r="G529" s="226"/>
      <c r="H529" s="229">
        <v>2.379</v>
      </c>
      <c r="I529" s="230"/>
      <c r="J529" s="226"/>
      <c r="K529" s="226"/>
      <c r="L529" s="231"/>
      <c r="M529" s="232"/>
      <c r="N529" s="233"/>
      <c r="O529" s="233"/>
      <c r="P529" s="233"/>
      <c r="Q529" s="233"/>
      <c r="R529" s="233"/>
      <c r="S529" s="233"/>
      <c r="T529" s="234"/>
      <c r="AT529" s="235" t="s">
        <v>417</v>
      </c>
      <c r="AU529" s="235" t="s">
        <v>94</v>
      </c>
      <c r="AV529" s="13" t="s">
        <v>87</v>
      </c>
      <c r="AW529" s="13" t="s">
        <v>43</v>
      </c>
      <c r="AX529" s="13" t="s">
        <v>79</v>
      </c>
      <c r="AY529" s="235" t="s">
        <v>406</v>
      </c>
    </row>
    <row r="530" spans="2:65" s="13" customFormat="1" x14ac:dyDescent="0.3">
      <c r="B530" s="225"/>
      <c r="C530" s="226"/>
      <c r="D530" s="215" t="s">
        <v>417</v>
      </c>
      <c r="E530" s="227" t="s">
        <v>36</v>
      </c>
      <c r="F530" s="228" t="s">
        <v>981</v>
      </c>
      <c r="G530" s="226"/>
      <c r="H530" s="229">
        <v>2.379</v>
      </c>
      <c r="I530" s="230"/>
      <c r="J530" s="226"/>
      <c r="K530" s="226"/>
      <c r="L530" s="231"/>
      <c r="M530" s="232"/>
      <c r="N530" s="233"/>
      <c r="O530" s="233"/>
      <c r="P530" s="233"/>
      <c r="Q530" s="233"/>
      <c r="R530" s="233"/>
      <c r="S530" s="233"/>
      <c r="T530" s="234"/>
      <c r="AT530" s="235" t="s">
        <v>417</v>
      </c>
      <c r="AU530" s="235" t="s">
        <v>94</v>
      </c>
      <c r="AV530" s="13" t="s">
        <v>87</v>
      </c>
      <c r="AW530" s="13" t="s">
        <v>43</v>
      </c>
      <c r="AX530" s="13" t="s">
        <v>79</v>
      </c>
      <c r="AY530" s="235" t="s">
        <v>406</v>
      </c>
    </row>
    <row r="531" spans="2:65" s="14" customFormat="1" x14ac:dyDescent="0.3">
      <c r="B531" s="236"/>
      <c r="C531" s="237"/>
      <c r="D531" s="247" t="s">
        <v>417</v>
      </c>
      <c r="E531" s="248" t="s">
        <v>36</v>
      </c>
      <c r="F531" s="249" t="s">
        <v>421</v>
      </c>
      <c r="G531" s="237"/>
      <c r="H531" s="250">
        <v>7.1</v>
      </c>
      <c r="I531" s="241"/>
      <c r="J531" s="237"/>
      <c r="K531" s="237"/>
      <c r="L531" s="242"/>
      <c r="M531" s="243"/>
      <c r="N531" s="244"/>
      <c r="O531" s="244"/>
      <c r="P531" s="244"/>
      <c r="Q531" s="244"/>
      <c r="R531" s="244"/>
      <c r="S531" s="244"/>
      <c r="T531" s="245"/>
      <c r="AT531" s="246" t="s">
        <v>417</v>
      </c>
      <c r="AU531" s="246" t="s">
        <v>94</v>
      </c>
      <c r="AV531" s="14" t="s">
        <v>415</v>
      </c>
      <c r="AW531" s="14" t="s">
        <v>43</v>
      </c>
      <c r="AX531" s="14" t="s">
        <v>23</v>
      </c>
      <c r="AY531" s="246" t="s">
        <v>406</v>
      </c>
    </row>
    <row r="532" spans="2:65" s="1" customFormat="1" ht="22.5" customHeight="1" x14ac:dyDescent="0.3">
      <c r="B532" s="37"/>
      <c r="C532" s="268" t="s">
        <v>33</v>
      </c>
      <c r="D532" s="268" t="s">
        <v>533</v>
      </c>
      <c r="E532" s="269" t="s">
        <v>982</v>
      </c>
      <c r="F532" s="270" t="s">
        <v>983</v>
      </c>
      <c r="G532" s="271" t="s">
        <v>501</v>
      </c>
      <c r="H532" s="272">
        <v>2.8410000000000002</v>
      </c>
      <c r="I532" s="273"/>
      <c r="J532" s="274">
        <f>ROUND(I532*H532,2)</f>
        <v>0</v>
      </c>
      <c r="K532" s="270" t="s">
        <v>36</v>
      </c>
      <c r="L532" s="275"/>
      <c r="M532" s="276" t="s">
        <v>36</v>
      </c>
      <c r="N532" s="277" t="s">
        <v>50</v>
      </c>
      <c r="O532" s="38"/>
      <c r="P532" s="210">
        <f>O532*H532</f>
        <v>0</v>
      </c>
      <c r="Q532" s="210">
        <v>1</v>
      </c>
      <c r="R532" s="210">
        <f>Q532*H532</f>
        <v>2.8410000000000002</v>
      </c>
      <c r="S532" s="210">
        <v>0</v>
      </c>
      <c r="T532" s="211">
        <f>S532*H532</f>
        <v>0</v>
      </c>
      <c r="AR532" s="19" t="s">
        <v>457</v>
      </c>
      <c r="AT532" s="19" t="s">
        <v>533</v>
      </c>
      <c r="AU532" s="19" t="s">
        <v>94</v>
      </c>
      <c r="AY532" s="19" t="s">
        <v>406</v>
      </c>
      <c r="BE532" s="212">
        <f>IF(N532="základní",J532,0)</f>
        <v>0</v>
      </c>
      <c r="BF532" s="212">
        <f>IF(N532="snížená",J532,0)</f>
        <v>0</v>
      </c>
      <c r="BG532" s="212">
        <f>IF(N532="zákl. přenesená",J532,0)</f>
        <v>0</v>
      </c>
      <c r="BH532" s="212">
        <f>IF(N532="sníž. přenesená",J532,0)</f>
        <v>0</v>
      </c>
      <c r="BI532" s="212">
        <f>IF(N532="nulová",J532,0)</f>
        <v>0</v>
      </c>
      <c r="BJ532" s="19" t="s">
        <v>23</v>
      </c>
      <c r="BK532" s="212">
        <f>ROUND(I532*H532,2)</f>
        <v>0</v>
      </c>
      <c r="BL532" s="19" t="s">
        <v>415</v>
      </c>
      <c r="BM532" s="19" t="s">
        <v>984</v>
      </c>
    </row>
    <row r="533" spans="2:65" s="12" customFormat="1" x14ac:dyDescent="0.3">
      <c r="B533" s="213"/>
      <c r="C533" s="214"/>
      <c r="D533" s="215" t="s">
        <v>417</v>
      </c>
      <c r="E533" s="216" t="s">
        <v>36</v>
      </c>
      <c r="F533" s="217" t="s">
        <v>978</v>
      </c>
      <c r="G533" s="214"/>
      <c r="H533" s="218" t="s">
        <v>36</v>
      </c>
      <c r="I533" s="219"/>
      <c r="J533" s="214"/>
      <c r="K533" s="214"/>
      <c r="L533" s="220"/>
      <c r="M533" s="221"/>
      <c r="N533" s="222"/>
      <c r="O533" s="222"/>
      <c r="P533" s="222"/>
      <c r="Q533" s="222"/>
      <c r="R533" s="222"/>
      <c r="S533" s="222"/>
      <c r="T533" s="223"/>
      <c r="AT533" s="224" t="s">
        <v>417</v>
      </c>
      <c r="AU533" s="224" t="s">
        <v>94</v>
      </c>
      <c r="AV533" s="12" t="s">
        <v>23</v>
      </c>
      <c r="AW533" s="12" t="s">
        <v>43</v>
      </c>
      <c r="AX533" s="12" t="s">
        <v>79</v>
      </c>
      <c r="AY533" s="224" t="s">
        <v>406</v>
      </c>
    </row>
    <row r="534" spans="2:65" s="13" customFormat="1" x14ac:dyDescent="0.3">
      <c r="B534" s="225"/>
      <c r="C534" s="226"/>
      <c r="D534" s="215" t="s">
        <v>417</v>
      </c>
      <c r="E534" s="227" t="s">
        <v>36</v>
      </c>
      <c r="F534" s="228" t="s">
        <v>985</v>
      </c>
      <c r="G534" s="226"/>
      <c r="H534" s="229">
        <v>0.93700000000000006</v>
      </c>
      <c r="I534" s="230"/>
      <c r="J534" s="226"/>
      <c r="K534" s="226"/>
      <c r="L534" s="231"/>
      <c r="M534" s="232"/>
      <c r="N534" s="233"/>
      <c r="O534" s="233"/>
      <c r="P534" s="233"/>
      <c r="Q534" s="233"/>
      <c r="R534" s="233"/>
      <c r="S534" s="233"/>
      <c r="T534" s="234"/>
      <c r="AT534" s="235" t="s">
        <v>417</v>
      </c>
      <c r="AU534" s="235" t="s">
        <v>94</v>
      </c>
      <c r="AV534" s="13" t="s">
        <v>87</v>
      </c>
      <c r="AW534" s="13" t="s">
        <v>43</v>
      </c>
      <c r="AX534" s="13" t="s">
        <v>79</v>
      </c>
      <c r="AY534" s="235" t="s">
        <v>406</v>
      </c>
    </row>
    <row r="535" spans="2:65" s="13" customFormat="1" x14ac:dyDescent="0.3">
      <c r="B535" s="225"/>
      <c r="C535" s="226"/>
      <c r="D535" s="215" t="s">
        <v>417</v>
      </c>
      <c r="E535" s="227" t="s">
        <v>36</v>
      </c>
      <c r="F535" s="228" t="s">
        <v>986</v>
      </c>
      <c r="G535" s="226"/>
      <c r="H535" s="229">
        <v>0.95199999999999996</v>
      </c>
      <c r="I535" s="230"/>
      <c r="J535" s="226"/>
      <c r="K535" s="226"/>
      <c r="L535" s="231"/>
      <c r="M535" s="232"/>
      <c r="N535" s="233"/>
      <c r="O535" s="233"/>
      <c r="P535" s="233"/>
      <c r="Q535" s="233"/>
      <c r="R535" s="233"/>
      <c r="S535" s="233"/>
      <c r="T535" s="234"/>
      <c r="AT535" s="235" t="s">
        <v>417</v>
      </c>
      <c r="AU535" s="235" t="s">
        <v>94</v>
      </c>
      <c r="AV535" s="13" t="s">
        <v>87</v>
      </c>
      <c r="AW535" s="13" t="s">
        <v>43</v>
      </c>
      <c r="AX535" s="13" t="s">
        <v>79</v>
      </c>
      <c r="AY535" s="235" t="s">
        <v>406</v>
      </c>
    </row>
    <row r="536" spans="2:65" s="13" customFormat="1" x14ac:dyDescent="0.3">
      <c r="B536" s="225"/>
      <c r="C536" s="226"/>
      <c r="D536" s="215" t="s">
        <v>417</v>
      </c>
      <c r="E536" s="227" t="s">
        <v>36</v>
      </c>
      <c r="F536" s="228" t="s">
        <v>987</v>
      </c>
      <c r="G536" s="226"/>
      <c r="H536" s="229">
        <v>0.95199999999999996</v>
      </c>
      <c r="I536" s="230"/>
      <c r="J536" s="226"/>
      <c r="K536" s="226"/>
      <c r="L536" s="231"/>
      <c r="M536" s="232"/>
      <c r="N536" s="233"/>
      <c r="O536" s="233"/>
      <c r="P536" s="233"/>
      <c r="Q536" s="233"/>
      <c r="R536" s="233"/>
      <c r="S536" s="233"/>
      <c r="T536" s="234"/>
      <c r="AT536" s="235" t="s">
        <v>417</v>
      </c>
      <c r="AU536" s="235" t="s">
        <v>94</v>
      </c>
      <c r="AV536" s="13" t="s">
        <v>87</v>
      </c>
      <c r="AW536" s="13" t="s">
        <v>43</v>
      </c>
      <c r="AX536" s="13" t="s">
        <v>79</v>
      </c>
      <c r="AY536" s="235" t="s">
        <v>406</v>
      </c>
    </row>
    <row r="537" spans="2:65" s="14" customFormat="1" x14ac:dyDescent="0.3">
      <c r="B537" s="236"/>
      <c r="C537" s="237"/>
      <c r="D537" s="247" t="s">
        <v>417</v>
      </c>
      <c r="E537" s="248" t="s">
        <v>267</v>
      </c>
      <c r="F537" s="249" t="s">
        <v>421</v>
      </c>
      <c r="G537" s="237"/>
      <c r="H537" s="250">
        <v>2.8410000000000002</v>
      </c>
      <c r="I537" s="241"/>
      <c r="J537" s="237"/>
      <c r="K537" s="237"/>
      <c r="L537" s="242"/>
      <c r="M537" s="243"/>
      <c r="N537" s="244"/>
      <c r="O537" s="244"/>
      <c r="P537" s="244"/>
      <c r="Q537" s="244"/>
      <c r="R537" s="244"/>
      <c r="S537" s="244"/>
      <c r="T537" s="245"/>
      <c r="AT537" s="246" t="s">
        <v>417</v>
      </c>
      <c r="AU537" s="246" t="s">
        <v>94</v>
      </c>
      <c r="AV537" s="14" t="s">
        <v>415</v>
      </c>
      <c r="AW537" s="14" t="s">
        <v>43</v>
      </c>
      <c r="AX537" s="14" t="s">
        <v>23</v>
      </c>
      <c r="AY537" s="246" t="s">
        <v>406</v>
      </c>
    </row>
    <row r="538" spans="2:65" s="1" customFormat="1" ht="22.5" customHeight="1" x14ac:dyDescent="0.3">
      <c r="B538" s="37"/>
      <c r="C538" s="268" t="s">
        <v>988</v>
      </c>
      <c r="D538" s="268" t="s">
        <v>533</v>
      </c>
      <c r="E538" s="269" t="s">
        <v>989</v>
      </c>
      <c r="F538" s="270" t="s">
        <v>990</v>
      </c>
      <c r="G538" s="271" t="s">
        <v>501</v>
      </c>
      <c r="H538" s="272">
        <v>0.40200000000000002</v>
      </c>
      <c r="I538" s="273"/>
      <c r="J538" s="274">
        <f>ROUND(I538*H538,2)</f>
        <v>0</v>
      </c>
      <c r="K538" s="270" t="s">
        <v>414</v>
      </c>
      <c r="L538" s="275"/>
      <c r="M538" s="276" t="s">
        <v>36</v>
      </c>
      <c r="N538" s="277" t="s">
        <v>50</v>
      </c>
      <c r="O538" s="38"/>
      <c r="P538" s="210">
        <f>O538*H538</f>
        <v>0</v>
      </c>
      <c r="Q538" s="210">
        <v>1</v>
      </c>
      <c r="R538" s="210">
        <f>Q538*H538</f>
        <v>0.40200000000000002</v>
      </c>
      <c r="S538" s="210">
        <v>0</v>
      </c>
      <c r="T538" s="211">
        <f>S538*H538</f>
        <v>0</v>
      </c>
      <c r="AR538" s="19" t="s">
        <v>457</v>
      </c>
      <c r="AT538" s="19" t="s">
        <v>533</v>
      </c>
      <c r="AU538" s="19" t="s">
        <v>94</v>
      </c>
      <c r="AY538" s="19" t="s">
        <v>406</v>
      </c>
      <c r="BE538" s="212">
        <f>IF(N538="základní",J538,0)</f>
        <v>0</v>
      </c>
      <c r="BF538" s="212">
        <f>IF(N538="snížená",J538,0)</f>
        <v>0</v>
      </c>
      <c r="BG538" s="212">
        <f>IF(N538="zákl. přenesená",J538,0)</f>
        <v>0</v>
      </c>
      <c r="BH538" s="212">
        <f>IF(N538="sníž. přenesená",J538,0)</f>
        <v>0</v>
      </c>
      <c r="BI538" s="212">
        <f>IF(N538="nulová",J538,0)</f>
        <v>0</v>
      </c>
      <c r="BJ538" s="19" t="s">
        <v>23</v>
      </c>
      <c r="BK538" s="212">
        <f>ROUND(I538*H538,2)</f>
        <v>0</v>
      </c>
      <c r="BL538" s="19" t="s">
        <v>415</v>
      </c>
      <c r="BM538" s="19" t="s">
        <v>991</v>
      </c>
    </row>
    <row r="539" spans="2:65" s="12" customFormat="1" x14ac:dyDescent="0.3">
      <c r="B539" s="213"/>
      <c r="C539" s="214"/>
      <c r="D539" s="215" t="s">
        <v>417</v>
      </c>
      <c r="E539" s="216" t="s">
        <v>36</v>
      </c>
      <c r="F539" s="217" t="s">
        <v>992</v>
      </c>
      <c r="G539" s="214"/>
      <c r="H539" s="218" t="s">
        <v>36</v>
      </c>
      <c r="I539" s="219"/>
      <c r="J539" s="214"/>
      <c r="K539" s="214"/>
      <c r="L539" s="220"/>
      <c r="M539" s="221"/>
      <c r="N539" s="222"/>
      <c r="O539" s="222"/>
      <c r="P539" s="222"/>
      <c r="Q539" s="222"/>
      <c r="R539" s="222"/>
      <c r="S539" s="222"/>
      <c r="T539" s="223"/>
      <c r="AT539" s="224" t="s">
        <v>417</v>
      </c>
      <c r="AU539" s="224" t="s">
        <v>94</v>
      </c>
      <c r="AV539" s="12" t="s">
        <v>23</v>
      </c>
      <c r="AW539" s="12" t="s">
        <v>43</v>
      </c>
      <c r="AX539" s="12" t="s">
        <v>79</v>
      </c>
      <c r="AY539" s="224" t="s">
        <v>406</v>
      </c>
    </row>
    <row r="540" spans="2:65" s="12" customFormat="1" x14ac:dyDescent="0.3">
      <c r="B540" s="213"/>
      <c r="C540" s="214"/>
      <c r="D540" s="215" t="s">
        <v>417</v>
      </c>
      <c r="E540" s="216" t="s">
        <v>36</v>
      </c>
      <c r="F540" s="217" t="s">
        <v>993</v>
      </c>
      <c r="G540" s="214"/>
      <c r="H540" s="218" t="s">
        <v>36</v>
      </c>
      <c r="I540" s="219"/>
      <c r="J540" s="214"/>
      <c r="K540" s="214"/>
      <c r="L540" s="220"/>
      <c r="M540" s="221"/>
      <c r="N540" s="222"/>
      <c r="O540" s="222"/>
      <c r="P540" s="222"/>
      <c r="Q540" s="222"/>
      <c r="R540" s="222"/>
      <c r="S540" s="222"/>
      <c r="T540" s="223"/>
      <c r="AT540" s="224" t="s">
        <v>417</v>
      </c>
      <c r="AU540" s="224" t="s">
        <v>94</v>
      </c>
      <c r="AV540" s="12" t="s">
        <v>23</v>
      </c>
      <c r="AW540" s="12" t="s">
        <v>43</v>
      </c>
      <c r="AX540" s="12" t="s">
        <v>79</v>
      </c>
      <c r="AY540" s="224" t="s">
        <v>406</v>
      </c>
    </row>
    <row r="541" spans="2:65" s="13" customFormat="1" x14ac:dyDescent="0.3">
      <c r="B541" s="225"/>
      <c r="C541" s="226"/>
      <c r="D541" s="215" t="s">
        <v>417</v>
      </c>
      <c r="E541" s="227" t="s">
        <v>36</v>
      </c>
      <c r="F541" s="228" t="s">
        <v>994</v>
      </c>
      <c r="G541" s="226"/>
      <c r="H541" s="229">
        <v>9.7000000000000003E-2</v>
      </c>
      <c r="I541" s="230"/>
      <c r="J541" s="226"/>
      <c r="K541" s="226"/>
      <c r="L541" s="231"/>
      <c r="M541" s="232"/>
      <c r="N541" s="233"/>
      <c r="O541" s="233"/>
      <c r="P541" s="233"/>
      <c r="Q541" s="233"/>
      <c r="R541" s="233"/>
      <c r="S541" s="233"/>
      <c r="T541" s="234"/>
      <c r="AT541" s="235" t="s">
        <v>417</v>
      </c>
      <c r="AU541" s="235" t="s">
        <v>94</v>
      </c>
      <c r="AV541" s="13" t="s">
        <v>87</v>
      </c>
      <c r="AW541" s="13" t="s">
        <v>43</v>
      </c>
      <c r="AX541" s="13" t="s">
        <v>79</v>
      </c>
      <c r="AY541" s="235" t="s">
        <v>406</v>
      </c>
    </row>
    <row r="542" spans="2:65" s="13" customFormat="1" x14ac:dyDescent="0.3">
      <c r="B542" s="225"/>
      <c r="C542" s="226"/>
      <c r="D542" s="215" t="s">
        <v>417</v>
      </c>
      <c r="E542" s="227" t="s">
        <v>36</v>
      </c>
      <c r="F542" s="228" t="s">
        <v>995</v>
      </c>
      <c r="G542" s="226"/>
      <c r="H542" s="229">
        <v>0.10299999999999999</v>
      </c>
      <c r="I542" s="230"/>
      <c r="J542" s="226"/>
      <c r="K542" s="226"/>
      <c r="L542" s="231"/>
      <c r="M542" s="232"/>
      <c r="N542" s="233"/>
      <c r="O542" s="233"/>
      <c r="P542" s="233"/>
      <c r="Q542" s="233"/>
      <c r="R542" s="233"/>
      <c r="S542" s="233"/>
      <c r="T542" s="234"/>
      <c r="AT542" s="235" t="s">
        <v>417</v>
      </c>
      <c r="AU542" s="235" t="s">
        <v>94</v>
      </c>
      <c r="AV542" s="13" t="s">
        <v>87</v>
      </c>
      <c r="AW542" s="13" t="s">
        <v>43</v>
      </c>
      <c r="AX542" s="13" t="s">
        <v>79</v>
      </c>
      <c r="AY542" s="235" t="s">
        <v>406</v>
      </c>
    </row>
    <row r="543" spans="2:65" s="13" customFormat="1" x14ac:dyDescent="0.3">
      <c r="B543" s="225"/>
      <c r="C543" s="226"/>
      <c r="D543" s="215" t="s">
        <v>417</v>
      </c>
      <c r="E543" s="227" t="s">
        <v>36</v>
      </c>
      <c r="F543" s="228" t="s">
        <v>996</v>
      </c>
      <c r="G543" s="226"/>
      <c r="H543" s="229">
        <v>0.10100000000000001</v>
      </c>
      <c r="I543" s="230"/>
      <c r="J543" s="226"/>
      <c r="K543" s="226"/>
      <c r="L543" s="231"/>
      <c r="M543" s="232"/>
      <c r="N543" s="233"/>
      <c r="O543" s="233"/>
      <c r="P543" s="233"/>
      <c r="Q543" s="233"/>
      <c r="R543" s="233"/>
      <c r="S543" s="233"/>
      <c r="T543" s="234"/>
      <c r="AT543" s="235" t="s">
        <v>417</v>
      </c>
      <c r="AU543" s="235" t="s">
        <v>94</v>
      </c>
      <c r="AV543" s="13" t="s">
        <v>87</v>
      </c>
      <c r="AW543" s="13" t="s">
        <v>43</v>
      </c>
      <c r="AX543" s="13" t="s">
        <v>79</v>
      </c>
      <c r="AY543" s="235" t="s">
        <v>406</v>
      </c>
    </row>
    <row r="544" spans="2:65" s="13" customFormat="1" x14ac:dyDescent="0.3">
      <c r="B544" s="225"/>
      <c r="C544" s="226"/>
      <c r="D544" s="215" t="s">
        <v>417</v>
      </c>
      <c r="E544" s="227" t="s">
        <v>36</v>
      </c>
      <c r="F544" s="228" t="s">
        <v>997</v>
      </c>
      <c r="G544" s="226"/>
      <c r="H544" s="229">
        <v>0.10100000000000001</v>
      </c>
      <c r="I544" s="230"/>
      <c r="J544" s="226"/>
      <c r="K544" s="226"/>
      <c r="L544" s="231"/>
      <c r="M544" s="232"/>
      <c r="N544" s="233"/>
      <c r="O544" s="233"/>
      <c r="P544" s="233"/>
      <c r="Q544" s="233"/>
      <c r="R544" s="233"/>
      <c r="S544" s="233"/>
      <c r="T544" s="234"/>
      <c r="AT544" s="235" t="s">
        <v>417</v>
      </c>
      <c r="AU544" s="235" t="s">
        <v>94</v>
      </c>
      <c r="AV544" s="13" t="s">
        <v>87</v>
      </c>
      <c r="AW544" s="13" t="s">
        <v>43</v>
      </c>
      <c r="AX544" s="13" t="s">
        <v>79</v>
      </c>
      <c r="AY544" s="235" t="s">
        <v>406</v>
      </c>
    </row>
    <row r="545" spans="2:65" s="14" customFormat="1" x14ac:dyDescent="0.3">
      <c r="B545" s="236"/>
      <c r="C545" s="237"/>
      <c r="D545" s="247" t="s">
        <v>417</v>
      </c>
      <c r="E545" s="248" t="s">
        <v>36</v>
      </c>
      <c r="F545" s="249" t="s">
        <v>421</v>
      </c>
      <c r="G545" s="237"/>
      <c r="H545" s="250">
        <v>0.40200000000000002</v>
      </c>
      <c r="I545" s="241"/>
      <c r="J545" s="237"/>
      <c r="K545" s="237"/>
      <c r="L545" s="242"/>
      <c r="M545" s="243"/>
      <c r="N545" s="244"/>
      <c r="O545" s="244"/>
      <c r="P545" s="244"/>
      <c r="Q545" s="244"/>
      <c r="R545" s="244"/>
      <c r="S545" s="244"/>
      <c r="T545" s="245"/>
      <c r="AT545" s="246" t="s">
        <v>417</v>
      </c>
      <c r="AU545" s="246" t="s">
        <v>94</v>
      </c>
      <c r="AV545" s="14" t="s">
        <v>415</v>
      </c>
      <c r="AW545" s="14" t="s">
        <v>43</v>
      </c>
      <c r="AX545" s="14" t="s">
        <v>23</v>
      </c>
      <c r="AY545" s="246" t="s">
        <v>406</v>
      </c>
    </row>
    <row r="546" spans="2:65" s="1" customFormat="1" ht="22.5" customHeight="1" x14ac:dyDescent="0.3">
      <c r="B546" s="37"/>
      <c r="C546" s="268" t="s">
        <v>998</v>
      </c>
      <c r="D546" s="268" t="s">
        <v>533</v>
      </c>
      <c r="E546" s="269" t="s">
        <v>999</v>
      </c>
      <c r="F546" s="270" t="s">
        <v>1000</v>
      </c>
      <c r="G546" s="271" t="s">
        <v>501</v>
      </c>
      <c r="H546" s="272">
        <v>0.189</v>
      </c>
      <c r="I546" s="273"/>
      <c r="J546" s="274">
        <f>ROUND(I546*H546,2)</f>
        <v>0</v>
      </c>
      <c r="K546" s="270" t="s">
        <v>36</v>
      </c>
      <c r="L546" s="275"/>
      <c r="M546" s="276" t="s">
        <v>36</v>
      </c>
      <c r="N546" s="277" t="s">
        <v>50</v>
      </c>
      <c r="O546" s="38"/>
      <c r="P546" s="210">
        <f>O546*H546</f>
        <v>0</v>
      </c>
      <c r="Q546" s="210">
        <v>1</v>
      </c>
      <c r="R546" s="210">
        <f>Q546*H546</f>
        <v>0.189</v>
      </c>
      <c r="S546" s="210">
        <v>0</v>
      </c>
      <c r="T546" s="211">
        <f>S546*H546</f>
        <v>0</v>
      </c>
      <c r="AR546" s="19" t="s">
        <v>457</v>
      </c>
      <c r="AT546" s="19" t="s">
        <v>533</v>
      </c>
      <c r="AU546" s="19" t="s">
        <v>94</v>
      </c>
      <c r="AY546" s="19" t="s">
        <v>406</v>
      </c>
      <c r="BE546" s="212">
        <f>IF(N546="základní",J546,0)</f>
        <v>0</v>
      </c>
      <c r="BF546" s="212">
        <f>IF(N546="snížená",J546,0)</f>
        <v>0</v>
      </c>
      <c r="BG546" s="212">
        <f>IF(N546="zákl. přenesená",J546,0)</f>
        <v>0</v>
      </c>
      <c r="BH546" s="212">
        <f>IF(N546="sníž. přenesená",J546,0)</f>
        <v>0</v>
      </c>
      <c r="BI546" s="212">
        <f>IF(N546="nulová",J546,0)</f>
        <v>0</v>
      </c>
      <c r="BJ546" s="19" t="s">
        <v>23</v>
      </c>
      <c r="BK546" s="212">
        <f>ROUND(I546*H546,2)</f>
        <v>0</v>
      </c>
      <c r="BL546" s="19" t="s">
        <v>415</v>
      </c>
      <c r="BM546" s="19" t="s">
        <v>1001</v>
      </c>
    </row>
    <row r="547" spans="2:65" s="12" customFormat="1" x14ac:dyDescent="0.3">
      <c r="B547" s="213"/>
      <c r="C547" s="214"/>
      <c r="D547" s="215" t="s">
        <v>417</v>
      </c>
      <c r="E547" s="216" t="s">
        <v>36</v>
      </c>
      <c r="F547" s="217" t="s">
        <v>1002</v>
      </c>
      <c r="G547" s="214"/>
      <c r="H547" s="218" t="s">
        <v>36</v>
      </c>
      <c r="I547" s="219"/>
      <c r="J547" s="214"/>
      <c r="K547" s="214"/>
      <c r="L547" s="220"/>
      <c r="M547" s="221"/>
      <c r="N547" s="222"/>
      <c r="O547" s="222"/>
      <c r="P547" s="222"/>
      <c r="Q547" s="222"/>
      <c r="R547" s="222"/>
      <c r="S547" s="222"/>
      <c r="T547" s="223"/>
      <c r="AT547" s="224" t="s">
        <v>417</v>
      </c>
      <c r="AU547" s="224" t="s">
        <v>94</v>
      </c>
      <c r="AV547" s="12" t="s">
        <v>23</v>
      </c>
      <c r="AW547" s="12" t="s">
        <v>43</v>
      </c>
      <c r="AX547" s="12" t="s">
        <v>79</v>
      </c>
      <c r="AY547" s="224" t="s">
        <v>406</v>
      </c>
    </row>
    <row r="548" spans="2:65" s="12" customFormat="1" x14ac:dyDescent="0.3">
      <c r="B548" s="213"/>
      <c r="C548" s="214"/>
      <c r="D548" s="215" t="s">
        <v>417</v>
      </c>
      <c r="E548" s="216" t="s">
        <v>36</v>
      </c>
      <c r="F548" s="217" t="s">
        <v>993</v>
      </c>
      <c r="G548" s="214"/>
      <c r="H548" s="218" t="s">
        <v>36</v>
      </c>
      <c r="I548" s="219"/>
      <c r="J548" s="214"/>
      <c r="K548" s="214"/>
      <c r="L548" s="220"/>
      <c r="M548" s="221"/>
      <c r="N548" s="222"/>
      <c r="O548" s="222"/>
      <c r="P548" s="222"/>
      <c r="Q548" s="222"/>
      <c r="R548" s="222"/>
      <c r="S548" s="222"/>
      <c r="T548" s="223"/>
      <c r="AT548" s="224" t="s">
        <v>417</v>
      </c>
      <c r="AU548" s="224" t="s">
        <v>94</v>
      </c>
      <c r="AV548" s="12" t="s">
        <v>23</v>
      </c>
      <c r="AW548" s="12" t="s">
        <v>43</v>
      </c>
      <c r="AX548" s="12" t="s">
        <v>79</v>
      </c>
      <c r="AY548" s="224" t="s">
        <v>406</v>
      </c>
    </row>
    <row r="549" spans="2:65" s="13" customFormat="1" x14ac:dyDescent="0.3">
      <c r="B549" s="225"/>
      <c r="C549" s="226"/>
      <c r="D549" s="215" t="s">
        <v>417</v>
      </c>
      <c r="E549" s="227" t="s">
        <v>36</v>
      </c>
      <c r="F549" s="228" t="s">
        <v>1003</v>
      </c>
      <c r="G549" s="226"/>
      <c r="H549" s="229">
        <v>2.8000000000000001E-2</v>
      </c>
      <c r="I549" s="230"/>
      <c r="J549" s="226"/>
      <c r="K549" s="226"/>
      <c r="L549" s="231"/>
      <c r="M549" s="232"/>
      <c r="N549" s="233"/>
      <c r="O549" s="233"/>
      <c r="P549" s="233"/>
      <c r="Q549" s="233"/>
      <c r="R549" s="233"/>
      <c r="S549" s="233"/>
      <c r="T549" s="234"/>
      <c r="AT549" s="235" t="s">
        <v>417</v>
      </c>
      <c r="AU549" s="235" t="s">
        <v>94</v>
      </c>
      <c r="AV549" s="13" t="s">
        <v>87</v>
      </c>
      <c r="AW549" s="13" t="s">
        <v>43</v>
      </c>
      <c r="AX549" s="13" t="s">
        <v>79</v>
      </c>
      <c r="AY549" s="235" t="s">
        <v>406</v>
      </c>
    </row>
    <row r="550" spans="2:65" s="13" customFormat="1" x14ac:dyDescent="0.3">
      <c r="B550" s="225"/>
      <c r="C550" s="226"/>
      <c r="D550" s="215" t="s">
        <v>417</v>
      </c>
      <c r="E550" s="227" t="s">
        <v>36</v>
      </c>
      <c r="F550" s="228" t="s">
        <v>1004</v>
      </c>
      <c r="G550" s="226"/>
      <c r="H550" s="229">
        <v>5.1999999999999998E-2</v>
      </c>
      <c r="I550" s="230"/>
      <c r="J550" s="226"/>
      <c r="K550" s="226"/>
      <c r="L550" s="231"/>
      <c r="M550" s="232"/>
      <c r="N550" s="233"/>
      <c r="O550" s="233"/>
      <c r="P550" s="233"/>
      <c r="Q550" s="233"/>
      <c r="R550" s="233"/>
      <c r="S550" s="233"/>
      <c r="T550" s="234"/>
      <c r="AT550" s="235" t="s">
        <v>417</v>
      </c>
      <c r="AU550" s="235" t="s">
        <v>94</v>
      </c>
      <c r="AV550" s="13" t="s">
        <v>87</v>
      </c>
      <c r="AW550" s="13" t="s">
        <v>43</v>
      </c>
      <c r="AX550" s="13" t="s">
        <v>79</v>
      </c>
      <c r="AY550" s="235" t="s">
        <v>406</v>
      </c>
    </row>
    <row r="551" spans="2:65" s="13" customFormat="1" x14ac:dyDescent="0.3">
      <c r="B551" s="225"/>
      <c r="C551" s="226"/>
      <c r="D551" s="215" t="s">
        <v>417</v>
      </c>
      <c r="E551" s="227" t="s">
        <v>36</v>
      </c>
      <c r="F551" s="228" t="s">
        <v>1005</v>
      </c>
      <c r="G551" s="226"/>
      <c r="H551" s="229">
        <v>5.3999999999999999E-2</v>
      </c>
      <c r="I551" s="230"/>
      <c r="J551" s="226"/>
      <c r="K551" s="226"/>
      <c r="L551" s="231"/>
      <c r="M551" s="232"/>
      <c r="N551" s="233"/>
      <c r="O551" s="233"/>
      <c r="P551" s="233"/>
      <c r="Q551" s="233"/>
      <c r="R551" s="233"/>
      <c r="S551" s="233"/>
      <c r="T551" s="234"/>
      <c r="AT551" s="235" t="s">
        <v>417</v>
      </c>
      <c r="AU551" s="235" t="s">
        <v>94</v>
      </c>
      <c r="AV551" s="13" t="s">
        <v>87</v>
      </c>
      <c r="AW551" s="13" t="s">
        <v>43</v>
      </c>
      <c r="AX551" s="13" t="s">
        <v>79</v>
      </c>
      <c r="AY551" s="235" t="s">
        <v>406</v>
      </c>
    </row>
    <row r="552" spans="2:65" s="13" customFormat="1" x14ac:dyDescent="0.3">
      <c r="B552" s="225"/>
      <c r="C552" s="226"/>
      <c r="D552" s="215" t="s">
        <v>417</v>
      </c>
      <c r="E552" s="227" t="s">
        <v>36</v>
      </c>
      <c r="F552" s="228" t="s">
        <v>1006</v>
      </c>
      <c r="G552" s="226"/>
      <c r="H552" s="229">
        <v>5.5E-2</v>
      </c>
      <c r="I552" s="230"/>
      <c r="J552" s="226"/>
      <c r="K552" s="226"/>
      <c r="L552" s="231"/>
      <c r="M552" s="232"/>
      <c r="N552" s="233"/>
      <c r="O552" s="233"/>
      <c r="P552" s="233"/>
      <c r="Q552" s="233"/>
      <c r="R552" s="233"/>
      <c r="S552" s="233"/>
      <c r="T552" s="234"/>
      <c r="AT552" s="235" t="s">
        <v>417</v>
      </c>
      <c r="AU552" s="235" t="s">
        <v>94</v>
      </c>
      <c r="AV552" s="13" t="s">
        <v>87</v>
      </c>
      <c r="AW552" s="13" t="s">
        <v>43</v>
      </c>
      <c r="AX552" s="13" t="s">
        <v>79</v>
      </c>
      <c r="AY552" s="235" t="s">
        <v>406</v>
      </c>
    </row>
    <row r="553" spans="2:65" s="14" customFormat="1" x14ac:dyDescent="0.3">
      <c r="B553" s="236"/>
      <c r="C553" s="237"/>
      <c r="D553" s="247" t="s">
        <v>417</v>
      </c>
      <c r="E553" s="248" t="s">
        <v>269</v>
      </c>
      <c r="F553" s="249" t="s">
        <v>421</v>
      </c>
      <c r="G553" s="237"/>
      <c r="H553" s="250">
        <v>0.189</v>
      </c>
      <c r="I553" s="241"/>
      <c r="J553" s="237"/>
      <c r="K553" s="237"/>
      <c r="L553" s="242"/>
      <c r="M553" s="243"/>
      <c r="N553" s="244"/>
      <c r="O553" s="244"/>
      <c r="P553" s="244"/>
      <c r="Q553" s="244"/>
      <c r="R553" s="244"/>
      <c r="S553" s="244"/>
      <c r="T553" s="245"/>
      <c r="AT553" s="246" t="s">
        <v>417</v>
      </c>
      <c r="AU553" s="246" t="s">
        <v>94</v>
      </c>
      <c r="AV553" s="14" t="s">
        <v>415</v>
      </c>
      <c r="AW553" s="14" t="s">
        <v>43</v>
      </c>
      <c r="AX553" s="14" t="s">
        <v>23</v>
      </c>
      <c r="AY553" s="246" t="s">
        <v>406</v>
      </c>
    </row>
    <row r="554" spans="2:65" s="1" customFormat="1" ht="22.5" customHeight="1" x14ac:dyDescent="0.3">
      <c r="B554" s="37"/>
      <c r="C554" s="201" t="s">
        <v>1007</v>
      </c>
      <c r="D554" s="201" t="s">
        <v>410</v>
      </c>
      <c r="E554" s="202" t="s">
        <v>1008</v>
      </c>
      <c r="F554" s="203" t="s">
        <v>1009</v>
      </c>
      <c r="G554" s="204" t="s">
        <v>536</v>
      </c>
      <c r="H554" s="205">
        <v>5007.7659999999996</v>
      </c>
      <c r="I554" s="206"/>
      <c r="J554" s="207">
        <f>ROUND(I554*H554,2)</f>
        <v>0</v>
      </c>
      <c r="K554" s="203" t="s">
        <v>414</v>
      </c>
      <c r="L554" s="57"/>
      <c r="M554" s="208" t="s">
        <v>36</v>
      </c>
      <c r="N554" s="209" t="s">
        <v>50</v>
      </c>
      <c r="O554" s="38"/>
      <c r="P554" s="210">
        <f>O554*H554</f>
        <v>0</v>
      </c>
      <c r="Q554" s="210">
        <v>0</v>
      </c>
      <c r="R554" s="210">
        <f>Q554*H554</f>
        <v>0</v>
      </c>
      <c r="S554" s="210">
        <v>0</v>
      </c>
      <c r="T554" s="211">
        <f>S554*H554</f>
        <v>0</v>
      </c>
      <c r="AR554" s="19" t="s">
        <v>415</v>
      </c>
      <c r="AT554" s="19" t="s">
        <v>410</v>
      </c>
      <c r="AU554" s="19" t="s">
        <v>94</v>
      </c>
      <c r="AY554" s="19" t="s">
        <v>406</v>
      </c>
      <c r="BE554" s="212">
        <f>IF(N554="základní",J554,0)</f>
        <v>0</v>
      </c>
      <c r="BF554" s="212">
        <f>IF(N554="snížená",J554,0)</f>
        <v>0</v>
      </c>
      <c r="BG554" s="212">
        <f>IF(N554="zákl. přenesená",J554,0)</f>
        <v>0</v>
      </c>
      <c r="BH554" s="212">
        <f>IF(N554="sníž. přenesená",J554,0)</f>
        <v>0</v>
      </c>
      <c r="BI554" s="212">
        <f>IF(N554="nulová",J554,0)</f>
        <v>0</v>
      </c>
      <c r="BJ554" s="19" t="s">
        <v>23</v>
      </c>
      <c r="BK554" s="212">
        <f>ROUND(I554*H554,2)</f>
        <v>0</v>
      </c>
      <c r="BL554" s="19" t="s">
        <v>415</v>
      </c>
      <c r="BM554" s="19" t="s">
        <v>1010</v>
      </c>
    </row>
    <row r="555" spans="2:65" s="12" customFormat="1" x14ac:dyDescent="0.3">
      <c r="B555" s="213"/>
      <c r="C555" s="214"/>
      <c r="D555" s="215" t="s">
        <v>417</v>
      </c>
      <c r="E555" s="216" t="s">
        <v>36</v>
      </c>
      <c r="F555" s="217" t="s">
        <v>1011</v>
      </c>
      <c r="G555" s="214"/>
      <c r="H555" s="218" t="s">
        <v>36</v>
      </c>
      <c r="I555" s="219"/>
      <c r="J555" s="214"/>
      <c r="K555" s="214"/>
      <c r="L555" s="220"/>
      <c r="M555" s="221"/>
      <c r="N555" s="222"/>
      <c r="O555" s="222"/>
      <c r="P555" s="222"/>
      <c r="Q555" s="222"/>
      <c r="R555" s="222"/>
      <c r="S555" s="222"/>
      <c r="T555" s="223"/>
      <c r="AT555" s="224" t="s">
        <v>417</v>
      </c>
      <c r="AU555" s="224" t="s">
        <v>94</v>
      </c>
      <c r="AV555" s="12" t="s">
        <v>23</v>
      </c>
      <c r="AW555" s="12" t="s">
        <v>43</v>
      </c>
      <c r="AX555" s="12" t="s">
        <v>79</v>
      </c>
      <c r="AY555" s="224" t="s">
        <v>406</v>
      </c>
    </row>
    <row r="556" spans="2:65" s="13" customFormat="1" x14ac:dyDescent="0.3">
      <c r="B556" s="225"/>
      <c r="C556" s="226"/>
      <c r="D556" s="215" t="s">
        <v>417</v>
      </c>
      <c r="E556" s="227" t="s">
        <v>36</v>
      </c>
      <c r="F556" s="228" t="s">
        <v>1012</v>
      </c>
      <c r="G556" s="226"/>
      <c r="H556" s="229">
        <v>2066.0189999999998</v>
      </c>
      <c r="I556" s="230"/>
      <c r="J556" s="226"/>
      <c r="K556" s="226"/>
      <c r="L556" s="231"/>
      <c r="M556" s="232"/>
      <c r="N556" s="233"/>
      <c r="O556" s="233"/>
      <c r="P556" s="233"/>
      <c r="Q556" s="233"/>
      <c r="R556" s="233"/>
      <c r="S556" s="233"/>
      <c r="T556" s="234"/>
      <c r="AT556" s="235" t="s">
        <v>417</v>
      </c>
      <c r="AU556" s="235" t="s">
        <v>94</v>
      </c>
      <c r="AV556" s="13" t="s">
        <v>87</v>
      </c>
      <c r="AW556" s="13" t="s">
        <v>43</v>
      </c>
      <c r="AX556" s="13" t="s">
        <v>79</v>
      </c>
      <c r="AY556" s="235" t="s">
        <v>406</v>
      </c>
    </row>
    <row r="557" spans="2:65" s="13" customFormat="1" x14ac:dyDescent="0.3">
      <c r="B557" s="225"/>
      <c r="C557" s="226"/>
      <c r="D557" s="215" t="s">
        <v>417</v>
      </c>
      <c r="E557" s="227" t="s">
        <v>36</v>
      </c>
      <c r="F557" s="228" t="s">
        <v>1013</v>
      </c>
      <c r="G557" s="226"/>
      <c r="H557" s="229">
        <v>2758.252</v>
      </c>
      <c r="I557" s="230"/>
      <c r="J557" s="226"/>
      <c r="K557" s="226"/>
      <c r="L557" s="231"/>
      <c r="M557" s="232"/>
      <c r="N557" s="233"/>
      <c r="O557" s="233"/>
      <c r="P557" s="233"/>
      <c r="Q557" s="233"/>
      <c r="R557" s="233"/>
      <c r="S557" s="233"/>
      <c r="T557" s="234"/>
      <c r="AT557" s="235" t="s">
        <v>417</v>
      </c>
      <c r="AU557" s="235" t="s">
        <v>94</v>
      </c>
      <c r="AV557" s="13" t="s">
        <v>87</v>
      </c>
      <c r="AW557" s="13" t="s">
        <v>43</v>
      </c>
      <c r="AX557" s="13" t="s">
        <v>79</v>
      </c>
      <c r="AY557" s="235" t="s">
        <v>406</v>
      </c>
    </row>
    <row r="558" spans="2:65" s="13" customFormat="1" x14ac:dyDescent="0.3">
      <c r="B558" s="225"/>
      <c r="C558" s="226"/>
      <c r="D558" s="215" t="s">
        <v>417</v>
      </c>
      <c r="E558" s="227" t="s">
        <v>36</v>
      </c>
      <c r="F558" s="228" t="s">
        <v>1014</v>
      </c>
      <c r="G558" s="226"/>
      <c r="H558" s="229">
        <v>183.495</v>
      </c>
      <c r="I558" s="230"/>
      <c r="J558" s="226"/>
      <c r="K558" s="226"/>
      <c r="L558" s="231"/>
      <c r="M558" s="232"/>
      <c r="N558" s="233"/>
      <c r="O558" s="233"/>
      <c r="P558" s="233"/>
      <c r="Q558" s="233"/>
      <c r="R558" s="233"/>
      <c r="S558" s="233"/>
      <c r="T558" s="234"/>
      <c r="AT558" s="235" t="s">
        <v>417</v>
      </c>
      <c r="AU558" s="235" t="s">
        <v>94</v>
      </c>
      <c r="AV558" s="13" t="s">
        <v>87</v>
      </c>
      <c r="AW558" s="13" t="s">
        <v>43</v>
      </c>
      <c r="AX558" s="13" t="s">
        <v>79</v>
      </c>
      <c r="AY558" s="235" t="s">
        <v>406</v>
      </c>
    </row>
    <row r="559" spans="2:65" s="14" customFormat="1" x14ac:dyDescent="0.3">
      <c r="B559" s="236"/>
      <c r="C559" s="237"/>
      <c r="D559" s="247" t="s">
        <v>417</v>
      </c>
      <c r="E559" s="248" t="s">
        <v>36</v>
      </c>
      <c r="F559" s="249" t="s">
        <v>421</v>
      </c>
      <c r="G559" s="237"/>
      <c r="H559" s="250">
        <v>5007.7659999999996</v>
      </c>
      <c r="I559" s="241"/>
      <c r="J559" s="237"/>
      <c r="K559" s="237"/>
      <c r="L559" s="242"/>
      <c r="M559" s="243"/>
      <c r="N559" s="244"/>
      <c r="O559" s="244"/>
      <c r="P559" s="244"/>
      <c r="Q559" s="244"/>
      <c r="R559" s="244"/>
      <c r="S559" s="244"/>
      <c r="T559" s="245"/>
      <c r="AT559" s="246" t="s">
        <v>417</v>
      </c>
      <c r="AU559" s="246" t="s">
        <v>94</v>
      </c>
      <c r="AV559" s="14" t="s">
        <v>415</v>
      </c>
      <c r="AW559" s="14" t="s">
        <v>43</v>
      </c>
      <c r="AX559" s="14" t="s">
        <v>23</v>
      </c>
      <c r="AY559" s="246" t="s">
        <v>406</v>
      </c>
    </row>
    <row r="560" spans="2:65" s="1" customFormat="1" ht="22.5" customHeight="1" x14ac:dyDescent="0.3">
      <c r="B560" s="37"/>
      <c r="C560" s="201" t="s">
        <v>1015</v>
      </c>
      <c r="D560" s="201" t="s">
        <v>410</v>
      </c>
      <c r="E560" s="202" t="s">
        <v>472</v>
      </c>
      <c r="F560" s="203" t="s">
        <v>473</v>
      </c>
      <c r="G560" s="204" t="s">
        <v>413</v>
      </c>
      <c r="H560" s="205">
        <v>147.25299999999999</v>
      </c>
      <c r="I560" s="206"/>
      <c r="J560" s="207">
        <f>ROUND(I560*H560,2)</f>
        <v>0</v>
      </c>
      <c r="K560" s="203" t="s">
        <v>414</v>
      </c>
      <c r="L560" s="57"/>
      <c r="M560" s="208" t="s">
        <v>36</v>
      </c>
      <c r="N560" s="209" t="s">
        <v>50</v>
      </c>
      <c r="O560" s="38"/>
      <c r="P560" s="210">
        <f>O560*H560</f>
        <v>0</v>
      </c>
      <c r="Q560" s="210">
        <v>0</v>
      </c>
      <c r="R560" s="210">
        <f>Q560*H560</f>
        <v>0</v>
      </c>
      <c r="S560" s="210">
        <v>0</v>
      </c>
      <c r="T560" s="211">
        <f>S560*H560</f>
        <v>0</v>
      </c>
      <c r="AR560" s="19" t="s">
        <v>415</v>
      </c>
      <c r="AT560" s="19" t="s">
        <v>410</v>
      </c>
      <c r="AU560" s="19" t="s">
        <v>94</v>
      </c>
      <c r="AY560" s="19" t="s">
        <v>406</v>
      </c>
      <c r="BE560" s="212">
        <f>IF(N560="základní",J560,0)</f>
        <v>0</v>
      </c>
      <c r="BF560" s="212">
        <f>IF(N560="snížená",J560,0)</f>
        <v>0</v>
      </c>
      <c r="BG560" s="212">
        <f>IF(N560="zákl. přenesená",J560,0)</f>
        <v>0</v>
      </c>
      <c r="BH560" s="212">
        <f>IF(N560="sníž. přenesená",J560,0)</f>
        <v>0</v>
      </c>
      <c r="BI560" s="212">
        <f>IF(N560="nulová",J560,0)</f>
        <v>0</v>
      </c>
      <c r="BJ560" s="19" t="s">
        <v>23</v>
      </c>
      <c r="BK560" s="212">
        <f>ROUND(I560*H560,2)</f>
        <v>0</v>
      </c>
      <c r="BL560" s="19" t="s">
        <v>415</v>
      </c>
      <c r="BM560" s="19" t="s">
        <v>1016</v>
      </c>
    </row>
    <row r="561" spans="2:65" s="12" customFormat="1" x14ac:dyDescent="0.3">
      <c r="B561" s="213"/>
      <c r="C561" s="214"/>
      <c r="D561" s="215" t="s">
        <v>417</v>
      </c>
      <c r="E561" s="216" t="s">
        <v>36</v>
      </c>
      <c r="F561" s="217" t="s">
        <v>1017</v>
      </c>
      <c r="G561" s="214"/>
      <c r="H561" s="218" t="s">
        <v>36</v>
      </c>
      <c r="I561" s="219"/>
      <c r="J561" s="214"/>
      <c r="K561" s="214"/>
      <c r="L561" s="220"/>
      <c r="M561" s="221"/>
      <c r="N561" s="222"/>
      <c r="O561" s="222"/>
      <c r="P561" s="222"/>
      <c r="Q561" s="222"/>
      <c r="R561" s="222"/>
      <c r="S561" s="222"/>
      <c r="T561" s="223"/>
      <c r="AT561" s="224" t="s">
        <v>417</v>
      </c>
      <c r="AU561" s="224" t="s">
        <v>94</v>
      </c>
      <c r="AV561" s="12" t="s">
        <v>23</v>
      </c>
      <c r="AW561" s="12" t="s">
        <v>43</v>
      </c>
      <c r="AX561" s="12" t="s">
        <v>79</v>
      </c>
      <c r="AY561" s="224" t="s">
        <v>406</v>
      </c>
    </row>
    <row r="562" spans="2:65" s="13" customFormat="1" x14ac:dyDescent="0.3">
      <c r="B562" s="225"/>
      <c r="C562" s="226"/>
      <c r="D562" s="247" t="s">
        <v>417</v>
      </c>
      <c r="E562" s="251" t="s">
        <v>36</v>
      </c>
      <c r="F562" s="252" t="s">
        <v>1018</v>
      </c>
      <c r="G562" s="226"/>
      <c r="H562" s="253">
        <v>147.25299999999999</v>
      </c>
      <c r="I562" s="230"/>
      <c r="J562" s="226"/>
      <c r="K562" s="226"/>
      <c r="L562" s="231"/>
      <c r="M562" s="232"/>
      <c r="N562" s="233"/>
      <c r="O562" s="233"/>
      <c r="P562" s="233"/>
      <c r="Q562" s="233"/>
      <c r="R562" s="233"/>
      <c r="S562" s="233"/>
      <c r="T562" s="234"/>
      <c r="AT562" s="235" t="s">
        <v>417</v>
      </c>
      <c r="AU562" s="235" t="s">
        <v>94</v>
      </c>
      <c r="AV562" s="13" t="s">
        <v>87</v>
      </c>
      <c r="AW562" s="13" t="s">
        <v>43</v>
      </c>
      <c r="AX562" s="13" t="s">
        <v>23</v>
      </c>
      <c r="AY562" s="235" t="s">
        <v>406</v>
      </c>
    </row>
    <row r="563" spans="2:65" s="1" customFormat="1" ht="22.5" customHeight="1" x14ac:dyDescent="0.3">
      <c r="B563" s="37"/>
      <c r="C563" s="201" t="s">
        <v>1019</v>
      </c>
      <c r="D563" s="201" t="s">
        <v>410</v>
      </c>
      <c r="E563" s="202" t="s">
        <v>477</v>
      </c>
      <c r="F563" s="203" t="s">
        <v>478</v>
      </c>
      <c r="G563" s="204" t="s">
        <v>413</v>
      </c>
      <c r="H563" s="205">
        <v>12.805</v>
      </c>
      <c r="I563" s="206"/>
      <c r="J563" s="207">
        <f>ROUND(I563*H563,2)</f>
        <v>0</v>
      </c>
      <c r="K563" s="203" t="s">
        <v>414</v>
      </c>
      <c r="L563" s="57"/>
      <c r="M563" s="208" t="s">
        <v>36</v>
      </c>
      <c r="N563" s="209" t="s">
        <v>50</v>
      </c>
      <c r="O563" s="38"/>
      <c r="P563" s="210">
        <f>O563*H563</f>
        <v>0</v>
      </c>
      <c r="Q563" s="210">
        <v>0</v>
      </c>
      <c r="R563" s="210">
        <f>Q563*H563</f>
        <v>0</v>
      </c>
      <c r="S563" s="210">
        <v>0</v>
      </c>
      <c r="T563" s="211">
        <f>S563*H563</f>
        <v>0</v>
      </c>
      <c r="AR563" s="19" t="s">
        <v>415</v>
      </c>
      <c r="AT563" s="19" t="s">
        <v>410</v>
      </c>
      <c r="AU563" s="19" t="s">
        <v>94</v>
      </c>
      <c r="AY563" s="19" t="s">
        <v>406</v>
      </c>
      <c r="BE563" s="212">
        <f>IF(N563="základní",J563,0)</f>
        <v>0</v>
      </c>
      <c r="BF563" s="212">
        <f>IF(N563="snížená",J563,0)</f>
        <v>0</v>
      </c>
      <c r="BG563" s="212">
        <f>IF(N563="zákl. přenesená",J563,0)</f>
        <v>0</v>
      </c>
      <c r="BH563" s="212">
        <f>IF(N563="sníž. přenesená",J563,0)</f>
        <v>0</v>
      </c>
      <c r="BI563" s="212">
        <f>IF(N563="nulová",J563,0)</f>
        <v>0</v>
      </c>
      <c r="BJ563" s="19" t="s">
        <v>23</v>
      </c>
      <c r="BK563" s="212">
        <f>ROUND(I563*H563,2)</f>
        <v>0</v>
      </c>
      <c r="BL563" s="19" t="s">
        <v>415</v>
      </c>
      <c r="BM563" s="19" t="s">
        <v>1020</v>
      </c>
    </row>
    <row r="564" spans="2:65" s="12" customFormat="1" x14ac:dyDescent="0.3">
      <c r="B564" s="213"/>
      <c r="C564" s="214"/>
      <c r="D564" s="215" t="s">
        <v>417</v>
      </c>
      <c r="E564" s="216" t="s">
        <v>36</v>
      </c>
      <c r="F564" s="217" t="s">
        <v>1017</v>
      </c>
      <c r="G564" s="214"/>
      <c r="H564" s="218" t="s">
        <v>36</v>
      </c>
      <c r="I564" s="219"/>
      <c r="J564" s="214"/>
      <c r="K564" s="214"/>
      <c r="L564" s="220"/>
      <c r="M564" s="221"/>
      <c r="N564" s="222"/>
      <c r="O564" s="222"/>
      <c r="P564" s="222"/>
      <c r="Q564" s="222"/>
      <c r="R564" s="222"/>
      <c r="S564" s="222"/>
      <c r="T564" s="223"/>
      <c r="AT564" s="224" t="s">
        <v>417</v>
      </c>
      <c r="AU564" s="224" t="s">
        <v>94</v>
      </c>
      <c r="AV564" s="12" t="s">
        <v>23</v>
      </c>
      <c r="AW564" s="12" t="s">
        <v>43</v>
      </c>
      <c r="AX564" s="12" t="s">
        <v>79</v>
      </c>
      <c r="AY564" s="224" t="s">
        <v>406</v>
      </c>
    </row>
    <row r="565" spans="2:65" s="13" customFormat="1" x14ac:dyDescent="0.3">
      <c r="B565" s="225"/>
      <c r="C565" s="226"/>
      <c r="D565" s="247" t="s">
        <v>417</v>
      </c>
      <c r="E565" s="251" t="s">
        <v>36</v>
      </c>
      <c r="F565" s="252" t="s">
        <v>1021</v>
      </c>
      <c r="G565" s="226"/>
      <c r="H565" s="253">
        <v>12.805</v>
      </c>
      <c r="I565" s="230"/>
      <c r="J565" s="226"/>
      <c r="K565" s="226"/>
      <c r="L565" s="231"/>
      <c r="M565" s="232"/>
      <c r="N565" s="233"/>
      <c r="O565" s="233"/>
      <c r="P565" s="233"/>
      <c r="Q565" s="233"/>
      <c r="R565" s="233"/>
      <c r="S565" s="233"/>
      <c r="T565" s="234"/>
      <c r="AT565" s="235" t="s">
        <v>417</v>
      </c>
      <c r="AU565" s="235" t="s">
        <v>94</v>
      </c>
      <c r="AV565" s="13" t="s">
        <v>87</v>
      </c>
      <c r="AW565" s="13" t="s">
        <v>43</v>
      </c>
      <c r="AX565" s="13" t="s">
        <v>23</v>
      </c>
      <c r="AY565" s="235" t="s">
        <v>406</v>
      </c>
    </row>
    <row r="566" spans="2:65" s="1" customFormat="1" ht="22.5" customHeight="1" x14ac:dyDescent="0.3">
      <c r="B566" s="37"/>
      <c r="C566" s="201" t="s">
        <v>1022</v>
      </c>
      <c r="D566" s="201" t="s">
        <v>410</v>
      </c>
      <c r="E566" s="202" t="s">
        <v>424</v>
      </c>
      <c r="F566" s="203" t="s">
        <v>425</v>
      </c>
      <c r="G566" s="204" t="s">
        <v>413</v>
      </c>
      <c r="H566" s="205">
        <v>556.83799999999997</v>
      </c>
      <c r="I566" s="206"/>
      <c r="J566" s="207">
        <f>ROUND(I566*H566,2)</f>
        <v>0</v>
      </c>
      <c r="K566" s="203" t="s">
        <v>414</v>
      </c>
      <c r="L566" s="57"/>
      <c r="M566" s="208" t="s">
        <v>36</v>
      </c>
      <c r="N566" s="209" t="s">
        <v>50</v>
      </c>
      <c r="O566" s="38"/>
      <c r="P566" s="210">
        <f>O566*H566</f>
        <v>0</v>
      </c>
      <c r="Q566" s="210">
        <v>0</v>
      </c>
      <c r="R566" s="210">
        <f>Q566*H566</f>
        <v>0</v>
      </c>
      <c r="S566" s="210">
        <v>0</v>
      </c>
      <c r="T566" s="211">
        <f>S566*H566</f>
        <v>0</v>
      </c>
      <c r="AR566" s="19" t="s">
        <v>415</v>
      </c>
      <c r="AT566" s="19" t="s">
        <v>410</v>
      </c>
      <c r="AU566" s="19" t="s">
        <v>94</v>
      </c>
      <c r="AY566" s="19" t="s">
        <v>406</v>
      </c>
      <c r="BE566" s="212">
        <f>IF(N566="základní",J566,0)</f>
        <v>0</v>
      </c>
      <c r="BF566" s="212">
        <f>IF(N566="snížená",J566,0)</f>
        <v>0</v>
      </c>
      <c r="BG566" s="212">
        <f>IF(N566="zákl. přenesená",J566,0)</f>
        <v>0</v>
      </c>
      <c r="BH566" s="212">
        <f>IF(N566="sníž. přenesená",J566,0)</f>
        <v>0</v>
      </c>
      <c r="BI566" s="212">
        <f>IF(N566="nulová",J566,0)</f>
        <v>0</v>
      </c>
      <c r="BJ566" s="19" t="s">
        <v>23</v>
      </c>
      <c r="BK566" s="212">
        <f>ROUND(I566*H566,2)</f>
        <v>0</v>
      </c>
      <c r="BL566" s="19" t="s">
        <v>415</v>
      </c>
      <c r="BM566" s="19" t="s">
        <v>1023</v>
      </c>
    </row>
    <row r="567" spans="2:65" s="12" customFormat="1" x14ac:dyDescent="0.3">
      <c r="B567" s="213"/>
      <c r="C567" s="214"/>
      <c r="D567" s="215" t="s">
        <v>417</v>
      </c>
      <c r="E567" s="216" t="s">
        <v>36</v>
      </c>
      <c r="F567" s="217" t="s">
        <v>1024</v>
      </c>
      <c r="G567" s="214"/>
      <c r="H567" s="218" t="s">
        <v>36</v>
      </c>
      <c r="I567" s="219"/>
      <c r="J567" s="214"/>
      <c r="K567" s="214"/>
      <c r="L567" s="220"/>
      <c r="M567" s="221"/>
      <c r="N567" s="222"/>
      <c r="O567" s="222"/>
      <c r="P567" s="222"/>
      <c r="Q567" s="222"/>
      <c r="R567" s="222"/>
      <c r="S567" s="222"/>
      <c r="T567" s="223"/>
      <c r="AT567" s="224" t="s">
        <v>417</v>
      </c>
      <c r="AU567" s="224" t="s">
        <v>94</v>
      </c>
      <c r="AV567" s="12" t="s">
        <v>23</v>
      </c>
      <c r="AW567" s="12" t="s">
        <v>43</v>
      </c>
      <c r="AX567" s="12" t="s">
        <v>79</v>
      </c>
      <c r="AY567" s="224" t="s">
        <v>406</v>
      </c>
    </row>
    <row r="568" spans="2:65" s="13" customFormat="1" x14ac:dyDescent="0.3">
      <c r="B568" s="225"/>
      <c r="C568" s="226"/>
      <c r="D568" s="247" t="s">
        <v>417</v>
      </c>
      <c r="E568" s="251" t="s">
        <v>36</v>
      </c>
      <c r="F568" s="252" t="s">
        <v>1025</v>
      </c>
      <c r="G568" s="226"/>
      <c r="H568" s="253">
        <v>556.83799999999997</v>
      </c>
      <c r="I568" s="230"/>
      <c r="J568" s="226"/>
      <c r="K568" s="226"/>
      <c r="L568" s="231"/>
      <c r="M568" s="232"/>
      <c r="N568" s="233"/>
      <c r="O568" s="233"/>
      <c r="P568" s="233"/>
      <c r="Q568" s="233"/>
      <c r="R568" s="233"/>
      <c r="S568" s="233"/>
      <c r="T568" s="234"/>
      <c r="AT568" s="235" t="s">
        <v>417</v>
      </c>
      <c r="AU568" s="235" t="s">
        <v>94</v>
      </c>
      <c r="AV568" s="13" t="s">
        <v>87</v>
      </c>
      <c r="AW568" s="13" t="s">
        <v>43</v>
      </c>
      <c r="AX568" s="13" t="s">
        <v>23</v>
      </c>
      <c r="AY568" s="235" t="s">
        <v>406</v>
      </c>
    </row>
    <row r="569" spans="2:65" s="1" customFormat="1" ht="22.5" customHeight="1" x14ac:dyDescent="0.3">
      <c r="B569" s="37"/>
      <c r="C569" s="201" t="s">
        <v>1026</v>
      </c>
      <c r="D569" s="201" t="s">
        <v>410</v>
      </c>
      <c r="E569" s="202" t="s">
        <v>521</v>
      </c>
      <c r="F569" s="203" t="s">
        <v>522</v>
      </c>
      <c r="G569" s="204" t="s">
        <v>413</v>
      </c>
      <c r="H569" s="205">
        <v>6.7859999999999996</v>
      </c>
      <c r="I569" s="206"/>
      <c r="J569" s="207">
        <f>ROUND(I569*H569,2)</f>
        <v>0</v>
      </c>
      <c r="K569" s="203" t="s">
        <v>414</v>
      </c>
      <c r="L569" s="57"/>
      <c r="M569" s="208" t="s">
        <v>36</v>
      </c>
      <c r="N569" s="209" t="s">
        <v>50</v>
      </c>
      <c r="O569" s="38"/>
      <c r="P569" s="210">
        <f>O569*H569</f>
        <v>0</v>
      </c>
      <c r="Q569" s="210">
        <v>0</v>
      </c>
      <c r="R569" s="210">
        <f>Q569*H569</f>
        <v>0</v>
      </c>
      <c r="S569" s="210">
        <v>0</v>
      </c>
      <c r="T569" s="211">
        <f>S569*H569</f>
        <v>0</v>
      </c>
      <c r="AR569" s="19" t="s">
        <v>415</v>
      </c>
      <c r="AT569" s="19" t="s">
        <v>410</v>
      </c>
      <c r="AU569" s="19" t="s">
        <v>94</v>
      </c>
      <c r="AY569" s="19" t="s">
        <v>406</v>
      </c>
      <c r="BE569" s="212">
        <f>IF(N569="základní",J569,0)</f>
        <v>0</v>
      </c>
      <c r="BF569" s="212">
        <f>IF(N569="snížená",J569,0)</f>
        <v>0</v>
      </c>
      <c r="BG569" s="212">
        <f>IF(N569="zákl. přenesená",J569,0)</f>
        <v>0</v>
      </c>
      <c r="BH569" s="212">
        <f>IF(N569="sníž. přenesená",J569,0)</f>
        <v>0</v>
      </c>
      <c r="BI569" s="212">
        <f>IF(N569="nulová",J569,0)</f>
        <v>0</v>
      </c>
      <c r="BJ569" s="19" t="s">
        <v>23</v>
      </c>
      <c r="BK569" s="212">
        <f>ROUND(I569*H569,2)</f>
        <v>0</v>
      </c>
      <c r="BL569" s="19" t="s">
        <v>415</v>
      </c>
      <c r="BM569" s="19" t="s">
        <v>1027</v>
      </c>
    </row>
    <row r="570" spans="2:65" s="13" customFormat="1" x14ac:dyDescent="0.3">
      <c r="B570" s="225"/>
      <c r="C570" s="226"/>
      <c r="D570" s="215" t="s">
        <v>417</v>
      </c>
      <c r="E570" s="227" t="s">
        <v>36</v>
      </c>
      <c r="F570" s="228" t="s">
        <v>1028</v>
      </c>
      <c r="G570" s="226"/>
      <c r="H570" s="229">
        <v>6.7859999999999996</v>
      </c>
      <c r="I570" s="230"/>
      <c r="J570" s="226"/>
      <c r="K570" s="226"/>
      <c r="L570" s="231"/>
      <c r="M570" s="232"/>
      <c r="N570" s="233"/>
      <c r="O570" s="233"/>
      <c r="P570" s="233"/>
      <c r="Q570" s="233"/>
      <c r="R570" s="233"/>
      <c r="S570" s="233"/>
      <c r="T570" s="234"/>
      <c r="AT570" s="235" t="s">
        <v>417</v>
      </c>
      <c r="AU570" s="235" t="s">
        <v>94</v>
      </c>
      <c r="AV570" s="13" t="s">
        <v>87</v>
      </c>
      <c r="AW570" s="13" t="s">
        <v>43</v>
      </c>
      <c r="AX570" s="13" t="s">
        <v>79</v>
      </c>
      <c r="AY570" s="235" t="s">
        <v>406</v>
      </c>
    </row>
    <row r="571" spans="2:65" s="14" customFormat="1" x14ac:dyDescent="0.3">
      <c r="B571" s="236"/>
      <c r="C571" s="237"/>
      <c r="D571" s="247" t="s">
        <v>417</v>
      </c>
      <c r="E571" s="248" t="s">
        <v>384</v>
      </c>
      <c r="F571" s="249" t="s">
        <v>421</v>
      </c>
      <c r="G571" s="237"/>
      <c r="H571" s="250">
        <v>6.7859999999999996</v>
      </c>
      <c r="I571" s="241"/>
      <c r="J571" s="237"/>
      <c r="K571" s="237"/>
      <c r="L571" s="242"/>
      <c r="M571" s="243"/>
      <c r="N571" s="244"/>
      <c r="O571" s="244"/>
      <c r="P571" s="244"/>
      <c r="Q571" s="244"/>
      <c r="R571" s="244"/>
      <c r="S571" s="244"/>
      <c r="T571" s="245"/>
      <c r="AT571" s="246" t="s">
        <v>417</v>
      </c>
      <c r="AU571" s="246" t="s">
        <v>94</v>
      </c>
      <c r="AV571" s="14" t="s">
        <v>415</v>
      </c>
      <c r="AW571" s="14" t="s">
        <v>43</v>
      </c>
      <c r="AX571" s="14" t="s">
        <v>23</v>
      </c>
      <c r="AY571" s="246" t="s">
        <v>406</v>
      </c>
    </row>
    <row r="572" spans="2:65" s="1" customFormat="1" ht="22.5" customHeight="1" x14ac:dyDescent="0.3">
      <c r="B572" s="37"/>
      <c r="C572" s="201" t="s">
        <v>1029</v>
      </c>
      <c r="D572" s="201" t="s">
        <v>410</v>
      </c>
      <c r="E572" s="202" t="s">
        <v>547</v>
      </c>
      <c r="F572" s="203" t="s">
        <v>548</v>
      </c>
      <c r="G572" s="204" t="s">
        <v>413</v>
      </c>
      <c r="H572" s="205">
        <v>774.19899999999996</v>
      </c>
      <c r="I572" s="206"/>
      <c r="J572" s="207">
        <f>ROUND(I572*H572,2)</f>
        <v>0</v>
      </c>
      <c r="K572" s="203" t="s">
        <v>414</v>
      </c>
      <c r="L572" s="57"/>
      <c r="M572" s="208" t="s">
        <v>36</v>
      </c>
      <c r="N572" s="209" t="s">
        <v>50</v>
      </c>
      <c r="O572" s="38"/>
      <c r="P572" s="210">
        <f>O572*H572</f>
        <v>0</v>
      </c>
      <c r="Q572" s="210">
        <v>0</v>
      </c>
      <c r="R572" s="210">
        <f>Q572*H572</f>
        <v>0</v>
      </c>
      <c r="S572" s="210">
        <v>0</v>
      </c>
      <c r="T572" s="211">
        <f>S572*H572</f>
        <v>0</v>
      </c>
      <c r="AR572" s="19" t="s">
        <v>415</v>
      </c>
      <c r="AT572" s="19" t="s">
        <v>410</v>
      </c>
      <c r="AU572" s="19" t="s">
        <v>94</v>
      </c>
      <c r="AY572" s="19" t="s">
        <v>406</v>
      </c>
      <c r="BE572" s="212">
        <f>IF(N572="základní",J572,0)</f>
        <v>0</v>
      </c>
      <c r="BF572" s="212">
        <f>IF(N572="snížená",J572,0)</f>
        <v>0</v>
      </c>
      <c r="BG572" s="212">
        <f>IF(N572="zákl. přenesená",J572,0)</f>
        <v>0</v>
      </c>
      <c r="BH572" s="212">
        <f>IF(N572="sníž. přenesená",J572,0)</f>
        <v>0</v>
      </c>
      <c r="BI572" s="212">
        <f>IF(N572="nulová",J572,0)</f>
        <v>0</v>
      </c>
      <c r="BJ572" s="19" t="s">
        <v>23</v>
      </c>
      <c r="BK572" s="212">
        <f>ROUND(I572*H572,2)</f>
        <v>0</v>
      </c>
      <c r="BL572" s="19" t="s">
        <v>415</v>
      </c>
      <c r="BM572" s="19" t="s">
        <v>1030</v>
      </c>
    </row>
    <row r="573" spans="2:65" s="12" customFormat="1" x14ac:dyDescent="0.3">
      <c r="B573" s="213"/>
      <c r="C573" s="214"/>
      <c r="D573" s="215" t="s">
        <v>417</v>
      </c>
      <c r="E573" s="216" t="s">
        <v>36</v>
      </c>
      <c r="F573" s="217" t="s">
        <v>1031</v>
      </c>
      <c r="G573" s="214"/>
      <c r="H573" s="218" t="s">
        <v>36</v>
      </c>
      <c r="I573" s="219"/>
      <c r="J573" s="214"/>
      <c r="K573" s="214"/>
      <c r="L573" s="220"/>
      <c r="M573" s="221"/>
      <c r="N573" s="222"/>
      <c r="O573" s="222"/>
      <c r="P573" s="222"/>
      <c r="Q573" s="222"/>
      <c r="R573" s="222"/>
      <c r="S573" s="222"/>
      <c r="T573" s="223"/>
      <c r="AT573" s="224" t="s">
        <v>417</v>
      </c>
      <c r="AU573" s="224" t="s">
        <v>94</v>
      </c>
      <c r="AV573" s="12" t="s">
        <v>23</v>
      </c>
      <c r="AW573" s="12" t="s">
        <v>43</v>
      </c>
      <c r="AX573" s="12" t="s">
        <v>79</v>
      </c>
      <c r="AY573" s="224" t="s">
        <v>406</v>
      </c>
    </row>
    <row r="574" spans="2:65" s="13" customFormat="1" x14ac:dyDescent="0.3">
      <c r="B574" s="225"/>
      <c r="C574" s="226"/>
      <c r="D574" s="215" t="s">
        <v>417</v>
      </c>
      <c r="E574" s="227" t="s">
        <v>36</v>
      </c>
      <c r="F574" s="228" t="s">
        <v>1032</v>
      </c>
      <c r="G574" s="226"/>
      <c r="H574" s="229">
        <v>1399.6420000000001</v>
      </c>
      <c r="I574" s="230"/>
      <c r="J574" s="226"/>
      <c r="K574" s="226"/>
      <c r="L574" s="231"/>
      <c r="M574" s="232"/>
      <c r="N574" s="233"/>
      <c r="O574" s="233"/>
      <c r="P574" s="233"/>
      <c r="Q574" s="233"/>
      <c r="R574" s="233"/>
      <c r="S574" s="233"/>
      <c r="T574" s="234"/>
      <c r="AT574" s="235" t="s">
        <v>417</v>
      </c>
      <c r="AU574" s="235" t="s">
        <v>94</v>
      </c>
      <c r="AV574" s="13" t="s">
        <v>87</v>
      </c>
      <c r="AW574" s="13" t="s">
        <v>43</v>
      </c>
      <c r="AX574" s="13" t="s">
        <v>79</v>
      </c>
      <c r="AY574" s="235" t="s">
        <v>406</v>
      </c>
    </row>
    <row r="575" spans="2:65" s="13" customFormat="1" x14ac:dyDescent="0.3">
      <c r="B575" s="225"/>
      <c r="C575" s="226"/>
      <c r="D575" s="215" t="s">
        <v>417</v>
      </c>
      <c r="E575" s="227" t="s">
        <v>36</v>
      </c>
      <c r="F575" s="228" t="s">
        <v>1033</v>
      </c>
      <c r="G575" s="226"/>
      <c r="H575" s="229">
        <v>4.5990000000000002</v>
      </c>
      <c r="I575" s="230"/>
      <c r="J575" s="226"/>
      <c r="K575" s="226"/>
      <c r="L575" s="231"/>
      <c r="M575" s="232"/>
      <c r="N575" s="233"/>
      <c r="O575" s="233"/>
      <c r="P575" s="233"/>
      <c r="Q575" s="233"/>
      <c r="R575" s="233"/>
      <c r="S575" s="233"/>
      <c r="T575" s="234"/>
      <c r="AT575" s="235" t="s">
        <v>417</v>
      </c>
      <c r="AU575" s="235" t="s">
        <v>94</v>
      </c>
      <c r="AV575" s="13" t="s">
        <v>87</v>
      </c>
      <c r="AW575" s="13" t="s">
        <v>43</v>
      </c>
      <c r="AX575" s="13" t="s">
        <v>79</v>
      </c>
      <c r="AY575" s="235" t="s">
        <v>406</v>
      </c>
    </row>
    <row r="576" spans="2:65" s="12" customFormat="1" x14ac:dyDescent="0.3">
      <c r="B576" s="213"/>
      <c r="C576" s="214"/>
      <c r="D576" s="215" t="s">
        <v>417</v>
      </c>
      <c r="E576" s="216" t="s">
        <v>36</v>
      </c>
      <c r="F576" s="217" t="s">
        <v>1034</v>
      </c>
      <c r="G576" s="214"/>
      <c r="H576" s="218" t="s">
        <v>36</v>
      </c>
      <c r="I576" s="219"/>
      <c r="J576" s="214"/>
      <c r="K576" s="214"/>
      <c r="L576" s="220"/>
      <c r="M576" s="221"/>
      <c r="N576" s="222"/>
      <c r="O576" s="222"/>
      <c r="P576" s="222"/>
      <c r="Q576" s="222"/>
      <c r="R576" s="222"/>
      <c r="S576" s="222"/>
      <c r="T576" s="223"/>
      <c r="AT576" s="224" t="s">
        <v>417</v>
      </c>
      <c r="AU576" s="224" t="s">
        <v>94</v>
      </c>
      <c r="AV576" s="12" t="s">
        <v>23</v>
      </c>
      <c r="AW576" s="12" t="s">
        <v>43</v>
      </c>
      <c r="AX576" s="12" t="s">
        <v>79</v>
      </c>
      <c r="AY576" s="224" t="s">
        <v>406</v>
      </c>
    </row>
    <row r="577" spans="2:65" s="13" customFormat="1" x14ac:dyDescent="0.3">
      <c r="B577" s="225"/>
      <c r="C577" s="226"/>
      <c r="D577" s="215" t="s">
        <v>417</v>
      </c>
      <c r="E577" s="227" t="s">
        <v>36</v>
      </c>
      <c r="F577" s="228" t="s">
        <v>1035</v>
      </c>
      <c r="G577" s="226"/>
      <c r="H577" s="229">
        <v>-556.83799999999997</v>
      </c>
      <c r="I577" s="230"/>
      <c r="J577" s="226"/>
      <c r="K577" s="226"/>
      <c r="L577" s="231"/>
      <c r="M577" s="232"/>
      <c r="N577" s="233"/>
      <c r="O577" s="233"/>
      <c r="P577" s="233"/>
      <c r="Q577" s="233"/>
      <c r="R577" s="233"/>
      <c r="S577" s="233"/>
      <c r="T577" s="234"/>
      <c r="AT577" s="235" t="s">
        <v>417</v>
      </c>
      <c r="AU577" s="235" t="s">
        <v>94</v>
      </c>
      <c r="AV577" s="13" t="s">
        <v>87</v>
      </c>
      <c r="AW577" s="13" t="s">
        <v>43</v>
      </c>
      <c r="AX577" s="13" t="s">
        <v>79</v>
      </c>
      <c r="AY577" s="235" t="s">
        <v>406</v>
      </c>
    </row>
    <row r="578" spans="2:65" s="12" customFormat="1" x14ac:dyDescent="0.3">
      <c r="B578" s="213"/>
      <c r="C578" s="214"/>
      <c r="D578" s="215" t="s">
        <v>417</v>
      </c>
      <c r="E578" s="216" t="s">
        <v>36</v>
      </c>
      <c r="F578" s="217" t="s">
        <v>1036</v>
      </c>
      <c r="G578" s="214"/>
      <c r="H578" s="218" t="s">
        <v>36</v>
      </c>
      <c r="I578" s="219"/>
      <c r="J578" s="214"/>
      <c r="K578" s="214"/>
      <c r="L578" s="220"/>
      <c r="M578" s="221"/>
      <c r="N578" s="222"/>
      <c r="O578" s="222"/>
      <c r="P578" s="222"/>
      <c r="Q578" s="222"/>
      <c r="R578" s="222"/>
      <c r="S578" s="222"/>
      <c r="T578" s="223"/>
      <c r="AT578" s="224" t="s">
        <v>417</v>
      </c>
      <c r="AU578" s="224" t="s">
        <v>94</v>
      </c>
      <c r="AV578" s="12" t="s">
        <v>23</v>
      </c>
      <c r="AW578" s="12" t="s">
        <v>43</v>
      </c>
      <c r="AX578" s="12" t="s">
        <v>79</v>
      </c>
      <c r="AY578" s="224" t="s">
        <v>406</v>
      </c>
    </row>
    <row r="579" spans="2:65" s="13" customFormat="1" x14ac:dyDescent="0.3">
      <c r="B579" s="225"/>
      <c r="C579" s="226"/>
      <c r="D579" s="215" t="s">
        <v>417</v>
      </c>
      <c r="E579" s="227" t="s">
        <v>36</v>
      </c>
      <c r="F579" s="228" t="s">
        <v>1037</v>
      </c>
      <c r="G579" s="226"/>
      <c r="H579" s="229">
        <v>-5.8819999999999997</v>
      </c>
      <c r="I579" s="230"/>
      <c r="J579" s="226"/>
      <c r="K579" s="226"/>
      <c r="L579" s="231"/>
      <c r="M579" s="232"/>
      <c r="N579" s="233"/>
      <c r="O579" s="233"/>
      <c r="P579" s="233"/>
      <c r="Q579" s="233"/>
      <c r="R579" s="233"/>
      <c r="S579" s="233"/>
      <c r="T579" s="234"/>
      <c r="AT579" s="235" t="s">
        <v>417</v>
      </c>
      <c r="AU579" s="235" t="s">
        <v>94</v>
      </c>
      <c r="AV579" s="13" t="s">
        <v>87</v>
      </c>
      <c r="AW579" s="13" t="s">
        <v>43</v>
      </c>
      <c r="AX579" s="13" t="s">
        <v>79</v>
      </c>
      <c r="AY579" s="235" t="s">
        <v>406</v>
      </c>
    </row>
    <row r="580" spans="2:65" s="14" customFormat="1" x14ac:dyDescent="0.3">
      <c r="B580" s="236"/>
      <c r="C580" s="237"/>
      <c r="D580" s="215" t="s">
        <v>417</v>
      </c>
      <c r="E580" s="238" t="s">
        <v>271</v>
      </c>
      <c r="F580" s="239" t="s">
        <v>421</v>
      </c>
      <c r="G580" s="237"/>
      <c r="H580" s="240">
        <v>841.52099999999996</v>
      </c>
      <c r="I580" s="241"/>
      <c r="J580" s="237"/>
      <c r="K580" s="237"/>
      <c r="L580" s="242"/>
      <c r="M580" s="243"/>
      <c r="N580" s="244"/>
      <c r="O580" s="244"/>
      <c r="P580" s="244"/>
      <c r="Q580" s="244"/>
      <c r="R580" s="244"/>
      <c r="S580" s="244"/>
      <c r="T580" s="245"/>
      <c r="AT580" s="246" t="s">
        <v>417</v>
      </c>
      <c r="AU580" s="246" t="s">
        <v>94</v>
      </c>
      <c r="AV580" s="14" t="s">
        <v>415</v>
      </c>
      <c r="AW580" s="14" t="s">
        <v>43</v>
      </c>
      <c r="AX580" s="14" t="s">
        <v>79</v>
      </c>
      <c r="AY580" s="246" t="s">
        <v>406</v>
      </c>
    </row>
    <row r="581" spans="2:65" s="13" customFormat="1" x14ac:dyDescent="0.3">
      <c r="B581" s="225"/>
      <c r="C581" s="226"/>
      <c r="D581" s="247" t="s">
        <v>417</v>
      </c>
      <c r="E581" s="251" t="s">
        <v>36</v>
      </c>
      <c r="F581" s="252" t="s">
        <v>1038</v>
      </c>
      <c r="G581" s="226"/>
      <c r="H581" s="253">
        <v>774.19899999999996</v>
      </c>
      <c r="I581" s="230"/>
      <c r="J581" s="226"/>
      <c r="K581" s="226"/>
      <c r="L581" s="231"/>
      <c r="M581" s="232"/>
      <c r="N581" s="233"/>
      <c r="O581" s="233"/>
      <c r="P581" s="233"/>
      <c r="Q581" s="233"/>
      <c r="R581" s="233"/>
      <c r="S581" s="233"/>
      <c r="T581" s="234"/>
      <c r="AT581" s="235" t="s">
        <v>417</v>
      </c>
      <c r="AU581" s="235" t="s">
        <v>94</v>
      </c>
      <c r="AV581" s="13" t="s">
        <v>87</v>
      </c>
      <c r="AW581" s="13" t="s">
        <v>43</v>
      </c>
      <c r="AX581" s="13" t="s">
        <v>23</v>
      </c>
      <c r="AY581" s="235" t="s">
        <v>406</v>
      </c>
    </row>
    <row r="582" spans="2:65" s="1" customFormat="1" ht="31.5" customHeight="1" x14ac:dyDescent="0.3">
      <c r="B582" s="37"/>
      <c r="C582" s="201" t="s">
        <v>1039</v>
      </c>
      <c r="D582" s="201" t="s">
        <v>410</v>
      </c>
      <c r="E582" s="202" t="s">
        <v>551</v>
      </c>
      <c r="F582" s="203" t="s">
        <v>552</v>
      </c>
      <c r="G582" s="204" t="s">
        <v>413</v>
      </c>
      <c r="H582" s="205">
        <v>10064.587</v>
      </c>
      <c r="I582" s="206"/>
      <c r="J582" s="207">
        <f>ROUND(I582*H582,2)</f>
        <v>0</v>
      </c>
      <c r="K582" s="203" t="s">
        <v>414</v>
      </c>
      <c r="L582" s="57"/>
      <c r="M582" s="208" t="s">
        <v>36</v>
      </c>
      <c r="N582" s="209" t="s">
        <v>50</v>
      </c>
      <c r="O582" s="38"/>
      <c r="P582" s="210">
        <f>O582*H582</f>
        <v>0</v>
      </c>
      <c r="Q582" s="210">
        <v>0</v>
      </c>
      <c r="R582" s="210">
        <f>Q582*H582</f>
        <v>0</v>
      </c>
      <c r="S582" s="210">
        <v>0</v>
      </c>
      <c r="T582" s="211">
        <f>S582*H582</f>
        <v>0</v>
      </c>
      <c r="AR582" s="19" t="s">
        <v>415</v>
      </c>
      <c r="AT582" s="19" t="s">
        <v>410</v>
      </c>
      <c r="AU582" s="19" t="s">
        <v>94</v>
      </c>
      <c r="AY582" s="19" t="s">
        <v>406</v>
      </c>
      <c r="BE582" s="212">
        <f>IF(N582="základní",J582,0)</f>
        <v>0</v>
      </c>
      <c r="BF582" s="212">
        <f>IF(N582="snížená",J582,0)</f>
        <v>0</v>
      </c>
      <c r="BG582" s="212">
        <f>IF(N582="zákl. přenesená",J582,0)</f>
        <v>0</v>
      </c>
      <c r="BH582" s="212">
        <f>IF(N582="sníž. přenesená",J582,0)</f>
        <v>0</v>
      </c>
      <c r="BI582" s="212">
        <f>IF(N582="nulová",J582,0)</f>
        <v>0</v>
      </c>
      <c r="BJ582" s="19" t="s">
        <v>23</v>
      </c>
      <c r="BK582" s="212">
        <f>ROUND(I582*H582,2)</f>
        <v>0</v>
      </c>
      <c r="BL582" s="19" t="s">
        <v>415</v>
      </c>
      <c r="BM582" s="19" t="s">
        <v>1040</v>
      </c>
    </row>
    <row r="583" spans="2:65" s="13" customFormat="1" x14ac:dyDescent="0.3">
      <c r="B583" s="225"/>
      <c r="C583" s="226"/>
      <c r="D583" s="247" t="s">
        <v>417</v>
      </c>
      <c r="E583" s="226"/>
      <c r="F583" s="252" t="s">
        <v>1041</v>
      </c>
      <c r="G583" s="226"/>
      <c r="H583" s="253">
        <v>10064.587</v>
      </c>
      <c r="I583" s="230"/>
      <c r="J583" s="226"/>
      <c r="K583" s="226"/>
      <c r="L583" s="231"/>
      <c r="M583" s="232"/>
      <c r="N583" s="233"/>
      <c r="O583" s="233"/>
      <c r="P583" s="233"/>
      <c r="Q583" s="233"/>
      <c r="R583" s="233"/>
      <c r="S583" s="233"/>
      <c r="T583" s="234"/>
      <c r="AT583" s="235" t="s">
        <v>417</v>
      </c>
      <c r="AU583" s="235" t="s">
        <v>94</v>
      </c>
      <c r="AV583" s="13" t="s">
        <v>87</v>
      </c>
      <c r="AW583" s="13" t="s">
        <v>4</v>
      </c>
      <c r="AX583" s="13" t="s">
        <v>23</v>
      </c>
      <c r="AY583" s="235" t="s">
        <v>406</v>
      </c>
    </row>
    <row r="584" spans="2:65" s="1" customFormat="1" ht="22.5" customHeight="1" x14ac:dyDescent="0.3">
      <c r="B584" s="37"/>
      <c r="C584" s="201" t="s">
        <v>1042</v>
      </c>
      <c r="D584" s="201" t="s">
        <v>410</v>
      </c>
      <c r="E584" s="202" t="s">
        <v>577</v>
      </c>
      <c r="F584" s="203" t="s">
        <v>578</v>
      </c>
      <c r="G584" s="204" t="s">
        <v>413</v>
      </c>
      <c r="H584" s="205">
        <v>67.322000000000003</v>
      </c>
      <c r="I584" s="206"/>
      <c r="J584" s="207">
        <f>ROUND(I584*H584,2)</f>
        <v>0</v>
      </c>
      <c r="K584" s="203" t="s">
        <v>414</v>
      </c>
      <c r="L584" s="57"/>
      <c r="M584" s="208" t="s">
        <v>36</v>
      </c>
      <c r="N584" s="209" t="s">
        <v>50</v>
      </c>
      <c r="O584" s="38"/>
      <c r="P584" s="210">
        <f>O584*H584</f>
        <v>0</v>
      </c>
      <c r="Q584" s="210">
        <v>0</v>
      </c>
      <c r="R584" s="210">
        <f>Q584*H584</f>
        <v>0</v>
      </c>
      <c r="S584" s="210">
        <v>0</v>
      </c>
      <c r="T584" s="211">
        <f>S584*H584</f>
        <v>0</v>
      </c>
      <c r="AR584" s="19" t="s">
        <v>415</v>
      </c>
      <c r="AT584" s="19" t="s">
        <v>410</v>
      </c>
      <c r="AU584" s="19" t="s">
        <v>94</v>
      </c>
      <c r="AY584" s="19" t="s">
        <v>406</v>
      </c>
      <c r="BE584" s="212">
        <f>IF(N584="základní",J584,0)</f>
        <v>0</v>
      </c>
      <c r="BF584" s="212">
        <f>IF(N584="snížená",J584,0)</f>
        <v>0</v>
      </c>
      <c r="BG584" s="212">
        <f>IF(N584="zákl. přenesená",J584,0)</f>
        <v>0</v>
      </c>
      <c r="BH584" s="212">
        <f>IF(N584="sníž. přenesená",J584,0)</f>
        <v>0</v>
      </c>
      <c r="BI584" s="212">
        <f>IF(N584="nulová",J584,0)</f>
        <v>0</v>
      </c>
      <c r="BJ584" s="19" t="s">
        <v>23</v>
      </c>
      <c r="BK584" s="212">
        <f>ROUND(I584*H584,2)</f>
        <v>0</v>
      </c>
      <c r="BL584" s="19" t="s">
        <v>415</v>
      </c>
      <c r="BM584" s="19" t="s">
        <v>1043</v>
      </c>
    </row>
    <row r="585" spans="2:65" s="13" customFormat="1" x14ac:dyDescent="0.3">
      <c r="B585" s="225"/>
      <c r="C585" s="226"/>
      <c r="D585" s="247" t="s">
        <v>417</v>
      </c>
      <c r="E585" s="251" t="s">
        <v>36</v>
      </c>
      <c r="F585" s="252" t="s">
        <v>1044</v>
      </c>
      <c r="G585" s="226"/>
      <c r="H585" s="253">
        <v>67.322000000000003</v>
      </c>
      <c r="I585" s="230"/>
      <c r="J585" s="226"/>
      <c r="K585" s="226"/>
      <c r="L585" s="231"/>
      <c r="M585" s="232"/>
      <c r="N585" s="233"/>
      <c r="O585" s="233"/>
      <c r="P585" s="233"/>
      <c r="Q585" s="233"/>
      <c r="R585" s="233"/>
      <c r="S585" s="233"/>
      <c r="T585" s="234"/>
      <c r="AT585" s="235" t="s">
        <v>417</v>
      </c>
      <c r="AU585" s="235" t="s">
        <v>94</v>
      </c>
      <c r="AV585" s="13" t="s">
        <v>87</v>
      </c>
      <c r="AW585" s="13" t="s">
        <v>43</v>
      </c>
      <c r="AX585" s="13" t="s">
        <v>23</v>
      </c>
      <c r="AY585" s="235" t="s">
        <v>406</v>
      </c>
    </row>
    <row r="586" spans="2:65" s="1" customFormat="1" ht="31.5" customHeight="1" x14ac:dyDescent="0.3">
      <c r="B586" s="37"/>
      <c r="C586" s="201" t="s">
        <v>1045</v>
      </c>
      <c r="D586" s="201" t="s">
        <v>410</v>
      </c>
      <c r="E586" s="202" t="s">
        <v>581</v>
      </c>
      <c r="F586" s="203" t="s">
        <v>582</v>
      </c>
      <c r="G586" s="204" t="s">
        <v>413</v>
      </c>
      <c r="H586" s="205">
        <v>875.18600000000004</v>
      </c>
      <c r="I586" s="206"/>
      <c r="J586" s="207">
        <f>ROUND(I586*H586,2)</f>
        <v>0</v>
      </c>
      <c r="K586" s="203" t="s">
        <v>414</v>
      </c>
      <c r="L586" s="57"/>
      <c r="M586" s="208" t="s">
        <v>36</v>
      </c>
      <c r="N586" s="209" t="s">
        <v>50</v>
      </c>
      <c r="O586" s="38"/>
      <c r="P586" s="210">
        <f>O586*H586</f>
        <v>0</v>
      </c>
      <c r="Q586" s="210">
        <v>0</v>
      </c>
      <c r="R586" s="210">
        <f>Q586*H586</f>
        <v>0</v>
      </c>
      <c r="S586" s="210">
        <v>0</v>
      </c>
      <c r="T586" s="211">
        <f>S586*H586</f>
        <v>0</v>
      </c>
      <c r="AR586" s="19" t="s">
        <v>415</v>
      </c>
      <c r="AT586" s="19" t="s">
        <v>410</v>
      </c>
      <c r="AU586" s="19" t="s">
        <v>94</v>
      </c>
      <c r="AY586" s="19" t="s">
        <v>406</v>
      </c>
      <c r="BE586" s="212">
        <f>IF(N586="základní",J586,0)</f>
        <v>0</v>
      </c>
      <c r="BF586" s="212">
        <f>IF(N586="snížená",J586,0)</f>
        <v>0</v>
      </c>
      <c r="BG586" s="212">
        <f>IF(N586="zákl. přenesená",J586,0)</f>
        <v>0</v>
      </c>
      <c r="BH586" s="212">
        <f>IF(N586="sníž. přenesená",J586,0)</f>
        <v>0</v>
      </c>
      <c r="BI586" s="212">
        <f>IF(N586="nulová",J586,0)</f>
        <v>0</v>
      </c>
      <c r="BJ586" s="19" t="s">
        <v>23</v>
      </c>
      <c r="BK586" s="212">
        <f>ROUND(I586*H586,2)</f>
        <v>0</v>
      </c>
      <c r="BL586" s="19" t="s">
        <v>415</v>
      </c>
      <c r="BM586" s="19" t="s">
        <v>1046</v>
      </c>
    </row>
    <row r="587" spans="2:65" s="13" customFormat="1" x14ac:dyDescent="0.3">
      <c r="B587" s="225"/>
      <c r="C587" s="226"/>
      <c r="D587" s="247" t="s">
        <v>417</v>
      </c>
      <c r="E587" s="226"/>
      <c r="F587" s="252" t="s">
        <v>1047</v>
      </c>
      <c r="G587" s="226"/>
      <c r="H587" s="253">
        <v>875.18600000000004</v>
      </c>
      <c r="I587" s="230"/>
      <c r="J587" s="226"/>
      <c r="K587" s="226"/>
      <c r="L587" s="231"/>
      <c r="M587" s="232"/>
      <c r="N587" s="233"/>
      <c r="O587" s="233"/>
      <c r="P587" s="233"/>
      <c r="Q587" s="233"/>
      <c r="R587" s="233"/>
      <c r="S587" s="233"/>
      <c r="T587" s="234"/>
      <c r="AT587" s="235" t="s">
        <v>417</v>
      </c>
      <c r="AU587" s="235" t="s">
        <v>94</v>
      </c>
      <c r="AV587" s="13" t="s">
        <v>87</v>
      </c>
      <c r="AW587" s="13" t="s">
        <v>4</v>
      </c>
      <c r="AX587" s="13" t="s">
        <v>23</v>
      </c>
      <c r="AY587" s="235" t="s">
        <v>406</v>
      </c>
    </row>
    <row r="588" spans="2:65" s="1" customFormat="1" ht="22.5" customHeight="1" x14ac:dyDescent="0.3">
      <c r="B588" s="37"/>
      <c r="C588" s="201" t="s">
        <v>1048</v>
      </c>
      <c r="D588" s="201" t="s">
        <v>410</v>
      </c>
      <c r="E588" s="202" t="s">
        <v>555</v>
      </c>
      <c r="F588" s="203" t="s">
        <v>556</v>
      </c>
      <c r="G588" s="204" t="s">
        <v>413</v>
      </c>
      <c r="H588" s="205">
        <v>841.52099999999996</v>
      </c>
      <c r="I588" s="206"/>
      <c r="J588" s="207">
        <f>ROUND(I588*H588,2)</f>
        <v>0</v>
      </c>
      <c r="K588" s="203" t="s">
        <v>36</v>
      </c>
      <c r="L588" s="57"/>
      <c r="M588" s="208" t="s">
        <v>36</v>
      </c>
      <c r="N588" s="209" t="s">
        <v>50</v>
      </c>
      <c r="O588" s="38"/>
      <c r="P588" s="210">
        <f>O588*H588</f>
        <v>0</v>
      </c>
      <c r="Q588" s="210">
        <v>0</v>
      </c>
      <c r="R588" s="210">
        <f>Q588*H588</f>
        <v>0</v>
      </c>
      <c r="S588" s="210">
        <v>0</v>
      </c>
      <c r="T588" s="211">
        <f>S588*H588</f>
        <v>0</v>
      </c>
      <c r="AR588" s="19" t="s">
        <v>415</v>
      </c>
      <c r="AT588" s="19" t="s">
        <v>410</v>
      </c>
      <c r="AU588" s="19" t="s">
        <v>94</v>
      </c>
      <c r="AY588" s="19" t="s">
        <v>406</v>
      </c>
      <c r="BE588" s="212">
        <f>IF(N588="základní",J588,0)</f>
        <v>0</v>
      </c>
      <c r="BF588" s="212">
        <f>IF(N588="snížená",J588,0)</f>
        <v>0</v>
      </c>
      <c r="BG588" s="212">
        <f>IF(N588="zákl. přenesená",J588,0)</f>
        <v>0</v>
      </c>
      <c r="BH588" s="212">
        <f>IF(N588="sníž. přenesená",J588,0)</f>
        <v>0</v>
      </c>
      <c r="BI588" s="212">
        <f>IF(N588="nulová",J588,0)</f>
        <v>0</v>
      </c>
      <c r="BJ588" s="19" t="s">
        <v>23</v>
      </c>
      <c r="BK588" s="212">
        <f>ROUND(I588*H588,2)</f>
        <v>0</v>
      </c>
      <c r="BL588" s="19" t="s">
        <v>415</v>
      </c>
      <c r="BM588" s="19" t="s">
        <v>1049</v>
      </c>
    </row>
    <row r="589" spans="2:65" s="13" customFormat="1" x14ac:dyDescent="0.3">
      <c r="B589" s="225"/>
      <c r="C589" s="226"/>
      <c r="D589" s="247" t="s">
        <v>417</v>
      </c>
      <c r="E589" s="251" t="s">
        <v>36</v>
      </c>
      <c r="F589" s="252" t="s">
        <v>271</v>
      </c>
      <c r="G589" s="226"/>
      <c r="H589" s="253">
        <v>841.52099999999996</v>
      </c>
      <c r="I589" s="230"/>
      <c r="J589" s="226"/>
      <c r="K589" s="226"/>
      <c r="L589" s="231"/>
      <c r="M589" s="232"/>
      <c r="N589" s="233"/>
      <c r="O589" s="233"/>
      <c r="P589" s="233"/>
      <c r="Q589" s="233"/>
      <c r="R589" s="233"/>
      <c r="S589" s="233"/>
      <c r="T589" s="234"/>
      <c r="AT589" s="235" t="s">
        <v>417</v>
      </c>
      <c r="AU589" s="235" t="s">
        <v>94</v>
      </c>
      <c r="AV589" s="13" t="s">
        <v>87</v>
      </c>
      <c r="AW589" s="13" t="s">
        <v>43</v>
      </c>
      <c r="AX589" s="13" t="s">
        <v>23</v>
      </c>
      <c r="AY589" s="235" t="s">
        <v>406</v>
      </c>
    </row>
    <row r="590" spans="2:65" s="1" customFormat="1" ht="22.5" customHeight="1" x14ac:dyDescent="0.3">
      <c r="B590" s="37"/>
      <c r="C590" s="201" t="s">
        <v>1050</v>
      </c>
      <c r="D590" s="201" t="s">
        <v>410</v>
      </c>
      <c r="E590" s="202" t="s">
        <v>480</v>
      </c>
      <c r="F590" s="203" t="s">
        <v>481</v>
      </c>
      <c r="G590" s="204" t="s">
        <v>413</v>
      </c>
      <c r="H590" s="205">
        <v>603.72400000000005</v>
      </c>
      <c r="I590" s="206"/>
      <c r="J590" s="207">
        <f>ROUND(I590*H590,2)</f>
        <v>0</v>
      </c>
      <c r="K590" s="203" t="s">
        <v>414</v>
      </c>
      <c r="L590" s="57"/>
      <c r="M590" s="208" t="s">
        <v>36</v>
      </c>
      <c r="N590" s="209" t="s">
        <v>50</v>
      </c>
      <c r="O590" s="38"/>
      <c r="P590" s="210">
        <f>O590*H590</f>
        <v>0</v>
      </c>
      <c r="Q590" s="210">
        <v>0</v>
      </c>
      <c r="R590" s="210">
        <f>Q590*H590</f>
        <v>0</v>
      </c>
      <c r="S590" s="210">
        <v>0</v>
      </c>
      <c r="T590" s="211">
        <f>S590*H590</f>
        <v>0</v>
      </c>
      <c r="AR590" s="19" t="s">
        <v>415</v>
      </c>
      <c r="AT590" s="19" t="s">
        <v>410</v>
      </c>
      <c r="AU590" s="19" t="s">
        <v>94</v>
      </c>
      <c r="AY590" s="19" t="s">
        <v>406</v>
      </c>
      <c r="BE590" s="212">
        <f>IF(N590="základní",J590,0)</f>
        <v>0</v>
      </c>
      <c r="BF590" s="212">
        <f>IF(N590="snížená",J590,0)</f>
        <v>0</v>
      </c>
      <c r="BG590" s="212">
        <f>IF(N590="zákl. přenesená",J590,0)</f>
        <v>0</v>
      </c>
      <c r="BH590" s="212">
        <f>IF(N590="sníž. přenesená",J590,0)</f>
        <v>0</v>
      </c>
      <c r="BI590" s="212">
        <f>IF(N590="nulová",J590,0)</f>
        <v>0</v>
      </c>
      <c r="BJ590" s="19" t="s">
        <v>23</v>
      </c>
      <c r="BK590" s="212">
        <f>ROUND(I590*H590,2)</f>
        <v>0</v>
      </c>
      <c r="BL590" s="19" t="s">
        <v>415</v>
      </c>
      <c r="BM590" s="19" t="s">
        <v>1051</v>
      </c>
    </row>
    <row r="591" spans="2:65" s="12" customFormat="1" x14ac:dyDescent="0.3">
      <c r="B591" s="213"/>
      <c r="C591" s="214"/>
      <c r="D591" s="215" t="s">
        <v>417</v>
      </c>
      <c r="E591" s="216" t="s">
        <v>36</v>
      </c>
      <c r="F591" s="217" t="s">
        <v>1052</v>
      </c>
      <c r="G591" s="214"/>
      <c r="H591" s="218" t="s">
        <v>36</v>
      </c>
      <c r="I591" s="219"/>
      <c r="J591" s="214"/>
      <c r="K591" s="214"/>
      <c r="L591" s="220"/>
      <c r="M591" s="221"/>
      <c r="N591" s="222"/>
      <c r="O591" s="222"/>
      <c r="P591" s="222"/>
      <c r="Q591" s="222"/>
      <c r="R591" s="222"/>
      <c r="S591" s="222"/>
      <c r="T591" s="223"/>
      <c r="AT591" s="224" t="s">
        <v>417</v>
      </c>
      <c r="AU591" s="224" t="s">
        <v>94</v>
      </c>
      <c r="AV591" s="12" t="s">
        <v>23</v>
      </c>
      <c r="AW591" s="12" t="s">
        <v>43</v>
      </c>
      <c r="AX591" s="12" t="s">
        <v>79</v>
      </c>
      <c r="AY591" s="224" t="s">
        <v>406</v>
      </c>
    </row>
    <row r="592" spans="2:65" s="12" customFormat="1" x14ac:dyDescent="0.3">
      <c r="B592" s="213"/>
      <c r="C592" s="214"/>
      <c r="D592" s="215" t="s">
        <v>417</v>
      </c>
      <c r="E592" s="216" t="s">
        <v>36</v>
      </c>
      <c r="F592" s="217" t="s">
        <v>1053</v>
      </c>
      <c r="G592" s="214"/>
      <c r="H592" s="218" t="s">
        <v>36</v>
      </c>
      <c r="I592" s="219"/>
      <c r="J592" s="214"/>
      <c r="K592" s="214"/>
      <c r="L592" s="220"/>
      <c r="M592" s="221"/>
      <c r="N592" s="222"/>
      <c r="O592" s="222"/>
      <c r="P592" s="222"/>
      <c r="Q592" s="222"/>
      <c r="R592" s="222"/>
      <c r="S592" s="222"/>
      <c r="T592" s="223"/>
      <c r="AT592" s="224" t="s">
        <v>417</v>
      </c>
      <c r="AU592" s="224" t="s">
        <v>94</v>
      </c>
      <c r="AV592" s="12" t="s">
        <v>23</v>
      </c>
      <c r="AW592" s="12" t="s">
        <v>43</v>
      </c>
      <c r="AX592" s="12" t="s">
        <v>79</v>
      </c>
      <c r="AY592" s="224" t="s">
        <v>406</v>
      </c>
    </row>
    <row r="593" spans="2:51" s="13" customFormat="1" x14ac:dyDescent="0.3">
      <c r="B593" s="225"/>
      <c r="C593" s="226"/>
      <c r="D593" s="215" t="s">
        <v>417</v>
      </c>
      <c r="E593" s="227" t="s">
        <v>36</v>
      </c>
      <c r="F593" s="228" t="s">
        <v>1054</v>
      </c>
      <c r="G593" s="226"/>
      <c r="H593" s="229">
        <v>1650.2819999999999</v>
      </c>
      <c r="I593" s="230"/>
      <c r="J593" s="226"/>
      <c r="K593" s="226"/>
      <c r="L593" s="231"/>
      <c r="M593" s="232"/>
      <c r="N593" s="233"/>
      <c r="O593" s="233"/>
      <c r="P593" s="233"/>
      <c r="Q593" s="233"/>
      <c r="R593" s="233"/>
      <c r="S593" s="233"/>
      <c r="T593" s="234"/>
      <c r="AT593" s="235" t="s">
        <v>417</v>
      </c>
      <c r="AU593" s="235" t="s">
        <v>94</v>
      </c>
      <c r="AV593" s="13" t="s">
        <v>87</v>
      </c>
      <c r="AW593" s="13" t="s">
        <v>43</v>
      </c>
      <c r="AX593" s="13" t="s">
        <v>79</v>
      </c>
      <c r="AY593" s="235" t="s">
        <v>406</v>
      </c>
    </row>
    <row r="594" spans="2:51" s="12" customFormat="1" x14ac:dyDescent="0.3">
      <c r="B594" s="213"/>
      <c r="C594" s="214"/>
      <c r="D594" s="215" t="s">
        <v>417</v>
      </c>
      <c r="E594" s="216" t="s">
        <v>36</v>
      </c>
      <c r="F594" s="217" t="s">
        <v>1055</v>
      </c>
      <c r="G594" s="214"/>
      <c r="H594" s="218" t="s">
        <v>36</v>
      </c>
      <c r="I594" s="219"/>
      <c r="J594" s="214"/>
      <c r="K594" s="214"/>
      <c r="L594" s="220"/>
      <c r="M594" s="221"/>
      <c r="N594" s="222"/>
      <c r="O594" s="222"/>
      <c r="P594" s="222"/>
      <c r="Q594" s="222"/>
      <c r="R594" s="222"/>
      <c r="S594" s="222"/>
      <c r="T594" s="223"/>
      <c r="AT594" s="224" t="s">
        <v>417</v>
      </c>
      <c r="AU594" s="224" t="s">
        <v>94</v>
      </c>
      <c r="AV594" s="12" t="s">
        <v>23</v>
      </c>
      <c r="AW594" s="12" t="s">
        <v>43</v>
      </c>
      <c r="AX594" s="12" t="s">
        <v>79</v>
      </c>
      <c r="AY594" s="224" t="s">
        <v>406</v>
      </c>
    </row>
    <row r="595" spans="2:51" s="12" customFormat="1" x14ac:dyDescent="0.3">
      <c r="B595" s="213"/>
      <c r="C595" s="214"/>
      <c r="D595" s="215" t="s">
        <v>417</v>
      </c>
      <c r="E595" s="216" t="s">
        <v>36</v>
      </c>
      <c r="F595" s="217" t="s">
        <v>1056</v>
      </c>
      <c r="G595" s="214"/>
      <c r="H595" s="218" t="s">
        <v>36</v>
      </c>
      <c r="I595" s="219"/>
      <c r="J595" s="214"/>
      <c r="K595" s="214"/>
      <c r="L595" s="220"/>
      <c r="M595" s="221"/>
      <c r="N595" s="222"/>
      <c r="O595" s="222"/>
      <c r="P595" s="222"/>
      <c r="Q595" s="222"/>
      <c r="R595" s="222"/>
      <c r="S595" s="222"/>
      <c r="T595" s="223"/>
      <c r="AT595" s="224" t="s">
        <v>417</v>
      </c>
      <c r="AU595" s="224" t="s">
        <v>94</v>
      </c>
      <c r="AV595" s="12" t="s">
        <v>23</v>
      </c>
      <c r="AW595" s="12" t="s">
        <v>43</v>
      </c>
      <c r="AX595" s="12" t="s">
        <v>79</v>
      </c>
      <c r="AY595" s="224" t="s">
        <v>406</v>
      </c>
    </row>
    <row r="596" spans="2:51" s="13" customFormat="1" x14ac:dyDescent="0.3">
      <c r="B596" s="225"/>
      <c r="C596" s="226"/>
      <c r="D596" s="215" t="s">
        <v>417</v>
      </c>
      <c r="E596" s="227" t="s">
        <v>36</v>
      </c>
      <c r="F596" s="228" t="s">
        <v>1057</v>
      </c>
      <c r="G596" s="226"/>
      <c r="H596" s="229">
        <v>-26.968</v>
      </c>
      <c r="I596" s="230"/>
      <c r="J596" s="226"/>
      <c r="K596" s="226"/>
      <c r="L596" s="231"/>
      <c r="M596" s="232"/>
      <c r="N596" s="233"/>
      <c r="O596" s="233"/>
      <c r="P596" s="233"/>
      <c r="Q596" s="233"/>
      <c r="R596" s="233"/>
      <c r="S596" s="233"/>
      <c r="T596" s="234"/>
      <c r="AT596" s="235" t="s">
        <v>417</v>
      </c>
      <c r="AU596" s="235" t="s">
        <v>94</v>
      </c>
      <c r="AV596" s="13" t="s">
        <v>87</v>
      </c>
      <c r="AW596" s="13" t="s">
        <v>43</v>
      </c>
      <c r="AX596" s="13" t="s">
        <v>79</v>
      </c>
      <c r="AY596" s="235" t="s">
        <v>406</v>
      </c>
    </row>
    <row r="597" spans="2:51" s="12" customFormat="1" x14ac:dyDescent="0.3">
      <c r="B597" s="213"/>
      <c r="C597" s="214"/>
      <c r="D597" s="215" t="s">
        <v>417</v>
      </c>
      <c r="E597" s="216" t="s">
        <v>36</v>
      </c>
      <c r="F597" s="217" t="s">
        <v>1058</v>
      </c>
      <c r="G597" s="214"/>
      <c r="H597" s="218" t="s">
        <v>36</v>
      </c>
      <c r="I597" s="219"/>
      <c r="J597" s="214"/>
      <c r="K597" s="214"/>
      <c r="L597" s="220"/>
      <c r="M597" s="221"/>
      <c r="N597" s="222"/>
      <c r="O597" s="222"/>
      <c r="P597" s="222"/>
      <c r="Q597" s="222"/>
      <c r="R597" s="222"/>
      <c r="S597" s="222"/>
      <c r="T597" s="223"/>
      <c r="AT597" s="224" t="s">
        <v>417</v>
      </c>
      <c r="AU597" s="224" t="s">
        <v>94</v>
      </c>
      <c r="AV597" s="12" t="s">
        <v>23</v>
      </c>
      <c r="AW597" s="12" t="s">
        <v>43</v>
      </c>
      <c r="AX597" s="12" t="s">
        <v>79</v>
      </c>
      <c r="AY597" s="224" t="s">
        <v>406</v>
      </c>
    </row>
    <row r="598" spans="2:51" s="13" customFormat="1" x14ac:dyDescent="0.3">
      <c r="B598" s="225"/>
      <c r="C598" s="226"/>
      <c r="D598" s="215" t="s">
        <v>417</v>
      </c>
      <c r="E598" s="227" t="s">
        <v>36</v>
      </c>
      <c r="F598" s="228" t="s">
        <v>1059</v>
      </c>
      <c r="G598" s="226"/>
      <c r="H598" s="229">
        <v>-41.628999999999998</v>
      </c>
      <c r="I598" s="230"/>
      <c r="J598" s="226"/>
      <c r="K598" s="226"/>
      <c r="L598" s="231"/>
      <c r="M598" s="232"/>
      <c r="N598" s="233"/>
      <c r="O598" s="233"/>
      <c r="P598" s="233"/>
      <c r="Q598" s="233"/>
      <c r="R598" s="233"/>
      <c r="S598" s="233"/>
      <c r="T598" s="234"/>
      <c r="AT598" s="235" t="s">
        <v>417</v>
      </c>
      <c r="AU598" s="235" t="s">
        <v>94</v>
      </c>
      <c r="AV598" s="13" t="s">
        <v>87</v>
      </c>
      <c r="AW598" s="13" t="s">
        <v>43</v>
      </c>
      <c r="AX598" s="13" t="s">
        <v>79</v>
      </c>
      <c r="AY598" s="235" t="s">
        <v>406</v>
      </c>
    </row>
    <row r="599" spans="2:51" s="12" customFormat="1" x14ac:dyDescent="0.3">
      <c r="B599" s="213"/>
      <c r="C599" s="214"/>
      <c r="D599" s="215" t="s">
        <v>417</v>
      </c>
      <c r="E599" s="216" t="s">
        <v>36</v>
      </c>
      <c r="F599" s="217" t="s">
        <v>1058</v>
      </c>
      <c r="G599" s="214"/>
      <c r="H599" s="218" t="s">
        <v>36</v>
      </c>
      <c r="I599" s="219"/>
      <c r="J599" s="214"/>
      <c r="K599" s="214"/>
      <c r="L599" s="220"/>
      <c r="M599" s="221"/>
      <c r="N599" s="222"/>
      <c r="O599" s="222"/>
      <c r="P599" s="222"/>
      <c r="Q599" s="222"/>
      <c r="R599" s="222"/>
      <c r="S599" s="222"/>
      <c r="T599" s="223"/>
      <c r="AT599" s="224" t="s">
        <v>417</v>
      </c>
      <c r="AU599" s="224" t="s">
        <v>94</v>
      </c>
      <c r="AV599" s="12" t="s">
        <v>23</v>
      </c>
      <c r="AW599" s="12" t="s">
        <v>43</v>
      </c>
      <c r="AX599" s="12" t="s">
        <v>79</v>
      </c>
      <c r="AY599" s="224" t="s">
        <v>406</v>
      </c>
    </row>
    <row r="600" spans="2:51" s="13" customFormat="1" x14ac:dyDescent="0.3">
      <c r="B600" s="225"/>
      <c r="C600" s="226"/>
      <c r="D600" s="215" t="s">
        <v>417</v>
      </c>
      <c r="E600" s="227" t="s">
        <v>36</v>
      </c>
      <c r="F600" s="228" t="s">
        <v>1060</v>
      </c>
      <c r="G600" s="226"/>
      <c r="H600" s="229">
        <v>-550.64400000000001</v>
      </c>
      <c r="I600" s="230"/>
      <c r="J600" s="226"/>
      <c r="K600" s="226"/>
      <c r="L600" s="231"/>
      <c r="M600" s="232"/>
      <c r="N600" s="233"/>
      <c r="O600" s="233"/>
      <c r="P600" s="233"/>
      <c r="Q600" s="233"/>
      <c r="R600" s="233"/>
      <c r="S600" s="233"/>
      <c r="T600" s="234"/>
      <c r="AT600" s="235" t="s">
        <v>417</v>
      </c>
      <c r="AU600" s="235" t="s">
        <v>94</v>
      </c>
      <c r="AV600" s="13" t="s">
        <v>87</v>
      </c>
      <c r="AW600" s="13" t="s">
        <v>43</v>
      </c>
      <c r="AX600" s="13" t="s">
        <v>79</v>
      </c>
      <c r="AY600" s="235" t="s">
        <v>406</v>
      </c>
    </row>
    <row r="601" spans="2:51" s="12" customFormat="1" x14ac:dyDescent="0.3">
      <c r="B601" s="213"/>
      <c r="C601" s="214"/>
      <c r="D601" s="215" t="s">
        <v>417</v>
      </c>
      <c r="E601" s="216" t="s">
        <v>36</v>
      </c>
      <c r="F601" s="217" t="s">
        <v>763</v>
      </c>
      <c r="G601" s="214"/>
      <c r="H601" s="218" t="s">
        <v>36</v>
      </c>
      <c r="I601" s="219"/>
      <c r="J601" s="214"/>
      <c r="K601" s="214"/>
      <c r="L601" s="220"/>
      <c r="M601" s="221"/>
      <c r="N601" s="222"/>
      <c r="O601" s="222"/>
      <c r="P601" s="222"/>
      <c r="Q601" s="222"/>
      <c r="R601" s="222"/>
      <c r="S601" s="222"/>
      <c r="T601" s="223"/>
      <c r="AT601" s="224" t="s">
        <v>417</v>
      </c>
      <c r="AU601" s="224" t="s">
        <v>94</v>
      </c>
      <c r="AV601" s="12" t="s">
        <v>23</v>
      </c>
      <c r="AW601" s="12" t="s">
        <v>43</v>
      </c>
      <c r="AX601" s="12" t="s">
        <v>79</v>
      </c>
      <c r="AY601" s="224" t="s">
        <v>406</v>
      </c>
    </row>
    <row r="602" spans="2:51" s="12" customFormat="1" x14ac:dyDescent="0.3">
      <c r="B602" s="213"/>
      <c r="C602" s="214"/>
      <c r="D602" s="215" t="s">
        <v>417</v>
      </c>
      <c r="E602" s="216" t="s">
        <v>36</v>
      </c>
      <c r="F602" s="217" t="s">
        <v>568</v>
      </c>
      <c r="G602" s="214"/>
      <c r="H602" s="218" t="s">
        <v>36</v>
      </c>
      <c r="I602" s="219"/>
      <c r="J602" s="214"/>
      <c r="K602" s="214"/>
      <c r="L602" s="220"/>
      <c r="M602" s="221"/>
      <c r="N602" s="222"/>
      <c r="O602" s="222"/>
      <c r="P602" s="222"/>
      <c r="Q602" s="222"/>
      <c r="R602" s="222"/>
      <c r="S602" s="222"/>
      <c r="T602" s="223"/>
      <c r="AT602" s="224" t="s">
        <v>417</v>
      </c>
      <c r="AU602" s="224" t="s">
        <v>94</v>
      </c>
      <c r="AV602" s="12" t="s">
        <v>23</v>
      </c>
      <c r="AW602" s="12" t="s">
        <v>43</v>
      </c>
      <c r="AX602" s="12" t="s">
        <v>79</v>
      </c>
      <c r="AY602" s="224" t="s">
        <v>406</v>
      </c>
    </row>
    <row r="603" spans="2:51" s="13" customFormat="1" x14ac:dyDescent="0.3">
      <c r="B603" s="225"/>
      <c r="C603" s="226"/>
      <c r="D603" s="215" t="s">
        <v>417</v>
      </c>
      <c r="E603" s="227" t="s">
        <v>36</v>
      </c>
      <c r="F603" s="228" t="s">
        <v>1061</v>
      </c>
      <c r="G603" s="226"/>
      <c r="H603" s="229">
        <v>-28.594000000000001</v>
      </c>
      <c r="I603" s="230"/>
      <c r="J603" s="226"/>
      <c r="K603" s="226"/>
      <c r="L603" s="231"/>
      <c r="M603" s="232"/>
      <c r="N603" s="233"/>
      <c r="O603" s="233"/>
      <c r="P603" s="233"/>
      <c r="Q603" s="233"/>
      <c r="R603" s="233"/>
      <c r="S603" s="233"/>
      <c r="T603" s="234"/>
      <c r="AT603" s="235" t="s">
        <v>417</v>
      </c>
      <c r="AU603" s="235" t="s">
        <v>94</v>
      </c>
      <c r="AV603" s="13" t="s">
        <v>87</v>
      </c>
      <c r="AW603" s="13" t="s">
        <v>43</v>
      </c>
      <c r="AX603" s="13" t="s">
        <v>79</v>
      </c>
      <c r="AY603" s="235" t="s">
        <v>406</v>
      </c>
    </row>
    <row r="604" spans="2:51" s="12" customFormat="1" x14ac:dyDescent="0.3">
      <c r="B604" s="213"/>
      <c r="C604" s="214"/>
      <c r="D604" s="215" t="s">
        <v>417</v>
      </c>
      <c r="E604" s="216" t="s">
        <v>36</v>
      </c>
      <c r="F604" s="217" t="s">
        <v>967</v>
      </c>
      <c r="G604" s="214"/>
      <c r="H604" s="218" t="s">
        <v>36</v>
      </c>
      <c r="I604" s="219"/>
      <c r="J604" s="214"/>
      <c r="K604" s="214"/>
      <c r="L604" s="220"/>
      <c r="M604" s="221"/>
      <c r="N604" s="222"/>
      <c r="O604" s="222"/>
      <c r="P604" s="222"/>
      <c r="Q604" s="222"/>
      <c r="R604" s="222"/>
      <c r="S604" s="222"/>
      <c r="T604" s="223"/>
      <c r="AT604" s="224" t="s">
        <v>417</v>
      </c>
      <c r="AU604" s="224" t="s">
        <v>94</v>
      </c>
      <c r="AV604" s="12" t="s">
        <v>23</v>
      </c>
      <c r="AW604" s="12" t="s">
        <v>43</v>
      </c>
      <c r="AX604" s="12" t="s">
        <v>79</v>
      </c>
      <c r="AY604" s="224" t="s">
        <v>406</v>
      </c>
    </row>
    <row r="605" spans="2:51" s="13" customFormat="1" x14ac:dyDescent="0.3">
      <c r="B605" s="225"/>
      <c r="C605" s="226"/>
      <c r="D605" s="215" t="s">
        <v>417</v>
      </c>
      <c r="E605" s="227" t="s">
        <v>36</v>
      </c>
      <c r="F605" s="228" t="s">
        <v>1062</v>
      </c>
      <c r="G605" s="226"/>
      <c r="H605" s="229">
        <v>-124.21299999999999</v>
      </c>
      <c r="I605" s="230"/>
      <c r="J605" s="226"/>
      <c r="K605" s="226"/>
      <c r="L605" s="231"/>
      <c r="M605" s="232"/>
      <c r="N605" s="233"/>
      <c r="O605" s="233"/>
      <c r="P605" s="233"/>
      <c r="Q605" s="233"/>
      <c r="R605" s="233"/>
      <c r="S605" s="233"/>
      <c r="T605" s="234"/>
      <c r="AT605" s="235" t="s">
        <v>417</v>
      </c>
      <c r="AU605" s="235" t="s">
        <v>94</v>
      </c>
      <c r="AV605" s="13" t="s">
        <v>87</v>
      </c>
      <c r="AW605" s="13" t="s">
        <v>43</v>
      </c>
      <c r="AX605" s="13" t="s">
        <v>79</v>
      </c>
      <c r="AY605" s="235" t="s">
        <v>406</v>
      </c>
    </row>
    <row r="606" spans="2:51" s="13" customFormat="1" x14ac:dyDescent="0.3">
      <c r="B606" s="225"/>
      <c r="C606" s="226"/>
      <c r="D606" s="215" t="s">
        <v>417</v>
      </c>
      <c r="E606" s="227" t="s">
        <v>36</v>
      </c>
      <c r="F606" s="228" t="s">
        <v>1063</v>
      </c>
      <c r="G606" s="226"/>
      <c r="H606" s="229">
        <v>-1.248</v>
      </c>
      <c r="I606" s="230"/>
      <c r="J606" s="226"/>
      <c r="K606" s="226"/>
      <c r="L606" s="231"/>
      <c r="M606" s="232"/>
      <c r="N606" s="233"/>
      <c r="O606" s="233"/>
      <c r="P606" s="233"/>
      <c r="Q606" s="233"/>
      <c r="R606" s="233"/>
      <c r="S606" s="233"/>
      <c r="T606" s="234"/>
      <c r="AT606" s="235" t="s">
        <v>417</v>
      </c>
      <c r="AU606" s="235" t="s">
        <v>94</v>
      </c>
      <c r="AV606" s="13" t="s">
        <v>87</v>
      </c>
      <c r="AW606" s="13" t="s">
        <v>43</v>
      </c>
      <c r="AX606" s="13" t="s">
        <v>79</v>
      </c>
      <c r="AY606" s="235" t="s">
        <v>406</v>
      </c>
    </row>
    <row r="607" spans="2:51" s="13" customFormat="1" x14ac:dyDescent="0.3">
      <c r="B607" s="225"/>
      <c r="C607" s="226"/>
      <c r="D607" s="215" t="s">
        <v>417</v>
      </c>
      <c r="E607" s="227" t="s">
        <v>36</v>
      </c>
      <c r="F607" s="228" t="s">
        <v>1064</v>
      </c>
      <c r="G607" s="226"/>
      <c r="H607" s="229">
        <v>-0.998</v>
      </c>
      <c r="I607" s="230"/>
      <c r="J607" s="226"/>
      <c r="K607" s="226"/>
      <c r="L607" s="231"/>
      <c r="M607" s="232"/>
      <c r="N607" s="233"/>
      <c r="O607" s="233"/>
      <c r="P607" s="233"/>
      <c r="Q607" s="233"/>
      <c r="R607" s="233"/>
      <c r="S607" s="233"/>
      <c r="T607" s="234"/>
      <c r="AT607" s="235" t="s">
        <v>417</v>
      </c>
      <c r="AU607" s="235" t="s">
        <v>94</v>
      </c>
      <c r="AV607" s="13" t="s">
        <v>87</v>
      </c>
      <c r="AW607" s="13" t="s">
        <v>43</v>
      </c>
      <c r="AX607" s="13" t="s">
        <v>79</v>
      </c>
      <c r="AY607" s="235" t="s">
        <v>406</v>
      </c>
    </row>
    <row r="608" spans="2:51" s="12" customFormat="1" x14ac:dyDescent="0.3">
      <c r="B608" s="213"/>
      <c r="C608" s="214"/>
      <c r="D608" s="215" t="s">
        <v>417</v>
      </c>
      <c r="E608" s="216" t="s">
        <v>36</v>
      </c>
      <c r="F608" s="217" t="s">
        <v>1065</v>
      </c>
      <c r="G608" s="214"/>
      <c r="H608" s="218" t="s">
        <v>36</v>
      </c>
      <c r="I608" s="219"/>
      <c r="J608" s="214"/>
      <c r="K608" s="214"/>
      <c r="L608" s="220"/>
      <c r="M608" s="221"/>
      <c r="N608" s="222"/>
      <c r="O608" s="222"/>
      <c r="P608" s="222"/>
      <c r="Q608" s="222"/>
      <c r="R608" s="222"/>
      <c r="S608" s="222"/>
      <c r="T608" s="223"/>
      <c r="AT608" s="224" t="s">
        <v>417</v>
      </c>
      <c r="AU608" s="224" t="s">
        <v>94</v>
      </c>
      <c r="AV608" s="12" t="s">
        <v>23</v>
      </c>
      <c r="AW608" s="12" t="s">
        <v>43</v>
      </c>
      <c r="AX608" s="12" t="s">
        <v>79</v>
      </c>
      <c r="AY608" s="224" t="s">
        <v>406</v>
      </c>
    </row>
    <row r="609" spans="2:51" s="13" customFormat="1" x14ac:dyDescent="0.3">
      <c r="B609" s="225"/>
      <c r="C609" s="226"/>
      <c r="D609" s="215" t="s">
        <v>417</v>
      </c>
      <c r="E609" s="227" t="s">
        <v>36</v>
      </c>
      <c r="F609" s="228" t="s">
        <v>1066</v>
      </c>
      <c r="G609" s="226"/>
      <c r="H609" s="229">
        <v>-41.039000000000001</v>
      </c>
      <c r="I609" s="230"/>
      <c r="J609" s="226"/>
      <c r="K609" s="226"/>
      <c r="L609" s="231"/>
      <c r="M609" s="232"/>
      <c r="N609" s="233"/>
      <c r="O609" s="233"/>
      <c r="P609" s="233"/>
      <c r="Q609" s="233"/>
      <c r="R609" s="233"/>
      <c r="S609" s="233"/>
      <c r="T609" s="234"/>
      <c r="AT609" s="235" t="s">
        <v>417</v>
      </c>
      <c r="AU609" s="235" t="s">
        <v>94</v>
      </c>
      <c r="AV609" s="13" t="s">
        <v>87</v>
      </c>
      <c r="AW609" s="13" t="s">
        <v>43</v>
      </c>
      <c r="AX609" s="13" t="s">
        <v>79</v>
      </c>
      <c r="AY609" s="235" t="s">
        <v>406</v>
      </c>
    </row>
    <row r="610" spans="2:51" s="13" customFormat="1" x14ac:dyDescent="0.3">
      <c r="B610" s="225"/>
      <c r="C610" s="226"/>
      <c r="D610" s="215" t="s">
        <v>417</v>
      </c>
      <c r="E610" s="227" t="s">
        <v>36</v>
      </c>
      <c r="F610" s="228" t="s">
        <v>1067</v>
      </c>
      <c r="G610" s="226"/>
      <c r="H610" s="229">
        <v>-1.099</v>
      </c>
      <c r="I610" s="230"/>
      <c r="J610" s="226"/>
      <c r="K610" s="226"/>
      <c r="L610" s="231"/>
      <c r="M610" s="232"/>
      <c r="N610" s="233"/>
      <c r="O610" s="233"/>
      <c r="P610" s="233"/>
      <c r="Q610" s="233"/>
      <c r="R610" s="233"/>
      <c r="S610" s="233"/>
      <c r="T610" s="234"/>
      <c r="AT610" s="235" t="s">
        <v>417</v>
      </c>
      <c r="AU610" s="235" t="s">
        <v>94</v>
      </c>
      <c r="AV610" s="13" t="s">
        <v>87</v>
      </c>
      <c r="AW610" s="13" t="s">
        <v>43</v>
      </c>
      <c r="AX610" s="13" t="s">
        <v>79</v>
      </c>
      <c r="AY610" s="235" t="s">
        <v>406</v>
      </c>
    </row>
    <row r="611" spans="2:51" s="13" customFormat="1" x14ac:dyDescent="0.3">
      <c r="B611" s="225"/>
      <c r="C611" s="226"/>
      <c r="D611" s="215" t="s">
        <v>417</v>
      </c>
      <c r="E611" s="227" t="s">
        <v>36</v>
      </c>
      <c r="F611" s="228" t="s">
        <v>1063</v>
      </c>
      <c r="G611" s="226"/>
      <c r="H611" s="229">
        <v>-1.248</v>
      </c>
      <c r="I611" s="230"/>
      <c r="J611" s="226"/>
      <c r="K611" s="226"/>
      <c r="L611" s="231"/>
      <c r="M611" s="232"/>
      <c r="N611" s="233"/>
      <c r="O611" s="233"/>
      <c r="P611" s="233"/>
      <c r="Q611" s="233"/>
      <c r="R611" s="233"/>
      <c r="S611" s="233"/>
      <c r="T611" s="234"/>
      <c r="AT611" s="235" t="s">
        <v>417</v>
      </c>
      <c r="AU611" s="235" t="s">
        <v>94</v>
      </c>
      <c r="AV611" s="13" t="s">
        <v>87</v>
      </c>
      <c r="AW611" s="13" t="s">
        <v>43</v>
      </c>
      <c r="AX611" s="13" t="s">
        <v>79</v>
      </c>
      <c r="AY611" s="235" t="s">
        <v>406</v>
      </c>
    </row>
    <row r="612" spans="2:51" s="13" customFormat="1" x14ac:dyDescent="0.3">
      <c r="B612" s="225"/>
      <c r="C612" s="226"/>
      <c r="D612" s="215" t="s">
        <v>417</v>
      </c>
      <c r="E612" s="227" t="s">
        <v>36</v>
      </c>
      <c r="F612" s="228" t="s">
        <v>1068</v>
      </c>
      <c r="G612" s="226"/>
      <c r="H612" s="229">
        <v>-0.25600000000000001</v>
      </c>
      <c r="I612" s="230"/>
      <c r="J612" s="226"/>
      <c r="K612" s="226"/>
      <c r="L612" s="231"/>
      <c r="M612" s="232"/>
      <c r="N612" s="233"/>
      <c r="O612" s="233"/>
      <c r="P612" s="233"/>
      <c r="Q612" s="233"/>
      <c r="R612" s="233"/>
      <c r="S612" s="233"/>
      <c r="T612" s="234"/>
      <c r="AT612" s="235" t="s">
        <v>417</v>
      </c>
      <c r="AU612" s="235" t="s">
        <v>94</v>
      </c>
      <c r="AV612" s="13" t="s">
        <v>87</v>
      </c>
      <c r="AW612" s="13" t="s">
        <v>43</v>
      </c>
      <c r="AX612" s="13" t="s">
        <v>79</v>
      </c>
      <c r="AY612" s="235" t="s">
        <v>406</v>
      </c>
    </row>
    <row r="613" spans="2:51" s="12" customFormat="1" x14ac:dyDescent="0.3">
      <c r="B613" s="213"/>
      <c r="C613" s="214"/>
      <c r="D613" s="215" t="s">
        <v>417</v>
      </c>
      <c r="E613" s="216" t="s">
        <v>36</v>
      </c>
      <c r="F613" s="217" t="s">
        <v>1069</v>
      </c>
      <c r="G613" s="214"/>
      <c r="H613" s="218" t="s">
        <v>36</v>
      </c>
      <c r="I613" s="219"/>
      <c r="J613" s="214"/>
      <c r="K613" s="214"/>
      <c r="L613" s="220"/>
      <c r="M613" s="221"/>
      <c r="N613" s="222"/>
      <c r="O613" s="222"/>
      <c r="P613" s="222"/>
      <c r="Q613" s="222"/>
      <c r="R613" s="222"/>
      <c r="S613" s="222"/>
      <c r="T613" s="223"/>
      <c r="AT613" s="224" t="s">
        <v>417</v>
      </c>
      <c r="AU613" s="224" t="s">
        <v>94</v>
      </c>
      <c r="AV613" s="12" t="s">
        <v>23</v>
      </c>
      <c r="AW613" s="12" t="s">
        <v>43</v>
      </c>
      <c r="AX613" s="12" t="s">
        <v>79</v>
      </c>
      <c r="AY613" s="224" t="s">
        <v>406</v>
      </c>
    </row>
    <row r="614" spans="2:51" s="13" customFormat="1" x14ac:dyDescent="0.3">
      <c r="B614" s="225"/>
      <c r="C614" s="226"/>
      <c r="D614" s="215" t="s">
        <v>417</v>
      </c>
      <c r="E614" s="227" t="s">
        <v>36</v>
      </c>
      <c r="F614" s="228" t="s">
        <v>1070</v>
      </c>
      <c r="G614" s="226"/>
      <c r="H614" s="229">
        <v>-5.67</v>
      </c>
      <c r="I614" s="230"/>
      <c r="J614" s="226"/>
      <c r="K614" s="226"/>
      <c r="L614" s="231"/>
      <c r="M614" s="232"/>
      <c r="N614" s="233"/>
      <c r="O614" s="233"/>
      <c r="P614" s="233"/>
      <c r="Q614" s="233"/>
      <c r="R614" s="233"/>
      <c r="S614" s="233"/>
      <c r="T614" s="234"/>
      <c r="AT614" s="235" t="s">
        <v>417</v>
      </c>
      <c r="AU614" s="235" t="s">
        <v>94</v>
      </c>
      <c r="AV614" s="13" t="s">
        <v>87</v>
      </c>
      <c r="AW614" s="13" t="s">
        <v>43</v>
      </c>
      <c r="AX614" s="13" t="s">
        <v>79</v>
      </c>
      <c r="AY614" s="235" t="s">
        <v>406</v>
      </c>
    </row>
    <row r="615" spans="2:51" s="12" customFormat="1" x14ac:dyDescent="0.3">
      <c r="B615" s="213"/>
      <c r="C615" s="214"/>
      <c r="D615" s="215" t="s">
        <v>417</v>
      </c>
      <c r="E615" s="216" t="s">
        <v>36</v>
      </c>
      <c r="F615" s="217" t="s">
        <v>1071</v>
      </c>
      <c r="G615" s="214"/>
      <c r="H615" s="218" t="s">
        <v>36</v>
      </c>
      <c r="I615" s="219"/>
      <c r="J615" s="214"/>
      <c r="K615" s="214"/>
      <c r="L615" s="220"/>
      <c r="M615" s="221"/>
      <c r="N615" s="222"/>
      <c r="O615" s="222"/>
      <c r="P615" s="222"/>
      <c r="Q615" s="222"/>
      <c r="R615" s="222"/>
      <c r="S615" s="222"/>
      <c r="T615" s="223"/>
      <c r="AT615" s="224" t="s">
        <v>417</v>
      </c>
      <c r="AU615" s="224" t="s">
        <v>94</v>
      </c>
      <c r="AV615" s="12" t="s">
        <v>23</v>
      </c>
      <c r="AW615" s="12" t="s">
        <v>43</v>
      </c>
      <c r="AX615" s="12" t="s">
        <v>79</v>
      </c>
      <c r="AY615" s="224" t="s">
        <v>406</v>
      </c>
    </row>
    <row r="616" spans="2:51" s="13" customFormat="1" x14ac:dyDescent="0.3">
      <c r="B616" s="225"/>
      <c r="C616" s="226"/>
      <c r="D616" s="215" t="s">
        <v>417</v>
      </c>
      <c r="E616" s="227" t="s">
        <v>36</v>
      </c>
      <c r="F616" s="228" t="s">
        <v>1072</v>
      </c>
      <c r="G616" s="226"/>
      <c r="H616" s="229">
        <v>-42.290999999999997</v>
      </c>
      <c r="I616" s="230"/>
      <c r="J616" s="226"/>
      <c r="K616" s="226"/>
      <c r="L616" s="231"/>
      <c r="M616" s="232"/>
      <c r="N616" s="233"/>
      <c r="O616" s="233"/>
      <c r="P616" s="233"/>
      <c r="Q616" s="233"/>
      <c r="R616" s="233"/>
      <c r="S616" s="233"/>
      <c r="T616" s="234"/>
      <c r="AT616" s="235" t="s">
        <v>417</v>
      </c>
      <c r="AU616" s="235" t="s">
        <v>94</v>
      </c>
      <c r="AV616" s="13" t="s">
        <v>87</v>
      </c>
      <c r="AW616" s="13" t="s">
        <v>43</v>
      </c>
      <c r="AX616" s="13" t="s">
        <v>79</v>
      </c>
      <c r="AY616" s="235" t="s">
        <v>406</v>
      </c>
    </row>
    <row r="617" spans="2:51" s="13" customFormat="1" x14ac:dyDescent="0.3">
      <c r="B617" s="225"/>
      <c r="C617" s="226"/>
      <c r="D617" s="215" t="s">
        <v>417</v>
      </c>
      <c r="E617" s="227" t="s">
        <v>36</v>
      </c>
      <c r="F617" s="228" t="s">
        <v>1073</v>
      </c>
      <c r="G617" s="226"/>
      <c r="H617" s="229">
        <v>-1.232</v>
      </c>
      <c r="I617" s="230"/>
      <c r="J617" s="226"/>
      <c r="K617" s="226"/>
      <c r="L617" s="231"/>
      <c r="M617" s="232"/>
      <c r="N617" s="233"/>
      <c r="O617" s="233"/>
      <c r="P617" s="233"/>
      <c r="Q617" s="233"/>
      <c r="R617" s="233"/>
      <c r="S617" s="233"/>
      <c r="T617" s="234"/>
      <c r="AT617" s="235" t="s">
        <v>417</v>
      </c>
      <c r="AU617" s="235" t="s">
        <v>94</v>
      </c>
      <c r="AV617" s="13" t="s">
        <v>87</v>
      </c>
      <c r="AW617" s="13" t="s">
        <v>43</v>
      </c>
      <c r="AX617" s="13" t="s">
        <v>79</v>
      </c>
      <c r="AY617" s="235" t="s">
        <v>406</v>
      </c>
    </row>
    <row r="618" spans="2:51" s="13" customFormat="1" x14ac:dyDescent="0.3">
      <c r="B618" s="225"/>
      <c r="C618" s="226"/>
      <c r="D618" s="215" t="s">
        <v>417</v>
      </c>
      <c r="E618" s="227" t="s">
        <v>36</v>
      </c>
      <c r="F618" s="228" t="s">
        <v>1063</v>
      </c>
      <c r="G618" s="226"/>
      <c r="H618" s="229">
        <v>-1.248</v>
      </c>
      <c r="I618" s="230"/>
      <c r="J618" s="226"/>
      <c r="K618" s="226"/>
      <c r="L618" s="231"/>
      <c r="M618" s="232"/>
      <c r="N618" s="233"/>
      <c r="O618" s="233"/>
      <c r="P618" s="233"/>
      <c r="Q618" s="233"/>
      <c r="R618" s="233"/>
      <c r="S618" s="233"/>
      <c r="T618" s="234"/>
      <c r="AT618" s="235" t="s">
        <v>417</v>
      </c>
      <c r="AU618" s="235" t="s">
        <v>94</v>
      </c>
      <c r="AV618" s="13" t="s">
        <v>87</v>
      </c>
      <c r="AW618" s="13" t="s">
        <v>43</v>
      </c>
      <c r="AX618" s="13" t="s">
        <v>79</v>
      </c>
      <c r="AY618" s="235" t="s">
        <v>406</v>
      </c>
    </row>
    <row r="619" spans="2:51" s="13" customFormat="1" x14ac:dyDescent="0.3">
      <c r="B619" s="225"/>
      <c r="C619" s="226"/>
      <c r="D619" s="215" t="s">
        <v>417</v>
      </c>
      <c r="E619" s="227" t="s">
        <v>36</v>
      </c>
      <c r="F619" s="228" t="s">
        <v>1068</v>
      </c>
      <c r="G619" s="226"/>
      <c r="H619" s="229">
        <v>-0.25600000000000001</v>
      </c>
      <c r="I619" s="230"/>
      <c r="J619" s="226"/>
      <c r="K619" s="226"/>
      <c r="L619" s="231"/>
      <c r="M619" s="232"/>
      <c r="N619" s="233"/>
      <c r="O619" s="233"/>
      <c r="P619" s="233"/>
      <c r="Q619" s="233"/>
      <c r="R619" s="233"/>
      <c r="S619" s="233"/>
      <c r="T619" s="234"/>
      <c r="AT619" s="235" t="s">
        <v>417</v>
      </c>
      <c r="AU619" s="235" t="s">
        <v>94</v>
      </c>
      <c r="AV619" s="13" t="s">
        <v>87</v>
      </c>
      <c r="AW619" s="13" t="s">
        <v>43</v>
      </c>
      <c r="AX619" s="13" t="s">
        <v>79</v>
      </c>
      <c r="AY619" s="235" t="s">
        <v>406</v>
      </c>
    </row>
    <row r="620" spans="2:51" s="12" customFormat="1" x14ac:dyDescent="0.3">
      <c r="B620" s="213"/>
      <c r="C620" s="214"/>
      <c r="D620" s="215" t="s">
        <v>417</v>
      </c>
      <c r="E620" s="216" t="s">
        <v>36</v>
      </c>
      <c r="F620" s="217" t="s">
        <v>1074</v>
      </c>
      <c r="G620" s="214"/>
      <c r="H620" s="218" t="s">
        <v>36</v>
      </c>
      <c r="I620" s="219"/>
      <c r="J620" s="214"/>
      <c r="K620" s="214"/>
      <c r="L620" s="220"/>
      <c r="M620" s="221"/>
      <c r="N620" s="222"/>
      <c r="O620" s="222"/>
      <c r="P620" s="222"/>
      <c r="Q620" s="222"/>
      <c r="R620" s="222"/>
      <c r="S620" s="222"/>
      <c r="T620" s="223"/>
      <c r="AT620" s="224" t="s">
        <v>417</v>
      </c>
      <c r="AU620" s="224" t="s">
        <v>94</v>
      </c>
      <c r="AV620" s="12" t="s">
        <v>23</v>
      </c>
      <c r="AW620" s="12" t="s">
        <v>43</v>
      </c>
      <c r="AX620" s="12" t="s">
        <v>79</v>
      </c>
      <c r="AY620" s="224" t="s">
        <v>406</v>
      </c>
    </row>
    <row r="621" spans="2:51" s="13" customFormat="1" x14ac:dyDescent="0.3">
      <c r="B621" s="225"/>
      <c r="C621" s="226"/>
      <c r="D621" s="215" t="s">
        <v>417</v>
      </c>
      <c r="E621" s="227" t="s">
        <v>36</v>
      </c>
      <c r="F621" s="228" t="s">
        <v>1072</v>
      </c>
      <c r="G621" s="226"/>
      <c r="H621" s="229">
        <v>-42.290999999999997</v>
      </c>
      <c r="I621" s="230"/>
      <c r="J621" s="226"/>
      <c r="K621" s="226"/>
      <c r="L621" s="231"/>
      <c r="M621" s="232"/>
      <c r="N621" s="233"/>
      <c r="O621" s="233"/>
      <c r="P621" s="233"/>
      <c r="Q621" s="233"/>
      <c r="R621" s="233"/>
      <c r="S621" s="233"/>
      <c r="T621" s="234"/>
      <c r="AT621" s="235" t="s">
        <v>417</v>
      </c>
      <c r="AU621" s="235" t="s">
        <v>94</v>
      </c>
      <c r="AV621" s="13" t="s">
        <v>87</v>
      </c>
      <c r="AW621" s="13" t="s">
        <v>43</v>
      </c>
      <c r="AX621" s="13" t="s">
        <v>79</v>
      </c>
      <c r="AY621" s="235" t="s">
        <v>406</v>
      </c>
    </row>
    <row r="622" spans="2:51" s="13" customFormat="1" x14ac:dyDescent="0.3">
      <c r="B622" s="225"/>
      <c r="C622" s="226"/>
      <c r="D622" s="215" t="s">
        <v>417</v>
      </c>
      <c r="E622" s="227" t="s">
        <v>36</v>
      </c>
      <c r="F622" s="228" t="s">
        <v>1075</v>
      </c>
      <c r="G622" s="226"/>
      <c r="H622" s="229">
        <v>-1.268</v>
      </c>
      <c r="I622" s="230"/>
      <c r="J622" s="226"/>
      <c r="K622" s="226"/>
      <c r="L622" s="231"/>
      <c r="M622" s="232"/>
      <c r="N622" s="233"/>
      <c r="O622" s="233"/>
      <c r="P622" s="233"/>
      <c r="Q622" s="233"/>
      <c r="R622" s="233"/>
      <c r="S622" s="233"/>
      <c r="T622" s="234"/>
      <c r="AT622" s="235" t="s">
        <v>417</v>
      </c>
      <c r="AU622" s="235" t="s">
        <v>94</v>
      </c>
      <c r="AV622" s="13" t="s">
        <v>87</v>
      </c>
      <c r="AW622" s="13" t="s">
        <v>43</v>
      </c>
      <c r="AX622" s="13" t="s">
        <v>79</v>
      </c>
      <c r="AY622" s="235" t="s">
        <v>406</v>
      </c>
    </row>
    <row r="623" spans="2:51" s="13" customFormat="1" x14ac:dyDescent="0.3">
      <c r="B623" s="225"/>
      <c r="C623" s="226"/>
      <c r="D623" s="215" t="s">
        <v>417</v>
      </c>
      <c r="E623" s="227" t="s">
        <v>36</v>
      </c>
      <c r="F623" s="228" t="s">
        <v>1063</v>
      </c>
      <c r="G623" s="226"/>
      <c r="H623" s="229">
        <v>-1.248</v>
      </c>
      <c r="I623" s="230"/>
      <c r="J623" s="226"/>
      <c r="K623" s="226"/>
      <c r="L623" s="231"/>
      <c r="M623" s="232"/>
      <c r="N623" s="233"/>
      <c r="O623" s="233"/>
      <c r="P623" s="233"/>
      <c r="Q623" s="233"/>
      <c r="R623" s="233"/>
      <c r="S623" s="233"/>
      <c r="T623" s="234"/>
      <c r="AT623" s="235" t="s">
        <v>417</v>
      </c>
      <c r="AU623" s="235" t="s">
        <v>94</v>
      </c>
      <c r="AV623" s="13" t="s">
        <v>87</v>
      </c>
      <c r="AW623" s="13" t="s">
        <v>43</v>
      </c>
      <c r="AX623" s="13" t="s">
        <v>79</v>
      </c>
      <c r="AY623" s="235" t="s">
        <v>406</v>
      </c>
    </row>
    <row r="624" spans="2:51" s="13" customFormat="1" x14ac:dyDescent="0.3">
      <c r="B624" s="225"/>
      <c r="C624" s="226"/>
      <c r="D624" s="215" t="s">
        <v>417</v>
      </c>
      <c r="E624" s="227" t="s">
        <v>36</v>
      </c>
      <c r="F624" s="228" t="s">
        <v>1068</v>
      </c>
      <c r="G624" s="226"/>
      <c r="H624" s="229">
        <v>-0.25600000000000001</v>
      </c>
      <c r="I624" s="230"/>
      <c r="J624" s="226"/>
      <c r="K624" s="226"/>
      <c r="L624" s="231"/>
      <c r="M624" s="232"/>
      <c r="N624" s="233"/>
      <c r="O624" s="233"/>
      <c r="P624" s="233"/>
      <c r="Q624" s="233"/>
      <c r="R624" s="233"/>
      <c r="S624" s="233"/>
      <c r="T624" s="234"/>
      <c r="AT624" s="235" t="s">
        <v>417</v>
      </c>
      <c r="AU624" s="235" t="s">
        <v>94</v>
      </c>
      <c r="AV624" s="13" t="s">
        <v>87</v>
      </c>
      <c r="AW624" s="13" t="s">
        <v>43</v>
      </c>
      <c r="AX624" s="13" t="s">
        <v>79</v>
      </c>
      <c r="AY624" s="235" t="s">
        <v>406</v>
      </c>
    </row>
    <row r="625" spans="2:51" s="12" customFormat="1" x14ac:dyDescent="0.3">
      <c r="B625" s="213"/>
      <c r="C625" s="214"/>
      <c r="D625" s="215" t="s">
        <v>417</v>
      </c>
      <c r="E625" s="216" t="s">
        <v>36</v>
      </c>
      <c r="F625" s="217" t="s">
        <v>765</v>
      </c>
      <c r="G625" s="214"/>
      <c r="H625" s="218" t="s">
        <v>36</v>
      </c>
      <c r="I625" s="219"/>
      <c r="J625" s="214"/>
      <c r="K625" s="214"/>
      <c r="L625" s="220"/>
      <c r="M625" s="221"/>
      <c r="N625" s="222"/>
      <c r="O625" s="222"/>
      <c r="P625" s="222"/>
      <c r="Q625" s="222"/>
      <c r="R625" s="222"/>
      <c r="S625" s="222"/>
      <c r="T625" s="223"/>
      <c r="AT625" s="224" t="s">
        <v>417</v>
      </c>
      <c r="AU625" s="224" t="s">
        <v>94</v>
      </c>
      <c r="AV625" s="12" t="s">
        <v>23</v>
      </c>
      <c r="AW625" s="12" t="s">
        <v>43</v>
      </c>
      <c r="AX625" s="12" t="s">
        <v>79</v>
      </c>
      <c r="AY625" s="224" t="s">
        <v>406</v>
      </c>
    </row>
    <row r="626" spans="2:51" s="13" customFormat="1" x14ac:dyDescent="0.3">
      <c r="B626" s="225"/>
      <c r="C626" s="226"/>
      <c r="D626" s="215" t="s">
        <v>417</v>
      </c>
      <c r="E626" s="227" t="s">
        <v>36</v>
      </c>
      <c r="F626" s="228" t="s">
        <v>1076</v>
      </c>
      <c r="G626" s="226"/>
      <c r="H626" s="229">
        <v>-10.802</v>
      </c>
      <c r="I626" s="230"/>
      <c r="J626" s="226"/>
      <c r="K626" s="226"/>
      <c r="L626" s="231"/>
      <c r="M626" s="232"/>
      <c r="N626" s="233"/>
      <c r="O626" s="233"/>
      <c r="P626" s="233"/>
      <c r="Q626" s="233"/>
      <c r="R626" s="233"/>
      <c r="S626" s="233"/>
      <c r="T626" s="234"/>
      <c r="AT626" s="235" t="s">
        <v>417</v>
      </c>
      <c r="AU626" s="235" t="s">
        <v>94</v>
      </c>
      <c r="AV626" s="13" t="s">
        <v>87</v>
      </c>
      <c r="AW626" s="13" t="s">
        <v>43</v>
      </c>
      <c r="AX626" s="13" t="s">
        <v>79</v>
      </c>
      <c r="AY626" s="235" t="s">
        <v>406</v>
      </c>
    </row>
    <row r="627" spans="2:51" s="13" customFormat="1" x14ac:dyDescent="0.3">
      <c r="B627" s="225"/>
      <c r="C627" s="226"/>
      <c r="D627" s="215" t="s">
        <v>417</v>
      </c>
      <c r="E627" s="227" t="s">
        <v>36</v>
      </c>
      <c r="F627" s="228" t="s">
        <v>1077</v>
      </c>
      <c r="G627" s="226"/>
      <c r="H627" s="229">
        <v>-2.613</v>
      </c>
      <c r="I627" s="230"/>
      <c r="J627" s="226"/>
      <c r="K627" s="226"/>
      <c r="L627" s="231"/>
      <c r="M627" s="232"/>
      <c r="N627" s="233"/>
      <c r="O627" s="233"/>
      <c r="P627" s="233"/>
      <c r="Q627" s="233"/>
      <c r="R627" s="233"/>
      <c r="S627" s="233"/>
      <c r="T627" s="234"/>
      <c r="AT627" s="235" t="s">
        <v>417</v>
      </c>
      <c r="AU627" s="235" t="s">
        <v>94</v>
      </c>
      <c r="AV627" s="13" t="s">
        <v>87</v>
      </c>
      <c r="AW627" s="13" t="s">
        <v>43</v>
      </c>
      <c r="AX627" s="13" t="s">
        <v>79</v>
      </c>
      <c r="AY627" s="235" t="s">
        <v>406</v>
      </c>
    </row>
    <row r="628" spans="2:51" s="12" customFormat="1" x14ac:dyDescent="0.3">
      <c r="B628" s="213"/>
      <c r="C628" s="214"/>
      <c r="D628" s="215" t="s">
        <v>417</v>
      </c>
      <c r="E628" s="216" t="s">
        <v>36</v>
      </c>
      <c r="F628" s="217" t="s">
        <v>1078</v>
      </c>
      <c r="G628" s="214"/>
      <c r="H628" s="218" t="s">
        <v>36</v>
      </c>
      <c r="I628" s="219"/>
      <c r="J628" s="214"/>
      <c r="K628" s="214"/>
      <c r="L628" s="220"/>
      <c r="M628" s="221"/>
      <c r="N628" s="222"/>
      <c r="O628" s="222"/>
      <c r="P628" s="222"/>
      <c r="Q628" s="222"/>
      <c r="R628" s="222"/>
      <c r="S628" s="222"/>
      <c r="T628" s="223"/>
      <c r="AT628" s="224" t="s">
        <v>417</v>
      </c>
      <c r="AU628" s="224" t="s">
        <v>94</v>
      </c>
      <c r="AV628" s="12" t="s">
        <v>23</v>
      </c>
      <c r="AW628" s="12" t="s">
        <v>43</v>
      </c>
      <c r="AX628" s="12" t="s">
        <v>79</v>
      </c>
      <c r="AY628" s="224" t="s">
        <v>406</v>
      </c>
    </row>
    <row r="629" spans="2:51" s="13" customFormat="1" x14ac:dyDescent="0.3">
      <c r="B629" s="225"/>
      <c r="C629" s="226"/>
      <c r="D629" s="215" t="s">
        <v>417</v>
      </c>
      <c r="E629" s="227" t="s">
        <v>36</v>
      </c>
      <c r="F629" s="228" t="s">
        <v>1079</v>
      </c>
      <c r="G629" s="226"/>
      <c r="H629" s="229">
        <v>-5.0039999999999996</v>
      </c>
      <c r="I629" s="230"/>
      <c r="J629" s="226"/>
      <c r="K629" s="226"/>
      <c r="L629" s="231"/>
      <c r="M629" s="232"/>
      <c r="N629" s="233"/>
      <c r="O629" s="233"/>
      <c r="P629" s="233"/>
      <c r="Q629" s="233"/>
      <c r="R629" s="233"/>
      <c r="S629" s="233"/>
      <c r="T629" s="234"/>
      <c r="AT629" s="235" t="s">
        <v>417</v>
      </c>
      <c r="AU629" s="235" t="s">
        <v>94</v>
      </c>
      <c r="AV629" s="13" t="s">
        <v>87</v>
      </c>
      <c r="AW629" s="13" t="s">
        <v>43</v>
      </c>
      <c r="AX629" s="13" t="s">
        <v>79</v>
      </c>
      <c r="AY629" s="235" t="s">
        <v>406</v>
      </c>
    </row>
    <row r="630" spans="2:51" s="13" customFormat="1" x14ac:dyDescent="0.3">
      <c r="B630" s="225"/>
      <c r="C630" s="226"/>
      <c r="D630" s="215" t="s">
        <v>417</v>
      </c>
      <c r="E630" s="227" t="s">
        <v>36</v>
      </c>
      <c r="F630" s="228" t="s">
        <v>843</v>
      </c>
      <c r="G630" s="226"/>
      <c r="H630" s="229">
        <v>-13.273999999999999</v>
      </c>
      <c r="I630" s="230"/>
      <c r="J630" s="226"/>
      <c r="K630" s="226"/>
      <c r="L630" s="231"/>
      <c r="M630" s="232"/>
      <c r="N630" s="233"/>
      <c r="O630" s="233"/>
      <c r="P630" s="233"/>
      <c r="Q630" s="233"/>
      <c r="R630" s="233"/>
      <c r="S630" s="233"/>
      <c r="T630" s="234"/>
      <c r="AT630" s="235" t="s">
        <v>417</v>
      </c>
      <c r="AU630" s="235" t="s">
        <v>94</v>
      </c>
      <c r="AV630" s="13" t="s">
        <v>87</v>
      </c>
      <c r="AW630" s="13" t="s">
        <v>43</v>
      </c>
      <c r="AX630" s="13" t="s">
        <v>79</v>
      </c>
      <c r="AY630" s="235" t="s">
        <v>406</v>
      </c>
    </row>
    <row r="631" spans="2:51" s="12" customFormat="1" x14ac:dyDescent="0.3">
      <c r="B631" s="213"/>
      <c r="C631" s="214"/>
      <c r="D631" s="215" t="s">
        <v>417</v>
      </c>
      <c r="E631" s="216" t="s">
        <v>36</v>
      </c>
      <c r="F631" s="217" t="s">
        <v>1080</v>
      </c>
      <c r="G631" s="214"/>
      <c r="H631" s="218" t="s">
        <v>36</v>
      </c>
      <c r="I631" s="219"/>
      <c r="J631" s="214"/>
      <c r="K631" s="214"/>
      <c r="L631" s="220"/>
      <c r="M631" s="221"/>
      <c r="N631" s="222"/>
      <c r="O631" s="222"/>
      <c r="P631" s="222"/>
      <c r="Q631" s="222"/>
      <c r="R631" s="222"/>
      <c r="S631" s="222"/>
      <c r="T631" s="223"/>
      <c r="AT631" s="224" t="s">
        <v>417</v>
      </c>
      <c r="AU631" s="224" t="s">
        <v>94</v>
      </c>
      <c r="AV631" s="12" t="s">
        <v>23</v>
      </c>
      <c r="AW631" s="12" t="s">
        <v>43</v>
      </c>
      <c r="AX631" s="12" t="s">
        <v>79</v>
      </c>
      <c r="AY631" s="224" t="s">
        <v>406</v>
      </c>
    </row>
    <row r="632" spans="2:51" s="12" customFormat="1" x14ac:dyDescent="0.3">
      <c r="B632" s="213"/>
      <c r="C632" s="214"/>
      <c r="D632" s="215" t="s">
        <v>417</v>
      </c>
      <c r="E632" s="216" t="s">
        <v>36</v>
      </c>
      <c r="F632" s="217" t="s">
        <v>814</v>
      </c>
      <c r="G632" s="214"/>
      <c r="H632" s="218" t="s">
        <v>36</v>
      </c>
      <c r="I632" s="219"/>
      <c r="J632" s="214"/>
      <c r="K632" s="214"/>
      <c r="L632" s="220"/>
      <c r="M632" s="221"/>
      <c r="N632" s="222"/>
      <c r="O632" s="222"/>
      <c r="P632" s="222"/>
      <c r="Q632" s="222"/>
      <c r="R632" s="222"/>
      <c r="S632" s="222"/>
      <c r="T632" s="223"/>
      <c r="AT632" s="224" t="s">
        <v>417</v>
      </c>
      <c r="AU632" s="224" t="s">
        <v>94</v>
      </c>
      <c r="AV632" s="12" t="s">
        <v>23</v>
      </c>
      <c r="AW632" s="12" t="s">
        <v>43</v>
      </c>
      <c r="AX632" s="12" t="s">
        <v>79</v>
      </c>
      <c r="AY632" s="224" t="s">
        <v>406</v>
      </c>
    </row>
    <row r="633" spans="2:51" s="13" customFormat="1" x14ac:dyDescent="0.3">
      <c r="B633" s="225"/>
      <c r="C633" s="226"/>
      <c r="D633" s="215" t="s">
        <v>417</v>
      </c>
      <c r="E633" s="227" t="s">
        <v>36</v>
      </c>
      <c r="F633" s="228" t="s">
        <v>845</v>
      </c>
      <c r="G633" s="226"/>
      <c r="H633" s="229">
        <v>-20.355</v>
      </c>
      <c r="I633" s="230"/>
      <c r="J633" s="226"/>
      <c r="K633" s="226"/>
      <c r="L633" s="231"/>
      <c r="M633" s="232"/>
      <c r="N633" s="233"/>
      <c r="O633" s="233"/>
      <c r="P633" s="233"/>
      <c r="Q633" s="233"/>
      <c r="R633" s="233"/>
      <c r="S633" s="233"/>
      <c r="T633" s="234"/>
      <c r="AT633" s="235" t="s">
        <v>417</v>
      </c>
      <c r="AU633" s="235" t="s">
        <v>94</v>
      </c>
      <c r="AV633" s="13" t="s">
        <v>87</v>
      </c>
      <c r="AW633" s="13" t="s">
        <v>43</v>
      </c>
      <c r="AX633" s="13" t="s">
        <v>79</v>
      </c>
      <c r="AY633" s="235" t="s">
        <v>406</v>
      </c>
    </row>
    <row r="634" spans="2:51" s="13" customFormat="1" x14ac:dyDescent="0.3">
      <c r="B634" s="225"/>
      <c r="C634" s="226"/>
      <c r="D634" s="215" t="s">
        <v>417</v>
      </c>
      <c r="E634" s="227" t="s">
        <v>36</v>
      </c>
      <c r="F634" s="228" t="s">
        <v>846</v>
      </c>
      <c r="G634" s="226"/>
      <c r="H634" s="229">
        <v>-7.1520000000000001</v>
      </c>
      <c r="I634" s="230"/>
      <c r="J634" s="226"/>
      <c r="K634" s="226"/>
      <c r="L634" s="231"/>
      <c r="M634" s="232"/>
      <c r="N634" s="233"/>
      <c r="O634" s="233"/>
      <c r="P634" s="233"/>
      <c r="Q634" s="233"/>
      <c r="R634" s="233"/>
      <c r="S634" s="233"/>
      <c r="T634" s="234"/>
      <c r="AT634" s="235" t="s">
        <v>417</v>
      </c>
      <c r="AU634" s="235" t="s">
        <v>94</v>
      </c>
      <c r="AV634" s="13" t="s">
        <v>87</v>
      </c>
      <c r="AW634" s="13" t="s">
        <v>43</v>
      </c>
      <c r="AX634" s="13" t="s">
        <v>79</v>
      </c>
      <c r="AY634" s="235" t="s">
        <v>406</v>
      </c>
    </row>
    <row r="635" spans="2:51" s="13" customFormat="1" x14ac:dyDescent="0.3">
      <c r="B635" s="225"/>
      <c r="C635" s="226"/>
      <c r="D635" s="215" t="s">
        <v>417</v>
      </c>
      <c r="E635" s="227" t="s">
        <v>36</v>
      </c>
      <c r="F635" s="228" t="s">
        <v>847</v>
      </c>
      <c r="G635" s="226"/>
      <c r="H635" s="229">
        <v>-13.074999999999999</v>
      </c>
      <c r="I635" s="230"/>
      <c r="J635" s="226"/>
      <c r="K635" s="226"/>
      <c r="L635" s="231"/>
      <c r="M635" s="232"/>
      <c r="N635" s="233"/>
      <c r="O635" s="233"/>
      <c r="P635" s="233"/>
      <c r="Q635" s="233"/>
      <c r="R635" s="233"/>
      <c r="S635" s="233"/>
      <c r="T635" s="234"/>
      <c r="AT635" s="235" t="s">
        <v>417</v>
      </c>
      <c r="AU635" s="235" t="s">
        <v>94</v>
      </c>
      <c r="AV635" s="13" t="s">
        <v>87</v>
      </c>
      <c r="AW635" s="13" t="s">
        <v>43</v>
      </c>
      <c r="AX635" s="13" t="s">
        <v>79</v>
      </c>
      <c r="AY635" s="235" t="s">
        <v>406</v>
      </c>
    </row>
    <row r="636" spans="2:51" s="13" customFormat="1" x14ac:dyDescent="0.3">
      <c r="B636" s="225"/>
      <c r="C636" s="226"/>
      <c r="D636" s="215" t="s">
        <v>417</v>
      </c>
      <c r="E636" s="227" t="s">
        <v>36</v>
      </c>
      <c r="F636" s="228" t="s">
        <v>848</v>
      </c>
      <c r="G636" s="226"/>
      <c r="H636" s="229">
        <v>-4.8280000000000003</v>
      </c>
      <c r="I636" s="230"/>
      <c r="J636" s="226"/>
      <c r="K636" s="226"/>
      <c r="L636" s="231"/>
      <c r="M636" s="232"/>
      <c r="N636" s="233"/>
      <c r="O636" s="233"/>
      <c r="P636" s="233"/>
      <c r="Q636" s="233"/>
      <c r="R636" s="233"/>
      <c r="S636" s="233"/>
      <c r="T636" s="234"/>
      <c r="AT636" s="235" t="s">
        <v>417</v>
      </c>
      <c r="AU636" s="235" t="s">
        <v>94</v>
      </c>
      <c r="AV636" s="13" t="s">
        <v>87</v>
      </c>
      <c r="AW636" s="13" t="s">
        <v>43</v>
      </c>
      <c r="AX636" s="13" t="s">
        <v>79</v>
      </c>
      <c r="AY636" s="235" t="s">
        <v>406</v>
      </c>
    </row>
    <row r="637" spans="2:51" s="13" customFormat="1" x14ac:dyDescent="0.3">
      <c r="B637" s="225"/>
      <c r="C637" s="226"/>
      <c r="D637" s="215" t="s">
        <v>417</v>
      </c>
      <c r="E637" s="227" t="s">
        <v>36</v>
      </c>
      <c r="F637" s="228" t="s">
        <v>1081</v>
      </c>
      <c r="G637" s="226"/>
      <c r="H637" s="229">
        <v>-6.6719999999999997</v>
      </c>
      <c r="I637" s="230"/>
      <c r="J637" s="226"/>
      <c r="K637" s="226"/>
      <c r="L637" s="231"/>
      <c r="M637" s="232"/>
      <c r="N637" s="233"/>
      <c r="O637" s="233"/>
      <c r="P637" s="233"/>
      <c r="Q637" s="233"/>
      <c r="R637" s="233"/>
      <c r="S637" s="233"/>
      <c r="T637" s="234"/>
      <c r="AT637" s="235" t="s">
        <v>417</v>
      </c>
      <c r="AU637" s="235" t="s">
        <v>94</v>
      </c>
      <c r="AV637" s="13" t="s">
        <v>87</v>
      </c>
      <c r="AW637" s="13" t="s">
        <v>43</v>
      </c>
      <c r="AX637" s="13" t="s">
        <v>79</v>
      </c>
      <c r="AY637" s="235" t="s">
        <v>406</v>
      </c>
    </row>
    <row r="638" spans="2:51" s="12" customFormat="1" x14ac:dyDescent="0.3">
      <c r="B638" s="213"/>
      <c r="C638" s="214"/>
      <c r="D638" s="215" t="s">
        <v>417</v>
      </c>
      <c r="E638" s="216" t="s">
        <v>36</v>
      </c>
      <c r="F638" s="217" t="s">
        <v>673</v>
      </c>
      <c r="G638" s="214"/>
      <c r="H638" s="218" t="s">
        <v>36</v>
      </c>
      <c r="I638" s="219"/>
      <c r="J638" s="214"/>
      <c r="K638" s="214"/>
      <c r="L638" s="220"/>
      <c r="M638" s="221"/>
      <c r="N638" s="222"/>
      <c r="O638" s="222"/>
      <c r="P638" s="222"/>
      <c r="Q638" s="222"/>
      <c r="R638" s="222"/>
      <c r="S638" s="222"/>
      <c r="T638" s="223"/>
      <c r="AT638" s="224" t="s">
        <v>417</v>
      </c>
      <c r="AU638" s="224" t="s">
        <v>94</v>
      </c>
      <c r="AV638" s="12" t="s">
        <v>23</v>
      </c>
      <c r="AW638" s="12" t="s">
        <v>43</v>
      </c>
      <c r="AX638" s="12" t="s">
        <v>79</v>
      </c>
      <c r="AY638" s="224" t="s">
        <v>406</v>
      </c>
    </row>
    <row r="639" spans="2:51" s="13" customFormat="1" x14ac:dyDescent="0.3">
      <c r="B639" s="225"/>
      <c r="C639" s="226"/>
      <c r="D639" s="215" t="s">
        <v>417</v>
      </c>
      <c r="E639" s="227" t="s">
        <v>36</v>
      </c>
      <c r="F639" s="228" t="s">
        <v>1082</v>
      </c>
      <c r="G639" s="226"/>
      <c r="H639" s="229">
        <v>-39.136000000000003</v>
      </c>
      <c r="I639" s="230"/>
      <c r="J639" s="226"/>
      <c r="K639" s="226"/>
      <c r="L639" s="231"/>
      <c r="M639" s="232"/>
      <c r="N639" s="233"/>
      <c r="O639" s="233"/>
      <c r="P639" s="233"/>
      <c r="Q639" s="233"/>
      <c r="R639" s="233"/>
      <c r="S639" s="233"/>
      <c r="T639" s="234"/>
      <c r="AT639" s="235" t="s">
        <v>417</v>
      </c>
      <c r="AU639" s="235" t="s">
        <v>94</v>
      </c>
      <c r="AV639" s="13" t="s">
        <v>87</v>
      </c>
      <c r="AW639" s="13" t="s">
        <v>43</v>
      </c>
      <c r="AX639" s="13" t="s">
        <v>79</v>
      </c>
      <c r="AY639" s="235" t="s">
        <v>406</v>
      </c>
    </row>
    <row r="640" spans="2:51" s="13" customFormat="1" x14ac:dyDescent="0.3">
      <c r="B640" s="225"/>
      <c r="C640" s="226"/>
      <c r="D640" s="215" t="s">
        <v>417</v>
      </c>
      <c r="E640" s="227" t="s">
        <v>36</v>
      </c>
      <c r="F640" s="228" t="s">
        <v>850</v>
      </c>
      <c r="G640" s="226"/>
      <c r="H640" s="229">
        <v>-9.9510000000000005</v>
      </c>
      <c r="I640" s="230"/>
      <c r="J640" s="226"/>
      <c r="K640" s="226"/>
      <c r="L640" s="231"/>
      <c r="M640" s="232"/>
      <c r="N640" s="233"/>
      <c r="O640" s="233"/>
      <c r="P640" s="233"/>
      <c r="Q640" s="233"/>
      <c r="R640" s="233"/>
      <c r="S640" s="233"/>
      <c r="T640" s="234"/>
      <c r="AT640" s="235" t="s">
        <v>417</v>
      </c>
      <c r="AU640" s="235" t="s">
        <v>94</v>
      </c>
      <c r="AV640" s="13" t="s">
        <v>87</v>
      </c>
      <c r="AW640" s="13" t="s">
        <v>43</v>
      </c>
      <c r="AX640" s="13" t="s">
        <v>79</v>
      </c>
      <c r="AY640" s="235" t="s">
        <v>406</v>
      </c>
    </row>
    <row r="641" spans="2:65" s="14" customFormat="1" x14ac:dyDescent="0.3">
      <c r="B641" s="236"/>
      <c r="C641" s="237"/>
      <c r="D641" s="247" t="s">
        <v>417</v>
      </c>
      <c r="E641" s="248" t="s">
        <v>375</v>
      </c>
      <c r="F641" s="249" t="s">
        <v>421</v>
      </c>
      <c r="G641" s="237"/>
      <c r="H641" s="250">
        <v>603.72399999999902</v>
      </c>
      <c r="I641" s="241"/>
      <c r="J641" s="237"/>
      <c r="K641" s="237"/>
      <c r="L641" s="242"/>
      <c r="M641" s="243"/>
      <c r="N641" s="244"/>
      <c r="O641" s="244"/>
      <c r="P641" s="244"/>
      <c r="Q641" s="244"/>
      <c r="R641" s="244"/>
      <c r="S641" s="244"/>
      <c r="T641" s="245"/>
      <c r="AT641" s="246" t="s">
        <v>417</v>
      </c>
      <c r="AU641" s="246" t="s">
        <v>94</v>
      </c>
      <c r="AV641" s="14" t="s">
        <v>415</v>
      </c>
      <c r="AW641" s="14" t="s">
        <v>43</v>
      </c>
      <c r="AX641" s="14" t="s">
        <v>23</v>
      </c>
      <c r="AY641" s="246" t="s">
        <v>406</v>
      </c>
    </row>
    <row r="642" spans="2:65" s="1" customFormat="1" ht="22.5" customHeight="1" x14ac:dyDescent="0.3">
      <c r="B642" s="37"/>
      <c r="C642" s="268" t="s">
        <v>1083</v>
      </c>
      <c r="D642" s="268" t="s">
        <v>533</v>
      </c>
      <c r="E642" s="269" t="s">
        <v>1084</v>
      </c>
      <c r="F642" s="270" t="s">
        <v>1085</v>
      </c>
      <c r="G642" s="271" t="s">
        <v>413</v>
      </c>
      <c r="H642" s="272">
        <v>49.23</v>
      </c>
      <c r="I642" s="273"/>
      <c r="J642" s="274">
        <f>ROUND(I642*H642,2)</f>
        <v>0</v>
      </c>
      <c r="K642" s="270" t="s">
        <v>36</v>
      </c>
      <c r="L642" s="275"/>
      <c r="M642" s="276" t="s">
        <v>36</v>
      </c>
      <c r="N642" s="277" t="s">
        <v>50</v>
      </c>
      <c r="O642" s="38"/>
      <c r="P642" s="210">
        <f>O642*H642</f>
        <v>0</v>
      </c>
      <c r="Q642" s="210">
        <v>0</v>
      </c>
      <c r="R642" s="210">
        <f>Q642*H642</f>
        <v>0</v>
      </c>
      <c r="S642" s="210">
        <v>0</v>
      </c>
      <c r="T642" s="211">
        <f>S642*H642</f>
        <v>0</v>
      </c>
      <c r="AR642" s="19" t="s">
        <v>457</v>
      </c>
      <c r="AT642" s="19" t="s">
        <v>533</v>
      </c>
      <c r="AU642" s="19" t="s">
        <v>94</v>
      </c>
      <c r="AY642" s="19" t="s">
        <v>406</v>
      </c>
      <c r="BE642" s="212">
        <f>IF(N642="základní",J642,0)</f>
        <v>0</v>
      </c>
      <c r="BF642" s="212">
        <f>IF(N642="snížená",J642,0)</f>
        <v>0</v>
      </c>
      <c r="BG642" s="212">
        <f>IF(N642="zákl. přenesená",J642,0)</f>
        <v>0</v>
      </c>
      <c r="BH642" s="212">
        <f>IF(N642="sníž. přenesená",J642,0)</f>
        <v>0</v>
      </c>
      <c r="BI642" s="212">
        <f>IF(N642="nulová",J642,0)</f>
        <v>0</v>
      </c>
      <c r="BJ642" s="19" t="s">
        <v>23</v>
      </c>
      <c r="BK642" s="212">
        <f>ROUND(I642*H642,2)</f>
        <v>0</v>
      </c>
      <c r="BL642" s="19" t="s">
        <v>415</v>
      </c>
      <c r="BM642" s="19" t="s">
        <v>1086</v>
      </c>
    </row>
    <row r="643" spans="2:65" s="12" customFormat="1" x14ac:dyDescent="0.3">
      <c r="B643" s="213"/>
      <c r="C643" s="214"/>
      <c r="D643" s="215" t="s">
        <v>417</v>
      </c>
      <c r="E643" s="216" t="s">
        <v>36</v>
      </c>
      <c r="F643" s="217" t="s">
        <v>1087</v>
      </c>
      <c r="G643" s="214"/>
      <c r="H643" s="218" t="s">
        <v>36</v>
      </c>
      <c r="I643" s="219"/>
      <c r="J643" s="214"/>
      <c r="K643" s="214"/>
      <c r="L643" s="220"/>
      <c r="M643" s="221"/>
      <c r="N643" s="222"/>
      <c r="O643" s="222"/>
      <c r="P643" s="222"/>
      <c r="Q643" s="222"/>
      <c r="R643" s="222"/>
      <c r="S643" s="222"/>
      <c r="T643" s="223"/>
      <c r="AT643" s="224" t="s">
        <v>417</v>
      </c>
      <c r="AU643" s="224" t="s">
        <v>94</v>
      </c>
      <c r="AV643" s="12" t="s">
        <v>23</v>
      </c>
      <c r="AW643" s="12" t="s">
        <v>43</v>
      </c>
      <c r="AX643" s="12" t="s">
        <v>79</v>
      </c>
      <c r="AY643" s="224" t="s">
        <v>406</v>
      </c>
    </row>
    <row r="644" spans="2:65" s="12" customFormat="1" x14ac:dyDescent="0.3">
      <c r="B644" s="213"/>
      <c r="C644" s="214"/>
      <c r="D644" s="215" t="s">
        <v>417</v>
      </c>
      <c r="E644" s="216" t="s">
        <v>36</v>
      </c>
      <c r="F644" s="217" t="s">
        <v>1088</v>
      </c>
      <c r="G644" s="214"/>
      <c r="H644" s="218" t="s">
        <v>36</v>
      </c>
      <c r="I644" s="219"/>
      <c r="J644" s="214"/>
      <c r="K644" s="214"/>
      <c r="L644" s="220"/>
      <c r="M644" s="221"/>
      <c r="N644" s="222"/>
      <c r="O644" s="222"/>
      <c r="P644" s="222"/>
      <c r="Q644" s="222"/>
      <c r="R644" s="222"/>
      <c r="S644" s="222"/>
      <c r="T644" s="223"/>
      <c r="AT644" s="224" t="s">
        <v>417</v>
      </c>
      <c r="AU644" s="224" t="s">
        <v>94</v>
      </c>
      <c r="AV644" s="12" t="s">
        <v>23</v>
      </c>
      <c r="AW644" s="12" t="s">
        <v>43</v>
      </c>
      <c r="AX644" s="12" t="s">
        <v>79</v>
      </c>
      <c r="AY644" s="224" t="s">
        <v>406</v>
      </c>
    </row>
    <row r="645" spans="2:65" s="13" customFormat="1" x14ac:dyDescent="0.3">
      <c r="B645" s="225"/>
      <c r="C645" s="226"/>
      <c r="D645" s="215" t="s">
        <v>417</v>
      </c>
      <c r="E645" s="227" t="s">
        <v>36</v>
      </c>
      <c r="F645" s="228" t="s">
        <v>1089</v>
      </c>
      <c r="G645" s="226"/>
      <c r="H645" s="229">
        <v>6.4080000000000004</v>
      </c>
      <c r="I645" s="230"/>
      <c r="J645" s="226"/>
      <c r="K645" s="226"/>
      <c r="L645" s="231"/>
      <c r="M645" s="232"/>
      <c r="N645" s="233"/>
      <c r="O645" s="233"/>
      <c r="P645" s="233"/>
      <c r="Q645" s="233"/>
      <c r="R645" s="233"/>
      <c r="S645" s="233"/>
      <c r="T645" s="234"/>
      <c r="AT645" s="235" t="s">
        <v>417</v>
      </c>
      <c r="AU645" s="235" t="s">
        <v>94</v>
      </c>
      <c r="AV645" s="13" t="s">
        <v>87</v>
      </c>
      <c r="AW645" s="13" t="s">
        <v>43</v>
      </c>
      <c r="AX645" s="13" t="s">
        <v>79</v>
      </c>
      <c r="AY645" s="235" t="s">
        <v>406</v>
      </c>
    </row>
    <row r="646" spans="2:65" s="13" customFormat="1" x14ac:dyDescent="0.3">
      <c r="B646" s="225"/>
      <c r="C646" s="226"/>
      <c r="D646" s="215" t="s">
        <v>417</v>
      </c>
      <c r="E646" s="227" t="s">
        <v>36</v>
      </c>
      <c r="F646" s="228" t="s">
        <v>1090</v>
      </c>
      <c r="G646" s="226"/>
      <c r="H646" s="229">
        <v>39.901000000000003</v>
      </c>
      <c r="I646" s="230"/>
      <c r="J646" s="226"/>
      <c r="K646" s="226"/>
      <c r="L646" s="231"/>
      <c r="M646" s="232"/>
      <c r="N646" s="233"/>
      <c r="O646" s="233"/>
      <c r="P646" s="233"/>
      <c r="Q646" s="233"/>
      <c r="R646" s="233"/>
      <c r="S646" s="233"/>
      <c r="T646" s="234"/>
      <c r="AT646" s="235" t="s">
        <v>417</v>
      </c>
      <c r="AU646" s="235" t="s">
        <v>94</v>
      </c>
      <c r="AV646" s="13" t="s">
        <v>87</v>
      </c>
      <c r="AW646" s="13" t="s">
        <v>43</v>
      </c>
      <c r="AX646" s="13" t="s">
        <v>79</v>
      </c>
      <c r="AY646" s="235" t="s">
        <v>406</v>
      </c>
    </row>
    <row r="647" spans="2:65" s="12" customFormat="1" x14ac:dyDescent="0.3">
      <c r="B647" s="213"/>
      <c r="C647" s="214"/>
      <c r="D647" s="215" t="s">
        <v>417</v>
      </c>
      <c r="E647" s="216" t="s">
        <v>36</v>
      </c>
      <c r="F647" s="217" t="s">
        <v>1091</v>
      </c>
      <c r="G647" s="214"/>
      <c r="H647" s="218" t="s">
        <v>36</v>
      </c>
      <c r="I647" s="219"/>
      <c r="J647" s="214"/>
      <c r="K647" s="214"/>
      <c r="L647" s="220"/>
      <c r="M647" s="221"/>
      <c r="N647" s="222"/>
      <c r="O647" s="222"/>
      <c r="P647" s="222"/>
      <c r="Q647" s="222"/>
      <c r="R647" s="222"/>
      <c r="S647" s="222"/>
      <c r="T647" s="223"/>
      <c r="AT647" s="224" t="s">
        <v>417</v>
      </c>
      <c r="AU647" s="224" t="s">
        <v>94</v>
      </c>
      <c r="AV647" s="12" t="s">
        <v>23</v>
      </c>
      <c r="AW647" s="12" t="s">
        <v>43</v>
      </c>
      <c r="AX647" s="12" t="s">
        <v>79</v>
      </c>
      <c r="AY647" s="224" t="s">
        <v>406</v>
      </c>
    </row>
    <row r="648" spans="2:65" s="13" customFormat="1" x14ac:dyDescent="0.3">
      <c r="B648" s="225"/>
      <c r="C648" s="226"/>
      <c r="D648" s="215" t="s">
        <v>417</v>
      </c>
      <c r="E648" s="227" t="s">
        <v>36</v>
      </c>
      <c r="F648" s="228" t="s">
        <v>1092</v>
      </c>
      <c r="G648" s="226"/>
      <c r="H648" s="229">
        <v>0.57699999999999996</v>
      </c>
      <c r="I648" s="230"/>
      <c r="J648" s="226"/>
      <c r="K648" s="226"/>
      <c r="L648" s="231"/>
      <c r="M648" s="232"/>
      <c r="N648" s="233"/>
      <c r="O648" s="233"/>
      <c r="P648" s="233"/>
      <c r="Q648" s="233"/>
      <c r="R648" s="233"/>
      <c r="S648" s="233"/>
      <c r="T648" s="234"/>
      <c r="AT648" s="235" t="s">
        <v>417</v>
      </c>
      <c r="AU648" s="235" t="s">
        <v>94</v>
      </c>
      <c r="AV648" s="13" t="s">
        <v>87</v>
      </c>
      <c r="AW648" s="13" t="s">
        <v>43</v>
      </c>
      <c r="AX648" s="13" t="s">
        <v>79</v>
      </c>
      <c r="AY648" s="235" t="s">
        <v>406</v>
      </c>
    </row>
    <row r="649" spans="2:65" s="14" customFormat="1" x14ac:dyDescent="0.3">
      <c r="B649" s="236"/>
      <c r="C649" s="237"/>
      <c r="D649" s="215" t="s">
        <v>417</v>
      </c>
      <c r="E649" s="238" t="s">
        <v>378</v>
      </c>
      <c r="F649" s="239" t="s">
        <v>421</v>
      </c>
      <c r="G649" s="237"/>
      <c r="H649" s="240">
        <v>46.886000000000003</v>
      </c>
      <c r="I649" s="241"/>
      <c r="J649" s="237"/>
      <c r="K649" s="237"/>
      <c r="L649" s="242"/>
      <c r="M649" s="243"/>
      <c r="N649" s="244"/>
      <c r="O649" s="244"/>
      <c r="P649" s="244"/>
      <c r="Q649" s="244"/>
      <c r="R649" s="244"/>
      <c r="S649" s="244"/>
      <c r="T649" s="245"/>
      <c r="AT649" s="246" t="s">
        <v>417</v>
      </c>
      <c r="AU649" s="246" t="s">
        <v>94</v>
      </c>
      <c r="AV649" s="14" t="s">
        <v>415</v>
      </c>
      <c r="AW649" s="14" t="s">
        <v>43</v>
      </c>
      <c r="AX649" s="14" t="s">
        <v>79</v>
      </c>
      <c r="AY649" s="246" t="s">
        <v>406</v>
      </c>
    </row>
    <row r="650" spans="2:65" s="13" customFormat="1" x14ac:dyDescent="0.3">
      <c r="B650" s="225"/>
      <c r="C650" s="226"/>
      <c r="D650" s="247" t="s">
        <v>417</v>
      </c>
      <c r="E650" s="251" t="s">
        <v>36</v>
      </c>
      <c r="F650" s="252" t="s">
        <v>1093</v>
      </c>
      <c r="G650" s="226"/>
      <c r="H650" s="253">
        <v>49.23</v>
      </c>
      <c r="I650" s="230"/>
      <c r="J650" s="226"/>
      <c r="K650" s="226"/>
      <c r="L650" s="231"/>
      <c r="M650" s="232"/>
      <c r="N650" s="233"/>
      <c r="O650" s="233"/>
      <c r="P650" s="233"/>
      <c r="Q650" s="233"/>
      <c r="R650" s="233"/>
      <c r="S650" s="233"/>
      <c r="T650" s="234"/>
      <c r="AT650" s="235" t="s">
        <v>417</v>
      </c>
      <c r="AU650" s="235" t="s">
        <v>94</v>
      </c>
      <c r="AV650" s="13" t="s">
        <v>87</v>
      </c>
      <c r="AW650" s="13" t="s">
        <v>43</v>
      </c>
      <c r="AX650" s="13" t="s">
        <v>23</v>
      </c>
      <c r="AY650" s="235" t="s">
        <v>406</v>
      </c>
    </row>
    <row r="651" spans="2:65" s="1" customFormat="1" ht="22.5" customHeight="1" x14ac:dyDescent="0.3">
      <c r="B651" s="37"/>
      <c r="C651" s="201" t="s">
        <v>1094</v>
      </c>
      <c r="D651" s="201" t="s">
        <v>410</v>
      </c>
      <c r="E651" s="202" t="s">
        <v>1095</v>
      </c>
      <c r="F651" s="203" t="s">
        <v>1096</v>
      </c>
      <c r="G651" s="204" t="s">
        <v>413</v>
      </c>
      <c r="H651" s="205">
        <v>556.83799999999997</v>
      </c>
      <c r="I651" s="206"/>
      <c r="J651" s="207">
        <f>ROUND(I651*H651,2)</f>
        <v>0</v>
      </c>
      <c r="K651" s="203" t="s">
        <v>36</v>
      </c>
      <c r="L651" s="57"/>
      <c r="M651" s="208" t="s">
        <v>36</v>
      </c>
      <c r="N651" s="209" t="s">
        <v>50</v>
      </c>
      <c r="O651" s="38"/>
      <c r="P651" s="210">
        <f>O651*H651</f>
        <v>0</v>
      </c>
      <c r="Q651" s="210">
        <v>0</v>
      </c>
      <c r="R651" s="210">
        <f>Q651*H651</f>
        <v>0</v>
      </c>
      <c r="S651" s="210">
        <v>0</v>
      </c>
      <c r="T651" s="211">
        <f>S651*H651</f>
        <v>0</v>
      </c>
      <c r="AR651" s="19" t="s">
        <v>415</v>
      </c>
      <c r="AT651" s="19" t="s">
        <v>410</v>
      </c>
      <c r="AU651" s="19" t="s">
        <v>94</v>
      </c>
      <c r="AY651" s="19" t="s">
        <v>406</v>
      </c>
      <c r="BE651" s="212">
        <f>IF(N651="základní",J651,0)</f>
        <v>0</v>
      </c>
      <c r="BF651" s="212">
        <f>IF(N651="snížená",J651,0)</f>
        <v>0</v>
      </c>
      <c r="BG651" s="212">
        <f>IF(N651="zákl. přenesená",J651,0)</f>
        <v>0</v>
      </c>
      <c r="BH651" s="212">
        <f>IF(N651="sníž. přenesená",J651,0)</f>
        <v>0</v>
      </c>
      <c r="BI651" s="212">
        <f>IF(N651="nulová",J651,0)</f>
        <v>0</v>
      </c>
      <c r="BJ651" s="19" t="s">
        <v>23</v>
      </c>
      <c r="BK651" s="212">
        <f>ROUND(I651*H651,2)</f>
        <v>0</v>
      </c>
      <c r="BL651" s="19" t="s">
        <v>415</v>
      </c>
      <c r="BM651" s="19" t="s">
        <v>1097</v>
      </c>
    </row>
    <row r="652" spans="2:65" s="12" customFormat="1" x14ac:dyDescent="0.3">
      <c r="B652" s="213"/>
      <c r="C652" s="214"/>
      <c r="D652" s="215" t="s">
        <v>417</v>
      </c>
      <c r="E652" s="216" t="s">
        <v>36</v>
      </c>
      <c r="F652" s="217" t="s">
        <v>1024</v>
      </c>
      <c r="G652" s="214"/>
      <c r="H652" s="218" t="s">
        <v>36</v>
      </c>
      <c r="I652" s="219"/>
      <c r="J652" s="214"/>
      <c r="K652" s="214"/>
      <c r="L652" s="220"/>
      <c r="M652" s="221"/>
      <c r="N652" s="222"/>
      <c r="O652" s="222"/>
      <c r="P652" s="222"/>
      <c r="Q652" s="222"/>
      <c r="R652" s="222"/>
      <c r="S652" s="222"/>
      <c r="T652" s="223"/>
      <c r="AT652" s="224" t="s">
        <v>417</v>
      </c>
      <c r="AU652" s="224" t="s">
        <v>94</v>
      </c>
      <c r="AV652" s="12" t="s">
        <v>23</v>
      </c>
      <c r="AW652" s="12" t="s">
        <v>43</v>
      </c>
      <c r="AX652" s="12" t="s">
        <v>79</v>
      </c>
      <c r="AY652" s="224" t="s">
        <v>406</v>
      </c>
    </row>
    <row r="653" spans="2:65" s="13" customFormat="1" x14ac:dyDescent="0.3">
      <c r="B653" s="225"/>
      <c r="C653" s="226"/>
      <c r="D653" s="247" t="s">
        <v>417</v>
      </c>
      <c r="E653" s="251" t="s">
        <v>36</v>
      </c>
      <c r="F653" s="252" t="s">
        <v>1025</v>
      </c>
      <c r="G653" s="226"/>
      <c r="H653" s="253">
        <v>556.83799999999997</v>
      </c>
      <c r="I653" s="230"/>
      <c r="J653" s="226"/>
      <c r="K653" s="226"/>
      <c r="L653" s="231"/>
      <c r="M653" s="232"/>
      <c r="N653" s="233"/>
      <c r="O653" s="233"/>
      <c r="P653" s="233"/>
      <c r="Q653" s="233"/>
      <c r="R653" s="233"/>
      <c r="S653" s="233"/>
      <c r="T653" s="234"/>
      <c r="AT653" s="235" t="s">
        <v>417</v>
      </c>
      <c r="AU653" s="235" t="s">
        <v>94</v>
      </c>
      <c r="AV653" s="13" t="s">
        <v>87</v>
      </c>
      <c r="AW653" s="13" t="s">
        <v>43</v>
      </c>
      <c r="AX653" s="13" t="s">
        <v>23</v>
      </c>
      <c r="AY653" s="235" t="s">
        <v>406</v>
      </c>
    </row>
    <row r="654" spans="2:65" s="1" customFormat="1" ht="22.5" customHeight="1" x14ac:dyDescent="0.3">
      <c r="B654" s="37"/>
      <c r="C654" s="201" t="s">
        <v>1098</v>
      </c>
      <c r="D654" s="201" t="s">
        <v>410</v>
      </c>
      <c r="E654" s="202" t="s">
        <v>521</v>
      </c>
      <c r="F654" s="203" t="s">
        <v>522</v>
      </c>
      <c r="G654" s="204" t="s">
        <v>413</v>
      </c>
      <c r="H654" s="205">
        <v>556.83799999999997</v>
      </c>
      <c r="I654" s="206"/>
      <c r="J654" s="207">
        <f>ROUND(I654*H654,2)</f>
        <v>0</v>
      </c>
      <c r="K654" s="203" t="s">
        <v>414</v>
      </c>
      <c r="L654" s="57"/>
      <c r="M654" s="208" t="s">
        <v>36</v>
      </c>
      <c r="N654" s="209" t="s">
        <v>50</v>
      </c>
      <c r="O654" s="38"/>
      <c r="P654" s="210">
        <f>O654*H654</f>
        <v>0</v>
      </c>
      <c r="Q654" s="210">
        <v>0</v>
      </c>
      <c r="R654" s="210">
        <f>Q654*H654</f>
        <v>0</v>
      </c>
      <c r="S654" s="210">
        <v>0</v>
      </c>
      <c r="T654" s="211">
        <f>S654*H654</f>
        <v>0</v>
      </c>
      <c r="AR654" s="19" t="s">
        <v>415</v>
      </c>
      <c r="AT654" s="19" t="s">
        <v>410</v>
      </c>
      <c r="AU654" s="19" t="s">
        <v>94</v>
      </c>
      <c r="AY654" s="19" t="s">
        <v>406</v>
      </c>
      <c r="BE654" s="212">
        <f>IF(N654="základní",J654,0)</f>
        <v>0</v>
      </c>
      <c r="BF654" s="212">
        <f>IF(N654="snížená",J654,0)</f>
        <v>0</v>
      </c>
      <c r="BG654" s="212">
        <f>IF(N654="zákl. přenesená",J654,0)</f>
        <v>0</v>
      </c>
      <c r="BH654" s="212">
        <f>IF(N654="sníž. přenesená",J654,0)</f>
        <v>0</v>
      </c>
      <c r="BI654" s="212">
        <f>IF(N654="nulová",J654,0)</f>
        <v>0</v>
      </c>
      <c r="BJ654" s="19" t="s">
        <v>23</v>
      </c>
      <c r="BK654" s="212">
        <f>ROUND(I654*H654,2)</f>
        <v>0</v>
      </c>
      <c r="BL654" s="19" t="s">
        <v>415</v>
      </c>
      <c r="BM654" s="19" t="s">
        <v>1099</v>
      </c>
    </row>
    <row r="655" spans="2:65" s="12" customFormat="1" x14ac:dyDescent="0.3">
      <c r="B655" s="213"/>
      <c r="C655" s="214"/>
      <c r="D655" s="215" t="s">
        <v>417</v>
      </c>
      <c r="E655" s="216" t="s">
        <v>36</v>
      </c>
      <c r="F655" s="217" t="s">
        <v>1100</v>
      </c>
      <c r="G655" s="214"/>
      <c r="H655" s="218" t="s">
        <v>36</v>
      </c>
      <c r="I655" s="219"/>
      <c r="J655" s="214"/>
      <c r="K655" s="214"/>
      <c r="L655" s="220"/>
      <c r="M655" s="221"/>
      <c r="N655" s="222"/>
      <c r="O655" s="222"/>
      <c r="P655" s="222"/>
      <c r="Q655" s="222"/>
      <c r="R655" s="222"/>
      <c r="S655" s="222"/>
      <c r="T655" s="223"/>
      <c r="AT655" s="224" t="s">
        <v>417</v>
      </c>
      <c r="AU655" s="224" t="s">
        <v>94</v>
      </c>
      <c r="AV655" s="12" t="s">
        <v>23</v>
      </c>
      <c r="AW655" s="12" t="s">
        <v>43</v>
      </c>
      <c r="AX655" s="12" t="s">
        <v>79</v>
      </c>
      <c r="AY655" s="224" t="s">
        <v>406</v>
      </c>
    </row>
    <row r="656" spans="2:65" s="13" customFormat="1" x14ac:dyDescent="0.3">
      <c r="B656" s="225"/>
      <c r="C656" s="226"/>
      <c r="D656" s="247" t="s">
        <v>417</v>
      </c>
      <c r="E656" s="251" t="s">
        <v>36</v>
      </c>
      <c r="F656" s="252" t="s">
        <v>1025</v>
      </c>
      <c r="G656" s="226"/>
      <c r="H656" s="253">
        <v>556.83799999999997</v>
      </c>
      <c r="I656" s="230"/>
      <c r="J656" s="226"/>
      <c r="K656" s="226"/>
      <c r="L656" s="231"/>
      <c r="M656" s="232"/>
      <c r="N656" s="233"/>
      <c r="O656" s="233"/>
      <c r="P656" s="233"/>
      <c r="Q656" s="233"/>
      <c r="R656" s="233"/>
      <c r="S656" s="233"/>
      <c r="T656" s="234"/>
      <c r="AT656" s="235" t="s">
        <v>417</v>
      </c>
      <c r="AU656" s="235" t="s">
        <v>94</v>
      </c>
      <c r="AV656" s="13" t="s">
        <v>87</v>
      </c>
      <c r="AW656" s="13" t="s">
        <v>43</v>
      </c>
      <c r="AX656" s="13" t="s">
        <v>23</v>
      </c>
      <c r="AY656" s="235" t="s">
        <v>406</v>
      </c>
    </row>
    <row r="657" spans="2:65" s="1" customFormat="1" ht="22.5" customHeight="1" x14ac:dyDescent="0.3">
      <c r="B657" s="37"/>
      <c r="C657" s="201" t="s">
        <v>1101</v>
      </c>
      <c r="D657" s="201" t="s">
        <v>410</v>
      </c>
      <c r="E657" s="202" t="s">
        <v>424</v>
      </c>
      <c r="F657" s="203" t="s">
        <v>425</v>
      </c>
      <c r="G657" s="204" t="s">
        <v>413</v>
      </c>
      <c r="H657" s="205">
        <v>556.83799999999997</v>
      </c>
      <c r="I657" s="206"/>
      <c r="J657" s="207">
        <f>ROUND(I657*H657,2)</f>
        <v>0</v>
      </c>
      <c r="K657" s="203" t="s">
        <v>414</v>
      </c>
      <c r="L657" s="57"/>
      <c r="M657" s="208" t="s">
        <v>36</v>
      </c>
      <c r="N657" s="209" t="s">
        <v>50</v>
      </c>
      <c r="O657" s="38"/>
      <c r="P657" s="210">
        <f>O657*H657</f>
        <v>0</v>
      </c>
      <c r="Q657" s="210">
        <v>0</v>
      </c>
      <c r="R657" s="210">
        <f>Q657*H657</f>
        <v>0</v>
      </c>
      <c r="S657" s="210">
        <v>0</v>
      </c>
      <c r="T657" s="211">
        <f>S657*H657</f>
        <v>0</v>
      </c>
      <c r="AR657" s="19" t="s">
        <v>415</v>
      </c>
      <c r="AT657" s="19" t="s">
        <v>410</v>
      </c>
      <c r="AU657" s="19" t="s">
        <v>94</v>
      </c>
      <c r="AY657" s="19" t="s">
        <v>406</v>
      </c>
      <c r="BE657" s="212">
        <f>IF(N657="základní",J657,0)</f>
        <v>0</v>
      </c>
      <c r="BF657" s="212">
        <f>IF(N657="snížená",J657,0)</f>
        <v>0</v>
      </c>
      <c r="BG657" s="212">
        <f>IF(N657="zákl. přenesená",J657,0)</f>
        <v>0</v>
      </c>
      <c r="BH657" s="212">
        <f>IF(N657="sníž. přenesená",J657,0)</f>
        <v>0</v>
      </c>
      <c r="BI657" s="212">
        <f>IF(N657="nulová",J657,0)</f>
        <v>0</v>
      </c>
      <c r="BJ657" s="19" t="s">
        <v>23</v>
      </c>
      <c r="BK657" s="212">
        <f>ROUND(I657*H657,2)</f>
        <v>0</v>
      </c>
      <c r="BL657" s="19" t="s">
        <v>415</v>
      </c>
      <c r="BM657" s="19" t="s">
        <v>1102</v>
      </c>
    </row>
    <row r="658" spans="2:65" s="1" customFormat="1" ht="22.5" customHeight="1" x14ac:dyDescent="0.3">
      <c r="B658" s="37"/>
      <c r="C658" s="201" t="s">
        <v>1103</v>
      </c>
      <c r="D658" s="201" t="s">
        <v>410</v>
      </c>
      <c r="E658" s="202" t="s">
        <v>1104</v>
      </c>
      <c r="F658" s="203" t="s">
        <v>1105</v>
      </c>
      <c r="G658" s="204" t="s">
        <v>413</v>
      </c>
      <c r="H658" s="205">
        <v>242.49100000000001</v>
      </c>
      <c r="I658" s="206"/>
      <c r="J658" s="207">
        <f>ROUND(I658*H658,2)</f>
        <v>0</v>
      </c>
      <c r="K658" s="203" t="s">
        <v>414</v>
      </c>
      <c r="L658" s="57"/>
      <c r="M658" s="208" t="s">
        <v>36</v>
      </c>
      <c r="N658" s="209" t="s">
        <v>50</v>
      </c>
      <c r="O658" s="38"/>
      <c r="P658" s="210">
        <f>O658*H658</f>
        <v>0</v>
      </c>
      <c r="Q658" s="210">
        <v>0</v>
      </c>
      <c r="R658" s="210">
        <f>Q658*H658</f>
        <v>0</v>
      </c>
      <c r="S658" s="210">
        <v>0</v>
      </c>
      <c r="T658" s="211">
        <f>S658*H658</f>
        <v>0</v>
      </c>
      <c r="AR658" s="19" t="s">
        <v>415</v>
      </c>
      <c r="AT658" s="19" t="s">
        <v>410</v>
      </c>
      <c r="AU658" s="19" t="s">
        <v>94</v>
      </c>
      <c r="AY658" s="19" t="s">
        <v>406</v>
      </c>
      <c r="BE658" s="212">
        <f>IF(N658="základní",J658,0)</f>
        <v>0</v>
      </c>
      <c r="BF658" s="212">
        <f>IF(N658="snížená",J658,0)</f>
        <v>0</v>
      </c>
      <c r="BG658" s="212">
        <f>IF(N658="zákl. přenesená",J658,0)</f>
        <v>0</v>
      </c>
      <c r="BH658" s="212">
        <f>IF(N658="sníž. přenesená",J658,0)</f>
        <v>0</v>
      </c>
      <c r="BI658" s="212">
        <f>IF(N658="nulová",J658,0)</f>
        <v>0</v>
      </c>
      <c r="BJ658" s="19" t="s">
        <v>23</v>
      </c>
      <c r="BK658" s="212">
        <f>ROUND(I658*H658,2)</f>
        <v>0</v>
      </c>
      <c r="BL658" s="19" t="s">
        <v>415</v>
      </c>
      <c r="BM658" s="19" t="s">
        <v>1106</v>
      </c>
    </row>
    <row r="659" spans="2:65" s="12" customFormat="1" x14ac:dyDescent="0.3">
      <c r="B659" s="213"/>
      <c r="C659" s="214"/>
      <c r="D659" s="215" t="s">
        <v>417</v>
      </c>
      <c r="E659" s="216" t="s">
        <v>36</v>
      </c>
      <c r="F659" s="217" t="s">
        <v>1107</v>
      </c>
      <c r="G659" s="214"/>
      <c r="H659" s="218" t="s">
        <v>36</v>
      </c>
      <c r="I659" s="219"/>
      <c r="J659" s="214"/>
      <c r="K659" s="214"/>
      <c r="L659" s="220"/>
      <c r="M659" s="221"/>
      <c r="N659" s="222"/>
      <c r="O659" s="222"/>
      <c r="P659" s="222"/>
      <c r="Q659" s="222"/>
      <c r="R659" s="222"/>
      <c r="S659" s="222"/>
      <c r="T659" s="223"/>
      <c r="AT659" s="224" t="s">
        <v>417</v>
      </c>
      <c r="AU659" s="224" t="s">
        <v>94</v>
      </c>
      <c r="AV659" s="12" t="s">
        <v>23</v>
      </c>
      <c r="AW659" s="12" t="s">
        <v>43</v>
      </c>
      <c r="AX659" s="12" t="s">
        <v>79</v>
      </c>
      <c r="AY659" s="224" t="s">
        <v>406</v>
      </c>
    </row>
    <row r="660" spans="2:65" s="13" customFormat="1" x14ac:dyDescent="0.3">
      <c r="B660" s="225"/>
      <c r="C660" s="226"/>
      <c r="D660" s="215" t="s">
        <v>417</v>
      </c>
      <c r="E660" s="227" t="s">
        <v>36</v>
      </c>
      <c r="F660" s="228" t="s">
        <v>1108</v>
      </c>
      <c r="G660" s="226"/>
      <c r="H660" s="229">
        <v>16.882000000000001</v>
      </c>
      <c r="I660" s="230"/>
      <c r="J660" s="226"/>
      <c r="K660" s="226"/>
      <c r="L660" s="231"/>
      <c r="M660" s="232"/>
      <c r="N660" s="233"/>
      <c r="O660" s="233"/>
      <c r="P660" s="233"/>
      <c r="Q660" s="233"/>
      <c r="R660" s="233"/>
      <c r="S660" s="233"/>
      <c r="T660" s="234"/>
      <c r="AT660" s="235" t="s">
        <v>417</v>
      </c>
      <c r="AU660" s="235" t="s">
        <v>94</v>
      </c>
      <c r="AV660" s="13" t="s">
        <v>87</v>
      </c>
      <c r="AW660" s="13" t="s">
        <v>43</v>
      </c>
      <c r="AX660" s="13" t="s">
        <v>79</v>
      </c>
      <c r="AY660" s="235" t="s">
        <v>406</v>
      </c>
    </row>
    <row r="661" spans="2:65" s="13" customFormat="1" x14ac:dyDescent="0.3">
      <c r="B661" s="225"/>
      <c r="C661" s="226"/>
      <c r="D661" s="215" t="s">
        <v>417</v>
      </c>
      <c r="E661" s="227" t="s">
        <v>36</v>
      </c>
      <c r="F661" s="228" t="s">
        <v>1109</v>
      </c>
      <c r="G661" s="226"/>
      <c r="H661" s="229">
        <v>211.69900000000001</v>
      </c>
      <c r="I661" s="230"/>
      <c r="J661" s="226"/>
      <c r="K661" s="226"/>
      <c r="L661" s="231"/>
      <c r="M661" s="232"/>
      <c r="N661" s="233"/>
      <c r="O661" s="233"/>
      <c r="P661" s="233"/>
      <c r="Q661" s="233"/>
      <c r="R661" s="233"/>
      <c r="S661" s="233"/>
      <c r="T661" s="234"/>
      <c r="AT661" s="235" t="s">
        <v>417</v>
      </c>
      <c r="AU661" s="235" t="s">
        <v>94</v>
      </c>
      <c r="AV661" s="13" t="s">
        <v>87</v>
      </c>
      <c r="AW661" s="13" t="s">
        <v>43</v>
      </c>
      <c r="AX661" s="13" t="s">
        <v>79</v>
      </c>
      <c r="AY661" s="235" t="s">
        <v>406</v>
      </c>
    </row>
    <row r="662" spans="2:65" s="12" customFormat="1" x14ac:dyDescent="0.3">
      <c r="B662" s="213"/>
      <c r="C662" s="214"/>
      <c r="D662" s="215" t="s">
        <v>417</v>
      </c>
      <c r="E662" s="216" t="s">
        <v>36</v>
      </c>
      <c r="F662" s="217" t="s">
        <v>1110</v>
      </c>
      <c r="G662" s="214"/>
      <c r="H662" s="218" t="s">
        <v>36</v>
      </c>
      <c r="I662" s="219"/>
      <c r="J662" s="214"/>
      <c r="K662" s="214"/>
      <c r="L662" s="220"/>
      <c r="M662" s="221"/>
      <c r="N662" s="222"/>
      <c r="O662" s="222"/>
      <c r="P662" s="222"/>
      <c r="Q662" s="222"/>
      <c r="R662" s="222"/>
      <c r="S662" s="222"/>
      <c r="T662" s="223"/>
      <c r="AT662" s="224" t="s">
        <v>417</v>
      </c>
      <c r="AU662" s="224" t="s">
        <v>94</v>
      </c>
      <c r="AV662" s="12" t="s">
        <v>23</v>
      </c>
      <c r="AW662" s="12" t="s">
        <v>43</v>
      </c>
      <c r="AX662" s="12" t="s">
        <v>79</v>
      </c>
      <c r="AY662" s="224" t="s">
        <v>406</v>
      </c>
    </row>
    <row r="663" spans="2:65" s="13" customFormat="1" x14ac:dyDescent="0.3">
      <c r="B663" s="225"/>
      <c r="C663" s="226"/>
      <c r="D663" s="215" t="s">
        <v>417</v>
      </c>
      <c r="E663" s="227" t="s">
        <v>36</v>
      </c>
      <c r="F663" s="228" t="s">
        <v>1111</v>
      </c>
      <c r="G663" s="226"/>
      <c r="H663" s="229">
        <v>13.91</v>
      </c>
      <c r="I663" s="230"/>
      <c r="J663" s="226"/>
      <c r="K663" s="226"/>
      <c r="L663" s="231"/>
      <c r="M663" s="232"/>
      <c r="N663" s="233"/>
      <c r="O663" s="233"/>
      <c r="P663" s="233"/>
      <c r="Q663" s="233"/>
      <c r="R663" s="233"/>
      <c r="S663" s="233"/>
      <c r="T663" s="234"/>
      <c r="AT663" s="235" t="s">
        <v>417</v>
      </c>
      <c r="AU663" s="235" t="s">
        <v>94</v>
      </c>
      <c r="AV663" s="13" t="s">
        <v>87</v>
      </c>
      <c r="AW663" s="13" t="s">
        <v>43</v>
      </c>
      <c r="AX663" s="13" t="s">
        <v>79</v>
      </c>
      <c r="AY663" s="235" t="s">
        <v>406</v>
      </c>
    </row>
    <row r="664" spans="2:65" s="15" customFormat="1" x14ac:dyDescent="0.3">
      <c r="B664" s="254"/>
      <c r="C664" s="255"/>
      <c r="D664" s="247" t="s">
        <v>417</v>
      </c>
      <c r="E664" s="265" t="s">
        <v>259</v>
      </c>
      <c r="F664" s="266" t="s">
        <v>435</v>
      </c>
      <c r="G664" s="255"/>
      <c r="H664" s="267">
        <v>242.49100000000001</v>
      </c>
      <c r="I664" s="259"/>
      <c r="J664" s="255"/>
      <c r="K664" s="255"/>
      <c r="L664" s="260"/>
      <c r="M664" s="261"/>
      <c r="N664" s="262"/>
      <c r="O664" s="262"/>
      <c r="P664" s="262"/>
      <c r="Q664" s="262"/>
      <c r="R664" s="262"/>
      <c r="S664" s="262"/>
      <c r="T664" s="263"/>
      <c r="AT664" s="264" t="s">
        <v>417</v>
      </c>
      <c r="AU664" s="264" t="s">
        <v>94</v>
      </c>
      <c r="AV664" s="15" t="s">
        <v>94</v>
      </c>
      <c r="AW664" s="15" t="s">
        <v>43</v>
      </c>
      <c r="AX664" s="15" t="s">
        <v>23</v>
      </c>
      <c r="AY664" s="264" t="s">
        <v>406</v>
      </c>
    </row>
    <row r="665" spans="2:65" s="1" customFormat="1" ht="22.5" customHeight="1" x14ac:dyDescent="0.3">
      <c r="B665" s="37"/>
      <c r="C665" s="268" t="s">
        <v>1112</v>
      </c>
      <c r="D665" s="268" t="s">
        <v>533</v>
      </c>
      <c r="E665" s="269" t="s">
        <v>1113</v>
      </c>
      <c r="F665" s="270" t="s">
        <v>1114</v>
      </c>
      <c r="G665" s="271" t="s">
        <v>501</v>
      </c>
      <c r="H665" s="272">
        <v>458.47800000000001</v>
      </c>
      <c r="I665" s="273"/>
      <c r="J665" s="274">
        <f>ROUND(I665*H665,2)</f>
        <v>0</v>
      </c>
      <c r="K665" s="270" t="s">
        <v>36</v>
      </c>
      <c r="L665" s="275"/>
      <c r="M665" s="276" t="s">
        <v>36</v>
      </c>
      <c r="N665" s="277" t="s">
        <v>50</v>
      </c>
      <c r="O665" s="38"/>
      <c r="P665" s="210">
        <f>O665*H665</f>
        <v>0</v>
      </c>
      <c r="Q665" s="210">
        <v>0</v>
      </c>
      <c r="R665" s="210">
        <f>Q665*H665</f>
        <v>0</v>
      </c>
      <c r="S665" s="210">
        <v>0</v>
      </c>
      <c r="T665" s="211">
        <f>S665*H665</f>
        <v>0</v>
      </c>
      <c r="AR665" s="19" t="s">
        <v>457</v>
      </c>
      <c r="AT665" s="19" t="s">
        <v>533</v>
      </c>
      <c r="AU665" s="19" t="s">
        <v>94</v>
      </c>
      <c r="AY665" s="19" t="s">
        <v>406</v>
      </c>
      <c r="BE665" s="212">
        <f>IF(N665="základní",J665,0)</f>
        <v>0</v>
      </c>
      <c r="BF665" s="212">
        <f>IF(N665="snížená",J665,0)</f>
        <v>0</v>
      </c>
      <c r="BG665" s="212">
        <f>IF(N665="zákl. přenesená",J665,0)</f>
        <v>0</v>
      </c>
      <c r="BH665" s="212">
        <f>IF(N665="sníž. přenesená",J665,0)</f>
        <v>0</v>
      </c>
      <c r="BI665" s="212">
        <f>IF(N665="nulová",J665,0)</f>
        <v>0</v>
      </c>
      <c r="BJ665" s="19" t="s">
        <v>23</v>
      </c>
      <c r="BK665" s="212">
        <f>ROUND(I665*H665,2)</f>
        <v>0</v>
      </c>
      <c r="BL665" s="19" t="s">
        <v>415</v>
      </c>
      <c r="BM665" s="19" t="s">
        <v>1115</v>
      </c>
    </row>
    <row r="666" spans="2:65" s="13" customFormat="1" x14ac:dyDescent="0.3">
      <c r="B666" s="225"/>
      <c r="C666" s="226"/>
      <c r="D666" s="247" t="s">
        <v>417</v>
      </c>
      <c r="E666" s="251" t="s">
        <v>36</v>
      </c>
      <c r="F666" s="252" t="s">
        <v>1116</v>
      </c>
      <c r="G666" s="226"/>
      <c r="H666" s="253">
        <v>458.47800000000001</v>
      </c>
      <c r="I666" s="230"/>
      <c r="J666" s="226"/>
      <c r="K666" s="226"/>
      <c r="L666" s="231"/>
      <c r="M666" s="232"/>
      <c r="N666" s="233"/>
      <c r="O666" s="233"/>
      <c r="P666" s="233"/>
      <c r="Q666" s="233"/>
      <c r="R666" s="233"/>
      <c r="S666" s="233"/>
      <c r="T666" s="234"/>
      <c r="AT666" s="235" t="s">
        <v>417</v>
      </c>
      <c r="AU666" s="235" t="s">
        <v>94</v>
      </c>
      <c r="AV666" s="13" t="s">
        <v>87</v>
      </c>
      <c r="AW666" s="13" t="s">
        <v>43</v>
      </c>
      <c r="AX666" s="13" t="s">
        <v>23</v>
      </c>
      <c r="AY666" s="235" t="s">
        <v>406</v>
      </c>
    </row>
    <row r="667" spans="2:65" s="1" customFormat="1" ht="22.5" customHeight="1" x14ac:dyDescent="0.3">
      <c r="B667" s="37"/>
      <c r="C667" s="201" t="s">
        <v>1117</v>
      </c>
      <c r="D667" s="201" t="s">
        <v>410</v>
      </c>
      <c r="E667" s="202" t="s">
        <v>521</v>
      </c>
      <c r="F667" s="203" t="s">
        <v>522</v>
      </c>
      <c r="G667" s="204" t="s">
        <v>413</v>
      </c>
      <c r="H667" s="205">
        <v>242.49100000000001</v>
      </c>
      <c r="I667" s="206"/>
      <c r="J667" s="207">
        <f>ROUND(I667*H667,2)</f>
        <v>0</v>
      </c>
      <c r="K667" s="203" t="s">
        <v>414</v>
      </c>
      <c r="L667" s="57"/>
      <c r="M667" s="208" t="s">
        <v>36</v>
      </c>
      <c r="N667" s="209" t="s">
        <v>50</v>
      </c>
      <c r="O667" s="38"/>
      <c r="P667" s="210">
        <f>O667*H667</f>
        <v>0</v>
      </c>
      <c r="Q667" s="210">
        <v>0</v>
      </c>
      <c r="R667" s="210">
        <f>Q667*H667</f>
        <v>0</v>
      </c>
      <c r="S667" s="210">
        <v>0</v>
      </c>
      <c r="T667" s="211">
        <f>S667*H667</f>
        <v>0</v>
      </c>
      <c r="AR667" s="19" t="s">
        <v>415</v>
      </c>
      <c r="AT667" s="19" t="s">
        <v>410</v>
      </c>
      <c r="AU667" s="19" t="s">
        <v>94</v>
      </c>
      <c r="AY667" s="19" t="s">
        <v>406</v>
      </c>
      <c r="BE667" s="212">
        <f>IF(N667="základní",J667,0)</f>
        <v>0</v>
      </c>
      <c r="BF667" s="212">
        <f>IF(N667="snížená",J667,0)</f>
        <v>0</v>
      </c>
      <c r="BG667" s="212">
        <f>IF(N667="zákl. přenesená",J667,0)</f>
        <v>0</v>
      </c>
      <c r="BH667" s="212">
        <f>IF(N667="sníž. přenesená",J667,0)</f>
        <v>0</v>
      </c>
      <c r="BI667" s="212">
        <f>IF(N667="nulová",J667,0)</f>
        <v>0</v>
      </c>
      <c r="BJ667" s="19" t="s">
        <v>23</v>
      </c>
      <c r="BK667" s="212">
        <f>ROUND(I667*H667,2)</f>
        <v>0</v>
      </c>
      <c r="BL667" s="19" t="s">
        <v>415</v>
      </c>
      <c r="BM667" s="19" t="s">
        <v>1118</v>
      </c>
    </row>
    <row r="668" spans="2:65" s="13" customFormat="1" x14ac:dyDescent="0.3">
      <c r="B668" s="225"/>
      <c r="C668" s="226"/>
      <c r="D668" s="247" t="s">
        <v>417</v>
      </c>
      <c r="E668" s="251" t="s">
        <v>36</v>
      </c>
      <c r="F668" s="252" t="s">
        <v>1119</v>
      </c>
      <c r="G668" s="226"/>
      <c r="H668" s="253">
        <v>242.49100000000001</v>
      </c>
      <c r="I668" s="230"/>
      <c r="J668" s="226"/>
      <c r="K668" s="226"/>
      <c r="L668" s="231"/>
      <c r="M668" s="232"/>
      <c r="N668" s="233"/>
      <c r="O668" s="233"/>
      <c r="P668" s="233"/>
      <c r="Q668" s="233"/>
      <c r="R668" s="233"/>
      <c r="S668" s="233"/>
      <c r="T668" s="234"/>
      <c r="AT668" s="235" t="s">
        <v>417</v>
      </c>
      <c r="AU668" s="235" t="s">
        <v>94</v>
      </c>
      <c r="AV668" s="13" t="s">
        <v>87</v>
      </c>
      <c r="AW668" s="13" t="s">
        <v>43</v>
      </c>
      <c r="AX668" s="13" t="s">
        <v>23</v>
      </c>
      <c r="AY668" s="235" t="s">
        <v>406</v>
      </c>
    </row>
    <row r="669" spans="2:65" s="1" customFormat="1" ht="22.5" customHeight="1" x14ac:dyDescent="0.3">
      <c r="B669" s="37"/>
      <c r="C669" s="201" t="s">
        <v>1120</v>
      </c>
      <c r="D669" s="201" t="s">
        <v>410</v>
      </c>
      <c r="E669" s="202" t="s">
        <v>1121</v>
      </c>
      <c r="F669" s="203" t="s">
        <v>1122</v>
      </c>
      <c r="G669" s="204" t="s">
        <v>413</v>
      </c>
      <c r="H669" s="205">
        <v>242.49100000000001</v>
      </c>
      <c r="I669" s="206"/>
      <c r="J669" s="207">
        <f>ROUND(I669*H669,2)</f>
        <v>0</v>
      </c>
      <c r="K669" s="203" t="s">
        <v>414</v>
      </c>
      <c r="L669" s="57"/>
      <c r="M669" s="208" t="s">
        <v>36</v>
      </c>
      <c r="N669" s="209" t="s">
        <v>50</v>
      </c>
      <c r="O669" s="38"/>
      <c r="P669" s="210">
        <f>O669*H669</f>
        <v>0</v>
      </c>
      <c r="Q669" s="210">
        <v>0</v>
      </c>
      <c r="R669" s="210">
        <f>Q669*H669</f>
        <v>0</v>
      </c>
      <c r="S669" s="210">
        <v>0</v>
      </c>
      <c r="T669" s="211">
        <f>S669*H669</f>
        <v>0</v>
      </c>
      <c r="AR669" s="19" t="s">
        <v>415</v>
      </c>
      <c r="AT669" s="19" t="s">
        <v>410</v>
      </c>
      <c r="AU669" s="19" t="s">
        <v>94</v>
      </c>
      <c r="AY669" s="19" t="s">
        <v>406</v>
      </c>
      <c r="BE669" s="212">
        <f>IF(N669="základní",J669,0)</f>
        <v>0</v>
      </c>
      <c r="BF669" s="212">
        <f>IF(N669="snížená",J669,0)</f>
        <v>0</v>
      </c>
      <c r="BG669" s="212">
        <f>IF(N669="zákl. přenesená",J669,0)</f>
        <v>0</v>
      </c>
      <c r="BH669" s="212">
        <f>IF(N669="sníž. přenesená",J669,0)</f>
        <v>0</v>
      </c>
      <c r="BI669" s="212">
        <f>IF(N669="nulová",J669,0)</f>
        <v>0</v>
      </c>
      <c r="BJ669" s="19" t="s">
        <v>23</v>
      </c>
      <c r="BK669" s="212">
        <f>ROUND(I669*H669,2)</f>
        <v>0</v>
      </c>
      <c r="BL669" s="19" t="s">
        <v>415</v>
      </c>
      <c r="BM669" s="19" t="s">
        <v>1123</v>
      </c>
    </row>
    <row r="670" spans="2:65" s="1" customFormat="1" ht="22.5" customHeight="1" x14ac:dyDescent="0.3">
      <c r="B670" s="37"/>
      <c r="C670" s="201" t="s">
        <v>1124</v>
      </c>
      <c r="D670" s="201" t="s">
        <v>410</v>
      </c>
      <c r="E670" s="202" t="s">
        <v>1125</v>
      </c>
      <c r="F670" s="203" t="s">
        <v>1126</v>
      </c>
      <c r="G670" s="204" t="s">
        <v>466</v>
      </c>
      <c r="H670" s="205">
        <v>45.988</v>
      </c>
      <c r="I670" s="206"/>
      <c r="J670" s="207">
        <f>ROUND(I670*H670,2)</f>
        <v>0</v>
      </c>
      <c r="K670" s="203" t="s">
        <v>414</v>
      </c>
      <c r="L670" s="57"/>
      <c r="M670" s="208" t="s">
        <v>36</v>
      </c>
      <c r="N670" s="209" t="s">
        <v>50</v>
      </c>
      <c r="O670" s="38"/>
      <c r="P670" s="210">
        <f>O670*H670</f>
        <v>0</v>
      </c>
      <c r="Q670" s="210">
        <v>0</v>
      </c>
      <c r="R670" s="210">
        <f>Q670*H670</f>
        <v>0</v>
      </c>
      <c r="S670" s="210">
        <v>0</v>
      </c>
      <c r="T670" s="211">
        <f>S670*H670</f>
        <v>0</v>
      </c>
      <c r="AR670" s="19" t="s">
        <v>415</v>
      </c>
      <c r="AT670" s="19" t="s">
        <v>410</v>
      </c>
      <c r="AU670" s="19" t="s">
        <v>94</v>
      </c>
      <c r="AY670" s="19" t="s">
        <v>406</v>
      </c>
      <c r="BE670" s="212">
        <f>IF(N670="základní",J670,0)</f>
        <v>0</v>
      </c>
      <c r="BF670" s="212">
        <f>IF(N670="snížená",J670,0)</f>
        <v>0</v>
      </c>
      <c r="BG670" s="212">
        <f>IF(N670="zákl. přenesená",J670,0)</f>
        <v>0</v>
      </c>
      <c r="BH670" s="212">
        <f>IF(N670="sníž. přenesená",J670,0)</f>
        <v>0</v>
      </c>
      <c r="BI670" s="212">
        <f>IF(N670="nulová",J670,0)</f>
        <v>0</v>
      </c>
      <c r="BJ670" s="19" t="s">
        <v>23</v>
      </c>
      <c r="BK670" s="212">
        <f>ROUND(I670*H670,2)</f>
        <v>0</v>
      </c>
      <c r="BL670" s="19" t="s">
        <v>415</v>
      </c>
      <c r="BM670" s="19" t="s">
        <v>1127</v>
      </c>
    </row>
    <row r="671" spans="2:65" s="12" customFormat="1" x14ac:dyDescent="0.3">
      <c r="B671" s="213"/>
      <c r="C671" s="214"/>
      <c r="D671" s="215" t="s">
        <v>417</v>
      </c>
      <c r="E671" s="216" t="s">
        <v>36</v>
      </c>
      <c r="F671" s="217" t="s">
        <v>1128</v>
      </c>
      <c r="G671" s="214"/>
      <c r="H671" s="218" t="s">
        <v>36</v>
      </c>
      <c r="I671" s="219"/>
      <c r="J671" s="214"/>
      <c r="K671" s="214"/>
      <c r="L671" s="220"/>
      <c r="M671" s="221"/>
      <c r="N671" s="222"/>
      <c r="O671" s="222"/>
      <c r="P671" s="222"/>
      <c r="Q671" s="222"/>
      <c r="R671" s="222"/>
      <c r="S671" s="222"/>
      <c r="T671" s="223"/>
      <c r="AT671" s="224" t="s">
        <v>417</v>
      </c>
      <c r="AU671" s="224" t="s">
        <v>94</v>
      </c>
      <c r="AV671" s="12" t="s">
        <v>23</v>
      </c>
      <c r="AW671" s="12" t="s">
        <v>43</v>
      </c>
      <c r="AX671" s="12" t="s">
        <v>79</v>
      </c>
      <c r="AY671" s="224" t="s">
        <v>406</v>
      </c>
    </row>
    <row r="672" spans="2:65" s="13" customFormat="1" x14ac:dyDescent="0.3">
      <c r="B672" s="225"/>
      <c r="C672" s="226"/>
      <c r="D672" s="215" t="s">
        <v>417</v>
      </c>
      <c r="E672" s="227" t="s">
        <v>36</v>
      </c>
      <c r="F672" s="228" t="s">
        <v>1129</v>
      </c>
      <c r="G672" s="226"/>
      <c r="H672" s="229">
        <v>45.988</v>
      </c>
      <c r="I672" s="230"/>
      <c r="J672" s="226"/>
      <c r="K672" s="226"/>
      <c r="L672" s="231"/>
      <c r="M672" s="232"/>
      <c r="N672" s="233"/>
      <c r="O672" s="233"/>
      <c r="P672" s="233"/>
      <c r="Q672" s="233"/>
      <c r="R672" s="233"/>
      <c r="S672" s="233"/>
      <c r="T672" s="234"/>
      <c r="AT672" s="235" t="s">
        <v>417</v>
      </c>
      <c r="AU672" s="235" t="s">
        <v>94</v>
      </c>
      <c r="AV672" s="13" t="s">
        <v>87</v>
      </c>
      <c r="AW672" s="13" t="s">
        <v>43</v>
      </c>
      <c r="AX672" s="13" t="s">
        <v>79</v>
      </c>
      <c r="AY672" s="235" t="s">
        <v>406</v>
      </c>
    </row>
    <row r="673" spans="2:65" s="14" customFormat="1" x14ac:dyDescent="0.3">
      <c r="B673" s="236"/>
      <c r="C673" s="237"/>
      <c r="D673" s="247" t="s">
        <v>417</v>
      </c>
      <c r="E673" s="248" t="s">
        <v>277</v>
      </c>
      <c r="F673" s="249" t="s">
        <v>421</v>
      </c>
      <c r="G673" s="237"/>
      <c r="H673" s="250">
        <v>45.988</v>
      </c>
      <c r="I673" s="241"/>
      <c r="J673" s="237"/>
      <c r="K673" s="237"/>
      <c r="L673" s="242"/>
      <c r="M673" s="243"/>
      <c r="N673" s="244"/>
      <c r="O673" s="244"/>
      <c r="P673" s="244"/>
      <c r="Q673" s="244"/>
      <c r="R673" s="244"/>
      <c r="S673" s="244"/>
      <c r="T673" s="245"/>
      <c r="AT673" s="246" t="s">
        <v>417</v>
      </c>
      <c r="AU673" s="246" t="s">
        <v>94</v>
      </c>
      <c r="AV673" s="14" t="s">
        <v>415</v>
      </c>
      <c r="AW673" s="14" t="s">
        <v>43</v>
      </c>
      <c r="AX673" s="14" t="s">
        <v>23</v>
      </c>
      <c r="AY673" s="246" t="s">
        <v>406</v>
      </c>
    </row>
    <row r="674" spans="2:65" s="1" customFormat="1" ht="22.5" customHeight="1" x14ac:dyDescent="0.3">
      <c r="B674" s="37"/>
      <c r="C674" s="201" t="s">
        <v>1130</v>
      </c>
      <c r="D674" s="201" t="s">
        <v>410</v>
      </c>
      <c r="E674" s="202" t="s">
        <v>1131</v>
      </c>
      <c r="F674" s="203" t="s">
        <v>1132</v>
      </c>
      <c r="G674" s="204" t="s">
        <v>413</v>
      </c>
      <c r="H674" s="205">
        <v>9.1980000000000004</v>
      </c>
      <c r="I674" s="206"/>
      <c r="J674" s="207">
        <f>ROUND(I674*H674,2)</f>
        <v>0</v>
      </c>
      <c r="K674" s="203" t="s">
        <v>414</v>
      </c>
      <c r="L674" s="57"/>
      <c r="M674" s="208" t="s">
        <v>36</v>
      </c>
      <c r="N674" s="209" t="s">
        <v>50</v>
      </c>
      <c r="O674" s="38"/>
      <c r="P674" s="210">
        <f>O674*H674</f>
        <v>0</v>
      </c>
      <c r="Q674" s="210">
        <v>0</v>
      </c>
      <c r="R674" s="210">
        <f>Q674*H674</f>
        <v>0</v>
      </c>
      <c r="S674" s="210">
        <v>0</v>
      </c>
      <c r="T674" s="211">
        <f>S674*H674</f>
        <v>0</v>
      </c>
      <c r="AR674" s="19" t="s">
        <v>415</v>
      </c>
      <c r="AT674" s="19" t="s">
        <v>410</v>
      </c>
      <c r="AU674" s="19" t="s">
        <v>94</v>
      </c>
      <c r="AY674" s="19" t="s">
        <v>406</v>
      </c>
      <c r="BE674" s="212">
        <f>IF(N674="základní",J674,0)</f>
        <v>0</v>
      </c>
      <c r="BF674" s="212">
        <f>IF(N674="snížená",J674,0)</f>
        <v>0</v>
      </c>
      <c r="BG674" s="212">
        <f>IF(N674="zákl. přenesená",J674,0)</f>
        <v>0</v>
      </c>
      <c r="BH674" s="212">
        <f>IF(N674="sníž. přenesená",J674,0)</f>
        <v>0</v>
      </c>
      <c r="BI674" s="212">
        <f>IF(N674="nulová",J674,0)</f>
        <v>0</v>
      </c>
      <c r="BJ674" s="19" t="s">
        <v>23</v>
      </c>
      <c r="BK674" s="212">
        <f>ROUND(I674*H674,2)</f>
        <v>0</v>
      </c>
      <c r="BL674" s="19" t="s">
        <v>415</v>
      </c>
      <c r="BM674" s="19" t="s">
        <v>1133</v>
      </c>
    </row>
    <row r="675" spans="2:65" s="12" customFormat="1" x14ac:dyDescent="0.3">
      <c r="B675" s="213"/>
      <c r="C675" s="214"/>
      <c r="D675" s="215" t="s">
        <v>417</v>
      </c>
      <c r="E675" s="216" t="s">
        <v>36</v>
      </c>
      <c r="F675" s="217" t="s">
        <v>1100</v>
      </c>
      <c r="G675" s="214"/>
      <c r="H675" s="218" t="s">
        <v>36</v>
      </c>
      <c r="I675" s="219"/>
      <c r="J675" s="214"/>
      <c r="K675" s="214"/>
      <c r="L675" s="220"/>
      <c r="M675" s="221"/>
      <c r="N675" s="222"/>
      <c r="O675" s="222"/>
      <c r="P675" s="222"/>
      <c r="Q675" s="222"/>
      <c r="R675" s="222"/>
      <c r="S675" s="222"/>
      <c r="T675" s="223"/>
      <c r="AT675" s="224" t="s">
        <v>417</v>
      </c>
      <c r="AU675" s="224" t="s">
        <v>94</v>
      </c>
      <c r="AV675" s="12" t="s">
        <v>23</v>
      </c>
      <c r="AW675" s="12" t="s">
        <v>43</v>
      </c>
      <c r="AX675" s="12" t="s">
        <v>79</v>
      </c>
      <c r="AY675" s="224" t="s">
        <v>406</v>
      </c>
    </row>
    <row r="676" spans="2:65" s="13" customFormat="1" x14ac:dyDescent="0.3">
      <c r="B676" s="225"/>
      <c r="C676" s="226"/>
      <c r="D676" s="247" t="s">
        <v>417</v>
      </c>
      <c r="E676" s="251" t="s">
        <v>36</v>
      </c>
      <c r="F676" s="252" t="s">
        <v>1134</v>
      </c>
      <c r="G676" s="226"/>
      <c r="H676" s="253">
        <v>9.1980000000000004</v>
      </c>
      <c r="I676" s="230"/>
      <c r="J676" s="226"/>
      <c r="K676" s="226"/>
      <c r="L676" s="231"/>
      <c r="M676" s="232"/>
      <c r="N676" s="233"/>
      <c r="O676" s="233"/>
      <c r="P676" s="233"/>
      <c r="Q676" s="233"/>
      <c r="R676" s="233"/>
      <c r="S676" s="233"/>
      <c r="T676" s="234"/>
      <c r="AT676" s="235" t="s">
        <v>417</v>
      </c>
      <c r="AU676" s="235" t="s">
        <v>94</v>
      </c>
      <c r="AV676" s="13" t="s">
        <v>87</v>
      </c>
      <c r="AW676" s="13" t="s">
        <v>43</v>
      </c>
      <c r="AX676" s="13" t="s">
        <v>23</v>
      </c>
      <c r="AY676" s="235" t="s">
        <v>406</v>
      </c>
    </row>
    <row r="677" spans="2:65" s="1" customFormat="1" ht="22.5" customHeight="1" x14ac:dyDescent="0.3">
      <c r="B677" s="37"/>
      <c r="C677" s="201" t="s">
        <v>1135</v>
      </c>
      <c r="D677" s="201" t="s">
        <v>410</v>
      </c>
      <c r="E677" s="202" t="s">
        <v>424</v>
      </c>
      <c r="F677" s="203" t="s">
        <v>425</v>
      </c>
      <c r="G677" s="204" t="s">
        <v>413</v>
      </c>
      <c r="H677" s="205">
        <v>9.1980000000000004</v>
      </c>
      <c r="I677" s="206"/>
      <c r="J677" s="207">
        <f>ROUND(I677*H677,2)</f>
        <v>0</v>
      </c>
      <c r="K677" s="203" t="s">
        <v>414</v>
      </c>
      <c r="L677" s="57"/>
      <c r="M677" s="208" t="s">
        <v>36</v>
      </c>
      <c r="N677" s="209" t="s">
        <v>50</v>
      </c>
      <c r="O677" s="38"/>
      <c r="P677" s="210">
        <f>O677*H677</f>
        <v>0</v>
      </c>
      <c r="Q677" s="210">
        <v>0</v>
      </c>
      <c r="R677" s="210">
        <f>Q677*H677</f>
        <v>0</v>
      </c>
      <c r="S677" s="210">
        <v>0</v>
      </c>
      <c r="T677" s="211">
        <f>S677*H677</f>
        <v>0</v>
      </c>
      <c r="AR677" s="19" t="s">
        <v>415</v>
      </c>
      <c r="AT677" s="19" t="s">
        <v>410</v>
      </c>
      <c r="AU677" s="19" t="s">
        <v>94</v>
      </c>
      <c r="AY677" s="19" t="s">
        <v>406</v>
      </c>
      <c r="BE677" s="212">
        <f>IF(N677="základní",J677,0)</f>
        <v>0</v>
      </c>
      <c r="BF677" s="212">
        <f>IF(N677="snížená",J677,0)</f>
        <v>0</v>
      </c>
      <c r="BG677" s="212">
        <f>IF(N677="zákl. přenesená",J677,0)</f>
        <v>0</v>
      </c>
      <c r="BH677" s="212">
        <f>IF(N677="sníž. přenesená",J677,0)</f>
        <v>0</v>
      </c>
      <c r="BI677" s="212">
        <f>IF(N677="nulová",J677,0)</f>
        <v>0</v>
      </c>
      <c r="BJ677" s="19" t="s">
        <v>23</v>
      </c>
      <c r="BK677" s="212">
        <f>ROUND(I677*H677,2)</f>
        <v>0</v>
      </c>
      <c r="BL677" s="19" t="s">
        <v>415</v>
      </c>
      <c r="BM677" s="19" t="s">
        <v>1136</v>
      </c>
    </row>
    <row r="678" spans="2:65" s="1" customFormat="1" ht="22.5" customHeight="1" x14ac:dyDescent="0.3">
      <c r="B678" s="37"/>
      <c r="C678" s="201" t="s">
        <v>1137</v>
      </c>
      <c r="D678" s="201" t="s">
        <v>410</v>
      </c>
      <c r="E678" s="202" t="s">
        <v>1138</v>
      </c>
      <c r="F678" s="203" t="s">
        <v>1139</v>
      </c>
      <c r="G678" s="204" t="s">
        <v>466</v>
      </c>
      <c r="H678" s="205">
        <v>45.988</v>
      </c>
      <c r="I678" s="206"/>
      <c r="J678" s="207">
        <f>ROUND(I678*H678,2)</f>
        <v>0</v>
      </c>
      <c r="K678" s="203" t="s">
        <v>414</v>
      </c>
      <c r="L678" s="57"/>
      <c r="M678" s="208" t="s">
        <v>36</v>
      </c>
      <c r="N678" s="209" t="s">
        <v>50</v>
      </c>
      <c r="O678" s="38"/>
      <c r="P678" s="210">
        <f>O678*H678</f>
        <v>0</v>
      </c>
      <c r="Q678" s="210">
        <v>0</v>
      </c>
      <c r="R678" s="210">
        <f>Q678*H678</f>
        <v>0</v>
      </c>
      <c r="S678" s="210">
        <v>0</v>
      </c>
      <c r="T678" s="211">
        <f>S678*H678</f>
        <v>0</v>
      </c>
      <c r="AR678" s="19" t="s">
        <v>415</v>
      </c>
      <c r="AT678" s="19" t="s">
        <v>410</v>
      </c>
      <c r="AU678" s="19" t="s">
        <v>94</v>
      </c>
      <c r="AY678" s="19" t="s">
        <v>406</v>
      </c>
      <c r="BE678" s="212">
        <f>IF(N678="základní",J678,0)</f>
        <v>0</v>
      </c>
      <c r="BF678" s="212">
        <f>IF(N678="snížená",J678,0)</f>
        <v>0</v>
      </c>
      <c r="BG678" s="212">
        <f>IF(N678="zákl. přenesená",J678,0)</f>
        <v>0</v>
      </c>
      <c r="BH678" s="212">
        <f>IF(N678="sníž. přenesená",J678,0)</f>
        <v>0</v>
      </c>
      <c r="BI678" s="212">
        <f>IF(N678="nulová",J678,0)</f>
        <v>0</v>
      </c>
      <c r="BJ678" s="19" t="s">
        <v>23</v>
      </c>
      <c r="BK678" s="212">
        <f>ROUND(I678*H678,2)</f>
        <v>0</v>
      </c>
      <c r="BL678" s="19" t="s">
        <v>415</v>
      </c>
      <c r="BM678" s="19" t="s">
        <v>1140</v>
      </c>
    </row>
    <row r="679" spans="2:65" s="13" customFormat="1" x14ac:dyDescent="0.3">
      <c r="B679" s="225"/>
      <c r="C679" s="226"/>
      <c r="D679" s="247" t="s">
        <v>417</v>
      </c>
      <c r="E679" s="251" t="s">
        <v>36</v>
      </c>
      <c r="F679" s="252" t="s">
        <v>1141</v>
      </c>
      <c r="G679" s="226"/>
      <c r="H679" s="253">
        <v>45.988</v>
      </c>
      <c r="I679" s="230"/>
      <c r="J679" s="226"/>
      <c r="K679" s="226"/>
      <c r="L679" s="231"/>
      <c r="M679" s="232"/>
      <c r="N679" s="233"/>
      <c r="O679" s="233"/>
      <c r="P679" s="233"/>
      <c r="Q679" s="233"/>
      <c r="R679" s="233"/>
      <c r="S679" s="233"/>
      <c r="T679" s="234"/>
      <c r="AT679" s="235" t="s">
        <v>417</v>
      </c>
      <c r="AU679" s="235" t="s">
        <v>94</v>
      </c>
      <c r="AV679" s="13" t="s">
        <v>87</v>
      </c>
      <c r="AW679" s="13" t="s">
        <v>43</v>
      </c>
      <c r="AX679" s="13" t="s">
        <v>23</v>
      </c>
      <c r="AY679" s="235" t="s">
        <v>406</v>
      </c>
    </row>
    <row r="680" spans="2:65" s="1" customFormat="1" ht="22.5" customHeight="1" x14ac:dyDescent="0.3">
      <c r="B680" s="37"/>
      <c r="C680" s="268" t="s">
        <v>1142</v>
      </c>
      <c r="D680" s="268" t="s">
        <v>533</v>
      </c>
      <c r="E680" s="269" t="s">
        <v>1143</v>
      </c>
      <c r="F680" s="270" t="s">
        <v>1144</v>
      </c>
      <c r="G680" s="271" t="s">
        <v>413</v>
      </c>
      <c r="H680" s="272">
        <v>4.8289999999999997</v>
      </c>
      <c r="I680" s="273"/>
      <c r="J680" s="274">
        <f>ROUND(I680*H680,2)</f>
        <v>0</v>
      </c>
      <c r="K680" s="270" t="s">
        <v>36</v>
      </c>
      <c r="L680" s="275"/>
      <c r="M680" s="276" t="s">
        <v>36</v>
      </c>
      <c r="N680" s="277" t="s">
        <v>50</v>
      </c>
      <c r="O680" s="38"/>
      <c r="P680" s="210">
        <f>O680*H680</f>
        <v>0</v>
      </c>
      <c r="Q680" s="210">
        <v>0</v>
      </c>
      <c r="R680" s="210">
        <f>Q680*H680</f>
        <v>0</v>
      </c>
      <c r="S680" s="210">
        <v>0</v>
      </c>
      <c r="T680" s="211">
        <f>S680*H680</f>
        <v>0</v>
      </c>
      <c r="AR680" s="19" t="s">
        <v>457</v>
      </c>
      <c r="AT680" s="19" t="s">
        <v>533</v>
      </c>
      <c r="AU680" s="19" t="s">
        <v>94</v>
      </c>
      <c r="AY680" s="19" t="s">
        <v>406</v>
      </c>
      <c r="BE680" s="212">
        <f>IF(N680="základní",J680,0)</f>
        <v>0</v>
      </c>
      <c r="BF680" s="212">
        <f>IF(N680="snížená",J680,0)</f>
        <v>0</v>
      </c>
      <c r="BG680" s="212">
        <f>IF(N680="zákl. přenesená",J680,0)</f>
        <v>0</v>
      </c>
      <c r="BH680" s="212">
        <f>IF(N680="sníž. přenesená",J680,0)</f>
        <v>0</v>
      </c>
      <c r="BI680" s="212">
        <f>IF(N680="nulová",J680,0)</f>
        <v>0</v>
      </c>
      <c r="BJ680" s="19" t="s">
        <v>23</v>
      </c>
      <c r="BK680" s="212">
        <f>ROUND(I680*H680,2)</f>
        <v>0</v>
      </c>
      <c r="BL680" s="19" t="s">
        <v>415</v>
      </c>
      <c r="BM680" s="19" t="s">
        <v>1145</v>
      </c>
    </row>
    <row r="681" spans="2:65" s="13" customFormat="1" x14ac:dyDescent="0.3">
      <c r="B681" s="225"/>
      <c r="C681" s="226"/>
      <c r="D681" s="247" t="s">
        <v>417</v>
      </c>
      <c r="E681" s="251" t="s">
        <v>36</v>
      </c>
      <c r="F681" s="252" t="s">
        <v>1146</v>
      </c>
      <c r="G681" s="226"/>
      <c r="H681" s="253">
        <v>4.8289999999999997</v>
      </c>
      <c r="I681" s="230"/>
      <c r="J681" s="226"/>
      <c r="K681" s="226"/>
      <c r="L681" s="231"/>
      <c r="M681" s="232"/>
      <c r="N681" s="233"/>
      <c r="O681" s="233"/>
      <c r="P681" s="233"/>
      <c r="Q681" s="233"/>
      <c r="R681" s="233"/>
      <c r="S681" s="233"/>
      <c r="T681" s="234"/>
      <c r="AT681" s="235" t="s">
        <v>417</v>
      </c>
      <c r="AU681" s="235" t="s">
        <v>94</v>
      </c>
      <c r="AV681" s="13" t="s">
        <v>87</v>
      </c>
      <c r="AW681" s="13" t="s">
        <v>43</v>
      </c>
      <c r="AX681" s="13" t="s">
        <v>23</v>
      </c>
      <c r="AY681" s="235" t="s">
        <v>406</v>
      </c>
    </row>
    <row r="682" spans="2:65" s="1" customFormat="1" ht="22.5" customHeight="1" x14ac:dyDescent="0.3">
      <c r="B682" s="37"/>
      <c r="C682" s="201" t="s">
        <v>1147</v>
      </c>
      <c r="D682" s="201" t="s">
        <v>410</v>
      </c>
      <c r="E682" s="202" t="s">
        <v>1131</v>
      </c>
      <c r="F682" s="203" t="s">
        <v>1132</v>
      </c>
      <c r="G682" s="204" t="s">
        <v>413</v>
      </c>
      <c r="H682" s="205">
        <v>4.5990000000000002</v>
      </c>
      <c r="I682" s="206"/>
      <c r="J682" s="207">
        <f>ROUND(I682*H682,2)</f>
        <v>0</v>
      </c>
      <c r="K682" s="203" t="s">
        <v>414</v>
      </c>
      <c r="L682" s="57"/>
      <c r="M682" s="208" t="s">
        <v>36</v>
      </c>
      <c r="N682" s="209" t="s">
        <v>50</v>
      </c>
      <c r="O682" s="38"/>
      <c r="P682" s="210">
        <f>O682*H682</f>
        <v>0</v>
      </c>
      <c r="Q682" s="210">
        <v>0</v>
      </c>
      <c r="R682" s="210">
        <f>Q682*H682</f>
        <v>0</v>
      </c>
      <c r="S682" s="210">
        <v>0</v>
      </c>
      <c r="T682" s="211">
        <f>S682*H682</f>
        <v>0</v>
      </c>
      <c r="AR682" s="19" t="s">
        <v>415</v>
      </c>
      <c r="AT682" s="19" t="s">
        <v>410</v>
      </c>
      <c r="AU682" s="19" t="s">
        <v>94</v>
      </c>
      <c r="AY682" s="19" t="s">
        <v>406</v>
      </c>
      <c r="BE682" s="212">
        <f>IF(N682="základní",J682,0)</f>
        <v>0</v>
      </c>
      <c r="BF682" s="212">
        <f>IF(N682="snížená",J682,0)</f>
        <v>0</v>
      </c>
      <c r="BG682" s="212">
        <f>IF(N682="zákl. přenesená",J682,0)</f>
        <v>0</v>
      </c>
      <c r="BH682" s="212">
        <f>IF(N682="sníž. přenesená",J682,0)</f>
        <v>0</v>
      </c>
      <c r="BI682" s="212">
        <f>IF(N682="nulová",J682,0)</f>
        <v>0</v>
      </c>
      <c r="BJ682" s="19" t="s">
        <v>23</v>
      </c>
      <c r="BK682" s="212">
        <f>ROUND(I682*H682,2)</f>
        <v>0</v>
      </c>
      <c r="BL682" s="19" t="s">
        <v>415</v>
      </c>
      <c r="BM682" s="19" t="s">
        <v>1148</v>
      </c>
    </row>
    <row r="683" spans="2:65" s="13" customFormat="1" x14ac:dyDescent="0.3">
      <c r="B683" s="225"/>
      <c r="C683" s="226"/>
      <c r="D683" s="247" t="s">
        <v>417</v>
      </c>
      <c r="E683" s="251" t="s">
        <v>36</v>
      </c>
      <c r="F683" s="252" t="s">
        <v>1149</v>
      </c>
      <c r="G683" s="226"/>
      <c r="H683" s="253">
        <v>4.5990000000000002</v>
      </c>
      <c r="I683" s="230"/>
      <c r="J683" s="226"/>
      <c r="K683" s="226"/>
      <c r="L683" s="231"/>
      <c r="M683" s="232"/>
      <c r="N683" s="233"/>
      <c r="O683" s="233"/>
      <c r="P683" s="233"/>
      <c r="Q683" s="233"/>
      <c r="R683" s="233"/>
      <c r="S683" s="233"/>
      <c r="T683" s="234"/>
      <c r="AT683" s="235" t="s">
        <v>417</v>
      </c>
      <c r="AU683" s="235" t="s">
        <v>94</v>
      </c>
      <c r="AV683" s="13" t="s">
        <v>87</v>
      </c>
      <c r="AW683" s="13" t="s">
        <v>43</v>
      </c>
      <c r="AX683" s="13" t="s">
        <v>23</v>
      </c>
      <c r="AY683" s="235" t="s">
        <v>406</v>
      </c>
    </row>
    <row r="684" spans="2:65" s="1" customFormat="1" ht="22.5" customHeight="1" x14ac:dyDescent="0.3">
      <c r="B684" s="37"/>
      <c r="C684" s="201" t="s">
        <v>1150</v>
      </c>
      <c r="D684" s="201" t="s">
        <v>410</v>
      </c>
      <c r="E684" s="202" t="s">
        <v>1121</v>
      </c>
      <c r="F684" s="203" t="s">
        <v>1122</v>
      </c>
      <c r="G684" s="204" t="s">
        <v>413</v>
      </c>
      <c r="H684" s="205">
        <v>4.5990000000000002</v>
      </c>
      <c r="I684" s="206"/>
      <c r="J684" s="207">
        <f>ROUND(I684*H684,2)</f>
        <v>0</v>
      </c>
      <c r="K684" s="203" t="s">
        <v>414</v>
      </c>
      <c r="L684" s="57"/>
      <c r="M684" s="208" t="s">
        <v>36</v>
      </c>
      <c r="N684" s="209" t="s">
        <v>50</v>
      </c>
      <c r="O684" s="38"/>
      <c r="P684" s="210">
        <f>O684*H684</f>
        <v>0</v>
      </c>
      <c r="Q684" s="210">
        <v>0</v>
      </c>
      <c r="R684" s="210">
        <f>Q684*H684</f>
        <v>0</v>
      </c>
      <c r="S684" s="210">
        <v>0</v>
      </c>
      <c r="T684" s="211">
        <f>S684*H684</f>
        <v>0</v>
      </c>
      <c r="AR684" s="19" t="s">
        <v>415</v>
      </c>
      <c r="AT684" s="19" t="s">
        <v>410</v>
      </c>
      <c r="AU684" s="19" t="s">
        <v>94</v>
      </c>
      <c r="AY684" s="19" t="s">
        <v>406</v>
      </c>
      <c r="BE684" s="212">
        <f>IF(N684="základní",J684,0)</f>
        <v>0</v>
      </c>
      <c r="BF684" s="212">
        <f>IF(N684="snížená",J684,0)</f>
        <v>0</v>
      </c>
      <c r="BG684" s="212">
        <f>IF(N684="zákl. přenesená",J684,0)</f>
        <v>0</v>
      </c>
      <c r="BH684" s="212">
        <f>IF(N684="sníž. přenesená",J684,0)</f>
        <v>0</v>
      </c>
      <c r="BI684" s="212">
        <f>IF(N684="nulová",J684,0)</f>
        <v>0</v>
      </c>
      <c r="BJ684" s="19" t="s">
        <v>23</v>
      </c>
      <c r="BK684" s="212">
        <f>ROUND(I684*H684,2)</f>
        <v>0</v>
      </c>
      <c r="BL684" s="19" t="s">
        <v>415</v>
      </c>
      <c r="BM684" s="19" t="s">
        <v>1151</v>
      </c>
    </row>
    <row r="685" spans="2:65" s="1" customFormat="1" ht="22.5" customHeight="1" x14ac:dyDescent="0.3">
      <c r="B685" s="37"/>
      <c r="C685" s="201" t="s">
        <v>1152</v>
      </c>
      <c r="D685" s="201" t="s">
        <v>410</v>
      </c>
      <c r="E685" s="202" t="s">
        <v>1153</v>
      </c>
      <c r="F685" s="203" t="s">
        <v>1154</v>
      </c>
      <c r="G685" s="204" t="s">
        <v>466</v>
      </c>
      <c r="H685" s="205">
        <v>95.738</v>
      </c>
      <c r="I685" s="206"/>
      <c r="J685" s="207">
        <f>ROUND(I685*H685,2)</f>
        <v>0</v>
      </c>
      <c r="K685" s="203" t="s">
        <v>414</v>
      </c>
      <c r="L685" s="57"/>
      <c r="M685" s="208" t="s">
        <v>36</v>
      </c>
      <c r="N685" s="209" t="s">
        <v>50</v>
      </c>
      <c r="O685" s="38"/>
      <c r="P685" s="210">
        <f>O685*H685</f>
        <v>0</v>
      </c>
      <c r="Q685" s="210">
        <v>0</v>
      </c>
      <c r="R685" s="210">
        <f>Q685*H685</f>
        <v>0</v>
      </c>
      <c r="S685" s="210">
        <v>0</v>
      </c>
      <c r="T685" s="211">
        <f>S685*H685</f>
        <v>0</v>
      </c>
      <c r="AR685" s="19" t="s">
        <v>415</v>
      </c>
      <c r="AT685" s="19" t="s">
        <v>410</v>
      </c>
      <c r="AU685" s="19" t="s">
        <v>94</v>
      </c>
      <c r="AY685" s="19" t="s">
        <v>406</v>
      </c>
      <c r="BE685" s="212">
        <f>IF(N685="základní",J685,0)</f>
        <v>0</v>
      </c>
      <c r="BF685" s="212">
        <f>IF(N685="snížená",J685,0)</f>
        <v>0</v>
      </c>
      <c r="BG685" s="212">
        <f>IF(N685="zákl. přenesená",J685,0)</f>
        <v>0</v>
      </c>
      <c r="BH685" s="212">
        <f>IF(N685="sníž. přenesená",J685,0)</f>
        <v>0</v>
      </c>
      <c r="BI685" s="212">
        <f>IF(N685="nulová",J685,0)</f>
        <v>0</v>
      </c>
      <c r="BJ685" s="19" t="s">
        <v>23</v>
      </c>
      <c r="BK685" s="212">
        <f>ROUND(I685*H685,2)</f>
        <v>0</v>
      </c>
      <c r="BL685" s="19" t="s">
        <v>415</v>
      </c>
      <c r="BM685" s="19" t="s">
        <v>1155</v>
      </c>
    </row>
    <row r="686" spans="2:65" s="12" customFormat="1" x14ac:dyDescent="0.3">
      <c r="B686" s="213"/>
      <c r="C686" s="214"/>
      <c r="D686" s="215" t="s">
        <v>417</v>
      </c>
      <c r="E686" s="216" t="s">
        <v>36</v>
      </c>
      <c r="F686" s="217" t="s">
        <v>1156</v>
      </c>
      <c r="G686" s="214"/>
      <c r="H686" s="218" t="s">
        <v>36</v>
      </c>
      <c r="I686" s="219"/>
      <c r="J686" s="214"/>
      <c r="K686" s="214"/>
      <c r="L686" s="220"/>
      <c r="M686" s="221"/>
      <c r="N686" s="222"/>
      <c r="O686" s="222"/>
      <c r="P686" s="222"/>
      <c r="Q686" s="222"/>
      <c r="R686" s="222"/>
      <c r="S686" s="222"/>
      <c r="T686" s="223"/>
      <c r="AT686" s="224" t="s">
        <v>417</v>
      </c>
      <c r="AU686" s="224" t="s">
        <v>94</v>
      </c>
      <c r="AV686" s="12" t="s">
        <v>23</v>
      </c>
      <c r="AW686" s="12" t="s">
        <v>43</v>
      </c>
      <c r="AX686" s="12" t="s">
        <v>79</v>
      </c>
      <c r="AY686" s="224" t="s">
        <v>406</v>
      </c>
    </row>
    <row r="687" spans="2:65" s="13" customFormat="1" x14ac:dyDescent="0.3">
      <c r="B687" s="225"/>
      <c r="C687" s="226"/>
      <c r="D687" s="215" t="s">
        <v>417</v>
      </c>
      <c r="E687" s="227" t="s">
        <v>36</v>
      </c>
      <c r="F687" s="228" t="s">
        <v>1157</v>
      </c>
      <c r="G687" s="226"/>
      <c r="H687" s="229">
        <v>4.4219999999999997</v>
      </c>
      <c r="I687" s="230"/>
      <c r="J687" s="226"/>
      <c r="K687" s="226"/>
      <c r="L687" s="231"/>
      <c r="M687" s="232"/>
      <c r="N687" s="233"/>
      <c r="O687" s="233"/>
      <c r="P687" s="233"/>
      <c r="Q687" s="233"/>
      <c r="R687" s="233"/>
      <c r="S687" s="233"/>
      <c r="T687" s="234"/>
      <c r="AT687" s="235" t="s">
        <v>417</v>
      </c>
      <c r="AU687" s="235" t="s">
        <v>94</v>
      </c>
      <c r="AV687" s="13" t="s">
        <v>87</v>
      </c>
      <c r="AW687" s="13" t="s">
        <v>43</v>
      </c>
      <c r="AX687" s="13" t="s">
        <v>79</v>
      </c>
      <c r="AY687" s="235" t="s">
        <v>406</v>
      </c>
    </row>
    <row r="688" spans="2:65" s="13" customFormat="1" x14ac:dyDescent="0.3">
      <c r="B688" s="225"/>
      <c r="C688" s="226"/>
      <c r="D688" s="215" t="s">
        <v>417</v>
      </c>
      <c r="E688" s="227" t="s">
        <v>36</v>
      </c>
      <c r="F688" s="228" t="s">
        <v>1158</v>
      </c>
      <c r="G688" s="226"/>
      <c r="H688" s="229">
        <v>91.316000000000003</v>
      </c>
      <c r="I688" s="230"/>
      <c r="J688" s="226"/>
      <c r="K688" s="226"/>
      <c r="L688" s="231"/>
      <c r="M688" s="232"/>
      <c r="N688" s="233"/>
      <c r="O688" s="233"/>
      <c r="P688" s="233"/>
      <c r="Q688" s="233"/>
      <c r="R688" s="233"/>
      <c r="S688" s="233"/>
      <c r="T688" s="234"/>
      <c r="AT688" s="235" t="s">
        <v>417</v>
      </c>
      <c r="AU688" s="235" t="s">
        <v>94</v>
      </c>
      <c r="AV688" s="13" t="s">
        <v>87</v>
      </c>
      <c r="AW688" s="13" t="s">
        <v>43</v>
      </c>
      <c r="AX688" s="13" t="s">
        <v>79</v>
      </c>
      <c r="AY688" s="235" t="s">
        <v>406</v>
      </c>
    </row>
    <row r="689" spans="2:65" s="14" customFormat="1" x14ac:dyDescent="0.3">
      <c r="B689" s="236"/>
      <c r="C689" s="237"/>
      <c r="D689" s="247" t="s">
        <v>417</v>
      </c>
      <c r="E689" s="248" t="s">
        <v>322</v>
      </c>
      <c r="F689" s="249" t="s">
        <v>421</v>
      </c>
      <c r="G689" s="237"/>
      <c r="H689" s="250">
        <v>95.738</v>
      </c>
      <c r="I689" s="241"/>
      <c r="J689" s="237"/>
      <c r="K689" s="237"/>
      <c r="L689" s="242"/>
      <c r="M689" s="243"/>
      <c r="N689" s="244"/>
      <c r="O689" s="244"/>
      <c r="P689" s="244"/>
      <c r="Q689" s="244"/>
      <c r="R689" s="244"/>
      <c r="S689" s="244"/>
      <c r="T689" s="245"/>
      <c r="AT689" s="246" t="s">
        <v>417</v>
      </c>
      <c r="AU689" s="246" t="s">
        <v>94</v>
      </c>
      <c r="AV689" s="14" t="s">
        <v>415</v>
      </c>
      <c r="AW689" s="14" t="s">
        <v>43</v>
      </c>
      <c r="AX689" s="14" t="s">
        <v>23</v>
      </c>
      <c r="AY689" s="246" t="s">
        <v>406</v>
      </c>
    </row>
    <row r="690" spans="2:65" s="1" customFormat="1" ht="22.5" customHeight="1" x14ac:dyDescent="0.3">
      <c r="B690" s="37"/>
      <c r="C690" s="268" t="s">
        <v>1159</v>
      </c>
      <c r="D690" s="268" t="s">
        <v>533</v>
      </c>
      <c r="E690" s="269" t="s">
        <v>534</v>
      </c>
      <c r="F690" s="270" t="s">
        <v>535</v>
      </c>
      <c r="G690" s="271" t="s">
        <v>536</v>
      </c>
      <c r="H690" s="272">
        <v>2.0099999999999998</v>
      </c>
      <c r="I690" s="273"/>
      <c r="J690" s="274">
        <f>ROUND(I690*H690,2)</f>
        <v>0</v>
      </c>
      <c r="K690" s="270" t="s">
        <v>36</v>
      </c>
      <c r="L690" s="275"/>
      <c r="M690" s="276" t="s">
        <v>36</v>
      </c>
      <c r="N690" s="277" t="s">
        <v>50</v>
      </c>
      <c r="O690" s="38"/>
      <c r="P690" s="210">
        <f>O690*H690</f>
        <v>0</v>
      </c>
      <c r="Q690" s="210">
        <v>1E-3</v>
      </c>
      <c r="R690" s="210">
        <f>Q690*H690</f>
        <v>2.0099999999999996E-3</v>
      </c>
      <c r="S690" s="210">
        <v>0</v>
      </c>
      <c r="T690" s="211">
        <f>S690*H690</f>
        <v>0</v>
      </c>
      <c r="AR690" s="19" t="s">
        <v>457</v>
      </c>
      <c r="AT690" s="19" t="s">
        <v>533</v>
      </c>
      <c r="AU690" s="19" t="s">
        <v>94</v>
      </c>
      <c r="AY690" s="19" t="s">
        <v>406</v>
      </c>
      <c r="BE690" s="212">
        <f>IF(N690="základní",J690,0)</f>
        <v>0</v>
      </c>
      <c r="BF690" s="212">
        <f>IF(N690="snížená",J690,0)</f>
        <v>0</v>
      </c>
      <c r="BG690" s="212">
        <f>IF(N690="zákl. přenesená",J690,0)</f>
        <v>0</v>
      </c>
      <c r="BH690" s="212">
        <f>IF(N690="sníž. přenesená",J690,0)</f>
        <v>0</v>
      </c>
      <c r="BI690" s="212">
        <f>IF(N690="nulová",J690,0)</f>
        <v>0</v>
      </c>
      <c r="BJ690" s="19" t="s">
        <v>23</v>
      </c>
      <c r="BK690" s="212">
        <f>ROUND(I690*H690,2)</f>
        <v>0</v>
      </c>
      <c r="BL690" s="19" t="s">
        <v>415</v>
      </c>
      <c r="BM690" s="19" t="s">
        <v>1160</v>
      </c>
    </row>
    <row r="691" spans="2:65" s="13" customFormat="1" x14ac:dyDescent="0.3">
      <c r="B691" s="225"/>
      <c r="C691" s="226"/>
      <c r="D691" s="247" t="s">
        <v>417</v>
      </c>
      <c r="E691" s="251" t="s">
        <v>36</v>
      </c>
      <c r="F691" s="252" t="s">
        <v>1161</v>
      </c>
      <c r="G691" s="226"/>
      <c r="H691" s="253">
        <v>2.0099999999999998</v>
      </c>
      <c r="I691" s="230"/>
      <c r="J691" s="226"/>
      <c r="K691" s="226"/>
      <c r="L691" s="231"/>
      <c r="M691" s="232"/>
      <c r="N691" s="233"/>
      <c r="O691" s="233"/>
      <c r="P691" s="233"/>
      <c r="Q691" s="233"/>
      <c r="R691" s="233"/>
      <c r="S691" s="233"/>
      <c r="T691" s="234"/>
      <c r="AT691" s="235" t="s">
        <v>417</v>
      </c>
      <c r="AU691" s="235" t="s">
        <v>94</v>
      </c>
      <c r="AV691" s="13" t="s">
        <v>87</v>
      </c>
      <c r="AW691" s="13" t="s">
        <v>43</v>
      </c>
      <c r="AX691" s="13" t="s">
        <v>23</v>
      </c>
      <c r="AY691" s="235" t="s">
        <v>406</v>
      </c>
    </row>
    <row r="692" spans="2:65" s="1" customFormat="1" ht="22.5" customHeight="1" x14ac:dyDescent="0.3">
      <c r="B692" s="37"/>
      <c r="C692" s="201" t="s">
        <v>1162</v>
      </c>
      <c r="D692" s="201" t="s">
        <v>410</v>
      </c>
      <c r="E692" s="202" t="s">
        <v>1163</v>
      </c>
      <c r="F692" s="203" t="s">
        <v>1164</v>
      </c>
      <c r="G692" s="204" t="s">
        <v>466</v>
      </c>
      <c r="H692" s="205">
        <v>95.738</v>
      </c>
      <c r="I692" s="206"/>
      <c r="J692" s="207">
        <f>ROUND(I692*H692,2)</f>
        <v>0</v>
      </c>
      <c r="K692" s="203" t="s">
        <v>36</v>
      </c>
      <c r="L692" s="57"/>
      <c r="M692" s="208" t="s">
        <v>36</v>
      </c>
      <c r="N692" s="209" t="s">
        <v>50</v>
      </c>
      <c r="O692" s="38"/>
      <c r="P692" s="210">
        <f>O692*H692</f>
        <v>0</v>
      </c>
      <c r="Q692" s="210">
        <v>0</v>
      </c>
      <c r="R692" s="210">
        <f>Q692*H692</f>
        <v>0</v>
      </c>
      <c r="S692" s="210">
        <v>0</v>
      </c>
      <c r="T692" s="211">
        <f>S692*H692</f>
        <v>0</v>
      </c>
      <c r="AR692" s="19" t="s">
        <v>415</v>
      </c>
      <c r="AT692" s="19" t="s">
        <v>410</v>
      </c>
      <c r="AU692" s="19" t="s">
        <v>94</v>
      </c>
      <c r="AY692" s="19" t="s">
        <v>406</v>
      </c>
      <c r="BE692" s="212">
        <f>IF(N692="základní",J692,0)</f>
        <v>0</v>
      </c>
      <c r="BF692" s="212">
        <f>IF(N692="snížená",J692,0)</f>
        <v>0</v>
      </c>
      <c r="BG692" s="212">
        <f>IF(N692="zákl. přenesená",J692,0)</f>
        <v>0</v>
      </c>
      <c r="BH692" s="212">
        <f>IF(N692="sníž. přenesená",J692,0)</f>
        <v>0</v>
      </c>
      <c r="BI692" s="212">
        <f>IF(N692="nulová",J692,0)</f>
        <v>0</v>
      </c>
      <c r="BJ692" s="19" t="s">
        <v>23</v>
      </c>
      <c r="BK692" s="212">
        <f>ROUND(I692*H692,2)</f>
        <v>0</v>
      </c>
      <c r="BL692" s="19" t="s">
        <v>415</v>
      </c>
      <c r="BM692" s="19" t="s">
        <v>1165</v>
      </c>
    </row>
    <row r="693" spans="2:65" s="12" customFormat="1" x14ac:dyDescent="0.3">
      <c r="B693" s="213"/>
      <c r="C693" s="214"/>
      <c r="D693" s="215" t="s">
        <v>417</v>
      </c>
      <c r="E693" s="216" t="s">
        <v>36</v>
      </c>
      <c r="F693" s="217" t="s">
        <v>1166</v>
      </c>
      <c r="G693" s="214"/>
      <c r="H693" s="218" t="s">
        <v>36</v>
      </c>
      <c r="I693" s="219"/>
      <c r="J693" s="214"/>
      <c r="K693" s="214"/>
      <c r="L693" s="220"/>
      <c r="M693" s="221"/>
      <c r="N693" s="222"/>
      <c r="O693" s="222"/>
      <c r="P693" s="222"/>
      <c r="Q693" s="222"/>
      <c r="R693" s="222"/>
      <c r="S693" s="222"/>
      <c r="T693" s="223"/>
      <c r="AT693" s="224" t="s">
        <v>417</v>
      </c>
      <c r="AU693" s="224" t="s">
        <v>94</v>
      </c>
      <c r="AV693" s="12" t="s">
        <v>23</v>
      </c>
      <c r="AW693" s="12" t="s">
        <v>43</v>
      </c>
      <c r="AX693" s="12" t="s">
        <v>79</v>
      </c>
      <c r="AY693" s="224" t="s">
        <v>406</v>
      </c>
    </row>
    <row r="694" spans="2:65" s="13" customFormat="1" x14ac:dyDescent="0.3">
      <c r="B694" s="225"/>
      <c r="C694" s="226"/>
      <c r="D694" s="215" t="s">
        <v>417</v>
      </c>
      <c r="E694" s="227" t="s">
        <v>36</v>
      </c>
      <c r="F694" s="228" t="s">
        <v>322</v>
      </c>
      <c r="G694" s="226"/>
      <c r="H694" s="229">
        <v>95.738</v>
      </c>
      <c r="I694" s="230"/>
      <c r="J694" s="226"/>
      <c r="K694" s="226"/>
      <c r="L694" s="231"/>
      <c r="M694" s="232"/>
      <c r="N694" s="233"/>
      <c r="O694" s="233"/>
      <c r="P694" s="233"/>
      <c r="Q694" s="233"/>
      <c r="R694" s="233"/>
      <c r="S694" s="233"/>
      <c r="T694" s="234"/>
      <c r="AT694" s="235" t="s">
        <v>417</v>
      </c>
      <c r="AU694" s="235" t="s">
        <v>94</v>
      </c>
      <c r="AV694" s="13" t="s">
        <v>87</v>
      </c>
      <c r="AW694" s="13" t="s">
        <v>43</v>
      </c>
      <c r="AX694" s="13" t="s">
        <v>23</v>
      </c>
      <c r="AY694" s="235" t="s">
        <v>406</v>
      </c>
    </row>
    <row r="695" spans="2:65" s="11" customFormat="1" ht="22.35" customHeight="1" x14ac:dyDescent="0.3">
      <c r="B695" s="182"/>
      <c r="C695" s="183"/>
      <c r="D695" s="198" t="s">
        <v>78</v>
      </c>
      <c r="E695" s="199" t="s">
        <v>314</v>
      </c>
      <c r="F695" s="199" t="s">
        <v>1167</v>
      </c>
      <c r="G695" s="183"/>
      <c r="H695" s="183"/>
      <c r="I695" s="186"/>
      <c r="J695" s="200">
        <f>BK695</f>
        <v>0</v>
      </c>
      <c r="K695" s="183"/>
      <c r="L695" s="188"/>
      <c r="M695" s="189"/>
      <c r="N695" s="190"/>
      <c r="O695" s="190"/>
      <c r="P695" s="191">
        <f>SUM(P696:P913)</f>
        <v>0</v>
      </c>
      <c r="Q695" s="190"/>
      <c r="R695" s="191">
        <f>SUM(R696:R913)</f>
        <v>348.51200852000017</v>
      </c>
      <c r="S695" s="190"/>
      <c r="T695" s="192">
        <f>SUM(T696:T913)</f>
        <v>0</v>
      </c>
      <c r="AR695" s="193" t="s">
        <v>23</v>
      </c>
      <c r="AT695" s="194" t="s">
        <v>78</v>
      </c>
      <c r="AU695" s="194" t="s">
        <v>87</v>
      </c>
      <c r="AY695" s="193" t="s">
        <v>406</v>
      </c>
      <c r="BK695" s="195">
        <f>SUM(BK696:BK913)</f>
        <v>0</v>
      </c>
    </row>
    <row r="696" spans="2:65" s="1" customFormat="1" ht="31.5" customHeight="1" x14ac:dyDescent="0.3">
      <c r="B696" s="37"/>
      <c r="C696" s="201" t="s">
        <v>1168</v>
      </c>
      <c r="D696" s="201" t="s">
        <v>410</v>
      </c>
      <c r="E696" s="202" t="s">
        <v>710</v>
      </c>
      <c r="F696" s="203" t="s">
        <v>711</v>
      </c>
      <c r="G696" s="204" t="s">
        <v>706</v>
      </c>
      <c r="H696" s="205">
        <v>8640</v>
      </c>
      <c r="I696" s="206"/>
      <c r="J696" s="207">
        <f>ROUND(I696*H696,2)</f>
        <v>0</v>
      </c>
      <c r="K696" s="203" t="s">
        <v>36</v>
      </c>
      <c r="L696" s="57"/>
      <c r="M696" s="208" t="s">
        <v>36</v>
      </c>
      <c r="N696" s="209" t="s">
        <v>50</v>
      </c>
      <c r="O696" s="38"/>
      <c r="P696" s="210">
        <f>O696*H696</f>
        <v>0</v>
      </c>
      <c r="Q696" s="210">
        <v>4.0000000000000003E-5</v>
      </c>
      <c r="R696" s="210">
        <f>Q696*H696</f>
        <v>0.34560000000000002</v>
      </c>
      <c r="S696" s="210">
        <v>0</v>
      </c>
      <c r="T696" s="211">
        <f>S696*H696</f>
        <v>0</v>
      </c>
      <c r="AR696" s="19" t="s">
        <v>415</v>
      </c>
      <c r="AT696" s="19" t="s">
        <v>410</v>
      </c>
      <c r="AU696" s="19" t="s">
        <v>94</v>
      </c>
      <c r="AY696" s="19" t="s">
        <v>406</v>
      </c>
      <c r="BE696" s="212">
        <f>IF(N696="základní",J696,0)</f>
        <v>0</v>
      </c>
      <c r="BF696" s="212">
        <f>IF(N696="snížená",J696,0)</f>
        <v>0</v>
      </c>
      <c r="BG696" s="212">
        <f>IF(N696="zákl. přenesená",J696,0)</f>
        <v>0</v>
      </c>
      <c r="BH696" s="212">
        <f>IF(N696="sníž. přenesená",J696,0)</f>
        <v>0</v>
      </c>
      <c r="BI696" s="212">
        <f>IF(N696="nulová",J696,0)</f>
        <v>0</v>
      </c>
      <c r="BJ696" s="19" t="s">
        <v>23</v>
      </c>
      <c r="BK696" s="212">
        <f>ROUND(I696*H696,2)</f>
        <v>0</v>
      </c>
      <c r="BL696" s="19" t="s">
        <v>415</v>
      </c>
      <c r="BM696" s="19" t="s">
        <v>1169</v>
      </c>
    </row>
    <row r="697" spans="2:65" s="13" customFormat="1" x14ac:dyDescent="0.3">
      <c r="B697" s="225"/>
      <c r="C697" s="226"/>
      <c r="D697" s="247" t="s">
        <v>417</v>
      </c>
      <c r="E697" s="251" t="s">
        <v>36</v>
      </c>
      <c r="F697" s="252" t="s">
        <v>1170</v>
      </c>
      <c r="G697" s="226"/>
      <c r="H697" s="253">
        <v>8640</v>
      </c>
      <c r="I697" s="230"/>
      <c r="J697" s="226"/>
      <c r="K697" s="226"/>
      <c r="L697" s="231"/>
      <c r="M697" s="232"/>
      <c r="N697" s="233"/>
      <c r="O697" s="233"/>
      <c r="P697" s="233"/>
      <c r="Q697" s="233"/>
      <c r="R697" s="233"/>
      <c r="S697" s="233"/>
      <c r="T697" s="234"/>
      <c r="AT697" s="235" t="s">
        <v>417</v>
      </c>
      <c r="AU697" s="235" t="s">
        <v>94</v>
      </c>
      <c r="AV697" s="13" t="s">
        <v>87</v>
      </c>
      <c r="AW697" s="13" t="s">
        <v>43</v>
      </c>
      <c r="AX697" s="13" t="s">
        <v>23</v>
      </c>
      <c r="AY697" s="235" t="s">
        <v>406</v>
      </c>
    </row>
    <row r="698" spans="2:65" s="1" customFormat="1" ht="31.5" customHeight="1" x14ac:dyDescent="0.3">
      <c r="B698" s="37"/>
      <c r="C698" s="201" t="s">
        <v>1171</v>
      </c>
      <c r="D698" s="201" t="s">
        <v>410</v>
      </c>
      <c r="E698" s="202" t="s">
        <v>1172</v>
      </c>
      <c r="F698" s="203" t="s">
        <v>1173</v>
      </c>
      <c r="G698" s="204" t="s">
        <v>706</v>
      </c>
      <c r="H698" s="205">
        <v>8640</v>
      </c>
      <c r="I698" s="206"/>
      <c r="J698" s="207">
        <f>ROUND(I698*H698,2)</f>
        <v>0</v>
      </c>
      <c r="K698" s="203" t="s">
        <v>36</v>
      </c>
      <c r="L698" s="57"/>
      <c r="M698" s="208" t="s">
        <v>36</v>
      </c>
      <c r="N698" s="209" t="s">
        <v>50</v>
      </c>
      <c r="O698" s="38"/>
      <c r="P698" s="210">
        <f>O698*H698</f>
        <v>0</v>
      </c>
      <c r="Q698" s="210">
        <v>0</v>
      </c>
      <c r="R698" s="210">
        <f>Q698*H698</f>
        <v>0</v>
      </c>
      <c r="S698" s="210">
        <v>0</v>
      </c>
      <c r="T698" s="211">
        <f>S698*H698</f>
        <v>0</v>
      </c>
      <c r="AR698" s="19" t="s">
        <v>415</v>
      </c>
      <c r="AT698" s="19" t="s">
        <v>410</v>
      </c>
      <c r="AU698" s="19" t="s">
        <v>94</v>
      </c>
      <c r="AY698" s="19" t="s">
        <v>406</v>
      </c>
      <c r="BE698" s="212">
        <f>IF(N698="základní",J698,0)</f>
        <v>0</v>
      </c>
      <c r="BF698" s="212">
        <f>IF(N698="snížená",J698,0)</f>
        <v>0</v>
      </c>
      <c r="BG698" s="212">
        <f>IF(N698="zákl. přenesená",J698,0)</f>
        <v>0</v>
      </c>
      <c r="BH698" s="212">
        <f>IF(N698="sníž. přenesená",J698,0)</f>
        <v>0</v>
      </c>
      <c r="BI698" s="212">
        <f>IF(N698="nulová",J698,0)</f>
        <v>0</v>
      </c>
      <c r="BJ698" s="19" t="s">
        <v>23</v>
      </c>
      <c r="BK698" s="212">
        <f>ROUND(I698*H698,2)</f>
        <v>0</v>
      </c>
      <c r="BL698" s="19" t="s">
        <v>415</v>
      </c>
      <c r="BM698" s="19" t="s">
        <v>1174</v>
      </c>
    </row>
    <row r="699" spans="2:65" s="13" customFormat="1" x14ac:dyDescent="0.3">
      <c r="B699" s="225"/>
      <c r="C699" s="226"/>
      <c r="D699" s="247" t="s">
        <v>417</v>
      </c>
      <c r="E699" s="251" t="s">
        <v>36</v>
      </c>
      <c r="F699" s="252" t="s">
        <v>1175</v>
      </c>
      <c r="G699" s="226"/>
      <c r="H699" s="253">
        <v>8640</v>
      </c>
      <c r="I699" s="230"/>
      <c r="J699" s="226"/>
      <c r="K699" s="226"/>
      <c r="L699" s="231"/>
      <c r="M699" s="232"/>
      <c r="N699" s="233"/>
      <c r="O699" s="233"/>
      <c r="P699" s="233"/>
      <c r="Q699" s="233"/>
      <c r="R699" s="233"/>
      <c r="S699" s="233"/>
      <c r="T699" s="234"/>
      <c r="AT699" s="235" t="s">
        <v>417</v>
      </c>
      <c r="AU699" s="235" t="s">
        <v>94</v>
      </c>
      <c r="AV699" s="13" t="s">
        <v>87</v>
      </c>
      <c r="AW699" s="13" t="s">
        <v>43</v>
      </c>
      <c r="AX699" s="13" t="s">
        <v>23</v>
      </c>
      <c r="AY699" s="235" t="s">
        <v>406</v>
      </c>
    </row>
    <row r="700" spans="2:65" s="1" customFormat="1" ht="22.5" customHeight="1" x14ac:dyDescent="0.3">
      <c r="B700" s="37"/>
      <c r="C700" s="201" t="s">
        <v>1176</v>
      </c>
      <c r="D700" s="201" t="s">
        <v>410</v>
      </c>
      <c r="E700" s="202" t="s">
        <v>1177</v>
      </c>
      <c r="F700" s="203" t="s">
        <v>1178</v>
      </c>
      <c r="G700" s="204" t="s">
        <v>706</v>
      </c>
      <c r="H700" s="205">
        <v>90</v>
      </c>
      <c r="I700" s="206"/>
      <c r="J700" s="207">
        <f>ROUND(I700*H700,2)</f>
        <v>0</v>
      </c>
      <c r="K700" s="203" t="s">
        <v>414</v>
      </c>
      <c r="L700" s="57"/>
      <c r="M700" s="208" t="s">
        <v>36</v>
      </c>
      <c r="N700" s="209" t="s">
        <v>50</v>
      </c>
      <c r="O700" s="38"/>
      <c r="P700" s="210">
        <f>O700*H700</f>
        <v>0</v>
      </c>
      <c r="Q700" s="210">
        <v>0</v>
      </c>
      <c r="R700" s="210">
        <f>Q700*H700</f>
        <v>0</v>
      </c>
      <c r="S700" s="210">
        <v>0</v>
      </c>
      <c r="T700" s="211">
        <f>S700*H700</f>
        <v>0</v>
      </c>
      <c r="AR700" s="19" t="s">
        <v>415</v>
      </c>
      <c r="AT700" s="19" t="s">
        <v>410</v>
      </c>
      <c r="AU700" s="19" t="s">
        <v>94</v>
      </c>
      <c r="AY700" s="19" t="s">
        <v>406</v>
      </c>
      <c r="BE700" s="212">
        <f>IF(N700="základní",J700,0)</f>
        <v>0</v>
      </c>
      <c r="BF700" s="212">
        <f>IF(N700="snížená",J700,0)</f>
        <v>0</v>
      </c>
      <c r="BG700" s="212">
        <f>IF(N700="zákl. přenesená",J700,0)</f>
        <v>0</v>
      </c>
      <c r="BH700" s="212">
        <f>IF(N700="sníž. přenesená",J700,0)</f>
        <v>0</v>
      </c>
      <c r="BI700" s="212">
        <f>IF(N700="nulová",J700,0)</f>
        <v>0</v>
      </c>
      <c r="BJ700" s="19" t="s">
        <v>23</v>
      </c>
      <c r="BK700" s="212">
        <f>ROUND(I700*H700,2)</f>
        <v>0</v>
      </c>
      <c r="BL700" s="19" t="s">
        <v>415</v>
      </c>
      <c r="BM700" s="19" t="s">
        <v>1179</v>
      </c>
    </row>
    <row r="701" spans="2:65" s="13" customFormat="1" x14ac:dyDescent="0.3">
      <c r="B701" s="225"/>
      <c r="C701" s="226"/>
      <c r="D701" s="247" t="s">
        <v>417</v>
      </c>
      <c r="E701" s="251" t="s">
        <v>36</v>
      </c>
      <c r="F701" s="252" t="s">
        <v>1180</v>
      </c>
      <c r="G701" s="226"/>
      <c r="H701" s="253">
        <v>90</v>
      </c>
      <c r="I701" s="230"/>
      <c r="J701" s="226"/>
      <c r="K701" s="226"/>
      <c r="L701" s="231"/>
      <c r="M701" s="232"/>
      <c r="N701" s="233"/>
      <c r="O701" s="233"/>
      <c r="P701" s="233"/>
      <c r="Q701" s="233"/>
      <c r="R701" s="233"/>
      <c r="S701" s="233"/>
      <c r="T701" s="234"/>
      <c r="AT701" s="235" t="s">
        <v>417</v>
      </c>
      <c r="AU701" s="235" t="s">
        <v>94</v>
      </c>
      <c r="AV701" s="13" t="s">
        <v>87</v>
      </c>
      <c r="AW701" s="13" t="s">
        <v>43</v>
      </c>
      <c r="AX701" s="13" t="s">
        <v>23</v>
      </c>
      <c r="AY701" s="235" t="s">
        <v>406</v>
      </c>
    </row>
    <row r="702" spans="2:65" s="1" customFormat="1" ht="22.5" customHeight="1" x14ac:dyDescent="0.3">
      <c r="B702" s="37"/>
      <c r="C702" s="201" t="s">
        <v>1181</v>
      </c>
      <c r="D702" s="201" t="s">
        <v>410</v>
      </c>
      <c r="E702" s="202" t="s">
        <v>1182</v>
      </c>
      <c r="F702" s="203" t="s">
        <v>1183</v>
      </c>
      <c r="G702" s="204" t="s">
        <v>706</v>
      </c>
      <c r="H702" s="205">
        <v>360</v>
      </c>
      <c r="I702" s="206"/>
      <c r="J702" s="207">
        <f>ROUND(I702*H702,2)</f>
        <v>0</v>
      </c>
      <c r="K702" s="203" t="s">
        <v>414</v>
      </c>
      <c r="L702" s="57"/>
      <c r="M702" s="208" t="s">
        <v>36</v>
      </c>
      <c r="N702" s="209" t="s">
        <v>50</v>
      </c>
      <c r="O702" s="38"/>
      <c r="P702" s="210">
        <f>O702*H702</f>
        <v>0</v>
      </c>
      <c r="Q702" s="210">
        <v>0</v>
      </c>
      <c r="R702" s="210">
        <f>Q702*H702</f>
        <v>0</v>
      </c>
      <c r="S702" s="210">
        <v>0</v>
      </c>
      <c r="T702" s="211">
        <f>S702*H702</f>
        <v>0</v>
      </c>
      <c r="AR702" s="19" t="s">
        <v>415</v>
      </c>
      <c r="AT702" s="19" t="s">
        <v>410</v>
      </c>
      <c r="AU702" s="19" t="s">
        <v>94</v>
      </c>
      <c r="AY702" s="19" t="s">
        <v>406</v>
      </c>
      <c r="BE702" s="212">
        <f>IF(N702="základní",J702,0)</f>
        <v>0</v>
      </c>
      <c r="BF702" s="212">
        <f>IF(N702="snížená",J702,0)</f>
        <v>0</v>
      </c>
      <c r="BG702" s="212">
        <f>IF(N702="zákl. přenesená",J702,0)</f>
        <v>0</v>
      </c>
      <c r="BH702" s="212">
        <f>IF(N702="sníž. přenesená",J702,0)</f>
        <v>0</v>
      </c>
      <c r="BI702" s="212">
        <f>IF(N702="nulová",J702,0)</f>
        <v>0</v>
      </c>
      <c r="BJ702" s="19" t="s">
        <v>23</v>
      </c>
      <c r="BK702" s="212">
        <f>ROUND(I702*H702,2)</f>
        <v>0</v>
      </c>
      <c r="BL702" s="19" t="s">
        <v>415</v>
      </c>
      <c r="BM702" s="19" t="s">
        <v>1184</v>
      </c>
    </row>
    <row r="703" spans="2:65" s="13" customFormat="1" x14ac:dyDescent="0.3">
      <c r="B703" s="225"/>
      <c r="C703" s="226"/>
      <c r="D703" s="247" t="s">
        <v>417</v>
      </c>
      <c r="E703" s="251" t="s">
        <v>36</v>
      </c>
      <c r="F703" s="252" t="s">
        <v>1185</v>
      </c>
      <c r="G703" s="226"/>
      <c r="H703" s="253">
        <v>360</v>
      </c>
      <c r="I703" s="230"/>
      <c r="J703" s="226"/>
      <c r="K703" s="226"/>
      <c r="L703" s="231"/>
      <c r="M703" s="232"/>
      <c r="N703" s="233"/>
      <c r="O703" s="233"/>
      <c r="P703" s="233"/>
      <c r="Q703" s="233"/>
      <c r="R703" s="233"/>
      <c r="S703" s="233"/>
      <c r="T703" s="234"/>
      <c r="AT703" s="235" t="s">
        <v>417</v>
      </c>
      <c r="AU703" s="235" t="s">
        <v>94</v>
      </c>
      <c r="AV703" s="13" t="s">
        <v>87</v>
      </c>
      <c r="AW703" s="13" t="s">
        <v>43</v>
      </c>
      <c r="AX703" s="13" t="s">
        <v>23</v>
      </c>
      <c r="AY703" s="235" t="s">
        <v>406</v>
      </c>
    </row>
    <row r="704" spans="2:65" s="1" customFormat="1" ht="22.5" customHeight="1" x14ac:dyDescent="0.3">
      <c r="B704" s="37"/>
      <c r="C704" s="201" t="s">
        <v>1186</v>
      </c>
      <c r="D704" s="201" t="s">
        <v>410</v>
      </c>
      <c r="E704" s="202" t="s">
        <v>1187</v>
      </c>
      <c r="F704" s="203" t="s">
        <v>1188</v>
      </c>
      <c r="G704" s="204" t="s">
        <v>1189</v>
      </c>
      <c r="H704" s="205">
        <v>360</v>
      </c>
      <c r="I704" s="206"/>
      <c r="J704" s="207">
        <f>ROUND(I704*H704,2)</f>
        <v>0</v>
      </c>
      <c r="K704" s="203" t="s">
        <v>414</v>
      </c>
      <c r="L704" s="57"/>
      <c r="M704" s="208" t="s">
        <v>36</v>
      </c>
      <c r="N704" s="209" t="s">
        <v>50</v>
      </c>
      <c r="O704" s="38"/>
      <c r="P704" s="210">
        <f>O704*H704</f>
        <v>0</v>
      </c>
      <c r="Q704" s="210">
        <v>0</v>
      </c>
      <c r="R704" s="210">
        <f>Q704*H704</f>
        <v>0</v>
      </c>
      <c r="S704" s="210">
        <v>0</v>
      </c>
      <c r="T704" s="211">
        <f>S704*H704</f>
        <v>0</v>
      </c>
      <c r="AR704" s="19" t="s">
        <v>415</v>
      </c>
      <c r="AT704" s="19" t="s">
        <v>410</v>
      </c>
      <c r="AU704" s="19" t="s">
        <v>94</v>
      </c>
      <c r="AY704" s="19" t="s">
        <v>406</v>
      </c>
      <c r="BE704" s="212">
        <f>IF(N704="základní",J704,0)</f>
        <v>0</v>
      </c>
      <c r="BF704" s="212">
        <f>IF(N704="snížená",J704,0)</f>
        <v>0</v>
      </c>
      <c r="BG704" s="212">
        <f>IF(N704="zákl. přenesená",J704,0)</f>
        <v>0</v>
      </c>
      <c r="BH704" s="212">
        <f>IF(N704="sníž. přenesená",J704,0)</f>
        <v>0</v>
      </c>
      <c r="BI704" s="212">
        <f>IF(N704="nulová",J704,0)</f>
        <v>0</v>
      </c>
      <c r="BJ704" s="19" t="s">
        <v>23</v>
      </c>
      <c r="BK704" s="212">
        <f>ROUND(I704*H704,2)</f>
        <v>0</v>
      </c>
      <c r="BL704" s="19" t="s">
        <v>415</v>
      </c>
      <c r="BM704" s="19" t="s">
        <v>1190</v>
      </c>
    </row>
    <row r="705" spans="2:65" s="1" customFormat="1" ht="22.5" customHeight="1" x14ac:dyDescent="0.3">
      <c r="B705" s="37"/>
      <c r="C705" s="201" t="s">
        <v>1191</v>
      </c>
      <c r="D705" s="201" t="s">
        <v>410</v>
      </c>
      <c r="E705" s="202" t="s">
        <v>1192</v>
      </c>
      <c r="F705" s="203" t="s">
        <v>1193</v>
      </c>
      <c r="G705" s="204" t="s">
        <v>1189</v>
      </c>
      <c r="H705" s="205">
        <v>1440</v>
      </c>
      <c r="I705" s="206"/>
      <c r="J705" s="207">
        <f>ROUND(I705*H705,2)</f>
        <v>0</v>
      </c>
      <c r="K705" s="203" t="s">
        <v>414</v>
      </c>
      <c r="L705" s="57"/>
      <c r="M705" s="208" t="s">
        <v>36</v>
      </c>
      <c r="N705" s="209" t="s">
        <v>50</v>
      </c>
      <c r="O705" s="38"/>
      <c r="P705" s="210">
        <f>O705*H705</f>
        <v>0</v>
      </c>
      <c r="Q705" s="210">
        <v>0</v>
      </c>
      <c r="R705" s="210">
        <f>Q705*H705</f>
        <v>0</v>
      </c>
      <c r="S705" s="210">
        <v>0</v>
      </c>
      <c r="T705" s="211">
        <f>S705*H705</f>
        <v>0</v>
      </c>
      <c r="AR705" s="19" t="s">
        <v>415</v>
      </c>
      <c r="AT705" s="19" t="s">
        <v>410</v>
      </c>
      <c r="AU705" s="19" t="s">
        <v>94</v>
      </c>
      <c r="AY705" s="19" t="s">
        <v>406</v>
      </c>
      <c r="BE705" s="212">
        <f>IF(N705="základní",J705,0)</f>
        <v>0</v>
      </c>
      <c r="BF705" s="212">
        <f>IF(N705="snížená",J705,0)</f>
        <v>0</v>
      </c>
      <c r="BG705" s="212">
        <f>IF(N705="zákl. přenesená",J705,0)</f>
        <v>0</v>
      </c>
      <c r="BH705" s="212">
        <f>IF(N705="sníž. přenesená",J705,0)</f>
        <v>0</v>
      </c>
      <c r="BI705" s="212">
        <f>IF(N705="nulová",J705,0)</f>
        <v>0</v>
      </c>
      <c r="BJ705" s="19" t="s">
        <v>23</v>
      </c>
      <c r="BK705" s="212">
        <f>ROUND(I705*H705,2)</f>
        <v>0</v>
      </c>
      <c r="BL705" s="19" t="s">
        <v>415</v>
      </c>
      <c r="BM705" s="19" t="s">
        <v>1194</v>
      </c>
    </row>
    <row r="706" spans="2:65" s="13" customFormat="1" x14ac:dyDescent="0.3">
      <c r="B706" s="225"/>
      <c r="C706" s="226"/>
      <c r="D706" s="247" t="s">
        <v>417</v>
      </c>
      <c r="E706" s="226"/>
      <c r="F706" s="252" t="s">
        <v>1195</v>
      </c>
      <c r="G706" s="226"/>
      <c r="H706" s="253">
        <v>1440</v>
      </c>
      <c r="I706" s="230"/>
      <c r="J706" s="226"/>
      <c r="K706" s="226"/>
      <c r="L706" s="231"/>
      <c r="M706" s="232"/>
      <c r="N706" s="233"/>
      <c r="O706" s="233"/>
      <c r="P706" s="233"/>
      <c r="Q706" s="233"/>
      <c r="R706" s="233"/>
      <c r="S706" s="233"/>
      <c r="T706" s="234"/>
      <c r="AT706" s="235" t="s">
        <v>417</v>
      </c>
      <c r="AU706" s="235" t="s">
        <v>94</v>
      </c>
      <c r="AV706" s="13" t="s">
        <v>87</v>
      </c>
      <c r="AW706" s="13" t="s">
        <v>4</v>
      </c>
      <c r="AX706" s="13" t="s">
        <v>23</v>
      </c>
      <c r="AY706" s="235" t="s">
        <v>406</v>
      </c>
    </row>
    <row r="707" spans="2:65" s="1" customFormat="1" ht="22.5" customHeight="1" x14ac:dyDescent="0.3">
      <c r="B707" s="37"/>
      <c r="C707" s="201" t="s">
        <v>1196</v>
      </c>
      <c r="D707" s="201" t="s">
        <v>410</v>
      </c>
      <c r="E707" s="202" t="s">
        <v>1197</v>
      </c>
      <c r="F707" s="203" t="s">
        <v>1198</v>
      </c>
      <c r="G707" s="204" t="s">
        <v>413</v>
      </c>
      <c r="H707" s="205">
        <v>425.71800000000002</v>
      </c>
      <c r="I707" s="206"/>
      <c r="J707" s="207">
        <f>ROUND(I707*H707,2)</f>
        <v>0</v>
      </c>
      <c r="K707" s="203" t="s">
        <v>414</v>
      </c>
      <c r="L707" s="57"/>
      <c r="M707" s="208" t="s">
        <v>36</v>
      </c>
      <c r="N707" s="209" t="s">
        <v>50</v>
      </c>
      <c r="O707" s="38"/>
      <c r="P707" s="210">
        <f>O707*H707</f>
        <v>0</v>
      </c>
      <c r="Q707" s="210">
        <v>0</v>
      </c>
      <c r="R707" s="210">
        <f>Q707*H707</f>
        <v>0</v>
      </c>
      <c r="S707" s="210">
        <v>0</v>
      </c>
      <c r="T707" s="211">
        <f>S707*H707</f>
        <v>0</v>
      </c>
      <c r="AR707" s="19" t="s">
        <v>415</v>
      </c>
      <c r="AT707" s="19" t="s">
        <v>410</v>
      </c>
      <c r="AU707" s="19" t="s">
        <v>94</v>
      </c>
      <c r="AY707" s="19" t="s">
        <v>406</v>
      </c>
      <c r="BE707" s="212">
        <f>IF(N707="základní",J707,0)</f>
        <v>0</v>
      </c>
      <c r="BF707" s="212">
        <f>IF(N707="snížená",J707,0)</f>
        <v>0</v>
      </c>
      <c r="BG707" s="212">
        <f>IF(N707="zákl. přenesená",J707,0)</f>
        <v>0</v>
      </c>
      <c r="BH707" s="212">
        <f>IF(N707="sníž. přenesená",J707,0)</f>
        <v>0</v>
      </c>
      <c r="BI707" s="212">
        <f>IF(N707="nulová",J707,0)</f>
        <v>0</v>
      </c>
      <c r="BJ707" s="19" t="s">
        <v>23</v>
      </c>
      <c r="BK707" s="212">
        <f>ROUND(I707*H707,2)</f>
        <v>0</v>
      </c>
      <c r="BL707" s="19" t="s">
        <v>415</v>
      </c>
      <c r="BM707" s="19" t="s">
        <v>1199</v>
      </c>
    </row>
    <row r="708" spans="2:65" s="12" customFormat="1" x14ac:dyDescent="0.3">
      <c r="B708" s="213"/>
      <c r="C708" s="214"/>
      <c r="D708" s="215" t="s">
        <v>417</v>
      </c>
      <c r="E708" s="216" t="s">
        <v>36</v>
      </c>
      <c r="F708" s="217" t="s">
        <v>1200</v>
      </c>
      <c r="G708" s="214"/>
      <c r="H708" s="218" t="s">
        <v>36</v>
      </c>
      <c r="I708" s="219"/>
      <c r="J708" s="214"/>
      <c r="K708" s="214"/>
      <c r="L708" s="220"/>
      <c r="M708" s="221"/>
      <c r="N708" s="222"/>
      <c r="O708" s="222"/>
      <c r="P708" s="222"/>
      <c r="Q708" s="222"/>
      <c r="R708" s="222"/>
      <c r="S708" s="222"/>
      <c r="T708" s="223"/>
      <c r="AT708" s="224" t="s">
        <v>417</v>
      </c>
      <c r="AU708" s="224" t="s">
        <v>94</v>
      </c>
      <c r="AV708" s="12" t="s">
        <v>23</v>
      </c>
      <c r="AW708" s="12" t="s">
        <v>43</v>
      </c>
      <c r="AX708" s="12" t="s">
        <v>79</v>
      </c>
      <c r="AY708" s="224" t="s">
        <v>406</v>
      </c>
    </row>
    <row r="709" spans="2:65" s="12" customFormat="1" x14ac:dyDescent="0.3">
      <c r="B709" s="213"/>
      <c r="C709" s="214"/>
      <c r="D709" s="215" t="s">
        <v>417</v>
      </c>
      <c r="E709" s="216" t="s">
        <v>36</v>
      </c>
      <c r="F709" s="217" t="s">
        <v>1201</v>
      </c>
      <c r="G709" s="214"/>
      <c r="H709" s="218" t="s">
        <v>36</v>
      </c>
      <c r="I709" s="219"/>
      <c r="J709" s="214"/>
      <c r="K709" s="214"/>
      <c r="L709" s="220"/>
      <c r="M709" s="221"/>
      <c r="N709" s="222"/>
      <c r="O709" s="222"/>
      <c r="P709" s="222"/>
      <c r="Q709" s="222"/>
      <c r="R709" s="222"/>
      <c r="S709" s="222"/>
      <c r="T709" s="223"/>
      <c r="AT709" s="224" t="s">
        <v>417</v>
      </c>
      <c r="AU709" s="224" t="s">
        <v>94</v>
      </c>
      <c r="AV709" s="12" t="s">
        <v>23</v>
      </c>
      <c r="AW709" s="12" t="s">
        <v>43</v>
      </c>
      <c r="AX709" s="12" t="s">
        <v>79</v>
      </c>
      <c r="AY709" s="224" t="s">
        <v>406</v>
      </c>
    </row>
    <row r="710" spans="2:65" s="12" customFormat="1" x14ac:dyDescent="0.3">
      <c r="B710" s="213"/>
      <c r="C710" s="214"/>
      <c r="D710" s="215" t="s">
        <v>417</v>
      </c>
      <c r="E710" s="216" t="s">
        <v>36</v>
      </c>
      <c r="F710" s="217" t="s">
        <v>1202</v>
      </c>
      <c r="G710" s="214"/>
      <c r="H710" s="218" t="s">
        <v>36</v>
      </c>
      <c r="I710" s="219"/>
      <c r="J710" s="214"/>
      <c r="K710" s="214"/>
      <c r="L710" s="220"/>
      <c r="M710" s="221"/>
      <c r="N710" s="222"/>
      <c r="O710" s="222"/>
      <c r="P710" s="222"/>
      <c r="Q710" s="222"/>
      <c r="R710" s="222"/>
      <c r="S710" s="222"/>
      <c r="T710" s="223"/>
      <c r="AT710" s="224" t="s">
        <v>417</v>
      </c>
      <c r="AU710" s="224" t="s">
        <v>94</v>
      </c>
      <c r="AV710" s="12" t="s">
        <v>23</v>
      </c>
      <c r="AW710" s="12" t="s">
        <v>43</v>
      </c>
      <c r="AX710" s="12" t="s">
        <v>79</v>
      </c>
      <c r="AY710" s="224" t="s">
        <v>406</v>
      </c>
    </row>
    <row r="711" spans="2:65" s="12" customFormat="1" x14ac:dyDescent="0.3">
      <c r="B711" s="213"/>
      <c r="C711" s="214"/>
      <c r="D711" s="215" t="s">
        <v>417</v>
      </c>
      <c r="E711" s="216" t="s">
        <v>36</v>
      </c>
      <c r="F711" s="217" t="s">
        <v>1203</v>
      </c>
      <c r="G711" s="214"/>
      <c r="H711" s="218" t="s">
        <v>36</v>
      </c>
      <c r="I711" s="219"/>
      <c r="J711" s="214"/>
      <c r="K711" s="214"/>
      <c r="L711" s="220"/>
      <c r="M711" s="221"/>
      <c r="N711" s="222"/>
      <c r="O711" s="222"/>
      <c r="P711" s="222"/>
      <c r="Q711" s="222"/>
      <c r="R711" s="222"/>
      <c r="S711" s="222"/>
      <c r="T711" s="223"/>
      <c r="AT711" s="224" t="s">
        <v>417</v>
      </c>
      <c r="AU711" s="224" t="s">
        <v>94</v>
      </c>
      <c r="AV711" s="12" t="s">
        <v>23</v>
      </c>
      <c r="AW711" s="12" t="s">
        <v>43</v>
      </c>
      <c r="AX711" s="12" t="s">
        <v>79</v>
      </c>
      <c r="AY711" s="224" t="s">
        <v>406</v>
      </c>
    </row>
    <row r="712" spans="2:65" s="13" customFormat="1" x14ac:dyDescent="0.3">
      <c r="B712" s="225"/>
      <c r="C712" s="226"/>
      <c r="D712" s="215" t="s">
        <v>417</v>
      </c>
      <c r="E712" s="227" t="s">
        <v>36</v>
      </c>
      <c r="F712" s="228" t="s">
        <v>1204</v>
      </c>
      <c r="G712" s="226"/>
      <c r="H712" s="229">
        <v>835.90300000000002</v>
      </c>
      <c r="I712" s="230"/>
      <c r="J712" s="226"/>
      <c r="K712" s="226"/>
      <c r="L712" s="231"/>
      <c r="M712" s="232"/>
      <c r="N712" s="233"/>
      <c r="O712" s="233"/>
      <c r="P712" s="233"/>
      <c r="Q712" s="233"/>
      <c r="R712" s="233"/>
      <c r="S712" s="233"/>
      <c r="T712" s="234"/>
      <c r="AT712" s="235" t="s">
        <v>417</v>
      </c>
      <c r="AU712" s="235" t="s">
        <v>94</v>
      </c>
      <c r="AV712" s="13" t="s">
        <v>87</v>
      </c>
      <c r="AW712" s="13" t="s">
        <v>43</v>
      </c>
      <c r="AX712" s="13" t="s">
        <v>79</v>
      </c>
      <c r="AY712" s="235" t="s">
        <v>406</v>
      </c>
    </row>
    <row r="713" spans="2:65" s="13" customFormat="1" x14ac:dyDescent="0.3">
      <c r="B713" s="225"/>
      <c r="C713" s="226"/>
      <c r="D713" s="215" t="s">
        <v>417</v>
      </c>
      <c r="E713" s="227" t="s">
        <v>36</v>
      </c>
      <c r="F713" s="228" t="s">
        <v>1205</v>
      </c>
      <c r="G713" s="226"/>
      <c r="H713" s="229">
        <v>15.532999999999999</v>
      </c>
      <c r="I713" s="230"/>
      <c r="J713" s="226"/>
      <c r="K713" s="226"/>
      <c r="L713" s="231"/>
      <c r="M713" s="232"/>
      <c r="N713" s="233"/>
      <c r="O713" s="233"/>
      <c r="P713" s="233"/>
      <c r="Q713" s="233"/>
      <c r="R713" s="233"/>
      <c r="S713" s="233"/>
      <c r="T713" s="234"/>
      <c r="AT713" s="235" t="s">
        <v>417</v>
      </c>
      <c r="AU713" s="235" t="s">
        <v>94</v>
      </c>
      <c r="AV713" s="13" t="s">
        <v>87</v>
      </c>
      <c r="AW713" s="13" t="s">
        <v>43</v>
      </c>
      <c r="AX713" s="13" t="s">
        <v>79</v>
      </c>
      <c r="AY713" s="235" t="s">
        <v>406</v>
      </c>
    </row>
    <row r="714" spans="2:65" s="15" customFormat="1" x14ac:dyDescent="0.3">
      <c r="B714" s="254"/>
      <c r="C714" s="255"/>
      <c r="D714" s="215" t="s">
        <v>417</v>
      </c>
      <c r="E714" s="256" t="s">
        <v>367</v>
      </c>
      <c r="F714" s="257" t="s">
        <v>435</v>
      </c>
      <c r="G714" s="255"/>
      <c r="H714" s="258">
        <v>851.43600000000004</v>
      </c>
      <c r="I714" s="259"/>
      <c r="J714" s="255"/>
      <c r="K714" s="255"/>
      <c r="L714" s="260"/>
      <c r="M714" s="261"/>
      <c r="N714" s="262"/>
      <c r="O714" s="262"/>
      <c r="P714" s="262"/>
      <c r="Q714" s="262"/>
      <c r="R714" s="262"/>
      <c r="S714" s="262"/>
      <c r="T714" s="263"/>
      <c r="AT714" s="264" t="s">
        <v>417</v>
      </c>
      <c r="AU714" s="264" t="s">
        <v>94</v>
      </c>
      <c r="AV714" s="15" t="s">
        <v>94</v>
      </c>
      <c r="AW714" s="15" t="s">
        <v>43</v>
      </c>
      <c r="AX714" s="15" t="s">
        <v>79</v>
      </c>
      <c r="AY714" s="264" t="s">
        <v>406</v>
      </c>
    </row>
    <row r="715" spans="2:65" s="14" customFormat="1" x14ac:dyDescent="0.3">
      <c r="B715" s="236"/>
      <c r="C715" s="237"/>
      <c r="D715" s="215" t="s">
        <v>417</v>
      </c>
      <c r="E715" s="238" t="s">
        <v>373</v>
      </c>
      <c r="F715" s="239" t="s">
        <v>421</v>
      </c>
      <c r="G715" s="237"/>
      <c r="H715" s="240">
        <v>851.43600000000004</v>
      </c>
      <c r="I715" s="241"/>
      <c r="J715" s="237"/>
      <c r="K715" s="237"/>
      <c r="L715" s="242"/>
      <c r="M715" s="243"/>
      <c r="N715" s="244"/>
      <c r="O715" s="244"/>
      <c r="P715" s="244"/>
      <c r="Q715" s="244"/>
      <c r="R715" s="244"/>
      <c r="S715" s="244"/>
      <c r="T715" s="245"/>
      <c r="AT715" s="246" t="s">
        <v>417</v>
      </c>
      <c r="AU715" s="246" t="s">
        <v>94</v>
      </c>
      <c r="AV715" s="14" t="s">
        <v>415</v>
      </c>
      <c r="AW715" s="14" t="s">
        <v>43</v>
      </c>
      <c r="AX715" s="14" t="s">
        <v>79</v>
      </c>
      <c r="AY715" s="246" t="s">
        <v>406</v>
      </c>
    </row>
    <row r="716" spans="2:65" s="12" customFormat="1" x14ac:dyDescent="0.3">
      <c r="B716" s="213"/>
      <c r="C716" s="214"/>
      <c r="D716" s="215" t="s">
        <v>417</v>
      </c>
      <c r="E716" s="216" t="s">
        <v>36</v>
      </c>
      <c r="F716" s="217" t="s">
        <v>444</v>
      </c>
      <c r="G716" s="214"/>
      <c r="H716" s="218" t="s">
        <v>36</v>
      </c>
      <c r="I716" s="219"/>
      <c r="J716" s="214"/>
      <c r="K716" s="214"/>
      <c r="L716" s="220"/>
      <c r="M716" s="221"/>
      <c r="N716" s="222"/>
      <c r="O716" s="222"/>
      <c r="P716" s="222"/>
      <c r="Q716" s="222"/>
      <c r="R716" s="222"/>
      <c r="S716" s="222"/>
      <c r="T716" s="223"/>
      <c r="AT716" s="224" t="s">
        <v>417</v>
      </c>
      <c r="AU716" s="224" t="s">
        <v>94</v>
      </c>
      <c r="AV716" s="12" t="s">
        <v>23</v>
      </c>
      <c r="AW716" s="12" t="s">
        <v>43</v>
      </c>
      <c r="AX716" s="12" t="s">
        <v>79</v>
      </c>
      <c r="AY716" s="224" t="s">
        <v>406</v>
      </c>
    </row>
    <row r="717" spans="2:65" s="13" customFormat="1" x14ac:dyDescent="0.3">
      <c r="B717" s="225"/>
      <c r="C717" s="226"/>
      <c r="D717" s="247" t="s">
        <v>417</v>
      </c>
      <c r="E717" s="251" t="s">
        <v>36</v>
      </c>
      <c r="F717" s="252" t="s">
        <v>1206</v>
      </c>
      <c r="G717" s="226"/>
      <c r="H717" s="253">
        <v>425.71800000000002</v>
      </c>
      <c r="I717" s="230"/>
      <c r="J717" s="226"/>
      <c r="K717" s="226"/>
      <c r="L717" s="231"/>
      <c r="M717" s="232"/>
      <c r="N717" s="233"/>
      <c r="O717" s="233"/>
      <c r="P717" s="233"/>
      <c r="Q717" s="233"/>
      <c r="R717" s="233"/>
      <c r="S717" s="233"/>
      <c r="T717" s="234"/>
      <c r="AT717" s="235" t="s">
        <v>417</v>
      </c>
      <c r="AU717" s="235" t="s">
        <v>94</v>
      </c>
      <c r="AV717" s="13" t="s">
        <v>87</v>
      </c>
      <c r="AW717" s="13" t="s">
        <v>43</v>
      </c>
      <c r="AX717" s="13" t="s">
        <v>23</v>
      </c>
      <c r="AY717" s="235" t="s">
        <v>406</v>
      </c>
    </row>
    <row r="718" spans="2:65" s="1" customFormat="1" ht="22.5" customHeight="1" x14ac:dyDescent="0.3">
      <c r="B718" s="37"/>
      <c r="C718" s="201" t="s">
        <v>1207</v>
      </c>
      <c r="D718" s="201" t="s">
        <v>410</v>
      </c>
      <c r="E718" s="202" t="s">
        <v>858</v>
      </c>
      <c r="F718" s="203" t="s">
        <v>859</v>
      </c>
      <c r="G718" s="204" t="s">
        <v>413</v>
      </c>
      <c r="H718" s="205">
        <v>106.43</v>
      </c>
      <c r="I718" s="206"/>
      <c r="J718" s="207">
        <f>ROUND(I718*H718,2)</f>
        <v>0</v>
      </c>
      <c r="K718" s="203" t="s">
        <v>414</v>
      </c>
      <c r="L718" s="57"/>
      <c r="M718" s="208" t="s">
        <v>36</v>
      </c>
      <c r="N718" s="209" t="s">
        <v>50</v>
      </c>
      <c r="O718" s="38"/>
      <c r="P718" s="210">
        <f>O718*H718</f>
        <v>0</v>
      </c>
      <c r="Q718" s="210">
        <v>0</v>
      </c>
      <c r="R718" s="210">
        <f>Q718*H718</f>
        <v>0</v>
      </c>
      <c r="S718" s="210">
        <v>0</v>
      </c>
      <c r="T718" s="211">
        <f>S718*H718</f>
        <v>0</v>
      </c>
      <c r="AR718" s="19" t="s">
        <v>415</v>
      </c>
      <c r="AT718" s="19" t="s">
        <v>410</v>
      </c>
      <c r="AU718" s="19" t="s">
        <v>94</v>
      </c>
      <c r="AY718" s="19" t="s">
        <v>406</v>
      </c>
      <c r="BE718" s="212">
        <f>IF(N718="základní",J718,0)</f>
        <v>0</v>
      </c>
      <c r="BF718" s="212">
        <f>IF(N718="snížená",J718,0)</f>
        <v>0</v>
      </c>
      <c r="BG718" s="212">
        <f>IF(N718="zákl. přenesená",J718,0)</f>
        <v>0</v>
      </c>
      <c r="BH718" s="212">
        <f>IF(N718="sníž. přenesená",J718,0)</f>
        <v>0</v>
      </c>
      <c r="BI718" s="212">
        <f>IF(N718="nulová",J718,0)</f>
        <v>0</v>
      </c>
      <c r="BJ718" s="19" t="s">
        <v>23</v>
      </c>
      <c r="BK718" s="212">
        <f>ROUND(I718*H718,2)</f>
        <v>0</v>
      </c>
      <c r="BL718" s="19" t="s">
        <v>415</v>
      </c>
      <c r="BM718" s="19" t="s">
        <v>1208</v>
      </c>
    </row>
    <row r="719" spans="2:65" s="12" customFormat="1" x14ac:dyDescent="0.3">
      <c r="B719" s="213"/>
      <c r="C719" s="214"/>
      <c r="D719" s="215" t="s">
        <v>417</v>
      </c>
      <c r="E719" s="216" t="s">
        <v>36</v>
      </c>
      <c r="F719" s="217" t="s">
        <v>1209</v>
      </c>
      <c r="G719" s="214"/>
      <c r="H719" s="218" t="s">
        <v>36</v>
      </c>
      <c r="I719" s="219"/>
      <c r="J719" s="214"/>
      <c r="K719" s="214"/>
      <c r="L719" s="220"/>
      <c r="M719" s="221"/>
      <c r="N719" s="222"/>
      <c r="O719" s="222"/>
      <c r="P719" s="222"/>
      <c r="Q719" s="222"/>
      <c r="R719" s="222"/>
      <c r="S719" s="222"/>
      <c r="T719" s="223"/>
      <c r="AT719" s="224" t="s">
        <v>417</v>
      </c>
      <c r="AU719" s="224" t="s">
        <v>94</v>
      </c>
      <c r="AV719" s="12" t="s">
        <v>23</v>
      </c>
      <c r="AW719" s="12" t="s">
        <v>43</v>
      </c>
      <c r="AX719" s="12" t="s">
        <v>79</v>
      </c>
      <c r="AY719" s="224" t="s">
        <v>406</v>
      </c>
    </row>
    <row r="720" spans="2:65" s="13" customFormat="1" x14ac:dyDescent="0.3">
      <c r="B720" s="225"/>
      <c r="C720" s="226"/>
      <c r="D720" s="247" t="s">
        <v>417</v>
      </c>
      <c r="E720" s="251" t="s">
        <v>36</v>
      </c>
      <c r="F720" s="252" t="s">
        <v>1210</v>
      </c>
      <c r="G720" s="226"/>
      <c r="H720" s="253">
        <v>106.43</v>
      </c>
      <c r="I720" s="230"/>
      <c r="J720" s="226"/>
      <c r="K720" s="226"/>
      <c r="L720" s="231"/>
      <c r="M720" s="232"/>
      <c r="N720" s="233"/>
      <c r="O720" s="233"/>
      <c r="P720" s="233"/>
      <c r="Q720" s="233"/>
      <c r="R720" s="233"/>
      <c r="S720" s="233"/>
      <c r="T720" s="234"/>
      <c r="AT720" s="235" t="s">
        <v>417</v>
      </c>
      <c r="AU720" s="235" t="s">
        <v>94</v>
      </c>
      <c r="AV720" s="13" t="s">
        <v>87</v>
      </c>
      <c r="AW720" s="13" t="s">
        <v>43</v>
      </c>
      <c r="AX720" s="13" t="s">
        <v>23</v>
      </c>
      <c r="AY720" s="235" t="s">
        <v>406</v>
      </c>
    </row>
    <row r="721" spans="2:65" s="1" customFormat="1" ht="22.5" customHeight="1" x14ac:dyDescent="0.3">
      <c r="B721" s="37"/>
      <c r="C721" s="201" t="s">
        <v>1211</v>
      </c>
      <c r="D721" s="201" t="s">
        <v>410</v>
      </c>
      <c r="E721" s="202" t="s">
        <v>1212</v>
      </c>
      <c r="F721" s="203" t="s">
        <v>1213</v>
      </c>
      <c r="G721" s="204" t="s">
        <v>413</v>
      </c>
      <c r="H721" s="205">
        <v>383.14600000000002</v>
      </c>
      <c r="I721" s="206"/>
      <c r="J721" s="207">
        <f>ROUND(I721*H721,2)</f>
        <v>0</v>
      </c>
      <c r="K721" s="203" t="s">
        <v>414</v>
      </c>
      <c r="L721" s="57"/>
      <c r="M721" s="208" t="s">
        <v>36</v>
      </c>
      <c r="N721" s="209" t="s">
        <v>50</v>
      </c>
      <c r="O721" s="38"/>
      <c r="P721" s="210">
        <f>O721*H721</f>
        <v>0</v>
      </c>
      <c r="Q721" s="210">
        <v>0</v>
      </c>
      <c r="R721" s="210">
        <f>Q721*H721</f>
        <v>0</v>
      </c>
      <c r="S721" s="210">
        <v>0</v>
      </c>
      <c r="T721" s="211">
        <f>S721*H721</f>
        <v>0</v>
      </c>
      <c r="AR721" s="19" t="s">
        <v>415</v>
      </c>
      <c r="AT721" s="19" t="s">
        <v>410</v>
      </c>
      <c r="AU721" s="19" t="s">
        <v>94</v>
      </c>
      <c r="AY721" s="19" t="s">
        <v>406</v>
      </c>
      <c r="BE721" s="212">
        <f>IF(N721="základní",J721,0)</f>
        <v>0</v>
      </c>
      <c r="BF721" s="212">
        <f>IF(N721="snížená",J721,0)</f>
        <v>0</v>
      </c>
      <c r="BG721" s="212">
        <f>IF(N721="zákl. přenesená",J721,0)</f>
        <v>0</v>
      </c>
      <c r="BH721" s="212">
        <f>IF(N721="sníž. přenesená",J721,0)</f>
        <v>0</v>
      </c>
      <c r="BI721" s="212">
        <f>IF(N721="nulová",J721,0)</f>
        <v>0</v>
      </c>
      <c r="BJ721" s="19" t="s">
        <v>23</v>
      </c>
      <c r="BK721" s="212">
        <f>ROUND(I721*H721,2)</f>
        <v>0</v>
      </c>
      <c r="BL721" s="19" t="s">
        <v>415</v>
      </c>
      <c r="BM721" s="19" t="s">
        <v>1214</v>
      </c>
    </row>
    <row r="722" spans="2:65" s="12" customFormat="1" x14ac:dyDescent="0.3">
      <c r="B722" s="213"/>
      <c r="C722" s="214"/>
      <c r="D722" s="215" t="s">
        <v>417</v>
      </c>
      <c r="E722" s="216" t="s">
        <v>36</v>
      </c>
      <c r="F722" s="217" t="s">
        <v>1215</v>
      </c>
      <c r="G722" s="214"/>
      <c r="H722" s="218" t="s">
        <v>36</v>
      </c>
      <c r="I722" s="219"/>
      <c r="J722" s="214"/>
      <c r="K722" s="214"/>
      <c r="L722" s="220"/>
      <c r="M722" s="221"/>
      <c r="N722" s="222"/>
      <c r="O722" s="222"/>
      <c r="P722" s="222"/>
      <c r="Q722" s="222"/>
      <c r="R722" s="222"/>
      <c r="S722" s="222"/>
      <c r="T722" s="223"/>
      <c r="AT722" s="224" t="s">
        <v>417</v>
      </c>
      <c r="AU722" s="224" t="s">
        <v>94</v>
      </c>
      <c r="AV722" s="12" t="s">
        <v>23</v>
      </c>
      <c r="AW722" s="12" t="s">
        <v>43</v>
      </c>
      <c r="AX722" s="12" t="s">
        <v>79</v>
      </c>
      <c r="AY722" s="224" t="s">
        <v>406</v>
      </c>
    </row>
    <row r="723" spans="2:65" s="13" customFormat="1" x14ac:dyDescent="0.3">
      <c r="B723" s="225"/>
      <c r="C723" s="226"/>
      <c r="D723" s="247" t="s">
        <v>417</v>
      </c>
      <c r="E723" s="251" t="s">
        <v>36</v>
      </c>
      <c r="F723" s="252" t="s">
        <v>1216</v>
      </c>
      <c r="G723" s="226"/>
      <c r="H723" s="253">
        <v>383.14600000000002</v>
      </c>
      <c r="I723" s="230"/>
      <c r="J723" s="226"/>
      <c r="K723" s="226"/>
      <c r="L723" s="231"/>
      <c r="M723" s="232"/>
      <c r="N723" s="233"/>
      <c r="O723" s="233"/>
      <c r="P723" s="233"/>
      <c r="Q723" s="233"/>
      <c r="R723" s="233"/>
      <c r="S723" s="233"/>
      <c r="T723" s="234"/>
      <c r="AT723" s="235" t="s">
        <v>417</v>
      </c>
      <c r="AU723" s="235" t="s">
        <v>94</v>
      </c>
      <c r="AV723" s="13" t="s">
        <v>87</v>
      </c>
      <c r="AW723" s="13" t="s">
        <v>43</v>
      </c>
      <c r="AX723" s="13" t="s">
        <v>23</v>
      </c>
      <c r="AY723" s="235" t="s">
        <v>406</v>
      </c>
    </row>
    <row r="724" spans="2:65" s="1" customFormat="1" ht="22.5" customHeight="1" x14ac:dyDescent="0.3">
      <c r="B724" s="37"/>
      <c r="C724" s="201" t="s">
        <v>1217</v>
      </c>
      <c r="D724" s="201" t="s">
        <v>410</v>
      </c>
      <c r="E724" s="202" t="s">
        <v>868</v>
      </c>
      <c r="F724" s="203" t="s">
        <v>869</v>
      </c>
      <c r="G724" s="204" t="s">
        <v>413</v>
      </c>
      <c r="H724" s="205">
        <v>95.787000000000006</v>
      </c>
      <c r="I724" s="206"/>
      <c r="J724" s="207">
        <f>ROUND(I724*H724,2)</f>
        <v>0</v>
      </c>
      <c r="K724" s="203" t="s">
        <v>414</v>
      </c>
      <c r="L724" s="57"/>
      <c r="M724" s="208" t="s">
        <v>36</v>
      </c>
      <c r="N724" s="209" t="s">
        <v>50</v>
      </c>
      <c r="O724" s="38"/>
      <c r="P724" s="210">
        <f>O724*H724</f>
        <v>0</v>
      </c>
      <c r="Q724" s="210">
        <v>0</v>
      </c>
      <c r="R724" s="210">
        <f>Q724*H724</f>
        <v>0</v>
      </c>
      <c r="S724" s="210">
        <v>0</v>
      </c>
      <c r="T724" s="211">
        <f>S724*H724</f>
        <v>0</v>
      </c>
      <c r="AR724" s="19" t="s">
        <v>415</v>
      </c>
      <c r="AT724" s="19" t="s">
        <v>410</v>
      </c>
      <c r="AU724" s="19" t="s">
        <v>94</v>
      </c>
      <c r="AY724" s="19" t="s">
        <v>406</v>
      </c>
      <c r="BE724" s="212">
        <f>IF(N724="základní",J724,0)</f>
        <v>0</v>
      </c>
      <c r="BF724" s="212">
        <f>IF(N724="snížená",J724,0)</f>
        <v>0</v>
      </c>
      <c r="BG724" s="212">
        <f>IF(N724="zákl. přenesená",J724,0)</f>
        <v>0</v>
      </c>
      <c r="BH724" s="212">
        <f>IF(N724="sníž. přenesená",J724,0)</f>
        <v>0</v>
      </c>
      <c r="BI724" s="212">
        <f>IF(N724="nulová",J724,0)</f>
        <v>0</v>
      </c>
      <c r="BJ724" s="19" t="s">
        <v>23</v>
      </c>
      <c r="BK724" s="212">
        <f>ROUND(I724*H724,2)</f>
        <v>0</v>
      </c>
      <c r="BL724" s="19" t="s">
        <v>415</v>
      </c>
      <c r="BM724" s="19" t="s">
        <v>1218</v>
      </c>
    </row>
    <row r="725" spans="2:65" s="12" customFormat="1" x14ac:dyDescent="0.3">
      <c r="B725" s="213"/>
      <c r="C725" s="214"/>
      <c r="D725" s="215" t="s">
        <v>417</v>
      </c>
      <c r="E725" s="216" t="s">
        <v>36</v>
      </c>
      <c r="F725" s="217" t="s">
        <v>1209</v>
      </c>
      <c r="G725" s="214"/>
      <c r="H725" s="218" t="s">
        <v>36</v>
      </c>
      <c r="I725" s="219"/>
      <c r="J725" s="214"/>
      <c r="K725" s="214"/>
      <c r="L725" s="220"/>
      <c r="M725" s="221"/>
      <c r="N725" s="222"/>
      <c r="O725" s="222"/>
      <c r="P725" s="222"/>
      <c r="Q725" s="222"/>
      <c r="R725" s="222"/>
      <c r="S725" s="222"/>
      <c r="T725" s="223"/>
      <c r="AT725" s="224" t="s">
        <v>417</v>
      </c>
      <c r="AU725" s="224" t="s">
        <v>94</v>
      </c>
      <c r="AV725" s="12" t="s">
        <v>23</v>
      </c>
      <c r="AW725" s="12" t="s">
        <v>43</v>
      </c>
      <c r="AX725" s="12" t="s">
        <v>79</v>
      </c>
      <c r="AY725" s="224" t="s">
        <v>406</v>
      </c>
    </row>
    <row r="726" spans="2:65" s="13" customFormat="1" x14ac:dyDescent="0.3">
      <c r="B726" s="225"/>
      <c r="C726" s="226"/>
      <c r="D726" s="247" t="s">
        <v>417</v>
      </c>
      <c r="E726" s="251" t="s">
        <v>36</v>
      </c>
      <c r="F726" s="252" t="s">
        <v>1219</v>
      </c>
      <c r="G726" s="226"/>
      <c r="H726" s="253">
        <v>95.787000000000006</v>
      </c>
      <c r="I726" s="230"/>
      <c r="J726" s="226"/>
      <c r="K726" s="226"/>
      <c r="L726" s="231"/>
      <c r="M726" s="232"/>
      <c r="N726" s="233"/>
      <c r="O726" s="233"/>
      <c r="P726" s="233"/>
      <c r="Q726" s="233"/>
      <c r="R726" s="233"/>
      <c r="S726" s="233"/>
      <c r="T726" s="234"/>
      <c r="AT726" s="235" t="s">
        <v>417</v>
      </c>
      <c r="AU726" s="235" t="s">
        <v>94</v>
      </c>
      <c r="AV726" s="13" t="s">
        <v>87</v>
      </c>
      <c r="AW726" s="13" t="s">
        <v>43</v>
      </c>
      <c r="AX726" s="13" t="s">
        <v>23</v>
      </c>
      <c r="AY726" s="235" t="s">
        <v>406</v>
      </c>
    </row>
    <row r="727" spans="2:65" s="1" customFormat="1" ht="22.5" customHeight="1" x14ac:dyDescent="0.3">
      <c r="B727" s="37"/>
      <c r="C727" s="201" t="s">
        <v>1220</v>
      </c>
      <c r="D727" s="201" t="s">
        <v>410</v>
      </c>
      <c r="E727" s="202" t="s">
        <v>1221</v>
      </c>
      <c r="F727" s="203" t="s">
        <v>1222</v>
      </c>
      <c r="G727" s="204" t="s">
        <v>413</v>
      </c>
      <c r="H727" s="205">
        <v>42.572000000000003</v>
      </c>
      <c r="I727" s="206"/>
      <c r="J727" s="207">
        <f>ROUND(I727*H727,2)</f>
        <v>0</v>
      </c>
      <c r="K727" s="203" t="s">
        <v>414</v>
      </c>
      <c r="L727" s="57"/>
      <c r="M727" s="208" t="s">
        <v>36</v>
      </c>
      <c r="N727" s="209" t="s">
        <v>50</v>
      </c>
      <c r="O727" s="38"/>
      <c r="P727" s="210">
        <f>O727*H727</f>
        <v>0</v>
      </c>
      <c r="Q727" s="210">
        <v>8.2699999999999996E-3</v>
      </c>
      <c r="R727" s="210">
        <f>Q727*H727</f>
        <v>0.35207043999999998</v>
      </c>
      <c r="S727" s="210">
        <v>0</v>
      </c>
      <c r="T727" s="211">
        <f>S727*H727</f>
        <v>0</v>
      </c>
      <c r="AR727" s="19" t="s">
        <v>415</v>
      </c>
      <c r="AT727" s="19" t="s">
        <v>410</v>
      </c>
      <c r="AU727" s="19" t="s">
        <v>94</v>
      </c>
      <c r="AY727" s="19" t="s">
        <v>406</v>
      </c>
      <c r="BE727" s="212">
        <f>IF(N727="základní",J727,0)</f>
        <v>0</v>
      </c>
      <c r="BF727" s="212">
        <f>IF(N727="snížená",J727,0)</f>
        <v>0</v>
      </c>
      <c r="BG727" s="212">
        <f>IF(N727="zákl. přenesená",J727,0)</f>
        <v>0</v>
      </c>
      <c r="BH727" s="212">
        <f>IF(N727="sníž. přenesená",J727,0)</f>
        <v>0</v>
      </c>
      <c r="BI727" s="212">
        <f>IF(N727="nulová",J727,0)</f>
        <v>0</v>
      </c>
      <c r="BJ727" s="19" t="s">
        <v>23</v>
      </c>
      <c r="BK727" s="212">
        <f>ROUND(I727*H727,2)</f>
        <v>0</v>
      </c>
      <c r="BL727" s="19" t="s">
        <v>415</v>
      </c>
      <c r="BM727" s="19" t="s">
        <v>1223</v>
      </c>
    </row>
    <row r="728" spans="2:65" s="12" customFormat="1" x14ac:dyDescent="0.3">
      <c r="B728" s="213"/>
      <c r="C728" s="214"/>
      <c r="D728" s="215" t="s">
        <v>417</v>
      </c>
      <c r="E728" s="216" t="s">
        <v>36</v>
      </c>
      <c r="F728" s="217" t="s">
        <v>1224</v>
      </c>
      <c r="G728" s="214"/>
      <c r="H728" s="218" t="s">
        <v>36</v>
      </c>
      <c r="I728" s="219"/>
      <c r="J728" s="214"/>
      <c r="K728" s="214"/>
      <c r="L728" s="220"/>
      <c r="M728" s="221"/>
      <c r="N728" s="222"/>
      <c r="O728" s="222"/>
      <c r="P728" s="222"/>
      <c r="Q728" s="222"/>
      <c r="R728" s="222"/>
      <c r="S728" s="222"/>
      <c r="T728" s="223"/>
      <c r="AT728" s="224" t="s">
        <v>417</v>
      </c>
      <c r="AU728" s="224" t="s">
        <v>94</v>
      </c>
      <c r="AV728" s="12" t="s">
        <v>23</v>
      </c>
      <c r="AW728" s="12" t="s">
        <v>43</v>
      </c>
      <c r="AX728" s="12" t="s">
        <v>79</v>
      </c>
      <c r="AY728" s="224" t="s">
        <v>406</v>
      </c>
    </row>
    <row r="729" spans="2:65" s="13" customFormat="1" x14ac:dyDescent="0.3">
      <c r="B729" s="225"/>
      <c r="C729" s="226"/>
      <c r="D729" s="247" t="s">
        <v>417</v>
      </c>
      <c r="E729" s="251" t="s">
        <v>36</v>
      </c>
      <c r="F729" s="252" t="s">
        <v>1225</v>
      </c>
      <c r="G729" s="226"/>
      <c r="H729" s="253">
        <v>42.572000000000003</v>
      </c>
      <c r="I729" s="230"/>
      <c r="J729" s="226"/>
      <c r="K729" s="226"/>
      <c r="L729" s="231"/>
      <c r="M729" s="232"/>
      <c r="N729" s="233"/>
      <c r="O729" s="233"/>
      <c r="P729" s="233"/>
      <c r="Q729" s="233"/>
      <c r="R729" s="233"/>
      <c r="S729" s="233"/>
      <c r="T729" s="234"/>
      <c r="AT729" s="235" t="s">
        <v>417</v>
      </c>
      <c r="AU729" s="235" t="s">
        <v>94</v>
      </c>
      <c r="AV729" s="13" t="s">
        <v>87</v>
      </c>
      <c r="AW729" s="13" t="s">
        <v>43</v>
      </c>
      <c r="AX729" s="13" t="s">
        <v>23</v>
      </c>
      <c r="AY729" s="235" t="s">
        <v>406</v>
      </c>
    </row>
    <row r="730" spans="2:65" s="1" customFormat="1" ht="22.5" customHeight="1" x14ac:dyDescent="0.3">
      <c r="B730" s="37"/>
      <c r="C730" s="201" t="s">
        <v>1226</v>
      </c>
      <c r="D730" s="201" t="s">
        <v>410</v>
      </c>
      <c r="E730" s="202" t="s">
        <v>1227</v>
      </c>
      <c r="F730" s="203" t="s">
        <v>1228</v>
      </c>
      <c r="G730" s="204" t="s">
        <v>413</v>
      </c>
      <c r="H730" s="205">
        <v>4615.4359999999997</v>
      </c>
      <c r="I730" s="206"/>
      <c r="J730" s="207">
        <f>ROUND(I730*H730,2)</f>
        <v>0</v>
      </c>
      <c r="K730" s="203" t="s">
        <v>414</v>
      </c>
      <c r="L730" s="57"/>
      <c r="M730" s="208" t="s">
        <v>36</v>
      </c>
      <c r="N730" s="209" t="s">
        <v>50</v>
      </c>
      <c r="O730" s="38"/>
      <c r="P730" s="210">
        <f>O730*H730</f>
        <v>0</v>
      </c>
      <c r="Q730" s="210">
        <v>0</v>
      </c>
      <c r="R730" s="210">
        <f>Q730*H730</f>
        <v>0</v>
      </c>
      <c r="S730" s="210">
        <v>0</v>
      </c>
      <c r="T730" s="211">
        <f>S730*H730</f>
        <v>0</v>
      </c>
      <c r="AR730" s="19" t="s">
        <v>415</v>
      </c>
      <c r="AT730" s="19" t="s">
        <v>410</v>
      </c>
      <c r="AU730" s="19" t="s">
        <v>94</v>
      </c>
      <c r="AY730" s="19" t="s">
        <v>406</v>
      </c>
      <c r="BE730" s="212">
        <f>IF(N730="základní",J730,0)</f>
        <v>0</v>
      </c>
      <c r="BF730" s="212">
        <f>IF(N730="snížená",J730,0)</f>
        <v>0</v>
      </c>
      <c r="BG730" s="212">
        <f>IF(N730="zákl. přenesená",J730,0)</f>
        <v>0</v>
      </c>
      <c r="BH730" s="212">
        <f>IF(N730="sníž. přenesená",J730,0)</f>
        <v>0</v>
      </c>
      <c r="BI730" s="212">
        <f>IF(N730="nulová",J730,0)</f>
        <v>0</v>
      </c>
      <c r="BJ730" s="19" t="s">
        <v>23</v>
      </c>
      <c r="BK730" s="212">
        <f>ROUND(I730*H730,2)</f>
        <v>0</v>
      </c>
      <c r="BL730" s="19" t="s">
        <v>415</v>
      </c>
      <c r="BM730" s="19" t="s">
        <v>1229</v>
      </c>
    </row>
    <row r="731" spans="2:65" s="12" customFormat="1" x14ac:dyDescent="0.3">
      <c r="B731" s="213"/>
      <c r="C731" s="214"/>
      <c r="D731" s="215" t="s">
        <v>417</v>
      </c>
      <c r="E731" s="216" t="s">
        <v>36</v>
      </c>
      <c r="F731" s="217" t="s">
        <v>1200</v>
      </c>
      <c r="G731" s="214"/>
      <c r="H731" s="218" t="s">
        <v>36</v>
      </c>
      <c r="I731" s="219"/>
      <c r="J731" s="214"/>
      <c r="K731" s="214"/>
      <c r="L731" s="220"/>
      <c r="M731" s="221"/>
      <c r="N731" s="222"/>
      <c r="O731" s="222"/>
      <c r="P731" s="222"/>
      <c r="Q731" s="222"/>
      <c r="R731" s="222"/>
      <c r="S731" s="222"/>
      <c r="T731" s="223"/>
      <c r="AT731" s="224" t="s">
        <v>417</v>
      </c>
      <c r="AU731" s="224" t="s">
        <v>94</v>
      </c>
      <c r="AV731" s="12" t="s">
        <v>23</v>
      </c>
      <c r="AW731" s="12" t="s">
        <v>43</v>
      </c>
      <c r="AX731" s="12" t="s">
        <v>79</v>
      </c>
      <c r="AY731" s="224" t="s">
        <v>406</v>
      </c>
    </row>
    <row r="732" spans="2:65" s="13" customFormat="1" x14ac:dyDescent="0.3">
      <c r="B732" s="225"/>
      <c r="C732" s="226"/>
      <c r="D732" s="215" t="s">
        <v>417</v>
      </c>
      <c r="E732" s="227" t="s">
        <v>36</v>
      </c>
      <c r="F732" s="228" t="s">
        <v>1230</v>
      </c>
      <c r="G732" s="226"/>
      <c r="H732" s="229">
        <v>9973.7919999999995</v>
      </c>
      <c r="I732" s="230"/>
      <c r="J732" s="226"/>
      <c r="K732" s="226"/>
      <c r="L732" s="231"/>
      <c r="M732" s="232"/>
      <c r="N732" s="233"/>
      <c r="O732" s="233"/>
      <c r="P732" s="233"/>
      <c r="Q732" s="233"/>
      <c r="R732" s="233"/>
      <c r="S732" s="233"/>
      <c r="T732" s="234"/>
      <c r="AT732" s="235" t="s">
        <v>417</v>
      </c>
      <c r="AU732" s="235" t="s">
        <v>94</v>
      </c>
      <c r="AV732" s="13" t="s">
        <v>87</v>
      </c>
      <c r="AW732" s="13" t="s">
        <v>43</v>
      </c>
      <c r="AX732" s="13" t="s">
        <v>79</v>
      </c>
      <c r="AY732" s="235" t="s">
        <v>406</v>
      </c>
    </row>
    <row r="733" spans="2:65" s="13" customFormat="1" x14ac:dyDescent="0.3">
      <c r="B733" s="225"/>
      <c r="C733" s="226"/>
      <c r="D733" s="215" t="s">
        <v>417</v>
      </c>
      <c r="E733" s="227" t="s">
        <v>1231</v>
      </c>
      <c r="F733" s="228" t="s">
        <v>1232</v>
      </c>
      <c r="G733" s="226"/>
      <c r="H733" s="229">
        <v>256.7</v>
      </c>
      <c r="I733" s="230"/>
      <c r="J733" s="226"/>
      <c r="K733" s="226"/>
      <c r="L733" s="231"/>
      <c r="M733" s="232"/>
      <c r="N733" s="233"/>
      <c r="O733" s="233"/>
      <c r="P733" s="233"/>
      <c r="Q733" s="233"/>
      <c r="R733" s="233"/>
      <c r="S733" s="233"/>
      <c r="T733" s="234"/>
      <c r="AT733" s="235" t="s">
        <v>417</v>
      </c>
      <c r="AU733" s="235" t="s">
        <v>94</v>
      </c>
      <c r="AV733" s="13" t="s">
        <v>87</v>
      </c>
      <c r="AW733" s="13" t="s">
        <v>43</v>
      </c>
      <c r="AX733" s="13" t="s">
        <v>79</v>
      </c>
      <c r="AY733" s="235" t="s">
        <v>406</v>
      </c>
    </row>
    <row r="734" spans="2:65" s="12" customFormat="1" x14ac:dyDescent="0.3">
      <c r="B734" s="213"/>
      <c r="C734" s="214"/>
      <c r="D734" s="215" t="s">
        <v>417</v>
      </c>
      <c r="E734" s="216" t="s">
        <v>36</v>
      </c>
      <c r="F734" s="217" t="s">
        <v>1233</v>
      </c>
      <c r="G734" s="214"/>
      <c r="H734" s="218" t="s">
        <v>36</v>
      </c>
      <c r="I734" s="219"/>
      <c r="J734" s="214"/>
      <c r="K734" s="214"/>
      <c r="L734" s="220"/>
      <c r="M734" s="221"/>
      <c r="N734" s="222"/>
      <c r="O734" s="222"/>
      <c r="P734" s="222"/>
      <c r="Q734" s="222"/>
      <c r="R734" s="222"/>
      <c r="S734" s="222"/>
      <c r="T734" s="223"/>
      <c r="AT734" s="224" t="s">
        <v>417</v>
      </c>
      <c r="AU734" s="224" t="s">
        <v>94</v>
      </c>
      <c r="AV734" s="12" t="s">
        <v>23</v>
      </c>
      <c r="AW734" s="12" t="s">
        <v>43</v>
      </c>
      <c r="AX734" s="12" t="s">
        <v>79</v>
      </c>
      <c r="AY734" s="224" t="s">
        <v>406</v>
      </c>
    </row>
    <row r="735" spans="2:65" s="13" customFormat="1" x14ac:dyDescent="0.3">
      <c r="B735" s="225"/>
      <c r="C735" s="226"/>
      <c r="D735" s="215" t="s">
        <v>417</v>
      </c>
      <c r="E735" s="227" t="s">
        <v>36</v>
      </c>
      <c r="F735" s="228" t="s">
        <v>1234</v>
      </c>
      <c r="G735" s="226"/>
      <c r="H735" s="229">
        <v>-851.43600000000004</v>
      </c>
      <c r="I735" s="230"/>
      <c r="J735" s="226"/>
      <c r="K735" s="226"/>
      <c r="L735" s="231"/>
      <c r="M735" s="232"/>
      <c r="N735" s="233"/>
      <c r="O735" s="233"/>
      <c r="P735" s="233"/>
      <c r="Q735" s="233"/>
      <c r="R735" s="233"/>
      <c r="S735" s="233"/>
      <c r="T735" s="234"/>
      <c r="AT735" s="235" t="s">
        <v>417</v>
      </c>
      <c r="AU735" s="235" t="s">
        <v>94</v>
      </c>
      <c r="AV735" s="13" t="s">
        <v>87</v>
      </c>
      <c r="AW735" s="13" t="s">
        <v>43</v>
      </c>
      <c r="AX735" s="13" t="s">
        <v>79</v>
      </c>
      <c r="AY735" s="235" t="s">
        <v>406</v>
      </c>
    </row>
    <row r="736" spans="2:65" s="15" customFormat="1" x14ac:dyDescent="0.3">
      <c r="B736" s="254"/>
      <c r="C736" s="255"/>
      <c r="D736" s="215" t="s">
        <v>417</v>
      </c>
      <c r="E736" s="256" t="s">
        <v>1235</v>
      </c>
      <c r="F736" s="257" t="s">
        <v>435</v>
      </c>
      <c r="G736" s="255"/>
      <c r="H736" s="258">
        <v>9379.0560000000005</v>
      </c>
      <c r="I736" s="259"/>
      <c r="J736" s="255"/>
      <c r="K736" s="255"/>
      <c r="L736" s="260"/>
      <c r="M736" s="261"/>
      <c r="N736" s="262"/>
      <c r="O736" s="262"/>
      <c r="P736" s="262"/>
      <c r="Q736" s="262"/>
      <c r="R736" s="262"/>
      <c r="S736" s="262"/>
      <c r="T736" s="263"/>
      <c r="AT736" s="264" t="s">
        <v>417</v>
      </c>
      <c r="AU736" s="264" t="s">
        <v>94</v>
      </c>
      <c r="AV736" s="15" t="s">
        <v>94</v>
      </c>
      <c r="AW736" s="15" t="s">
        <v>43</v>
      </c>
      <c r="AX736" s="15" t="s">
        <v>79</v>
      </c>
      <c r="AY736" s="264" t="s">
        <v>406</v>
      </c>
    </row>
    <row r="737" spans="2:65" s="12" customFormat="1" x14ac:dyDescent="0.3">
      <c r="B737" s="213"/>
      <c r="C737" s="214"/>
      <c r="D737" s="215" t="s">
        <v>417</v>
      </c>
      <c r="E737" s="216" t="s">
        <v>36</v>
      </c>
      <c r="F737" s="217" t="s">
        <v>1236</v>
      </c>
      <c r="G737" s="214"/>
      <c r="H737" s="218" t="s">
        <v>36</v>
      </c>
      <c r="I737" s="219"/>
      <c r="J737" s="214"/>
      <c r="K737" s="214"/>
      <c r="L737" s="220"/>
      <c r="M737" s="221"/>
      <c r="N737" s="222"/>
      <c r="O737" s="222"/>
      <c r="P737" s="222"/>
      <c r="Q737" s="222"/>
      <c r="R737" s="222"/>
      <c r="S737" s="222"/>
      <c r="T737" s="223"/>
      <c r="AT737" s="224" t="s">
        <v>417</v>
      </c>
      <c r="AU737" s="224" t="s">
        <v>94</v>
      </c>
      <c r="AV737" s="12" t="s">
        <v>23</v>
      </c>
      <c r="AW737" s="12" t="s">
        <v>43</v>
      </c>
      <c r="AX737" s="12" t="s">
        <v>79</v>
      </c>
      <c r="AY737" s="224" t="s">
        <v>406</v>
      </c>
    </row>
    <row r="738" spans="2:65" s="12" customFormat="1" x14ac:dyDescent="0.3">
      <c r="B738" s="213"/>
      <c r="C738" s="214"/>
      <c r="D738" s="215" t="s">
        <v>417</v>
      </c>
      <c r="E738" s="216" t="s">
        <v>36</v>
      </c>
      <c r="F738" s="217" t="s">
        <v>436</v>
      </c>
      <c r="G738" s="214"/>
      <c r="H738" s="218" t="s">
        <v>36</v>
      </c>
      <c r="I738" s="219"/>
      <c r="J738" s="214"/>
      <c r="K738" s="214"/>
      <c r="L738" s="220"/>
      <c r="M738" s="221"/>
      <c r="N738" s="222"/>
      <c r="O738" s="222"/>
      <c r="P738" s="222"/>
      <c r="Q738" s="222"/>
      <c r="R738" s="222"/>
      <c r="S738" s="222"/>
      <c r="T738" s="223"/>
      <c r="AT738" s="224" t="s">
        <v>417</v>
      </c>
      <c r="AU738" s="224" t="s">
        <v>94</v>
      </c>
      <c r="AV738" s="12" t="s">
        <v>23</v>
      </c>
      <c r="AW738" s="12" t="s">
        <v>43</v>
      </c>
      <c r="AX738" s="12" t="s">
        <v>79</v>
      </c>
      <c r="AY738" s="224" t="s">
        <v>406</v>
      </c>
    </row>
    <row r="739" spans="2:65" s="13" customFormat="1" x14ac:dyDescent="0.3">
      <c r="B739" s="225"/>
      <c r="C739" s="226"/>
      <c r="D739" s="215" t="s">
        <v>417</v>
      </c>
      <c r="E739" s="227" t="s">
        <v>36</v>
      </c>
      <c r="F739" s="228" t="s">
        <v>1237</v>
      </c>
      <c r="G739" s="226"/>
      <c r="H739" s="229">
        <v>-47.048000000000002</v>
      </c>
      <c r="I739" s="230"/>
      <c r="J739" s="226"/>
      <c r="K739" s="226"/>
      <c r="L739" s="231"/>
      <c r="M739" s="232"/>
      <c r="N739" s="233"/>
      <c r="O739" s="233"/>
      <c r="P739" s="233"/>
      <c r="Q739" s="233"/>
      <c r="R739" s="233"/>
      <c r="S739" s="233"/>
      <c r="T739" s="234"/>
      <c r="AT739" s="235" t="s">
        <v>417</v>
      </c>
      <c r="AU739" s="235" t="s">
        <v>94</v>
      </c>
      <c r="AV739" s="13" t="s">
        <v>87</v>
      </c>
      <c r="AW739" s="13" t="s">
        <v>43</v>
      </c>
      <c r="AX739" s="13" t="s">
        <v>79</v>
      </c>
      <c r="AY739" s="235" t="s">
        <v>406</v>
      </c>
    </row>
    <row r="740" spans="2:65" s="13" customFormat="1" x14ac:dyDescent="0.3">
      <c r="B740" s="225"/>
      <c r="C740" s="226"/>
      <c r="D740" s="215" t="s">
        <v>417</v>
      </c>
      <c r="E740" s="227" t="s">
        <v>36</v>
      </c>
      <c r="F740" s="228" t="s">
        <v>1238</v>
      </c>
      <c r="G740" s="226"/>
      <c r="H740" s="229">
        <v>-67.17</v>
      </c>
      <c r="I740" s="230"/>
      <c r="J740" s="226"/>
      <c r="K740" s="226"/>
      <c r="L740" s="231"/>
      <c r="M740" s="232"/>
      <c r="N740" s="233"/>
      <c r="O740" s="233"/>
      <c r="P740" s="233"/>
      <c r="Q740" s="233"/>
      <c r="R740" s="233"/>
      <c r="S740" s="233"/>
      <c r="T740" s="234"/>
      <c r="AT740" s="235" t="s">
        <v>417</v>
      </c>
      <c r="AU740" s="235" t="s">
        <v>94</v>
      </c>
      <c r="AV740" s="13" t="s">
        <v>87</v>
      </c>
      <c r="AW740" s="13" t="s">
        <v>43</v>
      </c>
      <c r="AX740" s="13" t="s">
        <v>79</v>
      </c>
      <c r="AY740" s="235" t="s">
        <v>406</v>
      </c>
    </row>
    <row r="741" spans="2:65" s="13" customFormat="1" x14ac:dyDescent="0.3">
      <c r="B741" s="225"/>
      <c r="C741" s="226"/>
      <c r="D741" s="215" t="s">
        <v>417</v>
      </c>
      <c r="E741" s="227" t="s">
        <v>36</v>
      </c>
      <c r="F741" s="228" t="s">
        <v>1239</v>
      </c>
      <c r="G741" s="226"/>
      <c r="H741" s="229">
        <v>-0.35499999999999998</v>
      </c>
      <c r="I741" s="230"/>
      <c r="J741" s="226"/>
      <c r="K741" s="226"/>
      <c r="L741" s="231"/>
      <c r="M741" s="232"/>
      <c r="N741" s="233"/>
      <c r="O741" s="233"/>
      <c r="P741" s="233"/>
      <c r="Q741" s="233"/>
      <c r="R741" s="233"/>
      <c r="S741" s="233"/>
      <c r="T741" s="234"/>
      <c r="AT741" s="235" t="s">
        <v>417</v>
      </c>
      <c r="AU741" s="235" t="s">
        <v>94</v>
      </c>
      <c r="AV741" s="13" t="s">
        <v>87</v>
      </c>
      <c r="AW741" s="13" t="s">
        <v>43</v>
      </c>
      <c r="AX741" s="13" t="s">
        <v>79</v>
      </c>
      <c r="AY741" s="235" t="s">
        <v>406</v>
      </c>
    </row>
    <row r="742" spans="2:65" s="12" customFormat="1" x14ac:dyDescent="0.3">
      <c r="B742" s="213"/>
      <c r="C742" s="214"/>
      <c r="D742" s="215" t="s">
        <v>417</v>
      </c>
      <c r="E742" s="216" t="s">
        <v>36</v>
      </c>
      <c r="F742" s="217" t="s">
        <v>763</v>
      </c>
      <c r="G742" s="214"/>
      <c r="H742" s="218" t="s">
        <v>36</v>
      </c>
      <c r="I742" s="219"/>
      <c r="J742" s="214"/>
      <c r="K742" s="214"/>
      <c r="L742" s="220"/>
      <c r="M742" s="221"/>
      <c r="N742" s="222"/>
      <c r="O742" s="222"/>
      <c r="P742" s="222"/>
      <c r="Q742" s="222"/>
      <c r="R742" s="222"/>
      <c r="S742" s="222"/>
      <c r="T742" s="223"/>
      <c r="AT742" s="224" t="s">
        <v>417</v>
      </c>
      <c r="AU742" s="224" t="s">
        <v>94</v>
      </c>
      <c r="AV742" s="12" t="s">
        <v>23</v>
      </c>
      <c r="AW742" s="12" t="s">
        <v>43</v>
      </c>
      <c r="AX742" s="12" t="s">
        <v>79</v>
      </c>
      <c r="AY742" s="224" t="s">
        <v>406</v>
      </c>
    </row>
    <row r="743" spans="2:65" s="13" customFormat="1" x14ac:dyDescent="0.3">
      <c r="B743" s="225"/>
      <c r="C743" s="226"/>
      <c r="D743" s="215" t="s">
        <v>417</v>
      </c>
      <c r="E743" s="227" t="s">
        <v>36</v>
      </c>
      <c r="F743" s="228" t="s">
        <v>853</v>
      </c>
      <c r="G743" s="226"/>
      <c r="H743" s="229">
        <v>-5.3760000000000003</v>
      </c>
      <c r="I743" s="230"/>
      <c r="J743" s="226"/>
      <c r="K743" s="226"/>
      <c r="L743" s="231"/>
      <c r="M743" s="232"/>
      <c r="N743" s="233"/>
      <c r="O743" s="233"/>
      <c r="P743" s="233"/>
      <c r="Q743" s="233"/>
      <c r="R743" s="233"/>
      <c r="S743" s="233"/>
      <c r="T743" s="234"/>
      <c r="AT743" s="235" t="s">
        <v>417</v>
      </c>
      <c r="AU743" s="235" t="s">
        <v>94</v>
      </c>
      <c r="AV743" s="13" t="s">
        <v>87</v>
      </c>
      <c r="AW743" s="13" t="s">
        <v>43</v>
      </c>
      <c r="AX743" s="13" t="s">
        <v>79</v>
      </c>
      <c r="AY743" s="235" t="s">
        <v>406</v>
      </c>
    </row>
    <row r="744" spans="2:65" s="13" customFormat="1" x14ac:dyDescent="0.3">
      <c r="B744" s="225"/>
      <c r="C744" s="226"/>
      <c r="D744" s="215" t="s">
        <v>417</v>
      </c>
      <c r="E744" s="227" t="s">
        <v>36</v>
      </c>
      <c r="F744" s="228" t="s">
        <v>1240</v>
      </c>
      <c r="G744" s="226"/>
      <c r="H744" s="229">
        <v>-20.748000000000001</v>
      </c>
      <c r="I744" s="230"/>
      <c r="J744" s="226"/>
      <c r="K744" s="226"/>
      <c r="L744" s="231"/>
      <c r="M744" s="232"/>
      <c r="N744" s="233"/>
      <c r="O744" s="233"/>
      <c r="P744" s="233"/>
      <c r="Q744" s="233"/>
      <c r="R744" s="233"/>
      <c r="S744" s="233"/>
      <c r="T744" s="234"/>
      <c r="AT744" s="235" t="s">
        <v>417</v>
      </c>
      <c r="AU744" s="235" t="s">
        <v>94</v>
      </c>
      <c r="AV744" s="13" t="s">
        <v>87</v>
      </c>
      <c r="AW744" s="13" t="s">
        <v>43</v>
      </c>
      <c r="AX744" s="13" t="s">
        <v>79</v>
      </c>
      <c r="AY744" s="235" t="s">
        <v>406</v>
      </c>
    </row>
    <row r="745" spans="2:65" s="13" customFormat="1" x14ac:dyDescent="0.3">
      <c r="B745" s="225"/>
      <c r="C745" s="226"/>
      <c r="D745" s="215" t="s">
        <v>417</v>
      </c>
      <c r="E745" s="227" t="s">
        <v>36</v>
      </c>
      <c r="F745" s="228" t="s">
        <v>1241</v>
      </c>
      <c r="G745" s="226"/>
      <c r="H745" s="229">
        <v>-7.4870000000000001</v>
      </c>
      <c r="I745" s="230"/>
      <c r="J745" s="226"/>
      <c r="K745" s="226"/>
      <c r="L745" s="231"/>
      <c r="M745" s="232"/>
      <c r="N745" s="233"/>
      <c r="O745" s="233"/>
      <c r="P745" s="233"/>
      <c r="Q745" s="233"/>
      <c r="R745" s="233"/>
      <c r="S745" s="233"/>
      <c r="T745" s="234"/>
      <c r="AT745" s="235" t="s">
        <v>417</v>
      </c>
      <c r="AU745" s="235" t="s">
        <v>94</v>
      </c>
      <c r="AV745" s="13" t="s">
        <v>87</v>
      </c>
      <c r="AW745" s="13" t="s">
        <v>43</v>
      </c>
      <c r="AX745" s="13" t="s">
        <v>79</v>
      </c>
      <c r="AY745" s="235" t="s">
        <v>406</v>
      </c>
    </row>
    <row r="746" spans="2:65" s="14" customFormat="1" x14ac:dyDescent="0.3">
      <c r="B746" s="236"/>
      <c r="C746" s="237"/>
      <c r="D746" s="215" t="s">
        <v>417</v>
      </c>
      <c r="E746" s="238" t="s">
        <v>370</v>
      </c>
      <c r="F746" s="239" t="s">
        <v>421</v>
      </c>
      <c r="G746" s="237"/>
      <c r="H746" s="240">
        <v>9230.8719999999994</v>
      </c>
      <c r="I746" s="241"/>
      <c r="J746" s="237"/>
      <c r="K746" s="237"/>
      <c r="L746" s="242"/>
      <c r="M746" s="243"/>
      <c r="N746" s="244"/>
      <c r="O746" s="244"/>
      <c r="P746" s="244"/>
      <c r="Q746" s="244"/>
      <c r="R746" s="244"/>
      <c r="S746" s="244"/>
      <c r="T746" s="245"/>
      <c r="AT746" s="246" t="s">
        <v>417</v>
      </c>
      <c r="AU746" s="246" t="s">
        <v>94</v>
      </c>
      <c r="AV746" s="14" t="s">
        <v>415</v>
      </c>
      <c r="AW746" s="14" t="s">
        <v>43</v>
      </c>
      <c r="AX746" s="14" t="s">
        <v>79</v>
      </c>
      <c r="AY746" s="246" t="s">
        <v>406</v>
      </c>
    </row>
    <row r="747" spans="2:65" s="12" customFormat="1" x14ac:dyDescent="0.3">
      <c r="B747" s="213"/>
      <c r="C747" s="214"/>
      <c r="D747" s="215" t="s">
        <v>417</v>
      </c>
      <c r="E747" s="216" t="s">
        <v>36</v>
      </c>
      <c r="F747" s="217" t="s">
        <v>444</v>
      </c>
      <c r="G747" s="214"/>
      <c r="H747" s="218" t="s">
        <v>36</v>
      </c>
      <c r="I747" s="219"/>
      <c r="J747" s="214"/>
      <c r="K747" s="214"/>
      <c r="L747" s="220"/>
      <c r="M747" s="221"/>
      <c r="N747" s="222"/>
      <c r="O747" s="222"/>
      <c r="P747" s="222"/>
      <c r="Q747" s="222"/>
      <c r="R747" s="222"/>
      <c r="S747" s="222"/>
      <c r="T747" s="223"/>
      <c r="AT747" s="224" t="s">
        <v>417</v>
      </c>
      <c r="AU747" s="224" t="s">
        <v>94</v>
      </c>
      <c r="AV747" s="12" t="s">
        <v>23</v>
      </c>
      <c r="AW747" s="12" t="s">
        <v>43</v>
      </c>
      <c r="AX747" s="12" t="s">
        <v>79</v>
      </c>
      <c r="AY747" s="224" t="s">
        <v>406</v>
      </c>
    </row>
    <row r="748" spans="2:65" s="13" customFormat="1" x14ac:dyDescent="0.3">
      <c r="B748" s="225"/>
      <c r="C748" s="226"/>
      <c r="D748" s="247" t="s">
        <v>417</v>
      </c>
      <c r="E748" s="251" t="s">
        <v>36</v>
      </c>
      <c r="F748" s="252" t="s">
        <v>1242</v>
      </c>
      <c r="G748" s="226"/>
      <c r="H748" s="253">
        <v>4615.4359999999997</v>
      </c>
      <c r="I748" s="230"/>
      <c r="J748" s="226"/>
      <c r="K748" s="226"/>
      <c r="L748" s="231"/>
      <c r="M748" s="232"/>
      <c r="N748" s="233"/>
      <c r="O748" s="233"/>
      <c r="P748" s="233"/>
      <c r="Q748" s="233"/>
      <c r="R748" s="233"/>
      <c r="S748" s="233"/>
      <c r="T748" s="234"/>
      <c r="AT748" s="235" t="s">
        <v>417</v>
      </c>
      <c r="AU748" s="235" t="s">
        <v>94</v>
      </c>
      <c r="AV748" s="13" t="s">
        <v>87</v>
      </c>
      <c r="AW748" s="13" t="s">
        <v>43</v>
      </c>
      <c r="AX748" s="13" t="s">
        <v>23</v>
      </c>
      <c r="AY748" s="235" t="s">
        <v>406</v>
      </c>
    </row>
    <row r="749" spans="2:65" s="1" customFormat="1" ht="22.5" customHeight="1" x14ac:dyDescent="0.3">
      <c r="B749" s="37"/>
      <c r="C749" s="201" t="s">
        <v>1243</v>
      </c>
      <c r="D749" s="201" t="s">
        <v>410</v>
      </c>
      <c r="E749" s="202" t="s">
        <v>1244</v>
      </c>
      <c r="F749" s="203" t="s">
        <v>1245</v>
      </c>
      <c r="G749" s="204" t="s">
        <v>413</v>
      </c>
      <c r="H749" s="205">
        <v>1153.8589999999999</v>
      </c>
      <c r="I749" s="206"/>
      <c r="J749" s="207">
        <f>ROUND(I749*H749,2)</f>
        <v>0</v>
      </c>
      <c r="K749" s="203" t="s">
        <v>414</v>
      </c>
      <c r="L749" s="57"/>
      <c r="M749" s="208" t="s">
        <v>36</v>
      </c>
      <c r="N749" s="209" t="s">
        <v>50</v>
      </c>
      <c r="O749" s="38"/>
      <c r="P749" s="210">
        <f>O749*H749</f>
        <v>0</v>
      </c>
      <c r="Q749" s="210">
        <v>0</v>
      </c>
      <c r="R749" s="210">
        <f>Q749*H749</f>
        <v>0</v>
      </c>
      <c r="S749" s="210">
        <v>0</v>
      </c>
      <c r="T749" s="211">
        <f>S749*H749</f>
        <v>0</v>
      </c>
      <c r="AR749" s="19" t="s">
        <v>415</v>
      </c>
      <c r="AT749" s="19" t="s">
        <v>410</v>
      </c>
      <c r="AU749" s="19" t="s">
        <v>94</v>
      </c>
      <c r="AY749" s="19" t="s">
        <v>406</v>
      </c>
      <c r="BE749" s="212">
        <f>IF(N749="základní",J749,0)</f>
        <v>0</v>
      </c>
      <c r="BF749" s="212">
        <f>IF(N749="snížená",J749,0)</f>
        <v>0</v>
      </c>
      <c r="BG749" s="212">
        <f>IF(N749="zákl. přenesená",J749,0)</f>
        <v>0</v>
      </c>
      <c r="BH749" s="212">
        <f>IF(N749="sníž. přenesená",J749,0)</f>
        <v>0</v>
      </c>
      <c r="BI749" s="212">
        <f>IF(N749="nulová",J749,0)</f>
        <v>0</v>
      </c>
      <c r="BJ749" s="19" t="s">
        <v>23</v>
      </c>
      <c r="BK749" s="212">
        <f>ROUND(I749*H749,2)</f>
        <v>0</v>
      </c>
      <c r="BL749" s="19" t="s">
        <v>415</v>
      </c>
      <c r="BM749" s="19" t="s">
        <v>1246</v>
      </c>
    </row>
    <row r="750" spans="2:65" s="13" customFormat="1" x14ac:dyDescent="0.3">
      <c r="B750" s="225"/>
      <c r="C750" s="226"/>
      <c r="D750" s="247" t="s">
        <v>417</v>
      </c>
      <c r="E750" s="251" t="s">
        <v>36</v>
      </c>
      <c r="F750" s="252" t="s">
        <v>1247</v>
      </c>
      <c r="G750" s="226"/>
      <c r="H750" s="253">
        <v>1153.8589999999999</v>
      </c>
      <c r="I750" s="230"/>
      <c r="J750" s="226"/>
      <c r="K750" s="226"/>
      <c r="L750" s="231"/>
      <c r="M750" s="232"/>
      <c r="N750" s="233"/>
      <c r="O750" s="233"/>
      <c r="P750" s="233"/>
      <c r="Q750" s="233"/>
      <c r="R750" s="233"/>
      <c r="S750" s="233"/>
      <c r="T750" s="234"/>
      <c r="AT750" s="235" t="s">
        <v>417</v>
      </c>
      <c r="AU750" s="235" t="s">
        <v>94</v>
      </c>
      <c r="AV750" s="13" t="s">
        <v>87</v>
      </c>
      <c r="AW750" s="13" t="s">
        <v>43</v>
      </c>
      <c r="AX750" s="13" t="s">
        <v>23</v>
      </c>
      <c r="AY750" s="235" t="s">
        <v>406</v>
      </c>
    </row>
    <row r="751" spans="2:65" s="1" customFormat="1" ht="22.5" customHeight="1" x14ac:dyDescent="0.3">
      <c r="B751" s="37"/>
      <c r="C751" s="201" t="s">
        <v>1248</v>
      </c>
      <c r="D751" s="201" t="s">
        <v>410</v>
      </c>
      <c r="E751" s="202" t="s">
        <v>1249</v>
      </c>
      <c r="F751" s="203" t="s">
        <v>1250</v>
      </c>
      <c r="G751" s="204" t="s">
        <v>413</v>
      </c>
      <c r="H751" s="205">
        <v>4153.8919999999998</v>
      </c>
      <c r="I751" s="206"/>
      <c r="J751" s="207">
        <f>ROUND(I751*H751,2)</f>
        <v>0</v>
      </c>
      <c r="K751" s="203" t="s">
        <v>414</v>
      </c>
      <c r="L751" s="57"/>
      <c r="M751" s="208" t="s">
        <v>36</v>
      </c>
      <c r="N751" s="209" t="s">
        <v>50</v>
      </c>
      <c r="O751" s="38"/>
      <c r="P751" s="210">
        <f>O751*H751</f>
        <v>0</v>
      </c>
      <c r="Q751" s="210">
        <v>0</v>
      </c>
      <c r="R751" s="210">
        <f>Q751*H751</f>
        <v>0</v>
      </c>
      <c r="S751" s="210">
        <v>0</v>
      </c>
      <c r="T751" s="211">
        <f>S751*H751</f>
        <v>0</v>
      </c>
      <c r="AR751" s="19" t="s">
        <v>415</v>
      </c>
      <c r="AT751" s="19" t="s">
        <v>410</v>
      </c>
      <c r="AU751" s="19" t="s">
        <v>94</v>
      </c>
      <c r="AY751" s="19" t="s">
        <v>406</v>
      </c>
      <c r="BE751" s="212">
        <f>IF(N751="základní",J751,0)</f>
        <v>0</v>
      </c>
      <c r="BF751" s="212">
        <f>IF(N751="snížená",J751,0)</f>
        <v>0</v>
      </c>
      <c r="BG751" s="212">
        <f>IF(N751="zákl. přenesená",J751,0)</f>
        <v>0</v>
      </c>
      <c r="BH751" s="212">
        <f>IF(N751="sníž. přenesená",J751,0)</f>
        <v>0</v>
      </c>
      <c r="BI751" s="212">
        <f>IF(N751="nulová",J751,0)</f>
        <v>0</v>
      </c>
      <c r="BJ751" s="19" t="s">
        <v>23</v>
      </c>
      <c r="BK751" s="212">
        <f>ROUND(I751*H751,2)</f>
        <v>0</v>
      </c>
      <c r="BL751" s="19" t="s">
        <v>415</v>
      </c>
      <c r="BM751" s="19" t="s">
        <v>1251</v>
      </c>
    </row>
    <row r="752" spans="2:65" s="13" customFormat="1" x14ac:dyDescent="0.3">
      <c r="B752" s="225"/>
      <c r="C752" s="226"/>
      <c r="D752" s="247" t="s">
        <v>417</v>
      </c>
      <c r="E752" s="251" t="s">
        <v>36</v>
      </c>
      <c r="F752" s="252" t="s">
        <v>1252</v>
      </c>
      <c r="G752" s="226"/>
      <c r="H752" s="253">
        <v>4153.8919999999998</v>
      </c>
      <c r="I752" s="230"/>
      <c r="J752" s="226"/>
      <c r="K752" s="226"/>
      <c r="L752" s="231"/>
      <c r="M752" s="232"/>
      <c r="N752" s="233"/>
      <c r="O752" s="233"/>
      <c r="P752" s="233"/>
      <c r="Q752" s="233"/>
      <c r="R752" s="233"/>
      <c r="S752" s="233"/>
      <c r="T752" s="234"/>
      <c r="AT752" s="235" t="s">
        <v>417</v>
      </c>
      <c r="AU752" s="235" t="s">
        <v>94</v>
      </c>
      <c r="AV752" s="13" t="s">
        <v>87</v>
      </c>
      <c r="AW752" s="13" t="s">
        <v>43</v>
      </c>
      <c r="AX752" s="13" t="s">
        <v>23</v>
      </c>
      <c r="AY752" s="235" t="s">
        <v>406</v>
      </c>
    </row>
    <row r="753" spans="2:65" s="1" customFormat="1" ht="22.5" customHeight="1" x14ac:dyDescent="0.3">
      <c r="B753" s="37"/>
      <c r="C753" s="201" t="s">
        <v>1253</v>
      </c>
      <c r="D753" s="201" t="s">
        <v>410</v>
      </c>
      <c r="E753" s="202" t="s">
        <v>1254</v>
      </c>
      <c r="F753" s="203" t="s">
        <v>1255</v>
      </c>
      <c r="G753" s="204" t="s">
        <v>413</v>
      </c>
      <c r="H753" s="205">
        <v>1038.473</v>
      </c>
      <c r="I753" s="206"/>
      <c r="J753" s="207">
        <f>ROUND(I753*H753,2)</f>
        <v>0</v>
      </c>
      <c r="K753" s="203" t="s">
        <v>414</v>
      </c>
      <c r="L753" s="57"/>
      <c r="M753" s="208" t="s">
        <v>36</v>
      </c>
      <c r="N753" s="209" t="s">
        <v>50</v>
      </c>
      <c r="O753" s="38"/>
      <c r="P753" s="210">
        <f>O753*H753</f>
        <v>0</v>
      </c>
      <c r="Q753" s="210">
        <v>0</v>
      </c>
      <c r="R753" s="210">
        <f>Q753*H753</f>
        <v>0</v>
      </c>
      <c r="S753" s="210">
        <v>0</v>
      </c>
      <c r="T753" s="211">
        <f>S753*H753</f>
        <v>0</v>
      </c>
      <c r="AR753" s="19" t="s">
        <v>415</v>
      </c>
      <c r="AT753" s="19" t="s">
        <v>410</v>
      </c>
      <c r="AU753" s="19" t="s">
        <v>94</v>
      </c>
      <c r="AY753" s="19" t="s">
        <v>406</v>
      </c>
      <c r="BE753" s="212">
        <f>IF(N753="základní",J753,0)</f>
        <v>0</v>
      </c>
      <c r="BF753" s="212">
        <f>IF(N753="snížená",J753,0)</f>
        <v>0</v>
      </c>
      <c r="BG753" s="212">
        <f>IF(N753="zákl. přenesená",J753,0)</f>
        <v>0</v>
      </c>
      <c r="BH753" s="212">
        <f>IF(N753="sníž. přenesená",J753,0)</f>
        <v>0</v>
      </c>
      <c r="BI753" s="212">
        <f>IF(N753="nulová",J753,0)</f>
        <v>0</v>
      </c>
      <c r="BJ753" s="19" t="s">
        <v>23</v>
      </c>
      <c r="BK753" s="212">
        <f>ROUND(I753*H753,2)</f>
        <v>0</v>
      </c>
      <c r="BL753" s="19" t="s">
        <v>415</v>
      </c>
      <c r="BM753" s="19" t="s">
        <v>1256</v>
      </c>
    </row>
    <row r="754" spans="2:65" s="13" customFormat="1" x14ac:dyDescent="0.3">
      <c r="B754" s="225"/>
      <c r="C754" s="226"/>
      <c r="D754" s="247" t="s">
        <v>417</v>
      </c>
      <c r="E754" s="251" t="s">
        <v>36</v>
      </c>
      <c r="F754" s="252" t="s">
        <v>1257</v>
      </c>
      <c r="G754" s="226"/>
      <c r="H754" s="253">
        <v>1038.473</v>
      </c>
      <c r="I754" s="230"/>
      <c r="J754" s="226"/>
      <c r="K754" s="226"/>
      <c r="L754" s="231"/>
      <c r="M754" s="232"/>
      <c r="N754" s="233"/>
      <c r="O754" s="233"/>
      <c r="P754" s="233"/>
      <c r="Q754" s="233"/>
      <c r="R754" s="233"/>
      <c r="S754" s="233"/>
      <c r="T754" s="234"/>
      <c r="AT754" s="235" t="s">
        <v>417</v>
      </c>
      <c r="AU754" s="235" t="s">
        <v>94</v>
      </c>
      <c r="AV754" s="13" t="s">
        <v>87</v>
      </c>
      <c r="AW754" s="13" t="s">
        <v>43</v>
      </c>
      <c r="AX754" s="13" t="s">
        <v>23</v>
      </c>
      <c r="AY754" s="235" t="s">
        <v>406</v>
      </c>
    </row>
    <row r="755" spans="2:65" s="1" customFormat="1" ht="22.5" customHeight="1" x14ac:dyDescent="0.3">
      <c r="B755" s="37"/>
      <c r="C755" s="201" t="s">
        <v>1258</v>
      </c>
      <c r="D755" s="201" t="s">
        <v>410</v>
      </c>
      <c r="E755" s="202" t="s">
        <v>1259</v>
      </c>
      <c r="F755" s="203" t="s">
        <v>1260</v>
      </c>
      <c r="G755" s="204" t="s">
        <v>413</v>
      </c>
      <c r="H755" s="205">
        <v>461.54399999999998</v>
      </c>
      <c r="I755" s="206"/>
      <c r="J755" s="207">
        <f>ROUND(I755*H755,2)</f>
        <v>0</v>
      </c>
      <c r="K755" s="203" t="s">
        <v>414</v>
      </c>
      <c r="L755" s="57"/>
      <c r="M755" s="208" t="s">
        <v>36</v>
      </c>
      <c r="N755" s="209" t="s">
        <v>50</v>
      </c>
      <c r="O755" s="38"/>
      <c r="P755" s="210">
        <f>O755*H755</f>
        <v>0</v>
      </c>
      <c r="Q755" s="210">
        <v>8.2199999999999999E-3</v>
      </c>
      <c r="R755" s="210">
        <f>Q755*H755</f>
        <v>3.7938916799999998</v>
      </c>
      <c r="S755" s="210">
        <v>0</v>
      </c>
      <c r="T755" s="211">
        <f>S755*H755</f>
        <v>0</v>
      </c>
      <c r="AR755" s="19" t="s">
        <v>415</v>
      </c>
      <c r="AT755" s="19" t="s">
        <v>410</v>
      </c>
      <c r="AU755" s="19" t="s">
        <v>94</v>
      </c>
      <c r="AY755" s="19" t="s">
        <v>406</v>
      </c>
      <c r="BE755" s="212">
        <f>IF(N755="základní",J755,0)</f>
        <v>0</v>
      </c>
      <c r="BF755" s="212">
        <f>IF(N755="snížená",J755,0)</f>
        <v>0</v>
      </c>
      <c r="BG755" s="212">
        <f>IF(N755="zákl. přenesená",J755,0)</f>
        <v>0</v>
      </c>
      <c r="BH755" s="212">
        <f>IF(N755="sníž. přenesená",J755,0)</f>
        <v>0</v>
      </c>
      <c r="BI755" s="212">
        <f>IF(N755="nulová",J755,0)</f>
        <v>0</v>
      </c>
      <c r="BJ755" s="19" t="s">
        <v>23</v>
      </c>
      <c r="BK755" s="212">
        <f>ROUND(I755*H755,2)</f>
        <v>0</v>
      </c>
      <c r="BL755" s="19" t="s">
        <v>415</v>
      </c>
      <c r="BM755" s="19" t="s">
        <v>1261</v>
      </c>
    </row>
    <row r="756" spans="2:65" s="13" customFormat="1" x14ac:dyDescent="0.3">
      <c r="B756" s="225"/>
      <c r="C756" s="226"/>
      <c r="D756" s="247" t="s">
        <v>417</v>
      </c>
      <c r="E756" s="251" t="s">
        <v>36</v>
      </c>
      <c r="F756" s="252" t="s">
        <v>1262</v>
      </c>
      <c r="G756" s="226"/>
      <c r="H756" s="253">
        <v>461.54399999999998</v>
      </c>
      <c r="I756" s="230"/>
      <c r="J756" s="226"/>
      <c r="K756" s="226"/>
      <c r="L756" s="231"/>
      <c r="M756" s="232"/>
      <c r="N756" s="233"/>
      <c r="O756" s="233"/>
      <c r="P756" s="233"/>
      <c r="Q756" s="233"/>
      <c r="R756" s="233"/>
      <c r="S756" s="233"/>
      <c r="T756" s="234"/>
      <c r="AT756" s="235" t="s">
        <v>417</v>
      </c>
      <c r="AU756" s="235" t="s">
        <v>94</v>
      </c>
      <c r="AV756" s="13" t="s">
        <v>87</v>
      </c>
      <c r="AW756" s="13" t="s">
        <v>43</v>
      </c>
      <c r="AX756" s="13" t="s">
        <v>23</v>
      </c>
      <c r="AY756" s="235" t="s">
        <v>406</v>
      </c>
    </row>
    <row r="757" spans="2:65" s="1" customFormat="1" ht="31.5" customHeight="1" x14ac:dyDescent="0.3">
      <c r="B757" s="37"/>
      <c r="C757" s="201" t="s">
        <v>1263</v>
      </c>
      <c r="D757" s="201" t="s">
        <v>410</v>
      </c>
      <c r="E757" s="202" t="s">
        <v>1264</v>
      </c>
      <c r="F757" s="203" t="s">
        <v>1265</v>
      </c>
      <c r="G757" s="204" t="s">
        <v>413</v>
      </c>
      <c r="H757" s="205">
        <v>18.103000000000002</v>
      </c>
      <c r="I757" s="206"/>
      <c r="J757" s="207">
        <f>ROUND(I757*H757,2)</f>
        <v>0</v>
      </c>
      <c r="K757" s="203" t="s">
        <v>414</v>
      </c>
      <c r="L757" s="57"/>
      <c r="M757" s="208" t="s">
        <v>36</v>
      </c>
      <c r="N757" s="209" t="s">
        <v>50</v>
      </c>
      <c r="O757" s="38"/>
      <c r="P757" s="210">
        <f>O757*H757</f>
        <v>0</v>
      </c>
      <c r="Q757" s="210">
        <v>0</v>
      </c>
      <c r="R757" s="210">
        <f>Q757*H757</f>
        <v>0</v>
      </c>
      <c r="S757" s="210">
        <v>0</v>
      </c>
      <c r="T757" s="211">
        <f>S757*H757</f>
        <v>0</v>
      </c>
      <c r="AR757" s="19" t="s">
        <v>415</v>
      </c>
      <c r="AT757" s="19" t="s">
        <v>410</v>
      </c>
      <c r="AU757" s="19" t="s">
        <v>94</v>
      </c>
      <c r="AY757" s="19" t="s">
        <v>406</v>
      </c>
      <c r="BE757" s="212">
        <f>IF(N757="základní",J757,0)</f>
        <v>0</v>
      </c>
      <c r="BF757" s="212">
        <f>IF(N757="snížená",J757,0)</f>
        <v>0</v>
      </c>
      <c r="BG757" s="212">
        <f>IF(N757="zákl. přenesená",J757,0)</f>
        <v>0</v>
      </c>
      <c r="BH757" s="212">
        <f>IF(N757="sníž. přenesená",J757,0)</f>
        <v>0</v>
      </c>
      <c r="BI757" s="212">
        <f>IF(N757="nulová",J757,0)</f>
        <v>0</v>
      </c>
      <c r="BJ757" s="19" t="s">
        <v>23</v>
      </c>
      <c r="BK757" s="212">
        <f>ROUND(I757*H757,2)</f>
        <v>0</v>
      </c>
      <c r="BL757" s="19" t="s">
        <v>415</v>
      </c>
      <c r="BM757" s="19" t="s">
        <v>1266</v>
      </c>
    </row>
    <row r="758" spans="2:65" s="12" customFormat="1" x14ac:dyDescent="0.3">
      <c r="B758" s="213"/>
      <c r="C758" s="214"/>
      <c r="D758" s="215" t="s">
        <v>417</v>
      </c>
      <c r="E758" s="216" t="s">
        <v>36</v>
      </c>
      <c r="F758" s="217" t="s">
        <v>1267</v>
      </c>
      <c r="G758" s="214"/>
      <c r="H758" s="218" t="s">
        <v>36</v>
      </c>
      <c r="I758" s="219"/>
      <c r="J758" s="214"/>
      <c r="K758" s="214"/>
      <c r="L758" s="220"/>
      <c r="M758" s="221"/>
      <c r="N758" s="222"/>
      <c r="O758" s="222"/>
      <c r="P758" s="222"/>
      <c r="Q758" s="222"/>
      <c r="R758" s="222"/>
      <c r="S758" s="222"/>
      <c r="T758" s="223"/>
      <c r="AT758" s="224" t="s">
        <v>417</v>
      </c>
      <c r="AU758" s="224" t="s">
        <v>94</v>
      </c>
      <c r="AV758" s="12" t="s">
        <v>23</v>
      </c>
      <c r="AW758" s="12" t="s">
        <v>43</v>
      </c>
      <c r="AX758" s="12" t="s">
        <v>79</v>
      </c>
      <c r="AY758" s="224" t="s">
        <v>406</v>
      </c>
    </row>
    <row r="759" spans="2:65" s="13" customFormat="1" x14ac:dyDescent="0.3">
      <c r="B759" s="225"/>
      <c r="C759" s="226"/>
      <c r="D759" s="215" t="s">
        <v>417</v>
      </c>
      <c r="E759" s="227" t="s">
        <v>36</v>
      </c>
      <c r="F759" s="228" t="s">
        <v>1268</v>
      </c>
      <c r="G759" s="226"/>
      <c r="H759" s="229">
        <v>18.103000000000002</v>
      </c>
      <c r="I759" s="230"/>
      <c r="J759" s="226"/>
      <c r="K759" s="226"/>
      <c r="L759" s="231"/>
      <c r="M759" s="232"/>
      <c r="N759" s="233"/>
      <c r="O759" s="233"/>
      <c r="P759" s="233"/>
      <c r="Q759" s="233"/>
      <c r="R759" s="233"/>
      <c r="S759" s="233"/>
      <c r="T759" s="234"/>
      <c r="AT759" s="235" t="s">
        <v>417</v>
      </c>
      <c r="AU759" s="235" t="s">
        <v>94</v>
      </c>
      <c r="AV759" s="13" t="s">
        <v>87</v>
      </c>
      <c r="AW759" s="13" t="s">
        <v>43</v>
      </c>
      <c r="AX759" s="13" t="s">
        <v>79</v>
      </c>
      <c r="AY759" s="235" t="s">
        <v>406</v>
      </c>
    </row>
    <row r="760" spans="2:65" s="14" customFormat="1" x14ac:dyDescent="0.3">
      <c r="B760" s="236"/>
      <c r="C760" s="237"/>
      <c r="D760" s="247" t="s">
        <v>417</v>
      </c>
      <c r="E760" s="248" t="s">
        <v>355</v>
      </c>
      <c r="F760" s="249" t="s">
        <v>421</v>
      </c>
      <c r="G760" s="237"/>
      <c r="H760" s="250">
        <v>18.103000000000002</v>
      </c>
      <c r="I760" s="241"/>
      <c r="J760" s="237"/>
      <c r="K760" s="237"/>
      <c r="L760" s="242"/>
      <c r="M760" s="243"/>
      <c r="N760" s="244"/>
      <c r="O760" s="244"/>
      <c r="P760" s="244"/>
      <c r="Q760" s="244"/>
      <c r="R760" s="244"/>
      <c r="S760" s="244"/>
      <c r="T760" s="245"/>
      <c r="AT760" s="246" t="s">
        <v>417</v>
      </c>
      <c r="AU760" s="246" t="s">
        <v>94</v>
      </c>
      <c r="AV760" s="14" t="s">
        <v>415</v>
      </c>
      <c r="AW760" s="14" t="s">
        <v>43</v>
      </c>
      <c r="AX760" s="14" t="s">
        <v>23</v>
      </c>
      <c r="AY760" s="246" t="s">
        <v>406</v>
      </c>
    </row>
    <row r="761" spans="2:65" s="1" customFormat="1" ht="22.5" customHeight="1" x14ac:dyDescent="0.3">
      <c r="B761" s="37"/>
      <c r="C761" s="201" t="s">
        <v>1269</v>
      </c>
      <c r="D761" s="201" t="s">
        <v>410</v>
      </c>
      <c r="E761" s="202" t="s">
        <v>1270</v>
      </c>
      <c r="F761" s="203" t="s">
        <v>1271</v>
      </c>
      <c r="G761" s="204" t="s">
        <v>413</v>
      </c>
      <c r="H761" s="205">
        <v>575.36099999999999</v>
      </c>
      <c r="I761" s="206"/>
      <c r="J761" s="207">
        <f>ROUND(I761*H761,2)</f>
        <v>0</v>
      </c>
      <c r="K761" s="203" t="s">
        <v>414</v>
      </c>
      <c r="L761" s="57"/>
      <c r="M761" s="208" t="s">
        <v>36</v>
      </c>
      <c r="N761" s="209" t="s">
        <v>50</v>
      </c>
      <c r="O761" s="38"/>
      <c r="P761" s="210">
        <f>O761*H761</f>
        <v>0</v>
      </c>
      <c r="Q761" s="210">
        <v>0</v>
      </c>
      <c r="R761" s="210">
        <f>Q761*H761</f>
        <v>0</v>
      </c>
      <c r="S761" s="210">
        <v>0</v>
      </c>
      <c r="T761" s="211">
        <f>S761*H761</f>
        <v>0</v>
      </c>
      <c r="AR761" s="19" t="s">
        <v>415</v>
      </c>
      <c r="AT761" s="19" t="s">
        <v>410</v>
      </c>
      <c r="AU761" s="19" t="s">
        <v>94</v>
      </c>
      <c r="AY761" s="19" t="s">
        <v>406</v>
      </c>
      <c r="BE761" s="212">
        <f>IF(N761="základní",J761,0)</f>
        <v>0</v>
      </c>
      <c r="BF761" s="212">
        <f>IF(N761="snížená",J761,0)</f>
        <v>0</v>
      </c>
      <c r="BG761" s="212">
        <f>IF(N761="zákl. přenesená",J761,0)</f>
        <v>0</v>
      </c>
      <c r="BH761" s="212">
        <f>IF(N761="sníž. přenesená",J761,0)</f>
        <v>0</v>
      </c>
      <c r="BI761" s="212">
        <f>IF(N761="nulová",J761,0)</f>
        <v>0</v>
      </c>
      <c r="BJ761" s="19" t="s">
        <v>23</v>
      </c>
      <c r="BK761" s="212">
        <f>ROUND(I761*H761,2)</f>
        <v>0</v>
      </c>
      <c r="BL761" s="19" t="s">
        <v>415</v>
      </c>
      <c r="BM761" s="19" t="s">
        <v>1272</v>
      </c>
    </row>
    <row r="762" spans="2:65" s="12" customFormat="1" x14ac:dyDescent="0.3">
      <c r="B762" s="213"/>
      <c r="C762" s="214"/>
      <c r="D762" s="215" t="s">
        <v>417</v>
      </c>
      <c r="E762" s="216" t="s">
        <v>36</v>
      </c>
      <c r="F762" s="217" t="s">
        <v>1273</v>
      </c>
      <c r="G762" s="214"/>
      <c r="H762" s="218" t="s">
        <v>36</v>
      </c>
      <c r="I762" s="219"/>
      <c r="J762" s="214"/>
      <c r="K762" s="214"/>
      <c r="L762" s="220"/>
      <c r="M762" s="221"/>
      <c r="N762" s="222"/>
      <c r="O762" s="222"/>
      <c r="P762" s="222"/>
      <c r="Q762" s="222"/>
      <c r="R762" s="222"/>
      <c r="S762" s="222"/>
      <c r="T762" s="223"/>
      <c r="AT762" s="224" t="s">
        <v>417</v>
      </c>
      <c r="AU762" s="224" t="s">
        <v>94</v>
      </c>
      <c r="AV762" s="12" t="s">
        <v>23</v>
      </c>
      <c r="AW762" s="12" t="s">
        <v>43</v>
      </c>
      <c r="AX762" s="12" t="s">
        <v>79</v>
      </c>
      <c r="AY762" s="224" t="s">
        <v>406</v>
      </c>
    </row>
    <row r="763" spans="2:65" s="12" customFormat="1" x14ac:dyDescent="0.3">
      <c r="B763" s="213"/>
      <c r="C763" s="214"/>
      <c r="D763" s="215" t="s">
        <v>417</v>
      </c>
      <c r="E763" s="216" t="s">
        <v>36</v>
      </c>
      <c r="F763" s="217" t="s">
        <v>1274</v>
      </c>
      <c r="G763" s="214"/>
      <c r="H763" s="218" t="s">
        <v>36</v>
      </c>
      <c r="I763" s="219"/>
      <c r="J763" s="214"/>
      <c r="K763" s="214"/>
      <c r="L763" s="220"/>
      <c r="M763" s="221"/>
      <c r="N763" s="222"/>
      <c r="O763" s="222"/>
      <c r="P763" s="222"/>
      <c r="Q763" s="222"/>
      <c r="R763" s="222"/>
      <c r="S763" s="222"/>
      <c r="T763" s="223"/>
      <c r="AT763" s="224" t="s">
        <v>417</v>
      </c>
      <c r="AU763" s="224" t="s">
        <v>94</v>
      </c>
      <c r="AV763" s="12" t="s">
        <v>23</v>
      </c>
      <c r="AW763" s="12" t="s">
        <v>43</v>
      </c>
      <c r="AX763" s="12" t="s">
        <v>79</v>
      </c>
      <c r="AY763" s="224" t="s">
        <v>406</v>
      </c>
    </row>
    <row r="764" spans="2:65" s="13" customFormat="1" x14ac:dyDescent="0.3">
      <c r="B764" s="225"/>
      <c r="C764" s="226"/>
      <c r="D764" s="215" t="s">
        <v>417</v>
      </c>
      <c r="E764" s="227" t="s">
        <v>364</v>
      </c>
      <c r="F764" s="228" t="s">
        <v>1275</v>
      </c>
      <c r="G764" s="226"/>
      <c r="H764" s="229">
        <v>10082.308000000001</v>
      </c>
      <c r="I764" s="230"/>
      <c r="J764" s="226"/>
      <c r="K764" s="226"/>
      <c r="L764" s="231"/>
      <c r="M764" s="232"/>
      <c r="N764" s="233"/>
      <c r="O764" s="233"/>
      <c r="P764" s="233"/>
      <c r="Q764" s="233"/>
      <c r="R764" s="233"/>
      <c r="S764" s="233"/>
      <c r="T764" s="234"/>
      <c r="AT764" s="235" t="s">
        <v>417</v>
      </c>
      <c r="AU764" s="235" t="s">
        <v>94</v>
      </c>
      <c r="AV764" s="13" t="s">
        <v>87</v>
      </c>
      <c r="AW764" s="13" t="s">
        <v>43</v>
      </c>
      <c r="AX764" s="13" t="s">
        <v>79</v>
      </c>
      <c r="AY764" s="235" t="s">
        <v>406</v>
      </c>
    </row>
    <row r="765" spans="2:65" s="13" customFormat="1" x14ac:dyDescent="0.3">
      <c r="B765" s="225"/>
      <c r="C765" s="226"/>
      <c r="D765" s="247" t="s">
        <v>417</v>
      </c>
      <c r="E765" s="251" t="s">
        <v>36</v>
      </c>
      <c r="F765" s="252" t="s">
        <v>1276</v>
      </c>
      <c r="G765" s="226"/>
      <c r="H765" s="253">
        <v>575.36099999999999</v>
      </c>
      <c r="I765" s="230"/>
      <c r="J765" s="226"/>
      <c r="K765" s="226"/>
      <c r="L765" s="231"/>
      <c r="M765" s="232"/>
      <c r="N765" s="233"/>
      <c r="O765" s="233"/>
      <c r="P765" s="233"/>
      <c r="Q765" s="233"/>
      <c r="R765" s="233"/>
      <c r="S765" s="233"/>
      <c r="T765" s="234"/>
      <c r="AT765" s="235" t="s">
        <v>417</v>
      </c>
      <c r="AU765" s="235" t="s">
        <v>94</v>
      </c>
      <c r="AV765" s="13" t="s">
        <v>87</v>
      </c>
      <c r="AW765" s="13" t="s">
        <v>43</v>
      </c>
      <c r="AX765" s="13" t="s">
        <v>23</v>
      </c>
      <c r="AY765" s="235" t="s">
        <v>406</v>
      </c>
    </row>
    <row r="766" spans="2:65" s="1" customFormat="1" ht="22.5" customHeight="1" x14ac:dyDescent="0.3">
      <c r="B766" s="37"/>
      <c r="C766" s="201" t="s">
        <v>1277</v>
      </c>
      <c r="D766" s="201" t="s">
        <v>410</v>
      </c>
      <c r="E766" s="202" t="s">
        <v>1278</v>
      </c>
      <c r="F766" s="203" t="s">
        <v>1279</v>
      </c>
      <c r="G766" s="204" t="s">
        <v>413</v>
      </c>
      <c r="H766" s="205">
        <v>30.282</v>
      </c>
      <c r="I766" s="206"/>
      <c r="J766" s="207">
        <f>ROUND(I766*H766,2)</f>
        <v>0</v>
      </c>
      <c r="K766" s="203" t="s">
        <v>414</v>
      </c>
      <c r="L766" s="57"/>
      <c r="M766" s="208" t="s">
        <v>36</v>
      </c>
      <c r="N766" s="209" t="s">
        <v>50</v>
      </c>
      <c r="O766" s="38"/>
      <c r="P766" s="210">
        <f>O766*H766</f>
        <v>0</v>
      </c>
      <c r="Q766" s="210">
        <v>0</v>
      </c>
      <c r="R766" s="210">
        <f>Q766*H766</f>
        <v>0</v>
      </c>
      <c r="S766" s="210">
        <v>0</v>
      </c>
      <c r="T766" s="211">
        <f>S766*H766</f>
        <v>0</v>
      </c>
      <c r="AR766" s="19" t="s">
        <v>415</v>
      </c>
      <c r="AT766" s="19" t="s">
        <v>410</v>
      </c>
      <c r="AU766" s="19" t="s">
        <v>94</v>
      </c>
      <c r="AY766" s="19" t="s">
        <v>406</v>
      </c>
      <c r="BE766" s="212">
        <f>IF(N766="základní",J766,0)</f>
        <v>0</v>
      </c>
      <c r="BF766" s="212">
        <f>IF(N766="snížená",J766,0)</f>
        <v>0</v>
      </c>
      <c r="BG766" s="212">
        <f>IF(N766="zákl. přenesená",J766,0)</f>
        <v>0</v>
      </c>
      <c r="BH766" s="212">
        <f>IF(N766="sníž. přenesená",J766,0)</f>
        <v>0</v>
      </c>
      <c r="BI766" s="212">
        <f>IF(N766="nulová",J766,0)</f>
        <v>0</v>
      </c>
      <c r="BJ766" s="19" t="s">
        <v>23</v>
      </c>
      <c r="BK766" s="212">
        <f>ROUND(I766*H766,2)</f>
        <v>0</v>
      </c>
      <c r="BL766" s="19" t="s">
        <v>415</v>
      </c>
      <c r="BM766" s="19" t="s">
        <v>1280</v>
      </c>
    </row>
    <row r="767" spans="2:65" s="13" customFormat="1" x14ac:dyDescent="0.3">
      <c r="B767" s="225"/>
      <c r="C767" s="226"/>
      <c r="D767" s="247" t="s">
        <v>417</v>
      </c>
      <c r="E767" s="251" t="s">
        <v>36</v>
      </c>
      <c r="F767" s="252" t="s">
        <v>1281</v>
      </c>
      <c r="G767" s="226"/>
      <c r="H767" s="253">
        <v>30.282</v>
      </c>
      <c r="I767" s="230"/>
      <c r="J767" s="226"/>
      <c r="K767" s="226"/>
      <c r="L767" s="231"/>
      <c r="M767" s="232"/>
      <c r="N767" s="233"/>
      <c r="O767" s="233"/>
      <c r="P767" s="233"/>
      <c r="Q767" s="233"/>
      <c r="R767" s="233"/>
      <c r="S767" s="233"/>
      <c r="T767" s="234"/>
      <c r="AT767" s="235" t="s">
        <v>417</v>
      </c>
      <c r="AU767" s="235" t="s">
        <v>94</v>
      </c>
      <c r="AV767" s="13" t="s">
        <v>87</v>
      </c>
      <c r="AW767" s="13" t="s">
        <v>43</v>
      </c>
      <c r="AX767" s="13" t="s">
        <v>23</v>
      </c>
      <c r="AY767" s="235" t="s">
        <v>406</v>
      </c>
    </row>
    <row r="768" spans="2:65" s="1" customFormat="1" ht="22.5" customHeight="1" x14ac:dyDescent="0.3">
      <c r="B768" s="37"/>
      <c r="C768" s="201" t="s">
        <v>1282</v>
      </c>
      <c r="D768" s="201" t="s">
        <v>410</v>
      </c>
      <c r="E768" s="202" t="s">
        <v>1283</v>
      </c>
      <c r="F768" s="203" t="s">
        <v>1284</v>
      </c>
      <c r="G768" s="204" t="s">
        <v>413</v>
      </c>
      <c r="H768" s="205">
        <v>135.875</v>
      </c>
      <c r="I768" s="206"/>
      <c r="J768" s="207">
        <f>ROUND(I768*H768,2)</f>
        <v>0</v>
      </c>
      <c r="K768" s="203" t="s">
        <v>414</v>
      </c>
      <c r="L768" s="57"/>
      <c r="M768" s="208" t="s">
        <v>36</v>
      </c>
      <c r="N768" s="209" t="s">
        <v>50</v>
      </c>
      <c r="O768" s="38"/>
      <c r="P768" s="210">
        <f>O768*H768</f>
        <v>0</v>
      </c>
      <c r="Q768" s="210">
        <v>0</v>
      </c>
      <c r="R768" s="210">
        <f>Q768*H768</f>
        <v>0</v>
      </c>
      <c r="S768" s="210">
        <v>0</v>
      </c>
      <c r="T768" s="211">
        <f>S768*H768</f>
        <v>0</v>
      </c>
      <c r="AR768" s="19" t="s">
        <v>415</v>
      </c>
      <c r="AT768" s="19" t="s">
        <v>410</v>
      </c>
      <c r="AU768" s="19" t="s">
        <v>94</v>
      </c>
      <c r="AY768" s="19" t="s">
        <v>406</v>
      </c>
      <c r="BE768" s="212">
        <f>IF(N768="základní",J768,0)</f>
        <v>0</v>
      </c>
      <c r="BF768" s="212">
        <f>IF(N768="snížená",J768,0)</f>
        <v>0</v>
      </c>
      <c r="BG768" s="212">
        <f>IF(N768="zákl. přenesená",J768,0)</f>
        <v>0</v>
      </c>
      <c r="BH768" s="212">
        <f>IF(N768="sníž. přenesená",J768,0)</f>
        <v>0</v>
      </c>
      <c r="BI768" s="212">
        <f>IF(N768="nulová",J768,0)</f>
        <v>0</v>
      </c>
      <c r="BJ768" s="19" t="s">
        <v>23</v>
      </c>
      <c r="BK768" s="212">
        <f>ROUND(I768*H768,2)</f>
        <v>0</v>
      </c>
      <c r="BL768" s="19" t="s">
        <v>415</v>
      </c>
      <c r="BM768" s="19" t="s">
        <v>1285</v>
      </c>
    </row>
    <row r="769" spans="2:65" s="13" customFormat="1" x14ac:dyDescent="0.3">
      <c r="B769" s="225"/>
      <c r="C769" s="226"/>
      <c r="D769" s="215" t="s">
        <v>417</v>
      </c>
      <c r="E769" s="227" t="s">
        <v>36</v>
      </c>
      <c r="F769" s="228" t="s">
        <v>1286</v>
      </c>
      <c r="G769" s="226"/>
      <c r="H769" s="229">
        <v>1430.259</v>
      </c>
      <c r="I769" s="230"/>
      <c r="J769" s="226"/>
      <c r="K769" s="226"/>
      <c r="L769" s="231"/>
      <c r="M769" s="232"/>
      <c r="N769" s="233"/>
      <c r="O769" s="233"/>
      <c r="P769" s="233"/>
      <c r="Q769" s="233"/>
      <c r="R769" s="233"/>
      <c r="S769" s="233"/>
      <c r="T769" s="234"/>
      <c r="AT769" s="235" t="s">
        <v>417</v>
      </c>
      <c r="AU769" s="235" t="s">
        <v>94</v>
      </c>
      <c r="AV769" s="13" t="s">
        <v>87</v>
      </c>
      <c r="AW769" s="13" t="s">
        <v>43</v>
      </c>
      <c r="AX769" s="13" t="s">
        <v>79</v>
      </c>
      <c r="AY769" s="235" t="s">
        <v>406</v>
      </c>
    </row>
    <row r="770" spans="2:65" s="14" customFormat="1" x14ac:dyDescent="0.3">
      <c r="B770" s="236"/>
      <c r="C770" s="237"/>
      <c r="D770" s="215" t="s">
        <v>417</v>
      </c>
      <c r="E770" s="238" t="s">
        <v>340</v>
      </c>
      <c r="F770" s="239" t="s">
        <v>421</v>
      </c>
      <c r="G770" s="237"/>
      <c r="H770" s="240">
        <v>1430.259</v>
      </c>
      <c r="I770" s="241"/>
      <c r="J770" s="237"/>
      <c r="K770" s="237"/>
      <c r="L770" s="242"/>
      <c r="M770" s="243"/>
      <c r="N770" s="244"/>
      <c r="O770" s="244"/>
      <c r="P770" s="244"/>
      <c r="Q770" s="244"/>
      <c r="R770" s="244"/>
      <c r="S770" s="244"/>
      <c r="T770" s="245"/>
      <c r="AT770" s="246" t="s">
        <v>417</v>
      </c>
      <c r="AU770" s="246" t="s">
        <v>94</v>
      </c>
      <c r="AV770" s="14" t="s">
        <v>415</v>
      </c>
      <c r="AW770" s="14" t="s">
        <v>43</v>
      </c>
      <c r="AX770" s="14" t="s">
        <v>79</v>
      </c>
      <c r="AY770" s="246" t="s">
        <v>406</v>
      </c>
    </row>
    <row r="771" spans="2:65" s="13" customFormat="1" x14ac:dyDescent="0.3">
      <c r="B771" s="225"/>
      <c r="C771" s="226"/>
      <c r="D771" s="247" t="s">
        <v>417</v>
      </c>
      <c r="E771" s="251" t="s">
        <v>36</v>
      </c>
      <c r="F771" s="252" t="s">
        <v>1287</v>
      </c>
      <c r="G771" s="226"/>
      <c r="H771" s="253">
        <v>135.875</v>
      </c>
      <c r="I771" s="230"/>
      <c r="J771" s="226"/>
      <c r="K771" s="226"/>
      <c r="L771" s="231"/>
      <c r="M771" s="232"/>
      <c r="N771" s="233"/>
      <c r="O771" s="233"/>
      <c r="P771" s="233"/>
      <c r="Q771" s="233"/>
      <c r="R771" s="233"/>
      <c r="S771" s="233"/>
      <c r="T771" s="234"/>
      <c r="AT771" s="235" t="s">
        <v>417</v>
      </c>
      <c r="AU771" s="235" t="s">
        <v>94</v>
      </c>
      <c r="AV771" s="13" t="s">
        <v>87</v>
      </c>
      <c r="AW771" s="13" t="s">
        <v>43</v>
      </c>
      <c r="AX771" s="13" t="s">
        <v>23</v>
      </c>
      <c r="AY771" s="235" t="s">
        <v>406</v>
      </c>
    </row>
    <row r="772" spans="2:65" s="1" customFormat="1" ht="22.5" customHeight="1" x14ac:dyDescent="0.3">
      <c r="B772" s="37"/>
      <c r="C772" s="201" t="s">
        <v>1288</v>
      </c>
      <c r="D772" s="201" t="s">
        <v>410</v>
      </c>
      <c r="E772" s="202" t="s">
        <v>1289</v>
      </c>
      <c r="F772" s="203" t="s">
        <v>1290</v>
      </c>
      <c r="G772" s="204" t="s">
        <v>413</v>
      </c>
      <c r="H772" s="205">
        <v>7.1509999999999998</v>
      </c>
      <c r="I772" s="206"/>
      <c r="J772" s="207">
        <f>ROUND(I772*H772,2)</f>
        <v>0</v>
      </c>
      <c r="K772" s="203" t="s">
        <v>414</v>
      </c>
      <c r="L772" s="57"/>
      <c r="M772" s="208" t="s">
        <v>36</v>
      </c>
      <c r="N772" s="209" t="s">
        <v>50</v>
      </c>
      <c r="O772" s="38"/>
      <c r="P772" s="210">
        <f>O772*H772</f>
        <v>0</v>
      </c>
      <c r="Q772" s="210">
        <v>0</v>
      </c>
      <c r="R772" s="210">
        <f>Q772*H772</f>
        <v>0</v>
      </c>
      <c r="S772" s="210">
        <v>0</v>
      </c>
      <c r="T772" s="211">
        <f>S772*H772</f>
        <v>0</v>
      </c>
      <c r="AR772" s="19" t="s">
        <v>415</v>
      </c>
      <c r="AT772" s="19" t="s">
        <v>410</v>
      </c>
      <c r="AU772" s="19" t="s">
        <v>94</v>
      </c>
      <c r="AY772" s="19" t="s">
        <v>406</v>
      </c>
      <c r="BE772" s="212">
        <f>IF(N772="základní",J772,0)</f>
        <v>0</v>
      </c>
      <c r="BF772" s="212">
        <f>IF(N772="snížená",J772,0)</f>
        <v>0</v>
      </c>
      <c r="BG772" s="212">
        <f>IF(N772="zákl. přenesená",J772,0)</f>
        <v>0</v>
      </c>
      <c r="BH772" s="212">
        <f>IF(N772="sníž. přenesená",J772,0)</f>
        <v>0</v>
      </c>
      <c r="BI772" s="212">
        <f>IF(N772="nulová",J772,0)</f>
        <v>0</v>
      </c>
      <c r="BJ772" s="19" t="s">
        <v>23</v>
      </c>
      <c r="BK772" s="212">
        <f>ROUND(I772*H772,2)</f>
        <v>0</v>
      </c>
      <c r="BL772" s="19" t="s">
        <v>415</v>
      </c>
      <c r="BM772" s="19" t="s">
        <v>1291</v>
      </c>
    </row>
    <row r="773" spans="2:65" s="13" customFormat="1" x14ac:dyDescent="0.3">
      <c r="B773" s="225"/>
      <c r="C773" s="226"/>
      <c r="D773" s="247" t="s">
        <v>417</v>
      </c>
      <c r="E773" s="251" t="s">
        <v>36</v>
      </c>
      <c r="F773" s="252" t="s">
        <v>1292</v>
      </c>
      <c r="G773" s="226"/>
      <c r="H773" s="253">
        <v>7.1509999999999998</v>
      </c>
      <c r="I773" s="230"/>
      <c r="J773" s="226"/>
      <c r="K773" s="226"/>
      <c r="L773" s="231"/>
      <c r="M773" s="232"/>
      <c r="N773" s="233"/>
      <c r="O773" s="233"/>
      <c r="P773" s="233"/>
      <c r="Q773" s="233"/>
      <c r="R773" s="233"/>
      <c r="S773" s="233"/>
      <c r="T773" s="234"/>
      <c r="AT773" s="235" t="s">
        <v>417</v>
      </c>
      <c r="AU773" s="235" t="s">
        <v>94</v>
      </c>
      <c r="AV773" s="13" t="s">
        <v>87</v>
      </c>
      <c r="AW773" s="13" t="s">
        <v>43</v>
      </c>
      <c r="AX773" s="13" t="s">
        <v>23</v>
      </c>
      <c r="AY773" s="235" t="s">
        <v>406</v>
      </c>
    </row>
    <row r="774" spans="2:65" s="1" customFormat="1" ht="22.5" customHeight="1" x14ac:dyDescent="0.3">
      <c r="B774" s="37"/>
      <c r="C774" s="201" t="s">
        <v>1293</v>
      </c>
      <c r="D774" s="201" t="s">
        <v>410</v>
      </c>
      <c r="E774" s="202" t="s">
        <v>424</v>
      </c>
      <c r="F774" s="203" t="s">
        <v>425</v>
      </c>
      <c r="G774" s="204" t="s">
        <v>413</v>
      </c>
      <c r="H774" s="205">
        <v>4722.76</v>
      </c>
      <c r="I774" s="206"/>
      <c r="J774" s="207">
        <f>ROUND(I774*H774,2)</f>
        <v>0</v>
      </c>
      <c r="K774" s="203" t="s">
        <v>414</v>
      </c>
      <c r="L774" s="57"/>
      <c r="M774" s="208" t="s">
        <v>36</v>
      </c>
      <c r="N774" s="209" t="s">
        <v>50</v>
      </c>
      <c r="O774" s="38"/>
      <c r="P774" s="210">
        <f>O774*H774</f>
        <v>0</v>
      </c>
      <c r="Q774" s="210">
        <v>0</v>
      </c>
      <c r="R774" s="210">
        <f>Q774*H774</f>
        <v>0</v>
      </c>
      <c r="S774" s="210">
        <v>0</v>
      </c>
      <c r="T774" s="211">
        <f>S774*H774</f>
        <v>0</v>
      </c>
      <c r="AR774" s="19" t="s">
        <v>415</v>
      </c>
      <c r="AT774" s="19" t="s">
        <v>410</v>
      </c>
      <c r="AU774" s="19" t="s">
        <v>94</v>
      </c>
      <c r="AY774" s="19" t="s">
        <v>406</v>
      </c>
      <c r="BE774" s="212">
        <f>IF(N774="základní",J774,0)</f>
        <v>0</v>
      </c>
      <c r="BF774" s="212">
        <f>IF(N774="snížená",J774,0)</f>
        <v>0</v>
      </c>
      <c r="BG774" s="212">
        <f>IF(N774="zákl. přenesená",J774,0)</f>
        <v>0</v>
      </c>
      <c r="BH774" s="212">
        <f>IF(N774="sníž. přenesená",J774,0)</f>
        <v>0</v>
      </c>
      <c r="BI774" s="212">
        <f>IF(N774="nulová",J774,0)</f>
        <v>0</v>
      </c>
      <c r="BJ774" s="19" t="s">
        <v>23</v>
      </c>
      <c r="BK774" s="212">
        <f>ROUND(I774*H774,2)</f>
        <v>0</v>
      </c>
      <c r="BL774" s="19" t="s">
        <v>415</v>
      </c>
      <c r="BM774" s="19" t="s">
        <v>1294</v>
      </c>
    </row>
    <row r="775" spans="2:65" s="13" customFormat="1" x14ac:dyDescent="0.3">
      <c r="B775" s="225"/>
      <c r="C775" s="226"/>
      <c r="D775" s="215" t="s">
        <v>417</v>
      </c>
      <c r="E775" s="227" t="s">
        <v>36</v>
      </c>
      <c r="F775" s="228" t="s">
        <v>1295</v>
      </c>
      <c r="G775" s="226"/>
      <c r="H775" s="229">
        <v>3292.76</v>
      </c>
      <c r="I775" s="230"/>
      <c r="J775" s="226"/>
      <c r="K775" s="226"/>
      <c r="L775" s="231"/>
      <c r="M775" s="232"/>
      <c r="N775" s="233"/>
      <c r="O775" s="233"/>
      <c r="P775" s="233"/>
      <c r="Q775" s="233"/>
      <c r="R775" s="233"/>
      <c r="S775" s="233"/>
      <c r="T775" s="234"/>
      <c r="AT775" s="235" t="s">
        <v>417</v>
      </c>
      <c r="AU775" s="235" t="s">
        <v>94</v>
      </c>
      <c r="AV775" s="13" t="s">
        <v>87</v>
      </c>
      <c r="AW775" s="13" t="s">
        <v>43</v>
      </c>
      <c r="AX775" s="13" t="s">
        <v>79</v>
      </c>
      <c r="AY775" s="235" t="s">
        <v>406</v>
      </c>
    </row>
    <row r="776" spans="2:65" s="13" customFormat="1" ht="27" x14ac:dyDescent="0.3">
      <c r="B776" s="225"/>
      <c r="C776" s="226"/>
      <c r="D776" s="215" t="s">
        <v>417</v>
      </c>
      <c r="E776" s="227" t="s">
        <v>36</v>
      </c>
      <c r="F776" s="228" t="s">
        <v>1296</v>
      </c>
      <c r="G776" s="226"/>
      <c r="H776" s="229">
        <v>1430</v>
      </c>
      <c r="I776" s="230"/>
      <c r="J776" s="226"/>
      <c r="K776" s="226"/>
      <c r="L776" s="231"/>
      <c r="M776" s="232"/>
      <c r="N776" s="233"/>
      <c r="O776" s="233"/>
      <c r="P776" s="233"/>
      <c r="Q776" s="233"/>
      <c r="R776" s="233"/>
      <c r="S776" s="233"/>
      <c r="T776" s="234"/>
      <c r="AT776" s="235" t="s">
        <v>417</v>
      </c>
      <c r="AU776" s="235" t="s">
        <v>94</v>
      </c>
      <c r="AV776" s="13" t="s">
        <v>87</v>
      </c>
      <c r="AW776" s="13" t="s">
        <v>43</v>
      </c>
      <c r="AX776" s="13" t="s">
        <v>79</v>
      </c>
      <c r="AY776" s="235" t="s">
        <v>406</v>
      </c>
    </row>
    <row r="777" spans="2:65" s="14" customFormat="1" x14ac:dyDescent="0.3">
      <c r="B777" s="236"/>
      <c r="C777" s="237"/>
      <c r="D777" s="247" t="s">
        <v>417</v>
      </c>
      <c r="E777" s="248" t="s">
        <v>36</v>
      </c>
      <c r="F777" s="249" t="s">
        <v>421</v>
      </c>
      <c r="G777" s="237"/>
      <c r="H777" s="250">
        <v>4722.76</v>
      </c>
      <c r="I777" s="241"/>
      <c r="J777" s="237"/>
      <c r="K777" s="237"/>
      <c r="L777" s="242"/>
      <c r="M777" s="243"/>
      <c r="N777" s="244"/>
      <c r="O777" s="244"/>
      <c r="P777" s="244"/>
      <c r="Q777" s="244"/>
      <c r="R777" s="244"/>
      <c r="S777" s="244"/>
      <c r="T777" s="245"/>
      <c r="AT777" s="246" t="s">
        <v>417</v>
      </c>
      <c r="AU777" s="246" t="s">
        <v>94</v>
      </c>
      <c r="AV777" s="14" t="s">
        <v>415</v>
      </c>
      <c r="AW777" s="14" t="s">
        <v>43</v>
      </c>
      <c r="AX777" s="14" t="s">
        <v>23</v>
      </c>
      <c r="AY777" s="246" t="s">
        <v>406</v>
      </c>
    </row>
    <row r="778" spans="2:65" s="1" customFormat="1" ht="22.5" customHeight="1" x14ac:dyDescent="0.3">
      <c r="B778" s="37"/>
      <c r="C778" s="201" t="s">
        <v>1297</v>
      </c>
      <c r="D778" s="201" t="s">
        <v>410</v>
      </c>
      <c r="E778" s="202" t="s">
        <v>1298</v>
      </c>
      <c r="F778" s="203" t="s">
        <v>1299</v>
      </c>
      <c r="G778" s="204" t="s">
        <v>413</v>
      </c>
      <c r="H778" s="205">
        <v>100</v>
      </c>
      <c r="I778" s="206"/>
      <c r="J778" s="207">
        <f>ROUND(I778*H778,2)</f>
        <v>0</v>
      </c>
      <c r="K778" s="203" t="s">
        <v>414</v>
      </c>
      <c r="L778" s="57"/>
      <c r="M778" s="208" t="s">
        <v>36</v>
      </c>
      <c r="N778" s="209" t="s">
        <v>50</v>
      </c>
      <c r="O778" s="38"/>
      <c r="P778" s="210">
        <f>O778*H778</f>
        <v>0</v>
      </c>
      <c r="Q778" s="210">
        <v>0</v>
      </c>
      <c r="R778" s="210">
        <f>Q778*H778</f>
        <v>0</v>
      </c>
      <c r="S778" s="210">
        <v>0</v>
      </c>
      <c r="T778" s="211">
        <f>S778*H778</f>
        <v>0</v>
      </c>
      <c r="AR778" s="19" t="s">
        <v>415</v>
      </c>
      <c r="AT778" s="19" t="s">
        <v>410</v>
      </c>
      <c r="AU778" s="19" t="s">
        <v>94</v>
      </c>
      <c r="AY778" s="19" t="s">
        <v>406</v>
      </c>
      <c r="BE778" s="212">
        <f>IF(N778="základní",J778,0)</f>
        <v>0</v>
      </c>
      <c r="BF778" s="212">
        <f>IF(N778="snížená",J778,0)</f>
        <v>0</v>
      </c>
      <c r="BG778" s="212">
        <f>IF(N778="zákl. přenesená",J778,0)</f>
        <v>0</v>
      </c>
      <c r="BH778" s="212">
        <f>IF(N778="sníž. přenesená",J778,0)</f>
        <v>0</v>
      </c>
      <c r="BI778" s="212">
        <f>IF(N778="nulová",J778,0)</f>
        <v>0</v>
      </c>
      <c r="BJ778" s="19" t="s">
        <v>23</v>
      </c>
      <c r="BK778" s="212">
        <f>ROUND(I778*H778,2)</f>
        <v>0</v>
      </c>
      <c r="BL778" s="19" t="s">
        <v>415</v>
      </c>
      <c r="BM778" s="19" t="s">
        <v>1300</v>
      </c>
    </row>
    <row r="779" spans="2:65" s="13" customFormat="1" x14ac:dyDescent="0.3">
      <c r="B779" s="225"/>
      <c r="C779" s="226"/>
      <c r="D779" s="247" t="s">
        <v>417</v>
      </c>
      <c r="E779" s="251" t="s">
        <v>36</v>
      </c>
      <c r="F779" s="252" t="s">
        <v>1301</v>
      </c>
      <c r="G779" s="226"/>
      <c r="H779" s="253">
        <v>100</v>
      </c>
      <c r="I779" s="230"/>
      <c r="J779" s="226"/>
      <c r="K779" s="226"/>
      <c r="L779" s="231"/>
      <c r="M779" s="232"/>
      <c r="N779" s="233"/>
      <c r="O779" s="233"/>
      <c r="P779" s="233"/>
      <c r="Q779" s="233"/>
      <c r="R779" s="233"/>
      <c r="S779" s="233"/>
      <c r="T779" s="234"/>
      <c r="AT779" s="235" t="s">
        <v>417</v>
      </c>
      <c r="AU779" s="235" t="s">
        <v>94</v>
      </c>
      <c r="AV779" s="13" t="s">
        <v>87</v>
      </c>
      <c r="AW779" s="13" t="s">
        <v>43</v>
      </c>
      <c r="AX779" s="13" t="s">
        <v>23</v>
      </c>
      <c r="AY779" s="235" t="s">
        <v>406</v>
      </c>
    </row>
    <row r="780" spans="2:65" s="1" customFormat="1" ht="22.5" customHeight="1" x14ac:dyDescent="0.3">
      <c r="B780" s="37"/>
      <c r="C780" s="201" t="s">
        <v>1302</v>
      </c>
      <c r="D780" s="201" t="s">
        <v>410</v>
      </c>
      <c r="E780" s="202" t="s">
        <v>1303</v>
      </c>
      <c r="F780" s="203" t="s">
        <v>1304</v>
      </c>
      <c r="G780" s="204" t="s">
        <v>413</v>
      </c>
      <c r="H780" s="205">
        <v>100</v>
      </c>
      <c r="I780" s="206"/>
      <c r="J780" s="207">
        <f>ROUND(I780*H780,2)</f>
        <v>0</v>
      </c>
      <c r="K780" s="203" t="s">
        <v>36</v>
      </c>
      <c r="L780" s="57"/>
      <c r="M780" s="208" t="s">
        <v>36</v>
      </c>
      <c r="N780" s="209" t="s">
        <v>50</v>
      </c>
      <c r="O780" s="38"/>
      <c r="P780" s="210">
        <f>O780*H780</f>
        <v>0</v>
      </c>
      <c r="Q780" s="210">
        <v>0</v>
      </c>
      <c r="R780" s="210">
        <f>Q780*H780</f>
        <v>0</v>
      </c>
      <c r="S780" s="210">
        <v>0</v>
      </c>
      <c r="T780" s="211">
        <f>S780*H780</f>
        <v>0</v>
      </c>
      <c r="AR780" s="19" t="s">
        <v>415</v>
      </c>
      <c r="AT780" s="19" t="s">
        <v>410</v>
      </c>
      <c r="AU780" s="19" t="s">
        <v>94</v>
      </c>
      <c r="AY780" s="19" t="s">
        <v>406</v>
      </c>
      <c r="BE780" s="212">
        <f>IF(N780="základní",J780,0)</f>
        <v>0</v>
      </c>
      <c r="BF780" s="212">
        <f>IF(N780="snížená",J780,0)</f>
        <v>0</v>
      </c>
      <c r="BG780" s="212">
        <f>IF(N780="zákl. přenesená",J780,0)</f>
        <v>0</v>
      </c>
      <c r="BH780" s="212">
        <f>IF(N780="sníž. přenesená",J780,0)</f>
        <v>0</v>
      </c>
      <c r="BI780" s="212">
        <f>IF(N780="nulová",J780,0)</f>
        <v>0</v>
      </c>
      <c r="BJ780" s="19" t="s">
        <v>23</v>
      </c>
      <c r="BK780" s="212">
        <f>ROUND(I780*H780,2)</f>
        <v>0</v>
      </c>
      <c r="BL780" s="19" t="s">
        <v>415</v>
      </c>
      <c r="BM780" s="19" t="s">
        <v>1305</v>
      </c>
    </row>
    <row r="781" spans="2:65" s="1" customFormat="1" ht="22.5" customHeight="1" x14ac:dyDescent="0.3">
      <c r="B781" s="37"/>
      <c r="C781" s="201" t="s">
        <v>1306</v>
      </c>
      <c r="D781" s="201" t="s">
        <v>410</v>
      </c>
      <c r="E781" s="202" t="s">
        <v>1131</v>
      </c>
      <c r="F781" s="203" t="s">
        <v>1132</v>
      </c>
      <c r="G781" s="204" t="s">
        <v>413</v>
      </c>
      <c r="H781" s="205">
        <v>6.7859999999999996</v>
      </c>
      <c r="I781" s="206"/>
      <c r="J781" s="207">
        <f>ROUND(I781*H781,2)</f>
        <v>0</v>
      </c>
      <c r="K781" s="203" t="s">
        <v>414</v>
      </c>
      <c r="L781" s="57"/>
      <c r="M781" s="208" t="s">
        <v>36</v>
      </c>
      <c r="N781" s="209" t="s">
        <v>50</v>
      </c>
      <c r="O781" s="38"/>
      <c r="P781" s="210">
        <f>O781*H781</f>
        <v>0</v>
      </c>
      <c r="Q781" s="210">
        <v>0</v>
      </c>
      <c r="R781" s="210">
        <f>Q781*H781</f>
        <v>0</v>
      </c>
      <c r="S781" s="210">
        <v>0</v>
      </c>
      <c r="T781" s="211">
        <f>S781*H781</f>
        <v>0</v>
      </c>
      <c r="AR781" s="19" t="s">
        <v>415</v>
      </c>
      <c r="AT781" s="19" t="s">
        <v>410</v>
      </c>
      <c r="AU781" s="19" t="s">
        <v>94</v>
      </c>
      <c r="AY781" s="19" t="s">
        <v>406</v>
      </c>
      <c r="BE781" s="212">
        <f>IF(N781="základní",J781,0)</f>
        <v>0</v>
      </c>
      <c r="BF781" s="212">
        <f>IF(N781="snížená",J781,0)</f>
        <v>0</v>
      </c>
      <c r="BG781" s="212">
        <f>IF(N781="zákl. přenesená",J781,0)</f>
        <v>0</v>
      </c>
      <c r="BH781" s="212">
        <f>IF(N781="sníž. přenesená",J781,0)</f>
        <v>0</v>
      </c>
      <c r="BI781" s="212">
        <f>IF(N781="nulová",J781,0)</f>
        <v>0</v>
      </c>
      <c r="BJ781" s="19" t="s">
        <v>23</v>
      </c>
      <c r="BK781" s="212">
        <f>ROUND(I781*H781,2)</f>
        <v>0</v>
      </c>
      <c r="BL781" s="19" t="s">
        <v>415</v>
      </c>
      <c r="BM781" s="19" t="s">
        <v>1307</v>
      </c>
    </row>
    <row r="782" spans="2:65" s="13" customFormat="1" x14ac:dyDescent="0.3">
      <c r="B782" s="225"/>
      <c r="C782" s="226"/>
      <c r="D782" s="247" t="s">
        <v>417</v>
      </c>
      <c r="E782" s="251" t="s">
        <v>36</v>
      </c>
      <c r="F782" s="252" t="s">
        <v>1308</v>
      </c>
      <c r="G782" s="226"/>
      <c r="H782" s="253">
        <v>6.7859999999999996</v>
      </c>
      <c r="I782" s="230"/>
      <c r="J782" s="226"/>
      <c r="K782" s="226"/>
      <c r="L782" s="231"/>
      <c r="M782" s="232"/>
      <c r="N782" s="233"/>
      <c r="O782" s="233"/>
      <c r="P782" s="233"/>
      <c r="Q782" s="233"/>
      <c r="R782" s="233"/>
      <c r="S782" s="233"/>
      <c r="T782" s="234"/>
      <c r="AT782" s="235" t="s">
        <v>417</v>
      </c>
      <c r="AU782" s="235" t="s">
        <v>94</v>
      </c>
      <c r="AV782" s="13" t="s">
        <v>87</v>
      </c>
      <c r="AW782" s="13" t="s">
        <v>43</v>
      </c>
      <c r="AX782" s="13" t="s">
        <v>23</v>
      </c>
      <c r="AY782" s="235" t="s">
        <v>406</v>
      </c>
    </row>
    <row r="783" spans="2:65" s="1" customFormat="1" ht="22.5" customHeight="1" x14ac:dyDescent="0.3">
      <c r="B783" s="37"/>
      <c r="C783" s="201" t="s">
        <v>1309</v>
      </c>
      <c r="D783" s="201" t="s">
        <v>410</v>
      </c>
      <c r="E783" s="202" t="s">
        <v>547</v>
      </c>
      <c r="F783" s="203" t="s">
        <v>548</v>
      </c>
      <c r="G783" s="204" t="s">
        <v>413</v>
      </c>
      <c r="H783" s="205">
        <v>5020.2150000000001</v>
      </c>
      <c r="I783" s="206"/>
      <c r="J783" s="207">
        <f>ROUND(I783*H783,2)</f>
        <v>0</v>
      </c>
      <c r="K783" s="203" t="s">
        <v>414</v>
      </c>
      <c r="L783" s="57"/>
      <c r="M783" s="208" t="s">
        <v>36</v>
      </c>
      <c r="N783" s="209" t="s">
        <v>50</v>
      </c>
      <c r="O783" s="38"/>
      <c r="P783" s="210">
        <f>O783*H783</f>
        <v>0</v>
      </c>
      <c r="Q783" s="210">
        <v>0</v>
      </c>
      <c r="R783" s="210">
        <f>Q783*H783</f>
        <v>0</v>
      </c>
      <c r="S783" s="210">
        <v>0</v>
      </c>
      <c r="T783" s="211">
        <f>S783*H783</f>
        <v>0</v>
      </c>
      <c r="AR783" s="19" t="s">
        <v>415</v>
      </c>
      <c r="AT783" s="19" t="s">
        <v>410</v>
      </c>
      <c r="AU783" s="19" t="s">
        <v>94</v>
      </c>
      <c r="AY783" s="19" t="s">
        <v>406</v>
      </c>
      <c r="BE783" s="212">
        <f>IF(N783="základní",J783,0)</f>
        <v>0</v>
      </c>
      <c r="BF783" s="212">
        <f>IF(N783="snížená",J783,0)</f>
        <v>0</v>
      </c>
      <c r="BG783" s="212">
        <f>IF(N783="zákl. přenesená",J783,0)</f>
        <v>0</v>
      </c>
      <c r="BH783" s="212">
        <f>IF(N783="sníž. přenesená",J783,0)</f>
        <v>0</v>
      </c>
      <c r="BI783" s="212">
        <f>IF(N783="nulová",J783,0)</f>
        <v>0</v>
      </c>
      <c r="BJ783" s="19" t="s">
        <v>23</v>
      </c>
      <c r="BK783" s="212">
        <f>ROUND(I783*H783,2)</f>
        <v>0</v>
      </c>
      <c r="BL783" s="19" t="s">
        <v>415</v>
      </c>
      <c r="BM783" s="19" t="s">
        <v>1310</v>
      </c>
    </row>
    <row r="784" spans="2:65" s="12" customFormat="1" x14ac:dyDescent="0.3">
      <c r="B784" s="213"/>
      <c r="C784" s="214"/>
      <c r="D784" s="215" t="s">
        <v>417</v>
      </c>
      <c r="E784" s="216" t="s">
        <v>36</v>
      </c>
      <c r="F784" s="217" t="s">
        <v>1311</v>
      </c>
      <c r="G784" s="214"/>
      <c r="H784" s="218" t="s">
        <v>36</v>
      </c>
      <c r="I784" s="219"/>
      <c r="J784" s="214"/>
      <c r="K784" s="214"/>
      <c r="L784" s="220"/>
      <c r="M784" s="221"/>
      <c r="N784" s="222"/>
      <c r="O784" s="222"/>
      <c r="P784" s="222"/>
      <c r="Q784" s="222"/>
      <c r="R784" s="222"/>
      <c r="S784" s="222"/>
      <c r="T784" s="223"/>
      <c r="AT784" s="224" t="s">
        <v>417</v>
      </c>
      <c r="AU784" s="224" t="s">
        <v>94</v>
      </c>
      <c r="AV784" s="12" t="s">
        <v>23</v>
      </c>
      <c r="AW784" s="12" t="s">
        <v>43</v>
      </c>
      <c r="AX784" s="12" t="s">
        <v>79</v>
      </c>
      <c r="AY784" s="224" t="s">
        <v>406</v>
      </c>
    </row>
    <row r="785" spans="2:65" s="12" customFormat="1" x14ac:dyDescent="0.3">
      <c r="B785" s="213"/>
      <c r="C785" s="214"/>
      <c r="D785" s="215" t="s">
        <v>417</v>
      </c>
      <c r="E785" s="216" t="s">
        <v>36</v>
      </c>
      <c r="F785" s="217" t="s">
        <v>1200</v>
      </c>
      <c r="G785" s="214"/>
      <c r="H785" s="218" t="s">
        <v>36</v>
      </c>
      <c r="I785" s="219"/>
      <c r="J785" s="214"/>
      <c r="K785" s="214"/>
      <c r="L785" s="220"/>
      <c r="M785" s="221"/>
      <c r="N785" s="222"/>
      <c r="O785" s="222"/>
      <c r="P785" s="222"/>
      <c r="Q785" s="222"/>
      <c r="R785" s="222"/>
      <c r="S785" s="222"/>
      <c r="T785" s="223"/>
      <c r="AT785" s="224" t="s">
        <v>417</v>
      </c>
      <c r="AU785" s="224" t="s">
        <v>94</v>
      </c>
      <c r="AV785" s="12" t="s">
        <v>23</v>
      </c>
      <c r="AW785" s="12" t="s">
        <v>43</v>
      </c>
      <c r="AX785" s="12" t="s">
        <v>79</v>
      </c>
      <c r="AY785" s="224" t="s">
        <v>406</v>
      </c>
    </row>
    <row r="786" spans="2:65" s="12" customFormat="1" x14ac:dyDescent="0.3">
      <c r="B786" s="213"/>
      <c r="C786" s="214"/>
      <c r="D786" s="215" t="s">
        <v>417</v>
      </c>
      <c r="E786" s="216" t="s">
        <v>36</v>
      </c>
      <c r="F786" s="217" t="s">
        <v>1312</v>
      </c>
      <c r="G786" s="214"/>
      <c r="H786" s="218" t="s">
        <v>36</v>
      </c>
      <c r="I786" s="219"/>
      <c r="J786" s="214"/>
      <c r="K786" s="214"/>
      <c r="L786" s="220"/>
      <c r="M786" s="221"/>
      <c r="N786" s="222"/>
      <c r="O786" s="222"/>
      <c r="P786" s="222"/>
      <c r="Q786" s="222"/>
      <c r="R786" s="222"/>
      <c r="S786" s="222"/>
      <c r="T786" s="223"/>
      <c r="AT786" s="224" t="s">
        <v>417</v>
      </c>
      <c r="AU786" s="224" t="s">
        <v>94</v>
      </c>
      <c r="AV786" s="12" t="s">
        <v>23</v>
      </c>
      <c r="AW786" s="12" t="s">
        <v>43</v>
      </c>
      <c r="AX786" s="12" t="s">
        <v>79</v>
      </c>
      <c r="AY786" s="224" t="s">
        <v>406</v>
      </c>
    </row>
    <row r="787" spans="2:65" s="13" customFormat="1" x14ac:dyDescent="0.3">
      <c r="B787" s="225"/>
      <c r="C787" s="226"/>
      <c r="D787" s="215" t="s">
        <v>417</v>
      </c>
      <c r="E787" s="227" t="s">
        <v>36</v>
      </c>
      <c r="F787" s="228" t="s">
        <v>1313</v>
      </c>
      <c r="G787" s="226"/>
      <c r="H787" s="229">
        <v>10082.308000000001</v>
      </c>
      <c r="I787" s="230"/>
      <c r="J787" s="226"/>
      <c r="K787" s="226"/>
      <c r="L787" s="231"/>
      <c r="M787" s="232"/>
      <c r="N787" s="233"/>
      <c r="O787" s="233"/>
      <c r="P787" s="233"/>
      <c r="Q787" s="233"/>
      <c r="R787" s="233"/>
      <c r="S787" s="233"/>
      <c r="T787" s="234"/>
      <c r="AT787" s="235" t="s">
        <v>417</v>
      </c>
      <c r="AU787" s="235" t="s">
        <v>94</v>
      </c>
      <c r="AV787" s="13" t="s">
        <v>87</v>
      </c>
      <c r="AW787" s="13" t="s">
        <v>43</v>
      </c>
      <c r="AX787" s="13" t="s">
        <v>79</v>
      </c>
      <c r="AY787" s="235" t="s">
        <v>406</v>
      </c>
    </row>
    <row r="788" spans="2:65" s="13" customFormat="1" x14ac:dyDescent="0.3">
      <c r="B788" s="225"/>
      <c r="C788" s="226"/>
      <c r="D788" s="215" t="s">
        <v>417</v>
      </c>
      <c r="E788" s="227" t="s">
        <v>36</v>
      </c>
      <c r="F788" s="228" t="s">
        <v>1308</v>
      </c>
      <c r="G788" s="226"/>
      <c r="H788" s="229">
        <v>6.7859999999999996</v>
      </c>
      <c r="I788" s="230"/>
      <c r="J788" s="226"/>
      <c r="K788" s="226"/>
      <c r="L788" s="231"/>
      <c r="M788" s="232"/>
      <c r="N788" s="233"/>
      <c r="O788" s="233"/>
      <c r="P788" s="233"/>
      <c r="Q788" s="233"/>
      <c r="R788" s="233"/>
      <c r="S788" s="233"/>
      <c r="T788" s="234"/>
      <c r="AT788" s="235" t="s">
        <v>417</v>
      </c>
      <c r="AU788" s="235" t="s">
        <v>94</v>
      </c>
      <c r="AV788" s="13" t="s">
        <v>87</v>
      </c>
      <c r="AW788" s="13" t="s">
        <v>43</v>
      </c>
      <c r="AX788" s="13" t="s">
        <v>79</v>
      </c>
      <c r="AY788" s="235" t="s">
        <v>406</v>
      </c>
    </row>
    <row r="789" spans="2:65" s="13" customFormat="1" x14ac:dyDescent="0.3">
      <c r="B789" s="225"/>
      <c r="C789" s="226"/>
      <c r="D789" s="215" t="s">
        <v>417</v>
      </c>
      <c r="E789" s="227" t="s">
        <v>36</v>
      </c>
      <c r="F789" s="228" t="s">
        <v>1314</v>
      </c>
      <c r="G789" s="226"/>
      <c r="H789" s="229">
        <v>18.103000000000002</v>
      </c>
      <c r="I789" s="230"/>
      <c r="J789" s="226"/>
      <c r="K789" s="226"/>
      <c r="L789" s="231"/>
      <c r="M789" s="232"/>
      <c r="N789" s="233"/>
      <c r="O789" s="233"/>
      <c r="P789" s="233"/>
      <c r="Q789" s="233"/>
      <c r="R789" s="233"/>
      <c r="S789" s="233"/>
      <c r="T789" s="234"/>
      <c r="AT789" s="235" t="s">
        <v>417</v>
      </c>
      <c r="AU789" s="235" t="s">
        <v>94</v>
      </c>
      <c r="AV789" s="13" t="s">
        <v>87</v>
      </c>
      <c r="AW789" s="13" t="s">
        <v>43</v>
      </c>
      <c r="AX789" s="13" t="s">
        <v>79</v>
      </c>
      <c r="AY789" s="235" t="s">
        <v>406</v>
      </c>
    </row>
    <row r="790" spans="2:65" s="15" customFormat="1" x14ac:dyDescent="0.3">
      <c r="B790" s="254"/>
      <c r="C790" s="255"/>
      <c r="D790" s="215" t="s">
        <v>417</v>
      </c>
      <c r="E790" s="256" t="s">
        <v>36</v>
      </c>
      <c r="F790" s="257" t="s">
        <v>435</v>
      </c>
      <c r="G790" s="255"/>
      <c r="H790" s="258">
        <v>10107.197</v>
      </c>
      <c r="I790" s="259"/>
      <c r="J790" s="255"/>
      <c r="K790" s="255"/>
      <c r="L790" s="260"/>
      <c r="M790" s="261"/>
      <c r="N790" s="262"/>
      <c r="O790" s="262"/>
      <c r="P790" s="262"/>
      <c r="Q790" s="262"/>
      <c r="R790" s="262"/>
      <c r="S790" s="262"/>
      <c r="T790" s="263"/>
      <c r="AT790" s="264" t="s">
        <v>417</v>
      </c>
      <c r="AU790" s="264" t="s">
        <v>94</v>
      </c>
      <c r="AV790" s="15" t="s">
        <v>94</v>
      </c>
      <c r="AW790" s="15" t="s">
        <v>43</v>
      </c>
      <c r="AX790" s="15" t="s">
        <v>79</v>
      </c>
      <c r="AY790" s="264" t="s">
        <v>406</v>
      </c>
    </row>
    <row r="791" spans="2:65" s="12" customFormat="1" x14ac:dyDescent="0.3">
      <c r="B791" s="213"/>
      <c r="C791" s="214"/>
      <c r="D791" s="215" t="s">
        <v>417</v>
      </c>
      <c r="E791" s="216" t="s">
        <v>36</v>
      </c>
      <c r="F791" s="217" t="s">
        <v>1034</v>
      </c>
      <c r="G791" s="214"/>
      <c r="H791" s="218" t="s">
        <v>36</v>
      </c>
      <c r="I791" s="219"/>
      <c r="J791" s="214"/>
      <c r="K791" s="214"/>
      <c r="L791" s="220"/>
      <c r="M791" s="221"/>
      <c r="N791" s="222"/>
      <c r="O791" s="222"/>
      <c r="P791" s="222"/>
      <c r="Q791" s="222"/>
      <c r="R791" s="222"/>
      <c r="S791" s="222"/>
      <c r="T791" s="223"/>
      <c r="AT791" s="224" t="s">
        <v>417</v>
      </c>
      <c r="AU791" s="224" t="s">
        <v>94</v>
      </c>
      <c r="AV791" s="12" t="s">
        <v>23</v>
      </c>
      <c r="AW791" s="12" t="s">
        <v>43</v>
      </c>
      <c r="AX791" s="12" t="s">
        <v>79</v>
      </c>
      <c r="AY791" s="224" t="s">
        <v>406</v>
      </c>
    </row>
    <row r="792" spans="2:65" s="13" customFormat="1" x14ac:dyDescent="0.3">
      <c r="B792" s="225"/>
      <c r="C792" s="226"/>
      <c r="D792" s="215" t="s">
        <v>417</v>
      </c>
      <c r="E792" s="227" t="s">
        <v>36</v>
      </c>
      <c r="F792" s="228" t="s">
        <v>1315</v>
      </c>
      <c r="G792" s="226"/>
      <c r="H792" s="229">
        <v>-3292.76</v>
      </c>
      <c r="I792" s="230"/>
      <c r="J792" s="226"/>
      <c r="K792" s="226"/>
      <c r="L792" s="231"/>
      <c r="M792" s="232"/>
      <c r="N792" s="233"/>
      <c r="O792" s="233"/>
      <c r="P792" s="233"/>
      <c r="Q792" s="233"/>
      <c r="R792" s="233"/>
      <c r="S792" s="233"/>
      <c r="T792" s="234"/>
      <c r="AT792" s="235" t="s">
        <v>417</v>
      </c>
      <c r="AU792" s="235" t="s">
        <v>94</v>
      </c>
      <c r="AV792" s="13" t="s">
        <v>87</v>
      </c>
      <c r="AW792" s="13" t="s">
        <v>43</v>
      </c>
      <c r="AX792" s="13" t="s">
        <v>79</v>
      </c>
      <c r="AY792" s="235" t="s">
        <v>406</v>
      </c>
    </row>
    <row r="793" spans="2:65" s="13" customFormat="1" x14ac:dyDescent="0.3">
      <c r="B793" s="225"/>
      <c r="C793" s="226"/>
      <c r="D793" s="215" t="s">
        <v>417</v>
      </c>
      <c r="E793" s="227" t="s">
        <v>36</v>
      </c>
      <c r="F793" s="228" t="s">
        <v>1316</v>
      </c>
      <c r="G793" s="226"/>
      <c r="H793" s="229">
        <v>-100</v>
      </c>
      <c r="I793" s="230"/>
      <c r="J793" s="226"/>
      <c r="K793" s="226"/>
      <c r="L793" s="231"/>
      <c r="M793" s="232"/>
      <c r="N793" s="233"/>
      <c r="O793" s="233"/>
      <c r="P793" s="233"/>
      <c r="Q793" s="233"/>
      <c r="R793" s="233"/>
      <c r="S793" s="233"/>
      <c r="T793" s="234"/>
      <c r="AT793" s="235" t="s">
        <v>417</v>
      </c>
      <c r="AU793" s="235" t="s">
        <v>94</v>
      </c>
      <c r="AV793" s="13" t="s">
        <v>87</v>
      </c>
      <c r="AW793" s="13" t="s">
        <v>43</v>
      </c>
      <c r="AX793" s="13" t="s">
        <v>79</v>
      </c>
      <c r="AY793" s="235" t="s">
        <v>406</v>
      </c>
    </row>
    <row r="794" spans="2:65" s="13" customFormat="1" x14ac:dyDescent="0.3">
      <c r="B794" s="225"/>
      <c r="C794" s="226"/>
      <c r="D794" s="215" t="s">
        <v>417</v>
      </c>
      <c r="E794" s="227" t="s">
        <v>36</v>
      </c>
      <c r="F794" s="228" t="s">
        <v>1317</v>
      </c>
      <c r="G794" s="226"/>
      <c r="H794" s="229">
        <v>-1430</v>
      </c>
      <c r="I794" s="230"/>
      <c r="J794" s="226"/>
      <c r="K794" s="226"/>
      <c r="L794" s="231"/>
      <c r="M794" s="232"/>
      <c r="N794" s="233"/>
      <c r="O794" s="233"/>
      <c r="P794" s="233"/>
      <c r="Q794" s="233"/>
      <c r="R794" s="233"/>
      <c r="S794" s="233"/>
      <c r="T794" s="234"/>
      <c r="AT794" s="235" t="s">
        <v>417</v>
      </c>
      <c r="AU794" s="235" t="s">
        <v>94</v>
      </c>
      <c r="AV794" s="13" t="s">
        <v>87</v>
      </c>
      <c r="AW794" s="13" t="s">
        <v>43</v>
      </c>
      <c r="AX794" s="13" t="s">
        <v>79</v>
      </c>
      <c r="AY794" s="235" t="s">
        <v>406</v>
      </c>
    </row>
    <row r="795" spans="2:65" s="14" customFormat="1" x14ac:dyDescent="0.3">
      <c r="B795" s="236"/>
      <c r="C795" s="237"/>
      <c r="D795" s="215" t="s">
        <v>417</v>
      </c>
      <c r="E795" s="238" t="s">
        <v>275</v>
      </c>
      <c r="F795" s="239" t="s">
        <v>421</v>
      </c>
      <c r="G795" s="237"/>
      <c r="H795" s="240">
        <v>5284.4369999999999</v>
      </c>
      <c r="I795" s="241"/>
      <c r="J795" s="237"/>
      <c r="K795" s="237"/>
      <c r="L795" s="242"/>
      <c r="M795" s="243"/>
      <c r="N795" s="244"/>
      <c r="O795" s="244"/>
      <c r="P795" s="244"/>
      <c r="Q795" s="244"/>
      <c r="R795" s="244"/>
      <c r="S795" s="244"/>
      <c r="T795" s="245"/>
      <c r="AT795" s="246" t="s">
        <v>417</v>
      </c>
      <c r="AU795" s="246" t="s">
        <v>94</v>
      </c>
      <c r="AV795" s="14" t="s">
        <v>415</v>
      </c>
      <c r="AW795" s="14" t="s">
        <v>43</v>
      </c>
      <c r="AX795" s="14" t="s">
        <v>79</v>
      </c>
      <c r="AY795" s="246" t="s">
        <v>406</v>
      </c>
    </row>
    <row r="796" spans="2:65" s="13" customFormat="1" x14ac:dyDescent="0.3">
      <c r="B796" s="225"/>
      <c r="C796" s="226"/>
      <c r="D796" s="247" t="s">
        <v>417</v>
      </c>
      <c r="E796" s="251" t="s">
        <v>36</v>
      </c>
      <c r="F796" s="252" t="s">
        <v>1318</v>
      </c>
      <c r="G796" s="226"/>
      <c r="H796" s="253">
        <v>5020.2150000000001</v>
      </c>
      <c r="I796" s="230"/>
      <c r="J796" s="226"/>
      <c r="K796" s="226"/>
      <c r="L796" s="231"/>
      <c r="M796" s="232"/>
      <c r="N796" s="233"/>
      <c r="O796" s="233"/>
      <c r="P796" s="233"/>
      <c r="Q796" s="233"/>
      <c r="R796" s="233"/>
      <c r="S796" s="233"/>
      <c r="T796" s="234"/>
      <c r="AT796" s="235" t="s">
        <v>417</v>
      </c>
      <c r="AU796" s="235" t="s">
        <v>94</v>
      </c>
      <c r="AV796" s="13" t="s">
        <v>87</v>
      </c>
      <c r="AW796" s="13" t="s">
        <v>43</v>
      </c>
      <c r="AX796" s="13" t="s">
        <v>23</v>
      </c>
      <c r="AY796" s="235" t="s">
        <v>406</v>
      </c>
    </row>
    <row r="797" spans="2:65" s="1" customFormat="1" ht="31.5" customHeight="1" x14ac:dyDescent="0.3">
      <c r="B797" s="37"/>
      <c r="C797" s="201" t="s">
        <v>1319</v>
      </c>
      <c r="D797" s="201" t="s">
        <v>410</v>
      </c>
      <c r="E797" s="202" t="s">
        <v>551</v>
      </c>
      <c r="F797" s="203" t="s">
        <v>552</v>
      </c>
      <c r="G797" s="204" t="s">
        <v>413</v>
      </c>
      <c r="H797" s="205">
        <v>65262.794999999998</v>
      </c>
      <c r="I797" s="206"/>
      <c r="J797" s="207">
        <f>ROUND(I797*H797,2)</f>
        <v>0</v>
      </c>
      <c r="K797" s="203" t="s">
        <v>414</v>
      </c>
      <c r="L797" s="57"/>
      <c r="M797" s="208" t="s">
        <v>36</v>
      </c>
      <c r="N797" s="209" t="s">
        <v>50</v>
      </c>
      <c r="O797" s="38"/>
      <c r="P797" s="210">
        <f>O797*H797</f>
        <v>0</v>
      </c>
      <c r="Q797" s="210">
        <v>0</v>
      </c>
      <c r="R797" s="210">
        <f>Q797*H797</f>
        <v>0</v>
      </c>
      <c r="S797" s="210">
        <v>0</v>
      </c>
      <c r="T797" s="211">
        <f>S797*H797</f>
        <v>0</v>
      </c>
      <c r="AR797" s="19" t="s">
        <v>415</v>
      </c>
      <c r="AT797" s="19" t="s">
        <v>410</v>
      </c>
      <c r="AU797" s="19" t="s">
        <v>94</v>
      </c>
      <c r="AY797" s="19" t="s">
        <v>406</v>
      </c>
      <c r="BE797" s="212">
        <f>IF(N797="základní",J797,0)</f>
        <v>0</v>
      </c>
      <c r="BF797" s="212">
        <f>IF(N797="snížená",J797,0)</f>
        <v>0</v>
      </c>
      <c r="BG797" s="212">
        <f>IF(N797="zákl. přenesená",J797,0)</f>
        <v>0</v>
      </c>
      <c r="BH797" s="212">
        <f>IF(N797="sníž. přenesená",J797,0)</f>
        <v>0</v>
      </c>
      <c r="BI797" s="212">
        <f>IF(N797="nulová",J797,0)</f>
        <v>0</v>
      </c>
      <c r="BJ797" s="19" t="s">
        <v>23</v>
      </c>
      <c r="BK797" s="212">
        <f>ROUND(I797*H797,2)</f>
        <v>0</v>
      </c>
      <c r="BL797" s="19" t="s">
        <v>415</v>
      </c>
      <c r="BM797" s="19" t="s">
        <v>1320</v>
      </c>
    </row>
    <row r="798" spans="2:65" s="13" customFormat="1" x14ac:dyDescent="0.3">
      <c r="B798" s="225"/>
      <c r="C798" s="226"/>
      <c r="D798" s="247" t="s">
        <v>417</v>
      </c>
      <c r="E798" s="226"/>
      <c r="F798" s="252" t="s">
        <v>1321</v>
      </c>
      <c r="G798" s="226"/>
      <c r="H798" s="253">
        <v>65262.794999999998</v>
      </c>
      <c r="I798" s="230"/>
      <c r="J798" s="226"/>
      <c r="K798" s="226"/>
      <c r="L798" s="231"/>
      <c r="M798" s="232"/>
      <c r="N798" s="233"/>
      <c r="O798" s="233"/>
      <c r="P798" s="233"/>
      <c r="Q798" s="233"/>
      <c r="R798" s="233"/>
      <c r="S798" s="233"/>
      <c r="T798" s="234"/>
      <c r="AT798" s="235" t="s">
        <v>417</v>
      </c>
      <c r="AU798" s="235" t="s">
        <v>94</v>
      </c>
      <c r="AV798" s="13" t="s">
        <v>87</v>
      </c>
      <c r="AW798" s="13" t="s">
        <v>4</v>
      </c>
      <c r="AX798" s="13" t="s">
        <v>23</v>
      </c>
      <c r="AY798" s="235" t="s">
        <v>406</v>
      </c>
    </row>
    <row r="799" spans="2:65" s="1" customFormat="1" ht="22.5" customHeight="1" x14ac:dyDescent="0.3">
      <c r="B799" s="37"/>
      <c r="C799" s="201" t="s">
        <v>1322</v>
      </c>
      <c r="D799" s="201" t="s">
        <v>410</v>
      </c>
      <c r="E799" s="202" t="s">
        <v>577</v>
      </c>
      <c r="F799" s="203" t="s">
        <v>578</v>
      </c>
      <c r="G799" s="204" t="s">
        <v>413</v>
      </c>
      <c r="H799" s="205">
        <v>264.22199999999998</v>
      </c>
      <c r="I799" s="206"/>
      <c r="J799" s="207">
        <f>ROUND(I799*H799,2)</f>
        <v>0</v>
      </c>
      <c r="K799" s="203" t="s">
        <v>414</v>
      </c>
      <c r="L799" s="57"/>
      <c r="M799" s="208" t="s">
        <v>36</v>
      </c>
      <c r="N799" s="209" t="s">
        <v>50</v>
      </c>
      <c r="O799" s="38"/>
      <c r="P799" s="210">
        <f>O799*H799</f>
        <v>0</v>
      </c>
      <c r="Q799" s="210">
        <v>0</v>
      </c>
      <c r="R799" s="210">
        <f>Q799*H799</f>
        <v>0</v>
      </c>
      <c r="S799" s="210">
        <v>0</v>
      </c>
      <c r="T799" s="211">
        <f>S799*H799</f>
        <v>0</v>
      </c>
      <c r="AR799" s="19" t="s">
        <v>415</v>
      </c>
      <c r="AT799" s="19" t="s">
        <v>410</v>
      </c>
      <c r="AU799" s="19" t="s">
        <v>94</v>
      </c>
      <c r="AY799" s="19" t="s">
        <v>406</v>
      </c>
      <c r="BE799" s="212">
        <f>IF(N799="základní",J799,0)</f>
        <v>0</v>
      </c>
      <c r="BF799" s="212">
        <f>IF(N799="snížená",J799,0)</f>
        <v>0</v>
      </c>
      <c r="BG799" s="212">
        <f>IF(N799="zákl. přenesená",J799,0)</f>
        <v>0</v>
      </c>
      <c r="BH799" s="212">
        <f>IF(N799="sníž. přenesená",J799,0)</f>
        <v>0</v>
      </c>
      <c r="BI799" s="212">
        <f>IF(N799="nulová",J799,0)</f>
        <v>0</v>
      </c>
      <c r="BJ799" s="19" t="s">
        <v>23</v>
      </c>
      <c r="BK799" s="212">
        <f>ROUND(I799*H799,2)</f>
        <v>0</v>
      </c>
      <c r="BL799" s="19" t="s">
        <v>415</v>
      </c>
      <c r="BM799" s="19" t="s">
        <v>1323</v>
      </c>
    </row>
    <row r="800" spans="2:65" s="13" customFormat="1" x14ac:dyDescent="0.3">
      <c r="B800" s="225"/>
      <c r="C800" s="226"/>
      <c r="D800" s="247" t="s">
        <v>417</v>
      </c>
      <c r="E800" s="251" t="s">
        <v>36</v>
      </c>
      <c r="F800" s="252" t="s">
        <v>1324</v>
      </c>
      <c r="G800" s="226"/>
      <c r="H800" s="253">
        <v>264.22199999999998</v>
      </c>
      <c r="I800" s="230"/>
      <c r="J800" s="226"/>
      <c r="K800" s="226"/>
      <c r="L800" s="231"/>
      <c r="M800" s="232"/>
      <c r="N800" s="233"/>
      <c r="O800" s="233"/>
      <c r="P800" s="233"/>
      <c r="Q800" s="233"/>
      <c r="R800" s="233"/>
      <c r="S800" s="233"/>
      <c r="T800" s="234"/>
      <c r="AT800" s="235" t="s">
        <v>417</v>
      </c>
      <c r="AU800" s="235" t="s">
        <v>94</v>
      </c>
      <c r="AV800" s="13" t="s">
        <v>87</v>
      </c>
      <c r="AW800" s="13" t="s">
        <v>43</v>
      </c>
      <c r="AX800" s="13" t="s">
        <v>23</v>
      </c>
      <c r="AY800" s="235" t="s">
        <v>406</v>
      </c>
    </row>
    <row r="801" spans="2:65" s="1" customFormat="1" ht="31.5" customHeight="1" x14ac:dyDescent="0.3">
      <c r="B801" s="37"/>
      <c r="C801" s="201" t="s">
        <v>1325</v>
      </c>
      <c r="D801" s="201" t="s">
        <v>410</v>
      </c>
      <c r="E801" s="202" t="s">
        <v>581</v>
      </c>
      <c r="F801" s="203" t="s">
        <v>582</v>
      </c>
      <c r="G801" s="204" t="s">
        <v>413</v>
      </c>
      <c r="H801" s="205">
        <v>3434.886</v>
      </c>
      <c r="I801" s="206"/>
      <c r="J801" s="207">
        <f>ROUND(I801*H801,2)</f>
        <v>0</v>
      </c>
      <c r="K801" s="203" t="s">
        <v>414</v>
      </c>
      <c r="L801" s="57"/>
      <c r="M801" s="208" t="s">
        <v>36</v>
      </c>
      <c r="N801" s="209" t="s">
        <v>50</v>
      </c>
      <c r="O801" s="38"/>
      <c r="P801" s="210">
        <f>O801*H801</f>
        <v>0</v>
      </c>
      <c r="Q801" s="210">
        <v>0</v>
      </c>
      <c r="R801" s="210">
        <f>Q801*H801</f>
        <v>0</v>
      </c>
      <c r="S801" s="210">
        <v>0</v>
      </c>
      <c r="T801" s="211">
        <f>S801*H801</f>
        <v>0</v>
      </c>
      <c r="AR801" s="19" t="s">
        <v>415</v>
      </c>
      <c r="AT801" s="19" t="s">
        <v>410</v>
      </c>
      <c r="AU801" s="19" t="s">
        <v>94</v>
      </c>
      <c r="AY801" s="19" t="s">
        <v>406</v>
      </c>
      <c r="BE801" s="212">
        <f>IF(N801="základní",J801,0)</f>
        <v>0</v>
      </c>
      <c r="BF801" s="212">
        <f>IF(N801="snížená",J801,0)</f>
        <v>0</v>
      </c>
      <c r="BG801" s="212">
        <f>IF(N801="zákl. přenesená",J801,0)</f>
        <v>0</v>
      </c>
      <c r="BH801" s="212">
        <f>IF(N801="sníž. přenesená",J801,0)</f>
        <v>0</v>
      </c>
      <c r="BI801" s="212">
        <f>IF(N801="nulová",J801,0)</f>
        <v>0</v>
      </c>
      <c r="BJ801" s="19" t="s">
        <v>23</v>
      </c>
      <c r="BK801" s="212">
        <f>ROUND(I801*H801,2)</f>
        <v>0</v>
      </c>
      <c r="BL801" s="19" t="s">
        <v>415</v>
      </c>
      <c r="BM801" s="19" t="s">
        <v>1326</v>
      </c>
    </row>
    <row r="802" spans="2:65" s="13" customFormat="1" x14ac:dyDescent="0.3">
      <c r="B802" s="225"/>
      <c r="C802" s="226"/>
      <c r="D802" s="247" t="s">
        <v>417</v>
      </c>
      <c r="E802" s="226"/>
      <c r="F802" s="252" t="s">
        <v>1327</v>
      </c>
      <c r="G802" s="226"/>
      <c r="H802" s="253">
        <v>3434.886</v>
      </c>
      <c r="I802" s="230"/>
      <c r="J802" s="226"/>
      <c r="K802" s="226"/>
      <c r="L802" s="231"/>
      <c r="M802" s="232"/>
      <c r="N802" s="233"/>
      <c r="O802" s="233"/>
      <c r="P802" s="233"/>
      <c r="Q802" s="233"/>
      <c r="R802" s="233"/>
      <c r="S802" s="233"/>
      <c r="T802" s="234"/>
      <c r="AT802" s="235" t="s">
        <v>417</v>
      </c>
      <c r="AU802" s="235" t="s">
        <v>94</v>
      </c>
      <c r="AV802" s="13" t="s">
        <v>87</v>
      </c>
      <c r="AW802" s="13" t="s">
        <v>4</v>
      </c>
      <c r="AX802" s="13" t="s">
        <v>23</v>
      </c>
      <c r="AY802" s="235" t="s">
        <v>406</v>
      </c>
    </row>
    <row r="803" spans="2:65" s="1" customFormat="1" ht="22.5" customHeight="1" x14ac:dyDescent="0.3">
      <c r="B803" s="37"/>
      <c r="C803" s="201" t="s">
        <v>1328</v>
      </c>
      <c r="D803" s="201" t="s">
        <v>410</v>
      </c>
      <c r="E803" s="202" t="s">
        <v>555</v>
      </c>
      <c r="F803" s="203" t="s">
        <v>556</v>
      </c>
      <c r="G803" s="204" t="s">
        <v>413</v>
      </c>
      <c r="H803" s="205">
        <v>5284.4369999999999</v>
      </c>
      <c r="I803" s="206"/>
      <c r="J803" s="207">
        <f>ROUND(I803*H803,2)</f>
        <v>0</v>
      </c>
      <c r="K803" s="203" t="s">
        <v>36</v>
      </c>
      <c r="L803" s="57"/>
      <c r="M803" s="208" t="s">
        <v>36</v>
      </c>
      <c r="N803" s="209" t="s">
        <v>50</v>
      </c>
      <c r="O803" s="38"/>
      <c r="P803" s="210">
        <f>O803*H803</f>
        <v>0</v>
      </c>
      <c r="Q803" s="210">
        <v>0</v>
      </c>
      <c r="R803" s="210">
        <f>Q803*H803</f>
        <v>0</v>
      </c>
      <c r="S803" s="210">
        <v>0</v>
      </c>
      <c r="T803" s="211">
        <f>S803*H803</f>
        <v>0</v>
      </c>
      <c r="AR803" s="19" t="s">
        <v>415</v>
      </c>
      <c r="AT803" s="19" t="s">
        <v>410</v>
      </c>
      <c r="AU803" s="19" t="s">
        <v>94</v>
      </c>
      <c r="AY803" s="19" t="s">
        <v>406</v>
      </c>
      <c r="BE803" s="212">
        <f>IF(N803="základní",J803,0)</f>
        <v>0</v>
      </c>
      <c r="BF803" s="212">
        <f>IF(N803="snížená",J803,0)</f>
        <v>0</v>
      </c>
      <c r="BG803" s="212">
        <f>IF(N803="zákl. přenesená",J803,0)</f>
        <v>0</v>
      </c>
      <c r="BH803" s="212">
        <f>IF(N803="sníž. přenesená",J803,0)</f>
        <v>0</v>
      </c>
      <c r="BI803" s="212">
        <f>IF(N803="nulová",J803,0)</f>
        <v>0</v>
      </c>
      <c r="BJ803" s="19" t="s">
        <v>23</v>
      </c>
      <c r="BK803" s="212">
        <f>ROUND(I803*H803,2)</f>
        <v>0</v>
      </c>
      <c r="BL803" s="19" t="s">
        <v>415</v>
      </c>
      <c r="BM803" s="19" t="s">
        <v>1329</v>
      </c>
    </row>
    <row r="804" spans="2:65" s="13" customFormat="1" x14ac:dyDescent="0.3">
      <c r="B804" s="225"/>
      <c r="C804" s="226"/>
      <c r="D804" s="247" t="s">
        <v>417</v>
      </c>
      <c r="E804" s="251" t="s">
        <v>36</v>
      </c>
      <c r="F804" s="252" t="s">
        <v>275</v>
      </c>
      <c r="G804" s="226"/>
      <c r="H804" s="253">
        <v>5284.4369999999999</v>
      </c>
      <c r="I804" s="230"/>
      <c r="J804" s="226"/>
      <c r="K804" s="226"/>
      <c r="L804" s="231"/>
      <c r="M804" s="232"/>
      <c r="N804" s="233"/>
      <c r="O804" s="233"/>
      <c r="P804" s="233"/>
      <c r="Q804" s="233"/>
      <c r="R804" s="233"/>
      <c r="S804" s="233"/>
      <c r="T804" s="234"/>
      <c r="AT804" s="235" t="s">
        <v>417</v>
      </c>
      <c r="AU804" s="235" t="s">
        <v>94</v>
      </c>
      <c r="AV804" s="13" t="s">
        <v>87</v>
      </c>
      <c r="AW804" s="13" t="s">
        <v>43</v>
      </c>
      <c r="AX804" s="13" t="s">
        <v>23</v>
      </c>
      <c r="AY804" s="235" t="s">
        <v>406</v>
      </c>
    </row>
    <row r="805" spans="2:65" s="1" customFormat="1" ht="22.5" customHeight="1" x14ac:dyDescent="0.3">
      <c r="B805" s="37"/>
      <c r="C805" s="201" t="s">
        <v>1330</v>
      </c>
      <c r="D805" s="201" t="s">
        <v>410</v>
      </c>
      <c r="E805" s="202" t="s">
        <v>480</v>
      </c>
      <c r="F805" s="203" t="s">
        <v>481</v>
      </c>
      <c r="G805" s="204" t="s">
        <v>413</v>
      </c>
      <c r="H805" s="205">
        <v>3292.76</v>
      </c>
      <c r="I805" s="206"/>
      <c r="J805" s="207">
        <f>ROUND(I805*H805,2)</f>
        <v>0</v>
      </c>
      <c r="K805" s="203" t="s">
        <v>414</v>
      </c>
      <c r="L805" s="57"/>
      <c r="M805" s="208" t="s">
        <v>36</v>
      </c>
      <c r="N805" s="209" t="s">
        <v>50</v>
      </c>
      <c r="O805" s="38"/>
      <c r="P805" s="210">
        <f>O805*H805</f>
        <v>0</v>
      </c>
      <c r="Q805" s="210">
        <v>0</v>
      </c>
      <c r="R805" s="210">
        <f>Q805*H805</f>
        <v>0</v>
      </c>
      <c r="S805" s="210">
        <v>0</v>
      </c>
      <c r="T805" s="211">
        <f>S805*H805</f>
        <v>0</v>
      </c>
      <c r="AR805" s="19" t="s">
        <v>415</v>
      </c>
      <c r="AT805" s="19" t="s">
        <v>410</v>
      </c>
      <c r="AU805" s="19" t="s">
        <v>94</v>
      </c>
      <c r="AY805" s="19" t="s">
        <v>406</v>
      </c>
      <c r="BE805" s="212">
        <f>IF(N805="základní",J805,0)</f>
        <v>0</v>
      </c>
      <c r="BF805" s="212">
        <f>IF(N805="snížená",J805,0)</f>
        <v>0</v>
      </c>
      <c r="BG805" s="212">
        <f>IF(N805="zákl. přenesená",J805,0)</f>
        <v>0</v>
      </c>
      <c r="BH805" s="212">
        <f>IF(N805="sníž. přenesená",J805,0)</f>
        <v>0</v>
      </c>
      <c r="BI805" s="212">
        <f>IF(N805="nulová",J805,0)</f>
        <v>0</v>
      </c>
      <c r="BJ805" s="19" t="s">
        <v>23</v>
      </c>
      <c r="BK805" s="212">
        <f>ROUND(I805*H805,2)</f>
        <v>0</v>
      </c>
      <c r="BL805" s="19" t="s">
        <v>415</v>
      </c>
      <c r="BM805" s="19" t="s">
        <v>1331</v>
      </c>
    </row>
    <row r="806" spans="2:65" s="12" customFormat="1" x14ac:dyDescent="0.3">
      <c r="B806" s="213"/>
      <c r="C806" s="214"/>
      <c r="D806" s="215" t="s">
        <v>417</v>
      </c>
      <c r="E806" s="216" t="s">
        <v>36</v>
      </c>
      <c r="F806" s="217" t="s">
        <v>1200</v>
      </c>
      <c r="G806" s="214"/>
      <c r="H806" s="218" t="s">
        <v>36</v>
      </c>
      <c r="I806" s="219"/>
      <c r="J806" s="214"/>
      <c r="K806" s="214"/>
      <c r="L806" s="220"/>
      <c r="M806" s="221"/>
      <c r="N806" s="222"/>
      <c r="O806" s="222"/>
      <c r="P806" s="222"/>
      <c r="Q806" s="222"/>
      <c r="R806" s="222"/>
      <c r="S806" s="222"/>
      <c r="T806" s="223"/>
      <c r="AT806" s="224" t="s">
        <v>417</v>
      </c>
      <c r="AU806" s="224" t="s">
        <v>94</v>
      </c>
      <c r="AV806" s="12" t="s">
        <v>23</v>
      </c>
      <c r="AW806" s="12" t="s">
        <v>43</v>
      </c>
      <c r="AX806" s="12" t="s">
        <v>79</v>
      </c>
      <c r="AY806" s="224" t="s">
        <v>406</v>
      </c>
    </row>
    <row r="807" spans="2:65" s="12" customFormat="1" x14ac:dyDescent="0.3">
      <c r="B807" s="213"/>
      <c r="C807" s="214"/>
      <c r="D807" s="215" t="s">
        <v>417</v>
      </c>
      <c r="E807" s="216" t="s">
        <v>36</v>
      </c>
      <c r="F807" s="217" t="s">
        <v>1053</v>
      </c>
      <c r="G807" s="214"/>
      <c r="H807" s="218" t="s">
        <v>36</v>
      </c>
      <c r="I807" s="219"/>
      <c r="J807" s="214"/>
      <c r="K807" s="214"/>
      <c r="L807" s="220"/>
      <c r="M807" s="221"/>
      <c r="N807" s="222"/>
      <c r="O807" s="222"/>
      <c r="P807" s="222"/>
      <c r="Q807" s="222"/>
      <c r="R807" s="222"/>
      <c r="S807" s="222"/>
      <c r="T807" s="223"/>
      <c r="AT807" s="224" t="s">
        <v>417</v>
      </c>
      <c r="AU807" s="224" t="s">
        <v>94</v>
      </c>
      <c r="AV807" s="12" t="s">
        <v>23</v>
      </c>
      <c r="AW807" s="12" t="s">
        <v>43</v>
      </c>
      <c r="AX807" s="12" t="s">
        <v>79</v>
      </c>
      <c r="AY807" s="224" t="s">
        <v>406</v>
      </c>
    </row>
    <row r="808" spans="2:65" s="13" customFormat="1" x14ac:dyDescent="0.3">
      <c r="B808" s="225"/>
      <c r="C808" s="226"/>
      <c r="D808" s="215" t="s">
        <v>417</v>
      </c>
      <c r="E808" s="227" t="s">
        <v>36</v>
      </c>
      <c r="F808" s="228" t="s">
        <v>1230</v>
      </c>
      <c r="G808" s="226"/>
      <c r="H808" s="229">
        <v>9973.7919999999995</v>
      </c>
      <c r="I808" s="230"/>
      <c r="J808" s="226"/>
      <c r="K808" s="226"/>
      <c r="L808" s="231"/>
      <c r="M808" s="232"/>
      <c r="N808" s="233"/>
      <c r="O808" s="233"/>
      <c r="P808" s="233"/>
      <c r="Q808" s="233"/>
      <c r="R808" s="233"/>
      <c r="S808" s="233"/>
      <c r="T808" s="234"/>
      <c r="AT808" s="235" t="s">
        <v>417</v>
      </c>
      <c r="AU808" s="235" t="s">
        <v>94</v>
      </c>
      <c r="AV808" s="13" t="s">
        <v>87</v>
      </c>
      <c r="AW808" s="13" t="s">
        <v>43</v>
      </c>
      <c r="AX808" s="13" t="s">
        <v>79</v>
      </c>
      <c r="AY808" s="235" t="s">
        <v>406</v>
      </c>
    </row>
    <row r="809" spans="2:65" s="12" customFormat="1" x14ac:dyDescent="0.3">
      <c r="B809" s="213"/>
      <c r="C809" s="214"/>
      <c r="D809" s="215" t="s">
        <v>417</v>
      </c>
      <c r="E809" s="216" t="s">
        <v>36</v>
      </c>
      <c r="F809" s="217" t="s">
        <v>1332</v>
      </c>
      <c r="G809" s="214"/>
      <c r="H809" s="218" t="s">
        <v>36</v>
      </c>
      <c r="I809" s="219"/>
      <c r="J809" s="214"/>
      <c r="K809" s="214"/>
      <c r="L809" s="220"/>
      <c r="M809" s="221"/>
      <c r="N809" s="222"/>
      <c r="O809" s="222"/>
      <c r="P809" s="222"/>
      <c r="Q809" s="222"/>
      <c r="R809" s="222"/>
      <c r="S809" s="222"/>
      <c r="T809" s="223"/>
      <c r="AT809" s="224" t="s">
        <v>417</v>
      </c>
      <c r="AU809" s="224" t="s">
        <v>94</v>
      </c>
      <c r="AV809" s="12" t="s">
        <v>23</v>
      </c>
      <c r="AW809" s="12" t="s">
        <v>43</v>
      </c>
      <c r="AX809" s="12" t="s">
        <v>79</v>
      </c>
      <c r="AY809" s="224" t="s">
        <v>406</v>
      </c>
    </row>
    <row r="810" spans="2:65" s="13" customFormat="1" x14ac:dyDescent="0.3">
      <c r="B810" s="225"/>
      <c r="C810" s="226"/>
      <c r="D810" s="215" t="s">
        <v>417</v>
      </c>
      <c r="E810" s="227" t="s">
        <v>36</v>
      </c>
      <c r="F810" s="228" t="s">
        <v>1333</v>
      </c>
      <c r="G810" s="226"/>
      <c r="H810" s="229">
        <v>757.2</v>
      </c>
      <c r="I810" s="230"/>
      <c r="J810" s="226"/>
      <c r="K810" s="226"/>
      <c r="L810" s="231"/>
      <c r="M810" s="232"/>
      <c r="N810" s="233"/>
      <c r="O810" s="233"/>
      <c r="P810" s="233"/>
      <c r="Q810" s="233"/>
      <c r="R810" s="233"/>
      <c r="S810" s="233"/>
      <c r="T810" s="234"/>
      <c r="AT810" s="235" t="s">
        <v>417</v>
      </c>
      <c r="AU810" s="235" t="s">
        <v>94</v>
      </c>
      <c r="AV810" s="13" t="s">
        <v>87</v>
      </c>
      <c r="AW810" s="13" t="s">
        <v>43</v>
      </c>
      <c r="AX810" s="13" t="s">
        <v>79</v>
      </c>
      <c r="AY810" s="235" t="s">
        <v>406</v>
      </c>
    </row>
    <row r="811" spans="2:65" s="12" customFormat="1" x14ac:dyDescent="0.3">
      <c r="B811" s="213"/>
      <c r="C811" s="214"/>
      <c r="D811" s="215" t="s">
        <v>417</v>
      </c>
      <c r="E811" s="216" t="s">
        <v>36</v>
      </c>
      <c r="F811" s="217" t="s">
        <v>1055</v>
      </c>
      <c r="G811" s="214"/>
      <c r="H811" s="218" t="s">
        <v>36</v>
      </c>
      <c r="I811" s="219"/>
      <c r="J811" s="214"/>
      <c r="K811" s="214"/>
      <c r="L811" s="220"/>
      <c r="M811" s="221"/>
      <c r="N811" s="222"/>
      <c r="O811" s="222"/>
      <c r="P811" s="222"/>
      <c r="Q811" s="222"/>
      <c r="R811" s="222"/>
      <c r="S811" s="222"/>
      <c r="T811" s="223"/>
      <c r="AT811" s="224" t="s">
        <v>417</v>
      </c>
      <c r="AU811" s="224" t="s">
        <v>94</v>
      </c>
      <c r="AV811" s="12" t="s">
        <v>23</v>
      </c>
      <c r="AW811" s="12" t="s">
        <v>43</v>
      </c>
      <c r="AX811" s="12" t="s">
        <v>79</v>
      </c>
      <c r="AY811" s="224" t="s">
        <v>406</v>
      </c>
    </row>
    <row r="812" spans="2:65" s="12" customFormat="1" x14ac:dyDescent="0.3">
      <c r="B812" s="213"/>
      <c r="C812" s="214"/>
      <c r="D812" s="215" t="s">
        <v>417</v>
      </c>
      <c r="E812" s="216" t="s">
        <v>36</v>
      </c>
      <c r="F812" s="217" t="s">
        <v>1200</v>
      </c>
      <c r="G812" s="214"/>
      <c r="H812" s="218" t="s">
        <v>36</v>
      </c>
      <c r="I812" s="219"/>
      <c r="J812" s="214"/>
      <c r="K812" s="214"/>
      <c r="L812" s="220"/>
      <c r="M812" s="221"/>
      <c r="N812" s="222"/>
      <c r="O812" s="222"/>
      <c r="P812" s="222"/>
      <c r="Q812" s="222"/>
      <c r="R812" s="222"/>
      <c r="S812" s="222"/>
      <c r="T812" s="223"/>
      <c r="AT812" s="224" t="s">
        <v>417</v>
      </c>
      <c r="AU812" s="224" t="s">
        <v>94</v>
      </c>
      <c r="AV812" s="12" t="s">
        <v>23</v>
      </c>
      <c r="AW812" s="12" t="s">
        <v>43</v>
      </c>
      <c r="AX812" s="12" t="s">
        <v>79</v>
      </c>
      <c r="AY812" s="224" t="s">
        <v>406</v>
      </c>
    </row>
    <row r="813" spans="2:65" s="12" customFormat="1" x14ac:dyDescent="0.3">
      <c r="B813" s="213"/>
      <c r="C813" s="214"/>
      <c r="D813" s="215" t="s">
        <v>417</v>
      </c>
      <c r="E813" s="216" t="s">
        <v>36</v>
      </c>
      <c r="F813" s="217" t="s">
        <v>1334</v>
      </c>
      <c r="G813" s="214"/>
      <c r="H813" s="218" t="s">
        <v>36</v>
      </c>
      <c r="I813" s="219"/>
      <c r="J813" s="214"/>
      <c r="K813" s="214"/>
      <c r="L813" s="220"/>
      <c r="M813" s="221"/>
      <c r="N813" s="222"/>
      <c r="O813" s="222"/>
      <c r="P813" s="222"/>
      <c r="Q813" s="222"/>
      <c r="R813" s="222"/>
      <c r="S813" s="222"/>
      <c r="T813" s="223"/>
      <c r="AT813" s="224" t="s">
        <v>417</v>
      </c>
      <c r="AU813" s="224" t="s">
        <v>94</v>
      </c>
      <c r="AV813" s="12" t="s">
        <v>23</v>
      </c>
      <c r="AW813" s="12" t="s">
        <v>43</v>
      </c>
      <c r="AX813" s="12" t="s">
        <v>79</v>
      </c>
      <c r="AY813" s="224" t="s">
        <v>406</v>
      </c>
    </row>
    <row r="814" spans="2:65" s="13" customFormat="1" x14ac:dyDescent="0.3">
      <c r="B814" s="225"/>
      <c r="C814" s="226"/>
      <c r="D814" s="215" t="s">
        <v>417</v>
      </c>
      <c r="E814" s="227" t="s">
        <v>36</v>
      </c>
      <c r="F814" s="228" t="s">
        <v>1335</v>
      </c>
      <c r="G814" s="226"/>
      <c r="H814" s="229">
        <v>-156.99600000000001</v>
      </c>
      <c r="I814" s="230"/>
      <c r="J814" s="226"/>
      <c r="K814" s="226"/>
      <c r="L814" s="231"/>
      <c r="M814" s="232"/>
      <c r="N814" s="233"/>
      <c r="O814" s="233"/>
      <c r="P814" s="233"/>
      <c r="Q814" s="233"/>
      <c r="R814" s="233"/>
      <c r="S814" s="233"/>
      <c r="T814" s="234"/>
      <c r="AT814" s="235" t="s">
        <v>417</v>
      </c>
      <c r="AU814" s="235" t="s">
        <v>94</v>
      </c>
      <c r="AV814" s="13" t="s">
        <v>87</v>
      </c>
      <c r="AW814" s="13" t="s">
        <v>43</v>
      </c>
      <c r="AX814" s="13" t="s">
        <v>79</v>
      </c>
      <c r="AY814" s="235" t="s">
        <v>406</v>
      </c>
    </row>
    <row r="815" spans="2:65" s="12" customFormat="1" x14ac:dyDescent="0.3">
      <c r="B815" s="213"/>
      <c r="C815" s="214"/>
      <c r="D815" s="215" t="s">
        <v>417</v>
      </c>
      <c r="E815" s="216" t="s">
        <v>36</v>
      </c>
      <c r="F815" s="217" t="s">
        <v>1336</v>
      </c>
      <c r="G815" s="214"/>
      <c r="H815" s="218" t="s">
        <v>36</v>
      </c>
      <c r="I815" s="219"/>
      <c r="J815" s="214"/>
      <c r="K815" s="214"/>
      <c r="L815" s="220"/>
      <c r="M815" s="221"/>
      <c r="N815" s="222"/>
      <c r="O815" s="222"/>
      <c r="P815" s="222"/>
      <c r="Q815" s="222"/>
      <c r="R815" s="222"/>
      <c r="S815" s="222"/>
      <c r="T815" s="223"/>
      <c r="AT815" s="224" t="s">
        <v>417</v>
      </c>
      <c r="AU815" s="224" t="s">
        <v>94</v>
      </c>
      <c r="AV815" s="12" t="s">
        <v>23</v>
      </c>
      <c r="AW815" s="12" t="s">
        <v>43</v>
      </c>
      <c r="AX815" s="12" t="s">
        <v>79</v>
      </c>
      <c r="AY815" s="224" t="s">
        <v>406</v>
      </c>
    </row>
    <row r="816" spans="2:65" s="13" customFormat="1" x14ac:dyDescent="0.3">
      <c r="B816" s="225"/>
      <c r="C816" s="226"/>
      <c r="D816" s="215" t="s">
        <v>417</v>
      </c>
      <c r="E816" s="227" t="s">
        <v>36</v>
      </c>
      <c r="F816" s="228" t="s">
        <v>1337</v>
      </c>
      <c r="G816" s="226"/>
      <c r="H816" s="229">
        <v>-784.98</v>
      </c>
      <c r="I816" s="230"/>
      <c r="J816" s="226"/>
      <c r="K816" s="226"/>
      <c r="L816" s="231"/>
      <c r="M816" s="232"/>
      <c r="N816" s="233"/>
      <c r="O816" s="233"/>
      <c r="P816" s="233"/>
      <c r="Q816" s="233"/>
      <c r="R816" s="233"/>
      <c r="S816" s="233"/>
      <c r="T816" s="234"/>
      <c r="AT816" s="235" t="s">
        <v>417</v>
      </c>
      <c r="AU816" s="235" t="s">
        <v>94</v>
      </c>
      <c r="AV816" s="13" t="s">
        <v>87</v>
      </c>
      <c r="AW816" s="13" t="s">
        <v>43</v>
      </c>
      <c r="AX816" s="13" t="s">
        <v>79</v>
      </c>
      <c r="AY816" s="235" t="s">
        <v>406</v>
      </c>
    </row>
    <row r="817" spans="2:65" s="12" customFormat="1" x14ac:dyDescent="0.3">
      <c r="B817" s="213"/>
      <c r="C817" s="214"/>
      <c r="D817" s="215" t="s">
        <v>417</v>
      </c>
      <c r="E817" s="216" t="s">
        <v>36</v>
      </c>
      <c r="F817" s="217" t="s">
        <v>1338</v>
      </c>
      <c r="G817" s="214"/>
      <c r="H817" s="218" t="s">
        <v>36</v>
      </c>
      <c r="I817" s="219"/>
      <c r="J817" s="214"/>
      <c r="K817" s="214"/>
      <c r="L817" s="220"/>
      <c r="M817" s="221"/>
      <c r="N817" s="222"/>
      <c r="O817" s="222"/>
      <c r="P817" s="222"/>
      <c r="Q817" s="222"/>
      <c r="R817" s="222"/>
      <c r="S817" s="222"/>
      <c r="T817" s="223"/>
      <c r="AT817" s="224" t="s">
        <v>417</v>
      </c>
      <c r="AU817" s="224" t="s">
        <v>94</v>
      </c>
      <c r="AV817" s="12" t="s">
        <v>23</v>
      </c>
      <c r="AW817" s="12" t="s">
        <v>43</v>
      </c>
      <c r="AX817" s="12" t="s">
        <v>79</v>
      </c>
      <c r="AY817" s="224" t="s">
        <v>406</v>
      </c>
    </row>
    <row r="818" spans="2:65" s="13" customFormat="1" x14ac:dyDescent="0.3">
      <c r="B818" s="225"/>
      <c r="C818" s="226"/>
      <c r="D818" s="215" t="s">
        <v>417</v>
      </c>
      <c r="E818" s="227" t="s">
        <v>36</v>
      </c>
      <c r="F818" s="228" t="s">
        <v>1339</v>
      </c>
      <c r="G818" s="226"/>
      <c r="H818" s="229">
        <v>-6277.5</v>
      </c>
      <c r="I818" s="230"/>
      <c r="J818" s="226"/>
      <c r="K818" s="226"/>
      <c r="L818" s="231"/>
      <c r="M818" s="232"/>
      <c r="N818" s="233"/>
      <c r="O818" s="233"/>
      <c r="P818" s="233"/>
      <c r="Q818" s="233"/>
      <c r="R818" s="233"/>
      <c r="S818" s="233"/>
      <c r="T818" s="234"/>
      <c r="AT818" s="235" t="s">
        <v>417</v>
      </c>
      <c r="AU818" s="235" t="s">
        <v>94</v>
      </c>
      <c r="AV818" s="13" t="s">
        <v>87</v>
      </c>
      <c r="AW818" s="13" t="s">
        <v>43</v>
      </c>
      <c r="AX818" s="13" t="s">
        <v>79</v>
      </c>
      <c r="AY818" s="235" t="s">
        <v>406</v>
      </c>
    </row>
    <row r="819" spans="2:65" s="12" customFormat="1" x14ac:dyDescent="0.3">
      <c r="B819" s="213"/>
      <c r="C819" s="214"/>
      <c r="D819" s="215" t="s">
        <v>417</v>
      </c>
      <c r="E819" s="216" t="s">
        <v>36</v>
      </c>
      <c r="F819" s="217" t="s">
        <v>1340</v>
      </c>
      <c r="G819" s="214"/>
      <c r="H819" s="218" t="s">
        <v>36</v>
      </c>
      <c r="I819" s="219"/>
      <c r="J819" s="214"/>
      <c r="K819" s="214"/>
      <c r="L819" s="220"/>
      <c r="M819" s="221"/>
      <c r="N819" s="222"/>
      <c r="O819" s="222"/>
      <c r="P819" s="222"/>
      <c r="Q819" s="222"/>
      <c r="R819" s="222"/>
      <c r="S819" s="222"/>
      <c r="T819" s="223"/>
      <c r="AT819" s="224" t="s">
        <v>417</v>
      </c>
      <c r="AU819" s="224" t="s">
        <v>94</v>
      </c>
      <c r="AV819" s="12" t="s">
        <v>23</v>
      </c>
      <c r="AW819" s="12" t="s">
        <v>43</v>
      </c>
      <c r="AX819" s="12" t="s">
        <v>79</v>
      </c>
      <c r="AY819" s="224" t="s">
        <v>406</v>
      </c>
    </row>
    <row r="820" spans="2:65" s="12" customFormat="1" x14ac:dyDescent="0.3">
      <c r="B820" s="213"/>
      <c r="C820" s="214"/>
      <c r="D820" s="215" t="s">
        <v>417</v>
      </c>
      <c r="E820" s="216" t="s">
        <v>36</v>
      </c>
      <c r="F820" s="217" t="s">
        <v>1341</v>
      </c>
      <c r="G820" s="214"/>
      <c r="H820" s="218" t="s">
        <v>36</v>
      </c>
      <c r="I820" s="219"/>
      <c r="J820" s="214"/>
      <c r="K820" s="214"/>
      <c r="L820" s="220"/>
      <c r="M820" s="221"/>
      <c r="N820" s="222"/>
      <c r="O820" s="222"/>
      <c r="P820" s="222"/>
      <c r="Q820" s="222"/>
      <c r="R820" s="222"/>
      <c r="S820" s="222"/>
      <c r="T820" s="223"/>
      <c r="AT820" s="224" t="s">
        <v>417</v>
      </c>
      <c r="AU820" s="224" t="s">
        <v>94</v>
      </c>
      <c r="AV820" s="12" t="s">
        <v>23</v>
      </c>
      <c r="AW820" s="12" t="s">
        <v>43</v>
      </c>
      <c r="AX820" s="12" t="s">
        <v>79</v>
      </c>
      <c r="AY820" s="224" t="s">
        <v>406</v>
      </c>
    </row>
    <row r="821" spans="2:65" s="13" customFormat="1" x14ac:dyDescent="0.3">
      <c r="B821" s="225"/>
      <c r="C821" s="226"/>
      <c r="D821" s="215" t="s">
        <v>417</v>
      </c>
      <c r="E821" s="227" t="s">
        <v>36</v>
      </c>
      <c r="F821" s="228" t="s">
        <v>1342</v>
      </c>
      <c r="G821" s="226"/>
      <c r="H821" s="229">
        <v>-79.391000000000005</v>
      </c>
      <c r="I821" s="230"/>
      <c r="J821" s="226"/>
      <c r="K821" s="226"/>
      <c r="L821" s="231"/>
      <c r="M821" s="232"/>
      <c r="N821" s="233"/>
      <c r="O821" s="233"/>
      <c r="P821" s="233"/>
      <c r="Q821" s="233"/>
      <c r="R821" s="233"/>
      <c r="S821" s="233"/>
      <c r="T821" s="234"/>
      <c r="AT821" s="235" t="s">
        <v>417</v>
      </c>
      <c r="AU821" s="235" t="s">
        <v>94</v>
      </c>
      <c r="AV821" s="13" t="s">
        <v>87</v>
      </c>
      <c r="AW821" s="13" t="s">
        <v>43</v>
      </c>
      <c r="AX821" s="13" t="s">
        <v>79</v>
      </c>
      <c r="AY821" s="235" t="s">
        <v>406</v>
      </c>
    </row>
    <row r="822" spans="2:65" s="12" customFormat="1" x14ac:dyDescent="0.3">
      <c r="B822" s="213"/>
      <c r="C822" s="214"/>
      <c r="D822" s="215" t="s">
        <v>417</v>
      </c>
      <c r="E822" s="216" t="s">
        <v>36</v>
      </c>
      <c r="F822" s="217" t="s">
        <v>1343</v>
      </c>
      <c r="G822" s="214"/>
      <c r="H822" s="218" t="s">
        <v>36</v>
      </c>
      <c r="I822" s="219"/>
      <c r="J822" s="214"/>
      <c r="K822" s="214"/>
      <c r="L822" s="220"/>
      <c r="M822" s="221"/>
      <c r="N822" s="222"/>
      <c r="O822" s="222"/>
      <c r="P822" s="222"/>
      <c r="Q822" s="222"/>
      <c r="R822" s="222"/>
      <c r="S822" s="222"/>
      <c r="T822" s="223"/>
      <c r="AT822" s="224" t="s">
        <v>417</v>
      </c>
      <c r="AU822" s="224" t="s">
        <v>94</v>
      </c>
      <c r="AV822" s="12" t="s">
        <v>23</v>
      </c>
      <c r="AW822" s="12" t="s">
        <v>43</v>
      </c>
      <c r="AX822" s="12" t="s">
        <v>79</v>
      </c>
      <c r="AY822" s="224" t="s">
        <v>406</v>
      </c>
    </row>
    <row r="823" spans="2:65" s="13" customFormat="1" x14ac:dyDescent="0.3">
      <c r="B823" s="225"/>
      <c r="C823" s="226"/>
      <c r="D823" s="215" t="s">
        <v>417</v>
      </c>
      <c r="E823" s="227" t="s">
        <v>36</v>
      </c>
      <c r="F823" s="228" t="s">
        <v>1344</v>
      </c>
      <c r="G823" s="226"/>
      <c r="H823" s="229">
        <v>-79.793999999999997</v>
      </c>
      <c r="I823" s="230"/>
      <c r="J823" s="226"/>
      <c r="K823" s="226"/>
      <c r="L823" s="231"/>
      <c r="M823" s="232"/>
      <c r="N823" s="233"/>
      <c r="O823" s="233"/>
      <c r="P823" s="233"/>
      <c r="Q823" s="233"/>
      <c r="R823" s="233"/>
      <c r="S823" s="233"/>
      <c r="T823" s="234"/>
      <c r="AT823" s="235" t="s">
        <v>417</v>
      </c>
      <c r="AU823" s="235" t="s">
        <v>94</v>
      </c>
      <c r="AV823" s="13" t="s">
        <v>87</v>
      </c>
      <c r="AW823" s="13" t="s">
        <v>43</v>
      </c>
      <c r="AX823" s="13" t="s">
        <v>79</v>
      </c>
      <c r="AY823" s="235" t="s">
        <v>406</v>
      </c>
    </row>
    <row r="824" spans="2:65" s="12" customFormat="1" x14ac:dyDescent="0.3">
      <c r="B824" s="213"/>
      <c r="C824" s="214"/>
      <c r="D824" s="215" t="s">
        <v>417</v>
      </c>
      <c r="E824" s="216" t="s">
        <v>36</v>
      </c>
      <c r="F824" s="217" t="s">
        <v>1345</v>
      </c>
      <c r="G824" s="214"/>
      <c r="H824" s="218" t="s">
        <v>36</v>
      </c>
      <c r="I824" s="219"/>
      <c r="J824" s="214"/>
      <c r="K824" s="214"/>
      <c r="L824" s="220"/>
      <c r="M824" s="221"/>
      <c r="N824" s="222"/>
      <c r="O824" s="222"/>
      <c r="P824" s="222"/>
      <c r="Q824" s="222"/>
      <c r="R824" s="222"/>
      <c r="S824" s="222"/>
      <c r="T824" s="223"/>
      <c r="AT824" s="224" t="s">
        <v>417</v>
      </c>
      <c r="AU824" s="224" t="s">
        <v>94</v>
      </c>
      <c r="AV824" s="12" t="s">
        <v>23</v>
      </c>
      <c r="AW824" s="12" t="s">
        <v>43</v>
      </c>
      <c r="AX824" s="12" t="s">
        <v>79</v>
      </c>
      <c r="AY824" s="224" t="s">
        <v>406</v>
      </c>
    </row>
    <row r="825" spans="2:65" s="13" customFormat="1" x14ac:dyDescent="0.3">
      <c r="B825" s="225"/>
      <c r="C825" s="226"/>
      <c r="D825" s="215" t="s">
        <v>417</v>
      </c>
      <c r="E825" s="227" t="s">
        <v>36</v>
      </c>
      <c r="F825" s="228" t="s">
        <v>1346</v>
      </c>
      <c r="G825" s="226"/>
      <c r="H825" s="229">
        <v>-19.821000000000002</v>
      </c>
      <c r="I825" s="230"/>
      <c r="J825" s="226"/>
      <c r="K825" s="226"/>
      <c r="L825" s="231"/>
      <c r="M825" s="232"/>
      <c r="N825" s="233"/>
      <c r="O825" s="233"/>
      <c r="P825" s="233"/>
      <c r="Q825" s="233"/>
      <c r="R825" s="233"/>
      <c r="S825" s="233"/>
      <c r="T825" s="234"/>
      <c r="AT825" s="235" t="s">
        <v>417</v>
      </c>
      <c r="AU825" s="235" t="s">
        <v>94</v>
      </c>
      <c r="AV825" s="13" t="s">
        <v>87</v>
      </c>
      <c r="AW825" s="13" t="s">
        <v>43</v>
      </c>
      <c r="AX825" s="13" t="s">
        <v>79</v>
      </c>
      <c r="AY825" s="235" t="s">
        <v>406</v>
      </c>
    </row>
    <row r="826" spans="2:65" s="12" customFormat="1" x14ac:dyDescent="0.3">
      <c r="B826" s="213"/>
      <c r="C826" s="214"/>
      <c r="D826" s="215" t="s">
        <v>417</v>
      </c>
      <c r="E826" s="216" t="s">
        <v>36</v>
      </c>
      <c r="F826" s="217" t="s">
        <v>1347</v>
      </c>
      <c r="G826" s="214"/>
      <c r="H826" s="218" t="s">
        <v>36</v>
      </c>
      <c r="I826" s="219"/>
      <c r="J826" s="214"/>
      <c r="K826" s="214"/>
      <c r="L826" s="220"/>
      <c r="M826" s="221"/>
      <c r="N826" s="222"/>
      <c r="O826" s="222"/>
      <c r="P826" s="222"/>
      <c r="Q826" s="222"/>
      <c r="R826" s="222"/>
      <c r="S826" s="222"/>
      <c r="T826" s="223"/>
      <c r="AT826" s="224" t="s">
        <v>417</v>
      </c>
      <c r="AU826" s="224" t="s">
        <v>94</v>
      </c>
      <c r="AV826" s="12" t="s">
        <v>23</v>
      </c>
      <c r="AW826" s="12" t="s">
        <v>43</v>
      </c>
      <c r="AX826" s="12" t="s">
        <v>79</v>
      </c>
      <c r="AY826" s="224" t="s">
        <v>406</v>
      </c>
    </row>
    <row r="827" spans="2:65" s="13" customFormat="1" x14ac:dyDescent="0.3">
      <c r="B827" s="225"/>
      <c r="C827" s="226"/>
      <c r="D827" s="215" t="s">
        <v>417</v>
      </c>
      <c r="E827" s="227" t="s">
        <v>36</v>
      </c>
      <c r="F827" s="228" t="s">
        <v>1348</v>
      </c>
      <c r="G827" s="226"/>
      <c r="H827" s="229">
        <v>-4.1849999999999996</v>
      </c>
      <c r="I827" s="230"/>
      <c r="J827" s="226"/>
      <c r="K827" s="226"/>
      <c r="L827" s="231"/>
      <c r="M827" s="232"/>
      <c r="N827" s="233"/>
      <c r="O827" s="233"/>
      <c r="P827" s="233"/>
      <c r="Q827" s="233"/>
      <c r="R827" s="233"/>
      <c r="S827" s="233"/>
      <c r="T827" s="234"/>
      <c r="AT827" s="235" t="s">
        <v>417</v>
      </c>
      <c r="AU827" s="235" t="s">
        <v>94</v>
      </c>
      <c r="AV827" s="13" t="s">
        <v>87</v>
      </c>
      <c r="AW827" s="13" t="s">
        <v>43</v>
      </c>
      <c r="AX827" s="13" t="s">
        <v>79</v>
      </c>
      <c r="AY827" s="235" t="s">
        <v>406</v>
      </c>
    </row>
    <row r="828" spans="2:65" s="12" customFormat="1" x14ac:dyDescent="0.3">
      <c r="B828" s="213"/>
      <c r="C828" s="214"/>
      <c r="D828" s="215" t="s">
        <v>417</v>
      </c>
      <c r="E828" s="216" t="s">
        <v>36</v>
      </c>
      <c r="F828" s="217" t="s">
        <v>1349</v>
      </c>
      <c r="G828" s="214"/>
      <c r="H828" s="218" t="s">
        <v>36</v>
      </c>
      <c r="I828" s="219"/>
      <c r="J828" s="214"/>
      <c r="K828" s="214"/>
      <c r="L828" s="220"/>
      <c r="M828" s="221"/>
      <c r="N828" s="222"/>
      <c r="O828" s="222"/>
      <c r="P828" s="222"/>
      <c r="Q828" s="222"/>
      <c r="R828" s="222"/>
      <c r="S828" s="222"/>
      <c r="T828" s="223"/>
      <c r="AT828" s="224" t="s">
        <v>417</v>
      </c>
      <c r="AU828" s="224" t="s">
        <v>94</v>
      </c>
      <c r="AV828" s="12" t="s">
        <v>23</v>
      </c>
      <c r="AW828" s="12" t="s">
        <v>43</v>
      </c>
      <c r="AX828" s="12" t="s">
        <v>79</v>
      </c>
      <c r="AY828" s="224" t="s">
        <v>406</v>
      </c>
    </row>
    <row r="829" spans="2:65" s="13" customFormat="1" x14ac:dyDescent="0.3">
      <c r="B829" s="225"/>
      <c r="C829" s="226"/>
      <c r="D829" s="215" t="s">
        <v>417</v>
      </c>
      <c r="E829" s="227" t="s">
        <v>36</v>
      </c>
      <c r="F829" s="228" t="s">
        <v>1350</v>
      </c>
      <c r="G829" s="226"/>
      <c r="H829" s="229">
        <v>-35.564999999999998</v>
      </c>
      <c r="I829" s="230"/>
      <c r="J829" s="226"/>
      <c r="K829" s="226"/>
      <c r="L829" s="231"/>
      <c r="M829" s="232"/>
      <c r="N829" s="233"/>
      <c r="O829" s="233"/>
      <c r="P829" s="233"/>
      <c r="Q829" s="233"/>
      <c r="R829" s="233"/>
      <c r="S829" s="233"/>
      <c r="T829" s="234"/>
      <c r="AT829" s="235" t="s">
        <v>417</v>
      </c>
      <c r="AU829" s="235" t="s">
        <v>94</v>
      </c>
      <c r="AV829" s="13" t="s">
        <v>87</v>
      </c>
      <c r="AW829" s="13" t="s">
        <v>43</v>
      </c>
      <c r="AX829" s="13" t="s">
        <v>79</v>
      </c>
      <c r="AY829" s="235" t="s">
        <v>406</v>
      </c>
    </row>
    <row r="830" spans="2:65" s="14" customFormat="1" x14ac:dyDescent="0.3">
      <c r="B830" s="236"/>
      <c r="C830" s="237"/>
      <c r="D830" s="247" t="s">
        <v>417</v>
      </c>
      <c r="E830" s="248" t="s">
        <v>381</v>
      </c>
      <c r="F830" s="249" t="s">
        <v>421</v>
      </c>
      <c r="G830" s="237"/>
      <c r="H830" s="250">
        <v>3292.76</v>
      </c>
      <c r="I830" s="241"/>
      <c r="J830" s="237"/>
      <c r="K830" s="237"/>
      <c r="L830" s="242"/>
      <c r="M830" s="243"/>
      <c r="N830" s="244"/>
      <c r="O830" s="244"/>
      <c r="P830" s="244"/>
      <c r="Q830" s="244"/>
      <c r="R830" s="244"/>
      <c r="S830" s="244"/>
      <c r="T830" s="245"/>
      <c r="AT830" s="246" t="s">
        <v>417</v>
      </c>
      <c r="AU830" s="246" t="s">
        <v>94</v>
      </c>
      <c r="AV830" s="14" t="s">
        <v>415</v>
      </c>
      <c r="AW830" s="14" t="s">
        <v>43</v>
      </c>
      <c r="AX830" s="14" t="s">
        <v>23</v>
      </c>
      <c r="AY830" s="246" t="s">
        <v>406</v>
      </c>
    </row>
    <row r="831" spans="2:65" s="1" customFormat="1" ht="22.5" customHeight="1" x14ac:dyDescent="0.3">
      <c r="B831" s="37"/>
      <c r="C831" s="201" t="s">
        <v>1351</v>
      </c>
      <c r="D831" s="201" t="s">
        <v>410</v>
      </c>
      <c r="E831" s="202" t="s">
        <v>1352</v>
      </c>
      <c r="F831" s="203" t="s">
        <v>1353</v>
      </c>
      <c r="G831" s="204" t="s">
        <v>413</v>
      </c>
      <c r="H831" s="205">
        <v>3292.76</v>
      </c>
      <c r="I831" s="206"/>
      <c r="J831" s="207">
        <f>ROUND(I831*H831,2)</f>
        <v>0</v>
      </c>
      <c r="K831" s="203" t="s">
        <v>36</v>
      </c>
      <c r="L831" s="57"/>
      <c r="M831" s="208" t="s">
        <v>36</v>
      </c>
      <c r="N831" s="209" t="s">
        <v>50</v>
      </c>
      <c r="O831" s="38"/>
      <c r="P831" s="210">
        <f>O831*H831</f>
        <v>0</v>
      </c>
      <c r="Q831" s="210">
        <v>0</v>
      </c>
      <c r="R831" s="210">
        <f>Q831*H831</f>
        <v>0</v>
      </c>
      <c r="S831" s="210">
        <v>0</v>
      </c>
      <c r="T831" s="211">
        <f>S831*H831</f>
        <v>0</v>
      </c>
      <c r="AR831" s="19" t="s">
        <v>415</v>
      </c>
      <c r="AT831" s="19" t="s">
        <v>410</v>
      </c>
      <c r="AU831" s="19" t="s">
        <v>94</v>
      </c>
      <c r="AY831" s="19" t="s">
        <v>406</v>
      </c>
      <c r="BE831" s="212">
        <f>IF(N831="základní",J831,0)</f>
        <v>0</v>
      </c>
      <c r="BF831" s="212">
        <f>IF(N831="snížená",J831,0)</f>
        <v>0</v>
      </c>
      <c r="BG831" s="212">
        <f>IF(N831="zákl. přenesená",J831,0)</f>
        <v>0</v>
      </c>
      <c r="BH831" s="212">
        <f>IF(N831="sníž. přenesená",J831,0)</f>
        <v>0</v>
      </c>
      <c r="BI831" s="212">
        <f>IF(N831="nulová",J831,0)</f>
        <v>0</v>
      </c>
      <c r="BJ831" s="19" t="s">
        <v>23</v>
      </c>
      <c r="BK831" s="212">
        <f>ROUND(I831*H831,2)</f>
        <v>0</v>
      </c>
      <c r="BL831" s="19" t="s">
        <v>415</v>
      </c>
      <c r="BM831" s="19" t="s">
        <v>1354</v>
      </c>
    </row>
    <row r="832" spans="2:65" s="13" customFormat="1" x14ac:dyDescent="0.3">
      <c r="B832" s="225"/>
      <c r="C832" s="226"/>
      <c r="D832" s="247" t="s">
        <v>417</v>
      </c>
      <c r="E832" s="251" t="s">
        <v>36</v>
      </c>
      <c r="F832" s="252" t="s">
        <v>381</v>
      </c>
      <c r="G832" s="226"/>
      <c r="H832" s="253">
        <v>3292.76</v>
      </c>
      <c r="I832" s="230"/>
      <c r="J832" s="226"/>
      <c r="K832" s="226"/>
      <c r="L832" s="231"/>
      <c r="M832" s="232"/>
      <c r="N832" s="233"/>
      <c r="O832" s="233"/>
      <c r="P832" s="233"/>
      <c r="Q832" s="233"/>
      <c r="R832" s="233"/>
      <c r="S832" s="233"/>
      <c r="T832" s="234"/>
      <c r="AT832" s="235" t="s">
        <v>417</v>
      </c>
      <c r="AU832" s="235" t="s">
        <v>94</v>
      </c>
      <c r="AV832" s="13" t="s">
        <v>87</v>
      </c>
      <c r="AW832" s="13" t="s">
        <v>43</v>
      </c>
      <c r="AX832" s="13" t="s">
        <v>23</v>
      </c>
      <c r="AY832" s="235" t="s">
        <v>406</v>
      </c>
    </row>
    <row r="833" spans="2:65" s="1" customFormat="1" ht="22.5" customHeight="1" x14ac:dyDescent="0.3">
      <c r="B833" s="37"/>
      <c r="C833" s="201" t="s">
        <v>1355</v>
      </c>
      <c r="D833" s="201" t="s">
        <v>410</v>
      </c>
      <c r="E833" s="202" t="s">
        <v>521</v>
      </c>
      <c r="F833" s="203" t="s">
        <v>522</v>
      </c>
      <c r="G833" s="204" t="s">
        <v>413</v>
      </c>
      <c r="H833" s="205">
        <v>3292.76</v>
      </c>
      <c r="I833" s="206"/>
      <c r="J833" s="207">
        <f>ROUND(I833*H833,2)</f>
        <v>0</v>
      </c>
      <c r="K833" s="203" t="s">
        <v>414</v>
      </c>
      <c r="L833" s="57"/>
      <c r="M833" s="208" t="s">
        <v>36</v>
      </c>
      <c r="N833" s="209" t="s">
        <v>50</v>
      </c>
      <c r="O833" s="38"/>
      <c r="P833" s="210">
        <f>O833*H833</f>
        <v>0</v>
      </c>
      <c r="Q833" s="210">
        <v>0</v>
      </c>
      <c r="R833" s="210">
        <f>Q833*H833</f>
        <v>0</v>
      </c>
      <c r="S833" s="210">
        <v>0</v>
      </c>
      <c r="T833" s="211">
        <f>S833*H833</f>
        <v>0</v>
      </c>
      <c r="AR833" s="19" t="s">
        <v>415</v>
      </c>
      <c r="AT833" s="19" t="s">
        <v>410</v>
      </c>
      <c r="AU833" s="19" t="s">
        <v>94</v>
      </c>
      <c r="AY833" s="19" t="s">
        <v>406</v>
      </c>
      <c r="BE833" s="212">
        <f>IF(N833="základní",J833,0)</f>
        <v>0</v>
      </c>
      <c r="BF833" s="212">
        <f>IF(N833="snížená",J833,0)</f>
        <v>0</v>
      </c>
      <c r="BG833" s="212">
        <f>IF(N833="zákl. přenesená",J833,0)</f>
        <v>0</v>
      </c>
      <c r="BH833" s="212">
        <f>IF(N833="sníž. přenesená",J833,0)</f>
        <v>0</v>
      </c>
      <c r="BI833" s="212">
        <f>IF(N833="nulová",J833,0)</f>
        <v>0</v>
      </c>
      <c r="BJ833" s="19" t="s">
        <v>23</v>
      </c>
      <c r="BK833" s="212">
        <f>ROUND(I833*H833,2)</f>
        <v>0</v>
      </c>
      <c r="BL833" s="19" t="s">
        <v>415</v>
      </c>
      <c r="BM833" s="19" t="s">
        <v>1356</v>
      </c>
    </row>
    <row r="834" spans="2:65" s="12" customFormat="1" x14ac:dyDescent="0.3">
      <c r="B834" s="213"/>
      <c r="C834" s="214"/>
      <c r="D834" s="215" t="s">
        <v>417</v>
      </c>
      <c r="E834" s="216" t="s">
        <v>36</v>
      </c>
      <c r="F834" s="217" t="s">
        <v>1357</v>
      </c>
      <c r="G834" s="214"/>
      <c r="H834" s="218" t="s">
        <v>36</v>
      </c>
      <c r="I834" s="219"/>
      <c r="J834" s="214"/>
      <c r="K834" s="214"/>
      <c r="L834" s="220"/>
      <c r="M834" s="221"/>
      <c r="N834" s="222"/>
      <c r="O834" s="222"/>
      <c r="P834" s="222"/>
      <c r="Q834" s="222"/>
      <c r="R834" s="222"/>
      <c r="S834" s="222"/>
      <c r="T834" s="223"/>
      <c r="AT834" s="224" t="s">
        <v>417</v>
      </c>
      <c r="AU834" s="224" t="s">
        <v>94</v>
      </c>
      <c r="AV834" s="12" t="s">
        <v>23</v>
      </c>
      <c r="AW834" s="12" t="s">
        <v>43</v>
      </c>
      <c r="AX834" s="12" t="s">
        <v>79</v>
      </c>
      <c r="AY834" s="224" t="s">
        <v>406</v>
      </c>
    </row>
    <row r="835" spans="2:65" s="13" customFormat="1" x14ac:dyDescent="0.3">
      <c r="B835" s="225"/>
      <c r="C835" s="226"/>
      <c r="D835" s="247" t="s">
        <v>417</v>
      </c>
      <c r="E835" s="251" t="s">
        <v>36</v>
      </c>
      <c r="F835" s="252" t="s">
        <v>381</v>
      </c>
      <c r="G835" s="226"/>
      <c r="H835" s="253">
        <v>3292.76</v>
      </c>
      <c r="I835" s="230"/>
      <c r="J835" s="226"/>
      <c r="K835" s="226"/>
      <c r="L835" s="231"/>
      <c r="M835" s="232"/>
      <c r="N835" s="233"/>
      <c r="O835" s="233"/>
      <c r="P835" s="233"/>
      <c r="Q835" s="233"/>
      <c r="R835" s="233"/>
      <c r="S835" s="233"/>
      <c r="T835" s="234"/>
      <c r="AT835" s="235" t="s">
        <v>417</v>
      </c>
      <c r="AU835" s="235" t="s">
        <v>94</v>
      </c>
      <c r="AV835" s="13" t="s">
        <v>87</v>
      </c>
      <c r="AW835" s="13" t="s">
        <v>43</v>
      </c>
      <c r="AX835" s="13" t="s">
        <v>23</v>
      </c>
      <c r="AY835" s="235" t="s">
        <v>406</v>
      </c>
    </row>
    <row r="836" spans="2:65" s="1" customFormat="1" ht="22.5" customHeight="1" x14ac:dyDescent="0.3">
      <c r="B836" s="37"/>
      <c r="C836" s="201" t="s">
        <v>1358</v>
      </c>
      <c r="D836" s="201" t="s">
        <v>410</v>
      </c>
      <c r="E836" s="202" t="s">
        <v>424</v>
      </c>
      <c r="F836" s="203" t="s">
        <v>425</v>
      </c>
      <c r="G836" s="204" t="s">
        <v>413</v>
      </c>
      <c r="H836" s="205">
        <v>3292.76</v>
      </c>
      <c r="I836" s="206"/>
      <c r="J836" s="207">
        <f>ROUND(I836*H836,2)</f>
        <v>0</v>
      </c>
      <c r="K836" s="203" t="s">
        <v>414</v>
      </c>
      <c r="L836" s="57"/>
      <c r="M836" s="208" t="s">
        <v>36</v>
      </c>
      <c r="N836" s="209" t="s">
        <v>50</v>
      </c>
      <c r="O836" s="38"/>
      <c r="P836" s="210">
        <f>O836*H836</f>
        <v>0</v>
      </c>
      <c r="Q836" s="210">
        <v>0</v>
      </c>
      <c r="R836" s="210">
        <f>Q836*H836</f>
        <v>0</v>
      </c>
      <c r="S836" s="210">
        <v>0</v>
      </c>
      <c r="T836" s="211">
        <f>S836*H836</f>
        <v>0</v>
      </c>
      <c r="AR836" s="19" t="s">
        <v>415</v>
      </c>
      <c r="AT836" s="19" t="s">
        <v>410</v>
      </c>
      <c r="AU836" s="19" t="s">
        <v>94</v>
      </c>
      <c r="AY836" s="19" t="s">
        <v>406</v>
      </c>
      <c r="BE836" s="212">
        <f>IF(N836="základní",J836,0)</f>
        <v>0</v>
      </c>
      <c r="BF836" s="212">
        <f>IF(N836="snížená",J836,0)</f>
        <v>0</v>
      </c>
      <c r="BG836" s="212">
        <f>IF(N836="zákl. přenesená",J836,0)</f>
        <v>0</v>
      </c>
      <c r="BH836" s="212">
        <f>IF(N836="sníž. přenesená",J836,0)</f>
        <v>0</v>
      </c>
      <c r="BI836" s="212">
        <f>IF(N836="nulová",J836,0)</f>
        <v>0</v>
      </c>
      <c r="BJ836" s="19" t="s">
        <v>23</v>
      </c>
      <c r="BK836" s="212">
        <f>ROUND(I836*H836,2)</f>
        <v>0</v>
      </c>
      <c r="BL836" s="19" t="s">
        <v>415</v>
      </c>
      <c r="BM836" s="19" t="s">
        <v>1359</v>
      </c>
    </row>
    <row r="837" spans="2:65" s="1" customFormat="1" ht="22.5" customHeight="1" x14ac:dyDescent="0.3">
      <c r="B837" s="37"/>
      <c r="C837" s="201" t="s">
        <v>1360</v>
      </c>
      <c r="D837" s="201" t="s">
        <v>410</v>
      </c>
      <c r="E837" s="202" t="s">
        <v>1361</v>
      </c>
      <c r="F837" s="203" t="s">
        <v>1362</v>
      </c>
      <c r="G837" s="204" t="s">
        <v>1363</v>
      </c>
      <c r="H837" s="205">
        <v>1</v>
      </c>
      <c r="I837" s="206"/>
      <c r="J837" s="207">
        <f>ROUND(I837*H837,2)</f>
        <v>0</v>
      </c>
      <c r="K837" s="203" t="s">
        <v>36</v>
      </c>
      <c r="L837" s="57"/>
      <c r="M837" s="208" t="s">
        <v>36</v>
      </c>
      <c r="N837" s="209" t="s">
        <v>50</v>
      </c>
      <c r="O837" s="38"/>
      <c r="P837" s="210">
        <f>O837*H837</f>
        <v>0</v>
      </c>
      <c r="Q837" s="210">
        <v>0</v>
      </c>
      <c r="R837" s="210">
        <f>Q837*H837</f>
        <v>0</v>
      </c>
      <c r="S837" s="210">
        <v>0</v>
      </c>
      <c r="T837" s="211">
        <f>S837*H837</f>
        <v>0</v>
      </c>
      <c r="AR837" s="19" t="s">
        <v>415</v>
      </c>
      <c r="AT837" s="19" t="s">
        <v>410</v>
      </c>
      <c r="AU837" s="19" t="s">
        <v>94</v>
      </c>
      <c r="AY837" s="19" t="s">
        <v>406</v>
      </c>
      <c r="BE837" s="212">
        <f>IF(N837="základní",J837,0)</f>
        <v>0</v>
      </c>
      <c r="BF837" s="212">
        <f>IF(N837="snížená",J837,0)</f>
        <v>0</v>
      </c>
      <c r="BG837" s="212">
        <f>IF(N837="zákl. přenesená",J837,0)</f>
        <v>0</v>
      </c>
      <c r="BH837" s="212">
        <f>IF(N837="sníž. přenesená",J837,0)</f>
        <v>0</v>
      </c>
      <c r="BI837" s="212">
        <f>IF(N837="nulová",J837,0)</f>
        <v>0</v>
      </c>
      <c r="BJ837" s="19" t="s">
        <v>23</v>
      </c>
      <c r="BK837" s="212">
        <f>ROUND(I837*H837,2)</f>
        <v>0</v>
      </c>
      <c r="BL837" s="19" t="s">
        <v>415</v>
      </c>
      <c r="BM837" s="19" t="s">
        <v>1364</v>
      </c>
    </row>
    <row r="838" spans="2:65" s="1" customFormat="1" ht="31.5" customHeight="1" x14ac:dyDescent="0.3">
      <c r="B838" s="37"/>
      <c r="C838" s="201" t="s">
        <v>1365</v>
      </c>
      <c r="D838" s="201" t="s">
        <v>410</v>
      </c>
      <c r="E838" s="202" t="s">
        <v>1366</v>
      </c>
      <c r="F838" s="203" t="s">
        <v>1367</v>
      </c>
      <c r="G838" s="204" t="s">
        <v>596</v>
      </c>
      <c r="H838" s="205">
        <v>895.34900000000005</v>
      </c>
      <c r="I838" s="206"/>
      <c r="J838" s="207">
        <f>ROUND(I838*H838,2)</f>
        <v>0</v>
      </c>
      <c r="K838" s="203" t="s">
        <v>36</v>
      </c>
      <c r="L838" s="57"/>
      <c r="M838" s="208" t="s">
        <v>36</v>
      </c>
      <c r="N838" s="209" t="s">
        <v>50</v>
      </c>
      <c r="O838" s="38"/>
      <c r="P838" s="210">
        <f>O838*H838</f>
        <v>0</v>
      </c>
      <c r="Q838" s="210">
        <v>3.0000000000000001E-5</v>
      </c>
      <c r="R838" s="210">
        <f>Q838*H838</f>
        <v>2.6860470000000001E-2</v>
      </c>
      <c r="S838" s="210">
        <v>0</v>
      </c>
      <c r="T838" s="211">
        <f>S838*H838</f>
        <v>0</v>
      </c>
      <c r="AR838" s="19" t="s">
        <v>415</v>
      </c>
      <c r="AT838" s="19" t="s">
        <v>410</v>
      </c>
      <c r="AU838" s="19" t="s">
        <v>94</v>
      </c>
      <c r="AY838" s="19" t="s">
        <v>406</v>
      </c>
      <c r="BE838" s="212">
        <f>IF(N838="základní",J838,0)</f>
        <v>0</v>
      </c>
      <c r="BF838" s="212">
        <f>IF(N838="snížená",J838,0)</f>
        <v>0</v>
      </c>
      <c r="BG838" s="212">
        <f>IF(N838="zákl. přenesená",J838,0)</f>
        <v>0</v>
      </c>
      <c r="BH838" s="212">
        <f>IF(N838="sníž. přenesená",J838,0)</f>
        <v>0</v>
      </c>
      <c r="BI838" s="212">
        <f>IF(N838="nulová",J838,0)</f>
        <v>0</v>
      </c>
      <c r="BJ838" s="19" t="s">
        <v>23</v>
      </c>
      <c r="BK838" s="212">
        <f>ROUND(I838*H838,2)</f>
        <v>0</v>
      </c>
      <c r="BL838" s="19" t="s">
        <v>415</v>
      </c>
      <c r="BM838" s="19" t="s">
        <v>1368</v>
      </c>
    </row>
    <row r="839" spans="2:65" s="12" customFormat="1" x14ac:dyDescent="0.3">
      <c r="B839" s="213"/>
      <c r="C839" s="214"/>
      <c r="D839" s="215" t="s">
        <v>417</v>
      </c>
      <c r="E839" s="216" t="s">
        <v>36</v>
      </c>
      <c r="F839" s="217" t="s">
        <v>1369</v>
      </c>
      <c r="G839" s="214"/>
      <c r="H839" s="218" t="s">
        <v>36</v>
      </c>
      <c r="I839" s="219"/>
      <c r="J839" s="214"/>
      <c r="K839" s="214"/>
      <c r="L839" s="220"/>
      <c r="M839" s="221"/>
      <c r="N839" s="222"/>
      <c r="O839" s="222"/>
      <c r="P839" s="222"/>
      <c r="Q839" s="222"/>
      <c r="R839" s="222"/>
      <c r="S839" s="222"/>
      <c r="T839" s="223"/>
      <c r="AT839" s="224" t="s">
        <v>417</v>
      </c>
      <c r="AU839" s="224" t="s">
        <v>94</v>
      </c>
      <c r="AV839" s="12" t="s">
        <v>23</v>
      </c>
      <c r="AW839" s="12" t="s">
        <v>43</v>
      </c>
      <c r="AX839" s="12" t="s">
        <v>79</v>
      </c>
      <c r="AY839" s="224" t="s">
        <v>406</v>
      </c>
    </row>
    <row r="840" spans="2:65" s="13" customFormat="1" x14ac:dyDescent="0.3">
      <c r="B840" s="225"/>
      <c r="C840" s="226"/>
      <c r="D840" s="247" t="s">
        <v>417</v>
      </c>
      <c r="E840" s="251" t="s">
        <v>36</v>
      </c>
      <c r="F840" s="252" t="s">
        <v>1370</v>
      </c>
      <c r="G840" s="226"/>
      <c r="H840" s="253">
        <v>895.34900000000005</v>
      </c>
      <c r="I840" s="230"/>
      <c r="J840" s="226"/>
      <c r="K840" s="226"/>
      <c r="L840" s="231"/>
      <c r="M840" s="232"/>
      <c r="N840" s="233"/>
      <c r="O840" s="233"/>
      <c r="P840" s="233"/>
      <c r="Q840" s="233"/>
      <c r="R840" s="233"/>
      <c r="S840" s="233"/>
      <c r="T840" s="234"/>
      <c r="AT840" s="235" t="s">
        <v>417</v>
      </c>
      <c r="AU840" s="235" t="s">
        <v>94</v>
      </c>
      <c r="AV840" s="13" t="s">
        <v>87</v>
      </c>
      <c r="AW840" s="13" t="s">
        <v>43</v>
      </c>
      <c r="AX840" s="13" t="s">
        <v>23</v>
      </c>
      <c r="AY840" s="235" t="s">
        <v>406</v>
      </c>
    </row>
    <row r="841" spans="2:65" s="1" customFormat="1" ht="22.5" customHeight="1" x14ac:dyDescent="0.3">
      <c r="B841" s="37"/>
      <c r="C841" s="201" t="s">
        <v>1371</v>
      </c>
      <c r="D841" s="201" t="s">
        <v>410</v>
      </c>
      <c r="E841" s="202" t="s">
        <v>1372</v>
      </c>
      <c r="F841" s="203" t="s">
        <v>1373</v>
      </c>
      <c r="G841" s="204" t="s">
        <v>466</v>
      </c>
      <c r="H841" s="205">
        <v>2148.837</v>
      </c>
      <c r="I841" s="206"/>
      <c r="J841" s="207">
        <f>ROUND(I841*H841,2)</f>
        <v>0</v>
      </c>
      <c r="K841" s="203" t="s">
        <v>414</v>
      </c>
      <c r="L841" s="57"/>
      <c r="M841" s="208" t="s">
        <v>36</v>
      </c>
      <c r="N841" s="209" t="s">
        <v>50</v>
      </c>
      <c r="O841" s="38"/>
      <c r="P841" s="210">
        <f>O841*H841</f>
        <v>0</v>
      </c>
      <c r="Q841" s="210">
        <v>1.4999999999999999E-4</v>
      </c>
      <c r="R841" s="210">
        <f>Q841*H841</f>
        <v>0.32232554999999996</v>
      </c>
      <c r="S841" s="210">
        <v>0</v>
      </c>
      <c r="T841" s="211">
        <f>S841*H841</f>
        <v>0</v>
      </c>
      <c r="AR841" s="19" t="s">
        <v>415</v>
      </c>
      <c r="AT841" s="19" t="s">
        <v>410</v>
      </c>
      <c r="AU841" s="19" t="s">
        <v>94</v>
      </c>
      <c r="AY841" s="19" t="s">
        <v>406</v>
      </c>
      <c r="BE841" s="212">
        <f>IF(N841="základní",J841,0)</f>
        <v>0</v>
      </c>
      <c r="BF841" s="212">
        <f>IF(N841="snížená",J841,0)</f>
        <v>0</v>
      </c>
      <c r="BG841" s="212">
        <f>IF(N841="zákl. přenesená",J841,0)</f>
        <v>0</v>
      </c>
      <c r="BH841" s="212">
        <f>IF(N841="sníž. přenesená",J841,0)</f>
        <v>0</v>
      </c>
      <c r="BI841" s="212">
        <f>IF(N841="nulová",J841,0)</f>
        <v>0</v>
      </c>
      <c r="BJ841" s="19" t="s">
        <v>23</v>
      </c>
      <c r="BK841" s="212">
        <f>ROUND(I841*H841,2)</f>
        <v>0</v>
      </c>
      <c r="BL841" s="19" t="s">
        <v>415</v>
      </c>
      <c r="BM841" s="19" t="s">
        <v>1374</v>
      </c>
    </row>
    <row r="842" spans="2:65" s="13" customFormat="1" x14ac:dyDescent="0.3">
      <c r="B842" s="225"/>
      <c r="C842" s="226"/>
      <c r="D842" s="247" t="s">
        <v>417</v>
      </c>
      <c r="E842" s="251" t="s">
        <v>36</v>
      </c>
      <c r="F842" s="252" t="s">
        <v>1375</v>
      </c>
      <c r="G842" s="226"/>
      <c r="H842" s="253">
        <v>2148.837</v>
      </c>
      <c r="I842" s="230"/>
      <c r="J842" s="226"/>
      <c r="K842" s="226"/>
      <c r="L842" s="231"/>
      <c r="M842" s="232"/>
      <c r="N842" s="233"/>
      <c r="O842" s="233"/>
      <c r="P842" s="233"/>
      <c r="Q842" s="233"/>
      <c r="R842" s="233"/>
      <c r="S842" s="233"/>
      <c r="T842" s="234"/>
      <c r="AT842" s="235" t="s">
        <v>417</v>
      </c>
      <c r="AU842" s="235" t="s">
        <v>94</v>
      </c>
      <c r="AV842" s="13" t="s">
        <v>87</v>
      </c>
      <c r="AW842" s="13" t="s">
        <v>43</v>
      </c>
      <c r="AX842" s="13" t="s">
        <v>23</v>
      </c>
      <c r="AY842" s="235" t="s">
        <v>406</v>
      </c>
    </row>
    <row r="843" spans="2:65" s="1" customFormat="1" ht="22.5" customHeight="1" x14ac:dyDescent="0.3">
      <c r="B843" s="37"/>
      <c r="C843" s="201" t="s">
        <v>1376</v>
      </c>
      <c r="D843" s="201" t="s">
        <v>410</v>
      </c>
      <c r="E843" s="202" t="s">
        <v>1377</v>
      </c>
      <c r="F843" s="203" t="s">
        <v>1378</v>
      </c>
      <c r="G843" s="204" t="s">
        <v>466</v>
      </c>
      <c r="H843" s="205">
        <v>1920.037</v>
      </c>
      <c r="I843" s="206"/>
      <c r="J843" s="207">
        <f>ROUND(I843*H843,2)</f>
        <v>0</v>
      </c>
      <c r="K843" s="203" t="s">
        <v>414</v>
      </c>
      <c r="L843" s="57"/>
      <c r="M843" s="208" t="s">
        <v>36</v>
      </c>
      <c r="N843" s="209" t="s">
        <v>50</v>
      </c>
      <c r="O843" s="38"/>
      <c r="P843" s="210">
        <f>O843*H843</f>
        <v>0</v>
      </c>
      <c r="Q843" s="210">
        <v>0</v>
      </c>
      <c r="R843" s="210">
        <f>Q843*H843</f>
        <v>0</v>
      </c>
      <c r="S843" s="210">
        <v>0</v>
      </c>
      <c r="T843" s="211">
        <f>S843*H843</f>
        <v>0</v>
      </c>
      <c r="AR843" s="19" t="s">
        <v>415</v>
      </c>
      <c r="AT843" s="19" t="s">
        <v>410</v>
      </c>
      <c r="AU843" s="19" t="s">
        <v>94</v>
      </c>
      <c r="AY843" s="19" t="s">
        <v>406</v>
      </c>
      <c r="BE843" s="212">
        <f>IF(N843="základní",J843,0)</f>
        <v>0</v>
      </c>
      <c r="BF843" s="212">
        <f>IF(N843="snížená",J843,0)</f>
        <v>0</v>
      </c>
      <c r="BG843" s="212">
        <f>IF(N843="zákl. přenesená",J843,0)</f>
        <v>0</v>
      </c>
      <c r="BH843" s="212">
        <f>IF(N843="sníž. přenesená",J843,0)</f>
        <v>0</v>
      </c>
      <c r="BI843" s="212">
        <f>IF(N843="nulová",J843,0)</f>
        <v>0</v>
      </c>
      <c r="BJ843" s="19" t="s">
        <v>23</v>
      </c>
      <c r="BK843" s="212">
        <f>ROUND(I843*H843,2)</f>
        <v>0</v>
      </c>
      <c r="BL843" s="19" t="s">
        <v>415</v>
      </c>
      <c r="BM843" s="19" t="s">
        <v>1379</v>
      </c>
    </row>
    <row r="844" spans="2:65" s="13" customFormat="1" x14ac:dyDescent="0.3">
      <c r="B844" s="225"/>
      <c r="C844" s="226"/>
      <c r="D844" s="215" t="s">
        <v>417</v>
      </c>
      <c r="E844" s="227" t="s">
        <v>36</v>
      </c>
      <c r="F844" s="228" t="s">
        <v>1380</v>
      </c>
      <c r="G844" s="226"/>
      <c r="H844" s="229">
        <v>1774.366</v>
      </c>
      <c r="I844" s="230"/>
      <c r="J844" s="226"/>
      <c r="K844" s="226"/>
      <c r="L844" s="231"/>
      <c r="M844" s="232"/>
      <c r="N844" s="233"/>
      <c r="O844" s="233"/>
      <c r="P844" s="233"/>
      <c r="Q844" s="233"/>
      <c r="R844" s="233"/>
      <c r="S844" s="233"/>
      <c r="T844" s="234"/>
      <c r="AT844" s="235" t="s">
        <v>417</v>
      </c>
      <c r="AU844" s="235" t="s">
        <v>94</v>
      </c>
      <c r="AV844" s="13" t="s">
        <v>87</v>
      </c>
      <c r="AW844" s="13" t="s">
        <v>43</v>
      </c>
      <c r="AX844" s="13" t="s">
        <v>79</v>
      </c>
      <c r="AY844" s="235" t="s">
        <v>406</v>
      </c>
    </row>
    <row r="845" spans="2:65" s="13" customFormat="1" x14ac:dyDescent="0.3">
      <c r="B845" s="225"/>
      <c r="C845" s="226"/>
      <c r="D845" s="215" t="s">
        <v>417</v>
      </c>
      <c r="E845" s="227" t="s">
        <v>36</v>
      </c>
      <c r="F845" s="228" t="s">
        <v>1381</v>
      </c>
      <c r="G845" s="226"/>
      <c r="H845" s="229">
        <v>40.359000000000002</v>
      </c>
      <c r="I845" s="230"/>
      <c r="J845" s="226"/>
      <c r="K845" s="226"/>
      <c r="L845" s="231"/>
      <c r="M845" s="232"/>
      <c r="N845" s="233"/>
      <c r="O845" s="233"/>
      <c r="P845" s="233"/>
      <c r="Q845" s="233"/>
      <c r="R845" s="233"/>
      <c r="S845" s="233"/>
      <c r="T845" s="234"/>
      <c r="AT845" s="235" t="s">
        <v>417</v>
      </c>
      <c r="AU845" s="235" t="s">
        <v>94</v>
      </c>
      <c r="AV845" s="13" t="s">
        <v>87</v>
      </c>
      <c r="AW845" s="13" t="s">
        <v>43</v>
      </c>
      <c r="AX845" s="13" t="s">
        <v>79</v>
      </c>
      <c r="AY845" s="235" t="s">
        <v>406</v>
      </c>
    </row>
    <row r="846" spans="2:65" s="13" customFormat="1" x14ac:dyDescent="0.3">
      <c r="B846" s="225"/>
      <c r="C846" s="226"/>
      <c r="D846" s="215" t="s">
        <v>417</v>
      </c>
      <c r="E846" s="227" t="s">
        <v>1382</v>
      </c>
      <c r="F846" s="228" t="s">
        <v>1383</v>
      </c>
      <c r="G846" s="226"/>
      <c r="H846" s="229">
        <v>105.312</v>
      </c>
      <c r="I846" s="230"/>
      <c r="J846" s="226"/>
      <c r="K846" s="226"/>
      <c r="L846" s="231"/>
      <c r="M846" s="232"/>
      <c r="N846" s="233"/>
      <c r="O846" s="233"/>
      <c r="P846" s="233"/>
      <c r="Q846" s="233"/>
      <c r="R846" s="233"/>
      <c r="S846" s="233"/>
      <c r="T846" s="234"/>
      <c r="AT846" s="235" t="s">
        <v>417</v>
      </c>
      <c r="AU846" s="235" t="s">
        <v>94</v>
      </c>
      <c r="AV846" s="13" t="s">
        <v>87</v>
      </c>
      <c r="AW846" s="13" t="s">
        <v>43</v>
      </c>
      <c r="AX846" s="13" t="s">
        <v>79</v>
      </c>
      <c r="AY846" s="235" t="s">
        <v>406</v>
      </c>
    </row>
    <row r="847" spans="2:65" s="14" customFormat="1" x14ac:dyDescent="0.3">
      <c r="B847" s="236"/>
      <c r="C847" s="237"/>
      <c r="D847" s="247" t="s">
        <v>417</v>
      </c>
      <c r="E847" s="248" t="s">
        <v>315</v>
      </c>
      <c r="F847" s="249" t="s">
        <v>421</v>
      </c>
      <c r="G847" s="237"/>
      <c r="H847" s="250">
        <v>1920.037</v>
      </c>
      <c r="I847" s="241"/>
      <c r="J847" s="237"/>
      <c r="K847" s="237"/>
      <c r="L847" s="242"/>
      <c r="M847" s="243"/>
      <c r="N847" s="244"/>
      <c r="O847" s="244"/>
      <c r="P847" s="244"/>
      <c r="Q847" s="244"/>
      <c r="R847" s="244"/>
      <c r="S847" s="244"/>
      <c r="T847" s="245"/>
      <c r="AT847" s="246" t="s">
        <v>417</v>
      </c>
      <c r="AU847" s="246" t="s">
        <v>94</v>
      </c>
      <c r="AV847" s="14" t="s">
        <v>415</v>
      </c>
      <c r="AW847" s="14" t="s">
        <v>43</v>
      </c>
      <c r="AX847" s="14" t="s">
        <v>23</v>
      </c>
      <c r="AY847" s="246" t="s">
        <v>406</v>
      </c>
    </row>
    <row r="848" spans="2:65" s="1" customFormat="1" ht="22.5" customHeight="1" x14ac:dyDescent="0.3">
      <c r="B848" s="37"/>
      <c r="C848" s="201" t="s">
        <v>1384</v>
      </c>
      <c r="D848" s="201" t="s">
        <v>410</v>
      </c>
      <c r="E848" s="202" t="s">
        <v>1385</v>
      </c>
      <c r="F848" s="203" t="s">
        <v>1386</v>
      </c>
      <c r="G848" s="204" t="s">
        <v>466</v>
      </c>
      <c r="H848" s="205">
        <v>228.8</v>
      </c>
      <c r="I848" s="206"/>
      <c r="J848" s="207">
        <f>ROUND(I848*H848,2)</f>
        <v>0</v>
      </c>
      <c r="K848" s="203" t="s">
        <v>414</v>
      </c>
      <c r="L848" s="57"/>
      <c r="M848" s="208" t="s">
        <v>36</v>
      </c>
      <c r="N848" s="209" t="s">
        <v>50</v>
      </c>
      <c r="O848" s="38"/>
      <c r="P848" s="210">
        <f>O848*H848</f>
        <v>0</v>
      </c>
      <c r="Q848" s="210">
        <v>0</v>
      </c>
      <c r="R848" s="210">
        <f>Q848*H848</f>
        <v>0</v>
      </c>
      <c r="S848" s="210">
        <v>0</v>
      </c>
      <c r="T848" s="211">
        <f>S848*H848</f>
        <v>0</v>
      </c>
      <c r="AR848" s="19" t="s">
        <v>415</v>
      </c>
      <c r="AT848" s="19" t="s">
        <v>410</v>
      </c>
      <c r="AU848" s="19" t="s">
        <v>94</v>
      </c>
      <c r="AY848" s="19" t="s">
        <v>406</v>
      </c>
      <c r="BE848" s="212">
        <f>IF(N848="základní",J848,0)</f>
        <v>0</v>
      </c>
      <c r="BF848" s="212">
        <f>IF(N848="snížená",J848,0)</f>
        <v>0</v>
      </c>
      <c r="BG848" s="212">
        <f>IF(N848="zákl. přenesená",J848,0)</f>
        <v>0</v>
      </c>
      <c r="BH848" s="212">
        <f>IF(N848="sníž. přenesená",J848,0)</f>
        <v>0</v>
      </c>
      <c r="BI848" s="212">
        <f>IF(N848="nulová",J848,0)</f>
        <v>0</v>
      </c>
      <c r="BJ848" s="19" t="s">
        <v>23</v>
      </c>
      <c r="BK848" s="212">
        <f>ROUND(I848*H848,2)</f>
        <v>0</v>
      </c>
      <c r="BL848" s="19" t="s">
        <v>415</v>
      </c>
      <c r="BM848" s="19" t="s">
        <v>1387</v>
      </c>
    </row>
    <row r="849" spans="2:65" s="13" customFormat="1" x14ac:dyDescent="0.3">
      <c r="B849" s="225"/>
      <c r="C849" s="226"/>
      <c r="D849" s="215" t="s">
        <v>417</v>
      </c>
      <c r="E849" s="227" t="s">
        <v>36</v>
      </c>
      <c r="F849" s="228" t="s">
        <v>1388</v>
      </c>
      <c r="G849" s="226"/>
      <c r="H849" s="229">
        <v>228.8</v>
      </c>
      <c r="I849" s="230"/>
      <c r="J849" s="226"/>
      <c r="K849" s="226"/>
      <c r="L849" s="231"/>
      <c r="M849" s="232"/>
      <c r="N849" s="233"/>
      <c r="O849" s="233"/>
      <c r="P849" s="233"/>
      <c r="Q849" s="233"/>
      <c r="R849" s="233"/>
      <c r="S849" s="233"/>
      <c r="T849" s="234"/>
      <c r="AT849" s="235" t="s">
        <v>417</v>
      </c>
      <c r="AU849" s="235" t="s">
        <v>94</v>
      </c>
      <c r="AV849" s="13" t="s">
        <v>87</v>
      </c>
      <c r="AW849" s="13" t="s">
        <v>43</v>
      </c>
      <c r="AX849" s="13" t="s">
        <v>79</v>
      </c>
      <c r="AY849" s="235" t="s">
        <v>406</v>
      </c>
    </row>
    <row r="850" spans="2:65" s="14" customFormat="1" x14ac:dyDescent="0.3">
      <c r="B850" s="236"/>
      <c r="C850" s="237"/>
      <c r="D850" s="247" t="s">
        <v>417</v>
      </c>
      <c r="E850" s="248" t="s">
        <v>317</v>
      </c>
      <c r="F850" s="249" t="s">
        <v>421</v>
      </c>
      <c r="G850" s="237"/>
      <c r="H850" s="250">
        <v>228.8</v>
      </c>
      <c r="I850" s="241"/>
      <c r="J850" s="237"/>
      <c r="K850" s="237"/>
      <c r="L850" s="242"/>
      <c r="M850" s="243"/>
      <c r="N850" s="244"/>
      <c r="O850" s="244"/>
      <c r="P850" s="244"/>
      <c r="Q850" s="244"/>
      <c r="R850" s="244"/>
      <c r="S850" s="244"/>
      <c r="T850" s="245"/>
      <c r="AT850" s="246" t="s">
        <v>417</v>
      </c>
      <c r="AU850" s="246" t="s">
        <v>94</v>
      </c>
      <c r="AV850" s="14" t="s">
        <v>415</v>
      </c>
      <c r="AW850" s="14" t="s">
        <v>43</v>
      </c>
      <c r="AX850" s="14" t="s">
        <v>23</v>
      </c>
      <c r="AY850" s="246" t="s">
        <v>406</v>
      </c>
    </row>
    <row r="851" spans="2:65" s="1" customFormat="1" ht="22.5" customHeight="1" x14ac:dyDescent="0.3">
      <c r="B851" s="37"/>
      <c r="C851" s="268" t="s">
        <v>1389</v>
      </c>
      <c r="D851" s="268" t="s">
        <v>533</v>
      </c>
      <c r="E851" s="269" t="s">
        <v>1390</v>
      </c>
      <c r="F851" s="270" t="s">
        <v>1391</v>
      </c>
      <c r="G851" s="271" t="s">
        <v>501</v>
      </c>
      <c r="H851" s="272">
        <v>4.0869999999999997</v>
      </c>
      <c r="I851" s="273"/>
      <c r="J851" s="274">
        <f>ROUND(I851*H851,2)</f>
        <v>0</v>
      </c>
      <c r="K851" s="270" t="s">
        <v>414</v>
      </c>
      <c r="L851" s="275"/>
      <c r="M851" s="276" t="s">
        <v>36</v>
      </c>
      <c r="N851" s="277" t="s">
        <v>50</v>
      </c>
      <c r="O851" s="38"/>
      <c r="P851" s="210">
        <f>O851*H851</f>
        <v>0</v>
      </c>
      <c r="Q851" s="210">
        <v>1</v>
      </c>
      <c r="R851" s="210">
        <f>Q851*H851</f>
        <v>4.0869999999999997</v>
      </c>
      <c r="S851" s="210">
        <v>0</v>
      </c>
      <c r="T851" s="211">
        <f>S851*H851</f>
        <v>0</v>
      </c>
      <c r="AR851" s="19" t="s">
        <v>457</v>
      </c>
      <c r="AT851" s="19" t="s">
        <v>533</v>
      </c>
      <c r="AU851" s="19" t="s">
        <v>94</v>
      </c>
      <c r="AY851" s="19" t="s">
        <v>406</v>
      </c>
      <c r="BE851" s="212">
        <f>IF(N851="základní",J851,0)</f>
        <v>0</v>
      </c>
      <c r="BF851" s="212">
        <f>IF(N851="snížená",J851,0)</f>
        <v>0</v>
      </c>
      <c r="BG851" s="212">
        <f>IF(N851="zákl. přenesená",J851,0)</f>
        <v>0</v>
      </c>
      <c r="BH851" s="212">
        <f>IF(N851="sníž. přenesená",J851,0)</f>
        <v>0</v>
      </c>
      <c r="BI851" s="212">
        <f>IF(N851="nulová",J851,0)</f>
        <v>0</v>
      </c>
      <c r="BJ851" s="19" t="s">
        <v>23</v>
      </c>
      <c r="BK851" s="212">
        <f>ROUND(I851*H851,2)</f>
        <v>0</v>
      </c>
      <c r="BL851" s="19" t="s">
        <v>415</v>
      </c>
      <c r="BM851" s="19" t="s">
        <v>1392</v>
      </c>
    </row>
    <row r="852" spans="2:65" s="12" customFormat="1" x14ac:dyDescent="0.3">
      <c r="B852" s="213"/>
      <c r="C852" s="214"/>
      <c r="D852" s="215" t="s">
        <v>417</v>
      </c>
      <c r="E852" s="216" t="s">
        <v>36</v>
      </c>
      <c r="F852" s="217" t="s">
        <v>1393</v>
      </c>
      <c r="G852" s="214"/>
      <c r="H852" s="218" t="s">
        <v>36</v>
      </c>
      <c r="I852" s="219"/>
      <c r="J852" s="214"/>
      <c r="K852" s="214"/>
      <c r="L852" s="220"/>
      <c r="M852" s="221"/>
      <c r="N852" s="222"/>
      <c r="O852" s="222"/>
      <c r="P852" s="222"/>
      <c r="Q852" s="222"/>
      <c r="R852" s="222"/>
      <c r="S852" s="222"/>
      <c r="T852" s="223"/>
      <c r="AT852" s="224" t="s">
        <v>417</v>
      </c>
      <c r="AU852" s="224" t="s">
        <v>94</v>
      </c>
      <c r="AV852" s="12" t="s">
        <v>23</v>
      </c>
      <c r="AW852" s="12" t="s">
        <v>43</v>
      </c>
      <c r="AX852" s="12" t="s">
        <v>79</v>
      </c>
      <c r="AY852" s="224" t="s">
        <v>406</v>
      </c>
    </row>
    <row r="853" spans="2:65" s="13" customFormat="1" x14ac:dyDescent="0.3">
      <c r="B853" s="225"/>
      <c r="C853" s="226"/>
      <c r="D853" s="247" t="s">
        <v>417</v>
      </c>
      <c r="E853" s="251" t="s">
        <v>319</v>
      </c>
      <c r="F853" s="252" t="s">
        <v>1394</v>
      </c>
      <c r="G853" s="226"/>
      <c r="H853" s="253">
        <v>4.0869999999999997</v>
      </c>
      <c r="I853" s="230"/>
      <c r="J853" s="226"/>
      <c r="K853" s="226"/>
      <c r="L853" s="231"/>
      <c r="M853" s="232"/>
      <c r="N853" s="233"/>
      <c r="O853" s="233"/>
      <c r="P853" s="233"/>
      <c r="Q853" s="233"/>
      <c r="R853" s="233"/>
      <c r="S853" s="233"/>
      <c r="T853" s="234"/>
      <c r="AT853" s="235" t="s">
        <v>417</v>
      </c>
      <c r="AU853" s="235" t="s">
        <v>94</v>
      </c>
      <c r="AV853" s="13" t="s">
        <v>87</v>
      </c>
      <c r="AW853" s="13" t="s">
        <v>43</v>
      </c>
      <c r="AX853" s="13" t="s">
        <v>23</v>
      </c>
      <c r="AY853" s="235" t="s">
        <v>406</v>
      </c>
    </row>
    <row r="854" spans="2:65" s="1" customFormat="1" ht="22.5" customHeight="1" x14ac:dyDescent="0.3">
      <c r="B854" s="37"/>
      <c r="C854" s="268" t="s">
        <v>1395</v>
      </c>
      <c r="D854" s="268" t="s">
        <v>533</v>
      </c>
      <c r="E854" s="269" t="s">
        <v>1396</v>
      </c>
      <c r="F854" s="270" t="s">
        <v>1397</v>
      </c>
      <c r="G854" s="271" t="s">
        <v>501</v>
      </c>
      <c r="H854" s="272">
        <v>258.07100000000003</v>
      </c>
      <c r="I854" s="273"/>
      <c r="J854" s="274">
        <f>ROUND(I854*H854,2)</f>
        <v>0</v>
      </c>
      <c r="K854" s="270" t="s">
        <v>36</v>
      </c>
      <c r="L854" s="275"/>
      <c r="M854" s="276" t="s">
        <v>36</v>
      </c>
      <c r="N854" s="277" t="s">
        <v>50</v>
      </c>
      <c r="O854" s="38"/>
      <c r="P854" s="210">
        <f>O854*H854</f>
        <v>0</v>
      </c>
      <c r="Q854" s="210">
        <v>1</v>
      </c>
      <c r="R854" s="210">
        <f>Q854*H854</f>
        <v>258.07100000000003</v>
      </c>
      <c r="S854" s="210">
        <v>0</v>
      </c>
      <c r="T854" s="211">
        <f>S854*H854</f>
        <v>0</v>
      </c>
      <c r="AR854" s="19" t="s">
        <v>457</v>
      </c>
      <c r="AT854" s="19" t="s">
        <v>533</v>
      </c>
      <c r="AU854" s="19" t="s">
        <v>94</v>
      </c>
      <c r="AY854" s="19" t="s">
        <v>406</v>
      </c>
      <c r="BE854" s="212">
        <f>IF(N854="základní",J854,0)</f>
        <v>0</v>
      </c>
      <c r="BF854" s="212">
        <f>IF(N854="snížená",J854,0)</f>
        <v>0</v>
      </c>
      <c r="BG854" s="212">
        <f>IF(N854="zákl. přenesená",J854,0)</f>
        <v>0</v>
      </c>
      <c r="BH854" s="212">
        <f>IF(N854="sníž. přenesená",J854,0)</f>
        <v>0</v>
      </c>
      <c r="BI854" s="212">
        <f>IF(N854="nulová",J854,0)</f>
        <v>0</v>
      </c>
      <c r="BJ854" s="19" t="s">
        <v>23</v>
      </c>
      <c r="BK854" s="212">
        <f>ROUND(I854*H854,2)</f>
        <v>0</v>
      </c>
      <c r="BL854" s="19" t="s">
        <v>415</v>
      </c>
      <c r="BM854" s="19" t="s">
        <v>1398</v>
      </c>
    </row>
    <row r="855" spans="2:65" s="13" customFormat="1" x14ac:dyDescent="0.3">
      <c r="B855" s="225"/>
      <c r="C855" s="226"/>
      <c r="D855" s="247" t="s">
        <v>417</v>
      </c>
      <c r="E855" s="251" t="s">
        <v>36</v>
      </c>
      <c r="F855" s="252" t="s">
        <v>1399</v>
      </c>
      <c r="G855" s="226"/>
      <c r="H855" s="253">
        <v>258.07100000000003</v>
      </c>
      <c r="I855" s="230"/>
      <c r="J855" s="226"/>
      <c r="K855" s="226"/>
      <c r="L855" s="231"/>
      <c r="M855" s="232"/>
      <c r="N855" s="233"/>
      <c r="O855" s="233"/>
      <c r="P855" s="233"/>
      <c r="Q855" s="233"/>
      <c r="R855" s="233"/>
      <c r="S855" s="233"/>
      <c r="T855" s="234"/>
      <c r="AT855" s="235" t="s">
        <v>417</v>
      </c>
      <c r="AU855" s="235" t="s">
        <v>94</v>
      </c>
      <c r="AV855" s="13" t="s">
        <v>87</v>
      </c>
      <c r="AW855" s="13" t="s">
        <v>43</v>
      </c>
      <c r="AX855" s="13" t="s">
        <v>23</v>
      </c>
      <c r="AY855" s="235" t="s">
        <v>406</v>
      </c>
    </row>
    <row r="856" spans="2:65" s="1" customFormat="1" ht="22.5" customHeight="1" x14ac:dyDescent="0.3">
      <c r="B856" s="37"/>
      <c r="C856" s="201" t="s">
        <v>1400</v>
      </c>
      <c r="D856" s="201" t="s">
        <v>410</v>
      </c>
      <c r="E856" s="202" t="s">
        <v>1401</v>
      </c>
      <c r="F856" s="203" t="s">
        <v>1402</v>
      </c>
      <c r="G856" s="204" t="s">
        <v>501</v>
      </c>
      <c r="H856" s="205">
        <v>262.15800000000002</v>
      </c>
      <c r="I856" s="206"/>
      <c r="J856" s="207">
        <f>ROUND(I856*H856,2)</f>
        <v>0</v>
      </c>
      <c r="K856" s="203" t="s">
        <v>36</v>
      </c>
      <c r="L856" s="57"/>
      <c r="M856" s="208" t="s">
        <v>36</v>
      </c>
      <c r="N856" s="209" t="s">
        <v>50</v>
      </c>
      <c r="O856" s="38"/>
      <c r="P856" s="210">
        <f>O856*H856</f>
        <v>0</v>
      </c>
      <c r="Q856" s="210">
        <v>0</v>
      </c>
      <c r="R856" s="210">
        <f>Q856*H856</f>
        <v>0</v>
      </c>
      <c r="S856" s="210">
        <v>0</v>
      </c>
      <c r="T856" s="211">
        <f>S856*H856</f>
        <v>0</v>
      </c>
      <c r="AR856" s="19" t="s">
        <v>415</v>
      </c>
      <c r="AT856" s="19" t="s">
        <v>410</v>
      </c>
      <c r="AU856" s="19" t="s">
        <v>94</v>
      </c>
      <c r="AY856" s="19" t="s">
        <v>406</v>
      </c>
      <c r="BE856" s="212">
        <f>IF(N856="základní",J856,0)</f>
        <v>0</v>
      </c>
      <c r="BF856" s="212">
        <f>IF(N856="snížená",J856,0)</f>
        <v>0</v>
      </c>
      <c r="BG856" s="212">
        <f>IF(N856="zákl. přenesená",J856,0)</f>
        <v>0</v>
      </c>
      <c r="BH856" s="212">
        <f>IF(N856="sníž. přenesená",J856,0)</f>
        <v>0</v>
      </c>
      <c r="BI856" s="212">
        <f>IF(N856="nulová",J856,0)</f>
        <v>0</v>
      </c>
      <c r="BJ856" s="19" t="s">
        <v>23</v>
      </c>
      <c r="BK856" s="212">
        <f>ROUND(I856*H856,2)</f>
        <v>0</v>
      </c>
      <c r="BL856" s="19" t="s">
        <v>415</v>
      </c>
      <c r="BM856" s="19" t="s">
        <v>1403</v>
      </c>
    </row>
    <row r="857" spans="2:65" s="1" customFormat="1" ht="31.5" customHeight="1" x14ac:dyDescent="0.3">
      <c r="B857" s="37"/>
      <c r="C857" s="201" t="s">
        <v>1404</v>
      </c>
      <c r="D857" s="201" t="s">
        <v>410</v>
      </c>
      <c r="E857" s="202" t="s">
        <v>1405</v>
      </c>
      <c r="F857" s="203" t="s">
        <v>1406</v>
      </c>
      <c r="G857" s="204" t="s">
        <v>466</v>
      </c>
      <c r="H857" s="205">
        <v>1903.1869999999999</v>
      </c>
      <c r="I857" s="206"/>
      <c r="J857" s="207">
        <f>ROUND(I857*H857,2)</f>
        <v>0</v>
      </c>
      <c r="K857" s="203" t="s">
        <v>414</v>
      </c>
      <c r="L857" s="57"/>
      <c r="M857" s="208" t="s">
        <v>36</v>
      </c>
      <c r="N857" s="209" t="s">
        <v>50</v>
      </c>
      <c r="O857" s="38"/>
      <c r="P857" s="210">
        <f>O857*H857</f>
        <v>0</v>
      </c>
      <c r="Q857" s="210">
        <v>0</v>
      </c>
      <c r="R857" s="210">
        <f>Q857*H857</f>
        <v>0</v>
      </c>
      <c r="S857" s="210">
        <v>0</v>
      </c>
      <c r="T857" s="211">
        <f>S857*H857</f>
        <v>0</v>
      </c>
      <c r="AR857" s="19" t="s">
        <v>415</v>
      </c>
      <c r="AT857" s="19" t="s">
        <v>410</v>
      </c>
      <c r="AU857" s="19" t="s">
        <v>94</v>
      </c>
      <c r="AY857" s="19" t="s">
        <v>406</v>
      </c>
      <c r="BE857" s="212">
        <f>IF(N857="základní",J857,0)</f>
        <v>0</v>
      </c>
      <c r="BF857" s="212">
        <f>IF(N857="snížená",J857,0)</f>
        <v>0</v>
      </c>
      <c r="BG857" s="212">
        <f>IF(N857="zákl. přenesená",J857,0)</f>
        <v>0</v>
      </c>
      <c r="BH857" s="212">
        <f>IF(N857="sníž. přenesená",J857,0)</f>
        <v>0</v>
      </c>
      <c r="BI857" s="212">
        <f>IF(N857="nulová",J857,0)</f>
        <v>0</v>
      </c>
      <c r="BJ857" s="19" t="s">
        <v>23</v>
      </c>
      <c r="BK857" s="212">
        <f>ROUND(I857*H857,2)</f>
        <v>0</v>
      </c>
      <c r="BL857" s="19" t="s">
        <v>415</v>
      </c>
      <c r="BM857" s="19" t="s">
        <v>1407</v>
      </c>
    </row>
    <row r="858" spans="2:65" s="13" customFormat="1" x14ac:dyDescent="0.3">
      <c r="B858" s="225"/>
      <c r="C858" s="226"/>
      <c r="D858" s="215" t="s">
        <v>417</v>
      </c>
      <c r="E858" s="227" t="s">
        <v>36</v>
      </c>
      <c r="F858" s="228" t="s">
        <v>315</v>
      </c>
      <c r="G858" s="226"/>
      <c r="H858" s="229">
        <v>1920.037</v>
      </c>
      <c r="I858" s="230"/>
      <c r="J858" s="226"/>
      <c r="K858" s="226"/>
      <c r="L858" s="231"/>
      <c r="M858" s="232"/>
      <c r="N858" s="233"/>
      <c r="O858" s="233"/>
      <c r="P858" s="233"/>
      <c r="Q858" s="233"/>
      <c r="R858" s="233"/>
      <c r="S858" s="233"/>
      <c r="T858" s="234"/>
      <c r="AT858" s="235" t="s">
        <v>417</v>
      </c>
      <c r="AU858" s="235" t="s">
        <v>94</v>
      </c>
      <c r="AV858" s="13" t="s">
        <v>87</v>
      </c>
      <c r="AW858" s="13" t="s">
        <v>43</v>
      </c>
      <c r="AX858" s="13" t="s">
        <v>79</v>
      </c>
      <c r="AY858" s="235" t="s">
        <v>406</v>
      </c>
    </row>
    <row r="859" spans="2:65" s="12" customFormat="1" x14ac:dyDescent="0.3">
      <c r="B859" s="213"/>
      <c r="C859" s="214"/>
      <c r="D859" s="215" t="s">
        <v>417</v>
      </c>
      <c r="E859" s="216" t="s">
        <v>36</v>
      </c>
      <c r="F859" s="217" t="s">
        <v>1393</v>
      </c>
      <c r="G859" s="214"/>
      <c r="H859" s="218" t="s">
        <v>36</v>
      </c>
      <c r="I859" s="219"/>
      <c r="J859" s="214"/>
      <c r="K859" s="214"/>
      <c r="L859" s="220"/>
      <c r="M859" s="221"/>
      <c r="N859" s="222"/>
      <c r="O859" s="222"/>
      <c r="P859" s="222"/>
      <c r="Q859" s="222"/>
      <c r="R859" s="222"/>
      <c r="S859" s="222"/>
      <c r="T859" s="223"/>
      <c r="AT859" s="224" t="s">
        <v>417</v>
      </c>
      <c r="AU859" s="224" t="s">
        <v>94</v>
      </c>
      <c r="AV859" s="12" t="s">
        <v>23</v>
      </c>
      <c r="AW859" s="12" t="s">
        <v>43</v>
      </c>
      <c r="AX859" s="12" t="s">
        <v>79</v>
      </c>
      <c r="AY859" s="224" t="s">
        <v>406</v>
      </c>
    </row>
    <row r="860" spans="2:65" s="13" customFormat="1" x14ac:dyDescent="0.3">
      <c r="B860" s="225"/>
      <c r="C860" s="226"/>
      <c r="D860" s="215" t="s">
        <v>417</v>
      </c>
      <c r="E860" s="227" t="s">
        <v>36</v>
      </c>
      <c r="F860" s="228" t="s">
        <v>1408</v>
      </c>
      <c r="G860" s="226"/>
      <c r="H860" s="229">
        <v>-33</v>
      </c>
      <c r="I860" s="230"/>
      <c r="J860" s="226"/>
      <c r="K860" s="226"/>
      <c r="L860" s="231"/>
      <c r="M860" s="232"/>
      <c r="N860" s="233"/>
      <c r="O860" s="233"/>
      <c r="P860" s="233"/>
      <c r="Q860" s="233"/>
      <c r="R860" s="233"/>
      <c r="S860" s="233"/>
      <c r="T860" s="234"/>
      <c r="AT860" s="235" t="s">
        <v>417</v>
      </c>
      <c r="AU860" s="235" t="s">
        <v>94</v>
      </c>
      <c r="AV860" s="13" t="s">
        <v>87</v>
      </c>
      <c r="AW860" s="13" t="s">
        <v>43</v>
      </c>
      <c r="AX860" s="13" t="s">
        <v>79</v>
      </c>
      <c r="AY860" s="235" t="s">
        <v>406</v>
      </c>
    </row>
    <row r="861" spans="2:65" s="13" customFormat="1" x14ac:dyDescent="0.3">
      <c r="B861" s="225"/>
      <c r="C861" s="226"/>
      <c r="D861" s="215" t="s">
        <v>417</v>
      </c>
      <c r="E861" s="227" t="s">
        <v>36</v>
      </c>
      <c r="F861" s="228" t="s">
        <v>1409</v>
      </c>
      <c r="G861" s="226"/>
      <c r="H861" s="229">
        <v>5.35</v>
      </c>
      <c r="I861" s="230"/>
      <c r="J861" s="226"/>
      <c r="K861" s="226"/>
      <c r="L861" s="231"/>
      <c r="M861" s="232"/>
      <c r="N861" s="233"/>
      <c r="O861" s="233"/>
      <c r="P861" s="233"/>
      <c r="Q861" s="233"/>
      <c r="R861" s="233"/>
      <c r="S861" s="233"/>
      <c r="T861" s="234"/>
      <c r="AT861" s="235" t="s">
        <v>417</v>
      </c>
      <c r="AU861" s="235" t="s">
        <v>94</v>
      </c>
      <c r="AV861" s="13" t="s">
        <v>87</v>
      </c>
      <c r="AW861" s="13" t="s">
        <v>43</v>
      </c>
      <c r="AX861" s="13" t="s">
        <v>79</v>
      </c>
      <c r="AY861" s="235" t="s">
        <v>406</v>
      </c>
    </row>
    <row r="862" spans="2:65" s="13" customFormat="1" x14ac:dyDescent="0.3">
      <c r="B862" s="225"/>
      <c r="C862" s="226"/>
      <c r="D862" s="215" t="s">
        <v>417</v>
      </c>
      <c r="E862" s="227" t="s">
        <v>36</v>
      </c>
      <c r="F862" s="228" t="s">
        <v>1410</v>
      </c>
      <c r="G862" s="226"/>
      <c r="H862" s="229">
        <v>5.3</v>
      </c>
      <c r="I862" s="230"/>
      <c r="J862" s="226"/>
      <c r="K862" s="226"/>
      <c r="L862" s="231"/>
      <c r="M862" s="232"/>
      <c r="N862" s="233"/>
      <c r="O862" s="233"/>
      <c r="P862" s="233"/>
      <c r="Q862" s="233"/>
      <c r="R862" s="233"/>
      <c r="S862" s="233"/>
      <c r="T862" s="234"/>
      <c r="AT862" s="235" t="s">
        <v>417</v>
      </c>
      <c r="AU862" s="235" t="s">
        <v>94</v>
      </c>
      <c r="AV862" s="13" t="s">
        <v>87</v>
      </c>
      <c r="AW862" s="13" t="s">
        <v>43</v>
      </c>
      <c r="AX862" s="13" t="s">
        <v>79</v>
      </c>
      <c r="AY862" s="235" t="s">
        <v>406</v>
      </c>
    </row>
    <row r="863" spans="2:65" s="13" customFormat="1" x14ac:dyDescent="0.3">
      <c r="B863" s="225"/>
      <c r="C863" s="226"/>
      <c r="D863" s="215" t="s">
        <v>417</v>
      </c>
      <c r="E863" s="227" t="s">
        <v>36</v>
      </c>
      <c r="F863" s="228" t="s">
        <v>1411</v>
      </c>
      <c r="G863" s="226"/>
      <c r="H863" s="229">
        <v>5.5</v>
      </c>
      <c r="I863" s="230"/>
      <c r="J863" s="226"/>
      <c r="K863" s="226"/>
      <c r="L863" s="231"/>
      <c r="M863" s="232"/>
      <c r="N863" s="233"/>
      <c r="O863" s="233"/>
      <c r="P863" s="233"/>
      <c r="Q863" s="233"/>
      <c r="R863" s="233"/>
      <c r="S863" s="233"/>
      <c r="T863" s="234"/>
      <c r="AT863" s="235" t="s">
        <v>417</v>
      </c>
      <c r="AU863" s="235" t="s">
        <v>94</v>
      </c>
      <c r="AV863" s="13" t="s">
        <v>87</v>
      </c>
      <c r="AW863" s="13" t="s">
        <v>43</v>
      </c>
      <c r="AX863" s="13" t="s">
        <v>79</v>
      </c>
      <c r="AY863" s="235" t="s">
        <v>406</v>
      </c>
    </row>
    <row r="864" spans="2:65" s="14" customFormat="1" x14ac:dyDescent="0.3">
      <c r="B864" s="236"/>
      <c r="C864" s="237"/>
      <c r="D864" s="247" t="s">
        <v>417</v>
      </c>
      <c r="E864" s="248" t="s">
        <v>36</v>
      </c>
      <c r="F864" s="249" t="s">
        <v>421</v>
      </c>
      <c r="G864" s="237"/>
      <c r="H864" s="250">
        <v>1903.1869999999999</v>
      </c>
      <c r="I864" s="241"/>
      <c r="J864" s="237"/>
      <c r="K864" s="237"/>
      <c r="L864" s="242"/>
      <c r="M864" s="243"/>
      <c r="N864" s="244"/>
      <c r="O864" s="244"/>
      <c r="P864" s="244"/>
      <c r="Q864" s="244"/>
      <c r="R864" s="244"/>
      <c r="S864" s="244"/>
      <c r="T864" s="245"/>
      <c r="AT864" s="246" t="s">
        <v>417</v>
      </c>
      <c r="AU864" s="246" t="s">
        <v>94</v>
      </c>
      <c r="AV864" s="14" t="s">
        <v>415</v>
      </c>
      <c r="AW864" s="14" t="s">
        <v>43</v>
      </c>
      <c r="AX864" s="14" t="s">
        <v>23</v>
      </c>
      <c r="AY864" s="246" t="s">
        <v>406</v>
      </c>
    </row>
    <row r="865" spans="2:65" s="1" customFormat="1" ht="31.5" customHeight="1" x14ac:dyDescent="0.3">
      <c r="B865" s="37"/>
      <c r="C865" s="201" t="s">
        <v>1412</v>
      </c>
      <c r="D865" s="201" t="s">
        <v>410</v>
      </c>
      <c r="E865" s="202" t="s">
        <v>1413</v>
      </c>
      <c r="F865" s="203" t="s">
        <v>1414</v>
      </c>
      <c r="G865" s="204" t="s">
        <v>466</v>
      </c>
      <c r="H865" s="205">
        <v>228.8</v>
      </c>
      <c r="I865" s="206"/>
      <c r="J865" s="207">
        <f>ROUND(I865*H865,2)</f>
        <v>0</v>
      </c>
      <c r="K865" s="203" t="s">
        <v>36</v>
      </c>
      <c r="L865" s="57"/>
      <c r="M865" s="208" t="s">
        <v>36</v>
      </c>
      <c r="N865" s="209" t="s">
        <v>50</v>
      </c>
      <c r="O865" s="38"/>
      <c r="P865" s="210">
        <f>O865*H865</f>
        <v>0</v>
      </c>
      <c r="Q865" s="210">
        <v>0</v>
      </c>
      <c r="R865" s="210">
        <f>Q865*H865</f>
        <v>0</v>
      </c>
      <c r="S865" s="210">
        <v>0</v>
      </c>
      <c r="T865" s="211">
        <f>S865*H865</f>
        <v>0</v>
      </c>
      <c r="AR865" s="19" t="s">
        <v>415</v>
      </c>
      <c r="AT865" s="19" t="s">
        <v>410</v>
      </c>
      <c r="AU865" s="19" t="s">
        <v>94</v>
      </c>
      <c r="AY865" s="19" t="s">
        <v>406</v>
      </c>
      <c r="BE865" s="212">
        <f>IF(N865="základní",J865,0)</f>
        <v>0</v>
      </c>
      <c r="BF865" s="212">
        <f>IF(N865="snížená",J865,0)</f>
        <v>0</v>
      </c>
      <c r="BG865" s="212">
        <f>IF(N865="zákl. přenesená",J865,0)</f>
        <v>0</v>
      </c>
      <c r="BH865" s="212">
        <f>IF(N865="sníž. přenesená",J865,0)</f>
        <v>0</v>
      </c>
      <c r="BI865" s="212">
        <f>IF(N865="nulová",J865,0)</f>
        <v>0</v>
      </c>
      <c r="BJ865" s="19" t="s">
        <v>23</v>
      </c>
      <c r="BK865" s="212">
        <f>ROUND(I865*H865,2)</f>
        <v>0</v>
      </c>
      <c r="BL865" s="19" t="s">
        <v>415</v>
      </c>
      <c r="BM865" s="19" t="s">
        <v>1415</v>
      </c>
    </row>
    <row r="866" spans="2:65" s="13" customFormat="1" x14ac:dyDescent="0.3">
      <c r="B866" s="225"/>
      <c r="C866" s="226"/>
      <c r="D866" s="247" t="s">
        <v>417</v>
      </c>
      <c r="E866" s="251" t="s">
        <v>36</v>
      </c>
      <c r="F866" s="252" t="s">
        <v>317</v>
      </c>
      <c r="G866" s="226"/>
      <c r="H866" s="253">
        <v>228.8</v>
      </c>
      <c r="I866" s="230"/>
      <c r="J866" s="226"/>
      <c r="K866" s="226"/>
      <c r="L866" s="231"/>
      <c r="M866" s="232"/>
      <c r="N866" s="233"/>
      <c r="O866" s="233"/>
      <c r="P866" s="233"/>
      <c r="Q866" s="233"/>
      <c r="R866" s="233"/>
      <c r="S866" s="233"/>
      <c r="T866" s="234"/>
      <c r="AT866" s="235" t="s">
        <v>417</v>
      </c>
      <c r="AU866" s="235" t="s">
        <v>94</v>
      </c>
      <c r="AV866" s="13" t="s">
        <v>87</v>
      </c>
      <c r="AW866" s="13" t="s">
        <v>43</v>
      </c>
      <c r="AX866" s="13" t="s">
        <v>23</v>
      </c>
      <c r="AY866" s="235" t="s">
        <v>406</v>
      </c>
    </row>
    <row r="867" spans="2:65" s="1" customFormat="1" ht="22.5" customHeight="1" x14ac:dyDescent="0.3">
      <c r="B867" s="37"/>
      <c r="C867" s="201" t="s">
        <v>1416</v>
      </c>
      <c r="D867" s="201" t="s">
        <v>410</v>
      </c>
      <c r="E867" s="202" t="s">
        <v>1417</v>
      </c>
      <c r="F867" s="203" t="s">
        <v>1418</v>
      </c>
      <c r="G867" s="204" t="s">
        <v>1363</v>
      </c>
      <c r="H867" s="205">
        <v>412</v>
      </c>
      <c r="I867" s="206"/>
      <c r="J867" s="207">
        <f>ROUND(I867*H867,2)</f>
        <v>0</v>
      </c>
      <c r="K867" s="203" t="s">
        <v>414</v>
      </c>
      <c r="L867" s="57"/>
      <c r="M867" s="208" t="s">
        <v>36</v>
      </c>
      <c r="N867" s="209" t="s">
        <v>50</v>
      </c>
      <c r="O867" s="38"/>
      <c r="P867" s="210">
        <f>O867*H867</f>
        <v>0</v>
      </c>
      <c r="Q867" s="210">
        <v>2.0000000000000001E-4</v>
      </c>
      <c r="R867" s="210">
        <f>Q867*H867</f>
        <v>8.2400000000000001E-2</v>
      </c>
      <c r="S867" s="210">
        <v>0</v>
      </c>
      <c r="T867" s="211">
        <f>S867*H867</f>
        <v>0</v>
      </c>
      <c r="AR867" s="19" t="s">
        <v>415</v>
      </c>
      <c r="AT867" s="19" t="s">
        <v>410</v>
      </c>
      <c r="AU867" s="19" t="s">
        <v>94</v>
      </c>
      <c r="AY867" s="19" t="s">
        <v>406</v>
      </c>
      <c r="BE867" s="212">
        <f>IF(N867="základní",J867,0)</f>
        <v>0</v>
      </c>
      <c r="BF867" s="212">
        <f>IF(N867="snížená",J867,0)</f>
        <v>0</v>
      </c>
      <c r="BG867" s="212">
        <f>IF(N867="zákl. přenesená",J867,0)</f>
        <v>0</v>
      </c>
      <c r="BH867" s="212">
        <f>IF(N867="sníž. přenesená",J867,0)</f>
        <v>0</v>
      </c>
      <c r="BI867" s="212">
        <f>IF(N867="nulová",J867,0)</f>
        <v>0</v>
      </c>
      <c r="BJ867" s="19" t="s">
        <v>23</v>
      </c>
      <c r="BK867" s="212">
        <f>ROUND(I867*H867,2)</f>
        <v>0</v>
      </c>
      <c r="BL867" s="19" t="s">
        <v>415</v>
      </c>
      <c r="BM867" s="19" t="s">
        <v>1419</v>
      </c>
    </row>
    <row r="868" spans="2:65" s="13" customFormat="1" x14ac:dyDescent="0.3">
      <c r="B868" s="225"/>
      <c r="C868" s="226"/>
      <c r="D868" s="247" t="s">
        <v>417</v>
      </c>
      <c r="E868" s="251" t="s">
        <v>36</v>
      </c>
      <c r="F868" s="252" t="s">
        <v>1420</v>
      </c>
      <c r="G868" s="226"/>
      <c r="H868" s="253">
        <v>412</v>
      </c>
      <c r="I868" s="230"/>
      <c r="J868" s="226"/>
      <c r="K868" s="226"/>
      <c r="L868" s="231"/>
      <c r="M868" s="232"/>
      <c r="N868" s="233"/>
      <c r="O868" s="233"/>
      <c r="P868" s="233"/>
      <c r="Q868" s="233"/>
      <c r="R868" s="233"/>
      <c r="S868" s="233"/>
      <c r="T868" s="234"/>
      <c r="AT868" s="235" t="s">
        <v>417</v>
      </c>
      <c r="AU868" s="235" t="s">
        <v>94</v>
      </c>
      <c r="AV868" s="13" t="s">
        <v>87</v>
      </c>
      <c r="AW868" s="13" t="s">
        <v>43</v>
      </c>
      <c r="AX868" s="13" t="s">
        <v>23</v>
      </c>
      <c r="AY868" s="235" t="s">
        <v>406</v>
      </c>
    </row>
    <row r="869" spans="2:65" s="1" customFormat="1" ht="22.5" customHeight="1" x14ac:dyDescent="0.3">
      <c r="B869" s="37"/>
      <c r="C869" s="201" t="s">
        <v>1421</v>
      </c>
      <c r="D869" s="201" t="s">
        <v>410</v>
      </c>
      <c r="E869" s="202" t="s">
        <v>1422</v>
      </c>
      <c r="F869" s="203" t="s">
        <v>1423</v>
      </c>
      <c r="G869" s="204" t="s">
        <v>1363</v>
      </c>
      <c r="H869" s="205">
        <v>412</v>
      </c>
      <c r="I869" s="206"/>
      <c r="J869" s="207">
        <f>ROUND(I869*H869,2)</f>
        <v>0</v>
      </c>
      <c r="K869" s="203" t="s">
        <v>414</v>
      </c>
      <c r="L869" s="57"/>
      <c r="M869" s="208" t="s">
        <v>36</v>
      </c>
      <c r="N869" s="209" t="s">
        <v>50</v>
      </c>
      <c r="O869" s="38"/>
      <c r="P869" s="210">
        <f>O869*H869</f>
        <v>0</v>
      </c>
      <c r="Q869" s="210">
        <v>2.0000000000000001E-4</v>
      </c>
      <c r="R869" s="210">
        <f>Q869*H869</f>
        <v>8.2400000000000001E-2</v>
      </c>
      <c r="S869" s="210">
        <v>0</v>
      </c>
      <c r="T869" s="211">
        <f>S869*H869</f>
        <v>0</v>
      </c>
      <c r="AR869" s="19" t="s">
        <v>415</v>
      </c>
      <c r="AT869" s="19" t="s">
        <v>410</v>
      </c>
      <c r="AU869" s="19" t="s">
        <v>94</v>
      </c>
      <c r="AY869" s="19" t="s">
        <v>406</v>
      </c>
      <c r="BE869" s="212">
        <f>IF(N869="základní",J869,0)</f>
        <v>0</v>
      </c>
      <c r="BF869" s="212">
        <f>IF(N869="snížená",J869,0)</f>
        <v>0</v>
      </c>
      <c r="BG869" s="212">
        <f>IF(N869="zákl. přenesená",J869,0)</f>
        <v>0</v>
      </c>
      <c r="BH869" s="212">
        <f>IF(N869="sníž. přenesená",J869,0)</f>
        <v>0</v>
      </c>
      <c r="BI869" s="212">
        <f>IF(N869="nulová",J869,0)</f>
        <v>0</v>
      </c>
      <c r="BJ869" s="19" t="s">
        <v>23</v>
      </c>
      <c r="BK869" s="212">
        <f>ROUND(I869*H869,2)</f>
        <v>0</v>
      </c>
      <c r="BL869" s="19" t="s">
        <v>415</v>
      </c>
      <c r="BM869" s="19" t="s">
        <v>1424</v>
      </c>
    </row>
    <row r="870" spans="2:65" s="1" customFormat="1" ht="22.5" customHeight="1" x14ac:dyDescent="0.3">
      <c r="B870" s="37"/>
      <c r="C870" s="201" t="s">
        <v>1425</v>
      </c>
      <c r="D870" s="201" t="s">
        <v>410</v>
      </c>
      <c r="E870" s="202" t="s">
        <v>1426</v>
      </c>
      <c r="F870" s="203" t="s">
        <v>1427</v>
      </c>
      <c r="G870" s="204" t="s">
        <v>596</v>
      </c>
      <c r="H870" s="205">
        <v>44</v>
      </c>
      <c r="I870" s="206"/>
      <c r="J870" s="207">
        <f>ROUND(I870*H870,2)</f>
        <v>0</v>
      </c>
      <c r="K870" s="203" t="s">
        <v>414</v>
      </c>
      <c r="L870" s="57"/>
      <c r="M870" s="208" t="s">
        <v>36</v>
      </c>
      <c r="N870" s="209" t="s">
        <v>50</v>
      </c>
      <c r="O870" s="38"/>
      <c r="P870" s="210">
        <f>O870*H870</f>
        <v>0</v>
      </c>
      <c r="Q870" s="210">
        <v>3.3E-4</v>
      </c>
      <c r="R870" s="210">
        <f>Q870*H870</f>
        <v>1.452E-2</v>
      </c>
      <c r="S870" s="210">
        <v>0</v>
      </c>
      <c r="T870" s="211">
        <f>S870*H870</f>
        <v>0</v>
      </c>
      <c r="AR870" s="19" t="s">
        <v>415</v>
      </c>
      <c r="AT870" s="19" t="s">
        <v>410</v>
      </c>
      <c r="AU870" s="19" t="s">
        <v>94</v>
      </c>
      <c r="AY870" s="19" t="s">
        <v>406</v>
      </c>
      <c r="BE870" s="212">
        <f>IF(N870="základní",J870,0)</f>
        <v>0</v>
      </c>
      <c r="BF870" s="212">
        <f>IF(N870="snížená",J870,0)</f>
        <v>0</v>
      </c>
      <c r="BG870" s="212">
        <f>IF(N870="zákl. přenesená",J870,0)</f>
        <v>0</v>
      </c>
      <c r="BH870" s="212">
        <f>IF(N870="sníž. přenesená",J870,0)</f>
        <v>0</v>
      </c>
      <c r="BI870" s="212">
        <f>IF(N870="nulová",J870,0)</f>
        <v>0</v>
      </c>
      <c r="BJ870" s="19" t="s">
        <v>23</v>
      </c>
      <c r="BK870" s="212">
        <f>ROUND(I870*H870,2)</f>
        <v>0</v>
      </c>
      <c r="BL870" s="19" t="s">
        <v>415</v>
      </c>
      <c r="BM870" s="19" t="s">
        <v>1428</v>
      </c>
    </row>
    <row r="871" spans="2:65" s="13" customFormat="1" x14ac:dyDescent="0.3">
      <c r="B871" s="225"/>
      <c r="C871" s="226"/>
      <c r="D871" s="247" t="s">
        <v>417</v>
      </c>
      <c r="E871" s="251" t="s">
        <v>36</v>
      </c>
      <c r="F871" s="252" t="s">
        <v>1429</v>
      </c>
      <c r="G871" s="226"/>
      <c r="H871" s="253">
        <v>44</v>
      </c>
      <c r="I871" s="230"/>
      <c r="J871" s="226"/>
      <c r="K871" s="226"/>
      <c r="L871" s="231"/>
      <c r="M871" s="232"/>
      <c r="N871" s="233"/>
      <c r="O871" s="233"/>
      <c r="P871" s="233"/>
      <c r="Q871" s="233"/>
      <c r="R871" s="233"/>
      <c r="S871" s="233"/>
      <c r="T871" s="234"/>
      <c r="AT871" s="235" t="s">
        <v>417</v>
      </c>
      <c r="AU871" s="235" t="s">
        <v>94</v>
      </c>
      <c r="AV871" s="13" t="s">
        <v>87</v>
      </c>
      <c r="AW871" s="13" t="s">
        <v>43</v>
      </c>
      <c r="AX871" s="13" t="s">
        <v>23</v>
      </c>
      <c r="AY871" s="235" t="s">
        <v>406</v>
      </c>
    </row>
    <row r="872" spans="2:65" s="1" customFormat="1" ht="22.5" customHeight="1" x14ac:dyDescent="0.3">
      <c r="B872" s="37"/>
      <c r="C872" s="201" t="s">
        <v>1430</v>
      </c>
      <c r="D872" s="201" t="s">
        <v>410</v>
      </c>
      <c r="E872" s="202" t="s">
        <v>1431</v>
      </c>
      <c r="F872" s="203" t="s">
        <v>1432</v>
      </c>
      <c r="G872" s="204" t="s">
        <v>501</v>
      </c>
      <c r="H872" s="205">
        <v>0.54500000000000004</v>
      </c>
      <c r="I872" s="206"/>
      <c r="J872" s="207">
        <f>ROUND(I872*H872,2)</f>
        <v>0</v>
      </c>
      <c r="K872" s="203" t="s">
        <v>414</v>
      </c>
      <c r="L872" s="57"/>
      <c r="M872" s="208" t="s">
        <v>36</v>
      </c>
      <c r="N872" s="209" t="s">
        <v>50</v>
      </c>
      <c r="O872" s="38"/>
      <c r="P872" s="210">
        <f>O872*H872</f>
        <v>0</v>
      </c>
      <c r="Q872" s="210">
        <v>5.77E-3</v>
      </c>
      <c r="R872" s="210">
        <f>Q872*H872</f>
        <v>3.1446500000000001E-3</v>
      </c>
      <c r="S872" s="210">
        <v>0</v>
      </c>
      <c r="T872" s="211">
        <f>S872*H872</f>
        <v>0</v>
      </c>
      <c r="AR872" s="19" t="s">
        <v>415</v>
      </c>
      <c r="AT872" s="19" t="s">
        <v>410</v>
      </c>
      <c r="AU872" s="19" t="s">
        <v>94</v>
      </c>
      <c r="AY872" s="19" t="s">
        <v>406</v>
      </c>
      <c r="BE872" s="212">
        <f>IF(N872="základní",J872,0)</f>
        <v>0</v>
      </c>
      <c r="BF872" s="212">
        <f>IF(N872="snížená",J872,0)</f>
        <v>0</v>
      </c>
      <c r="BG872" s="212">
        <f>IF(N872="zákl. přenesená",J872,0)</f>
        <v>0</v>
      </c>
      <c r="BH872" s="212">
        <f>IF(N872="sníž. přenesená",J872,0)</f>
        <v>0</v>
      </c>
      <c r="BI872" s="212">
        <f>IF(N872="nulová",J872,0)</f>
        <v>0</v>
      </c>
      <c r="BJ872" s="19" t="s">
        <v>23</v>
      </c>
      <c r="BK872" s="212">
        <f>ROUND(I872*H872,2)</f>
        <v>0</v>
      </c>
      <c r="BL872" s="19" t="s">
        <v>415</v>
      </c>
      <c r="BM872" s="19" t="s">
        <v>1433</v>
      </c>
    </row>
    <row r="873" spans="2:65" s="12" customFormat="1" x14ac:dyDescent="0.3">
      <c r="B873" s="213"/>
      <c r="C873" s="214"/>
      <c r="D873" s="215" t="s">
        <v>417</v>
      </c>
      <c r="E873" s="216" t="s">
        <v>36</v>
      </c>
      <c r="F873" s="217" t="s">
        <v>1434</v>
      </c>
      <c r="G873" s="214"/>
      <c r="H873" s="218" t="s">
        <v>36</v>
      </c>
      <c r="I873" s="219"/>
      <c r="J873" s="214"/>
      <c r="K873" s="214"/>
      <c r="L873" s="220"/>
      <c r="M873" s="221"/>
      <c r="N873" s="222"/>
      <c r="O873" s="222"/>
      <c r="P873" s="222"/>
      <c r="Q873" s="222"/>
      <c r="R873" s="222"/>
      <c r="S873" s="222"/>
      <c r="T873" s="223"/>
      <c r="AT873" s="224" t="s">
        <v>417</v>
      </c>
      <c r="AU873" s="224" t="s">
        <v>94</v>
      </c>
      <c r="AV873" s="12" t="s">
        <v>23</v>
      </c>
      <c r="AW873" s="12" t="s">
        <v>43</v>
      </c>
      <c r="AX873" s="12" t="s">
        <v>79</v>
      </c>
      <c r="AY873" s="224" t="s">
        <v>406</v>
      </c>
    </row>
    <row r="874" spans="2:65" s="13" customFormat="1" x14ac:dyDescent="0.3">
      <c r="B874" s="225"/>
      <c r="C874" s="226"/>
      <c r="D874" s="215" t="s">
        <v>417</v>
      </c>
      <c r="E874" s="227" t="s">
        <v>324</v>
      </c>
      <c r="F874" s="228" t="s">
        <v>1435</v>
      </c>
      <c r="G874" s="226"/>
      <c r="H874" s="229">
        <v>0.54500000000000004</v>
      </c>
      <c r="I874" s="230"/>
      <c r="J874" s="226"/>
      <c r="K874" s="226"/>
      <c r="L874" s="231"/>
      <c r="M874" s="232"/>
      <c r="N874" s="233"/>
      <c r="O874" s="233"/>
      <c r="P874" s="233"/>
      <c r="Q874" s="233"/>
      <c r="R874" s="233"/>
      <c r="S874" s="233"/>
      <c r="T874" s="234"/>
      <c r="AT874" s="235" t="s">
        <v>417</v>
      </c>
      <c r="AU874" s="235" t="s">
        <v>94</v>
      </c>
      <c r="AV874" s="13" t="s">
        <v>87</v>
      </c>
      <c r="AW874" s="13" t="s">
        <v>43</v>
      </c>
      <c r="AX874" s="13" t="s">
        <v>79</v>
      </c>
      <c r="AY874" s="235" t="s">
        <v>406</v>
      </c>
    </row>
    <row r="875" spans="2:65" s="14" customFormat="1" x14ac:dyDescent="0.3">
      <c r="B875" s="236"/>
      <c r="C875" s="237"/>
      <c r="D875" s="247" t="s">
        <v>417</v>
      </c>
      <c r="E875" s="248" t="s">
        <v>263</v>
      </c>
      <c r="F875" s="249" t="s">
        <v>421</v>
      </c>
      <c r="G875" s="237"/>
      <c r="H875" s="250">
        <v>0.54500000000000004</v>
      </c>
      <c r="I875" s="241"/>
      <c r="J875" s="237"/>
      <c r="K875" s="237"/>
      <c r="L875" s="242"/>
      <c r="M875" s="243"/>
      <c r="N875" s="244"/>
      <c r="O875" s="244"/>
      <c r="P875" s="244"/>
      <c r="Q875" s="244"/>
      <c r="R875" s="244"/>
      <c r="S875" s="244"/>
      <c r="T875" s="245"/>
      <c r="AT875" s="246" t="s">
        <v>417</v>
      </c>
      <c r="AU875" s="246" t="s">
        <v>94</v>
      </c>
      <c r="AV875" s="14" t="s">
        <v>415</v>
      </c>
      <c r="AW875" s="14" t="s">
        <v>43</v>
      </c>
      <c r="AX875" s="14" t="s">
        <v>23</v>
      </c>
      <c r="AY875" s="246" t="s">
        <v>406</v>
      </c>
    </row>
    <row r="876" spans="2:65" s="1" customFormat="1" ht="22.5" customHeight="1" x14ac:dyDescent="0.3">
      <c r="B876" s="37"/>
      <c r="C876" s="268" t="s">
        <v>1436</v>
      </c>
      <c r="D876" s="268" t="s">
        <v>533</v>
      </c>
      <c r="E876" s="269" t="s">
        <v>1437</v>
      </c>
      <c r="F876" s="270" t="s">
        <v>1438</v>
      </c>
      <c r="G876" s="271" t="s">
        <v>501</v>
      </c>
      <c r="H876" s="272">
        <v>0.54500000000000004</v>
      </c>
      <c r="I876" s="273"/>
      <c r="J876" s="274">
        <f>ROUND(I876*H876,2)</f>
        <v>0</v>
      </c>
      <c r="K876" s="270" t="s">
        <v>36</v>
      </c>
      <c r="L876" s="275"/>
      <c r="M876" s="276" t="s">
        <v>36</v>
      </c>
      <c r="N876" s="277" t="s">
        <v>50</v>
      </c>
      <c r="O876" s="38"/>
      <c r="P876" s="210">
        <f>O876*H876</f>
        <v>0</v>
      </c>
      <c r="Q876" s="210">
        <v>1</v>
      </c>
      <c r="R876" s="210">
        <f>Q876*H876</f>
        <v>0.54500000000000004</v>
      </c>
      <c r="S876" s="210">
        <v>0</v>
      </c>
      <c r="T876" s="211">
        <f>S876*H876</f>
        <v>0</v>
      </c>
      <c r="AR876" s="19" t="s">
        <v>457</v>
      </c>
      <c r="AT876" s="19" t="s">
        <v>533</v>
      </c>
      <c r="AU876" s="19" t="s">
        <v>94</v>
      </c>
      <c r="AY876" s="19" t="s">
        <v>406</v>
      </c>
      <c r="BE876" s="212">
        <f>IF(N876="základní",J876,0)</f>
        <v>0</v>
      </c>
      <c r="BF876" s="212">
        <f>IF(N876="snížená",J876,0)</f>
        <v>0</v>
      </c>
      <c r="BG876" s="212">
        <f>IF(N876="zákl. přenesená",J876,0)</f>
        <v>0</v>
      </c>
      <c r="BH876" s="212">
        <f>IF(N876="sníž. přenesená",J876,0)</f>
        <v>0</v>
      </c>
      <c r="BI876" s="212">
        <f>IF(N876="nulová",J876,0)</f>
        <v>0</v>
      </c>
      <c r="BJ876" s="19" t="s">
        <v>23</v>
      </c>
      <c r="BK876" s="212">
        <f>ROUND(I876*H876,2)</f>
        <v>0</v>
      </c>
      <c r="BL876" s="19" t="s">
        <v>415</v>
      </c>
      <c r="BM876" s="19" t="s">
        <v>1439</v>
      </c>
    </row>
    <row r="877" spans="2:65" s="13" customFormat="1" x14ac:dyDescent="0.3">
      <c r="B877" s="225"/>
      <c r="C877" s="226"/>
      <c r="D877" s="247" t="s">
        <v>417</v>
      </c>
      <c r="E877" s="251" t="s">
        <v>36</v>
      </c>
      <c r="F877" s="252" t="s">
        <v>324</v>
      </c>
      <c r="G877" s="226"/>
      <c r="H877" s="253">
        <v>0.54500000000000004</v>
      </c>
      <c r="I877" s="230"/>
      <c r="J877" s="226"/>
      <c r="K877" s="226"/>
      <c r="L877" s="231"/>
      <c r="M877" s="232"/>
      <c r="N877" s="233"/>
      <c r="O877" s="233"/>
      <c r="P877" s="233"/>
      <c r="Q877" s="233"/>
      <c r="R877" s="233"/>
      <c r="S877" s="233"/>
      <c r="T877" s="234"/>
      <c r="AT877" s="235" t="s">
        <v>417</v>
      </c>
      <c r="AU877" s="235" t="s">
        <v>94</v>
      </c>
      <c r="AV877" s="13" t="s">
        <v>87</v>
      </c>
      <c r="AW877" s="13" t="s">
        <v>43</v>
      </c>
      <c r="AX877" s="13" t="s">
        <v>23</v>
      </c>
      <c r="AY877" s="235" t="s">
        <v>406</v>
      </c>
    </row>
    <row r="878" spans="2:65" s="1" customFormat="1" ht="22.5" customHeight="1" x14ac:dyDescent="0.3">
      <c r="B878" s="37"/>
      <c r="C878" s="201" t="s">
        <v>1440</v>
      </c>
      <c r="D878" s="201" t="s">
        <v>410</v>
      </c>
      <c r="E878" s="202" t="s">
        <v>1441</v>
      </c>
      <c r="F878" s="203" t="s">
        <v>1442</v>
      </c>
      <c r="G878" s="204" t="s">
        <v>501</v>
      </c>
      <c r="H878" s="205">
        <v>0.54500000000000004</v>
      </c>
      <c r="I878" s="206"/>
      <c r="J878" s="207">
        <f>ROUND(I878*H878,2)</f>
        <v>0</v>
      </c>
      <c r="K878" s="203" t="s">
        <v>414</v>
      </c>
      <c r="L878" s="57"/>
      <c r="M878" s="208" t="s">
        <v>36</v>
      </c>
      <c r="N878" s="209" t="s">
        <v>50</v>
      </c>
      <c r="O878" s="38"/>
      <c r="P878" s="210">
        <f>O878*H878</f>
        <v>0</v>
      </c>
      <c r="Q878" s="210">
        <v>2.0999999999999999E-3</v>
      </c>
      <c r="R878" s="210">
        <f>Q878*H878</f>
        <v>1.1445000000000001E-3</v>
      </c>
      <c r="S878" s="210">
        <v>0</v>
      </c>
      <c r="T878" s="211">
        <f>S878*H878</f>
        <v>0</v>
      </c>
      <c r="AR878" s="19" t="s">
        <v>415</v>
      </c>
      <c r="AT878" s="19" t="s">
        <v>410</v>
      </c>
      <c r="AU878" s="19" t="s">
        <v>94</v>
      </c>
      <c r="AY878" s="19" t="s">
        <v>406</v>
      </c>
      <c r="BE878" s="212">
        <f>IF(N878="základní",J878,0)</f>
        <v>0</v>
      </c>
      <c r="BF878" s="212">
        <f>IF(N878="snížená",J878,0)</f>
        <v>0</v>
      </c>
      <c r="BG878" s="212">
        <f>IF(N878="zákl. přenesená",J878,0)</f>
        <v>0</v>
      </c>
      <c r="BH878" s="212">
        <f>IF(N878="sníž. přenesená",J878,0)</f>
        <v>0</v>
      </c>
      <c r="BI878" s="212">
        <f>IF(N878="nulová",J878,0)</f>
        <v>0</v>
      </c>
      <c r="BJ878" s="19" t="s">
        <v>23</v>
      </c>
      <c r="BK878" s="212">
        <f>ROUND(I878*H878,2)</f>
        <v>0</v>
      </c>
      <c r="BL878" s="19" t="s">
        <v>415</v>
      </c>
      <c r="BM878" s="19" t="s">
        <v>1443</v>
      </c>
    </row>
    <row r="879" spans="2:65" s="13" customFormat="1" x14ac:dyDescent="0.3">
      <c r="B879" s="225"/>
      <c r="C879" s="226"/>
      <c r="D879" s="247" t="s">
        <v>417</v>
      </c>
      <c r="E879" s="251" t="s">
        <v>36</v>
      </c>
      <c r="F879" s="252" t="s">
        <v>263</v>
      </c>
      <c r="G879" s="226"/>
      <c r="H879" s="253">
        <v>0.54500000000000004</v>
      </c>
      <c r="I879" s="230"/>
      <c r="J879" s="226"/>
      <c r="K879" s="226"/>
      <c r="L879" s="231"/>
      <c r="M879" s="232"/>
      <c r="N879" s="233"/>
      <c r="O879" s="233"/>
      <c r="P879" s="233"/>
      <c r="Q879" s="233"/>
      <c r="R879" s="233"/>
      <c r="S879" s="233"/>
      <c r="T879" s="234"/>
      <c r="AT879" s="235" t="s">
        <v>417</v>
      </c>
      <c r="AU879" s="235" t="s">
        <v>94</v>
      </c>
      <c r="AV879" s="13" t="s">
        <v>87</v>
      </c>
      <c r="AW879" s="13" t="s">
        <v>43</v>
      </c>
      <c r="AX879" s="13" t="s">
        <v>23</v>
      </c>
      <c r="AY879" s="235" t="s">
        <v>406</v>
      </c>
    </row>
    <row r="880" spans="2:65" s="1" customFormat="1" ht="22.5" customHeight="1" x14ac:dyDescent="0.3">
      <c r="B880" s="37"/>
      <c r="C880" s="201" t="s">
        <v>1444</v>
      </c>
      <c r="D880" s="201" t="s">
        <v>410</v>
      </c>
      <c r="E880" s="202" t="s">
        <v>1445</v>
      </c>
      <c r="F880" s="203" t="s">
        <v>1446</v>
      </c>
      <c r="G880" s="204" t="s">
        <v>501</v>
      </c>
      <c r="H880" s="205">
        <v>0.54500000000000004</v>
      </c>
      <c r="I880" s="206"/>
      <c r="J880" s="207">
        <f>ROUND(I880*H880,2)</f>
        <v>0</v>
      </c>
      <c r="K880" s="203" t="s">
        <v>414</v>
      </c>
      <c r="L880" s="57"/>
      <c r="M880" s="208" t="s">
        <v>36</v>
      </c>
      <c r="N880" s="209" t="s">
        <v>50</v>
      </c>
      <c r="O880" s="38"/>
      <c r="P880" s="210">
        <f>O880*H880</f>
        <v>0</v>
      </c>
      <c r="Q880" s="210">
        <v>7.2000000000000005E-4</v>
      </c>
      <c r="R880" s="210">
        <f>Q880*H880</f>
        <v>3.9240000000000005E-4</v>
      </c>
      <c r="S880" s="210">
        <v>0</v>
      </c>
      <c r="T880" s="211">
        <f>S880*H880</f>
        <v>0</v>
      </c>
      <c r="AR880" s="19" t="s">
        <v>415</v>
      </c>
      <c r="AT880" s="19" t="s">
        <v>410</v>
      </c>
      <c r="AU880" s="19" t="s">
        <v>94</v>
      </c>
      <c r="AY880" s="19" t="s">
        <v>406</v>
      </c>
      <c r="BE880" s="212">
        <f>IF(N880="základní",J880,0)</f>
        <v>0</v>
      </c>
      <c r="BF880" s="212">
        <f>IF(N880="snížená",J880,0)</f>
        <v>0</v>
      </c>
      <c r="BG880" s="212">
        <f>IF(N880="zákl. přenesená",J880,0)</f>
        <v>0</v>
      </c>
      <c r="BH880" s="212">
        <f>IF(N880="sníž. přenesená",J880,0)</f>
        <v>0</v>
      </c>
      <c r="BI880" s="212">
        <f>IF(N880="nulová",J880,0)</f>
        <v>0</v>
      </c>
      <c r="BJ880" s="19" t="s">
        <v>23</v>
      </c>
      <c r="BK880" s="212">
        <f>ROUND(I880*H880,2)</f>
        <v>0</v>
      </c>
      <c r="BL880" s="19" t="s">
        <v>415</v>
      </c>
      <c r="BM880" s="19" t="s">
        <v>1447</v>
      </c>
    </row>
    <row r="881" spans="2:65" s="13" customFormat="1" x14ac:dyDescent="0.3">
      <c r="B881" s="225"/>
      <c r="C881" s="226"/>
      <c r="D881" s="247" t="s">
        <v>417</v>
      </c>
      <c r="E881" s="251" t="s">
        <v>36</v>
      </c>
      <c r="F881" s="252" t="s">
        <v>263</v>
      </c>
      <c r="G881" s="226"/>
      <c r="H881" s="253">
        <v>0.54500000000000004</v>
      </c>
      <c r="I881" s="230"/>
      <c r="J881" s="226"/>
      <c r="K881" s="226"/>
      <c r="L881" s="231"/>
      <c r="M881" s="232"/>
      <c r="N881" s="233"/>
      <c r="O881" s="233"/>
      <c r="P881" s="233"/>
      <c r="Q881" s="233"/>
      <c r="R881" s="233"/>
      <c r="S881" s="233"/>
      <c r="T881" s="234"/>
      <c r="AT881" s="235" t="s">
        <v>417</v>
      </c>
      <c r="AU881" s="235" t="s">
        <v>94</v>
      </c>
      <c r="AV881" s="13" t="s">
        <v>87</v>
      </c>
      <c r="AW881" s="13" t="s">
        <v>43</v>
      </c>
      <c r="AX881" s="13" t="s">
        <v>23</v>
      </c>
      <c r="AY881" s="235" t="s">
        <v>406</v>
      </c>
    </row>
    <row r="882" spans="2:65" s="1" customFormat="1" ht="22.5" customHeight="1" x14ac:dyDescent="0.3">
      <c r="B882" s="37"/>
      <c r="C882" s="201" t="s">
        <v>1448</v>
      </c>
      <c r="D882" s="201" t="s">
        <v>410</v>
      </c>
      <c r="E882" s="202" t="s">
        <v>1449</v>
      </c>
      <c r="F882" s="203" t="s">
        <v>1450</v>
      </c>
      <c r="G882" s="204" t="s">
        <v>596</v>
      </c>
      <c r="H882" s="205">
        <v>163</v>
      </c>
      <c r="I882" s="206"/>
      <c r="J882" s="207">
        <f>ROUND(I882*H882,2)</f>
        <v>0</v>
      </c>
      <c r="K882" s="203" t="s">
        <v>414</v>
      </c>
      <c r="L882" s="57"/>
      <c r="M882" s="208" t="s">
        <v>36</v>
      </c>
      <c r="N882" s="209" t="s">
        <v>50</v>
      </c>
      <c r="O882" s="38"/>
      <c r="P882" s="210">
        <f>O882*H882</f>
        <v>0</v>
      </c>
      <c r="Q882" s="210">
        <v>0.15468999999999999</v>
      </c>
      <c r="R882" s="210">
        <f>Q882*H882</f>
        <v>25.214469999999999</v>
      </c>
      <c r="S882" s="210">
        <v>0</v>
      </c>
      <c r="T882" s="211">
        <f>S882*H882</f>
        <v>0</v>
      </c>
      <c r="AR882" s="19" t="s">
        <v>415</v>
      </c>
      <c r="AT882" s="19" t="s">
        <v>410</v>
      </c>
      <c r="AU882" s="19" t="s">
        <v>94</v>
      </c>
      <c r="AY882" s="19" t="s">
        <v>406</v>
      </c>
      <c r="BE882" s="212">
        <f>IF(N882="základní",J882,0)</f>
        <v>0</v>
      </c>
      <c r="BF882" s="212">
        <f>IF(N882="snížená",J882,0)</f>
        <v>0</v>
      </c>
      <c r="BG882" s="212">
        <f>IF(N882="zákl. přenesená",J882,0)</f>
        <v>0</v>
      </c>
      <c r="BH882" s="212">
        <f>IF(N882="sníž. přenesená",J882,0)</f>
        <v>0</v>
      </c>
      <c r="BI882" s="212">
        <f>IF(N882="nulová",J882,0)</f>
        <v>0</v>
      </c>
      <c r="BJ882" s="19" t="s">
        <v>23</v>
      </c>
      <c r="BK882" s="212">
        <f>ROUND(I882*H882,2)</f>
        <v>0</v>
      </c>
      <c r="BL882" s="19" t="s">
        <v>415</v>
      </c>
      <c r="BM882" s="19" t="s">
        <v>1451</v>
      </c>
    </row>
    <row r="883" spans="2:65" s="12" customFormat="1" x14ac:dyDescent="0.3">
      <c r="B883" s="213"/>
      <c r="C883" s="214"/>
      <c r="D883" s="215" t="s">
        <v>417</v>
      </c>
      <c r="E883" s="216" t="s">
        <v>36</v>
      </c>
      <c r="F883" s="217" t="s">
        <v>1452</v>
      </c>
      <c r="G883" s="214"/>
      <c r="H883" s="218" t="s">
        <v>36</v>
      </c>
      <c r="I883" s="219"/>
      <c r="J883" s="214"/>
      <c r="K883" s="214"/>
      <c r="L883" s="220"/>
      <c r="M883" s="221"/>
      <c r="N883" s="222"/>
      <c r="O883" s="222"/>
      <c r="P883" s="222"/>
      <c r="Q883" s="222"/>
      <c r="R883" s="222"/>
      <c r="S883" s="222"/>
      <c r="T883" s="223"/>
      <c r="AT883" s="224" t="s">
        <v>417</v>
      </c>
      <c r="AU883" s="224" t="s">
        <v>94</v>
      </c>
      <c r="AV883" s="12" t="s">
        <v>23</v>
      </c>
      <c r="AW883" s="12" t="s">
        <v>43</v>
      </c>
      <c r="AX883" s="12" t="s">
        <v>79</v>
      </c>
      <c r="AY883" s="224" t="s">
        <v>406</v>
      </c>
    </row>
    <row r="884" spans="2:65" s="13" customFormat="1" x14ac:dyDescent="0.3">
      <c r="B884" s="225"/>
      <c r="C884" s="226"/>
      <c r="D884" s="247" t="s">
        <v>417</v>
      </c>
      <c r="E884" s="251" t="s">
        <v>1453</v>
      </c>
      <c r="F884" s="252" t="s">
        <v>1454</v>
      </c>
      <c r="G884" s="226"/>
      <c r="H884" s="253">
        <v>163</v>
      </c>
      <c r="I884" s="230"/>
      <c r="J884" s="226"/>
      <c r="K884" s="226"/>
      <c r="L884" s="231"/>
      <c r="M884" s="232"/>
      <c r="N884" s="233"/>
      <c r="O884" s="233"/>
      <c r="P884" s="233"/>
      <c r="Q884" s="233"/>
      <c r="R884" s="233"/>
      <c r="S884" s="233"/>
      <c r="T884" s="234"/>
      <c r="AT884" s="235" t="s">
        <v>417</v>
      </c>
      <c r="AU884" s="235" t="s">
        <v>94</v>
      </c>
      <c r="AV884" s="13" t="s">
        <v>87</v>
      </c>
      <c r="AW884" s="13" t="s">
        <v>43</v>
      </c>
      <c r="AX884" s="13" t="s">
        <v>23</v>
      </c>
      <c r="AY884" s="235" t="s">
        <v>406</v>
      </c>
    </row>
    <row r="885" spans="2:65" s="1" customFormat="1" ht="22.5" customHeight="1" x14ac:dyDescent="0.3">
      <c r="B885" s="37"/>
      <c r="C885" s="201" t="s">
        <v>1455</v>
      </c>
      <c r="D885" s="201" t="s">
        <v>410</v>
      </c>
      <c r="E885" s="202" t="s">
        <v>1456</v>
      </c>
      <c r="F885" s="203" t="s">
        <v>1457</v>
      </c>
      <c r="G885" s="204" t="s">
        <v>596</v>
      </c>
      <c r="H885" s="205">
        <v>163</v>
      </c>
      <c r="I885" s="206"/>
      <c r="J885" s="207">
        <f>ROUND(I885*H885,2)</f>
        <v>0</v>
      </c>
      <c r="K885" s="203" t="s">
        <v>414</v>
      </c>
      <c r="L885" s="57"/>
      <c r="M885" s="208" t="s">
        <v>36</v>
      </c>
      <c r="N885" s="209" t="s">
        <v>50</v>
      </c>
      <c r="O885" s="38"/>
      <c r="P885" s="210">
        <f>O885*H885</f>
        <v>0</v>
      </c>
      <c r="Q885" s="210">
        <v>0</v>
      </c>
      <c r="R885" s="210">
        <f>Q885*H885</f>
        <v>0</v>
      </c>
      <c r="S885" s="210">
        <v>0</v>
      </c>
      <c r="T885" s="211">
        <f>S885*H885</f>
        <v>0</v>
      </c>
      <c r="AR885" s="19" t="s">
        <v>415</v>
      </c>
      <c r="AT885" s="19" t="s">
        <v>410</v>
      </c>
      <c r="AU885" s="19" t="s">
        <v>94</v>
      </c>
      <c r="AY885" s="19" t="s">
        <v>406</v>
      </c>
      <c r="BE885" s="212">
        <f>IF(N885="základní",J885,0)</f>
        <v>0</v>
      </c>
      <c r="BF885" s="212">
        <f>IF(N885="snížená",J885,0)</f>
        <v>0</v>
      </c>
      <c r="BG885" s="212">
        <f>IF(N885="zákl. přenesená",J885,0)</f>
        <v>0</v>
      </c>
      <c r="BH885" s="212">
        <f>IF(N885="sníž. přenesená",J885,0)</f>
        <v>0</v>
      </c>
      <c r="BI885" s="212">
        <f>IF(N885="nulová",J885,0)</f>
        <v>0</v>
      </c>
      <c r="BJ885" s="19" t="s">
        <v>23</v>
      </c>
      <c r="BK885" s="212">
        <f>ROUND(I885*H885,2)</f>
        <v>0</v>
      </c>
      <c r="BL885" s="19" t="s">
        <v>415</v>
      </c>
      <c r="BM885" s="19" t="s">
        <v>1458</v>
      </c>
    </row>
    <row r="886" spans="2:65" s="1" customFormat="1" ht="22.5" customHeight="1" x14ac:dyDescent="0.3">
      <c r="B886" s="37"/>
      <c r="C886" s="201" t="s">
        <v>1459</v>
      </c>
      <c r="D886" s="201" t="s">
        <v>410</v>
      </c>
      <c r="E886" s="202" t="s">
        <v>1460</v>
      </c>
      <c r="F886" s="203" t="s">
        <v>1461</v>
      </c>
      <c r="G886" s="204" t="s">
        <v>413</v>
      </c>
      <c r="H886" s="205">
        <v>0.45900000000000002</v>
      </c>
      <c r="I886" s="206"/>
      <c r="J886" s="207">
        <f>ROUND(I886*H886,2)</f>
        <v>0</v>
      </c>
      <c r="K886" s="203" t="s">
        <v>414</v>
      </c>
      <c r="L886" s="57"/>
      <c r="M886" s="208" t="s">
        <v>36</v>
      </c>
      <c r="N886" s="209" t="s">
        <v>50</v>
      </c>
      <c r="O886" s="38"/>
      <c r="P886" s="210">
        <f>O886*H886</f>
        <v>0</v>
      </c>
      <c r="Q886" s="210">
        <v>4.1369999999999997E-2</v>
      </c>
      <c r="R886" s="210">
        <f>Q886*H886</f>
        <v>1.8988829999999998E-2</v>
      </c>
      <c r="S886" s="210">
        <v>0</v>
      </c>
      <c r="T886" s="211">
        <f>S886*H886</f>
        <v>0</v>
      </c>
      <c r="AR886" s="19" t="s">
        <v>415</v>
      </c>
      <c r="AT886" s="19" t="s">
        <v>410</v>
      </c>
      <c r="AU886" s="19" t="s">
        <v>94</v>
      </c>
      <c r="AY886" s="19" t="s">
        <v>406</v>
      </c>
      <c r="BE886" s="212">
        <f>IF(N886="základní",J886,0)</f>
        <v>0</v>
      </c>
      <c r="BF886" s="212">
        <f>IF(N886="snížená",J886,0)</f>
        <v>0</v>
      </c>
      <c r="BG886" s="212">
        <f>IF(N886="zákl. přenesená",J886,0)</f>
        <v>0</v>
      </c>
      <c r="BH886" s="212">
        <f>IF(N886="sníž. přenesená",J886,0)</f>
        <v>0</v>
      </c>
      <c r="BI886" s="212">
        <f>IF(N886="nulová",J886,0)</f>
        <v>0</v>
      </c>
      <c r="BJ886" s="19" t="s">
        <v>23</v>
      </c>
      <c r="BK886" s="212">
        <f>ROUND(I886*H886,2)</f>
        <v>0</v>
      </c>
      <c r="BL886" s="19" t="s">
        <v>415</v>
      </c>
      <c r="BM886" s="19" t="s">
        <v>1462</v>
      </c>
    </row>
    <row r="887" spans="2:65" s="12" customFormat="1" x14ac:dyDescent="0.3">
      <c r="B887" s="213"/>
      <c r="C887" s="214"/>
      <c r="D887" s="215" t="s">
        <v>417</v>
      </c>
      <c r="E887" s="216" t="s">
        <v>36</v>
      </c>
      <c r="F887" s="217" t="s">
        <v>1463</v>
      </c>
      <c r="G887" s="214"/>
      <c r="H887" s="218" t="s">
        <v>36</v>
      </c>
      <c r="I887" s="219"/>
      <c r="J887" s="214"/>
      <c r="K887" s="214"/>
      <c r="L887" s="220"/>
      <c r="M887" s="221"/>
      <c r="N887" s="222"/>
      <c r="O887" s="222"/>
      <c r="P887" s="222"/>
      <c r="Q887" s="222"/>
      <c r="R887" s="222"/>
      <c r="S887" s="222"/>
      <c r="T887" s="223"/>
      <c r="AT887" s="224" t="s">
        <v>417</v>
      </c>
      <c r="AU887" s="224" t="s">
        <v>94</v>
      </c>
      <c r="AV887" s="12" t="s">
        <v>23</v>
      </c>
      <c r="AW887" s="12" t="s">
        <v>43</v>
      </c>
      <c r="AX887" s="12" t="s">
        <v>79</v>
      </c>
      <c r="AY887" s="224" t="s">
        <v>406</v>
      </c>
    </row>
    <row r="888" spans="2:65" s="12" customFormat="1" x14ac:dyDescent="0.3">
      <c r="B888" s="213"/>
      <c r="C888" s="214"/>
      <c r="D888" s="215" t="s">
        <v>417</v>
      </c>
      <c r="E888" s="216" t="s">
        <v>36</v>
      </c>
      <c r="F888" s="217" t="s">
        <v>1464</v>
      </c>
      <c r="G888" s="214"/>
      <c r="H888" s="218" t="s">
        <v>36</v>
      </c>
      <c r="I888" s="219"/>
      <c r="J888" s="214"/>
      <c r="K888" s="214"/>
      <c r="L888" s="220"/>
      <c r="M888" s="221"/>
      <c r="N888" s="222"/>
      <c r="O888" s="222"/>
      <c r="P888" s="222"/>
      <c r="Q888" s="222"/>
      <c r="R888" s="222"/>
      <c r="S888" s="222"/>
      <c r="T888" s="223"/>
      <c r="AT888" s="224" t="s">
        <v>417</v>
      </c>
      <c r="AU888" s="224" t="s">
        <v>94</v>
      </c>
      <c r="AV888" s="12" t="s">
        <v>23</v>
      </c>
      <c r="AW888" s="12" t="s">
        <v>43</v>
      </c>
      <c r="AX888" s="12" t="s">
        <v>79</v>
      </c>
      <c r="AY888" s="224" t="s">
        <v>406</v>
      </c>
    </row>
    <row r="889" spans="2:65" s="13" customFormat="1" x14ac:dyDescent="0.3">
      <c r="B889" s="225"/>
      <c r="C889" s="226"/>
      <c r="D889" s="247" t="s">
        <v>417</v>
      </c>
      <c r="E889" s="251" t="s">
        <v>249</v>
      </c>
      <c r="F889" s="252" t="s">
        <v>1465</v>
      </c>
      <c r="G889" s="226"/>
      <c r="H889" s="253">
        <v>0.45900000000000002</v>
      </c>
      <c r="I889" s="230"/>
      <c r="J889" s="226"/>
      <c r="K889" s="226"/>
      <c r="L889" s="231"/>
      <c r="M889" s="232"/>
      <c r="N889" s="233"/>
      <c r="O889" s="233"/>
      <c r="P889" s="233"/>
      <c r="Q889" s="233"/>
      <c r="R889" s="233"/>
      <c r="S889" s="233"/>
      <c r="T889" s="234"/>
      <c r="AT889" s="235" t="s">
        <v>417</v>
      </c>
      <c r="AU889" s="235" t="s">
        <v>94</v>
      </c>
      <c r="AV889" s="13" t="s">
        <v>87</v>
      </c>
      <c r="AW889" s="13" t="s">
        <v>43</v>
      </c>
      <c r="AX889" s="13" t="s">
        <v>23</v>
      </c>
      <c r="AY889" s="235" t="s">
        <v>406</v>
      </c>
    </row>
    <row r="890" spans="2:65" s="1" customFormat="1" ht="22.5" customHeight="1" x14ac:dyDescent="0.3">
      <c r="B890" s="37"/>
      <c r="C890" s="268" t="s">
        <v>1466</v>
      </c>
      <c r="D890" s="268" t="s">
        <v>533</v>
      </c>
      <c r="E890" s="269" t="s">
        <v>1467</v>
      </c>
      <c r="F890" s="270" t="s">
        <v>1468</v>
      </c>
      <c r="G890" s="271" t="s">
        <v>413</v>
      </c>
      <c r="H890" s="272">
        <v>0.496</v>
      </c>
      <c r="I890" s="273"/>
      <c r="J890" s="274">
        <f>ROUND(I890*H890,2)</f>
        <v>0</v>
      </c>
      <c r="K890" s="270" t="s">
        <v>36</v>
      </c>
      <c r="L890" s="275"/>
      <c r="M890" s="276" t="s">
        <v>36</v>
      </c>
      <c r="N890" s="277" t="s">
        <v>50</v>
      </c>
      <c r="O890" s="38"/>
      <c r="P890" s="210">
        <f>O890*H890</f>
        <v>0</v>
      </c>
      <c r="Q890" s="210">
        <v>0.55000000000000004</v>
      </c>
      <c r="R890" s="210">
        <f>Q890*H890</f>
        <v>0.27280000000000004</v>
      </c>
      <c r="S890" s="210">
        <v>0</v>
      </c>
      <c r="T890" s="211">
        <f>S890*H890</f>
        <v>0</v>
      </c>
      <c r="AR890" s="19" t="s">
        <v>457</v>
      </c>
      <c r="AT890" s="19" t="s">
        <v>533</v>
      </c>
      <c r="AU890" s="19" t="s">
        <v>94</v>
      </c>
      <c r="AY890" s="19" t="s">
        <v>406</v>
      </c>
      <c r="BE890" s="212">
        <f>IF(N890="základní",J890,0)</f>
        <v>0</v>
      </c>
      <c r="BF890" s="212">
        <f>IF(N890="snížená",J890,0)</f>
        <v>0</v>
      </c>
      <c r="BG890" s="212">
        <f>IF(N890="zákl. přenesená",J890,0)</f>
        <v>0</v>
      </c>
      <c r="BH890" s="212">
        <f>IF(N890="sníž. přenesená",J890,0)</f>
        <v>0</v>
      </c>
      <c r="BI890" s="212">
        <f>IF(N890="nulová",J890,0)</f>
        <v>0</v>
      </c>
      <c r="BJ890" s="19" t="s">
        <v>23</v>
      </c>
      <c r="BK890" s="212">
        <f>ROUND(I890*H890,2)</f>
        <v>0</v>
      </c>
      <c r="BL890" s="19" t="s">
        <v>415</v>
      </c>
      <c r="BM890" s="19" t="s">
        <v>1469</v>
      </c>
    </row>
    <row r="891" spans="2:65" s="13" customFormat="1" x14ac:dyDescent="0.3">
      <c r="B891" s="225"/>
      <c r="C891" s="226"/>
      <c r="D891" s="247" t="s">
        <v>417</v>
      </c>
      <c r="E891" s="251" t="s">
        <v>36</v>
      </c>
      <c r="F891" s="252" t="s">
        <v>1470</v>
      </c>
      <c r="G891" s="226"/>
      <c r="H891" s="253">
        <v>0.496</v>
      </c>
      <c r="I891" s="230"/>
      <c r="J891" s="226"/>
      <c r="K891" s="226"/>
      <c r="L891" s="231"/>
      <c r="M891" s="232"/>
      <c r="N891" s="233"/>
      <c r="O891" s="233"/>
      <c r="P891" s="233"/>
      <c r="Q891" s="233"/>
      <c r="R891" s="233"/>
      <c r="S891" s="233"/>
      <c r="T891" s="234"/>
      <c r="AT891" s="235" t="s">
        <v>417</v>
      </c>
      <c r="AU891" s="235" t="s">
        <v>94</v>
      </c>
      <c r="AV891" s="13" t="s">
        <v>87</v>
      </c>
      <c r="AW891" s="13" t="s">
        <v>43</v>
      </c>
      <c r="AX891" s="13" t="s">
        <v>23</v>
      </c>
      <c r="AY891" s="235" t="s">
        <v>406</v>
      </c>
    </row>
    <row r="892" spans="2:65" s="1" customFormat="1" ht="22.5" customHeight="1" x14ac:dyDescent="0.3">
      <c r="B892" s="37"/>
      <c r="C892" s="201" t="s">
        <v>1471</v>
      </c>
      <c r="D892" s="201" t="s">
        <v>410</v>
      </c>
      <c r="E892" s="202" t="s">
        <v>1472</v>
      </c>
      <c r="F892" s="203" t="s">
        <v>1473</v>
      </c>
      <c r="G892" s="204" t="s">
        <v>413</v>
      </c>
      <c r="H892" s="205">
        <v>0.45900000000000002</v>
      </c>
      <c r="I892" s="206"/>
      <c r="J892" s="207">
        <f>ROUND(I892*H892,2)</f>
        <v>0</v>
      </c>
      <c r="K892" s="203" t="s">
        <v>414</v>
      </c>
      <c r="L892" s="57"/>
      <c r="M892" s="208" t="s">
        <v>36</v>
      </c>
      <c r="N892" s="209" t="s">
        <v>50</v>
      </c>
      <c r="O892" s="38"/>
      <c r="P892" s="210">
        <f>O892*H892</f>
        <v>0</v>
      </c>
      <c r="Q892" s="210">
        <v>0</v>
      </c>
      <c r="R892" s="210">
        <f>Q892*H892</f>
        <v>0</v>
      </c>
      <c r="S892" s="210">
        <v>0</v>
      </c>
      <c r="T892" s="211">
        <f>S892*H892</f>
        <v>0</v>
      </c>
      <c r="AR892" s="19" t="s">
        <v>415</v>
      </c>
      <c r="AT892" s="19" t="s">
        <v>410</v>
      </c>
      <c r="AU892" s="19" t="s">
        <v>94</v>
      </c>
      <c r="AY892" s="19" t="s">
        <v>406</v>
      </c>
      <c r="BE892" s="212">
        <f>IF(N892="základní",J892,0)</f>
        <v>0</v>
      </c>
      <c r="BF892" s="212">
        <f>IF(N892="snížená",J892,0)</f>
        <v>0</v>
      </c>
      <c r="BG892" s="212">
        <f>IF(N892="zákl. přenesená",J892,0)</f>
        <v>0</v>
      </c>
      <c r="BH892" s="212">
        <f>IF(N892="sníž. přenesená",J892,0)</f>
        <v>0</v>
      </c>
      <c r="BI892" s="212">
        <f>IF(N892="nulová",J892,0)</f>
        <v>0</v>
      </c>
      <c r="BJ892" s="19" t="s">
        <v>23</v>
      </c>
      <c r="BK892" s="212">
        <f>ROUND(I892*H892,2)</f>
        <v>0</v>
      </c>
      <c r="BL892" s="19" t="s">
        <v>415</v>
      </c>
      <c r="BM892" s="19" t="s">
        <v>1474</v>
      </c>
    </row>
    <row r="893" spans="2:65" s="13" customFormat="1" x14ac:dyDescent="0.3">
      <c r="B893" s="225"/>
      <c r="C893" s="226"/>
      <c r="D893" s="247" t="s">
        <v>417</v>
      </c>
      <c r="E893" s="251" t="s">
        <v>36</v>
      </c>
      <c r="F893" s="252" t="s">
        <v>249</v>
      </c>
      <c r="G893" s="226"/>
      <c r="H893" s="253">
        <v>0.45900000000000002</v>
      </c>
      <c r="I893" s="230"/>
      <c r="J893" s="226"/>
      <c r="K893" s="226"/>
      <c r="L893" s="231"/>
      <c r="M893" s="232"/>
      <c r="N893" s="233"/>
      <c r="O893" s="233"/>
      <c r="P893" s="233"/>
      <c r="Q893" s="233"/>
      <c r="R893" s="233"/>
      <c r="S893" s="233"/>
      <c r="T893" s="234"/>
      <c r="AT893" s="235" t="s">
        <v>417</v>
      </c>
      <c r="AU893" s="235" t="s">
        <v>94</v>
      </c>
      <c r="AV893" s="13" t="s">
        <v>87</v>
      </c>
      <c r="AW893" s="13" t="s">
        <v>43</v>
      </c>
      <c r="AX893" s="13" t="s">
        <v>23</v>
      </c>
      <c r="AY893" s="235" t="s">
        <v>406</v>
      </c>
    </row>
    <row r="894" spans="2:65" s="1" customFormat="1" ht="22.5" customHeight="1" x14ac:dyDescent="0.3">
      <c r="B894" s="37"/>
      <c r="C894" s="201" t="s">
        <v>1475</v>
      </c>
      <c r="D894" s="201" t="s">
        <v>410</v>
      </c>
      <c r="E894" s="202" t="s">
        <v>1476</v>
      </c>
      <c r="F894" s="203" t="s">
        <v>1477</v>
      </c>
      <c r="G894" s="204" t="s">
        <v>413</v>
      </c>
      <c r="H894" s="205">
        <v>0.45900000000000002</v>
      </c>
      <c r="I894" s="206"/>
      <c r="J894" s="207">
        <f>ROUND(I894*H894,2)</f>
        <v>0</v>
      </c>
      <c r="K894" s="203" t="s">
        <v>414</v>
      </c>
      <c r="L894" s="57"/>
      <c r="M894" s="208" t="s">
        <v>36</v>
      </c>
      <c r="N894" s="209" t="s">
        <v>50</v>
      </c>
      <c r="O894" s="38"/>
      <c r="P894" s="210">
        <f>O894*H894</f>
        <v>0</v>
      </c>
      <c r="Q894" s="210">
        <v>0</v>
      </c>
      <c r="R894" s="210">
        <f>Q894*H894</f>
        <v>0</v>
      </c>
      <c r="S894" s="210">
        <v>0</v>
      </c>
      <c r="T894" s="211">
        <f>S894*H894</f>
        <v>0</v>
      </c>
      <c r="AR894" s="19" t="s">
        <v>415</v>
      </c>
      <c r="AT894" s="19" t="s">
        <v>410</v>
      </c>
      <c r="AU894" s="19" t="s">
        <v>94</v>
      </c>
      <c r="AY894" s="19" t="s">
        <v>406</v>
      </c>
      <c r="BE894" s="212">
        <f>IF(N894="základní",J894,0)</f>
        <v>0</v>
      </c>
      <c r="BF894" s="212">
        <f>IF(N894="snížená",J894,0)</f>
        <v>0</v>
      </c>
      <c r="BG894" s="212">
        <f>IF(N894="zákl. přenesená",J894,0)</f>
        <v>0</v>
      </c>
      <c r="BH894" s="212">
        <f>IF(N894="sníž. přenesená",J894,0)</f>
        <v>0</v>
      </c>
      <c r="BI894" s="212">
        <f>IF(N894="nulová",J894,0)</f>
        <v>0</v>
      </c>
      <c r="BJ894" s="19" t="s">
        <v>23</v>
      </c>
      <c r="BK894" s="212">
        <f>ROUND(I894*H894,2)</f>
        <v>0</v>
      </c>
      <c r="BL894" s="19" t="s">
        <v>415</v>
      </c>
      <c r="BM894" s="19" t="s">
        <v>1478</v>
      </c>
    </row>
    <row r="895" spans="2:65" s="13" customFormat="1" x14ac:dyDescent="0.3">
      <c r="B895" s="225"/>
      <c r="C895" s="226"/>
      <c r="D895" s="247" t="s">
        <v>417</v>
      </c>
      <c r="E895" s="251" t="s">
        <v>36</v>
      </c>
      <c r="F895" s="252" t="s">
        <v>249</v>
      </c>
      <c r="G895" s="226"/>
      <c r="H895" s="253">
        <v>0.45900000000000002</v>
      </c>
      <c r="I895" s="230"/>
      <c r="J895" s="226"/>
      <c r="K895" s="226"/>
      <c r="L895" s="231"/>
      <c r="M895" s="232"/>
      <c r="N895" s="233"/>
      <c r="O895" s="233"/>
      <c r="P895" s="233"/>
      <c r="Q895" s="233"/>
      <c r="R895" s="233"/>
      <c r="S895" s="233"/>
      <c r="T895" s="234"/>
      <c r="AT895" s="235" t="s">
        <v>417</v>
      </c>
      <c r="AU895" s="235" t="s">
        <v>94</v>
      </c>
      <c r="AV895" s="13" t="s">
        <v>87</v>
      </c>
      <c r="AW895" s="13" t="s">
        <v>43</v>
      </c>
      <c r="AX895" s="13" t="s">
        <v>23</v>
      </c>
      <c r="AY895" s="235" t="s">
        <v>406</v>
      </c>
    </row>
    <row r="896" spans="2:65" s="1" customFormat="1" ht="44.25" customHeight="1" x14ac:dyDescent="0.3">
      <c r="B896" s="37"/>
      <c r="C896" s="201" t="s">
        <v>1479</v>
      </c>
      <c r="D896" s="201" t="s">
        <v>410</v>
      </c>
      <c r="E896" s="202" t="s">
        <v>1480</v>
      </c>
      <c r="F896" s="203" t="s">
        <v>1481</v>
      </c>
      <c r="G896" s="204" t="s">
        <v>1363</v>
      </c>
      <c r="H896" s="205">
        <v>47</v>
      </c>
      <c r="I896" s="206"/>
      <c r="J896" s="207">
        <f>ROUND(I896*H896,2)</f>
        <v>0</v>
      </c>
      <c r="K896" s="203" t="s">
        <v>36</v>
      </c>
      <c r="L896" s="57"/>
      <c r="M896" s="208" t="s">
        <v>36</v>
      </c>
      <c r="N896" s="209" t="s">
        <v>50</v>
      </c>
      <c r="O896" s="38"/>
      <c r="P896" s="210">
        <f>O896*H896</f>
        <v>0</v>
      </c>
      <c r="Q896" s="210">
        <v>0.93</v>
      </c>
      <c r="R896" s="210">
        <f>Q896*H896</f>
        <v>43.71</v>
      </c>
      <c r="S896" s="210">
        <v>0</v>
      </c>
      <c r="T896" s="211">
        <f>S896*H896</f>
        <v>0</v>
      </c>
      <c r="AR896" s="19" t="s">
        <v>415</v>
      </c>
      <c r="AT896" s="19" t="s">
        <v>410</v>
      </c>
      <c r="AU896" s="19" t="s">
        <v>94</v>
      </c>
      <c r="AY896" s="19" t="s">
        <v>406</v>
      </c>
      <c r="BE896" s="212">
        <f>IF(N896="základní",J896,0)</f>
        <v>0</v>
      </c>
      <c r="BF896" s="212">
        <f>IF(N896="snížená",J896,0)</f>
        <v>0</v>
      </c>
      <c r="BG896" s="212">
        <f>IF(N896="zákl. přenesená",J896,0)</f>
        <v>0</v>
      </c>
      <c r="BH896" s="212">
        <f>IF(N896="sníž. přenesená",J896,0)</f>
        <v>0</v>
      </c>
      <c r="BI896" s="212">
        <f>IF(N896="nulová",J896,0)</f>
        <v>0</v>
      </c>
      <c r="BJ896" s="19" t="s">
        <v>23</v>
      </c>
      <c r="BK896" s="212">
        <f>ROUND(I896*H896,2)</f>
        <v>0</v>
      </c>
      <c r="BL896" s="19" t="s">
        <v>415</v>
      </c>
      <c r="BM896" s="19" t="s">
        <v>1482</v>
      </c>
    </row>
    <row r="897" spans="2:65" s="1" customFormat="1" ht="44.25" customHeight="1" x14ac:dyDescent="0.3">
      <c r="B897" s="37"/>
      <c r="C897" s="201" t="s">
        <v>1483</v>
      </c>
      <c r="D897" s="201" t="s">
        <v>410</v>
      </c>
      <c r="E897" s="202" t="s">
        <v>1484</v>
      </c>
      <c r="F897" s="203" t="s">
        <v>1485</v>
      </c>
      <c r="G897" s="204" t="s">
        <v>1363</v>
      </c>
      <c r="H897" s="205">
        <v>8</v>
      </c>
      <c r="I897" s="206"/>
      <c r="J897" s="207">
        <f>ROUND(I897*H897,2)</f>
        <v>0</v>
      </c>
      <c r="K897" s="203" t="s">
        <v>36</v>
      </c>
      <c r="L897" s="57"/>
      <c r="M897" s="208" t="s">
        <v>36</v>
      </c>
      <c r="N897" s="209" t="s">
        <v>50</v>
      </c>
      <c r="O897" s="38"/>
      <c r="P897" s="210">
        <f>O897*H897</f>
        <v>0</v>
      </c>
      <c r="Q897" s="210">
        <v>0.95599999999999996</v>
      </c>
      <c r="R897" s="210">
        <f>Q897*H897</f>
        <v>7.6479999999999997</v>
      </c>
      <c r="S897" s="210">
        <v>0</v>
      </c>
      <c r="T897" s="211">
        <f>S897*H897</f>
        <v>0</v>
      </c>
      <c r="AR897" s="19" t="s">
        <v>415</v>
      </c>
      <c r="AT897" s="19" t="s">
        <v>410</v>
      </c>
      <c r="AU897" s="19" t="s">
        <v>94</v>
      </c>
      <c r="AY897" s="19" t="s">
        <v>406</v>
      </c>
      <c r="BE897" s="212">
        <f>IF(N897="základní",J897,0)</f>
        <v>0</v>
      </c>
      <c r="BF897" s="212">
        <f>IF(N897="snížená",J897,0)</f>
        <v>0</v>
      </c>
      <c r="BG897" s="212">
        <f>IF(N897="zákl. přenesená",J897,0)</f>
        <v>0</v>
      </c>
      <c r="BH897" s="212">
        <f>IF(N897="sníž. přenesená",J897,0)</f>
        <v>0</v>
      </c>
      <c r="BI897" s="212">
        <f>IF(N897="nulová",J897,0)</f>
        <v>0</v>
      </c>
      <c r="BJ897" s="19" t="s">
        <v>23</v>
      </c>
      <c r="BK897" s="212">
        <f>ROUND(I897*H897,2)</f>
        <v>0</v>
      </c>
      <c r="BL897" s="19" t="s">
        <v>415</v>
      </c>
      <c r="BM897" s="19" t="s">
        <v>1486</v>
      </c>
    </row>
    <row r="898" spans="2:65" s="13" customFormat="1" x14ac:dyDescent="0.3">
      <c r="B898" s="225"/>
      <c r="C898" s="226"/>
      <c r="D898" s="247" t="s">
        <v>417</v>
      </c>
      <c r="E898" s="251" t="s">
        <v>36</v>
      </c>
      <c r="F898" s="252" t="s">
        <v>1487</v>
      </c>
      <c r="G898" s="226"/>
      <c r="H898" s="253">
        <v>8</v>
      </c>
      <c r="I898" s="230"/>
      <c r="J898" s="226"/>
      <c r="K898" s="226"/>
      <c r="L898" s="231"/>
      <c r="M898" s="232"/>
      <c r="N898" s="233"/>
      <c r="O898" s="233"/>
      <c r="P898" s="233"/>
      <c r="Q898" s="233"/>
      <c r="R898" s="233"/>
      <c r="S898" s="233"/>
      <c r="T898" s="234"/>
      <c r="AT898" s="235" t="s">
        <v>417</v>
      </c>
      <c r="AU898" s="235" t="s">
        <v>94</v>
      </c>
      <c r="AV898" s="13" t="s">
        <v>87</v>
      </c>
      <c r="AW898" s="13" t="s">
        <v>43</v>
      </c>
      <c r="AX898" s="13" t="s">
        <v>23</v>
      </c>
      <c r="AY898" s="235" t="s">
        <v>406</v>
      </c>
    </row>
    <row r="899" spans="2:65" s="1" customFormat="1" ht="44.25" customHeight="1" x14ac:dyDescent="0.3">
      <c r="B899" s="37"/>
      <c r="C899" s="201" t="s">
        <v>1488</v>
      </c>
      <c r="D899" s="201" t="s">
        <v>410</v>
      </c>
      <c r="E899" s="202" t="s">
        <v>1489</v>
      </c>
      <c r="F899" s="203" t="s">
        <v>1490</v>
      </c>
      <c r="G899" s="204" t="s">
        <v>1363</v>
      </c>
      <c r="H899" s="205">
        <v>4</v>
      </c>
      <c r="I899" s="206"/>
      <c r="J899" s="207">
        <f>ROUND(I899*H899,2)</f>
        <v>0</v>
      </c>
      <c r="K899" s="203" t="s">
        <v>36</v>
      </c>
      <c r="L899" s="57"/>
      <c r="M899" s="208" t="s">
        <v>36</v>
      </c>
      <c r="N899" s="209" t="s">
        <v>50</v>
      </c>
      <c r="O899" s="38"/>
      <c r="P899" s="210">
        <f>O899*H899</f>
        <v>0</v>
      </c>
      <c r="Q899" s="210">
        <v>0.98</v>
      </c>
      <c r="R899" s="210">
        <f>Q899*H899</f>
        <v>3.92</v>
      </c>
      <c r="S899" s="210">
        <v>0</v>
      </c>
      <c r="T899" s="211">
        <f>S899*H899</f>
        <v>0</v>
      </c>
      <c r="AR899" s="19" t="s">
        <v>415</v>
      </c>
      <c r="AT899" s="19" t="s">
        <v>410</v>
      </c>
      <c r="AU899" s="19" t="s">
        <v>94</v>
      </c>
      <c r="AY899" s="19" t="s">
        <v>406</v>
      </c>
      <c r="BE899" s="212">
        <f>IF(N899="základní",J899,0)</f>
        <v>0</v>
      </c>
      <c r="BF899" s="212">
        <f>IF(N899="snížená",J899,0)</f>
        <v>0</v>
      </c>
      <c r="BG899" s="212">
        <f>IF(N899="zákl. přenesená",J899,0)</f>
        <v>0</v>
      </c>
      <c r="BH899" s="212">
        <f>IF(N899="sníž. přenesená",J899,0)</f>
        <v>0</v>
      </c>
      <c r="BI899" s="212">
        <f>IF(N899="nulová",J899,0)</f>
        <v>0</v>
      </c>
      <c r="BJ899" s="19" t="s">
        <v>23</v>
      </c>
      <c r="BK899" s="212">
        <f>ROUND(I899*H899,2)</f>
        <v>0</v>
      </c>
      <c r="BL899" s="19" t="s">
        <v>415</v>
      </c>
      <c r="BM899" s="19" t="s">
        <v>1491</v>
      </c>
    </row>
    <row r="900" spans="2:65" s="13" customFormat="1" x14ac:dyDescent="0.3">
      <c r="B900" s="225"/>
      <c r="C900" s="226"/>
      <c r="D900" s="247" t="s">
        <v>417</v>
      </c>
      <c r="E900" s="251" t="s">
        <v>36</v>
      </c>
      <c r="F900" s="252" t="s">
        <v>1492</v>
      </c>
      <c r="G900" s="226"/>
      <c r="H900" s="253">
        <v>4</v>
      </c>
      <c r="I900" s="230"/>
      <c r="J900" s="226"/>
      <c r="K900" s="226"/>
      <c r="L900" s="231"/>
      <c r="M900" s="232"/>
      <c r="N900" s="233"/>
      <c r="O900" s="233"/>
      <c r="P900" s="233"/>
      <c r="Q900" s="233"/>
      <c r="R900" s="233"/>
      <c r="S900" s="233"/>
      <c r="T900" s="234"/>
      <c r="AT900" s="235" t="s">
        <v>417</v>
      </c>
      <c r="AU900" s="235" t="s">
        <v>94</v>
      </c>
      <c r="AV900" s="13" t="s">
        <v>87</v>
      </c>
      <c r="AW900" s="13" t="s">
        <v>43</v>
      </c>
      <c r="AX900" s="13" t="s">
        <v>23</v>
      </c>
      <c r="AY900" s="235" t="s">
        <v>406</v>
      </c>
    </row>
    <row r="901" spans="2:65" s="1" customFormat="1" ht="31.5" customHeight="1" x14ac:dyDescent="0.3">
      <c r="B901" s="37"/>
      <c r="C901" s="201" t="s">
        <v>1493</v>
      </c>
      <c r="D901" s="201" t="s">
        <v>410</v>
      </c>
      <c r="E901" s="202" t="s">
        <v>1494</v>
      </c>
      <c r="F901" s="203" t="s">
        <v>1495</v>
      </c>
      <c r="G901" s="204" t="s">
        <v>413</v>
      </c>
      <c r="H901" s="205">
        <v>21.059000000000001</v>
      </c>
      <c r="I901" s="206"/>
      <c r="J901" s="207">
        <f>ROUND(I901*H901,2)</f>
        <v>0</v>
      </c>
      <c r="K901" s="203" t="s">
        <v>414</v>
      </c>
      <c r="L901" s="57"/>
      <c r="M901" s="208" t="s">
        <v>36</v>
      </c>
      <c r="N901" s="209" t="s">
        <v>50</v>
      </c>
      <c r="O901" s="38"/>
      <c r="P901" s="210">
        <f>O901*H901</f>
        <v>0</v>
      </c>
      <c r="Q901" s="210">
        <v>0</v>
      </c>
      <c r="R901" s="210">
        <f>Q901*H901</f>
        <v>0</v>
      </c>
      <c r="S901" s="210">
        <v>0</v>
      </c>
      <c r="T901" s="211">
        <f>S901*H901</f>
        <v>0</v>
      </c>
      <c r="AR901" s="19" t="s">
        <v>415</v>
      </c>
      <c r="AT901" s="19" t="s">
        <v>410</v>
      </c>
      <c r="AU901" s="19" t="s">
        <v>94</v>
      </c>
      <c r="AY901" s="19" t="s">
        <v>406</v>
      </c>
      <c r="BE901" s="212">
        <f>IF(N901="základní",J901,0)</f>
        <v>0</v>
      </c>
      <c r="BF901" s="212">
        <f>IF(N901="snížená",J901,0)</f>
        <v>0</v>
      </c>
      <c r="BG901" s="212">
        <f>IF(N901="zákl. přenesená",J901,0)</f>
        <v>0</v>
      </c>
      <c r="BH901" s="212">
        <f>IF(N901="sníž. přenesená",J901,0)</f>
        <v>0</v>
      </c>
      <c r="BI901" s="212">
        <f>IF(N901="nulová",J901,0)</f>
        <v>0</v>
      </c>
      <c r="BJ901" s="19" t="s">
        <v>23</v>
      </c>
      <c r="BK901" s="212">
        <f>ROUND(I901*H901,2)</f>
        <v>0</v>
      </c>
      <c r="BL901" s="19" t="s">
        <v>415</v>
      </c>
      <c r="BM901" s="19" t="s">
        <v>1496</v>
      </c>
    </row>
    <row r="902" spans="2:65" s="12" customFormat="1" x14ac:dyDescent="0.3">
      <c r="B902" s="213"/>
      <c r="C902" s="214"/>
      <c r="D902" s="215" t="s">
        <v>417</v>
      </c>
      <c r="E902" s="216" t="s">
        <v>36</v>
      </c>
      <c r="F902" s="217" t="s">
        <v>1497</v>
      </c>
      <c r="G902" s="214"/>
      <c r="H902" s="218" t="s">
        <v>36</v>
      </c>
      <c r="I902" s="219"/>
      <c r="J902" s="214"/>
      <c r="K902" s="214"/>
      <c r="L902" s="220"/>
      <c r="M902" s="221"/>
      <c r="N902" s="222"/>
      <c r="O902" s="222"/>
      <c r="P902" s="222"/>
      <c r="Q902" s="222"/>
      <c r="R902" s="222"/>
      <c r="S902" s="222"/>
      <c r="T902" s="223"/>
      <c r="AT902" s="224" t="s">
        <v>417</v>
      </c>
      <c r="AU902" s="224" t="s">
        <v>94</v>
      </c>
      <c r="AV902" s="12" t="s">
        <v>23</v>
      </c>
      <c r="AW902" s="12" t="s">
        <v>43</v>
      </c>
      <c r="AX902" s="12" t="s">
        <v>79</v>
      </c>
      <c r="AY902" s="224" t="s">
        <v>406</v>
      </c>
    </row>
    <row r="903" spans="2:65" s="13" customFormat="1" x14ac:dyDescent="0.3">
      <c r="B903" s="225"/>
      <c r="C903" s="226"/>
      <c r="D903" s="215" t="s">
        <v>417</v>
      </c>
      <c r="E903" s="227" t="s">
        <v>36</v>
      </c>
      <c r="F903" s="228" t="s">
        <v>1498</v>
      </c>
      <c r="G903" s="226"/>
      <c r="H903" s="229">
        <v>21.059000000000001</v>
      </c>
      <c r="I903" s="230"/>
      <c r="J903" s="226"/>
      <c r="K903" s="226"/>
      <c r="L903" s="231"/>
      <c r="M903" s="232"/>
      <c r="N903" s="233"/>
      <c r="O903" s="233"/>
      <c r="P903" s="233"/>
      <c r="Q903" s="233"/>
      <c r="R903" s="233"/>
      <c r="S903" s="233"/>
      <c r="T903" s="234"/>
      <c r="AT903" s="235" t="s">
        <v>417</v>
      </c>
      <c r="AU903" s="235" t="s">
        <v>94</v>
      </c>
      <c r="AV903" s="13" t="s">
        <v>87</v>
      </c>
      <c r="AW903" s="13" t="s">
        <v>43</v>
      </c>
      <c r="AX903" s="13" t="s">
        <v>79</v>
      </c>
      <c r="AY903" s="235" t="s">
        <v>406</v>
      </c>
    </row>
    <row r="904" spans="2:65" s="15" customFormat="1" x14ac:dyDescent="0.3">
      <c r="B904" s="254"/>
      <c r="C904" s="255"/>
      <c r="D904" s="247" t="s">
        <v>417</v>
      </c>
      <c r="E904" s="265" t="s">
        <v>261</v>
      </c>
      <c r="F904" s="266" t="s">
        <v>435</v>
      </c>
      <c r="G904" s="255"/>
      <c r="H904" s="267">
        <v>21.059000000000001</v>
      </c>
      <c r="I904" s="259"/>
      <c r="J904" s="255"/>
      <c r="K904" s="255"/>
      <c r="L904" s="260"/>
      <c r="M904" s="261"/>
      <c r="N904" s="262"/>
      <c r="O904" s="262"/>
      <c r="P904" s="262"/>
      <c r="Q904" s="262"/>
      <c r="R904" s="262"/>
      <c r="S904" s="262"/>
      <c r="T904" s="263"/>
      <c r="AT904" s="264" t="s">
        <v>417</v>
      </c>
      <c r="AU904" s="264" t="s">
        <v>94</v>
      </c>
      <c r="AV904" s="15" t="s">
        <v>94</v>
      </c>
      <c r="AW904" s="15" t="s">
        <v>43</v>
      </c>
      <c r="AX904" s="15" t="s">
        <v>23</v>
      </c>
      <c r="AY904" s="264" t="s">
        <v>406</v>
      </c>
    </row>
    <row r="905" spans="2:65" s="1" customFormat="1" ht="22.5" customHeight="1" x14ac:dyDescent="0.3">
      <c r="B905" s="37"/>
      <c r="C905" s="268" t="s">
        <v>1499</v>
      </c>
      <c r="D905" s="268" t="s">
        <v>533</v>
      </c>
      <c r="E905" s="269" t="s">
        <v>1113</v>
      </c>
      <c r="F905" s="270" t="s">
        <v>1114</v>
      </c>
      <c r="G905" s="271" t="s">
        <v>501</v>
      </c>
      <c r="H905" s="272">
        <v>39.816000000000003</v>
      </c>
      <c r="I905" s="273"/>
      <c r="J905" s="274">
        <f>ROUND(I905*H905,2)</f>
        <v>0</v>
      </c>
      <c r="K905" s="270" t="s">
        <v>36</v>
      </c>
      <c r="L905" s="275"/>
      <c r="M905" s="276" t="s">
        <v>36</v>
      </c>
      <c r="N905" s="277" t="s">
        <v>50</v>
      </c>
      <c r="O905" s="38"/>
      <c r="P905" s="210">
        <f>O905*H905</f>
        <v>0</v>
      </c>
      <c r="Q905" s="210">
        <v>0</v>
      </c>
      <c r="R905" s="210">
        <f>Q905*H905</f>
        <v>0</v>
      </c>
      <c r="S905" s="210">
        <v>0</v>
      </c>
      <c r="T905" s="211">
        <f>S905*H905</f>
        <v>0</v>
      </c>
      <c r="AR905" s="19" t="s">
        <v>457</v>
      </c>
      <c r="AT905" s="19" t="s">
        <v>533</v>
      </c>
      <c r="AU905" s="19" t="s">
        <v>94</v>
      </c>
      <c r="AY905" s="19" t="s">
        <v>406</v>
      </c>
      <c r="BE905" s="212">
        <f>IF(N905="základní",J905,0)</f>
        <v>0</v>
      </c>
      <c r="BF905" s="212">
        <f>IF(N905="snížená",J905,0)</f>
        <v>0</v>
      </c>
      <c r="BG905" s="212">
        <f>IF(N905="zákl. přenesená",J905,0)</f>
        <v>0</v>
      </c>
      <c r="BH905" s="212">
        <f>IF(N905="sníž. přenesená",J905,0)</f>
        <v>0</v>
      </c>
      <c r="BI905" s="212">
        <f>IF(N905="nulová",J905,0)</f>
        <v>0</v>
      </c>
      <c r="BJ905" s="19" t="s">
        <v>23</v>
      </c>
      <c r="BK905" s="212">
        <f>ROUND(I905*H905,2)</f>
        <v>0</v>
      </c>
      <c r="BL905" s="19" t="s">
        <v>415</v>
      </c>
      <c r="BM905" s="19" t="s">
        <v>1500</v>
      </c>
    </row>
    <row r="906" spans="2:65" s="13" customFormat="1" x14ac:dyDescent="0.3">
      <c r="B906" s="225"/>
      <c r="C906" s="226"/>
      <c r="D906" s="247" t="s">
        <v>417</v>
      </c>
      <c r="E906" s="251" t="s">
        <v>36</v>
      </c>
      <c r="F906" s="252" t="s">
        <v>1501</v>
      </c>
      <c r="G906" s="226"/>
      <c r="H906" s="253">
        <v>39.816000000000003</v>
      </c>
      <c r="I906" s="230"/>
      <c r="J906" s="226"/>
      <c r="K906" s="226"/>
      <c r="L906" s="231"/>
      <c r="M906" s="232"/>
      <c r="N906" s="233"/>
      <c r="O906" s="233"/>
      <c r="P906" s="233"/>
      <c r="Q906" s="233"/>
      <c r="R906" s="233"/>
      <c r="S906" s="233"/>
      <c r="T906" s="234"/>
      <c r="AT906" s="235" t="s">
        <v>417</v>
      </c>
      <c r="AU906" s="235" t="s">
        <v>94</v>
      </c>
      <c r="AV906" s="13" t="s">
        <v>87</v>
      </c>
      <c r="AW906" s="13" t="s">
        <v>43</v>
      </c>
      <c r="AX906" s="13" t="s">
        <v>23</v>
      </c>
      <c r="AY906" s="235" t="s">
        <v>406</v>
      </c>
    </row>
    <row r="907" spans="2:65" s="1" customFormat="1" ht="22.5" customHeight="1" x14ac:dyDescent="0.3">
      <c r="B907" s="37"/>
      <c r="C907" s="201" t="s">
        <v>1502</v>
      </c>
      <c r="D907" s="201" t="s">
        <v>410</v>
      </c>
      <c r="E907" s="202" t="s">
        <v>1131</v>
      </c>
      <c r="F907" s="203" t="s">
        <v>1132</v>
      </c>
      <c r="G907" s="204" t="s">
        <v>413</v>
      </c>
      <c r="H907" s="205">
        <v>21.059000000000001</v>
      </c>
      <c r="I907" s="206"/>
      <c r="J907" s="207">
        <f>ROUND(I907*H907,2)</f>
        <v>0</v>
      </c>
      <c r="K907" s="203" t="s">
        <v>414</v>
      </c>
      <c r="L907" s="57"/>
      <c r="M907" s="208" t="s">
        <v>36</v>
      </c>
      <c r="N907" s="209" t="s">
        <v>50</v>
      </c>
      <c r="O907" s="38"/>
      <c r="P907" s="210">
        <f>O907*H907</f>
        <v>0</v>
      </c>
      <c r="Q907" s="210">
        <v>0</v>
      </c>
      <c r="R907" s="210">
        <f>Q907*H907</f>
        <v>0</v>
      </c>
      <c r="S907" s="210">
        <v>0</v>
      </c>
      <c r="T907" s="211">
        <f>S907*H907</f>
        <v>0</v>
      </c>
      <c r="AR907" s="19" t="s">
        <v>415</v>
      </c>
      <c r="AT907" s="19" t="s">
        <v>410</v>
      </c>
      <c r="AU907" s="19" t="s">
        <v>94</v>
      </c>
      <c r="AY907" s="19" t="s">
        <v>406</v>
      </c>
      <c r="BE907" s="212">
        <f>IF(N907="základní",J907,0)</f>
        <v>0</v>
      </c>
      <c r="BF907" s="212">
        <f>IF(N907="snížená",J907,0)</f>
        <v>0</v>
      </c>
      <c r="BG907" s="212">
        <f>IF(N907="zákl. přenesená",J907,0)</f>
        <v>0</v>
      </c>
      <c r="BH907" s="212">
        <f>IF(N907="sníž. přenesená",J907,0)</f>
        <v>0</v>
      </c>
      <c r="BI907" s="212">
        <f>IF(N907="nulová",J907,0)</f>
        <v>0</v>
      </c>
      <c r="BJ907" s="19" t="s">
        <v>23</v>
      </c>
      <c r="BK907" s="212">
        <f>ROUND(I907*H907,2)</f>
        <v>0</v>
      </c>
      <c r="BL907" s="19" t="s">
        <v>415</v>
      </c>
      <c r="BM907" s="19" t="s">
        <v>1503</v>
      </c>
    </row>
    <row r="908" spans="2:65" s="13" customFormat="1" x14ac:dyDescent="0.3">
      <c r="B908" s="225"/>
      <c r="C908" s="226"/>
      <c r="D908" s="247" t="s">
        <v>417</v>
      </c>
      <c r="E908" s="251" t="s">
        <v>36</v>
      </c>
      <c r="F908" s="252" t="s">
        <v>1504</v>
      </c>
      <c r="G908" s="226"/>
      <c r="H908" s="253">
        <v>21.059000000000001</v>
      </c>
      <c r="I908" s="230"/>
      <c r="J908" s="226"/>
      <c r="K908" s="226"/>
      <c r="L908" s="231"/>
      <c r="M908" s="232"/>
      <c r="N908" s="233"/>
      <c r="O908" s="233"/>
      <c r="P908" s="233"/>
      <c r="Q908" s="233"/>
      <c r="R908" s="233"/>
      <c r="S908" s="233"/>
      <c r="T908" s="234"/>
      <c r="AT908" s="235" t="s">
        <v>417</v>
      </c>
      <c r="AU908" s="235" t="s">
        <v>94</v>
      </c>
      <c r="AV908" s="13" t="s">
        <v>87</v>
      </c>
      <c r="AW908" s="13" t="s">
        <v>43</v>
      </c>
      <c r="AX908" s="13" t="s">
        <v>23</v>
      </c>
      <c r="AY908" s="235" t="s">
        <v>406</v>
      </c>
    </row>
    <row r="909" spans="2:65" s="1" customFormat="1" ht="22.5" customHeight="1" x14ac:dyDescent="0.3">
      <c r="B909" s="37"/>
      <c r="C909" s="201" t="s">
        <v>1505</v>
      </c>
      <c r="D909" s="201" t="s">
        <v>410</v>
      </c>
      <c r="E909" s="202" t="s">
        <v>1121</v>
      </c>
      <c r="F909" s="203" t="s">
        <v>1122</v>
      </c>
      <c r="G909" s="204" t="s">
        <v>413</v>
      </c>
      <c r="H909" s="205">
        <v>21.059000000000001</v>
      </c>
      <c r="I909" s="206"/>
      <c r="J909" s="207">
        <f>ROUND(I909*H909,2)</f>
        <v>0</v>
      </c>
      <c r="K909" s="203" t="s">
        <v>414</v>
      </c>
      <c r="L909" s="57"/>
      <c r="M909" s="208" t="s">
        <v>36</v>
      </c>
      <c r="N909" s="209" t="s">
        <v>50</v>
      </c>
      <c r="O909" s="38"/>
      <c r="P909" s="210">
        <f>O909*H909</f>
        <v>0</v>
      </c>
      <c r="Q909" s="210">
        <v>0</v>
      </c>
      <c r="R909" s="210">
        <f>Q909*H909</f>
        <v>0</v>
      </c>
      <c r="S909" s="210">
        <v>0</v>
      </c>
      <c r="T909" s="211">
        <f>S909*H909</f>
        <v>0</v>
      </c>
      <c r="AR909" s="19" t="s">
        <v>415</v>
      </c>
      <c r="AT909" s="19" t="s">
        <v>410</v>
      </c>
      <c r="AU909" s="19" t="s">
        <v>94</v>
      </c>
      <c r="AY909" s="19" t="s">
        <v>406</v>
      </c>
      <c r="BE909" s="212">
        <f>IF(N909="základní",J909,0)</f>
        <v>0</v>
      </c>
      <c r="BF909" s="212">
        <f>IF(N909="snížená",J909,0)</f>
        <v>0</v>
      </c>
      <c r="BG909" s="212">
        <f>IF(N909="zákl. přenesená",J909,0)</f>
        <v>0</v>
      </c>
      <c r="BH909" s="212">
        <f>IF(N909="sníž. přenesená",J909,0)</f>
        <v>0</v>
      </c>
      <c r="BI909" s="212">
        <f>IF(N909="nulová",J909,0)</f>
        <v>0</v>
      </c>
      <c r="BJ909" s="19" t="s">
        <v>23</v>
      </c>
      <c r="BK909" s="212">
        <f>ROUND(I909*H909,2)</f>
        <v>0</v>
      </c>
      <c r="BL909" s="19" t="s">
        <v>415</v>
      </c>
      <c r="BM909" s="19" t="s">
        <v>1506</v>
      </c>
    </row>
    <row r="910" spans="2:65" s="1" customFormat="1" ht="22.5" customHeight="1" x14ac:dyDescent="0.3">
      <c r="B910" s="37"/>
      <c r="C910" s="201" t="s">
        <v>1507</v>
      </c>
      <c r="D910" s="201" t="s">
        <v>410</v>
      </c>
      <c r="E910" s="202" t="s">
        <v>1508</v>
      </c>
      <c r="F910" s="203" t="s">
        <v>1509</v>
      </c>
      <c r="G910" s="204" t="s">
        <v>466</v>
      </c>
      <c r="H910" s="205">
        <v>1398.432</v>
      </c>
      <c r="I910" s="206"/>
      <c r="J910" s="207">
        <f>ROUND(I910*H910,2)</f>
        <v>0</v>
      </c>
      <c r="K910" s="203" t="s">
        <v>414</v>
      </c>
      <c r="L910" s="57"/>
      <c r="M910" s="208" t="s">
        <v>36</v>
      </c>
      <c r="N910" s="209" t="s">
        <v>50</v>
      </c>
      <c r="O910" s="38"/>
      <c r="P910" s="210">
        <f>O910*H910</f>
        <v>0</v>
      </c>
      <c r="Q910" s="210">
        <v>0</v>
      </c>
      <c r="R910" s="210">
        <f>Q910*H910</f>
        <v>0</v>
      </c>
      <c r="S910" s="210">
        <v>0</v>
      </c>
      <c r="T910" s="211">
        <f>S910*H910</f>
        <v>0</v>
      </c>
      <c r="AR910" s="19" t="s">
        <v>415</v>
      </c>
      <c r="AT910" s="19" t="s">
        <v>410</v>
      </c>
      <c r="AU910" s="19" t="s">
        <v>94</v>
      </c>
      <c r="AY910" s="19" t="s">
        <v>406</v>
      </c>
      <c r="BE910" s="212">
        <f>IF(N910="základní",J910,0)</f>
        <v>0</v>
      </c>
      <c r="BF910" s="212">
        <f>IF(N910="snížená",J910,0)</f>
        <v>0</v>
      </c>
      <c r="BG910" s="212">
        <f>IF(N910="zákl. přenesená",J910,0)</f>
        <v>0</v>
      </c>
      <c r="BH910" s="212">
        <f>IF(N910="sníž. přenesená",J910,0)</f>
        <v>0</v>
      </c>
      <c r="BI910" s="212">
        <f>IF(N910="nulová",J910,0)</f>
        <v>0</v>
      </c>
      <c r="BJ910" s="19" t="s">
        <v>23</v>
      </c>
      <c r="BK910" s="212">
        <f>ROUND(I910*H910,2)</f>
        <v>0</v>
      </c>
      <c r="BL910" s="19" t="s">
        <v>415</v>
      </c>
      <c r="BM910" s="19" t="s">
        <v>1510</v>
      </c>
    </row>
    <row r="911" spans="2:65" s="13" customFormat="1" x14ac:dyDescent="0.3">
      <c r="B911" s="225"/>
      <c r="C911" s="226"/>
      <c r="D911" s="247" t="s">
        <v>417</v>
      </c>
      <c r="E911" s="251" t="s">
        <v>36</v>
      </c>
      <c r="F911" s="252" t="s">
        <v>1511</v>
      </c>
      <c r="G911" s="226"/>
      <c r="H911" s="253">
        <v>1398.432</v>
      </c>
      <c r="I911" s="230"/>
      <c r="J911" s="226"/>
      <c r="K911" s="226"/>
      <c r="L911" s="231"/>
      <c r="M911" s="232"/>
      <c r="N911" s="233"/>
      <c r="O911" s="233"/>
      <c r="P911" s="233"/>
      <c r="Q911" s="233"/>
      <c r="R911" s="233"/>
      <c r="S911" s="233"/>
      <c r="T911" s="234"/>
      <c r="AT911" s="235" t="s">
        <v>417</v>
      </c>
      <c r="AU911" s="235" t="s">
        <v>94</v>
      </c>
      <c r="AV911" s="13" t="s">
        <v>87</v>
      </c>
      <c r="AW911" s="13" t="s">
        <v>43</v>
      </c>
      <c r="AX911" s="13" t="s">
        <v>23</v>
      </c>
      <c r="AY911" s="235" t="s">
        <v>406</v>
      </c>
    </row>
    <row r="912" spans="2:65" s="1" customFormat="1" ht="22.5" customHeight="1" x14ac:dyDescent="0.3">
      <c r="B912" s="37"/>
      <c r="C912" s="201" t="s">
        <v>1512</v>
      </c>
      <c r="D912" s="201" t="s">
        <v>410</v>
      </c>
      <c r="E912" s="202" t="s">
        <v>1513</v>
      </c>
      <c r="F912" s="203" t="s">
        <v>1514</v>
      </c>
      <c r="G912" s="204" t="s">
        <v>466</v>
      </c>
      <c r="H912" s="205">
        <v>73.602000000000004</v>
      </c>
      <c r="I912" s="206"/>
      <c r="J912" s="207">
        <f>ROUND(I912*H912,2)</f>
        <v>0</v>
      </c>
      <c r="K912" s="203" t="s">
        <v>414</v>
      </c>
      <c r="L912" s="57"/>
      <c r="M912" s="208" t="s">
        <v>36</v>
      </c>
      <c r="N912" s="209" t="s">
        <v>50</v>
      </c>
      <c r="O912" s="38"/>
      <c r="P912" s="210">
        <f>O912*H912</f>
        <v>0</v>
      </c>
      <c r="Q912" s="210">
        <v>0</v>
      </c>
      <c r="R912" s="210">
        <f>Q912*H912</f>
        <v>0</v>
      </c>
      <c r="S912" s="210">
        <v>0</v>
      </c>
      <c r="T912" s="211">
        <f>S912*H912</f>
        <v>0</v>
      </c>
      <c r="AR912" s="19" t="s">
        <v>415</v>
      </c>
      <c r="AT912" s="19" t="s">
        <v>410</v>
      </c>
      <c r="AU912" s="19" t="s">
        <v>94</v>
      </c>
      <c r="AY912" s="19" t="s">
        <v>406</v>
      </c>
      <c r="BE912" s="212">
        <f>IF(N912="základní",J912,0)</f>
        <v>0</v>
      </c>
      <c r="BF912" s="212">
        <f>IF(N912="snížená",J912,0)</f>
        <v>0</v>
      </c>
      <c r="BG912" s="212">
        <f>IF(N912="zákl. přenesená",J912,0)</f>
        <v>0</v>
      </c>
      <c r="BH912" s="212">
        <f>IF(N912="sníž. přenesená",J912,0)</f>
        <v>0</v>
      </c>
      <c r="BI912" s="212">
        <f>IF(N912="nulová",J912,0)</f>
        <v>0</v>
      </c>
      <c r="BJ912" s="19" t="s">
        <v>23</v>
      </c>
      <c r="BK912" s="212">
        <f>ROUND(I912*H912,2)</f>
        <v>0</v>
      </c>
      <c r="BL912" s="19" t="s">
        <v>415</v>
      </c>
      <c r="BM912" s="19" t="s">
        <v>1515</v>
      </c>
    </row>
    <row r="913" spans="2:65" s="13" customFormat="1" x14ac:dyDescent="0.3">
      <c r="B913" s="225"/>
      <c r="C913" s="226"/>
      <c r="D913" s="215" t="s">
        <v>417</v>
      </c>
      <c r="E913" s="227" t="s">
        <v>36</v>
      </c>
      <c r="F913" s="228" t="s">
        <v>1516</v>
      </c>
      <c r="G913" s="226"/>
      <c r="H913" s="229">
        <v>73.602000000000004</v>
      </c>
      <c r="I913" s="230"/>
      <c r="J913" s="226"/>
      <c r="K913" s="226"/>
      <c r="L913" s="231"/>
      <c r="M913" s="232"/>
      <c r="N913" s="233"/>
      <c r="O913" s="233"/>
      <c r="P913" s="233"/>
      <c r="Q913" s="233"/>
      <c r="R913" s="233"/>
      <c r="S913" s="233"/>
      <c r="T913" s="234"/>
      <c r="AT913" s="235" t="s">
        <v>417</v>
      </c>
      <c r="AU913" s="235" t="s">
        <v>94</v>
      </c>
      <c r="AV913" s="13" t="s">
        <v>87</v>
      </c>
      <c r="AW913" s="13" t="s">
        <v>43</v>
      </c>
      <c r="AX913" s="13" t="s">
        <v>23</v>
      </c>
      <c r="AY913" s="235" t="s">
        <v>406</v>
      </c>
    </row>
    <row r="914" spans="2:65" s="11" customFormat="1" ht="29.85" customHeight="1" x14ac:dyDescent="0.3">
      <c r="B914" s="182"/>
      <c r="C914" s="183"/>
      <c r="D914" s="198" t="s">
        <v>78</v>
      </c>
      <c r="E914" s="199" t="s">
        <v>87</v>
      </c>
      <c r="F914" s="199" t="s">
        <v>1517</v>
      </c>
      <c r="G914" s="183"/>
      <c r="H914" s="183"/>
      <c r="I914" s="186"/>
      <c r="J914" s="200">
        <f>BK914</f>
        <v>0</v>
      </c>
      <c r="K914" s="183"/>
      <c r="L914" s="188"/>
      <c r="M914" s="189"/>
      <c r="N914" s="190"/>
      <c r="O914" s="190"/>
      <c r="P914" s="191">
        <f>SUM(P915:P984)</f>
        <v>0</v>
      </c>
      <c r="Q914" s="190"/>
      <c r="R914" s="191">
        <f>SUM(R915:R984)</f>
        <v>220.17096330000001</v>
      </c>
      <c r="S914" s="190"/>
      <c r="T914" s="192">
        <f>SUM(T915:T984)</f>
        <v>0</v>
      </c>
      <c r="AR914" s="193" t="s">
        <v>23</v>
      </c>
      <c r="AT914" s="194" t="s">
        <v>78</v>
      </c>
      <c r="AU914" s="194" t="s">
        <v>23</v>
      </c>
      <c r="AY914" s="193" t="s">
        <v>406</v>
      </c>
      <c r="BK914" s="195">
        <f>SUM(BK915:BK984)</f>
        <v>0</v>
      </c>
    </row>
    <row r="915" spans="2:65" s="1" customFormat="1" ht="22.5" customHeight="1" x14ac:dyDescent="0.3">
      <c r="B915" s="37"/>
      <c r="C915" s="201" t="s">
        <v>1518</v>
      </c>
      <c r="D915" s="201" t="s">
        <v>410</v>
      </c>
      <c r="E915" s="202" t="s">
        <v>1519</v>
      </c>
      <c r="F915" s="203" t="s">
        <v>1520</v>
      </c>
      <c r="G915" s="204" t="s">
        <v>466</v>
      </c>
      <c r="H915" s="205">
        <v>1177.28</v>
      </c>
      <c r="I915" s="206"/>
      <c r="J915" s="207">
        <f>ROUND(I915*H915,2)</f>
        <v>0</v>
      </c>
      <c r="K915" s="203" t="s">
        <v>414</v>
      </c>
      <c r="L915" s="57"/>
      <c r="M915" s="208" t="s">
        <v>36</v>
      </c>
      <c r="N915" s="209" t="s">
        <v>50</v>
      </c>
      <c r="O915" s="38"/>
      <c r="P915" s="210">
        <f>O915*H915</f>
        <v>0</v>
      </c>
      <c r="Q915" s="210">
        <v>1.3999999999999999E-4</v>
      </c>
      <c r="R915" s="210">
        <f>Q915*H915</f>
        <v>0.16481919999999997</v>
      </c>
      <c r="S915" s="210">
        <v>0</v>
      </c>
      <c r="T915" s="211">
        <f>S915*H915</f>
        <v>0</v>
      </c>
      <c r="AR915" s="19" t="s">
        <v>415</v>
      </c>
      <c r="AT915" s="19" t="s">
        <v>410</v>
      </c>
      <c r="AU915" s="19" t="s">
        <v>87</v>
      </c>
      <c r="AY915" s="19" t="s">
        <v>406</v>
      </c>
      <c r="BE915" s="212">
        <f>IF(N915="základní",J915,0)</f>
        <v>0</v>
      </c>
      <c r="BF915" s="212">
        <f>IF(N915="snížená",J915,0)</f>
        <v>0</v>
      </c>
      <c r="BG915" s="212">
        <f>IF(N915="zákl. přenesená",J915,0)</f>
        <v>0</v>
      </c>
      <c r="BH915" s="212">
        <f>IF(N915="sníž. přenesená",J915,0)</f>
        <v>0</v>
      </c>
      <c r="BI915" s="212">
        <f>IF(N915="nulová",J915,0)</f>
        <v>0</v>
      </c>
      <c r="BJ915" s="19" t="s">
        <v>23</v>
      </c>
      <c r="BK915" s="212">
        <f>ROUND(I915*H915,2)</f>
        <v>0</v>
      </c>
      <c r="BL915" s="19" t="s">
        <v>415</v>
      </c>
      <c r="BM915" s="19" t="s">
        <v>1521</v>
      </c>
    </row>
    <row r="916" spans="2:65" s="13" customFormat="1" x14ac:dyDescent="0.3">
      <c r="B916" s="225"/>
      <c r="C916" s="226"/>
      <c r="D916" s="215" t="s">
        <v>417</v>
      </c>
      <c r="E916" s="227" t="s">
        <v>36</v>
      </c>
      <c r="F916" s="228" t="s">
        <v>1522</v>
      </c>
      <c r="G916" s="226"/>
      <c r="H916" s="229">
        <v>1177.28</v>
      </c>
      <c r="I916" s="230"/>
      <c r="J916" s="226"/>
      <c r="K916" s="226"/>
      <c r="L916" s="231"/>
      <c r="M916" s="232"/>
      <c r="N916" s="233"/>
      <c r="O916" s="233"/>
      <c r="P916" s="233"/>
      <c r="Q916" s="233"/>
      <c r="R916" s="233"/>
      <c r="S916" s="233"/>
      <c r="T916" s="234"/>
      <c r="AT916" s="235" t="s">
        <v>417</v>
      </c>
      <c r="AU916" s="235" t="s">
        <v>87</v>
      </c>
      <c r="AV916" s="13" t="s">
        <v>87</v>
      </c>
      <c r="AW916" s="13" t="s">
        <v>43</v>
      </c>
      <c r="AX916" s="13" t="s">
        <v>79</v>
      </c>
      <c r="AY916" s="235" t="s">
        <v>406</v>
      </c>
    </row>
    <row r="917" spans="2:65" s="14" customFormat="1" x14ac:dyDescent="0.3">
      <c r="B917" s="236"/>
      <c r="C917" s="237"/>
      <c r="D917" s="247" t="s">
        <v>417</v>
      </c>
      <c r="E917" s="248" t="s">
        <v>290</v>
      </c>
      <c r="F917" s="249" t="s">
        <v>421</v>
      </c>
      <c r="G917" s="237"/>
      <c r="H917" s="250">
        <v>1177.28</v>
      </c>
      <c r="I917" s="241"/>
      <c r="J917" s="237"/>
      <c r="K917" s="237"/>
      <c r="L917" s="242"/>
      <c r="M917" s="243"/>
      <c r="N917" s="244"/>
      <c r="O917" s="244"/>
      <c r="P917" s="244"/>
      <c r="Q917" s="244"/>
      <c r="R917" s="244"/>
      <c r="S917" s="244"/>
      <c r="T917" s="245"/>
      <c r="AT917" s="246" t="s">
        <v>417</v>
      </c>
      <c r="AU917" s="246" t="s">
        <v>87</v>
      </c>
      <c r="AV917" s="14" t="s">
        <v>415</v>
      </c>
      <c r="AW917" s="14" t="s">
        <v>43</v>
      </c>
      <c r="AX917" s="14" t="s">
        <v>23</v>
      </c>
      <c r="AY917" s="246" t="s">
        <v>406</v>
      </c>
    </row>
    <row r="918" spans="2:65" s="1" customFormat="1" ht="22.5" customHeight="1" x14ac:dyDescent="0.3">
      <c r="B918" s="37"/>
      <c r="C918" s="268" t="s">
        <v>1523</v>
      </c>
      <c r="D918" s="268" t="s">
        <v>533</v>
      </c>
      <c r="E918" s="269" t="s">
        <v>1524</v>
      </c>
      <c r="F918" s="270" t="s">
        <v>1525</v>
      </c>
      <c r="G918" s="271" t="s">
        <v>466</v>
      </c>
      <c r="H918" s="272">
        <v>1353.8720000000001</v>
      </c>
      <c r="I918" s="273"/>
      <c r="J918" s="274">
        <f>ROUND(I918*H918,2)</f>
        <v>0</v>
      </c>
      <c r="K918" s="270" t="s">
        <v>36</v>
      </c>
      <c r="L918" s="275"/>
      <c r="M918" s="276" t="s">
        <v>36</v>
      </c>
      <c r="N918" s="277" t="s">
        <v>50</v>
      </c>
      <c r="O918" s="38"/>
      <c r="P918" s="210">
        <f>O918*H918</f>
        <v>0</v>
      </c>
      <c r="Q918" s="210">
        <v>4.0000000000000002E-4</v>
      </c>
      <c r="R918" s="210">
        <f>Q918*H918</f>
        <v>0.54154880000000005</v>
      </c>
      <c r="S918" s="210">
        <v>0</v>
      </c>
      <c r="T918" s="211">
        <f>S918*H918</f>
        <v>0</v>
      </c>
      <c r="AR918" s="19" t="s">
        <v>457</v>
      </c>
      <c r="AT918" s="19" t="s">
        <v>533</v>
      </c>
      <c r="AU918" s="19" t="s">
        <v>87</v>
      </c>
      <c r="AY918" s="19" t="s">
        <v>406</v>
      </c>
      <c r="BE918" s="212">
        <f>IF(N918="základní",J918,0)</f>
        <v>0</v>
      </c>
      <c r="BF918" s="212">
        <f>IF(N918="snížená",J918,0)</f>
        <v>0</v>
      </c>
      <c r="BG918" s="212">
        <f>IF(N918="zákl. přenesená",J918,0)</f>
        <v>0</v>
      </c>
      <c r="BH918" s="212">
        <f>IF(N918="sníž. přenesená",J918,0)</f>
        <v>0</v>
      </c>
      <c r="BI918" s="212">
        <f>IF(N918="nulová",J918,0)</f>
        <v>0</v>
      </c>
      <c r="BJ918" s="19" t="s">
        <v>23</v>
      </c>
      <c r="BK918" s="212">
        <f>ROUND(I918*H918,2)</f>
        <v>0</v>
      </c>
      <c r="BL918" s="19" t="s">
        <v>415</v>
      </c>
      <c r="BM918" s="19" t="s">
        <v>1526</v>
      </c>
    </row>
    <row r="919" spans="2:65" s="13" customFormat="1" x14ac:dyDescent="0.3">
      <c r="B919" s="225"/>
      <c r="C919" s="226"/>
      <c r="D919" s="247" t="s">
        <v>417</v>
      </c>
      <c r="E919" s="226"/>
      <c r="F919" s="252" t="s">
        <v>1527</v>
      </c>
      <c r="G919" s="226"/>
      <c r="H919" s="253">
        <v>1353.8720000000001</v>
      </c>
      <c r="I919" s="230"/>
      <c r="J919" s="226"/>
      <c r="K919" s="226"/>
      <c r="L919" s="231"/>
      <c r="M919" s="232"/>
      <c r="N919" s="233"/>
      <c r="O919" s="233"/>
      <c r="P919" s="233"/>
      <c r="Q919" s="233"/>
      <c r="R919" s="233"/>
      <c r="S919" s="233"/>
      <c r="T919" s="234"/>
      <c r="AT919" s="235" t="s">
        <v>417</v>
      </c>
      <c r="AU919" s="235" t="s">
        <v>87</v>
      </c>
      <c r="AV919" s="13" t="s">
        <v>87</v>
      </c>
      <c r="AW919" s="13" t="s">
        <v>4</v>
      </c>
      <c r="AX919" s="13" t="s">
        <v>23</v>
      </c>
      <c r="AY919" s="235" t="s">
        <v>406</v>
      </c>
    </row>
    <row r="920" spans="2:65" s="1" customFormat="1" ht="22.5" customHeight="1" x14ac:dyDescent="0.3">
      <c r="B920" s="37"/>
      <c r="C920" s="201" t="s">
        <v>1528</v>
      </c>
      <c r="D920" s="201" t="s">
        <v>410</v>
      </c>
      <c r="E920" s="202" t="s">
        <v>1529</v>
      </c>
      <c r="F920" s="203" t="s">
        <v>1530</v>
      </c>
      <c r="G920" s="204" t="s">
        <v>596</v>
      </c>
      <c r="H920" s="205">
        <v>126.4</v>
      </c>
      <c r="I920" s="206"/>
      <c r="J920" s="207">
        <f>ROUND(I920*H920,2)</f>
        <v>0</v>
      </c>
      <c r="K920" s="203" t="s">
        <v>414</v>
      </c>
      <c r="L920" s="57"/>
      <c r="M920" s="208" t="s">
        <v>36</v>
      </c>
      <c r="N920" s="209" t="s">
        <v>50</v>
      </c>
      <c r="O920" s="38"/>
      <c r="P920" s="210">
        <f>O920*H920</f>
        <v>0</v>
      </c>
      <c r="Q920" s="210">
        <v>4.8999999999999998E-4</v>
      </c>
      <c r="R920" s="210">
        <f>Q920*H920</f>
        <v>6.1935999999999998E-2</v>
      </c>
      <c r="S920" s="210">
        <v>0</v>
      </c>
      <c r="T920" s="211">
        <f>S920*H920</f>
        <v>0</v>
      </c>
      <c r="AR920" s="19" t="s">
        <v>415</v>
      </c>
      <c r="AT920" s="19" t="s">
        <v>410</v>
      </c>
      <c r="AU920" s="19" t="s">
        <v>87</v>
      </c>
      <c r="AY920" s="19" t="s">
        <v>406</v>
      </c>
      <c r="BE920" s="212">
        <f>IF(N920="základní",J920,0)</f>
        <v>0</v>
      </c>
      <c r="BF920" s="212">
        <f>IF(N920="snížená",J920,0)</f>
        <v>0</v>
      </c>
      <c r="BG920" s="212">
        <f>IF(N920="zákl. přenesená",J920,0)</f>
        <v>0</v>
      </c>
      <c r="BH920" s="212">
        <f>IF(N920="sníž. přenesená",J920,0)</f>
        <v>0</v>
      </c>
      <c r="BI920" s="212">
        <f>IF(N920="nulová",J920,0)</f>
        <v>0</v>
      </c>
      <c r="BJ920" s="19" t="s">
        <v>23</v>
      </c>
      <c r="BK920" s="212">
        <f>ROUND(I920*H920,2)</f>
        <v>0</v>
      </c>
      <c r="BL920" s="19" t="s">
        <v>415</v>
      </c>
      <c r="BM920" s="19" t="s">
        <v>1531</v>
      </c>
    </row>
    <row r="921" spans="2:65" s="13" customFormat="1" x14ac:dyDescent="0.3">
      <c r="B921" s="225"/>
      <c r="C921" s="226"/>
      <c r="D921" s="215" t="s">
        <v>417</v>
      </c>
      <c r="E921" s="227" t="s">
        <v>36</v>
      </c>
      <c r="F921" s="228" t="s">
        <v>1532</v>
      </c>
      <c r="G921" s="226"/>
      <c r="H921" s="229">
        <v>35</v>
      </c>
      <c r="I921" s="230"/>
      <c r="J921" s="226"/>
      <c r="K921" s="226"/>
      <c r="L921" s="231"/>
      <c r="M921" s="232"/>
      <c r="N921" s="233"/>
      <c r="O921" s="233"/>
      <c r="P921" s="233"/>
      <c r="Q921" s="233"/>
      <c r="R921" s="233"/>
      <c r="S921" s="233"/>
      <c r="T921" s="234"/>
      <c r="AT921" s="235" t="s">
        <v>417</v>
      </c>
      <c r="AU921" s="235" t="s">
        <v>87</v>
      </c>
      <c r="AV921" s="13" t="s">
        <v>87</v>
      </c>
      <c r="AW921" s="13" t="s">
        <v>43</v>
      </c>
      <c r="AX921" s="13" t="s">
        <v>79</v>
      </c>
      <c r="AY921" s="235" t="s">
        <v>406</v>
      </c>
    </row>
    <row r="922" spans="2:65" s="13" customFormat="1" x14ac:dyDescent="0.3">
      <c r="B922" s="225"/>
      <c r="C922" s="226"/>
      <c r="D922" s="215" t="s">
        <v>417</v>
      </c>
      <c r="E922" s="227" t="s">
        <v>36</v>
      </c>
      <c r="F922" s="228" t="s">
        <v>1533</v>
      </c>
      <c r="G922" s="226"/>
      <c r="H922" s="229">
        <v>22</v>
      </c>
      <c r="I922" s="230"/>
      <c r="J922" s="226"/>
      <c r="K922" s="226"/>
      <c r="L922" s="231"/>
      <c r="M922" s="232"/>
      <c r="N922" s="233"/>
      <c r="O922" s="233"/>
      <c r="P922" s="233"/>
      <c r="Q922" s="233"/>
      <c r="R922" s="233"/>
      <c r="S922" s="233"/>
      <c r="T922" s="234"/>
      <c r="AT922" s="235" t="s">
        <v>417</v>
      </c>
      <c r="AU922" s="235" t="s">
        <v>87</v>
      </c>
      <c r="AV922" s="13" t="s">
        <v>87</v>
      </c>
      <c r="AW922" s="13" t="s">
        <v>43</v>
      </c>
      <c r="AX922" s="13" t="s">
        <v>79</v>
      </c>
      <c r="AY922" s="235" t="s">
        <v>406</v>
      </c>
    </row>
    <row r="923" spans="2:65" s="13" customFormat="1" x14ac:dyDescent="0.3">
      <c r="B923" s="225"/>
      <c r="C923" s="226"/>
      <c r="D923" s="215" t="s">
        <v>417</v>
      </c>
      <c r="E923" s="227" t="s">
        <v>36</v>
      </c>
      <c r="F923" s="228" t="s">
        <v>1534</v>
      </c>
      <c r="G923" s="226"/>
      <c r="H923" s="229">
        <v>69.400000000000006</v>
      </c>
      <c r="I923" s="230"/>
      <c r="J923" s="226"/>
      <c r="K923" s="226"/>
      <c r="L923" s="231"/>
      <c r="M923" s="232"/>
      <c r="N923" s="233"/>
      <c r="O923" s="233"/>
      <c r="P923" s="233"/>
      <c r="Q923" s="233"/>
      <c r="R923" s="233"/>
      <c r="S923" s="233"/>
      <c r="T923" s="234"/>
      <c r="AT923" s="235" t="s">
        <v>417</v>
      </c>
      <c r="AU923" s="235" t="s">
        <v>87</v>
      </c>
      <c r="AV923" s="13" t="s">
        <v>87</v>
      </c>
      <c r="AW923" s="13" t="s">
        <v>43</v>
      </c>
      <c r="AX923" s="13" t="s">
        <v>79</v>
      </c>
      <c r="AY923" s="235" t="s">
        <v>406</v>
      </c>
    </row>
    <row r="924" spans="2:65" s="15" customFormat="1" x14ac:dyDescent="0.3">
      <c r="B924" s="254"/>
      <c r="C924" s="255"/>
      <c r="D924" s="247" t="s">
        <v>417</v>
      </c>
      <c r="E924" s="265" t="s">
        <v>1535</v>
      </c>
      <c r="F924" s="266" t="s">
        <v>435</v>
      </c>
      <c r="G924" s="255"/>
      <c r="H924" s="267">
        <v>126.4</v>
      </c>
      <c r="I924" s="259"/>
      <c r="J924" s="255"/>
      <c r="K924" s="255"/>
      <c r="L924" s="260"/>
      <c r="M924" s="261"/>
      <c r="N924" s="262"/>
      <c r="O924" s="262"/>
      <c r="P924" s="262"/>
      <c r="Q924" s="262"/>
      <c r="R924" s="262"/>
      <c r="S924" s="262"/>
      <c r="T924" s="263"/>
      <c r="AT924" s="264" t="s">
        <v>417</v>
      </c>
      <c r="AU924" s="264" t="s">
        <v>87</v>
      </c>
      <c r="AV924" s="15" t="s">
        <v>94</v>
      </c>
      <c r="AW924" s="15" t="s">
        <v>43</v>
      </c>
      <c r="AX924" s="15" t="s">
        <v>23</v>
      </c>
      <c r="AY924" s="264" t="s">
        <v>406</v>
      </c>
    </row>
    <row r="925" spans="2:65" s="1" customFormat="1" ht="22.5" customHeight="1" x14ac:dyDescent="0.3">
      <c r="B925" s="37"/>
      <c r="C925" s="201" t="s">
        <v>1536</v>
      </c>
      <c r="D925" s="201" t="s">
        <v>410</v>
      </c>
      <c r="E925" s="202" t="s">
        <v>1537</v>
      </c>
      <c r="F925" s="203" t="s">
        <v>1538</v>
      </c>
      <c r="G925" s="204" t="s">
        <v>413</v>
      </c>
      <c r="H925" s="205">
        <v>81.129000000000005</v>
      </c>
      <c r="I925" s="206"/>
      <c r="J925" s="207">
        <f>ROUND(I925*H925,2)</f>
        <v>0</v>
      </c>
      <c r="K925" s="203" t="s">
        <v>36</v>
      </c>
      <c r="L925" s="57"/>
      <c r="M925" s="208" t="s">
        <v>36</v>
      </c>
      <c r="N925" s="209" t="s">
        <v>50</v>
      </c>
      <c r="O925" s="38"/>
      <c r="P925" s="210">
        <f>O925*H925</f>
        <v>0</v>
      </c>
      <c r="Q925" s="210">
        <v>2.16</v>
      </c>
      <c r="R925" s="210">
        <f>Q925*H925</f>
        <v>175.23864000000003</v>
      </c>
      <c r="S925" s="210">
        <v>0</v>
      </c>
      <c r="T925" s="211">
        <f>S925*H925</f>
        <v>0</v>
      </c>
      <c r="AR925" s="19" t="s">
        <v>415</v>
      </c>
      <c r="AT925" s="19" t="s">
        <v>410</v>
      </c>
      <c r="AU925" s="19" t="s">
        <v>87</v>
      </c>
      <c r="AY925" s="19" t="s">
        <v>406</v>
      </c>
      <c r="BE925" s="212">
        <f>IF(N925="základní",J925,0)</f>
        <v>0</v>
      </c>
      <c r="BF925" s="212">
        <f>IF(N925="snížená",J925,0)</f>
        <v>0</v>
      </c>
      <c r="BG925" s="212">
        <f>IF(N925="zákl. přenesená",J925,0)</f>
        <v>0</v>
      </c>
      <c r="BH925" s="212">
        <f>IF(N925="sníž. přenesená",J925,0)</f>
        <v>0</v>
      </c>
      <c r="BI925" s="212">
        <f>IF(N925="nulová",J925,0)</f>
        <v>0</v>
      </c>
      <c r="BJ925" s="19" t="s">
        <v>23</v>
      </c>
      <c r="BK925" s="212">
        <f>ROUND(I925*H925,2)</f>
        <v>0</v>
      </c>
      <c r="BL925" s="19" t="s">
        <v>415</v>
      </c>
      <c r="BM925" s="19" t="s">
        <v>1539</v>
      </c>
    </row>
    <row r="926" spans="2:65" s="12" customFormat="1" x14ac:dyDescent="0.3">
      <c r="B926" s="213"/>
      <c r="C926" s="214"/>
      <c r="D926" s="215" t="s">
        <v>417</v>
      </c>
      <c r="E926" s="216" t="s">
        <v>36</v>
      </c>
      <c r="F926" s="217" t="s">
        <v>1540</v>
      </c>
      <c r="G926" s="214"/>
      <c r="H926" s="218" t="s">
        <v>36</v>
      </c>
      <c r="I926" s="219"/>
      <c r="J926" s="214"/>
      <c r="K926" s="214"/>
      <c r="L926" s="220"/>
      <c r="M926" s="221"/>
      <c r="N926" s="222"/>
      <c r="O926" s="222"/>
      <c r="P926" s="222"/>
      <c r="Q926" s="222"/>
      <c r="R926" s="222"/>
      <c r="S926" s="222"/>
      <c r="T926" s="223"/>
      <c r="AT926" s="224" t="s">
        <v>417</v>
      </c>
      <c r="AU926" s="224" t="s">
        <v>87</v>
      </c>
      <c r="AV926" s="12" t="s">
        <v>23</v>
      </c>
      <c r="AW926" s="12" t="s">
        <v>43</v>
      </c>
      <c r="AX926" s="12" t="s">
        <v>79</v>
      </c>
      <c r="AY926" s="224" t="s">
        <v>406</v>
      </c>
    </row>
    <row r="927" spans="2:65" s="13" customFormat="1" x14ac:dyDescent="0.3">
      <c r="B927" s="225"/>
      <c r="C927" s="226"/>
      <c r="D927" s="215" t="s">
        <v>417</v>
      </c>
      <c r="E927" s="227" t="s">
        <v>36</v>
      </c>
      <c r="F927" s="228" t="s">
        <v>1541</v>
      </c>
      <c r="G927" s="226"/>
      <c r="H927" s="229">
        <v>28.260999999999999</v>
      </c>
      <c r="I927" s="230"/>
      <c r="J927" s="226"/>
      <c r="K927" s="226"/>
      <c r="L927" s="231"/>
      <c r="M927" s="232"/>
      <c r="N927" s="233"/>
      <c r="O927" s="233"/>
      <c r="P927" s="233"/>
      <c r="Q927" s="233"/>
      <c r="R927" s="233"/>
      <c r="S927" s="233"/>
      <c r="T927" s="234"/>
      <c r="AT927" s="235" t="s">
        <v>417</v>
      </c>
      <c r="AU927" s="235" t="s">
        <v>87</v>
      </c>
      <c r="AV927" s="13" t="s">
        <v>87</v>
      </c>
      <c r="AW927" s="13" t="s">
        <v>43</v>
      </c>
      <c r="AX927" s="13" t="s">
        <v>79</v>
      </c>
      <c r="AY927" s="235" t="s">
        <v>406</v>
      </c>
    </row>
    <row r="928" spans="2:65" s="12" customFormat="1" x14ac:dyDescent="0.3">
      <c r="B928" s="213"/>
      <c r="C928" s="214"/>
      <c r="D928" s="215" t="s">
        <v>417</v>
      </c>
      <c r="E928" s="216" t="s">
        <v>36</v>
      </c>
      <c r="F928" s="217" t="s">
        <v>1542</v>
      </c>
      <c r="G928" s="214"/>
      <c r="H928" s="218" t="s">
        <v>36</v>
      </c>
      <c r="I928" s="219"/>
      <c r="J928" s="214"/>
      <c r="K928" s="214"/>
      <c r="L928" s="220"/>
      <c r="M928" s="221"/>
      <c r="N928" s="222"/>
      <c r="O928" s="222"/>
      <c r="P928" s="222"/>
      <c r="Q928" s="222"/>
      <c r="R928" s="222"/>
      <c r="S928" s="222"/>
      <c r="T928" s="223"/>
      <c r="AT928" s="224" t="s">
        <v>417</v>
      </c>
      <c r="AU928" s="224" t="s">
        <v>87</v>
      </c>
      <c r="AV928" s="12" t="s">
        <v>23</v>
      </c>
      <c r="AW928" s="12" t="s">
        <v>43</v>
      </c>
      <c r="AX928" s="12" t="s">
        <v>79</v>
      </c>
      <c r="AY928" s="224" t="s">
        <v>406</v>
      </c>
    </row>
    <row r="929" spans="2:65" s="13" customFormat="1" x14ac:dyDescent="0.3">
      <c r="B929" s="225"/>
      <c r="C929" s="226"/>
      <c r="D929" s="215" t="s">
        <v>417</v>
      </c>
      <c r="E929" s="227" t="s">
        <v>36</v>
      </c>
      <c r="F929" s="228" t="s">
        <v>1543</v>
      </c>
      <c r="G929" s="226"/>
      <c r="H929" s="229">
        <v>41.646999999999998</v>
      </c>
      <c r="I929" s="230"/>
      <c r="J929" s="226"/>
      <c r="K929" s="226"/>
      <c r="L929" s="231"/>
      <c r="M929" s="232"/>
      <c r="N929" s="233"/>
      <c r="O929" s="233"/>
      <c r="P929" s="233"/>
      <c r="Q929" s="233"/>
      <c r="R929" s="233"/>
      <c r="S929" s="233"/>
      <c r="T929" s="234"/>
      <c r="AT929" s="235" t="s">
        <v>417</v>
      </c>
      <c r="AU929" s="235" t="s">
        <v>87</v>
      </c>
      <c r="AV929" s="13" t="s">
        <v>87</v>
      </c>
      <c r="AW929" s="13" t="s">
        <v>43</v>
      </c>
      <c r="AX929" s="13" t="s">
        <v>79</v>
      </c>
      <c r="AY929" s="235" t="s">
        <v>406</v>
      </c>
    </row>
    <row r="930" spans="2:65" s="13" customFormat="1" x14ac:dyDescent="0.3">
      <c r="B930" s="225"/>
      <c r="C930" s="226"/>
      <c r="D930" s="215" t="s">
        <v>417</v>
      </c>
      <c r="E930" s="227" t="s">
        <v>36</v>
      </c>
      <c r="F930" s="228" t="s">
        <v>1544</v>
      </c>
      <c r="G930" s="226"/>
      <c r="H930" s="229">
        <v>11.221</v>
      </c>
      <c r="I930" s="230"/>
      <c r="J930" s="226"/>
      <c r="K930" s="226"/>
      <c r="L930" s="231"/>
      <c r="M930" s="232"/>
      <c r="N930" s="233"/>
      <c r="O930" s="233"/>
      <c r="P930" s="233"/>
      <c r="Q930" s="233"/>
      <c r="R930" s="233"/>
      <c r="S930" s="233"/>
      <c r="T930" s="234"/>
      <c r="AT930" s="235" t="s">
        <v>417</v>
      </c>
      <c r="AU930" s="235" t="s">
        <v>87</v>
      </c>
      <c r="AV930" s="13" t="s">
        <v>87</v>
      </c>
      <c r="AW930" s="13" t="s">
        <v>43</v>
      </c>
      <c r="AX930" s="13" t="s">
        <v>79</v>
      </c>
      <c r="AY930" s="235" t="s">
        <v>406</v>
      </c>
    </row>
    <row r="931" spans="2:65" s="14" customFormat="1" x14ac:dyDescent="0.3">
      <c r="B931" s="236"/>
      <c r="C931" s="237"/>
      <c r="D931" s="247" t="s">
        <v>417</v>
      </c>
      <c r="E931" s="248" t="s">
        <v>36</v>
      </c>
      <c r="F931" s="249" t="s">
        <v>421</v>
      </c>
      <c r="G931" s="237"/>
      <c r="H931" s="250">
        <v>81.129000000000005</v>
      </c>
      <c r="I931" s="241"/>
      <c r="J931" s="237"/>
      <c r="K931" s="237"/>
      <c r="L931" s="242"/>
      <c r="M931" s="243"/>
      <c r="N931" s="244"/>
      <c r="O931" s="244"/>
      <c r="P931" s="244"/>
      <c r="Q931" s="244"/>
      <c r="R931" s="244"/>
      <c r="S931" s="244"/>
      <c r="T931" s="245"/>
      <c r="AT931" s="246" t="s">
        <v>417</v>
      </c>
      <c r="AU931" s="246" t="s">
        <v>87</v>
      </c>
      <c r="AV931" s="14" t="s">
        <v>415</v>
      </c>
      <c r="AW931" s="14" t="s">
        <v>43</v>
      </c>
      <c r="AX931" s="14" t="s">
        <v>23</v>
      </c>
      <c r="AY931" s="246" t="s">
        <v>406</v>
      </c>
    </row>
    <row r="932" spans="2:65" s="1" customFormat="1" ht="22.5" customHeight="1" x14ac:dyDescent="0.3">
      <c r="B932" s="37"/>
      <c r="C932" s="201" t="s">
        <v>1545</v>
      </c>
      <c r="D932" s="201" t="s">
        <v>410</v>
      </c>
      <c r="E932" s="202" t="s">
        <v>1546</v>
      </c>
      <c r="F932" s="203" t="s">
        <v>1547</v>
      </c>
      <c r="G932" s="204" t="s">
        <v>596</v>
      </c>
      <c r="H932" s="205">
        <v>24</v>
      </c>
      <c r="I932" s="206"/>
      <c r="J932" s="207">
        <f>ROUND(I932*H932,2)</f>
        <v>0</v>
      </c>
      <c r="K932" s="203" t="s">
        <v>414</v>
      </c>
      <c r="L932" s="57"/>
      <c r="M932" s="208" t="s">
        <v>36</v>
      </c>
      <c r="N932" s="209" t="s">
        <v>50</v>
      </c>
      <c r="O932" s="38"/>
      <c r="P932" s="210">
        <f>O932*H932</f>
        <v>0</v>
      </c>
      <c r="Q932" s="210">
        <v>1.916E-2</v>
      </c>
      <c r="R932" s="210">
        <f>Q932*H932</f>
        <v>0.45984000000000003</v>
      </c>
      <c r="S932" s="210">
        <v>0</v>
      </c>
      <c r="T932" s="211">
        <f>S932*H932</f>
        <v>0</v>
      </c>
      <c r="AR932" s="19" t="s">
        <v>415</v>
      </c>
      <c r="AT932" s="19" t="s">
        <v>410</v>
      </c>
      <c r="AU932" s="19" t="s">
        <v>87</v>
      </c>
      <c r="AY932" s="19" t="s">
        <v>406</v>
      </c>
      <c r="BE932" s="212">
        <f>IF(N932="základní",J932,0)</f>
        <v>0</v>
      </c>
      <c r="BF932" s="212">
        <f>IF(N932="snížená",J932,0)</f>
        <v>0</v>
      </c>
      <c r="BG932" s="212">
        <f>IF(N932="zákl. přenesená",J932,0)</f>
        <v>0</v>
      </c>
      <c r="BH932" s="212">
        <f>IF(N932="sníž. přenesená",J932,0)</f>
        <v>0</v>
      </c>
      <c r="BI932" s="212">
        <f>IF(N932="nulová",J932,0)</f>
        <v>0</v>
      </c>
      <c r="BJ932" s="19" t="s">
        <v>23</v>
      </c>
      <c r="BK932" s="212">
        <f>ROUND(I932*H932,2)</f>
        <v>0</v>
      </c>
      <c r="BL932" s="19" t="s">
        <v>415</v>
      </c>
      <c r="BM932" s="19" t="s">
        <v>1548</v>
      </c>
    </row>
    <row r="933" spans="2:65" s="12" customFormat="1" x14ac:dyDescent="0.3">
      <c r="B933" s="213"/>
      <c r="C933" s="214"/>
      <c r="D933" s="215" t="s">
        <v>417</v>
      </c>
      <c r="E933" s="216" t="s">
        <v>36</v>
      </c>
      <c r="F933" s="217" t="s">
        <v>1549</v>
      </c>
      <c r="G933" s="214"/>
      <c r="H933" s="218" t="s">
        <v>36</v>
      </c>
      <c r="I933" s="219"/>
      <c r="J933" s="214"/>
      <c r="K933" s="214"/>
      <c r="L933" s="220"/>
      <c r="M933" s="221"/>
      <c r="N933" s="222"/>
      <c r="O933" s="222"/>
      <c r="P933" s="222"/>
      <c r="Q933" s="222"/>
      <c r="R933" s="222"/>
      <c r="S933" s="222"/>
      <c r="T933" s="223"/>
      <c r="AT933" s="224" t="s">
        <v>417</v>
      </c>
      <c r="AU933" s="224" t="s">
        <v>87</v>
      </c>
      <c r="AV933" s="12" t="s">
        <v>23</v>
      </c>
      <c r="AW933" s="12" t="s">
        <v>43</v>
      </c>
      <c r="AX933" s="12" t="s">
        <v>79</v>
      </c>
      <c r="AY933" s="224" t="s">
        <v>406</v>
      </c>
    </row>
    <row r="934" spans="2:65" s="13" customFormat="1" x14ac:dyDescent="0.3">
      <c r="B934" s="225"/>
      <c r="C934" s="226"/>
      <c r="D934" s="247" t="s">
        <v>417</v>
      </c>
      <c r="E934" s="251" t="s">
        <v>36</v>
      </c>
      <c r="F934" s="252" t="s">
        <v>1550</v>
      </c>
      <c r="G934" s="226"/>
      <c r="H934" s="253">
        <v>24</v>
      </c>
      <c r="I934" s="230"/>
      <c r="J934" s="226"/>
      <c r="K934" s="226"/>
      <c r="L934" s="231"/>
      <c r="M934" s="232"/>
      <c r="N934" s="233"/>
      <c r="O934" s="233"/>
      <c r="P934" s="233"/>
      <c r="Q934" s="233"/>
      <c r="R934" s="233"/>
      <c r="S934" s="233"/>
      <c r="T934" s="234"/>
      <c r="AT934" s="235" t="s">
        <v>417</v>
      </c>
      <c r="AU934" s="235" t="s">
        <v>87</v>
      </c>
      <c r="AV934" s="13" t="s">
        <v>87</v>
      </c>
      <c r="AW934" s="13" t="s">
        <v>43</v>
      </c>
      <c r="AX934" s="13" t="s">
        <v>23</v>
      </c>
      <c r="AY934" s="235" t="s">
        <v>406</v>
      </c>
    </row>
    <row r="935" spans="2:65" s="1" customFormat="1" ht="22.5" customHeight="1" x14ac:dyDescent="0.3">
      <c r="B935" s="37"/>
      <c r="C935" s="268" t="s">
        <v>1551</v>
      </c>
      <c r="D935" s="268" t="s">
        <v>533</v>
      </c>
      <c r="E935" s="269" t="s">
        <v>1552</v>
      </c>
      <c r="F935" s="270" t="s">
        <v>1553</v>
      </c>
      <c r="G935" s="271" t="s">
        <v>1363</v>
      </c>
      <c r="H935" s="272">
        <v>24.48</v>
      </c>
      <c r="I935" s="273"/>
      <c r="J935" s="274">
        <f>ROUND(I935*H935,2)</f>
        <v>0</v>
      </c>
      <c r="K935" s="270" t="s">
        <v>414</v>
      </c>
      <c r="L935" s="275"/>
      <c r="M935" s="276" t="s">
        <v>36</v>
      </c>
      <c r="N935" s="277" t="s">
        <v>50</v>
      </c>
      <c r="O935" s="38"/>
      <c r="P935" s="210">
        <f>O935*H935</f>
        <v>0</v>
      </c>
      <c r="Q935" s="210">
        <v>0.60899999999999999</v>
      </c>
      <c r="R935" s="210">
        <f>Q935*H935</f>
        <v>14.90832</v>
      </c>
      <c r="S935" s="210">
        <v>0</v>
      </c>
      <c r="T935" s="211">
        <f>S935*H935</f>
        <v>0</v>
      </c>
      <c r="AR935" s="19" t="s">
        <v>457</v>
      </c>
      <c r="AT935" s="19" t="s">
        <v>533</v>
      </c>
      <c r="AU935" s="19" t="s">
        <v>87</v>
      </c>
      <c r="AY935" s="19" t="s">
        <v>406</v>
      </c>
      <c r="BE935" s="212">
        <f>IF(N935="základní",J935,0)</f>
        <v>0</v>
      </c>
      <c r="BF935" s="212">
        <f>IF(N935="snížená",J935,0)</f>
        <v>0</v>
      </c>
      <c r="BG935" s="212">
        <f>IF(N935="zákl. přenesená",J935,0)</f>
        <v>0</v>
      </c>
      <c r="BH935" s="212">
        <f>IF(N935="sníž. přenesená",J935,0)</f>
        <v>0</v>
      </c>
      <c r="BI935" s="212">
        <f>IF(N935="nulová",J935,0)</f>
        <v>0</v>
      </c>
      <c r="BJ935" s="19" t="s">
        <v>23</v>
      </c>
      <c r="BK935" s="212">
        <f>ROUND(I935*H935,2)</f>
        <v>0</v>
      </c>
      <c r="BL935" s="19" t="s">
        <v>415</v>
      </c>
      <c r="BM935" s="19" t="s">
        <v>1554</v>
      </c>
    </row>
    <row r="936" spans="2:65" s="13" customFormat="1" x14ac:dyDescent="0.3">
      <c r="B936" s="225"/>
      <c r="C936" s="226"/>
      <c r="D936" s="247" t="s">
        <v>417</v>
      </c>
      <c r="E936" s="226"/>
      <c r="F936" s="252" t="s">
        <v>1555</v>
      </c>
      <c r="G936" s="226"/>
      <c r="H936" s="253">
        <v>24.48</v>
      </c>
      <c r="I936" s="230"/>
      <c r="J936" s="226"/>
      <c r="K936" s="226"/>
      <c r="L936" s="231"/>
      <c r="M936" s="232"/>
      <c r="N936" s="233"/>
      <c r="O936" s="233"/>
      <c r="P936" s="233"/>
      <c r="Q936" s="233"/>
      <c r="R936" s="233"/>
      <c r="S936" s="233"/>
      <c r="T936" s="234"/>
      <c r="AT936" s="235" t="s">
        <v>417</v>
      </c>
      <c r="AU936" s="235" t="s">
        <v>87</v>
      </c>
      <c r="AV936" s="13" t="s">
        <v>87</v>
      </c>
      <c r="AW936" s="13" t="s">
        <v>4</v>
      </c>
      <c r="AX936" s="13" t="s">
        <v>23</v>
      </c>
      <c r="AY936" s="235" t="s">
        <v>406</v>
      </c>
    </row>
    <row r="937" spans="2:65" s="1" customFormat="1" ht="22.5" customHeight="1" x14ac:dyDescent="0.3">
      <c r="B937" s="37"/>
      <c r="C937" s="201" t="s">
        <v>1556</v>
      </c>
      <c r="D937" s="201" t="s">
        <v>410</v>
      </c>
      <c r="E937" s="202" t="s">
        <v>1557</v>
      </c>
      <c r="F937" s="203" t="s">
        <v>1558</v>
      </c>
      <c r="G937" s="204" t="s">
        <v>596</v>
      </c>
      <c r="H937" s="205">
        <v>27</v>
      </c>
      <c r="I937" s="206"/>
      <c r="J937" s="207">
        <f>ROUND(I937*H937,2)</f>
        <v>0</v>
      </c>
      <c r="K937" s="203" t="s">
        <v>36</v>
      </c>
      <c r="L937" s="57"/>
      <c r="M937" s="208" t="s">
        <v>36</v>
      </c>
      <c r="N937" s="209" t="s">
        <v>50</v>
      </c>
      <c r="O937" s="38"/>
      <c r="P937" s="210">
        <f>O937*H937</f>
        <v>0</v>
      </c>
      <c r="Q937" s="210">
        <v>1.1E-4</v>
      </c>
      <c r="R937" s="210">
        <f>Q937*H937</f>
        <v>2.97E-3</v>
      </c>
      <c r="S937" s="210">
        <v>0</v>
      </c>
      <c r="T937" s="211">
        <f>S937*H937</f>
        <v>0</v>
      </c>
      <c r="AR937" s="19" t="s">
        <v>415</v>
      </c>
      <c r="AT937" s="19" t="s">
        <v>410</v>
      </c>
      <c r="AU937" s="19" t="s">
        <v>87</v>
      </c>
      <c r="AY937" s="19" t="s">
        <v>406</v>
      </c>
      <c r="BE937" s="212">
        <f>IF(N937="základní",J937,0)</f>
        <v>0</v>
      </c>
      <c r="BF937" s="212">
        <f>IF(N937="snížená",J937,0)</f>
        <v>0</v>
      </c>
      <c r="BG937" s="212">
        <f>IF(N937="zákl. přenesená",J937,0)</f>
        <v>0</v>
      </c>
      <c r="BH937" s="212">
        <f>IF(N937="sníž. přenesená",J937,0)</f>
        <v>0</v>
      </c>
      <c r="BI937" s="212">
        <f>IF(N937="nulová",J937,0)</f>
        <v>0</v>
      </c>
      <c r="BJ937" s="19" t="s">
        <v>23</v>
      </c>
      <c r="BK937" s="212">
        <f>ROUND(I937*H937,2)</f>
        <v>0</v>
      </c>
      <c r="BL937" s="19" t="s">
        <v>415</v>
      </c>
      <c r="BM937" s="19" t="s">
        <v>1559</v>
      </c>
    </row>
    <row r="938" spans="2:65" s="13" customFormat="1" x14ac:dyDescent="0.3">
      <c r="B938" s="225"/>
      <c r="C938" s="226"/>
      <c r="D938" s="215" t="s">
        <v>417</v>
      </c>
      <c r="E938" s="227" t="s">
        <v>36</v>
      </c>
      <c r="F938" s="228" t="s">
        <v>1560</v>
      </c>
      <c r="G938" s="226"/>
      <c r="H938" s="229">
        <v>54</v>
      </c>
      <c r="I938" s="230"/>
      <c r="J938" s="226"/>
      <c r="K938" s="226"/>
      <c r="L938" s="231"/>
      <c r="M938" s="232"/>
      <c r="N938" s="233"/>
      <c r="O938" s="233"/>
      <c r="P938" s="233"/>
      <c r="Q938" s="233"/>
      <c r="R938" s="233"/>
      <c r="S938" s="233"/>
      <c r="T938" s="234"/>
      <c r="AT938" s="235" t="s">
        <v>417</v>
      </c>
      <c r="AU938" s="235" t="s">
        <v>87</v>
      </c>
      <c r="AV938" s="13" t="s">
        <v>87</v>
      </c>
      <c r="AW938" s="13" t="s">
        <v>43</v>
      </c>
      <c r="AX938" s="13" t="s">
        <v>79</v>
      </c>
      <c r="AY938" s="235" t="s">
        <v>406</v>
      </c>
    </row>
    <row r="939" spans="2:65" s="15" customFormat="1" x14ac:dyDescent="0.3">
      <c r="B939" s="254"/>
      <c r="C939" s="255"/>
      <c r="D939" s="215" t="s">
        <v>417</v>
      </c>
      <c r="E939" s="256" t="s">
        <v>251</v>
      </c>
      <c r="F939" s="257" t="s">
        <v>435</v>
      </c>
      <c r="G939" s="255"/>
      <c r="H939" s="258">
        <v>54</v>
      </c>
      <c r="I939" s="259"/>
      <c r="J939" s="255"/>
      <c r="K939" s="255"/>
      <c r="L939" s="260"/>
      <c r="M939" s="261"/>
      <c r="N939" s="262"/>
      <c r="O939" s="262"/>
      <c r="P939" s="262"/>
      <c r="Q939" s="262"/>
      <c r="R939" s="262"/>
      <c r="S939" s="262"/>
      <c r="T939" s="263"/>
      <c r="AT939" s="264" t="s">
        <v>417</v>
      </c>
      <c r="AU939" s="264" t="s">
        <v>87</v>
      </c>
      <c r="AV939" s="15" t="s">
        <v>94</v>
      </c>
      <c r="AW939" s="15" t="s">
        <v>43</v>
      </c>
      <c r="AX939" s="15" t="s">
        <v>79</v>
      </c>
      <c r="AY939" s="264" t="s">
        <v>406</v>
      </c>
    </row>
    <row r="940" spans="2:65" s="13" customFormat="1" x14ac:dyDescent="0.3">
      <c r="B940" s="225"/>
      <c r="C940" s="226"/>
      <c r="D940" s="247" t="s">
        <v>417</v>
      </c>
      <c r="E940" s="251" t="s">
        <v>36</v>
      </c>
      <c r="F940" s="252" t="s">
        <v>1561</v>
      </c>
      <c r="G940" s="226"/>
      <c r="H940" s="253">
        <v>27</v>
      </c>
      <c r="I940" s="230"/>
      <c r="J940" s="226"/>
      <c r="K940" s="226"/>
      <c r="L940" s="231"/>
      <c r="M940" s="232"/>
      <c r="N940" s="233"/>
      <c r="O940" s="233"/>
      <c r="P940" s="233"/>
      <c r="Q940" s="233"/>
      <c r="R940" s="233"/>
      <c r="S940" s="233"/>
      <c r="T940" s="234"/>
      <c r="AT940" s="235" t="s">
        <v>417</v>
      </c>
      <c r="AU940" s="235" t="s">
        <v>87</v>
      </c>
      <c r="AV940" s="13" t="s">
        <v>87</v>
      </c>
      <c r="AW940" s="13" t="s">
        <v>43</v>
      </c>
      <c r="AX940" s="13" t="s">
        <v>23</v>
      </c>
      <c r="AY940" s="235" t="s">
        <v>406</v>
      </c>
    </row>
    <row r="941" spans="2:65" s="1" customFormat="1" ht="22.5" customHeight="1" x14ac:dyDescent="0.3">
      <c r="B941" s="37"/>
      <c r="C941" s="201" t="s">
        <v>1562</v>
      </c>
      <c r="D941" s="201" t="s">
        <v>410</v>
      </c>
      <c r="E941" s="202" t="s">
        <v>1563</v>
      </c>
      <c r="F941" s="203" t="s">
        <v>1564</v>
      </c>
      <c r="G941" s="204" t="s">
        <v>596</v>
      </c>
      <c r="H941" s="205">
        <v>27</v>
      </c>
      <c r="I941" s="206"/>
      <c r="J941" s="207">
        <f>ROUND(I941*H941,2)</f>
        <v>0</v>
      </c>
      <c r="K941" s="203" t="s">
        <v>36</v>
      </c>
      <c r="L941" s="57"/>
      <c r="M941" s="208" t="s">
        <v>36</v>
      </c>
      <c r="N941" s="209" t="s">
        <v>50</v>
      </c>
      <c r="O941" s="38"/>
      <c r="P941" s="210">
        <f>O941*H941</f>
        <v>0</v>
      </c>
      <c r="Q941" s="210">
        <v>1.1E-4</v>
      </c>
      <c r="R941" s="210">
        <f>Q941*H941</f>
        <v>2.97E-3</v>
      </c>
      <c r="S941" s="210">
        <v>0</v>
      </c>
      <c r="T941" s="211">
        <f>S941*H941</f>
        <v>0</v>
      </c>
      <c r="AR941" s="19" t="s">
        <v>415</v>
      </c>
      <c r="AT941" s="19" t="s">
        <v>410</v>
      </c>
      <c r="AU941" s="19" t="s">
        <v>87</v>
      </c>
      <c r="AY941" s="19" t="s">
        <v>406</v>
      </c>
      <c r="BE941" s="212">
        <f>IF(N941="základní",J941,0)</f>
        <v>0</v>
      </c>
      <c r="BF941" s="212">
        <f>IF(N941="snížená",J941,0)</f>
        <v>0</v>
      </c>
      <c r="BG941" s="212">
        <f>IF(N941="zákl. přenesená",J941,0)</f>
        <v>0</v>
      </c>
      <c r="BH941" s="212">
        <f>IF(N941="sníž. přenesená",J941,0)</f>
        <v>0</v>
      </c>
      <c r="BI941" s="212">
        <f>IF(N941="nulová",J941,0)</f>
        <v>0</v>
      </c>
      <c r="BJ941" s="19" t="s">
        <v>23</v>
      </c>
      <c r="BK941" s="212">
        <f>ROUND(I941*H941,2)</f>
        <v>0</v>
      </c>
      <c r="BL941" s="19" t="s">
        <v>415</v>
      </c>
      <c r="BM941" s="19" t="s">
        <v>1565</v>
      </c>
    </row>
    <row r="942" spans="2:65" s="13" customFormat="1" x14ac:dyDescent="0.3">
      <c r="B942" s="225"/>
      <c r="C942" s="226"/>
      <c r="D942" s="247" t="s">
        <v>417</v>
      </c>
      <c r="E942" s="251" t="s">
        <v>36</v>
      </c>
      <c r="F942" s="252" t="s">
        <v>1561</v>
      </c>
      <c r="G942" s="226"/>
      <c r="H942" s="253">
        <v>27</v>
      </c>
      <c r="I942" s="230"/>
      <c r="J942" s="226"/>
      <c r="K942" s="226"/>
      <c r="L942" s="231"/>
      <c r="M942" s="232"/>
      <c r="N942" s="233"/>
      <c r="O942" s="233"/>
      <c r="P942" s="233"/>
      <c r="Q942" s="233"/>
      <c r="R942" s="233"/>
      <c r="S942" s="233"/>
      <c r="T942" s="234"/>
      <c r="AT942" s="235" t="s">
        <v>417</v>
      </c>
      <c r="AU942" s="235" t="s">
        <v>87</v>
      </c>
      <c r="AV942" s="13" t="s">
        <v>87</v>
      </c>
      <c r="AW942" s="13" t="s">
        <v>43</v>
      </c>
      <c r="AX942" s="13" t="s">
        <v>23</v>
      </c>
      <c r="AY942" s="235" t="s">
        <v>406</v>
      </c>
    </row>
    <row r="943" spans="2:65" s="1" customFormat="1" ht="22.5" customHeight="1" x14ac:dyDescent="0.3">
      <c r="B943" s="37"/>
      <c r="C943" s="268" t="s">
        <v>1566</v>
      </c>
      <c r="D943" s="268" t="s">
        <v>533</v>
      </c>
      <c r="E943" s="269" t="s">
        <v>1567</v>
      </c>
      <c r="F943" s="270" t="s">
        <v>1568</v>
      </c>
      <c r="G943" s="271" t="s">
        <v>596</v>
      </c>
      <c r="H943" s="272">
        <v>9.6460000000000008</v>
      </c>
      <c r="I943" s="273"/>
      <c r="J943" s="274">
        <f>ROUND(I943*H943,2)</f>
        <v>0</v>
      </c>
      <c r="K943" s="270" t="s">
        <v>36</v>
      </c>
      <c r="L943" s="275"/>
      <c r="M943" s="276" t="s">
        <v>36</v>
      </c>
      <c r="N943" s="277" t="s">
        <v>50</v>
      </c>
      <c r="O943" s="38"/>
      <c r="P943" s="210">
        <f>O943*H943</f>
        <v>0</v>
      </c>
      <c r="Q943" s="210">
        <v>0.19800000000000001</v>
      </c>
      <c r="R943" s="210">
        <f>Q943*H943</f>
        <v>1.9099080000000002</v>
      </c>
      <c r="S943" s="210">
        <v>0</v>
      </c>
      <c r="T943" s="211">
        <f>S943*H943</f>
        <v>0</v>
      </c>
      <c r="AR943" s="19" t="s">
        <v>457</v>
      </c>
      <c r="AT943" s="19" t="s">
        <v>533</v>
      </c>
      <c r="AU943" s="19" t="s">
        <v>87</v>
      </c>
      <c r="AY943" s="19" t="s">
        <v>406</v>
      </c>
      <c r="BE943" s="212">
        <f>IF(N943="základní",J943,0)</f>
        <v>0</v>
      </c>
      <c r="BF943" s="212">
        <f>IF(N943="snížená",J943,0)</f>
        <v>0</v>
      </c>
      <c r="BG943" s="212">
        <f>IF(N943="zákl. přenesená",J943,0)</f>
        <v>0</v>
      </c>
      <c r="BH943" s="212">
        <f>IF(N943="sníž. přenesená",J943,0)</f>
        <v>0</v>
      </c>
      <c r="BI943" s="212">
        <f>IF(N943="nulová",J943,0)</f>
        <v>0</v>
      </c>
      <c r="BJ943" s="19" t="s">
        <v>23</v>
      </c>
      <c r="BK943" s="212">
        <f>ROUND(I943*H943,2)</f>
        <v>0</v>
      </c>
      <c r="BL943" s="19" t="s">
        <v>415</v>
      </c>
      <c r="BM943" s="19" t="s">
        <v>1569</v>
      </c>
    </row>
    <row r="944" spans="2:65" s="13" customFormat="1" x14ac:dyDescent="0.3">
      <c r="B944" s="225"/>
      <c r="C944" s="226"/>
      <c r="D944" s="247" t="s">
        <v>417</v>
      </c>
      <c r="E944" s="226"/>
      <c r="F944" s="252" t="s">
        <v>1570</v>
      </c>
      <c r="G944" s="226"/>
      <c r="H944" s="253">
        <v>9.6460000000000008</v>
      </c>
      <c r="I944" s="230"/>
      <c r="J944" s="226"/>
      <c r="K944" s="226"/>
      <c r="L944" s="231"/>
      <c r="M944" s="232"/>
      <c r="N944" s="233"/>
      <c r="O944" s="233"/>
      <c r="P944" s="233"/>
      <c r="Q944" s="233"/>
      <c r="R944" s="233"/>
      <c r="S944" s="233"/>
      <c r="T944" s="234"/>
      <c r="AT944" s="235" t="s">
        <v>417</v>
      </c>
      <c r="AU944" s="235" t="s">
        <v>87</v>
      </c>
      <c r="AV944" s="13" t="s">
        <v>87</v>
      </c>
      <c r="AW944" s="13" t="s">
        <v>4</v>
      </c>
      <c r="AX944" s="13" t="s">
        <v>23</v>
      </c>
      <c r="AY944" s="235" t="s">
        <v>406</v>
      </c>
    </row>
    <row r="945" spans="2:65" s="1" customFormat="1" ht="22.5" customHeight="1" x14ac:dyDescent="0.3">
      <c r="B945" s="37"/>
      <c r="C945" s="201" t="s">
        <v>1571</v>
      </c>
      <c r="D945" s="201" t="s">
        <v>410</v>
      </c>
      <c r="E945" s="202" t="s">
        <v>1572</v>
      </c>
      <c r="F945" s="203" t="s">
        <v>1573</v>
      </c>
      <c r="G945" s="204" t="s">
        <v>596</v>
      </c>
      <c r="H945" s="205">
        <v>54</v>
      </c>
      <c r="I945" s="206"/>
      <c r="J945" s="207">
        <f>ROUND(I945*H945,2)</f>
        <v>0</v>
      </c>
      <c r="K945" s="203" t="s">
        <v>414</v>
      </c>
      <c r="L945" s="57"/>
      <c r="M945" s="208" t="s">
        <v>36</v>
      </c>
      <c r="N945" s="209" t="s">
        <v>50</v>
      </c>
      <c r="O945" s="38"/>
      <c r="P945" s="210">
        <f>O945*H945</f>
        <v>0</v>
      </c>
      <c r="Q945" s="210">
        <v>0</v>
      </c>
      <c r="R945" s="210">
        <f>Q945*H945</f>
        <v>0</v>
      </c>
      <c r="S945" s="210">
        <v>0</v>
      </c>
      <c r="T945" s="211">
        <f>S945*H945</f>
        <v>0</v>
      </c>
      <c r="AR945" s="19" t="s">
        <v>415</v>
      </c>
      <c r="AT945" s="19" t="s">
        <v>410</v>
      </c>
      <c r="AU945" s="19" t="s">
        <v>87</v>
      </c>
      <c r="AY945" s="19" t="s">
        <v>406</v>
      </c>
      <c r="BE945" s="212">
        <f>IF(N945="základní",J945,0)</f>
        <v>0</v>
      </c>
      <c r="BF945" s="212">
        <f>IF(N945="snížená",J945,0)</f>
        <v>0</v>
      </c>
      <c r="BG945" s="212">
        <f>IF(N945="zákl. přenesená",J945,0)</f>
        <v>0</v>
      </c>
      <c r="BH945" s="212">
        <f>IF(N945="sníž. přenesená",J945,0)</f>
        <v>0</v>
      </c>
      <c r="BI945" s="212">
        <f>IF(N945="nulová",J945,0)</f>
        <v>0</v>
      </c>
      <c r="BJ945" s="19" t="s">
        <v>23</v>
      </c>
      <c r="BK945" s="212">
        <f>ROUND(I945*H945,2)</f>
        <v>0</v>
      </c>
      <c r="BL945" s="19" t="s">
        <v>415</v>
      </c>
      <c r="BM945" s="19" t="s">
        <v>1574</v>
      </c>
    </row>
    <row r="946" spans="2:65" s="13" customFormat="1" x14ac:dyDescent="0.3">
      <c r="B946" s="225"/>
      <c r="C946" s="226"/>
      <c r="D946" s="247" t="s">
        <v>417</v>
      </c>
      <c r="E946" s="251" t="s">
        <v>36</v>
      </c>
      <c r="F946" s="252" t="s">
        <v>1575</v>
      </c>
      <c r="G946" s="226"/>
      <c r="H946" s="253">
        <v>54</v>
      </c>
      <c r="I946" s="230"/>
      <c r="J946" s="226"/>
      <c r="K946" s="226"/>
      <c r="L946" s="231"/>
      <c r="M946" s="232"/>
      <c r="N946" s="233"/>
      <c r="O946" s="233"/>
      <c r="P946" s="233"/>
      <c r="Q946" s="233"/>
      <c r="R946" s="233"/>
      <c r="S946" s="233"/>
      <c r="T946" s="234"/>
      <c r="AT946" s="235" t="s">
        <v>417</v>
      </c>
      <c r="AU946" s="235" t="s">
        <v>87</v>
      </c>
      <c r="AV946" s="13" t="s">
        <v>87</v>
      </c>
      <c r="AW946" s="13" t="s">
        <v>43</v>
      </c>
      <c r="AX946" s="13" t="s">
        <v>23</v>
      </c>
      <c r="AY946" s="235" t="s">
        <v>406</v>
      </c>
    </row>
    <row r="947" spans="2:65" s="1" customFormat="1" ht="22.5" customHeight="1" x14ac:dyDescent="0.3">
      <c r="B947" s="37"/>
      <c r="C947" s="268" t="s">
        <v>1576</v>
      </c>
      <c r="D947" s="268" t="s">
        <v>533</v>
      </c>
      <c r="E947" s="269" t="s">
        <v>1577</v>
      </c>
      <c r="F947" s="270" t="s">
        <v>1578</v>
      </c>
      <c r="G947" s="271" t="s">
        <v>596</v>
      </c>
      <c r="H947" s="272">
        <v>30.9</v>
      </c>
      <c r="I947" s="273"/>
      <c r="J947" s="274">
        <f>ROUND(I947*H947,2)</f>
        <v>0</v>
      </c>
      <c r="K947" s="270" t="s">
        <v>36</v>
      </c>
      <c r="L947" s="275"/>
      <c r="M947" s="276" t="s">
        <v>36</v>
      </c>
      <c r="N947" s="277" t="s">
        <v>50</v>
      </c>
      <c r="O947" s="38"/>
      <c r="P947" s="210">
        <f>O947*H947</f>
        <v>0</v>
      </c>
      <c r="Q947" s="210">
        <v>8.7299999999999999E-3</v>
      </c>
      <c r="R947" s="210">
        <f>Q947*H947</f>
        <v>0.26975699999999997</v>
      </c>
      <c r="S947" s="210">
        <v>0</v>
      </c>
      <c r="T947" s="211">
        <f>S947*H947</f>
        <v>0</v>
      </c>
      <c r="AR947" s="19" t="s">
        <v>457</v>
      </c>
      <c r="AT947" s="19" t="s">
        <v>533</v>
      </c>
      <c r="AU947" s="19" t="s">
        <v>87</v>
      </c>
      <c r="AY947" s="19" t="s">
        <v>406</v>
      </c>
      <c r="BE947" s="212">
        <f>IF(N947="základní",J947,0)</f>
        <v>0</v>
      </c>
      <c r="BF947" s="212">
        <f>IF(N947="snížená",J947,0)</f>
        <v>0</v>
      </c>
      <c r="BG947" s="212">
        <f>IF(N947="zákl. přenesená",J947,0)</f>
        <v>0</v>
      </c>
      <c r="BH947" s="212">
        <f>IF(N947="sníž. přenesená",J947,0)</f>
        <v>0</v>
      </c>
      <c r="BI947" s="212">
        <f>IF(N947="nulová",J947,0)</f>
        <v>0</v>
      </c>
      <c r="BJ947" s="19" t="s">
        <v>23</v>
      </c>
      <c r="BK947" s="212">
        <f>ROUND(I947*H947,2)</f>
        <v>0</v>
      </c>
      <c r="BL947" s="19" t="s">
        <v>415</v>
      </c>
      <c r="BM947" s="19" t="s">
        <v>1579</v>
      </c>
    </row>
    <row r="948" spans="2:65" s="13" customFormat="1" x14ac:dyDescent="0.3">
      <c r="B948" s="225"/>
      <c r="C948" s="226"/>
      <c r="D948" s="215" t="s">
        <v>417</v>
      </c>
      <c r="E948" s="227" t="s">
        <v>300</v>
      </c>
      <c r="F948" s="228" t="s">
        <v>1580</v>
      </c>
      <c r="G948" s="226"/>
      <c r="H948" s="229">
        <v>30</v>
      </c>
      <c r="I948" s="230"/>
      <c r="J948" s="226"/>
      <c r="K948" s="226"/>
      <c r="L948" s="231"/>
      <c r="M948" s="232"/>
      <c r="N948" s="233"/>
      <c r="O948" s="233"/>
      <c r="P948" s="233"/>
      <c r="Q948" s="233"/>
      <c r="R948" s="233"/>
      <c r="S948" s="233"/>
      <c r="T948" s="234"/>
      <c r="AT948" s="235" t="s">
        <v>417</v>
      </c>
      <c r="AU948" s="235" t="s">
        <v>87</v>
      </c>
      <c r="AV948" s="13" t="s">
        <v>87</v>
      </c>
      <c r="AW948" s="13" t="s">
        <v>43</v>
      </c>
      <c r="AX948" s="13" t="s">
        <v>79</v>
      </c>
      <c r="AY948" s="235" t="s">
        <v>406</v>
      </c>
    </row>
    <row r="949" spans="2:65" s="13" customFormat="1" x14ac:dyDescent="0.3">
      <c r="B949" s="225"/>
      <c r="C949" s="226"/>
      <c r="D949" s="247" t="s">
        <v>417</v>
      </c>
      <c r="E949" s="251" t="s">
        <v>36</v>
      </c>
      <c r="F949" s="252" t="s">
        <v>1581</v>
      </c>
      <c r="G949" s="226"/>
      <c r="H949" s="253">
        <v>30.9</v>
      </c>
      <c r="I949" s="230"/>
      <c r="J949" s="226"/>
      <c r="K949" s="226"/>
      <c r="L949" s="231"/>
      <c r="M949" s="232"/>
      <c r="N949" s="233"/>
      <c r="O949" s="233"/>
      <c r="P949" s="233"/>
      <c r="Q949" s="233"/>
      <c r="R949" s="233"/>
      <c r="S949" s="233"/>
      <c r="T949" s="234"/>
      <c r="AT949" s="235" t="s">
        <v>417</v>
      </c>
      <c r="AU949" s="235" t="s">
        <v>87</v>
      </c>
      <c r="AV949" s="13" t="s">
        <v>87</v>
      </c>
      <c r="AW949" s="13" t="s">
        <v>43</v>
      </c>
      <c r="AX949" s="13" t="s">
        <v>23</v>
      </c>
      <c r="AY949" s="235" t="s">
        <v>406</v>
      </c>
    </row>
    <row r="950" spans="2:65" s="1" customFormat="1" ht="22.5" customHeight="1" x14ac:dyDescent="0.3">
      <c r="B950" s="37"/>
      <c r="C950" s="268" t="s">
        <v>1582</v>
      </c>
      <c r="D950" s="268" t="s">
        <v>533</v>
      </c>
      <c r="E950" s="269" t="s">
        <v>1583</v>
      </c>
      <c r="F950" s="270" t="s">
        <v>1584</v>
      </c>
      <c r="G950" s="271" t="s">
        <v>596</v>
      </c>
      <c r="H950" s="272">
        <v>30.9</v>
      </c>
      <c r="I950" s="273"/>
      <c r="J950" s="274">
        <f>ROUND(I950*H950,2)</f>
        <v>0</v>
      </c>
      <c r="K950" s="270" t="s">
        <v>36</v>
      </c>
      <c r="L950" s="275"/>
      <c r="M950" s="276" t="s">
        <v>36</v>
      </c>
      <c r="N950" s="277" t="s">
        <v>50</v>
      </c>
      <c r="O950" s="38"/>
      <c r="P950" s="210">
        <f>O950*H950</f>
        <v>0</v>
      </c>
      <c r="Q950" s="210">
        <v>8.7299999999999999E-3</v>
      </c>
      <c r="R950" s="210">
        <f>Q950*H950</f>
        <v>0.26975699999999997</v>
      </c>
      <c r="S950" s="210">
        <v>0</v>
      </c>
      <c r="T950" s="211">
        <f>S950*H950</f>
        <v>0</v>
      </c>
      <c r="AR950" s="19" t="s">
        <v>457</v>
      </c>
      <c r="AT950" s="19" t="s">
        <v>533</v>
      </c>
      <c r="AU950" s="19" t="s">
        <v>87</v>
      </c>
      <c r="AY950" s="19" t="s">
        <v>406</v>
      </c>
      <c r="BE950" s="212">
        <f>IF(N950="základní",J950,0)</f>
        <v>0</v>
      </c>
      <c r="BF950" s="212">
        <f>IF(N950="snížená",J950,0)</f>
        <v>0</v>
      </c>
      <c r="BG950" s="212">
        <f>IF(N950="zákl. přenesená",J950,0)</f>
        <v>0</v>
      </c>
      <c r="BH950" s="212">
        <f>IF(N950="sníž. přenesená",J950,0)</f>
        <v>0</v>
      </c>
      <c r="BI950" s="212">
        <f>IF(N950="nulová",J950,0)</f>
        <v>0</v>
      </c>
      <c r="BJ950" s="19" t="s">
        <v>23</v>
      </c>
      <c r="BK950" s="212">
        <f>ROUND(I950*H950,2)</f>
        <v>0</v>
      </c>
      <c r="BL950" s="19" t="s">
        <v>415</v>
      </c>
      <c r="BM950" s="19" t="s">
        <v>1585</v>
      </c>
    </row>
    <row r="951" spans="2:65" s="13" customFormat="1" x14ac:dyDescent="0.3">
      <c r="B951" s="225"/>
      <c r="C951" s="226"/>
      <c r="D951" s="215" t="s">
        <v>417</v>
      </c>
      <c r="E951" s="227" t="s">
        <v>298</v>
      </c>
      <c r="F951" s="228" t="s">
        <v>1580</v>
      </c>
      <c r="G951" s="226"/>
      <c r="H951" s="229">
        <v>30</v>
      </c>
      <c r="I951" s="230"/>
      <c r="J951" s="226"/>
      <c r="K951" s="226"/>
      <c r="L951" s="231"/>
      <c r="M951" s="232"/>
      <c r="N951" s="233"/>
      <c r="O951" s="233"/>
      <c r="P951" s="233"/>
      <c r="Q951" s="233"/>
      <c r="R951" s="233"/>
      <c r="S951" s="233"/>
      <c r="T951" s="234"/>
      <c r="AT951" s="235" t="s">
        <v>417</v>
      </c>
      <c r="AU951" s="235" t="s">
        <v>87</v>
      </c>
      <c r="AV951" s="13" t="s">
        <v>87</v>
      </c>
      <c r="AW951" s="13" t="s">
        <v>43</v>
      </c>
      <c r="AX951" s="13" t="s">
        <v>79</v>
      </c>
      <c r="AY951" s="235" t="s">
        <v>406</v>
      </c>
    </row>
    <row r="952" spans="2:65" s="13" customFormat="1" x14ac:dyDescent="0.3">
      <c r="B952" s="225"/>
      <c r="C952" s="226"/>
      <c r="D952" s="247" t="s">
        <v>417</v>
      </c>
      <c r="E952" s="251" t="s">
        <v>36</v>
      </c>
      <c r="F952" s="252" t="s">
        <v>1586</v>
      </c>
      <c r="G952" s="226"/>
      <c r="H952" s="253">
        <v>30.9</v>
      </c>
      <c r="I952" s="230"/>
      <c r="J952" s="226"/>
      <c r="K952" s="226"/>
      <c r="L952" s="231"/>
      <c r="M952" s="232"/>
      <c r="N952" s="233"/>
      <c r="O952" s="233"/>
      <c r="P952" s="233"/>
      <c r="Q952" s="233"/>
      <c r="R952" s="233"/>
      <c r="S952" s="233"/>
      <c r="T952" s="234"/>
      <c r="AT952" s="235" t="s">
        <v>417</v>
      </c>
      <c r="AU952" s="235" t="s">
        <v>87</v>
      </c>
      <c r="AV952" s="13" t="s">
        <v>87</v>
      </c>
      <c r="AW952" s="13" t="s">
        <v>43</v>
      </c>
      <c r="AX952" s="13" t="s">
        <v>23</v>
      </c>
      <c r="AY952" s="235" t="s">
        <v>406</v>
      </c>
    </row>
    <row r="953" spans="2:65" s="1" customFormat="1" ht="22.5" customHeight="1" x14ac:dyDescent="0.3">
      <c r="B953" s="37"/>
      <c r="C953" s="201" t="s">
        <v>1587</v>
      </c>
      <c r="D953" s="201" t="s">
        <v>410</v>
      </c>
      <c r="E953" s="202" t="s">
        <v>1588</v>
      </c>
      <c r="F953" s="203" t="s">
        <v>1589</v>
      </c>
      <c r="G953" s="204" t="s">
        <v>596</v>
      </c>
      <c r="H953" s="205">
        <v>54</v>
      </c>
      <c r="I953" s="206"/>
      <c r="J953" s="207">
        <f>ROUND(I953*H953,2)</f>
        <v>0</v>
      </c>
      <c r="K953" s="203" t="s">
        <v>36</v>
      </c>
      <c r="L953" s="57"/>
      <c r="M953" s="208" t="s">
        <v>36</v>
      </c>
      <c r="N953" s="209" t="s">
        <v>50</v>
      </c>
      <c r="O953" s="38"/>
      <c r="P953" s="210">
        <f>O953*H953</f>
        <v>0</v>
      </c>
      <c r="Q953" s="210">
        <v>0</v>
      </c>
      <c r="R953" s="210">
        <f>Q953*H953</f>
        <v>0</v>
      </c>
      <c r="S953" s="210">
        <v>0</v>
      </c>
      <c r="T953" s="211">
        <f>S953*H953</f>
        <v>0</v>
      </c>
      <c r="AR953" s="19" t="s">
        <v>415</v>
      </c>
      <c r="AT953" s="19" t="s">
        <v>410</v>
      </c>
      <c r="AU953" s="19" t="s">
        <v>87</v>
      </c>
      <c r="AY953" s="19" t="s">
        <v>406</v>
      </c>
      <c r="BE953" s="212">
        <f>IF(N953="základní",J953,0)</f>
        <v>0</v>
      </c>
      <c r="BF953" s="212">
        <f>IF(N953="snížená",J953,0)</f>
        <v>0</v>
      </c>
      <c r="BG953" s="212">
        <f>IF(N953="zákl. přenesená",J953,0)</f>
        <v>0</v>
      </c>
      <c r="BH953" s="212">
        <f>IF(N953="sníž. přenesená",J953,0)</f>
        <v>0</v>
      </c>
      <c r="BI953" s="212">
        <f>IF(N953="nulová",J953,0)</f>
        <v>0</v>
      </c>
      <c r="BJ953" s="19" t="s">
        <v>23</v>
      </c>
      <c r="BK953" s="212">
        <f>ROUND(I953*H953,2)</f>
        <v>0</v>
      </c>
      <c r="BL953" s="19" t="s">
        <v>415</v>
      </c>
      <c r="BM953" s="19" t="s">
        <v>1590</v>
      </c>
    </row>
    <row r="954" spans="2:65" s="13" customFormat="1" x14ac:dyDescent="0.3">
      <c r="B954" s="225"/>
      <c r="C954" s="226"/>
      <c r="D954" s="247" t="s">
        <v>417</v>
      </c>
      <c r="E954" s="251" t="s">
        <v>36</v>
      </c>
      <c r="F954" s="252" t="s">
        <v>1575</v>
      </c>
      <c r="G954" s="226"/>
      <c r="H954" s="253">
        <v>54</v>
      </c>
      <c r="I954" s="230"/>
      <c r="J954" s="226"/>
      <c r="K954" s="226"/>
      <c r="L954" s="231"/>
      <c r="M954" s="232"/>
      <c r="N954" s="233"/>
      <c r="O954" s="233"/>
      <c r="P954" s="233"/>
      <c r="Q954" s="233"/>
      <c r="R954" s="233"/>
      <c r="S954" s="233"/>
      <c r="T954" s="234"/>
      <c r="AT954" s="235" t="s">
        <v>417</v>
      </c>
      <c r="AU954" s="235" t="s">
        <v>87</v>
      </c>
      <c r="AV954" s="13" t="s">
        <v>87</v>
      </c>
      <c r="AW954" s="13" t="s">
        <v>43</v>
      </c>
      <c r="AX954" s="13" t="s">
        <v>23</v>
      </c>
      <c r="AY954" s="235" t="s">
        <v>406</v>
      </c>
    </row>
    <row r="955" spans="2:65" s="1" customFormat="1" ht="22.5" customHeight="1" x14ac:dyDescent="0.3">
      <c r="B955" s="37"/>
      <c r="C955" s="201" t="s">
        <v>1591</v>
      </c>
      <c r="D955" s="201" t="s">
        <v>410</v>
      </c>
      <c r="E955" s="202" t="s">
        <v>1592</v>
      </c>
      <c r="F955" s="203" t="s">
        <v>1593</v>
      </c>
      <c r="G955" s="204" t="s">
        <v>466</v>
      </c>
      <c r="H955" s="205">
        <v>22.619</v>
      </c>
      <c r="I955" s="206"/>
      <c r="J955" s="207">
        <f>ROUND(I955*H955,2)</f>
        <v>0</v>
      </c>
      <c r="K955" s="203" t="s">
        <v>414</v>
      </c>
      <c r="L955" s="57"/>
      <c r="M955" s="208" t="s">
        <v>36</v>
      </c>
      <c r="N955" s="209" t="s">
        <v>50</v>
      </c>
      <c r="O955" s="38"/>
      <c r="P955" s="210">
        <f>O955*H955</f>
        <v>0</v>
      </c>
      <c r="Q955" s="210">
        <v>0</v>
      </c>
      <c r="R955" s="210">
        <f>Q955*H955</f>
        <v>0</v>
      </c>
      <c r="S955" s="210">
        <v>0</v>
      </c>
      <c r="T955" s="211">
        <f>S955*H955</f>
        <v>0</v>
      </c>
      <c r="AR955" s="19" t="s">
        <v>415</v>
      </c>
      <c r="AT955" s="19" t="s">
        <v>410</v>
      </c>
      <c r="AU955" s="19" t="s">
        <v>87</v>
      </c>
      <c r="AY955" s="19" t="s">
        <v>406</v>
      </c>
      <c r="BE955" s="212">
        <f>IF(N955="základní",J955,0)</f>
        <v>0</v>
      </c>
      <c r="BF955" s="212">
        <f>IF(N955="snížená",J955,0)</f>
        <v>0</v>
      </c>
      <c r="BG955" s="212">
        <f>IF(N955="zákl. přenesená",J955,0)</f>
        <v>0</v>
      </c>
      <c r="BH955" s="212">
        <f>IF(N955="sníž. přenesená",J955,0)</f>
        <v>0</v>
      </c>
      <c r="BI955" s="212">
        <f>IF(N955="nulová",J955,0)</f>
        <v>0</v>
      </c>
      <c r="BJ955" s="19" t="s">
        <v>23</v>
      </c>
      <c r="BK955" s="212">
        <f>ROUND(I955*H955,2)</f>
        <v>0</v>
      </c>
      <c r="BL955" s="19" t="s">
        <v>415</v>
      </c>
      <c r="BM955" s="19" t="s">
        <v>1594</v>
      </c>
    </row>
    <row r="956" spans="2:65" s="13" customFormat="1" x14ac:dyDescent="0.3">
      <c r="B956" s="225"/>
      <c r="C956" s="226"/>
      <c r="D956" s="247" t="s">
        <v>417</v>
      </c>
      <c r="E956" s="251" t="s">
        <v>36</v>
      </c>
      <c r="F956" s="252" t="s">
        <v>1595</v>
      </c>
      <c r="G956" s="226"/>
      <c r="H956" s="253">
        <v>22.619</v>
      </c>
      <c r="I956" s="230"/>
      <c r="J956" s="226"/>
      <c r="K956" s="226"/>
      <c r="L956" s="231"/>
      <c r="M956" s="232"/>
      <c r="N956" s="233"/>
      <c r="O956" s="233"/>
      <c r="P956" s="233"/>
      <c r="Q956" s="233"/>
      <c r="R956" s="233"/>
      <c r="S956" s="233"/>
      <c r="T956" s="234"/>
      <c r="AT956" s="235" t="s">
        <v>417</v>
      </c>
      <c r="AU956" s="235" t="s">
        <v>87</v>
      </c>
      <c r="AV956" s="13" t="s">
        <v>87</v>
      </c>
      <c r="AW956" s="13" t="s">
        <v>43</v>
      </c>
      <c r="AX956" s="13" t="s">
        <v>23</v>
      </c>
      <c r="AY956" s="235" t="s">
        <v>406</v>
      </c>
    </row>
    <row r="957" spans="2:65" s="1" customFormat="1" ht="22.5" customHeight="1" x14ac:dyDescent="0.3">
      <c r="B957" s="37"/>
      <c r="C957" s="268" t="s">
        <v>1596</v>
      </c>
      <c r="D957" s="268" t="s">
        <v>533</v>
      </c>
      <c r="E957" s="269" t="s">
        <v>1597</v>
      </c>
      <c r="F957" s="270" t="s">
        <v>1598</v>
      </c>
      <c r="G957" s="271" t="s">
        <v>466</v>
      </c>
      <c r="H957" s="272">
        <v>24.881</v>
      </c>
      <c r="I957" s="273"/>
      <c r="J957" s="274">
        <f>ROUND(I957*H957,2)</f>
        <v>0</v>
      </c>
      <c r="K957" s="270" t="s">
        <v>36</v>
      </c>
      <c r="L957" s="275"/>
      <c r="M957" s="276" t="s">
        <v>36</v>
      </c>
      <c r="N957" s="277" t="s">
        <v>50</v>
      </c>
      <c r="O957" s="38"/>
      <c r="P957" s="210">
        <f>O957*H957</f>
        <v>0</v>
      </c>
      <c r="Q957" s="210">
        <v>2.9999999999999997E-4</v>
      </c>
      <c r="R957" s="210">
        <f>Q957*H957</f>
        <v>7.4642999999999992E-3</v>
      </c>
      <c r="S957" s="210">
        <v>0</v>
      </c>
      <c r="T957" s="211">
        <f>S957*H957</f>
        <v>0</v>
      </c>
      <c r="AR957" s="19" t="s">
        <v>457</v>
      </c>
      <c r="AT957" s="19" t="s">
        <v>533</v>
      </c>
      <c r="AU957" s="19" t="s">
        <v>87</v>
      </c>
      <c r="AY957" s="19" t="s">
        <v>406</v>
      </c>
      <c r="BE957" s="212">
        <f>IF(N957="základní",J957,0)</f>
        <v>0</v>
      </c>
      <c r="BF957" s="212">
        <f>IF(N957="snížená",J957,0)</f>
        <v>0</v>
      </c>
      <c r="BG957" s="212">
        <f>IF(N957="zákl. přenesená",J957,0)</f>
        <v>0</v>
      </c>
      <c r="BH957" s="212">
        <f>IF(N957="sníž. přenesená",J957,0)</f>
        <v>0</v>
      </c>
      <c r="BI957" s="212">
        <f>IF(N957="nulová",J957,0)</f>
        <v>0</v>
      </c>
      <c r="BJ957" s="19" t="s">
        <v>23</v>
      </c>
      <c r="BK957" s="212">
        <f>ROUND(I957*H957,2)</f>
        <v>0</v>
      </c>
      <c r="BL957" s="19" t="s">
        <v>415</v>
      </c>
      <c r="BM957" s="19" t="s">
        <v>1599</v>
      </c>
    </row>
    <row r="958" spans="2:65" s="13" customFormat="1" x14ac:dyDescent="0.3">
      <c r="B958" s="225"/>
      <c r="C958" s="226"/>
      <c r="D958" s="247" t="s">
        <v>417</v>
      </c>
      <c r="E958" s="251" t="s">
        <v>36</v>
      </c>
      <c r="F958" s="252" t="s">
        <v>1600</v>
      </c>
      <c r="G958" s="226"/>
      <c r="H958" s="253">
        <v>24.881</v>
      </c>
      <c r="I958" s="230"/>
      <c r="J958" s="226"/>
      <c r="K958" s="226"/>
      <c r="L958" s="231"/>
      <c r="M958" s="232"/>
      <c r="N958" s="233"/>
      <c r="O958" s="233"/>
      <c r="P958" s="233"/>
      <c r="Q958" s="233"/>
      <c r="R958" s="233"/>
      <c r="S958" s="233"/>
      <c r="T958" s="234"/>
      <c r="AT958" s="235" t="s">
        <v>417</v>
      </c>
      <c r="AU958" s="235" t="s">
        <v>87</v>
      </c>
      <c r="AV958" s="13" t="s">
        <v>87</v>
      </c>
      <c r="AW958" s="13" t="s">
        <v>43</v>
      </c>
      <c r="AX958" s="13" t="s">
        <v>23</v>
      </c>
      <c r="AY958" s="235" t="s">
        <v>406</v>
      </c>
    </row>
    <row r="959" spans="2:65" s="1" customFormat="1" ht="22.5" customHeight="1" x14ac:dyDescent="0.3">
      <c r="B959" s="37"/>
      <c r="C959" s="201" t="s">
        <v>1601</v>
      </c>
      <c r="D959" s="201" t="s">
        <v>410</v>
      </c>
      <c r="E959" s="202" t="s">
        <v>1602</v>
      </c>
      <c r="F959" s="203" t="s">
        <v>1603</v>
      </c>
      <c r="G959" s="204" t="s">
        <v>413</v>
      </c>
      <c r="H959" s="205">
        <v>1.696</v>
      </c>
      <c r="I959" s="206"/>
      <c r="J959" s="207">
        <f>ROUND(I959*H959,2)</f>
        <v>0</v>
      </c>
      <c r="K959" s="203" t="s">
        <v>414</v>
      </c>
      <c r="L959" s="57"/>
      <c r="M959" s="208" t="s">
        <v>36</v>
      </c>
      <c r="N959" s="209" t="s">
        <v>50</v>
      </c>
      <c r="O959" s="38"/>
      <c r="P959" s="210">
        <f>O959*H959</f>
        <v>0</v>
      </c>
      <c r="Q959" s="210">
        <v>2.4777</v>
      </c>
      <c r="R959" s="210">
        <f>Q959*H959</f>
        <v>4.2021791999999998</v>
      </c>
      <c r="S959" s="210">
        <v>0</v>
      </c>
      <c r="T959" s="211">
        <f>S959*H959</f>
        <v>0</v>
      </c>
      <c r="AR959" s="19" t="s">
        <v>415</v>
      </c>
      <c r="AT959" s="19" t="s">
        <v>410</v>
      </c>
      <c r="AU959" s="19" t="s">
        <v>87</v>
      </c>
      <c r="AY959" s="19" t="s">
        <v>406</v>
      </c>
      <c r="BE959" s="212">
        <f>IF(N959="základní",J959,0)</f>
        <v>0</v>
      </c>
      <c r="BF959" s="212">
        <f>IF(N959="snížená",J959,0)</f>
        <v>0</v>
      </c>
      <c r="BG959" s="212">
        <f>IF(N959="zákl. přenesená",J959,0)</f>
        <v>0</v>
      </c>
      <c r="BH959" s="212">
        <f>IF(N959="sníž. přenesená",J959,0)</f>
        <v>0</v>
      </c>
      <c r="BI959" s="212">
        <f>IF(N959="nulová",J959,0)</f>
        <v>0</v>
      </c>
      <c r="BJ959" s="19" t="s">
        <v>23</v>
      </c>
      <c r="BK959" s="212">
        <f>ROUND(I959*H959,2)</f>
        <v>0</v>
      </c>
      <c r="BL959" s="19" t="s">
        <v>415</v>
      </c>
      <c r="BM959" s="19" t="s">
        <v>1604</v>
      </c>
    </row>
    <row r="960" spans="2:65" s="12" customFormat="1" x14ac:dyDescent="0.3">
      <c r="B960" s="213"/>
      <c r="C960" s="214"/>
      <c r="D960" s="215" t="s">
        <v>417</v>
      </c>
      <c r="E960" s="216" t="s">
        <v>36</v>
      </c>
      <c r="F960" s="217" t="s">
        <v>1605</v>
      </c>
      <c r="G960" s="214"/>
      <c r="H960" s="218" t="s">
        <v>36</v>
      </c>
      <c r="I960" s="219"/>
      <c r="J960" s="214"/>
      <c r="K960" s="214"/>
      <c r="L960" s="220"/>
      <c r="M960" s="221"/>
      <c r="N960" s="222"/>
      <c r="O960" s="222"/>
      <c r="P960" s="222"/>
      <c r="Q960" s="222"/>
      <c r="R960" s="222"/>
      <c r="S960" s="222"/>
      <c r="T960" s="223"/>
      <c r="AT960" s="224" t="s">
        <v>417</v>
      </c>
      <c r="AU960" s="224" t="s">
        <v>87</v>
      </c>
      <c r="AV960" s="12" t="s">
        <v>23</v>
      </c>
      <c r="AW960" s="12" t="s">
        <v>43</v>
      </c>
      <c r="AX960" s="12" t="s">
        <v>79</v>
      </c>
      <c r="AY960" s="224" t="s">
        <v>406</v>
      </c>
    </row>
    <row r="961" spans="2:65" s="13" customFormat="1" x14ac:dyDescent="0.3">
      <c r="B961" s="225"/>
      <c r="C961" s="226"/>
      <c r="D961" s="247" t="s">
        <v>417</v>
      </c>
      <c r="E961" s="251" t="s">
        <v>36</v>
      </c>
      <c r="F961" s="252" t="s">
        <v>1606</v>
      </c>
      <c r="G961" s="226"/>
      <c r="H961" s="253">
        <v>1.696</v>
      </c>
      <c r="I961" s="230"/>
      <c r="J961" s="226"/>
      <c r="K961" s="226"/>
      <c r="L961" s="231"/>
      <c r="M961" s="232"/>
      <c r="N961" s="233"/>
      <c r="O961" s="233"/>
      <c r="P961" s="233"/>
      <c r="Q961" s="233"/>
      <c r="R961" s="233"/>
      <c r="S961" s="233"/>
      <c r="T961" s="234"/>
      <c r="AT961" s="235" t="s">
        <v>417</v>
      </c>
      <c r="AU961" s="235" t="s">
        <v>87</v>
      </c>
      <c r="AV961" s="13" t="s">
        <v>87</v>
      </c>
      <c r="AW961" s="13" t="s">
        <v>43</v>
      </c>
      <c r="AX961" s="13" t="s">
        <v>23</v>
      </c>
      <c r="AY961" s="235" t="s">
        <v>406</v>
      </c>
    </row>
    <row r="962" spans="2:65" s="1" customFormat="1" ht="22.5" customHeight="1" x14ac:dyDescent="0.3">
      <c r="B962" s="37"/>
      <c r="C962" s="201" t="s">
        <v>1607</v>
      </c>
      <c r="D962" s="201" t="s">
        <v>410</v>
      </c>
      <c r="E962" s="202" t="s">
        <v>1608</v>
      </c>
      <c r="F962" s="203" t="s">
        <v>1609</v>
      </c>
      <c r="G962" s="204" t="s">
        <v>413</v>
      </c>
      <c r="H962" s="205">
        <v>5.0759999999999996</v>
      </c>
      <c r="I962" s="206"/>
      <c r="J962" s="207">
        <f>ROUND(I962*H962,2)</f>
        <v>0</v>
      </c>
      <c r="K962" s="203" t="s">
        <v>36</v>
      </c>
      <c r="L962" s="57"/>
      <c r="M962" s="208" t="s">
        <v>36</v>
      </c>
      <c r="N962" s="209" t="s">
        <v>50</v>
      </c>
      <c r="O962" s="38"/>
      <c r="P962" s="210">
        <f>O962*H962</f>
        <v>0</v>
      </c>
      <c r="Q962" s="210">
        <v>2.9140000000000001</v>
      </c>
      <c r="R962" s="210">
        <f>Q962*H962</f>
        <v>14.791464</v>
      </c>
      <c r="S962" s="210">
        <v>0</v>
      </c>
      <c r="T962" s="211">
        <f>S962*H962</f>
        <v>0</v>
      </c>
      <c r="AR962" s="19" t="s">
        <v>415</v>
      </c>
      <c r="AT962" s="19" t="s">
        <v>410</v>
      </c>
      <c r="AU962" s="19" t="s">
        <v>87</v>
      </c>
      <c r="AY962" s="19" t="s">
        <v>406</v>
      </c>
      <c r="BE962" s="212">
        <f>IF(N962="základní",J962,0)</f>
        <v>0</v>
      </c>
      <c r="BF962" s="212">
        <f>IF(N962="snížená",J962,0)</f>
        <v>0</v>
      </c>
      <c r="BG962" s="212">
        <f>IF(N962="zákl. přenesená",J962,0)</f>
        <v>0</v>
      </c>
      <c r="BH962" s="212">
        <f>IF(N962="sníž. přenesená",J962,0)</f>
        <v>0</v>
      </c>
      <c r="BI962" s="212">
        <f>IF(N962="nulová",J962,0)</f>
        <v>0</v>
      </c>
      <c r="BJ962" s="19" t="s">
        <v>23</v>
      </c>
      <c r="BK962" s="212">
        <f>ROUND(I962*H962,2)</f>
        <v>0</v>
      </c>
      <c r="BL962" s="19" t="s">
        <v>415</v>
      </c>
      <c r="BM962" s="19" t="s">
        <v>1610</v>
      </c>
    </row>
    <row r="963" spans="2:65" s="13" customFormat="1" x14ac:dyDescent="0.3">
      <c r="B963" s="225"/>
      <c r="C963" s="226"/>
      <c r="D963" s="215" t="s">
        <v>417</v>
      </c>
      <c r="E963" s="227" t="s">
        <v>36</v>
      </c>
      <c r="F963" s="228" t="s">
        <v>1611</v>
      </c>
      <c r="G963" s="226"/>
      <c r="H963" s="229">
        <v>5.0759999999999996</v>
      </c>
      <c r="I963" s="230"/>
      <c r="J963" s="226"/>
      <c r="K963" s="226"/>
      <c r="L963" s="231"/>
      <c r="M963" s="232"/>
      <c r="N963" s="233"/>
      <c r="O963" s="233"/>
      <c r="P963" s="233"/>
      <c r="Q963" s="233"/>
      <c r="R963" s="233"/>
      <c r="S963" s="233"/>
      <c r="T963" s="234"/>
      <c r="AT963" s="235" t="s">
        <v>417</v>
      </c>
      <c r="AU963" s="235" t="s">
        <v>87</v>
      </c>
      <c r="AV963" s="13" t="s">
        <v>87</v>
      </c>
      <c r="AW963" s="13" t="s">
        <v>43</v>
      </c>
      <c r="AX963" s="13" t="s">
        <v>79</v>
      </c>
      <c r="AY963" s="235" t="s">
        <v>406</v>
      </c>
    </row>
    <row r="964" spans="2:65" s="15" customFormat="1" x14ac:dyDescent="0.3">
      <c r="B964" s="254"/>
      <c r="C964" s="255"/>
      <c r="D964" s="247" t="s">
        <v>417</v>
      </c>
      <c r="E964" s="265" t="s">
        <v>1612</v>
      </c>
      <c r="F964" s="266" t="s">
        <v>435</v>
      </c>
      <c r="G964" s="255"/>
      <c r="H964" s="267">
        <v>5.0759999999999996</v>
      </c>
      <c r="I964" s="259"/>
      <c r="J964" s="255"/>
      <c r="K964" s="255"/>
      <c r="L964" s="260"/>
      <c r="M964" s="261"/>
      <c r="N964" s="262"/>
      <c r="O964" s="262"/>
      <c r="P964" s="262"/>
      <c r="Q964" s="262"/>
      <c r="R964" s="262"/>
      <c r="S964" s="262"/>
      <c r="T964" s="263"/>
      <c r="AT964" s="264" t="s">
        <v>417</v>
      </c>
      <c r="AU964" s="264" t="s">
        <v>87</v>
      </c>
      <c r="AV964" s="15" t="s">
        <v>94</v>
      </c>
      <c r="AW964" s="15" t="s">
        <v>43</v>
      </c>
      <c r="AX964" s="15" t="s">
        <v>23</v>
      </c>
      <c r="AY964" s="264" t="s">
        <v>406</v>
      </c>
    </row>
    <row r="965" spans="2:65" s="1" customFormat="1" ht="22.5" customHeight="1" x14ac:dyDescent="0.3">
      <c r="B965" s="37"/>
      <c r="C965" s="201" t="s">
        <v>1613</v>
      </c>
      <c r="D965" s="201" t="s">
        <v>410</v>
      </c>
      <c r="E965" s="202" t="s">
        <v>1614</v>
      </c>
      <c r="F965" s="203" t="s">
        <v>1615</v>
      </c>
      <c r="G965" s="204" t="s">
        <v>596</v>
      </c>
      <c r="H965" s="205">
        <v>54</v>
      </c>
      <c r="I965" s="206"/>
      <c r="J965" s="207">
        <f>ROUND(I965*H965,2)</f>
        <v>0</v>
      </c>
      <c r="K965" s="203" t="s">
        <v>36</v>
      </c>
      <c r="L965" s="57"/>
      <c r="M965" s="208" t="s">
        <v>36</v>
      </c>
      <c r="N965" s="209" t="s">
        <v>50</v>
      </c>
      <c r="O965" s="38"/>
      <c r="P965" s="210">
        <f>O965*H965</f>
        <v>0</v>
      </c>
      <c r="Q965" s="210">
        <v>0</v>
      </c>
      <c r="R965" s="210">
        <f>Q965*H965</f>
        <v>0</v>
      </c>
      <c r="S965" s="210">
        <v>0</v>
      </c>
      <c r="T965" s="211">
        <f>S965*H965</f>
        <v>0</v>
      </c>
      <c r="AR965" s="19" t="s">
        <v>415</v>
      </c>
      <c r="AT965" s="19" t="s">
        <v>410</v>
      </c>
      <c r="AU965" s="19" t="s">
        <v>87</v>
      </c>
      <c r="AY965" s="19" t="s">
        <v>406</v>
      </c>
      <c r="BE965" s="212">
        <f>IF(N965="základní",J965,0)</f>
        <v>0</v>
      </c>
      <c r="BF965" s="212">
        <f>IF(N965="snížená",J965,0)</f>
        <v>0</v>
      </c>
      <c r="BG965" s="212">
        <f>IF(N965="zákl. přenesená",J965,0)</f>
        <v>0</v>
      </c>
      <c r="BH965" s="212">
        <f>IF(N965="sníž. přenesená",J965,0)</f>
        <v>0</v>
      </c>
      <c r="BI965" s="212">
        <f>IF(N965="nulová",J965,0)</f>
        <v>0</v>
      </c>
      <c r="BJ965" s="19" t="s">
        <v>23</v>
      </c>
      <c r="BK965" s="212">
        <f>ROUND(I965*H965,2)</f>
        <v>0</v>
      </c>
      <c r="BL965" s="19" t="s">
        <v>415</v>
      </c>
      <c r="BM965" s="19" t="s">
        <v>1616</v>
      </c>
    </row>
    <row r="966" spans="2:65" s="13" customFormat="1" x14ac:dyDescent="0.3">
      <c r="B966" s="225"/>
      <c r="C966" s="226"/>
      <c r="D966" s="247" t="s">
        <v>417</v>
      </c>
      <c r="E966" s="251" t="s">
        <v>36</v>
      </c>
      <c r="F966" s="252" t="s">
        <v>251</v>
      </c>
      <c r="G966" s="226"/>
      <c r="H966" s="253">
        <v>54</v>
      </c>
      <c r="I966" s="230"/>
      <c r="J966" s="226"/>
      <c r="K966" s="226"/>
      <c r="L966" s="231"/>
      <c r="M966" s="232"/>
      <c r="N966" s="233"/>
      <c r="O966" s="233"/>
      <c r="P966" s="233"/>
      <c r="Q966" s="233"/>
      <c r="R966" s="233"/>
      <c r="S966" s="233"/>
      <c r="T966" s="234"/>
      <c r="AT966" s="235" t="s">
        <v>417</v>
      </c>
      <c r="AU966" s="235" t="s">
        <v>87</v>
      </c>
      <c r="AV966" s="13" t="s">
        <v>87</v>
      </c>
      <c r="AW966" s="13" t="s">
        <v>43</v>
      </c>
      <c r="AX966" s="13" t="s">
        <v>23</v>
      </c>
      <c r="AY966" s="235" t="s">
        <v>406</v>
      </c>
    </row>
    <row r="967" spans="2:65" s="1" customFormat="1" ht="31.5" customHeight="1" x14ac:dyDescent="0.3">
      <c r="B967" s="37"/>
      <c r="C967" s="201" t="s">
        <v>1617</v>
      </c>
      <c r="D967" s="201" t="s">
        <v>410</v>
      </c>
      <c r="E967" s="202" t="s">
        <v>1618</v>
      </c>
      <c r="F967" s="203" t="s">
        <v>1619</v>
      </c>
      <c r="G967" s="204" t="s">
        <v>596</v>
      </c>
      <c r="H967" s="205">
        <v>62.65</v>
      </c>
      <c r="I967" s="206"/>
      <c r="J967" s="207">
        <f>ROUND(I967*H967,2)</f>
        <v>0</v>
      </c>
      <c r="K967" s="203" t="s">
        <v>36</v>
      </c>
      <c r="L967" s="57"/>
      <c r="M967" s="208" t="s">
        <v>36</v>
      </c>
      <c r="N967" s="209" t="s">
        <v>50</v>
      </c>
      <c r="O967" s="38"/>
      <c r="P967" s="210">
        <f>O967*H967</f>
        <v>0</v>
      </c>
      <c r="Q967" s="210">
        <v>1.6000000000000001E-4</v>
      </c>
      <c r="R967" s="210">
        <f>Q967*H967</f>
        <v>1.0024E-2</v>
      </c>
      <c r="S967" s="210">
        <v>0</v>
      </c>
      <c r="T967" s="211">
        <f>S967*H967</f>
        <v>0</v>
      </c>
      <c r="AR967" s="19" t="s">
        <v>415</v>
      </c>
      <c r="AT967" s="19" t="s">
        <v>410</v>
      </c>
      <c r="AU967" s="19" t="s">
        <v>87</v>
      </c>
      <c r="AY967" s="19" t="s">
        <v>406</v>
      </c>
      <c r="BE967" s="212">
        <f>IF(N967="základní",J967,0)</f>
        <v>0</v>
      </c>
      <c r="BF967" s="212">
        <f>IF(N967="snížená",J967,0)</f>
        <v>0</v>
      </c>
      <c r="BG967" s="212">
        <f>IF(N967="zákl. přenesená",J967,0)</f>
        <v>0</v>
      </c>
      <c r="BH967" s="212">
        <f>IF(N967="sníž. přenesená",J967,0)</f>
        <v>0</v>
      </c>
      <c r="BI967" s="212">
        <f>IF(N967="nulová",J967,0)</f>
        <v>0</v>
      </c>
      <c r="BJ967" s="19" t="s">
        <v>23</v>
      </c>
      <c r="BK967" s="212">
        <f>ROUND(I967*H967,2)</f>
        <v>0</v>
      </c>
      <c r="BL967" s="19" t="s">
        <v>415</v>
      </c>
      <c r="BM967" s="19" t="s">
        <v>1620</v>
      </c>
    </row>
    <row r="968" spans="2:65" s="1" customFormat="1" ht="31.5" customHeight="1" x14ac:dyDescent="0.3">
      <c r="B968" s="37"/>
      <c r="C968" s="201" t="s">
        <v>1621</v>
      </c>
      <c r="D968" s="201" t="s">
        <v>410</v>
      </c>
      <c r="E968" s="202" t="s">
        <v>1622</v>
      </c>
      <c r="F968" s="203" t="s">
        <v>1623</v>
      </c>
      <c r="G968" s="204" t="s">
        <v>596</v>
      </c>
      <c r="H968" s="205">
        <v>15</v>
      </c>
      <c r="I968" s="206"/>
      <c r="J968" s="207">
        <f>ROUND(I968*H968,2)</f>
        <v>0</v>
      </c>
      <c r="K968" s="203" t="s">
        <v>36</v>
      </c>
      <c r="L968" s="57"/>
      <c r="M968" s="208" t="s">
        <v>36</v>
      </c>
      <c r="N968" s="209" t="s">
        <v>50</v>
      </c>
      <c r="O968" s="38"/>
      <c r="P968" s="210">
        <f>O968*H968</f>
        <v>0</v>
      </c>
      <c r="Q968" s="210">
        <v>9.8999999999999999E-4</v>
      </c>
      <c r="R968" s="210">
        <f>Q968*H968</f>
        <v>1.485E-2</v>
      </c>
      <c r="S968" s="210">
        <v>0</v>
      </c>
      <c r="T968" s="211">
        <f>S968*H968</f>
        <v>0</v>
      </c>
      <c r="AR968" s="19" t="s">
        <v>415</v>
      </c>
      <c r="AT968" s="19" t="s">
        <v>410</v>
      </c>
      <c r="AU968" s="19" t="s">
        <v>87</v>
      </c>
      <c r="AY968" s="19" t="s">
        <v>406</v>
      </c>
      <c r="BE968" s="212">
        <f>IF(N968="základní",J968,0)</f>
        <v>0</v>
      </c>
      <c r="BF968" s="212">
        <f>IF(N968="snížená",J968,0)</f>
        <v>0</v>
      </c>
      <c r="BG968" s="212">
        <f>IF(N968="zákl. přenesená",J968,0)</f>
        <v>0</v>
      </c>
      <c r="BH968" s="212">
        <f>IF(N968="sníž. přenesená",J968,0)</f>
        <v>0</v>
      </c>
      <c r="BI968" s="212">
        <f>IF(N968="nulová",J968,0)</f>
        <v>0</v>
      </c>
      <c r="BJ968" s="19" t="s">
        <v>23</v>
      </c>
      <c r="BK968" s="212">
        <f>ROUND(I968*H968,2)</f>
        <v>0</v>
      </c>
      <c r="BL968" s="19" t="s">
        <v>415</v>
      </c>
      <c r="BM968" s="19" t="s">
        <v>1624</v>
      </c>
    </row>
    <row r="969" spans="2:65" s="1" customFormat="1" ht="31.5" customHeight="1" x14ac:dyDescent="0.3">
      <c r="B969" s="37"/>
      <c r="C969" s="201" t="s">
        <v>1625</v>
      </c>
      <c r="D969" s="201" t="s">
        <v>410</v>
      </c>
      <c r="E969" s="202" t="s">
        <v>1626</v>
      </c>
      <c r="F969" s="203" t="s">
        <v>1627</v>
      </c>
      <c r="G969" s="204" t="s">
        <v>596</v>
      </c>
      <c r="H969" s="205">
        <v>20</v>
      </c>
      <c r="I969" s="206"/>
      <c r="J969" s="207">
        <f>ROUND(I969*H969,2)</f>
        <v>0</v>
      </c>
      <c r="K969" s="203" t="s">
        <v>36</v>
      </c>
      <c r="L969" s="57"/>
      <c r="M969" s="208" t="s">
        <v>36</v>
      </c>
      <c r="N969" s="209" t="s">
        <v>50</v>
      </c>
      <c r="O969" s="38"/>
      <c r="P969" s="210">
        <f>O969*H969</f>
        <v>0</v>
      </c>
      <c r="Q969" s="210">
        <v>1.1100000000000001E-3</v>
      </c>
      <c r="R969" s="210">
        <f>Q969*H969</f>
        <v>2.2200000000000001E-2</v>
      </c>
      <c r="S969" s="210">
        <v>0</v>
      </c>
      <c r="T969" s="211">
        <f>S969*H969</f>
        <v>0</v>
      </c>
      <c r="AR969" s="19" t="s">
        <v>415</v>
      </c>
      <c r="AT969" s="19" t="s">
        <v>410</v>
      </c>
      <c r="AU969" s="19" t="s">
        <v>87</v>
      </c>
      <c r="AY969" s="19" t="s">
        <v>406</v>
      </c>
      <c r="BE969" s="212">
        <f>IF(N969="základní",J969,0)</f>
        <v>0</v>
      </c>
      <c r="BF969" s="212">
        <f>IF(N969="snížená",J969,0)</f>
        <v>0</v>
      </c>
      <c r="BG969" s="212">
        <f>IF(N969="zákl. přenesená",J969,0)</f>
        <v>0</v>
      </c>
      <c r="BH969" s="212">
        <f>IF(N969="sníž. přenesená",J969,0)</f>
        <v>0</v>
      </c>
      <c r="BI969" s="212">
        <f>IF(N969="nulová",J969,0)</f>
        <v>0</v>
      </c>
      <c r="BJ969" s="19" t="s">
        <v>23</v>
      </c>
      <c r="BK969" s="212">
        <f>ROUND(I969*H969,2)</f>
        <v>0</v>
      </c>
      <c r="BL969" s="19" t="s">
        <v>415</v>
      </c>
      <c r="BM969" s="19" t="s">
        <v>1628</v>
      </c>
    </row>
    <row r="970" spans="2:65" s="1" customFormat="1" ht="22.5" customHeight="1" x14ac:dyDescent="0.3">
      <c r="B970" s="37"/>
      <c r="C970" s="201" t="s">
        <v>1629</v>
      </c>
      <c r="D970" s="201" t="s">
        <v>410</v>
      </c>
      <c r="E970" s="202" t="s">
        <v>1630</v>
      </c>
      <c r="F970" s="203" t="s">
        <v>1631</v>
      </c>
      <c r="G970" s="204" t="s">
        <v>466</v>
      </c>
      <c r="H970" s="205">
        <v>13.98</v>
      </c>
      <c r="I970" s="206"/>
      <c r="J970" s="207">
        <f>ROUND(I970*H970,2)</f>
        <v>0</v>
      </c>
      <c r="K970" s="203" t="s">
        <v>414</v>
      </c>
      <c r="L970" s="57"/>
      <c r="M970" s="208" t="s">
        <v>36</v>
      </c>
      <c r="N970" s="209" t="s">
        <v>50</v>
      </c>
      <c r="O970" s="38"/>
      <c r="P970" s="210">
        <f>O970*H970</f>
        <v>0</v>
      </c>
      <c r="Q970" s="210">
        <v>1.1E-4</v>
      </c>
      <c r="R970" s="210">
        <f>Q970*H970</f>
        <v>1.5378000000000002E-3</v>
      </c>
      <c r="S970" s="210">
        <v>0</v>
      </c>
      <c r="T970" s="211">
        <f>S970*H970</f>
        <v>0</v>
      </c>
      <c r="AR970" s="19" t="s">
        <v>415</v>
      </c>
      <c r="AT970" s="19" t="s">
        <v>410</v>
      </c>
      <c r="AU970" s="19" t="s">
        <v>87</v>
      </c>
      <c r="AY970" s="19" t="s">
        <v>406</v>
      </c>
      <c r="BE970" s="212">
        <f>IF(N970="základní",J970,0)</f>
        <v>0</v>
      </c>
      <c r="BF970" s="212">
        <f>IF(N970="snížená",J970,0)</f>
        <v>0</v>
      </c>
      <c r="BG970" s="212">
        <f>IF(N970="zákl. přenesená",J970,0)</f>
        <v>0</v>
      </c>
      <c r="BH970" s="212">
        <f>IF(N970="sníž. přenesená",J970,0)</f>
        <v>0</v>
      </c>
      <c r="BI970" s="212">
        <f>IF(N970="nulová",J970,0)</f>
        <v>0</v>
      </c>
      <c r="BJ970" s="19" t="s">
        <v>23</v>
      </c>
      <c r="BK970" s="212">
        <f>ROUND(I970*H970,2)</f>
        <v>0</v>
      </c>
      <c r="BL970" s="19" t="s">
        <v>415</v>
      </c>
      <c r="BM970" s="19" t="s">
        <v>1632</v>
      </c>
    </row>
    <row r="971" spans="2:65" s="13" customFormat="1" x14ac:dyDescent="0.3">
      <c r="B971" s="225"/>
      <c r="C971" s="226"/>
      <c r="D971" s="215" t="s">
        <v>417</v>
      </c>
      <c r="E971" s="227" t="s">
        <v>36</v>
      </c>
      <c r="F971" s="228" t="s">
        <v>1633</v>
      </c>
      <c r="G971" s="226"/>
      <c r="H971" s="229">
        <v>4.05</v>
      </c>
      <c r="I971" s="230"/>
      <c r="J971" s="226"/>
      <c r="K971" s="226"/>
      <c r="L971" s="231"/>
      <c r="M971" s="232"/>
      <c r="N971" s="233"/>
      <c r="O971" s="233"/>
      <c r="P971" s="233"/>
      <c r="Q971" s="233"/>
      <c r="R971" s="233"/>
      <c r="S971" s="233"/>
      <c r="T971" s="234"/>
      <c r="AT971" s="235" t="s">
        <v>417</v>
      </c>
      <c r="AU971" s="235" t="s">
        <v>87</v>
      </c>
      <c r="AV971" s="13" t="s">
        <v>87</v>
      </c>
      <c r="AW971" s="13" t="s">
        <v>43</v>
      </c>
      <c r="AX971" s="13" t="s">
        <v>79</v>
      </c>
      <c r="AY971" s="235" t="s">
        <v>406</v>
      </c>
    </row>
    <row r="972" spans="2:65" s="13" customFormat="1" x14ac:dyDescent="0.3">
      <c r="B972" s="225"/>
      <c r="C972" s="226"/>
      <c r="D972" s="215" t="s">
        <v>417</v>
      </c>
      <c r="E972" s="227" t="s">
        <v>36</v>
      </c>
      <c r="F972" s="228" t="s">
        <v>1634</v>
      </c>
      <c r="G972" s="226"/>
      <c r="H972" s="229">
        <v>4.8</v>
      </c>
      <c r="I972" s="230"/>
      <c r="J972" s="226"/>
      <c r="K972" s="226"/>
      <c r="L972" s="231"/>
      <c r="M972" s="232"/>
      <c r="N972" s="233"/>
      <c r="O972" s="233"/>
      <c r="P972" s="233"/>
      <c r="Q972" s="233"/>
      <c r="R972" s="233"/>
      <c r="S972" s="233"/>
      <c r="T972" s="234"/>
      <c r="AT972" s="235" t="s">
        <v>417</v>
      </c>
      <c r="AU972" s="235" t="s">
        <v>87</v>
      </c>
      <c r="AV972" s="13" t="s">
        <v>87</v>
      </c>
      <c r="AW972" s="13" t="s">
        <v>43</v>
      </c>
      <c r="AX972" s="13" t="s">
        <v>79</v>
      </c>
      <c r="AY972" s="235" t="s">
        <v>406</v>
      </c>
    </row>
    <row r="973" spans="2:65" s="13" customFormat="1" x14ac:dyDescent="0.3">
      <c r="B973" s="225"/>
      <c r="C973" s="226"/>
      <c r="D973" s="215" t="s">
        <v>417</v>
      </c>
      <c r="E973" s="227" t="s">
        <v>36</v>
      </c>
      <c r="F973" s="228" t="s">
        <v>1635</v>
      </c>
      <c r="G973" s="226"/>
      <c r="H973" s="229">
        <v>5.13</v>
      </c>
      <c r="I973" s="230"/>
      <c r="J973" s="226"/>
      <c r="K973" s="226"/>
      <c r="L973" s="231"/>
      <c r="M973" s="232"/>
      <c r="N973" s="233"/>
      <c r="O973" s="233"/>
      <c r="P973" s="233"/>
      <c r="Q973" s="233"/>
      <c r="R973" s="233"/>
      <c r="S973" s="233"/>
      <c r="T973" s="234"/>
      <c r="AT973" s="235" t="s">
        <v>417</v>
      </c>
      <c r="AU973" s="235" t="s">
        <v>87</v>
      </c>
      <c r="AV973" s="13" t="s">
        <v>87</v>
      </c>
      <c r="AW973" s="13" t="s">
        <v>43</v>
      </c>
      <c r="AX973" s="13" t="s">
        <v>79</v>
      </c>
      <c r="AY973" s="235" t="s">
        <v>406</v>
      </c>
    </row>
    <row r="974" spans="2:65" s="14" customFormat="1" x14ac:dyDescent="0.3">
      <c r="B974" s="236"/>
      <c r="C974" s="237"/>
      <c r="D974" s="247" t="s">
        <v>417</v>
      </c>
      <c r="E974" s="248" t="s">
        <v>336</v>
      </c>
      <c r="F974" s="249" t="s">
        <v>421</v>
      </c>
      <c r="G974" s="237"/>
      <c r="H974" s="250">
        <v>13.98</v>
      </c>
      <c r="I974" s="241"/>
      <c r="J974" s="237"/>
      <c r="K974" s="237"/>
      <c r="L974" s="242"/>
      <c r="M974" s="243"/>
      <c r="N974" s="244"/>
      <c r="O974" s="244"/>
      <c r="P974" s="244"/>
      <c r="Q974" s="244"/>
      <c r="R974" s="244"/>
      <c r="S974" s="244"/>
      <c r="T974" s="245"/>
      <c r="AT974" s="246" t="s">
        <v>417</v>
      </c>
      <c r="AU974" s="246" t="s">
        <v>87</v>
      </c>
      <c r="AV974" s="14" t="s">
        <v>415</v>
      </c>
      <c r="AW974" s="14" t="s">
        <v>43</v>
      </c>
      <c r="AX974" s="14" t="s">
        <v>23</v>
      </c>
      <c r="AY974" s="246" t="s">
        <v>406</v>
      </c>
    </row>
    <row r="975" spans="2:65" s="1" customFormat="1" ht="22.5" customHeight="1" x14ac:dyDescent="0.3">
      <c r="B975" s="37"/>
      <c r="C975" s="268" t="s">
        <v>1636</v>
      </c>
      <c r="D975" s="268" t="s">
        <v>533</v>
      </c>
      <c r="E975" s="269" t="s">
        <v>1467</v>
      </c>
      <c r="F975" s="270" t="s">
        <v>1468</v>
      </c>
      <c r="G975" s="271" t="s">
        <v>413</v>
      </c>
      <c r="H975" s="272">
        <v>1.8120000000000001</v>
      </c>
      <c r="I975" s="273"/>
      <c r="J975" s="274">
        <f>ROUND(I975*H975,2)</f>
        <v>0</v>
      </c>
      <c r="K975" s="270" t="s">
        <v>36</v>
      </c>
      <c r="L975" s="275"/>
      <c r="M975" s="276" t="s">
        <v>36</v>
      </c>
      <c r="N975" s="277" t="s">
        <v>50</v>
      </c>
      <c r="O975" s="38"/>
      <c r="P975" s="210">
        <f>O975*H975</f>
        <v>0</v>
      </c>
      <c r="Q975" s="210">
        <v>0.55000000000000004</v>
      </c>
      <c r="R975" s="210">
        <f>Q975*H975</f>
        <v>0.99660000000000015</v>
      </c>
      <c r="S975" s="210">
        <v>0</v>
      </c>
      <c r="T975" s="211">
        <f>S975*H975</f>
        <v>0</v>
      </c>
      <c r="AR975" s="19" t="s">
        <v>457</v>
      </c>
      <c r="AT975" s="19" t="s">
        <v>533</v>
      </c>
      <c r="AU975" s="19" t="s">
        <v>87</v>
      </c>
      <c r="AY975" s="19" t="s">
        <v>406</v>
      </c>
      <c r="BE975" s="212">
        <f>IF(N975="základní",J975,0)</f>
        <v>0</v>
      </c>
      <c r="BF975" s="212">
        <f>IF(N975="snížená",J975,0)</f>
        <v>0</v>
      </c>
      <c r="BG975" s="212">
        <f>IF(N975="zákl. přenesená",J975,0)</f>
        <v>0</v>
      </c>
      <c r="BH975" s="212">
        <f>IF(N975="sníž. přenesená",J975,0)</f>
        <v>0</v>
      </c>
      <c r="BI975" s="212">
        <f>IF(N975="nulová",J975,0)</f>
        <v>0</v>
      </c>
      <c r="BJ975" s="19" t="s">
        <v>23</v>
      </c>
      <c r="BK975" s="212">
        <f>ROUND(I975*H975,2)</f>
        <v>0</v>
      </c>
      <c r="BL975" s="19" t="s">
        <v>415</v>
      </c>
      <c r="BM975" s="19" t="s">
        <v>1637</v>
      </c>
    </row>
    <row r="976" spans="2:65" s="13" customFormat="1" x14ac:dyDescent="0.3">
      <c r="B976" s="225"/>
      <c r="C976" s="226"/>
      <c r="D976" s="247" t="s">
        <v>417</v>
      </c>
      <c r="E976" s="251" t="s">
        <v>36</v>
      </c>
      <c r="F976" s="252" t="s">
        <v>1638</v>
      </c>
      <c r="G976" s="226"/>
      <c r="H976" s="253">
        <v>1.8120000000000001</v>
      </c>
      <c r="I976" s="230"/>
      <c r="J976" s="226"/>
      <c r="K976" s="226"/>
      <c r="L976" s="231"/>
      <c r="M976" s="232"/>
      <c r="N976" s="233"/>
      <c r="O976" s="233"/>
      <c r="P976" s="233"/>
      <c r="Q976" s="233"/>
      <c r="R976" s="233"/>
      <c r="S976" s="233"/>
      <c r="T976" s="234"/>
      <c r="AT976" s="235" t="s">
        <v>417</v>
      </c>
      <c r="AU976" s="235" t="s">
        <v>87</v>
      </c>
      <c r="AV976" s="13" t="s">
        <v>87</v>
      </c>
      <c r="AW976" s="13" t="s">
        <v>43</v>
      </c>
      <c r="AX976" s="13" t="s">
        <v>23</v>
      </c>
      <c r="AY976" s="235" t="s">
        <v>406</v>
      </c>
    </row>
    <row r="977" spans="2:65" s="1" customFormat="1" ht="22.5" customHeight="1" x14ac:dyDescent="0.3">
      <c r="B977" s="37"/>
      <c r="C977" s="201" t="s">
        <v>1639</v>
      </c>
      <c r="D977" s="201" t="s">
        <v>410</v>
      </c>
      <c r="E977" s="202" t="s">
        <v>1640</v>
      </c>
      <c r="F977" s="203" t="s">
        <v>1641</v>
      </c>
      <c r="G977" s="204" t="s">
        <v>466</v>
      </c>
      <c r="H977" s="205">
        <v>13.98</v>
      </c>
      <c r="I977" s="206"/>
      <c r="J977" s="207">
        <f>ROUND(I977*H977,2)</f>
        <v>0</v>
      </c>
      <c r="K977" s="203" t="s">
        <v>414</v>
      </c>
      <c r="L977" s="57"/>
      <c r="M977" s="208" t="s">
        <v>36</v>
      </c>
      <c r="N977" s="209" t="s">
        <v>50</v>
      </c>
      <c r="O977" s="38"/>
      <c r="P977" s="210">
        <f>O977*H977</f>
        <v>0</v>
      </c>
      <c r="Q977" s="210">
        <v>0</v>
      </c>
      <c r="R977" s="210">
        <f>Q977*H977</f>
        <v>0</v>
      </c>
      <c r="S977" s="210">
        <v>0</v>
      </c>
      <c r="T977" s="211">
        <f>S977*H977</f>
        <v>0</v>
      </c>
      <c r="AR977" s="19" t="s">
        <v>415</v>
      </c>
      <c r="AT977" s="19" t="s">
        <v>410</v>
      </c>
      <c r="AU977" s="19" t="s">
        <v>87</v>
      </c>
      <c r="AY977" s="19" t="s">
        <v>406</v>
      </c>
      <c r="BE977" s="212">
        <f>IF(N977="základní",J977,0)</f>
        <v>0</v>
      </c>
      <c r="BF977" s="212">
        <f>IF(N977="snížená",J977,0)</f>
        <v>0</v>
      </c>
      <c r="BG977" s="212">
        <f>IF(N977="zákl. přenesená",J977,0)</f>
        <v>0</v>
      </c>
      <c r="BH977" s="212">
        <f>IF(N977="sníž. přenesená",J977,0)</f>
        <v>0</v>
      </c>
      <c r="BI977" s="212">
        <f>IF(N977="nulová",J977,0)</f>
        <v>0</v>
      </c>
      <c r="BJ977" s="19" t="s">
        <v>23</v>
      </c>
      <c r="BK977" s="212">
        <f>ROUND(I977*H977,2)</f>
        <v>0</v>
      </c>
      <c r="BL977" s="19" t="s">
        <v>415</v>
      </c>
      <c r="BM977" s="19" t="s">
        <v>1642</v>
      </c>
    </row>
    <row r="978" spans="2:65" s="13" customFormat="1" x14ac:dyDescent="0.3">
      <c r="B978" s="225"/>
      <c r="C978" s="226"/>
      <c r="D978" s="247" t="s">
        <v>417</v>
      </c>
      <c r="E978" s="251" t="s">
        <v>36</v>
      </c>
      <c r="F978" s="252" t="s">
        <v>336</v>
      </c>
      <c r="G978" s="226"/>
      <c r="H978" s="253">
        <v>13.98</v>
      </c>
      <c r="I978" s="230"/>
      <c r="J978" s="226"/>
      <c r="K978" s="226"/>
      <c r="L978" s="231"/>
      <c r="M978" s="232"/>
      <c r="N978" s="233"/>
      <c r="O978" s="233"/>
      <c r="P978" s="233"/>
      <c r="Q978" s="233"/>
      <c r="R978" s="233"/>
      <c r="S978" s="233"/>
      <c r="T978" s="234"/>
      <c r="AT978" s="235" t="s">
        <v>417</v>
      </c>
      <c r="AU978" s="235" t="s">
        <v>87</v>
      </c>
      <c r="AV978" s="13" t="s">
        <v>87</v>
      </c>
      <c r="AW978" s="13" t="s">
        <v>43</v>
      </c>
      <c r="AX978" s="13" t="s">
        <v>23</v>
      </c>
      <c r="AY978" s="235" t="s">
        <v>406</v>
      </c>
    </row>
    <row r="979" spans="2:65" s="1" customFormat="1" ht="22.5" customHeight="1" x14ac:dyDescent="0.3">
      <c r="B979" s="37"/>
      <c r="C979" s="201" t="s">
        <v>1643</v>
      </c>
      <c r="D979" s="201" t="s">
        <v>410</v>
      </c>
      <c r="E979" s="202" t="s">
        <v>1472</v>
      </c>
      <c r="F979" s="203" t="s">
        <v>1473</v>
      </c>
      <c r="G979" s="204" t="s">
        <v>413</v>
      </c>
      <c r="H979" s="205">
        <v>1.8120000000000001</v>
      </c>
      <c r="I979" s="206"/>
      <c r="J979" s="207">
        <f>ROUND(I979*H979,2)</f>
        <v>0</v>
      </c>
      <c r="K979" s="203" t="s">
        <v>414</v>
      </c>
      <c r="L979" s="57"/>
      <c r="M979" s="208" t="s">
        <v>36</v>
      </c>
      <c r="N979" s="209" t="s">
        <v>50</v>
      </c>
      <c r="O979" s="38"/>
      <c r="P979" s="210">
        <f>O979*H979</f>
        <v>0</v>
      </c>
      <c r="Q979" s="210">
        <v>0</v>
      </c>
      <c r="R979" s="210">
        <f>Q979*H979</f>
        <v>0</v>
      </c>
      <c r="S979" s="210">
        <v>0</v>
      </c>
      <c r="T979" s="211">
        <f>S979*H979</f>
        <v>0</v>
      </c>
      <c r="AR979" s="19" t="s">
        <v>415</v>
      </c>
      <c r="AT979" s="19" t="s">
        <v>410</v>
      </c>
      <c r="AU979" s="19" t="s">
        <v>87</v>
      </c>
      <c r="AY979" s="19" t="s">
        <v>406</v>
      </c>
      <c r="BE979" s="212">
        <f>IF(N979="základní",J979,0)</f>
        <v>0</v>
      </c>
      <c r="BF979" s="212">
        <f>IF(N979="snížená",J979,0)</f>
        <v>0</v>
      </c>
      <c r="BG979" s="212">
        <f>IF(N979="zákl. přenesená",J979,0)</f>
        <v>0</v>
      </c>
      <c r="BH979" s="212">
        <f>IF(N979="sníž. přenesená",J979,0)</f>
        <v>0</v>
      </c>
      <c r="BI979" s="212">
        <f>IF(N979="nulová",J979,0)</f>
        <v>0</v>
      </c>
      <c r="BJ979" s="19" t="s">
        <v>23</v>
      </c>
      <c r="BK979" s="212">
        <f>ROUND(I979*H979,2)</f>
        <v>0</v>
      </c>
      <c r="BL979" s="19" t="s">
        <v>415</v>
      </c>
      <c r="BM979" s="19" t="s">
        <v>1644</v>
      </c>
    </row>
    <row r="980" spans="2:65" s="1" customFormat="1" ht="31.5" customHeight="1" x14ac:dyDescent="0.3">
      <c r="B980" s="37"/>
      <c r="C980" s="201" t="s">
        <v>1645</v>
      </c>
      <c r="D980" s="201" t="s">
        <v>410</v>
      </c>
      <c r="E980" s="202" t="s">
        <v>1646</v>
      </c>
      <c r="F980" s="203" t="s">
        <v>1647</v>
      </c>
      <c r="G980" s="204" t="s">
        <v>466</v>
      </c>
      <c r="H980" s="205">
        <v>8.39</v>
      </c>
      <c r="I980" s="206"/>
      <c r="J980" s="207">
        <f>ROUND(I980*H980,2)</f>
        <v>0</v>
      </c>
      <c r="K980" s="203" t="s">
        <v>36</v>
      </c>
      <c r="L980" s="57"/>
      <c r="M980" s="208" t="s">
        <v>36</v>
      </c>
      <c r="N980" s="209" t="s">
        <v>50</v>
      </c>
      <c r="O980" s="38"/>
      <c r="P980" s="210">
        <f>O980*H980</f>
        <v>0</v>
      </c>
      <c r="Q980" s="210">
        <v>0.75019999999999998</v>
      </c>
      <c r="R980" s="210">
        <f>Q980*H980</f>
        <v>6.2941780000000005</v>
      </c>
      <c r="S980" s="210">
        <v>0</v>
      </c>
      <c r="T980" s="211">
        <f>S980*H980</f>
        <v>0</v>
      </c>
      <c r="AR980" s="19" t="s">
        <v>415</v>
      </c>
      <c r="AT980" s="19" t="s">
        <v>410</v>
      </c>
      <c r="AU980" s="19" t="s">
        <v>87</v>
      </c>
      <c r="AY980" s="19" t="s">
        <v>406</v>
      </c>
      <c r="BE980" s="212">
        <f>IF(N980="základní",J980,0)</f>
        <v>0</v>
      </c>
      <c r="BF980" s="212">
        <f>IF(N980="snížená",J980,0)</f>
        <v>0</v>
      </c>
      <c r="BG980" s="212">
        <f>IF(N980="zákl. přenesená",J980,0)</f>
        <v>0</v>
      </c>
      <c r="BH980" s="212">
        <f>IF(N980="sníž. přenesená",J980,0)</f>
        <v>0</v>
      </c>
      <c r="BI980" s="212">
        <f>IF(N980="nulová",J980,0)</f>
        <v>0</v>
      </c>
      <c r="BJ980" s="19" t="s">
        <v>23</v>
      </c>
      <c r="BK980" s="212">
        <f>ROUND(I980*H980,2)</f>
        <v>0</v>
      </c>
      <c r="BL980" s="19" t="s">
        <v>415</v>
      </c>
      <c r="BM980" s="19" t="s">
        <v>1648</v>
      </c>
    </row>
    <row r="981" spans="2:65" s="13" customFormat="1" x14ac:dyDescent="0.3">
      <c r="B981" s="225"/>
      <c r="C981" s="226"/>
      <c r="D981" s="215" t="s">
        <v>417</v>
      </c>
      <c r="E981" s="227" t="s">
        <v>36</v>
      </c>
      <c r="F981" s="228" t="s">
        <v>1649</v>
      </c>
      <c r="G981" s="226"/>
      <c r="H981" s="229">
        <v>1.8</v>
      </c>
      <c r="I981" s="230"/>
      <c r="J981" s="226"/>
      <c r="K981" s="226"/>
      <c r="L981" s="231"/>
      <c r="M981" s="232"/>
      <c r="N981" s="233"/>
      <c r="O981" s="233"/>
      <c r="P981" s="233"/>
      <c r="Q981" s="233"/>
      <c r="R981" s="233"/>
      <c r="S981" s="233"/>
      <c r="T981" s="234"/>
      <c r="AT981" s="235" t="s">
        <v>417</v>
      </c>
      <c r="AU981" s="235" t="s">
        <v>87</v>
      </c>
      <c r="AV981" s="13" t="s">
        <v>87</v>
      </c>
      <c r="AW981" s="13" t="s">
        <v>43</v>
      </c>
      <c r="AX981" s="13" t="s">
        <v>79</v>
      </c>
      <c r="AY981" s="235" t="s">
        <v>406</v>
      </c>
    </row>
    <row r="982" spans="2:65" s="13" customFormat="1" x14ac:dyDescent="0.3">
      <c r="B982" s="225"/>
      <c r="C982" s="226"/>
      <c r="D982" s="215" t="s">
        <v>417</v>
      </c>
      <c r="E982" s="227" t="s">
        <v>36</v>
      </c>
      <c r="F982" s="228" t="s">
        <v>1650</v>
      </c>
      <c r="G982" s="226"/>
      <c r="H982" s="229">
        <v>3.8</v>
      </c>
      <c r="I982" s="230"/>
      <c r="J982" s="226"/>
      <c r="K982" s="226"/>
      <c r="L982" s="231"/>
      <c r="M982" s="232"/>
      <c r="N982" s="233"/>
      <c r="O982" s="233"/>
      <c r="P982" s="233"/>
      <c r="Q982" s="233"/>
      <c r="R982" s="233"/>
      <c r="S982" s="233"/>
      <c r="T982" s="234"/>
      <c r="AT982" s="235" t="s">
        <v>417</v>
      </c>
      <c r="AU982" s="235" t="s">
        <v>87</v>
      </c>
      <c r="AV982" s="13" t="s">
        <v>87</v>
      </c>
      <c r="AW982" s="13" t="s">
        <v>43</v>
      </c>
      <c r="AX982" s="13" t="s">
        <v>79</v>
      </c>
      <c r="AY982" s="235" t="s">
        <v>406</v>
      </c>
    </row>
    <row r="983" spans="2:65" s="13" customFormat="1" x14ac:dyDescent="0.3">
      <c r="B983" s="225"/>
      <c r="C983" s="226"/>
      <c r="D983" s="215" t="s">
        <v>417</v>
      </c>
      <c r="E983" s="227" t="s">
        <v>36</v>
      </c>
      <c r="F983" s="228" t="s">
        <v>1651</v>
      </c>
      <c r="G983" s="226"/>
      <c r="H983" s="229">
        <v>2.79</v>
      </c>
      <c r="I983" s="230"/>
      <c r="J983" s="226"/>
      <c r="K983" s="226"/>
      <c r="L983" s="231"/>
      <c r="M983" s="232"/>
      <c r="N983" s="233"/>
      <c r="O983" s="233"/>
      <c r="P983" s="233"/>
      <c r="Q983" s="233"/>
      <c r="R983" s="233"/>
      <c r="S983" s="233"/>
      <c r="T983" s="234"/>
      <c r="AT983" s="235" t="s">
        <v>417</v>
      </c>
      <c r="AU983" s="235" t="s">
        <v>87</v>
      </c>
      <c r="AV983" s="13" t="s">
        <v>87</v>
      </c>
      <c r="AW983" s="13" t="s">
        <v>43</v>
      </c>
      <c r="AX983" s="13" t="s">
        <v>79</v>
      </c>
      <c r="AY983" s="235" t="s">
        <v>406</v>
      </c>
    </row>
    <row r="984" spans="2:65" s="14" customFormat="1" x14ac:dyDescent="0.3">
      <c r="B984" s="236"/>
      <c r="C984" s="237"/>
      <c r="D984" s="215" t="s">
        <v>417</v>
      </c>
      <c r="E984" s="238" t="s">
        <v>36</v>
      </c>
      <c r="F984" s="239" t="s">
        <v>421</v>
      </c>
      <c r="G984" s="237"/>
      <c r="H984" s="240">
        <v>8.39</v>
      </c>
      <c r="I984" s="241"/>
      <c r="J984" s="237"/>
      <c r="K984" s="237"/>
      <c r="L984" s="242"/>
      <c r="M984" s="243"/>
      <c r="N984" s="244"/>
      <c r="O984" s="244"/>
      <c r="P984" s="244"/>
      <c r="Q984" s="244"/>
      <c r="R984" s="244"/>
      <c r="S984" s="244"/>
      <c r="T984" s="245"/>
      <c r="AT984" s="246" t="s">
        <v>417</v>
      </c>
      <c r="AU984" s="246" t="s">
        <v>87</v>
      </c>
      <c r="AV984" s="14" t="s">
        <v>415</v>
      </c>
      <c r="AW984" s="14" t="s">
        <v>43</v>
      </c>
      <c r="AX984" s="14" t="s">
        <v>23</v>
      </c>
      <c r="AY984" s="246" t="s">
        <v>406</v>
      </c>
    </row>
    <row r="985" spans="2:65" s="11" customFormat="1" ht="29.85" customHeight="1" x14ac:dyDescent="0.3">
      <c r="B985" s="182"/>
      <c r="C985" s="183"/>
      <c r="D985" s="198" t="s">
        <v>78</v>
      </c>
      <c r="E985" s="199" t="s">
        <v>94</v>
      </c>
      <c r="F985" s="199" t="s">
        <v>1652</v>
      </c>
      <c r="G985" s="183"/>
      <c r="H985" s="183"/>
      <c r="I985" s="186"/>
      <c r="J985" s="200">
        <f>BK985</f>
        <v>0</v>
      </c>
      <c r="K985" s="183"/>
      <c r="L985" s="188"/>
      <c r="M985" s="189"/>
      <c r="N985" s="190"/>
      <c r="O985" s="190"/>
      <c r="P985" s="191">
        <f>SUM(P986:P1235)</f>
        <v>0</v>
      </c>
      <c r="Q985" s="190"/>
      <c r="R985" s="191">
        <f>SUM(R986:R1235)</f>
        <v>6247.6470760600005</v>
      </c>
      <c r="S985" s="190"/>
      <c r="T985" s="192">
        <f>SUM(T986:T1235)</f>
        <v>353.25400000000002</v>
      </c>
      <c r="AR985" s="193" t="s">
        <v>23</v>
      </c>
      <c r="AT985" s="194" t="s">
        <v>78</v>
      </c>
      <c r="AU985" s="194" t="s">
        <v>23</v>
      </c>
      <c r="AY985" s="193" t="s">
        <v>406</v>
      </c>
      <c r="BK985" s="195">
        <f>SUM(BK986:BK1235)</f>
        <v>0</v>
      </c>
    </row>
    <row r="986" spans="2:65" s="1" customFormat="1" ht="22.5" customHeight="1" x14ac:dyDescent="0.3">
      <c r="B986" s="37"/>
      <c r="C986" s="201" t="s">
        <v>1653</v>
      </c>
      <c r="D986" s="201" t="s">
        <v>410</v>
      </c>
      <c r="E986" s="202" t="s">
        <v>1654</v>
      </c>
      <c r="F986" s="203" t="s">
        <v>1655</v>
      </c>
      <c r="G986" s="204" t="s">
        <v>413</v>
      </c>
      <c r="H986" s="205">
        <v>2276.9989999999998</v>
      </c>
      <c r="I986" s="206"/>
      <c r="J986" s="207">
        <f>ROUND(I986*H986,2)</f>
        <v>0</v>
      </c>
      <c r="K986" s="203" t="s">
        <v>36</v>
      </c>
      <c r="L986" s="57"/>
      <c r="M986" s="208" t="s">
        <v>36</v>
      </c>
      <c r="N986" s="209" t="s">
        <v>50</v>
      </c>
      <c r="O986" s="38"/>
      <c r="P986" s="210">
        <f>O986*H986</f>
        <v>0</v>
      </c>
      <c r="Q986" s="210">
        <v>2.5019999999999998</v>
      </c>
      <c r="R986" s="210">
        <f>Q986*H986</f>
        <v>5697.0514979999989</v>
      </c>
      <c r="S986" s="210">
        <v>0</v>
      </c>
      <c r="T986" s="211">
        <f>S986*H986</f>
        <v>0</v>
      </c>
      <c r="AR986" s="19" t="s">
        <v>415</v>
      </c>
      <c r="AT986" s="19" t="s">
        <v>410</v>
      </c>
      <c r="AU986" s="19" t="s">
        <v>87</v>
      </c>
      <c r="AY986" s="19" t="s">
        <v>406</v>
      </c>
      <c r="BE986" s="212">
        <f>IF(N986="základní",J986,0)</f>
        <v>0</v>
      </c>
      <c r="BF986" s="212">
        <f>IF(N986="snížená",J986,0)</f>
        <v>0</v>
      </c>
      <c r="BG986" s="212">
        <f>IF(N986="zákl. přenesená",J986,0)</f>
        <v>0</v>
      </c>
      <c r="BH986" s="212">
        <f>IF(N986="sníž. přenesená",J986,0)</f>
        <v>0</v>
      </c>
      <c r="BI986" s="212">
        <f>IF(N986="nulová",J986,0)</f>
        <v>0</v>
      </c>
      <c r="BJ986" s="19" t="s">
        <v>23</v>
      </c>
      <c r="BK986" s="212">
        <f>ROUND(I986*H986,2)</f>
        <v>0</v>
      </c>
      <c r="BL986" s="19" t="s">
        <v>415</v>
      </c>
      <c r="BM986" s="19" t="s">
        <v>1656</v>
      </c>
    </row>
    <row r="987" spans="2:65" s="12" customFormat="1" x14ac:dyDescent="0.3">
      <c r="B987" s="213"/>
      <c r="C987" s="214"/>
      <c r="D987" s="215" t="s">
        <v>417</v>
      </c>
      <c r="E987" s="216" t="s">
        <v>36</v>
      </c>
      <c r="F987" s="217" t="s">
        <v>1200</v>
      </c>
      <c r="G987" s="214"/>
      <c r="H987" s="218" t="s">
        <v>36</v>
      </c>
      <c r="I987" s="219"/>
      <c r="J987" s="214"/>
      <c r="K987" s="214"/>
      <c r="L987" s="220"/>
      <c r="M987" s="221"/>
      <c r="N987" s="222"/>
      <c r="O987" s="222"/>
      <c r="P987" s="222"/>
      <c r="Q987" s="222"/>
      <c r="R987" s="222"/>
      <c r="S987" s="222"/>
      <c r="T987" s="223"/>
      <c r="AT987" s="224" t="s">
        <v>417</v>
      </c>
      <c r="AU987" s="224" t="s">
        <v>87</v>
      </c>
      <c r="AV987" s="12" t="s">
        <v>23</v>
      </c>
      <c r="AW987" s="12" t="s">
        <v>43</v>
      </c>
      <c r="AX987" s="12" t="s">
        <v>79</v>
      </c>
      <c r="AY987" s="224" t="s">
        <v>406</v>
      </c>
    </row>
    <row r="988" spans="2:65" s="12" customFormat="1" x14ac:dyDescent="0.3">
      <c r="B988" s="213"/>
      <c r="C988" s="214"/>
      <c r="D988" s="215" t="s">
        <v>417</v>
      </c>
      <c r="E988" s="216" t="s">
        <v>36</v>
      </c>
      <c r="F988" s="217" t="s">
        <v>1657</v>
      </c>
      <c r="G988" s="214"/>
      <c r="H988" s="218" t="s">
        <v>36</v>
      </c>
      <c r="I988" s="219"/>
      <c r="J988" s="214"/>
      <c r="K988" s="214"/>
      <c r="L988" s="220"/>
      <c r="M988" s="221"/>
      <c r="N988" s="222"/>
      <c r="O988" s="222"/>
      <c r="P988" s="222"/>
      <c r="Q988" s="222"/>
      <c r="R988" s="222"/>
      <c r="S988" s="222"/>
      <c r="T988" s="223"/>
      <c r="AT988" s="224" t="s">
        <v>417</v>
      </c>
      <c r="AU988" s="224" t="s">
        <v>87</v>
      </c>
      <c r="AV988" s="12" t="s">
        <v>23</v>
      </c>
      <c r="AW988" s="12" t="s">
        <v>43</v>
      </c>
      <c r="AX988" s="12" t="s">
        <v>79</v>
      </c>
      <c r="AY988" s="224" t="s">
        <v>406</v>
      </c>
    </row>
    <row r="989" spans="2:65" s="13" customFormat="1" x14ac:dyDescent="0.3">
      <c r="B989" s="225"/>
      <c r="C989" s="226"/>
      <c r="D989" s="215" t="s">
        <v>417</v>
      </c>
      <c r="E989" s="227" t="s">
        <v>36</v>
      </c>
      <c r="F989" s="228" t="s">
        <v>1658</v>
      </c>
      <c r="G989" s="226"/>
      <c r="H989" s="229">
        <v>784.98</v>
      </c>
      <c r="I989" s="230"/>
      <c r="J989" s="226"/>
      <c r="K989" s="226"/>
      <c r="L989" s="231"/>
      <c r="M989" s="232"/>
      <c r="N989" s="233"/>
      <c r="O989" s="233"/>
      <c r="P989" s="233"/>
      <c r="Q989" s="233"/>
      <c r="R989" s="233"/>
      <c r="S989" s="233"/>
      <c r="T989" s="234"/>
      <c r="AT989" s="235" t="s">
        <v>417</v>
      </c>
      <c r="AU989" s="235" t="s">
        <v>87</v>
      </c>
      <c r="AV989" s="13" t="s">
        <v>87</v>
      </c>
      <c r="AW989" s="13" t="s">
        <v>43</v>
      </c>
      <c r="AX989" s="13" t="s">
        <v>79</v>
      </c>
      <c r="AY989" s="235" t="s">
        <v>406</v>
      </c>
    </row>
    <row r="990" spans="2:65" s="12" customFormat="1" x14ac:dyDescent="0.3">
      <c r="B990" s="213"/>
      <c r="C990" s="214"/>
      <c r="D990" s="215" t="s">
        <v>417</v>
      </c>
      <c r="E990" s="216" t="s">
        <v>36</v>
      </c>
      <c r="F990" s="217" t="s">
        <v>1659</v>
      </c>
      <c r="G990" s="214"/>
      <c r="H990" s="218" t="s">
        <v>36</v>
      </c>
      <c r="I990" s="219"/>
      <c r="J990" s="214"/>
      <c r="K990" s="214"/>
      <c r="L990" s="220"/>
      <c r="M990" s="221"/>
      <c r="N990" s="222"/>
      <c r="O990" s="222"/>
      <c r="P990" s="222"/>
      <c r="Q990" s="222"/>
      <c r="R990" s="222"/>
      <c r="S990" s="222"/>
      <c r="T990" s="223"/>
      <c r="AT990" s="224" t="s">
        <v>417</v>
      </c>
      <c r="AU990" s="224" t="s">
        <v>87</v>
      </c>
      <c r="AV990" s="12" t="s">
        <v>23</v>
      </c>
      <c r="AW990" s="12" t="s">
        <v>43</v>
      </c>
      <c r="AX990" s="12" t="s">
        <v>79</v>
      </c>
      <c r="AY990" s="224" t="s">
        <v>406</v>
      </c>
    </row>
    <row r="991" spans="2:65" s="13" customFormat="1" x14ac:dyDescent="0.3">
      <c r="B991" s="225"/>
      <c r="C991" s="226"/>
      <c r="D991" s="215" t="s">
        <v>417</v>
      </c>
      <c r="E991" s="227" t="s">
        <v>36</v>
      </c>
      <c r="F991" s="228" t="s">
        <v>1660</v>
      </c>
      <c r="G991" s="226"/>
      <c r="H991" s="229">
        <v>37.5</v>
      </c>
      <c r="I991" s="230"/>
      <c r="J991" s="226"/>
      <c r="K991" s="226"/>
      <c r="L991" s="231"/>
      <c r="M991" s="232"/>
      <c r="N991" s="233"/>
      <c r="O991" s="233"/>
      <c r="P991" s="233"/>
      <c r="Q991" s="233"/>
      <c r="R991" s="233"/>
      <c r="S991" s="233"/>
      <c r="T991" s="234"/>
      <c r="AT991" s="235" t="s">
        <v>417</v>
      </c>
      <c r="AU991" s="235" t="s">
        <v>87</v>
      </c>
      <c r="AV991" s="13" t="s">
        <v>87</v>
      </c>
      <c r="AW991" s="13" t="s">
        <v>43</v>
      </c>
      <c r="AX991" s="13" t="s">
        <v>79</v>
      </c>
      <c r="AY991" s="235" t="s">
        <v>406</v>
      </c>
    </row>
    <row r="992" spans="2:65" s="13" customFormat="1" x14ac:dyDescent="0.3">
      <c r="B992" s="225"/>
      <c r="C992" s="226"/>
      <c r="D992" s="215" t="s">
        <v>417</v>
      </c>
      <c r="E992" s="227" t="s">
        <v>36</v>
      </c>
      <c r="F992" s="228" t="s">
        <v>1661</v>
      </c>
      <c r="G992" s="226"/>
      <c r="H992" s="229">
        <v>4.5</v>
      </c>
      <c r="I992" s="230"/>
      <c r="J992" s="226"/>
      <c r="K992" s="226"/>
      <c r="L992" s="231"/>
      <c r="M992" s="232"/>
      <c r="N992" s="233"/>
      <c r="O992" s="233"/>
      <c r="P992" s="233"/>
      <c r="Q992" s="233"/>
      <c r="R992" s="233"/>
      <c r="S992" s="233"/>
      <c r="T992" s="234"/>
      <c r="AT992" s="235" t="s">
        <v>417</v>
      </c>
      <c r="AU992" s="235" t="s">
        <v>87</v>
      </c>
      <c r="AV992" s="13" t="s">
        <v>87</v>
      </c>
      <c r="AW992" s="13" t="s">
        <v>43</v>
      </c>
      <c r="AX992" s="13" t="s">
        <v>79</v>
      </c>
      <c r="AY992" s="235" t="s">
        <v>406</v>
      </c>
    </row>
    <row r="993" spans="2:51" s="15" customFormat="1" x14ac:dyDescent="0.3">
      <c r="B993" s="254"/>
      <c r="C993" s="255"/>
      <c r="D993" s="215" t="s">
        <v>417</v>
      </c>
      <c r="E993" s="256" t="s">
        <v>36</v>
      </c>
      <c r="F993" s="257" t="s">
        <v>435</v>
      </c>
      <c r="G993" s="255"/>
      <c r="H993" s="258">
        <v>826.98</v>
      </c>
      <c r="I993" s="259"/>
      <c r="J993" s="255"/>
      <c r="K993" s="255"/>
      <c r="L993" s="260"/>
      <c r="M993" s="261"/>
      <c r="N993" s="262"/>
      <c r="O993" s="262"/>
      <c r="P993" s="262"/>
      <c r="Q993" s="262"/>
      <c r="R993" s="262"/>
      <c r="S993" s="262"/>
      <c r="T993" s="263"/>
      <c r="AT993" s="264" t="s">
        <v>417</v>
      </c>
      <c r="AU993" s="264" t="s">
        <v>87</v>
      </c>
      <c r="AV993" s="15" t="s">
        <v>94</v>
      </c>
      <c r="AW993" s="15" t="s">
        <v>43</v>
      </c>
      <c r="AX993" s="15" t="s">
        <v>79</v>
      </c>
      <c r="AY993" s="264" t="s">
        <v>406</v>
      </c>
    </row>
    <row r="994" spans="2:51" s="12" customFormat="1" x14ac:dyDescent="0.3">
      <c r="B994" s="213"/>
      <c r="C994" s="214"/>
      <c r="D994" s="215" t="s">
        <v>417</v>
      </c>
      <c r="E994" s="216" t="s">
        <v>36</v>
      </c>
      <c r="F994" s="217" t="s">
        <v>1662</v>
      </c>
      <c r="G994" s="214"/>
      <c r="H994" s="218" t="s">
        <v>36</v>
      </c>
      <c r="I994" s="219"/>
      <c r="J994" s="214"/>
      <c r="K994" s="214"/>
      <c r="L994" s="220"/>
      <c r="M994" s="221"/>
      <c r="N994" s="222"/>
      <c r="O994" s="222"/>
      <c r="P994" s="222"/>
      <c r="Q994" s="222"/>
      <c r="R994" s="222"/>
      <c r="S994" s="222"/>
      <c r="T994" s="223"/>
      <c r="AT994" s="224" t="s">
        <v>417</v>
      </c>
      <c r="AU994" s="224" t="s">
        <v>87</v>
      </c>
      <c r="AV994" s="12" t="s">
        <v>23</v>
      </c>
      <c r="AW994" s="12" t="s">
        <v>43</v>
      </c>
      <c r="AX994" s="12" t="s">
        <v>79</v>
      </c>
      <c r="AY994" s="224" t="s">
        <v>406</v>
      </c>
    </row>
    <row r="995" spans="2:51" s="13" customFormat="1" x14ac:dyDescent="0.3">
      <c r="B995" s="225"/>
      <c r="C995" s="226"/>
      <c r="D995" s="215" t="s">
        <v>417</v>
      </c>
      <c r="E995" s="227" t="s">
        <v>36</v>
      </c>
      <c r="F995" s="228" t="s">
        <v>1663</v>
      </c>
      <c r="G995" s="226"/>
      <c r="H995" s="229">
        <v>697.5</v>
      </c>
      <c r="I995" s="230"/>
      <c r="J995" s="226"/>
      <c r="K995" s="226"/>
      <c r="L995" s="231"/>
      <c r="M995" s="232"/>
      <c r="N995" s="233"/>
      <c r="O995" s="233"/>
      <c r="P995" s="233"/>
      <c r="Q995" s="233"/>
      <c r="R995" s="233"/>
      <c r="S995" s="233"/>
      <c r="T995" s="234"/>
      <c r="AT995" s="235" t="s">
        <v>417</v>
      </c>
      <c r="AU995" s="235" t="s">
        <v>87</v>
      </c>
      <c r="AV995" s="13" t="s">
        <v>87</v>
      </c>
      <c r="AW995" s="13" t="s">
        <v>43</v>
      </c>
      <c r="AX995" s="13" t="s">
        <v>79</v>
      </c>
      <c r="AY995" s="235" t="s">
        <v>406</v>
      </c>
    </row>
    <row r="996" spans="2:51" s="12" customFormat="1" x14ac:dyDescent="0.3">
      <c r="B996" s="213"/>
      <c r="C996" s="214"/>
      <c r="D996" s="215" t="s">
        <v>417</v>
      </c>
      <c r="E996" s="216" t="s">
        <v>36</v>
      </c>
      <c r="F996" s="217" t="s">
        <v>1664</v>
      </c>
      <c r="G996" s="214"/>
      <c r="H996" s="218" t="s">
        <v>36</v>
      </c>
      <c r="I996" s="219"/>
      <c r="J996" s="214"/>
      <c r="K996" s="214"/>
      <c r="L996" s="220"/>
      <c r="M996" s="221"/>
      <c r="N996" s="222"/>
      <c r="O996" s="222"/>
      <c r="P996" s="222"/>
      <c r="Q996" s="222"/>
      <c r="R996" s="222"/>
      <c r="S996" s="222"/>
      <c r="T996" s="223"/>
      <c r="AT996" s="224" t="s">
        <v>417</v>
      </c>
      <c r="AU996" s="224" t="s">
        <v>87</v>
      </c>
      <c r="AV996" s="12" t="s">
        <v>23</v>
      </c>
      <c r="AW996" s="12" t="s">
        <v>43</v>
      </c>
      <c r="AX996" s="12" t="s">
        <v>79</v>
      </c>
      <c r="AY996" s="224" t="s">
        <v>406</v>
      </c>
    </row>
    <row r="997" spans="2:51" s="13" customFormat="1" x14ac:dyDescent="0.3">
      <c r="B997" s="225"/>
      <c r="C997" s="226"/>
      <c r="D997" s="215" t="s">
        <v>417</v>
      </c>
      <c r="E997" s="227" t="s">
        <v>36</v>
      </c>
      <c r="F997" s="228" t="s">
        <v>1665</v>
      </c>
      <c r="G997" s="226"/>
      <c r="H997" s="229">
        <v>-36</v>
      </c>
      <c r="I997" s="230"/>
      <c r="J997" s="226"/>
      <c r="K997" s="226"/>
      <c r="L997" s="231"/>
      <c r="M997" s="232"/>
      <c r="N997" s="233"/>
      <c r="O997" s="233"/>
      <c r="P997" s="233"/>
      <c r="Q997" s="233"/>
      <c r="R997" s="233"/>
      <c r="S997" s="233"/>
      <c r="T997" s="234"/>
      <c r="AT997" s="235" t="s">
        <v>417</v>
      </c>
      <c r="AU997" s="235" t="s">
        <v>87</v>
      </c>
      <c r="AV997" s="13" t="s">
        <v>87</v>
      </c>
      <c r="AW997" s="13" t="s">
        <v>43</v>
      </c>
      <c r="AX997" s="13" t="s">
        <v>79</v>
      </c>
      <c r="AY997" s="235" t="s">
        <v>406</v>
      </c>
    </row>
    <row r="998" spans="2:51" s="13" customFormat="1" x14ac:dyDescent="0.3">
      <c r="B998" s="225"/>
      <c r="C998" s="226"/>
      <c r="D998" s="215" t="s">
        <v>417</v>
      </c>
      <c r="E998" s="227" t="s">
        <v>36</v>
      </c>
      <c r="F998" s="228" t="s">
        <v>1666</v>
      </c>
      <c r="G998" s="226"/>
      <c r="H998" s="229">
        <v>-1.62</v>
      </c>
      <c r="I998" s="230"/>
      <c r="J998" s="226"/>
      <c r="K998" s="226"/>
      <c r="L998" s="231"/>
      <c r="M998" s="232"/>
      <c r="N998" s="233"/>
      <c r="O998" s="233"/>
      <c r="P998" s="233"/>
      <c r="Q998" s="233"/>
      <c r="R998" s="233"/>
      <c r="S998" s="233"/>
      <c r="T998" s="234"/>
      <c r="AT998" s="235" t="s">
        <v>417</v>
      </c>
      <c r="AU998" s="235" t="s">
        <v>87</v>
      </c>
      <c r="AV998" s="13" t="s">
        <v>87</v>
      </c>
      <c r="AW998" s="13" t="s">
        <v>43</v>
      </c>
      <c r="AX998" s="13" t="s">
        <v>79</v>
      </c>
      <c r="AY998" s="235" t="s">
        <v>406</v>
      </c>
    </row>
    <row r="999" spans="2:51" s="13" customFormat="1" x14ac:dyDescent="0.3">
      <c r="B999" s="225"/>
      <c r="C999" s="226"/>
      <c r="D999" s="215" t="s">
        <v>417</v>
      </c>
      <c r="E999" s="227" t="s">
        <v>36</v>
      </c>
      <c r="F999" s="228" t="s">
        <v>1667</v>
      </c>
      <c r="G999" s="226"/>
      <c r="H999" s="229">
        <v>-7.4610000000000003</v>
      </c>
      <c r="I999" s="230"/>
      <c r="J999" s="226"/>
      <c r="K999" s="226"/>
      <c r="L999" s="231"/>
      <c r="M999" s="232"/>
      <c r="N999" s="233"/>
      <c r="O999" s="233"/>
      <c r="P999" s="233"/>
      <c r="Q999" s="233"/>
      <c r="R999" s="233"/>
      <c r="S999" s="233"/>
      <c r="T999" s="234"/>
      <c r="AT999" s="235" t="s">
        <v>417</v>
      </c>
      <c r="AU999" s="235" t="s">
        <v>87</v>
      </c>
      <c r="AV999" s="13" t="s">
        <v>87</v>
      </c>
      <c r="AW999" s="13" t="s">
        <v>43</v>
      </c>
      <c r="AX999" s="13" t="s">
        <v>79</v>
      </c>
      <c r="AY999" s="235" t="s">
        <v>406</v>
      </c>
    </row>
    <row r="1000" spans="2:51" s="15" customFormat="1" x14ac:dyDescent="0.3">
      <c r="B1000" s="254"/>
      <c r="C1000" s="255"/>
      <c r="D1000" s="215" t="s">
        <v>417</v>
      </c>
      <c r="E1000" s="256" t="s">
        <v>36</v>
      </c>
      <c r="F1000" s="257" t="s">
        <v>435</v>
      </c>
      <c r="G1000" s="255"/>
      <c r="H1000" s="258">
        <v>652.41899999999998</v>
      </c>
      <c r="I1000" s="259"/>
      <c r="J1000" s="255"/>
      <c r="K1000" s="255"/>
      <c r="L1000" s="260"/>
      <c r="M1000" s="261"/>
      <c r="N1000" s="262"/>
      <c r="O1000" s="262"/>
      <c r="P1000" s="262"/>
      <c r="Q1000" s="262"/>
      <c r="R1000" s="262"/>
      <c r="S1000" s="262"/>
      <c r="T1000" s="263"/>
      <c r="AT1000" s="264" t="s">
        <v>417</v>
      </c>
      <c r="AU1000" s="264" t="s">
        <v>87</v>
      </c>
      <c r="AV1000" s="15" t="s">
        <v>94</v>
      </c>
      <c r="AW1000" s="15" t="s">
        <v>43</v>
      </c>
      <c r="AX1000" s="15" t="s">
        <v>79</v>
      </c>
      <c r="AY1000" s="264" t="s">
        <v>406</v>
      </c>
    </row>
    <row r="1001" spans="2:51" s="12" customFormat="1" x14ac:dyDescent="0.3">
      <c r="B1001" s="213"/>
      <c r="C1001" s="214"/>
      <c r="D1001" s="215" t="s">
        <v>417</v>
      </c>
      <c r="E1001" s="216" t="s">
        <v>36</v>
      </c>
      <c r="F1001" s="217" t="s">
        <v>1668</v>
      </c>
      <c r="G1001" s="214"/>
      <c r="H1001" s="218" t="s">
        <v>36</v>
      </c>
      <c r="I1001" s="219"/>
      <c r="J1001" s="214"/>
      <c r="K1001" s="214"/>
      <c r="L1001" s="220"/>
      <c r="M1001" s="221"/>
      <c r="N1001" s="222"/>
      <c r="O1001" s="222"/>
      <c r="P1001" s="222"/>
      <c r="Q1001" s="222"/>
      <c r="R1001" s="222"/>
      <c r="S1001" s="222"/>
      <c r="T1001" s="223"/>
      <c r="AT1001" s="224" t="s">
        <v>417</v>
      </c>
      <c r="AU1001" s="224" t="s">
        <v>87</v>
      </c>
      <c r="AV1001" s="12" t="s">
        <v>23</v>
      </c>
      <c r="AW1001" s="12" t="s">
        <v>43</v>
      </c>
      <c r="AX1001" s="12" t="s">
        <v>79</v>
      </c>
      <c r="AY1001" s="224" t="s">
        <v>406</v>
      </c>
    </row>
    <row r="1002" spans="2:51" s="13" customFormat="1" x14ac:dyDescent="0.3">
      <c r="B1002" s="225"/>
      <c r="C1002" s="226"/>
      <c r="D1002" s="215" t="s">
        <v>417</v>
      </c>
      <c r="E1002" s="227" t="s">
        <v>36</v>
      </c>
      <c r="F1002" s="228" t="s">
        <v>1669</v>
      </c>
      <c r="G1002" s="226"/>
      <c r="H1002" s="229">
        <v>334</v>
      </c>
      <c r="I1002" s="230"/>
      <c r="J1002" s="226"/>
      <c r="K1002" s="226"/>
      <c r="L1002" s="231"/>
      <c r="M1002" s="232"/>
      <c r="N1002" s="233"/>
      <c r="O1002" s="233"/>
      <c r="P1002" s="233"/>
      <c r="Q1002" s="233"/>
      <c r="R1002" s="233"/>
      <c r="S1002" s="233"/>
      <c r="T1002" s="234"/>
      <c r="AT1002" s="235" t="s">
        <v>417</v>
      </c>
      <c r="AU1002" s="235" t="s">
        <v>87</v>
      </c>
      <c r="AV1002" s="13" t="s">
        <v>87</v>
      </c>
      <c r="AW1002" s="13" t="s">
        <v>43</v>
      </c>
      <c r="AX1002" s="13" t="s">
        <v>79</v>
      </c>
      <c r="AY1002" s="235" t="s">
        <v>406</v>
      </c>
    </row>
    <row r="1003" spans="2:51" s="12" customFormat="1" x14ac:dyDescent="0.3">
      <c r="B1003" s="213"/>
      <c r="C1003" s="214"/>
      <c r="D1003" s="215" t="s">
        <v>417</v>
      </c>
      <c r="E1003" s="216" t="s">
        <v>36</v>
      </c>
      <c r="F1003" s="217" t="s">
        <v>1670</v>
      </c>
      <c r="G1003" s="214"/>
      <c r="H1003" s="218" t="s">
        <v>36</v>
      </c>
      <c r="I1003" s="219"/>
      <c r="J1003" s="214"/>
      <c r="K1003" s="214"/>
      <c r="L1003" s="220"/>
      <c r="M1003" s="221"/>
      <c r="N1003" s="222"/>
      <c r="O1003" s="222"/>
      <c r="P1003" s="222"/>
      <c r="Q1003" s="222"/>
      <c r="R1003" s="222"/>
      <c r="S1003" s="222"/>
      <c r="T1003" s="223"/>
      <c r="AT1003" s="224" t="s">
        <v>417</v>
      </c>
      <c r="AU1003" s="224" t="s">
        <v>87</v>
      </c>
      <c r="AV1003" s="12" t="s">
        <v>23</v>
      </c>
      <c r="AW1003" s="12" t="s">
        <v>43</v>
      </c>
      <c r="AX1003" s="12" t="s">
        <v>79</v>
      </c>
      <c r="AY1003" s="224" t="s">
        <v>406</v>
      </c>
    </row>
    <row r="1004" spans="2:51" s="13" customFormat="1" x14ac:dyDescent="0.3">
      <c r="B1004" s="225"/>
      <c r="C1004" s="226"/>
      <c r="D1004" s="215" t="s">
        <v>417</v>
      </c>
      <c r="E1004" s="227" t="s">
        <v>36</v>
      </c>
      <c r="F1004" s="228" t="s">
        <v>1671</v>
      </c>
      <c r="G1004" s="226"/>
      <c r="H1004" s="229">
        <v>362</v>
      </c>
      <c r="I1004" s="230"/>
      <c r="J1004" s="226"/>
      <c r="K1004" s="226"/>
      <c r="L1004" s="231"/>
      <c r="M1004" s="232"/>
      <c r="N1004" s="233"/>
      <c r="O1004" s="233"/>
      <c r="P1004" s="233"/>
      <c r="Q1004" s="233"/>
      <c r="R1004" s="233"/>
      <c r="S1004" s="233"/>
      <c r="T1004" s="234"/>
      <c r="AT1004" s="235" t="s">
        <v>417</v>
      </c>
      <c r="AU1004" s="235" t="s">
        <v>87</v>
      </c>
      <c r="AV1004" s="13" t="s">
        <v>87</v>
      </c>
      <c r="AW1004" s="13" t="s">
        <v>43</v>
      </c>
      <c r="AX1004" s="13" t="s">
        <v>79</v>
      </c>
      <c r="AY1004" s="235" t="s">
        <v>406</v>
      </c>
    </row>
    <row r="1005" spans="2:51" s="13" customFormat="1" x14ac:dyDescent="0.3">
      <c r="B1005" s="225"/>
      <c r="C1005" s="226"/>
      <c r="D1005" s="215" t="s">
        <v>417</v>
      </c>
      <c r="E1005" s="227" t="s">
        <v>36</v>
      </c>
      <c r="F1005" s="228" t="s">
        <v>1672</v>
      </c>
      <c r="G1005" s="226"/>
      <c r="H1005" s="229">
        <v>5.625</v>
      </c>
      <c r="I1005" s="230"/>
      <c r="J1005" s="226"/>
      <c r="K1005" s="226"/>
      <c r="L1005" s="231"/>
      <c r="M1005" s="232"/>
      <c r="N1005" s="233"/>
      <c r="O1005" s="233"/>
      <c r="P1005" s="233"/>
      <c r="Q1005" s="233"/>
      <c r="R1005" s="233"/>
      <c r="S1005" s="233"/>
      <c r="T1005" s="234"/>
      <c r="AT1005" s="235" t="s">
        <v>417</v>
      </c>
      <c r="AU1005" s="235" t="s">
        <v>87</v>
      </c>
      <c r="AV1005" s="13" t="s">
        <v>87</v>
      </c>
      <c r="AW1005" s="13" t="s">
        <v>43</v>
      </c>
      <c r="AX1005" s="13" t="s">
        <v>79</v>
      </c>
      <c r="AY1005" s="235" t="s">
        <v>406</v>
      </c>
    </row>
    <row r="1006" spans="2:51" s="13" customFormat="1" x14ac:dyDescent="0.3">
      <c r="B1006" s="225"/>
      <c r="C1006" s="226"/>
      <c r="D1006" s="215" t="s">
        <v>417</v>
      </c>
      <c r="E1006" s="227" t="s">
        <v>36</v>
      </c>
      <c r="F1006" s="228" t="s">
        <v>1673</v>
      </c>
      <c r="G1006" s="226"/>
      <c r="H1006" s="229">
        <v>80</v>
      </c>
      <c r="I1006" s="230"/>
      <c r="J1006" s="226"/>
      <c r="K1006" s="226"/>
      <c r="L1006" s="231"/>
      <c r="M1006" s="232"/>
      <c r="N1006" s="233"/>
      <c r="O1006" s="233"/>
      <c r="P1006" s="233"/>
      <c r="Q1006" s="233"/>
      <c r="R1006" s="233"/>
      <c r="S1006" s="233"/>
      <c r="T1006" s="234"/>
      <c r="AT1006" s="235" t="s">
        <v>417</v>
      </c>
      <c r="AU1006" s="235" t="s">
        <v>87</v>
      </c>
      <c r="AV1006" s="13" t="s">
        <v>87</v>
      </c>
      <c r="AW1006" s="13" t="s">
        <v>43</v>
      </c>
      <c r="AX1006" s="13" t="s">
        <v>79</v>
      </c>
      <c r="AY1006" s="235" t="s">
        <v>406</v>
      </c>
    </row>
    <row r="1007" spans="2:51" s="12" customFormat="1" x14ac:dyDescent="0.3">
      <c r="B1007" s="213"/>
      <c r="C1007" s="214"/>
      <c r="D1007" s="215" t="s">
        <v>417</v>
      </c>
      <c r="E1007" s="216" t="s">
        <v>36</v>
      </c>
      <c r="F1007" s="217" t="s">
        <v>1674</v>
      </c>
      <c r="G1007" s="214"/>
      <c r="H1007" s="218" t="s">
        <v>36</v>
      </c>
      <c r="I1007" s="219"/>
      <c r="J1007" s="214"/>
      <c r="K1007" s="214"/>
      <c r="L1007" s="220"/>
      <c r="M1007" s="221"/>
      <c r="N1007" s="222"/>
      <c r="O1007" s="222"/>
      <c r="P1007" s="222"/>
      <c r="Q1007" s="222"/>
      <c r="R1007" s="222"/>
      <c r="S1007" s="222"/>
      <c r="T1007" s="223"/>
      <c r="AT1007" s="224" t="s">
        <v>417</v>
      </c>
      <c r="AU1007" s="224" t="s">
        <v>87</v>
      </c>
      <c r="AV1007" s="12" t="s">
        <v>23</v>
      </c>
      <c r="AW1007" s="12" t="s">
        <v>43</v>
      </c>
      <c r="AX1007" s="12" t="s">
        <v>79</v>
      </c>
      <c r="AY1007" s="224" t="s">
        <v>406</v>
      </c>
    </row>
    <row r="1008" spans="2:51" s="13" customFormat="1" x14ac:dyDescent="0.3">
      <c r="B1008" s="225"/>
      <c r="C1008" s="226"/>
      <c r="D1008" s="215" t="s">
        <v>417</v>
      </c>
      <c r="E1008" s="227" t="s">
        <v>36</v>
      </c>
      <c r="F1008" s="228" t="s">
        <v>1675</v>
      </c>
      <c r="G1008" s="226"/>
      <c r="H1008" s="229">
        <v>12.6</v>
      </c>
      <c r="I1008" s="230"/>
      <c r="J1008" s="226"/>
      <c r="K1008" s="226"/>
      <c r="L1008" s="231"/>
      <c r="M1008" s="232"/>
      <c r="N1008" s="233"/>
      <c r="O1008" s="233"/>
      <c r="P1008" s="233"/>
      <c r="Q1008" s="233"/>
      <c r="R1008" s="233"/>
      <c r="S1008" s="233"/>
      <c r="T1008" s="234"/>
      <c r="AT1008" s="235" t="s">
        <v>417</v>
      </c>
      <c r="AU1008" s="235" t="s">
        <v>87</v>
      </c>
      <c r="AV1008" s="13" t="s">
        <v>87</v>
      </c>
      <c r="AW1008" s="13" t="s">
        <v>43</v>
      </c>
      <c r="AX1008" s="13" t="s">
        <v>79</v>
      </c>
      <c r="AY1008" s="235" t="s">
        <v>406</v>
      </c>
    </row>
    <row r="1009" spans="2:51" s="13" customFormat="1" x14ac:dyDescent="0.3">
      <c r="B1009" s="225"/>
      <c r="C1009" s="226"/>
      <c r="D1009" s="215" t="s">
        <v>417</v>
      </c>
      <c r="E1009" s="227" t="s">
        <v>36</v>
      </c>
      <c r="F1009" s="228" t="s">
        <v>1676</v>
      </c>
      <c r="G1009" s="226"/>
      <c r="H1009" s="229">
        <v>26.4</v>
      </c>
      <c r="I1009" s="230"/>
      <c r="J1009" s="226"/>
      <c r="K1009" s="226"/>
      <c r="L1009" s="231"/>
      <c r="M1009" s="232"/>
      <c r="N1009" s="233"/>
      <c r="O1009" s="233"/>
      <c r="P1009" s="233"/>
      <c r="Q1009" s="233"/>
      <c r="R1009" s="233"/>
      <c r="S1009" s="233"/>
      <c r="T1009" s="234"/>
      <c r="AT1009" s="235" t="s">
        <v>417</v>
      </c>
      <c r="AU1009" s="235" t="s">
        <v>87</v>
      </c>
      <c r="AV1009" s="13" t="s">
        <v>87</v>
      </c>
      <c r="AW1009" s="13" t="s">
        <v>43</v>
      </c>
      <c r="AX1009" s="13" t="s">
        <v>79</v>
      </c>
      <c r="AY1009" s="235" t="s">
        <v>406</v>
      </c>
    </row>
    <row r="1010" spans="2:51" s="15" customFormat="1" x14ac:dyDescent="0.3">
      <c r="B1010" s="254"/>
      <c r="C1010" s="255"/>
      <c r="D1010" s="215" t="s">
        <v>417</v>
      </c>
      <c r="E1010" s="256" t="s">
        <v>36</v>
      </c>
      <c r="F1010" s="257" t="s">
        <v>435</v>
      </c>
      <c r="G1010" s="255"/>
      <c r="H1010" s="258">
        <v>820.625</v>
      </c>
      <c r="I1010" s="259"/>
      <c r="J1010" s="255"/>
      <c r="K1010" s="255"/>
      <c r="L1010" s="260"/>
      <c r="M1010" s="261"/>
      <c r="N1010" s="262"/>
      <c r="O1010" s="262"/>
      <c r="P1010" s="262"/>
      <c r="Q1010" s="262"/>
      <c r="R1010" s="262"/>
      <c r="S1010" s="262"/>
      <c r="T1010" s="263"/>
      <c r="AT1010" s="264" t="s">
        <v>417</v>
      </c>
      <c r="AU1010" s="264" t="s">
        <v>87</v>
      </c>
      <c r="AV1010" s="15" t="s">
        <v>94</v>
      </c>
      <c r="AW1010" s="15" t="s">
        <v>43</v>
      </c>
      <c r="AX1010" s="15" t="s">
        <v>79</v>
      </c>
      <c r="AY1010" s="264" t="s">
        <v>406</v>
      </c>
    </row>
    <row r="1011" spans="2:51" s="12" customFormat="1" x14ac:dyDescent="0.3">
      <c r="B1011" s="213"/>
      <c r="C1011" s="214"/>
      <c r="D1011" s="215" t="s">
        <v>417</v>
      </c>
      <c r="E1011" s="216" t="s">
        <v>36</v>
      </c>
      <c r="F1011" s="217" t="s">
        <v>1677</v>
      </c>
      <c r="G1011" s="214"/>
      <c r="H1011" s="218" t="s">
        <v>36</v>
      </c>
      <c r="I1011" s="219"/>
      <c r="J1011" s="214"/>
      <c r="K1011" s="214"/>
      <c r="L1011" s="220"/>
      <c r="M1011" s="221"/>
      <c r="N1011" s="222"/>
      <c r="O1011" s="222"/>
      <c r="P1011" s="222"/>
      <c r="Q1011" s="222"/>
      <c r="R1011" s="222"/>
      <c r="S1011" s="222"/>
      <c r="T1011" s="223"/>
      <c r="AT1011" s="224" t="s">
        <v>417</v>
      </c>
      <c r="AU1011" s="224" t="s">
        <v>87</v>
      </c>
      <c r="AV1011" s="12" t="s">
        <v>23</v>
      </c>
      <c r="AW1011" s="12" t="s">
        <v>43</v>
      </c>
      <c r="AX1011" s="12" t="s">
        <v>79</v>
      </c>
      <c r="AY1011" s="224" t="s">
        <v>406</v>
      </c>
    </row>
    <row r="1012" spans="2:51" s="13" customFormat="1" x14ac:dyDescent="0.3">
      <c r="B1012" s="225"/>
      <c r="C1012" s="226"/>
      <c r="D1012" s="215" t="s">
        <v>417</v>
      </c>
      <c r="E1012" s="227" t="s">
        <v>36</v>
      </c>
      <c r="F1012" s="228" t="s">
        <v>1678</v>
      </c>
      <c r="G1012" s="226"/>
      <c r="H1012" s="229">
        <v>-6.4749999999999996</v>
      </c>
      <c r="I1012" s="230"/>
      <c r="J1012" s="226"/>
      <c r="K1012" s="226"/>
      <c r="L1012" s="231"/>
      <c r="M1012" s="232"/>
      <c r="N1012" s="233"/>
      <c r="O1012" s="233"/>
      <c r="P1012" s="233"/>
      <c r="Q1012" s="233"/>
      <c r="R1012" s="233"/>
      <c r="S1012" s="233"/>
      <c r="T1012" s="234"/>
      <c r="AT1012" s="235" t="s">
        <v>417</v>
      </c>
      <c r="AU1012" s="235" t="s">
        <v>87</v>
      </c>
      <c r="AV1012" s="13" t="s">
        <v>87</v>
      </c>
      <c r="AW1012" s="13" t="s">
        <v>43</v>
      </c>
      <c r="AX1012" s="13" t="s">
        <v>79</v>
      </c>
      <c r="AY1012" s="235" t="s">
        <v>406</v>
      </c>
    </row>
    <row r="1013" spans="2:51" s="13" customFormat="1" x14ac:dyDescent="0.3">
      <c r="B1013" s="225"/>
      <c r="C1013" s="226"/>
      <c r="D1013" s="215" t="s">
        <v>417</v>
      </c>
      <c r="E1013" s="227" t="s">
        <v>36</v>
      </c>
      <c r="F1013" s="228" t="s">
        <v>1679</v>
      </c>
      <c r="G1013" s="226"/>
      <c r="H1013" s="229">
        <v>-4.625</v>
      </c>
      <c r="I1013" s="230"/>
      <c r="J1013" s="226"/>
      <c r="K1013" s="226"/>
      <c r="L1013" s="231"/>
      <c r="M1013" s="232"/>
      <c r="N1013" s="233"/>
      <c r="O1013" s="233"/>
      <c r="P1013" s="233"/>
      <c r="Q1013" s="233"/>
      <c r="R1013" s="233"/>
      <c r="S1013" s="233"/>
      <c r="T1013" s="234"/>
      <c r="AT1013" s="235" t="s">
        <v>417</v>
      </c>
      <c r="AU1013" s="235" t="s">
        <v>87</v>
      </c>
      <c r="AV1013" s="13" t="s">
        <v>87</v>
      </c>
      <c r="AW1013" s="13" t="s">
        <v>43</v>
      </c>
      <c r="AX1013" s="13" t="s">
        <v>79</v>
      </c>
      <c r="AY1013" s="235" t="s">
        <v>406</v>
      </c>
    </row>
    <row r="1014" spans="2:51" s="13" customFormat="1" x14ac:dyDescent="0.3">
      <c r="B1014" s="225"/>
      <c r="C1014" s="226"/>
      <c r="D1014" s="215" t="s">
        <v>417</v>
      </c>
      <c r="E1014" s="227" t="s">
        <v>36</v>
      </c>
      <c r="F1014" s="228" t="s">
        <v>1680</v>
      </c>
      <c r="G1014" s="226"/>
      <c r="H1014" s="229">
        <v>-3.6</v>
      </c>
      <c r="I1014" s="230"/>
      <c r="J1014" s="226"/>
      <c r="K1014" s="226"/>
      <c r="L1014" s="231"/>
      <c r="M1014" s="232"/>
      <c r="N1014" s="233"/>
      <c r="O1014" s="233"/>
      <c r="P1014" s="233"/>
      <c r="Q1014" s="233"/>
      <c r="R1014" s="233"/>
      <c r="S1014" s="233"/>
      <c r="T1014" s="234"/>
      <c r="AT1014" s="235" t="s">
        <v>417</v>
      </c>
      <c r="AU1014" s="235" t="s">
        <v>87</v>
      </c>
      <c r="AV1014" s="13" t="s">
        <v>87</v>
      </c>
      <c r="AW1014" s="13" t="s">
        <v>43</v>
      </c>
      <c r="AX1014" s="13" t="s">
        <v>79</v>
      </c>
      <c r="AY1014" s="235" t="s">
        <v>406</v>
      </c>
    </row>
    <row r="1015" spans="2:51" s="13" customFormat="1" x14ac:dyDescent="0.3">
      <c r="B1015" s="225"/>
      <c r="C1015" s="226"/>
      <c r="D1015" s="215" t="s">
        <v>417</v>
      </c>
      <c r="E1015" s="227" t="s">
        <v>36</v>
      </c>
      <c r="F1015" s="228" t="s">
        <v>1681</v>
      </c>
      <c r="G1015" s="226"/>
      <c r="H1015" s="229">
        <v>-1.5</v>
      </c>
      <c r="I1015" s="230"/>
      <c r="J1015" s="226"/>
      <c r="K1015" s="226"/>
      <c r="L1015" s="231"/>
      <c r="M1015" s="232"/>
      <c r="N1015" s="233"/>
      <c r="O1015" s="233"/>
      <c r="P1015" s="233"/>
      <c r="Q1015" s="233"/>
      <c r="R1015" s="233"/>
      <c r="S1015" s="233"/>
      <c r="T1015" s="234"/>
      <c r="AT1015" s="235" t="s">
        <v>417</v>
      </c>
      <c r="AU1015" s="235" t="s">
        <v>87</v>
      </c>
      <c r="AV1015" s="13" t="s">
        <v>87</v>
      </c>
      <c r="AW1015" s="13" t="s">
        <v>43</v>
      </c>
      <c r="AX1015" s="13" t="s">
        <v>79</v>
      </c>
      <c r="AY1015" s="235" t="s">
        <v>406</v>
      </c>
    </row>
    <row r="1016" spans="2:51" s="12" customFormat="1" x14ac:dyDescent="0.3">
      <c r="B1016" s="213"/>
      <c r="C1016" s="214"/>
      <c r="D1016" s="215" t="s">
        <v>417</v>
      </c>
      <c r="E1016" s="216" t="s">
        <v>36</v>
      </c>
      <c r="F1016" s="217" t="s">
        <v>1682</v>
      </c>
      <c r="G1016" s="214"/>
      <c r="H1016" s="218" t="s">
        <v>36</v>
      </c>
      <c r="I1016" s="219"/>
      <c r="J1016" s="214"/>
      <c r="K1016" s="214"/>
      <c r="L1016" s="220"/>
      <c r="M1016" s="221"/>
      <c r="N1016" s="222"/>
      <c r="O1016" s="222"/>
      <c r="P1016" s="222"/>
      <c r="Q1016" s="222"/>
      <c r="R1016" s="222"/>
      <c r="S1016" s="222"/>
      <c r="T1016" s="223"/>
      <c r="AT1016" s="224" t="s">
        <v>417</v>
      </c>
      <c r="AU1016" s="224" t="s">
        <v>87</v>
      </c>
      <c r="AV1016" s="12" t="s">
        <v>23</v>
      </c>
      <c r="AW1016" s="12" t="s">
        <v>43</v>
      </c>
      <c r="AX1016" s="12" t="s">
        <v>79</v>
      </c>
      <c r="AY1016" s="224" t="s">
        <v>406</v>
      </c>
    </row>
    <row r="1017" spans="2:51" s="13" customFormat="1" x14ac:dyDescent="0.3">
      <c r="B1017" s="225"/>
      <c r="C1017" s="226"/>
      <c r="D1017" s="215" t="s">
        <v>417</v>
      </c>
      <c r="E1017" s="227" t="s">
        <v>36</v>
      </c>
      <c r="F1017" s="228" t="s">
        <v>1683</v>
      </c>
      <c r="G1017" s="226"/>
      <c r="H1017" s="229">
        <v>-2.6019999999999999</v>
      </c>
      <c r="I1017" s="230"/>
      <c r="J1017" s="226"/>
      <c r="K1017" s="226"/>
      <c r="L1017" s="231"/>
      <c r="M1017" s="232"/>
      <c r="N1017" s="233"/>
      <c r="O1017" s="233"/>
      <c r="P1017" s="233"/>
      <c r="Q1017" s="233"/>
      <c r="R1017" s="233"/>
      <c r="S1017" s="233"/>
      <c r="T1017" s="234"/>
      <c r="AT1017" s="235" t="s">
        <v>417</v>
      </c>
      <c r="AU1017" s="235" t="s">
        <v>87</v>
      </c>
      <c r="AV1017" s="13" t="s">
        <v>87</v>
      </c>
      <c r="AW1017" s="13" t="s">
        <v>43</v>
      </c>
      <c r="AX1017" s="13" t="s">
        <v>79</v>
      </c>
      <c r="AY1017" s="235" t="s">
        <v>406</v>
      </c>
    </row>
    <row r="1018" spans="2:51" s="13" customFormat="1" x14ac:dyDescent="0.3">
      <c r="B1018" s="225"/>
      <c r="C1018" s="226"/>
      <c r="D1018" s="215" t="s">
        <v>417</v>
      </c>
      <c r="E1018" s="227" t="s">
        <v>36</v>
      </c>
      <c r="F1018" s="228" t="s">
        <v>1684</v>
      </c>
      <c r="G1018" s="226"/>
      <c r="H1018" s="229">
        <v>-0.34699999999999998</v>
      </c>
      <c r="I1018" s="230"/>
      <c r="J1018" s="226"/>
      <c r="K1018" s="226"/>
      <c r="L1018" s="231"/>
      <c r="M1018" s="232"/>
      <c r="N1018" s="233"/>
      <c r="O1018" s="233"/>
      <c r="P1018" s="233"/>
      <c r="Q1018" s="233"/>
      <c r="R1018" s="233"/>
      <c r="S1018" s="233"/>
      <c r="T1018" s="234"/>
      <c r="AT1018" s="235" t="s">
        <v>417</v>
      </c>
      <c r="AU1018" s="235" t="s">
        <v>87</v>
      </c>
      <c r="AV1018" s="13" t="s">
        <v>87</v>
      </c>
      <c r="AW1018" s="13" t="s">
        <v>43</v>
      </c>
      <c r="AX1018" s="13" t="s">
        <v>79</v>
      </c>
      <c r="AY1018" s="235" t="s">
        <v>406</v>
      </c>
    </row>
    <row r="1019" spans="2:51" s="13" customFormat="1" x14ac:dyDescent="0.3">
      <c r="B1019" s="225"/>
      <c r="C1019" s="226"/>
      <c r="D1019" s="215" t="s">
        <v>417</v>
      </c>
      <c r="E1019" s="227" t="s">
        <v>36</v>
      </c>
      <c r="F1019" s="228" t="s">
        <v>1685</v>
      </c>
      <c r="G1019" s="226"/>
      <c r="H1019" s="229">
        <v>-0.441</v>
      </c>
      <c r="I1019" s="230"/>
      <c r="J1019" s="226"/>
      <c r="K1019" s="226"/>
      <c r="L1019" s="231"/>
      <c r="M1019" s="232"/>
      <c r="N1019" s="233"/>
      <c r="O1019" s="233"/>
      <c r="P1019" s="233"/>
      <c r="Q1019" s="233"/>
      <c r="R1019" s="233"/>
      <c r="S1019" s="233"/>
      <c r="T1019" s="234"/>
      <c r="AT1019" s="235" t="s">
        <v>417</v>
      </c>
      <c r="AU1019" s="235" t="s">
        <v>87</v>
      </c>
      <c r="AV1019" s="13" t="s">
        <v>87</v>
      </c>
      <c r="AW1019" s="13" t="s">
        <v>43</v>
      </c>
      <c r="AX1019" s="13" t="s">
        <v>79</v>
      </c>
      <c r="AY1019" s="235" t="s">
        <v>406</v>
      </c>
    </row>
    <row r="1020" spans="2:51" s="13" customFormat="1" x14ac:dyDescent="0.3">
      <c r="B1020" s="225"/>
      <c r="C1020" s="226"/>
      <c r="D1020" s="215" t="s">
        <v>417</v>
      </c>
      <c r="E1020" s="227" t="s">
        <v>36</v>
      </c>
      <c r="F1020" s="228" t="s">
        <v>1686</v>
      </c>
      <c r="G1020" s="226"/>
      <c r="H1020" s="229">
        <v>-0.81</v>
      </c>
      <c r="I1020" s="230"/>
      <c r="J1020" s="226"/>
      <c r="K1020" s="226"/>
      <c r="L1020" s="231"/>
      <c r="M1020" s="232"/>
      <c r="N1020" s="233"/>
      <c r="O1020" s="233"/>
      <c r="P1020" s="233"/>
      <c r="Q1020" s="233"/>
      <c r="R1020" s="233"/>
      <c r="S1020" s="233"/>
      <c r="T1020" s="234"/>
      <c r="AT1020" s="235" t="s">
        <v>417</v>
      </c>
      <c r="AU1020" s="235" t="s">
        <v>87</v>
      </c>
      <c r="AV1020" s="13" t="s">
        <v>87</v>
      </c>
      <c r="AW1020" s="13" t="s">
        <v>43</v>
      </c>
      <c r="AX1020" s="13" t="s">
        <v>79</v>
      </c>
      <c r="AY1020" s="235" t="s">
        <v>406</v>
      </c>
    </row>
    <row r="1021" spans="2:51" s="13" customFormat="1" x14ac:dyDescent="0.3">
      <c r="B1021" s="225"/>
      <c r="C1021" s="226"/>
      <c r="D1021" s="215" t="s">
        <v>417</v>
      </c>
      <c r="E1021" s="227" t="s">
        <v>36</v>
      </c>
      <c r="F1021" s="228" t="s">
        <v>1687</v>
      </c>
      <c r="G1021" s="226"/>
      <c r="H1021" s="229">
        <v>-0.82499999999999996</v>
      </c>
      <c r="I1021" s="230"/>
      <c r="J1021" s="226"/>
      <c r="K1021" s="226"/>
      <c r="L1021" s="231"/>
      <c r="M1021" s="232"/>
      <c r="N1021" s="233"/>
      <c r="O1021" s="233"/>
      <c r="P1021" s="233"/>
      <c r="Q1021" s="233"/>
      <c r="R1021" s="233"/>
      <c r="S1021" s="233"/>
      <c r="T1021" s="234"/>
      <c r="AT1021" s="235" t="s">
        <v>417</v>
      </c>
      <c r="AU1021" s="235" t="s">
        <v>87</v>
      </c>
      <c r="AV1021" s="13" t="s">
        <v>87</v>
      </c>
      <c r="AW1021" s="13" t="s">
        <v>43</v>
      </c>
      <c r="AX1021" s="13" t="s">
        <v>79</v>
      </c>
      <c r="AY1021" s="235" t="s">
        <v>406</v>
      </c>
    </row>
    <row r="1022" spans="2:51" s="13" customFormat="1" x14ac:dyDescent="0.3">
      <c r="B1022" s="225"/>
      <c r="C1022" s="226"/>
      <c r="D1022" s="215" t="s">
        <v>417</v>
      </c>
      <c r="E1022" s="227" t="s">
        <v>36</v>
      </c>
      <c r="F1022" s="228" t="s">
        <v>1688</v>
      </c>
      <c r="G1022" s="226"/>
      <c r="H1022" s="229">
        <v>-1.8</v>
      </c>
      <c r="I1022" s="230"/>
      <c r="J1022" s="226"/>
      <c r="K1022" s="226"/>
      <c r="L1022" s="231"/>
      <c r="M1022" s="232"/>
      <c r="N1022" s="233"/>
      <c r="O1022" s="233"/>
      <c r="P1022" s="233"/>
      <c r="Q1022" s="233"/>
      <c r="R1022" s="233"/>
      <c r="S1022" s="233"/>
      <c r="T1022" s="234"/>
      <c r="AT1022" s="235" t="s">
        <v>417</v>
      </c>
      <c r="AU1022" s="235" t="s">
        <v>87</v>
      </c>
      <c r="AV1022" s="13" t="s">
        <v>87</v>
      </c>
      <c r="AW1022" s="13" t="s">
        <v>43</v>
      </c>
      <c r="AX1022" s="13" t="s">
        <v>79</v>
      </c>
      <c r="AY1022" s="235" t="s">
        <v>406</v>
      </c>
    </row>
    <row r="1023" spans="2:51" s="15" customFormat="1" x14ac:dyDescent="0.3">
      <c r="B1023" s="254"/>
      <c r="C1023" s="255"/>
      <c r="D1023" s="215" t="s">
        <v>417</v>
      </c>
      <c r="E1023" s="256" t="s">
        <v>36</v>
      </c>
      <c r="F1023" s="257" t="s">
        <v>435</v>
      </c>
      <c r="G1023" s="255"/>
      <c r="H1023" s="258">
        <v>-23.024999999999999</v>
      </c>
      <c r="I1023" s="259"/>
      <c r="J1023" s="255"/>
      <c r="K1023" s="255"/>
      <c r="L1023" s="260"/>
      <c r="M1023" s="261"/>
      <c r="N1023" s="262"/>
      <c r="O1023" s="262"/>
      <c r="P1023" s="262"/>
      <c r="Q1023" s="262"/>
      <c r="R1023" s="262"/>
      <c r="S1023" s="262"/>
      <c r="T1023" s="263"/>
      <c r="AT1023" s="264" t="s">
        <v>417</v>
      </c>
      <c r="AU1023" s="264" t="s">
        <v>87</v>
      </c>
      <c r="AV1023" s="15" t="s">
        <v>94</v>
      </c>
      <c r="AW1023" s="15" t="s">
        <v>43</v>
      </c>
      <c r="AX1023" s="15" t="s">
        <v>79</v>
      </c>
      <c r="AY1023" s="264" t="s">
        <v>406</v>
      </c>
    </row>
    <row r="1024" spans="2:51" s="14" customFormat="1" x14ac:dyDescent="0.3">
      <c r="B1024" s="236"/>
      <c r="C1024" s="237"/>
      <c r="D1024" s="247" t="s">
        <v>417</v>
      </c>
      <c r="E1024" s="248" t="s">
        <v>36</v>
      </c>
      <c r="F1024" s="249" t="s">
        <v>421</v>
      </c>
      <c r="G1024" s="237"/>
      <c r="H1024" s="250">
        <v>2276.9989999999998</v>
      </c>
      <c r="I1024" s="241"/>
      <c r="J1024" s="237"/>
      <c r="K1024" s="237"/>
      <c r="L1024" s="242"/>
      <c r="M1024" s="243"/>
      <c r="N1024" s="244"/>
      <c r="O1024" s="244"/>
      <c r="P1024" s="244"/>
      <c r="Q1024" s="244"/>
      <c r="R1024" s="244"/>
      <c r="S1024" s="244"/>
      <c r="T1024" s="245"/>
      <c r="AT1024" s="246" t="s">
        <v>417</v>
      </c>
      <c r="AU1024" s="246" t="s">
        <v>87</v>
      </c>
      <c r="AV1024" s="14" t="s">
        <v>415</v>
      </c>
      <c r="AW1024" s="14" t="s">
        <v>43</v>
      </c>
      <c r="AX1024" s="14" t="s">
        <v>23</v>
      </c>
      <c r="AY1024" s="246" t="s">
        <v>406</v>
      </c>
    </row>
    <row r="1025" spans="2:65" s="1" customFormat="1" ht="22.5" customHeight="1" x14ac:dyDescent="0.3">
      <c r="B1025" s="37"/>
      <c r="C1025" s="201" t="s">
        <v>1689</v>
      </c>
      <c r="D1025" s="201" t="s">
        <v>410</v>
      </c>
      <c r="E1025" s="202" t="s">
        <v>1690</v>
      </c>
      <c r="F1025" s="203" t="s">
        <v>1691</v>
      </c>
      <c r="G1025" s="204" t="s">
        <v>413</v>
      </c>
      <c r="H1025" s="205">
        <v>81.355000000000004</v>
      </c>
      <c r="I1025" s="206"/>
      <c r="J1025" s="207">
        <f>ROUND(I1025*H1025,2)</f>
        <v>0</v>
      </c>
      <c r="K1025" s="203" t="s">
        <v>36</v>
      </c>
      <c r="L1025" s="57"/>
      <c r="M1025" s="208" t="s">
        <v>36</v>
      </c>
      <c r="N1025" s="209" t="s">
        <v>50</v>
      </c>
      <c r="O1025" s="38"/>
      <c r="P1025" s="210">
        <f>O1025*H1025</f>
        <v>0</v>
      </c>
      <c r="Q1025" s="210">
        <v>2.5143</v>
      </c>
      <c r="R1025" s="210">
        <f>Q1025*H1025</f>
        <v>204.55087650000002</v>
      </c>
      <c r="S1025" s="210">
        <v>0</v>
      </c>
      <c r="T1025" s="211">
        <f>S1025*H1025</f>
        <v>0</v>
      </c>
      <c r="AR1025" s="19" t="s">
        <v>415</v>
      </c>
      <c r="AT1025" s="19" t="s">
        <v>410</v>
      </c>
      <c r="AU1025" s="19" t="s">
        <v>87</v>
      </c>
      <c r="AY1025" s="19" t="s">
        <v>406</v>
      </c>
      <c r="BE1025" s="212">
        <f>IF(N1025="základní",J1025,0)</f>
        <v>0</v>
      </c>
      <c r="BF1025" s="212">
        <f>IF(N1025="snížená",J1025,0)</f>
        <v>0</v>
      </c>
      <c r="BG1025" s="212">
        <f>IF(N1025="zákl. přenesená",J1025,0)</f>
        <v>0</v>
      </c>
      <c r="BH1025" s="212">
        <f>IF(N1025="sníž. přenesená",J1025,0)</f>
        <v>0</v>
      </c>
      <c r="BI1025" s="212">
        <f>IF(N1025="nulová",J1025,0)</f>
        <v>0</v>
      </c>
      <c r="BJ1025" s="19" t="s">
        <v>23</v>
      </c>
      <c r="BK1025" s="212">
        <f>ROUND(I1025*H1025,2)</f>
        <v>0</v>
      </c>
      <c r="BL1025" s="19" t="s">
        <v>415</v>
      </c>
      <c r="BM1025" s="19" t="s">
        <v>1692</v>
      </c>
    </row>
    <row r="1026" spans="2:65" s="12" customFormat="1" x14ac:dyDescent="0.3">
      <c r="B1026" s="213"/>
      <c r="C1026" s="214"/>
      <c r="D1026" s="215" t="s">
        <v>417</v>
      </c>
      <c r="E1026" s="216" t="s">
        <v>36</v>
      </c>
      <c r="F1026" s="217" t="s">
        <v>1693</v>
      </c>
      <c r="G1026" s="214"/>
      <c r="H1026" s="218" t="s">
        <v>36</v>
      </c>
      <c r="I1026" s="219"/>
      <c r="J1026" s="214"/>
      <c r="K1026" s="214"/>
      <c r="L1026" s="220"/>
      <c r="M1026" s="221"/>
      <c r="N1026" s="222"/>
      <c r="O1026" s="222"/>
      <c r="P1026" s="222"/>
      <c r="Q1026" s="222"/>
      <c r="R1026" s="222"/>
      <c r="S1026" s="222"/>
      <c r="T1026" s="223"/>
      <c r="AT1026" s="224" t="s">
        <v>417</v>
      </c>
      <c r="AU1026" s="224" t="s">
        <v>87</v>
      </c>
      <c r="AV1026" s="12" t="s">
        <v>23</v>
      </c>
      <c r="AW1026" s="12" t="s">
        <v>43</v>
      </c>
      <c r="AX1026" s="12" t="s">
        <v>79</v>
      </c>
      <c r="AY1026" s="224" t="s">
        <v>406</v>
      </c>
    </row>
    <row r="1027" spans="2:65" s="12" customFormat="1" x14ac:dyDescent="0.3">
      <c r="B1027" s="213"/>
      <c r="C1027" s="214"/>
      <c r="D1027" s="215" t="s">
        <v>417</v>
      </c>
      <c r="E1027" s="216" t="s">
        <v>36</v>
      </c>
      <c r="F1027" s="217" t="s">
        <v>1341</v>
      </c>
      <c r="G1027" s="214"/>
      <c r="H1027" s="218" t="s">
        <v>36</v>
      </c>
      <c r="I1027" s="219"/>
      <c r="J1027" s="214"/>
      <c r="K1027" s="214"/>
      <c r="L1027" s="220"/>
      <c r="M1027" s="221"/>
      <c r="N1027" s="222"/>
      <c r="O1027" s="222"/>
      <c r="P1027" s="222"/>
      <c r="Q1027" s="222"/>
      <c r="R1027" s="222"/>
      <c r="S1027" s="222"/>
      <c r="T1027" s="223"/>
      <c r="AT1027" s="224" t="s">
        <v>417</v>
      </c>
      <c r="AU1027" s="224" t="s">
        <v>87</v>
      </c>
      <c r="AV1027" s="12" t="s">
        <v>23</v>
      </c>
      <c r="AW1027" s="12" t="s">
        <v>43</v>
      </c>
      <c r="AX1027" s="12" t="s">
        <v>79</v>
      </c>
      <c r="AY1027" s="224" t="s">
        <v>406</v>
      </c>
    </row>
    <row r="1028" spans="2:65" s="13" customFormat="1" x14ac:dyDescent="0.3">
      <c r="B1028" s="225"/>
      <c r="C1028" s="226"/>
      <c r="D1028" s="215" t="s">
        <v>417</v>
      </c>
      <c r="E1028" s="227" t="s">
        <v>36</v>
      </c>
      <c r="F1028" s="228" t="s">
        <v>1694</v>
      </c>
      <c r="G1028" s="226"/>
      <c r="H1028" s="229">
        <v>13.673999999999999</v>
      </c>
      <c r="I1028" s="230"/>
      <c r="J1028" s="226"/>
      <c r="K1028" s="226"/>
      <c r="L1028" s="231"/>
      <c r="M1028" s="232"/>
      <c r="N1028" s="233"/>
      <c r="O1028" s="233"/>
      <c r="P1028" s="233"/>
      <c r="Q1028" s="233"/>
      <c r="R1028" s="233"/>
      <c r="S1028" s="233"/>
      <c r="T1028" s="234"/>
      <c r="AT1028" s="235" t="s">
        <v>417</v>
      </c>
      <c r="AU1028" s="235" t="s">
        <v>87</v>
      </c>
      <c r="AV1028" s="13" t="s">
        <v>87</v>
      </c>
      <c r="AW1028" s="13" t="s">
        <v>43</v>
      </c>
      <c r="AX1028" s="13" t="s">
        <v>79</v>
      </c>
      <c r="AY1028" s="235" t="s">
        <v>406</v>
      </c>
    </row>
    <row r="1029" spans="2:65" s="13" customFormat="1" x14ac:dyDescent="0.3">
      <c r="B1029" s="225"/>
      <c r="C1029" s="226"/>
      <c r="D1029" s="215" t="s">
        <v>417</v>
      </c>
      <c r="E1029" s="227" t="s">
        <v>36</v>
      </c>
      <c r="F1029" s="228" t="s">
        <v>1695</v>
      </c>
      <c r="G1029" s="226"/>
      <c r="H1029" s="229">
        <v>26.658999999999999</v>
      </c>
      <c r="I1029" s="230"/>
      <c r="J1029" s="226"/>
      <c r="K1029" s="226"/>
      <c r="L1029" s="231"/>
      <c r="M1029" s="232"/>
      <c r="N1029" s="233"/>
      <c r="O1029" s="233"/>
      <c r="P1029" s="233"/>
      <c r="Q1029" s="233"/>
      <c r="R1029" s="233"/>
      <c r="S1029" s="233"/>
      <c r="T1029" s="234"/>
      <c r="AT1029" s="235" t="s">
        <v>417</v>
      </c>
      <c r="AU1029" s="235" t="s">
        <v>87</v>
      </c>
      <c r="AV1029" s="13" t="s">
        <v>87</v>
      </c>
      <c r="AW1029" s="13" t="s">
        <v>43</v>
      </c>
      <c r="AX1029" s="13" t="s">
        <v>79</v>
      </c>
      <c r="AY1029" s="235" t="s">
        <v>406</v>
      </c>
    </row>
    <row r="1030" spans="2:65" s="12" customFormat="1" x14ac:dyDescent="0.3">
      <c r="B1030" s="213"/>
      <c r="C1030" s="214"/>
      <c r="D1030" s="215" t="s">
        <v>417</v>
      </c>
      <c r="E1030" s="216" t="s">
        <v>36</v>
      </c>
      <c r="F1030" s="217" t="s">
        <v>1343</v>
      </c>
      <c r="G1030" s="214"/>
      <c r="H1030" s="218" t="s">
        <v>36</v>
      </c>
      <c r="I1030" s="219"/>
      <c r="J1030" s="214"/>
      <c r="K1030" s="214"/>
      <c r="L1030" s="220"/>
      <c r="M1030" s="221"/>
      <c r="N1030" s="222"/>
      <c r="O1030" s="222"/>
      <c r="P1030" s="222"/>
      <c r="Q1030" s="222"/>
      <c r="R1030" s="222"/>
      <c r="S1030" s="222"/>
      <c r="T1030" s="223"/>
      <c r="AT1030" s="224" t="s">
        <v>417</v>
      </c>
      <c r="AU1030" s="224" t="s">
        <v>87</v>
      </c>
      <c r="AV1030" s="12" t="s">
        <v>23</v>
      </c>
      <c r="AW1030" s="12" t="s">
        <v>43</v>
      </c>
      <c r="AX1030" s="12" t="s">
        <v>79</v>
      </c>
      <c r="AY1030" s="224" t="s">
        <v>406</v>
      </c>
    </row>
    <row r="1031" spans="2:65" s="13" customFormat="1" x14ac:dyDescent="0.3">
      <c r="B1031" s="225"/>
      <c r="C1031" s="226"/>
      <c r="D1031" s="215" t="s">
        <v>417</v>
      </c>
      <c r="E1031" s="227" t="s">
        <v>36</v>
      </c>
      <c r="F1031" s="228" t="s">
        <v>1696</v>
      </c>
      <c r="G1031" s="226"/>
      <c r="H1031" s="229">
        <v>41.021999999999998</v>
      </c>
      <c r="I1031" s="230"/>
      <c r="J1031" s="226"/>
      <c r="K1031" s="226"/>
      <c r="L1031" s="231"/>
      <c r="M1031" s="232"/>
      <c r="N1031" s="233"/>
      <c r="O1031" s="233"/>
      <c r="P1031" s="233"/>
      <c r="Q1031" s="233"/>
      <c r="R1031" s="233"/>
      <c r="S1031" s="233"/>
      <c r="T1031" s="234"/>
      <c r="AT1031" s="235" t="s">
        <v>417</v>
      </c>
      <c r="AU1031" s="235" t="s">
        <v>87</v>
      </c>
      <c r="AV1031" s="13" t="s">
        <v>87</v>
      </c>
      <c r="AW1031" s="13" t="s">
        <v>43</v>
      </c>
      <c r="AX1031" s="13" t="s">
        <v>79</v>
      </c>
      <c r="AY1031" s="235" t="s">
        <v>406</v>
      </c>
    </row>
    <row r="1032" spans="2:65" s="14" customFormat="1" x14ac:dyDescent="0.3">
      <c r="B1032" s="236"/>
      <c r="C1032" s="237"/>
      <c r="D1032" s="247" t="s">
        <v>417</v>
      </c>
      <c r="E1032" s="248" t="s">
        <v>36</v>
      </c>
      <c r="F1032" s="249" t="s">
        <v>421</v>
      </c>
      <c r="G1032" s="237"/>
      <c r="H1032" s="250">
        <v>81.355000000000004</v>
      </c>
      <c r="I1032" s="241"/>
      <c r="J1032" s="237"/>
      <c r="K1032" s="237"/>
      <c r="L1032" s="242"/>
      <c r="M1032" s="243"/>
      <c r="N1032" s="244"/>
      <c r="O1032" s="244"/>
      <c r="P1032" s="244"/>
      <c r="Q1032" s="244"/>
      <c r="R1032" s="244"/>
      <c r="S1032" s="244"/>
      <c r="T1032" s="245"/>
      <c r="AT1032" s="246" t="s">
        <v>417</v>
      </c>
      <c r="AU1032" s="246" t="s">
        <v>87</v>
      </c>
      <c r="AV1032" s="14" t="s">
        <v>415</v>
      </c>
      <c r="AW1032" s="14" t="s">
        <v>43</v>
      </c>
      <c r="AX1032" s="14" t="s">
        <v>23</v>
      </c>
      <c r="AY1032" s="246" t="s">
        <v>406</v>
      </c>
    </row>
    <row r="1033" spans="2:65" s="1" customFormat="1" ht="31.5" customHeight="1" x14ac:dyDescent="0.3">
      <c r="B1033" s="37"/>
      <c r="C1033" s="201" t="s">
        <v>1697</v>
      </c>
      <c r="D1033" s="201" t="s">
        <v>410</v>
      </c>
      <c r="E1033" s="202" t="s">
        <v>1698</v>
      </c>
      <c r="F1033" s="203" t="s">
        <v>1699</v>
      </c>
      <c r="G1033" s="204" t="s">
        <v>466</v>
      </c>
      <c r="H1033" s="205">
        <v>2618.5729999999999</v>
      </c>
      <c r="I1033" s="206"/>
      <c r="J1033" s="207">
        <f>ROUND(I1033*H1033,2)</f>
        <v>0</v>
      </c>
      <c r="K1033" s="203" t="s">
        <v>414</v>
      </c>
      <c r="L1033" s="57"/>
      <c r="M1033" s="208" t="s">
        <v>36</v>
      </c>
      <c r="N1033" s="209" t="s">
        <v>50</v>
      </c>
      <c r="O1033" s="38"/>
      <c r="P1033" s="210">
        <f>O1033*H1033</f>
        <v>0</v>
      </c>
      <c r="Q1033" s="210">
        <v>4.3200000000000001E-3</v>
      </c>
      <c r="R1033" s="210">
        <f>Q1033*H1033</f>
        <v>11.312235359999999</v>
      </c>
      <c r="S1033" s="210">
        <v>0</v>
      </c>
      <c r="T1033" s="211">
        <f>S1033*H1033</f>
        <v>0</v>
      </c>
      <c r="AR1033" s="19" t="s">
        <v>415</v>
      </c>
      <c r="AT1033" s="19" t="s">
        <v>410</v>
      </c>
      <c r="AU1033" s="19" t="s">
        <v>87</v>
      </c>
      <c r="AY1033" s="19" t="s">
        <v>406</v>
      </c>
      <c r="BE1033" s="212">
        <f>IF(N1033="základní",J1033,0)</f>
        <v>0</v>
      </c>
      <c r="BF1033" s="212">
        <f>IF(N1033="snížená",J1033,0)</f>
        <v>0</v>
      </c>
      <c r="BG1033" s="212">
        <f>IF(N1033="zákl. přenesená",J1033,0)</f>
        <v>0</v>
      </c>
      <c r="BH1033" s="212">
        <f>IF(N1033="sníž. přenesená",J1033,0)</f>
        <v>0</v>
      </c>
      <c r="BI1033" s="212">
        <f>IF(N1033="nulová",J1033,0)</f>
        <v>0</v>
      </c>
      <c r="BJ1033" s="19" t="s">
        <v>23</v>
      </c>
      <c r="BK1033" s="212">
        <f>ROUND(I1033*H1033,2)</f>
        <v>0</v>
      </c>
      <c r="BL1033" s="19" t="s">
        <v>415</v>
      </c>
      <c r="BM1033" s="19" t="s">
        <v>1700</v>
      </c>
    </row>
    <row r="1034" spans="2:65" s="12" customFormat="1" x14ac:dyDescent="0.3">
      <c r="B1034" s="213"/>
      <c r="C1034" s="214"/>
      <c r="D1034" s="215" t="s">
        <v>417</v>
      </c>
      <c r="E1034" s="216" t="s">
        <v>36</v>
      </c>
      <c r="F1034" s="217" t="s">
        <v>1200</v>
      </c>
      <c r="G1034" s="214"/>
      <c r="H1034" s="218" t="s">
        <v>36</v>
      </c>
      <c r="I1034" s="219"/>
      <c r="J1034" s="214"/>
      <c r="K1034" s="214"/>
      <c r="L1034" s="220"/>
      <c r="M1034" s="221"/>
      <c r="N1034" s="222"/>
      <c r="O1034" s="222"/>
      <c r="P1034" s="222"/>
      <c r="Q1034" s="222"/>
      <c r="R1034" s="222"/>
      <c r="S1034" s="222"/>
      <c r="T1034" s="223"/>
      <c r="AT1034" s="224" t="s">
        <v>417</v>
      </c>
      <c r="AU1034" s="224" t="s">
        <v>87</v>
      </c>
      <c r="AV1034" s="12" t="s">
        <v>23</v>
      </c>
      <c r="AW1034" s="12" t="s">
        <v>43</v>
      </c>
      <c r="AX1034" s="12" t="s">
        <v>79</v>
      </c>
      <c r="AY1034" s="224" t="s">
        <v>406</v>
      </c>
    </row>
    <row r="1035" spans="2:65" s="12" customFormat="1" x14ac:dyDescent="0.3">
      <c r="B1035" s="213"/>
      <c r="C1035" s="214"/>
      <c r="D1035" s="215" t="s">
        <v>417</v>
      </c>
      <c r="E1035" s="216" t="s">
        <v>36</v>
      </c>
      <c r="F1035" s="217" t="s">
        <v>1701</v>
      </c>
      <c r="G1035" s="214"/>
      <c r="H1035" s="218" t="s">
        <v>36</v>
      </c>
      <c r="I1035" s="219"/>
      <c r="J1035" s="214"/>
      <c r="K1035" s="214"/>
      <c r="L1035" s="220"/>
      <c r="M1035" s="221"/>
      <c r="N1035" s="222"/>
      <c r="O1035" s="222"/>
      <c r="P1035" s="222"/>
      <c r="Q1035" s="222"/>
      <c r="R1035" s="222"/>
      <c r="S1035" s="222"/>
      <c r="T1035" s="223"/>
      <c r="AT1035" s="224" t="s">
        <v>417</v>
      </c>
      <c r="AU1035" s="224" t="s">
        <v>87</v>
      </c>
      <c r="AV1035" s="12" t="s">
        <v>23</v>
      </c>
      <c r="AW1035" s="12" t="s">
        <v>43</v>
      </c>
      <c r="AX1035" s="12" t="s">
        <v>79</v>
      </c>
      <c r="AY1035" s="224" t="s">
        <v>406</v>
      </c>
    </row>
    <row r="1036" spans="2:65" s="12" customFormat="1" x14ac:dyDescent="0.3">
      <c r="B1036" s="213"/>
      <c r="C1036" s="214"/>
      <c r="D1036" s="215" t="s">
        <v>417</v>
      </c>
      <c r="E1036" s="216" t="s">
        <v>36</v>
      </c>
      <c r="F1036" s="217" t="s">
        <v>1657</v>
      </c>
      <c r="G1036" s="214"/>
      <c r="H1036" s="218" t="s">
        <v>36</v>
      </c>
      <c r="I1036" s="219"/>
      <c r="J1036" s="214"/>
      <c r="K1036" s="214"/>
      <c r="L1036" s="220"/>
      <c r="M1036" s="221"/>
      <c r="N1036" s="222"/>
      <c r="O1036" s="222"/>
      <c r="P1036" s="222"/>
      <c r="Q1036" s="222"/>
      <c r="R1036" s="222"/>
      <c r="S1036" s="222"/>
      <c r="T1036" s="223"/>
      <c r="AT1036" s="224" t="s">
        <v>417</v>
      </c>
      <c r="AU1036" s="224" t="s">
        <v>87</v>
      </c>
      <c r="AV1036" s="12" t="s">
        <v>23</v>
      </c>
      <c r="AW1036" s="12" t="s">
        <v>43</v>
      </c>
      <c r="AX1036" s="12" t="s">
        <v>79</v>
      </c>
      <c r="AY1036" s="224" t="s">
        <v>406</v>
      </c>
    </row>
    <row r="1037" spans="2:65" s="13" customFormat="1" x14ac:dyDescent="0.3">
      <c r="B1037" s="225"/>
      <c r="C1037" s="226"/>
      <c r="D1037" s="215" t="s">
        <v>417</v>
      </c>
      <c r="E1037" s="227" t="s">
        <v>36</v>
      </c>
      <c r="F1037" s="228" t="s">
        <v>1702</v>
      </c>
      <c r="G1037" s="226"/>
      <c r="H1037" s="229">
        <v>88.58</v>
      </c>
      <c r="I1037" s="230"/>
      <c r="J1037" s="226"/>
      <c r="K1037" s="226"/>
      <c r="L1037" s="231"/>
      <c r="M1037" s="232"/>
      <c r="N1037" s="233"/>
      <c r="O1037" s="233"/>
      <c r="P1037" s="233"/>
      <c r="Q1037" s="233"/>
      <c r="R1037" s="233"/>
      <c r="S1037" s="233"/>
      <c r="T1037" s="234"/>
      <c r="AT1037" s="235" t="s">
        <v>417</v>
      </c>
      <c r="AU1037" s="235" t="s">
        <v>87</v>
      </c>
      <c r="AV1037" s="13" t="s">
        <v>87</v>
      </c>
      <c r="AW1037" s="13" t="s">
        <v>43</v>
      </c>
      <c r="AX1037" s="13" t="s">
        <v>79</v>
      </c>
      <c r="AY1037" s="235" t="s">
        <v>406</v>
      </c>
    </row>
    <row r="1038" spans="2:65" s="12" customFormat="1" x14ac:dyDescent="0.3">
      <c r="B1038" s="213"/>
      <c r="C1038" s="214"/>
      <c r="D1038" s="215" t="s">
        <v>417</v>
      </c>
      <c r="E1038" s="216" t="s">
        <v>36</v>
      </c>
      <c r="F1038" s="217" t="s">
        <v>1659</v>
      </c>
      <c r="G1038" s="214"/>
      <c r="H1038" s="218" t="s">
        <v>36</v>
      </c>
      <c r="I1038" s="219"/>
      <c r="J1038" s="214"/>
      <c r="K1038" s="214"/>
      <c r="L1038" s="220"/>
      <c r="M1038" s="221"/>
      <c r="N1038" s="222"/>
      <c r="O1038" s="222"/>
      <c r="P1038" s="222"/>
      <c r="Q1038" s="222"/>
      <c r="R1038" s="222"/>
      <c r="S1038" s="222"/>
      <c r="T1038" s="223"/>
      <c r="AT1038" s="224" t="s">
        <v>417</v>
      </c>
      <c r="AU1038" s="224" t="s">
        <v>87</v>
      </c>
      <c r="AV1038" s="12" t="s">
        <v>23</v>
      </c>
      <c r="AW1038" s="12" t="s">
        <v>43</v>
      </c>
      <c r="AX1038" s="12" t="s">
        <v>79</v>
      </c>
      <c r="AY1038" s="224" t="s">
        <v>406</v>
      </c>
    </row>
    <row r="1039" spans="2:65" s="13" customFormat="1" x14ac:dyDescent="0.3">
      <c r="B1039" s="225"/>
      <c r="C1039" s="226"/>
      <c r="D1039" s="215" t="s">
        <v>417</v>
      </c>
      <c r="E1039" s="227" t="s">
        <v>36</v>
      </c>
      <c r="F1039" s="228" t="s">
        <v>1703</v>
      </c>
      <c r="G1039" s="226"/>
      <c r="H1039" s="229">
        <v>78</v>
      </c>
      <c r="I1039" s="230"/>
      <c r="J1039" s="226"/>
      <c r="K1039" s="226"/>
      <c r="L1039" s="231"/>
      <c r="M1039" s="232"/>
      <c r="N1039" s="233"/>
      <c r="O1039" s="233"/>
      <c r="P1039" s="233"/>
      <c r="Q1039" s="233"/>
      <c r="R1039" s="233"/>
      <c r="S1039" s="233"/>
      <c r="T1039" s="234"/>
      <c r="AT1039" s="235" t="s">
        <v>417</v>
      </c>
      <c r="AU1039" s="235" t="s">
        <v>87</v>
      </c>
      <c r="AV1039" s="13" t="s">
        <v>87</v>
      </c>
      <c r="AW1039" s="13" t="s">
        <v>43</v>
      </c>
      <c r="AX1039" s="13" t="s">
        <v>79</v>
      </c>
      <c r="AY1039" s="235" t="s">
        <v>406</v>
      </c>
    </row>
    <row r="1040" spans="2:65" s="15" customFormat="1" x14ac:dyDescent="0.3">
      <c r="B1040" s="254"/>
      <c r="C1040" s="255"/>
      <c r="D1040" s="215" t="s">
        <v>417</v>
      </c>
      <c r="E1040" s="256" t="s">
        <v>36</v>
      </c>
      <c r="F1040" s="257" t="s">
        <v>435</v>
      </c>
      <c r="G1040" s="255"/>
      <c r="H1040" s="258">
        <v>166.58</v>
      </c>
      <c r="I1040" s="259"/>
      <c r="J1040" s="255"/>
      <c r="K1040" s="255"/>
      <c r="L1040" s="260"/>
      <c r="M1040" s="261"/>
      <c r="N1040" s="262"/>
      <c r="O1040" s="262"/>
      <c r="P1040" s="262"/>
      <c r="Q1040" s="262"/>
      <c r="R1040" s="262"/>
      <c r="S1040" s="262"/>
      <c r="T1040" s="263"/>
      <c r="AT1040" s="264" t="s">
        <v>417</v>
      </c>
      <c r="AU1040" s="264" t="s">
        <v>87</v>
      </c>
      <c r="AV1040" s="15" t="s">
        <v>94</v>
      </c>
      <c r="AW1040" s="15" t="s">
        <v>43</v>
      </c>
      <c r="AX1040" s="15" t="s">
        <v>79</v>
      </c>
      <c r="AY1040" s="264" t="s">
        <v>406</v>
      </c>
    </row>
    <row r="1041" spans="2:51" s="12" customFormat="1" x14ac:dyDescent="0.3">
      <c r="B1041" s="213"/>
      <c r="C1041" s="214"/>
      <c r="D1041" s="215" t="s">
        <v>417</v>
      </c>
      <c r="E1041" s="216" t="s">
        <v>36</v>
      </c>
      <c r="F1041" s="217" t="s">
        <v>1662</v>
      </c>
      <c r="G1041" s="214"/>
      <c r="H1041" s="218" t="s">
        <v>36</v>
      </c>
      <c r="I1041" s="219"/>
      <c r="J1041" s="214"/>
      <c r="K1041" s="214"/>
      <c r="L1041" s="220"/>
      <c r="M1041" s="221"/>
      <c r="N1041" s="222"/>
      <c r="O1041" s="222"/>
      <c r="P1041" s="222"/>
      <c r="Q1041" s="222"/>
      <c r="R1041" s="222"/>
      <c r="S1041" s="222"/>
      <c r="T1041" s="223"/>
      <c r="AT1041" s="224" t="s">
        <v>417</v>
      </c>
      <c r="AU1041" s="224" t="s">
        <v>87</v>
      </c>
      <c r="AV1041" s="12" t="s">
        <v>23</v>
      </c>
      <c r="AW1041" s="12" t="s">
        <v>43</v>
      </c>
      <c r="AX1041" s="12" t="s">
        <v>79</v>
      </c>
      <c r="AY1041" s="224" t="s">
        <v>406</v>
      </c>
    </row>
    <row r="1042" spans="2:51" s="13" customFormat="1" x14ac:dyDescent="0.3">
      <c r="B1042" s="225"/>
      <c r="C1042" s="226"/>
      <c r="D1042" s="215" t="s">
        <v>417</v>
      </c>
      <c r="E1042" s="227" t="s">
        <v>36</v>
      </c>
      <c r="F1042" s="228" t="s">
        <v>1704</v>
      </c>
      <c r="G1042" s="226"/>
      <c r="H1042" s="229">
        <v>84.5</v>
      </c>
      <c r="I1042" s="230"/>
      <c r="J1042" s="226"/>
      <c r="K1042" s="226"/>
      <c r="L1042" s="231"/>
      <c r="M1042" s="232"/>
      <c r="N1042" s="233"/>
      <c r="O1042" s="233"/>
      <c r="P1042" s="233"/>
      <c r="Q1042" s="233"/>
      <c r="R1042" s="233"/>
      <c r="S1042" s="233"/>
      <c r="T1042" s="234"/>
      <c r="AT1042" s="235" t="s">
        <v>417</v>
      </c>
      <c r="AU1042" s="235" t="s">
        <v>87</v>
      </c>
      <c r="AV1042" s="13" t="s">
        <v>87</v>
      </c>
      <c r="AW1042" s="13" t="s">
        <v>43</v>
      </c>
      <c r="AX1042" s="13" t="s">
        <v>79</v>
      </c>
      <c r="AY1042" s="235" t="s">
        <v>406</v>
      </c>
    </row>
    <row r="1043" spans="2:51" s="13" customFormat="1" x14ac:dyDescent="0.3">
      <c r="B1043" s="225"/>
      <c r="C1043" s="226"/>
      <c r="D1043" s="215" t="s">
        <v>417</v>
      </c>
      <c r="E1043" s="227" t="s">
        <v>36</v>
      </c>
      <c r="F1043" s="228" t="s">
        <v>1705</v>
      </c>
      <c r="G1043" s="226"/>
      <c r="H1043" s="229">
        <v>363</v>
      </c>
      <c r="I1043" s="230"/>
      <c r="J1043" s="226"/>
      <c r="K1043" s="226"/>
      <c r="L1043" s="231"/>
      <c r="M1043" s="232"/>
      <c r="N1043" s="233"/>
      <c r="O1043" s="233"/>
      <c r="P1043" s="233"/>
      <c r="Q1043" s="233"/>
      <c r="R1043" s="233"/>
      <c r="S1043" s="233"/>
      <c r="T1043" s="234"/>
      <c r="AT1043" s="235" t="s">
        <v>417</v>
      </c>
      <c r="AU1043" s="235" t="s">
        <v>87</v>
      </c>
      <c r="AV1043" s="13" t="s">
        <v>87</v>
      </c>
      <c r="AW1043" s="13" t="s">
        <v>43</v>
      </c>
      <c r="AX1043" s="13" t="s">
        <v>79</v>
      </c>
      <c r="AY1043" s="235" t="s">
        <v>406</v>
      </c>
    </row>
    <row r="1044" spans="2:51" s="13" customFormat="1" x14ac:dyDescent="0.3">
      <c r="B1044" s="225"/>
      <c r="C1044" s="226"/>
      <c r="D1044" s="215" t="s">
        <v>417</v>
      </c>
      <c r="E1044" s="227" t="s">
        <v>36</v>
      </c>
      <c r="F1044" s="228" t="s">
        <v>1706</v>
      </c>
      <c r="G1044" s="226"/>
      <c r="H1044" s="229">
        <v>121</v>
      </c>
      <c r="I1044" s="230"/>
      <c r="J1044" s="226"/>
      <c r="K1044" s="226"/>
      <c r="L1044" s="231"/>
      <c r="M1044" s="232"/>
      <c r="N1044" s="233"/>
      <c r="O1044" s="233"/>
      <c r="P1044" s="233"/>
      <c r="Q1044" s="233"/>
      <c r="R1044" s="233"/>
      <c r="S1044" s="233"/>
      <c r="T1044" s="234"/>
      <c r="AT1044" s="235" t="s">
        <v>417</v>
      </c>
      <c r="AU1044" s="235" t="s">
        <v>87</v>
      </c>
      <c r="AV1044" s="13" t="s">
        <v>87</v>
      </c>
      <c r="AW1044" s="13" t="s">
        <v>43</v>
      </c>
      <c r="AX1044" s="13" t="s">
        <v>79</v>
      </c>
      <c r="AY1044" s="235" t="s">
        <v>406</v>
      </c>
    </row>
    <row r="1045" spans="2:51" s="13" customFormat="1" x14ac:dyDescent="0.3">
      <c r="B1045" s="225"/>
      <c r="C1045" s="226"/>
      <c r="D1045" s="215" t="s">
        <v>417</v>
      </c>
      <c r="E1045" s="227" t="s">
        <v>36</v>
      </c>
      <c r="F1045" s="228" t="s">
        <v>1707</v>
      </c>
      <c r="G1045" s="226"/>
      <c r="H1045" s="229">
        <v>363</v>
      </c>
      <c r="I1045" s="230"/>
      <c r="J1045" s="226"/>
      <c r="K1045" s="226"/>
      <c r="L1045" s="231"/>
      <c r="M1045" s="232"/>
      <c r="N1045" s="233"/>
      <c r="O1045" s="233"/>
      <c r="P1045" s="233"/>
      <c r="Q1045" s="233"/>
      <c r="R1045" s="233"/>
      <c r="S1045" s="233"/>
      <c r="T1045" s="234"/>
      <c r="AT1045" s="235" t="s">
        <v>417</v>
      </c>
      <c r="AU1045" s="235" t="s">
        <v>87</v>
      </c>
      <c r="AV1045" s="13" t="s">
        <v>87</v>
      </c>
      <c r="AW1045" s="13" t="s">
        <v>43</v>
      </c>
      <c r="AX1045" s="13" t="s">
        <v>79</v>
      </c>
      <c r="AY1045" s="235" t="s">
        <v>406</v>
      </c>
    </row>
    <row r="1046" spans="2:51" s="13" customFormat="1" x14ac:dyDescent="0.3">
      <c r="B1046" s="225"/>
      <c r="C1046" s="226"/>
      <c r="D1046" s="215" t="s">
        <v>417</v>
      </c>
      <c r="E1046" s="227" t="s">
        <v>36</v>
      </c>
      <c r="F1046" s="228" t="s">
        <v>1708</v>
      </c>
      <c r="G1046" s="226"/>
      <c r="H1046" s="229">
        <v>357</v>
      </c>
      <c r="I1046" s="230"/>
      <c r="J1046" s="226"/>
      <c r="K1046" s="226"/>
      <c r="L1046" s="231"/>
      <c r="M1046" s="232"/>
      <c r="N1046" s="233"/>
      <c r="O1046" s="233"/>
      <c r="P1046" s="233"/>
      <c r="Q1046" s="233"/>
      <c r="R1046" s="233"/>
      <c r="S1046" s="233"/>
      <c r="T1046" s="234"/>
      <c r="AT1046" s="235" t="s">
        <v>417</v>
      </c>
      <c r="AU1046" s="235" t="s">
        <v>87</v>
      </c>
      <c r="AV1046" s="13" t="s">
        <v>87</v>
      </c>
      <c r="AW1046" s="13" t="s">
        <v>43</v>
      </c>
      <c r="AX1046" s="13" t="s">
        <v>79</v>
      </c>
      <c r="AY1046" s="235" t="s">
        <v>406</v>
      </c>
    </row>
    <row r="1047" spans="2:51" s="12" customFormat="1" x14ac:dyDescent="0.3">
      <c r="B1047" s="213"/>
      <c r="C1047" s="214"/>
      <c r="D1047" s="215" t="s">
        <v>417</v>
      </c>
      <c r="E1047" s="216" t="s">
        <v>36</v>
      </c>
      <c r="F1047" s="217" t="s">
        <v>1664</v>
      </c>
      <c r="G1047" s="214"/>
      <c r="H1047" s="218" t="s">
        <v>36</v>
      </c>
      <c r="I1047" s="219"/>
      <c r="J1047" s="214"/>
      <c r="K1047" s="214"/>
      <c r="L1047" s="220"/>
      <c r="M1047" s="221"/>
      <c r="N1047" s="222"/>
      <c r="O1047" s="222"/>
      <c r="P1047" s="222"/>
      <c r="Q1047" s="222"/>
      <c r="R1047" s="222"/>
      <c r="S1047" s="222"/>
      <c r="T1047" s="223"/>
      <c r="AT1047" s="224" t="s">
        <v>417</v>
      </c>
      <c r="AU1047" s="224" t="s">
        <v>87</v>
      </c>
      <c r="AV1047" s="12" t="s">
        <v>23</v>
      </c>
      <c r="AW1047" s="12" t="s">
        <v>43</v>
      </c>
      <c r="AX1047" s="12" t="s">
        <v>79</v>
      </c>
      <c r="AY1047" s="224" t="s">
        <v>406</v>
      </c>
    </row>
    <row r="1048" spans="2:51" s="13" customFormat="1" x14ac:dyDescent="0.3">
      <c r="B1048" s="225"/>
      <c r="C1048" s="226"/>
      <c r="D1048" s="215" t="s">
        <v>417</v>
      </c>
      <c r="E1048" s="227" t="s">
        <v>36</v>
      </c>
      <c r="F1048" s="228" t="s">
        <v>1709</v>
      </c>
      <c r="G1048" s="226"/>
      <c r="H1048" s="229">
        <v>48</v>
      </c>
      <c r="I1048" s="230"/>
      <c r="J1048" s="226"/>
      <c r="K1048" s="226"/>
      <c r="L1048" s="231"/>
      <c r="M1048" s="232"/>
      <c r="N1048" s="233"/>
      <c r="O1048" s="233"/>
      <c r="P1048" s="233"/>
      <c r="Q1048" s="233"/>
      <c r="R1048" s="233"/>
      <c r="S1048" s="233"/>
      <c r="T1048" s="234"/>
      <c r="AT1048" s="235" t="s">
        <v>417</v>
      </c>
      <c r="AU1048" s="235" t="s">
        <v>87</v>
      </c>
      <c r="AV1048" s="13" t="s">
        <v>87</v>
      </c>
      <c r="AW1048" s="13" t="s">
        <v>43</v>
      </c>
      <c r="AX1048" s="13" t="s">
        <v>79</v>
      </c>
      <c r="AY1048" s="235" t="s">
        <v>406</v>
      </c>
    </row>
    <row r="1049" spans="2:51" s="13" customFormat="1" x14ac:dyDescent="0.3">
      <c r="B1049" s="225"/>
      <c r="C1049" s="226"/>
      <c r="D1049" s="215" t="s">
        <v>417</v>
      </c>
      <c r="E1049" s="227" t="s">
        <v>36</v>
      </c>
      <c r="F1049" s="228" t="s">
        <v>1710</v>
      </c>
      <c r="G1049" s="226"/>
      <c r="H1049" s="229">
        <v>72</v>
      </c>
      <c r="I1049" s="230"/>
      <c r="J1049" s="226"/>
      <c r="K1049" s="226"/>
      <c r="L1049" s="231"/>
      <c r="M1049" s="232"/>
      <c r="N1049" s="233"/>
      <c r="O1049" s="233"/>
      <c r="P1049" s="233"/>
      <c r="Q1049" s="233"/>
      <c r="R1049" s="233"/>
      <c r="S1049" s="233"/>
      <c r="T1049" s="234"/>
      <c r="AT1049" s="235" t="s">
        <v>417</v>
      </c>
      <c r="AU1049" s="235" t="s">
        <v>87</v>
      </c>
      <c r="AV1049" s="13" t="s">
        <v>87</v>
      </c>
      <c r="AW1049" s="13" t="s">
        <v>43</v>
      </c>
      <c r="AX1049" s="13" t="s">
        <v>79</v>
      </c>
      <c r="AY1049" s="235" t="s">
        <v>406</v>
      </c>
    </row>
    <row r="1050" spans="2:51" s="13" customFormat="1" x14ac:dyDescent="0.3">
      <c r="B1050" s="225"/>
      <c r="C1050" s="226"/>
      <c r="D1050" s="215" t="s">
        <v>417</v>
      </c>
      <c r="E1050" s="227" t="s">
        <v>36</v>
      </c>
      <c r="F1050" s="228" t="s">
        <v>1711</v>
      </c>
      <c r="G1050" s="226"/>
      <c r="H1050" s="229">
        <v>9</v>
      </c>
      <c r="I1050" s="230"/>
      <c r="J1050" s="226"/>
      <c r="K1050" s="226"/>
      <c r="L1050" s="231"/>
      <c r="M1050" s="232"/>
      <c r="N1050" s="233"/>
      <c r="O1050" s="233"/>
      <c r="P1050" s="233"/>
      <c r="Q1050" s="233"/>
      <c r="R1050" s="233"/>
      <c r="S1050" s="233"/>
      <c r="T1050" s="234"/>
      <c r="AT1050" s="235" t="s">
        <v>417</v>
      </c>
      <c r="AU1050" s="235" t="s">
        <v>87</v>
      </c>
      <c r="AV1050" s="13" t="s">
        <v>87</v>
      </c>
      <c r="AW1050" s="13" t="s">
        <v>43</v>
      </c>
      <c r="AX1050" s="13" t="s">
        <v>79</v>
      </c>
      <c r="AY1050" s="235" t="s">
        <v>406</v>
      </c>
    </row>
    <row r="1051" spans="2:51" s="13" customFormat="1" x14ac:dyDescent="0.3">
      <c r="B1051" s="225"/>
      <c r="C1051" s="226"/>
      <c r="D1051" s="215" t="s">
        <v>417</v>
      </c>
      <c r="E1051" s="227" t="s">
        <v>36</v>
      </c>
      <c r="F1051" s="228" t="s">
        <v>1712</v>
      </c>
      <c r="G1051" s="226"/>
      <c r="H1051" s="229">
        <v>29.844999999999999</v>
      </c>
      <c r="I1051" s="230"/>
      <c r="J1051" s="226"/>
      <c r="K1051" s="226"/>
      <c r="L1051" s="231"/>
      <c r="M1051" s="232"/>
      <c r="N1051" s="233"/>
      <c r="O1051" s="233"/>
      <c r="P1051" s="233"/>
      <c r="Q1051" s="233"/>
      <c r="R1051" s="233"/>
      <c r="S1051" s="233"/>
      <c r="T1051" s="234"/>
      <c r="AT1051" s="235" t="s">
        <v>417</v>
      </c>
      <c r="AU1051" s="235" t="s">
        <v>87</v>
      </c>
      <c r="AV1051" s="13" t="s">
        <v>87</v>
      </c>
      <c r="AW1051" s="13" t="s">
        <v>43</v>
      </c>
      <c r="AX1051" s="13" t="s">
        <v>79</v>
      </c>
      <c r="AY1051" s="235" t="s">
        <v>406</v>
      </c>
    </row>
    <row r="1052" spans="2:51" s="15" customFormat="1" x14ac:dyDescent="0.3">
      <c r="B1052" s="254"/>
      <c r="C1052" s="255"/>
      <c r="D1052" s="215" t="s">
        <v>417</v>
      </c>
      <c r="E1052" s="256" t="s">
        <v>36</v>
      </c>
      <c r="F1052" s="257" t="s">
        <v>435</v>
      </c>
      <c r="G1052" s="255"/>
      <c r="H1052" s="258">
        <v>1447.345</v>
      </c>
      <c r="I1052" s="259"/>
      <c r="J1052" s="255"/>
      <c r="K1052" s="255"/>
      <c r="L1052" s="260"/>
      <c r="M1052" s="261"/>
      <c r="N1052" s="262"/>
      <c r="O1052" s="262"/>
      <c r="P1052" s="262"/>
      <c r="Q1052" s="262"/>
      <c r="R1052" s="262"/>
      <c r="S1052" s="262"/>
      <c r="T1052" s="263"/>
      <c r="AT1052" s="264" t="s">
        <v>417</v>
      </c>
      <c r="AU1052" s="264" t="s">
        <v>87</v>
      </c>
      <c r="AV1052" s="15" t="s">
        <v>94</v>
      </c>
      <c r="AW1052" s="15" t="s">
        <v>43</v>
      </c>
      <c r="AX1052" s="15" t="s">
        <v>79</v>
      </c>
      <c r="AY1052" s="264" t="s">
        <v>406</v>
      </c>
    </row>
    <row r="1053" spans="2:51" s="12" customFormat="1" x14ac:dyDescent="0.3">
      <c r="B1053" s="213"/>
      <c r="C1053" s="214"/>
      <c r="D1053" s="215" t="s">
        <v>417</v>
      </c>
      <c r="E1053" s="216" t="s">
        <v>36</v>
      </c>
      <c r="F1053" s="217" t="s">
        <v>1668</v>
      </c>
      <c r="G1053" s="214"/>
      <c r="H1053" s="218" t="s">
        <v>36</v>
      </c>
      <c r="I1053" s="219"/>
      <c r="J1053" s="214"/>
      <c r="K1053" s="214"/>
      <c r="L1053" s="220"/>
      <c r="M1053" s="221"/>
      <c r="N1053" s="222"/>
      <c r="O1053" s="222"/>
      <c r="P1053" s="222"/>
      <c r="Q1053" s="222"/>
      <c r="R1053" s="222"/>
      <c r="S1053" s="222"/>
      <c r="T1053" s="223"/>
      <c r="AT1053" s="224" t="s">
        <v>417</v>
      </c>
      <c r="AU1053" s="224" t="s">
        <v>87</v>
      </c>
      <c r="AV1053" s="12" t="s">
        <v>23</v>
      </c>
      <c r="AW1053" s="12" t="s">
        <v>43</v>
      </c>
      <c r="AX1053" s="12" t="s">
        <v>79</v>
      </c>
      <c r="AY1053" s="224" t="s">
        <v>406</v>
      </c>
    </row>
    <row r="1054" spans="2:51" s="13" customFormat="1" x14ac:dyDescent="0.3">
      <c r="B1054" s="225"/>
      <c r="C1054" s="226"/>
      <c r="D1054" s="215" t="s">
        <v>417</v>
      </c>
      <c r="E1054" s="227" t="s">
        <v>36</v>
      </c>
      <c r="F1054" s="228" t="s">
        <v>1713</v>
      </c>
      <c r="G1054" s="226"/>
      <c r="H1054" s="229">
        <v>760.5</v>
      </c>
      <c r="I1054" s="230"/>
      <c r="J1054" s="226"/>
      <c r="K1054" s="226"/>
      <c r="L1054" s="231"/>
      <c r="M1054" s="232"/>
      <c r="N1054" s="233"/>
      <c r="O1054" s="233"/>
      <c r="P1054" s="233"/>
      <c r="Q1054" s="233"/>
      <c r="R1054" s="233"/>
      <c r="S1054" s="233"/>
      <c r="T1054" s="234"/>
      <c r="AT1054" s="235" t="s">
        <v>417</v>
      </c>
      <c r="AU1054" s="235" t="s">
        <v>87</v>
      </c>
      <c r="AV1054" s="13" t="s">
        <v>87</v>
      </c>
      <c r="AW1054" s="13" t="s">
        <v>43</v>
      </c>
      <c r="AX1054" s="13" t="s">
        <v>79</v>
      </c>
      <c r="AY1054" s="235" t="s">
        <v>406</v>
      </c>
    </row>
    <row r="1055" spans="2:51" s="15" customFormat="1" x14ac:dyDescent="0.3">
      <c r="B1055" s="254"/>
      <c r="C1055" s="255"/>
      <c r="D1055" s="215" t="s">
        <v>417</v>
      </c>
      <c r="E1055" s="256" t="s">
        <v>36</v>
      </c>
      <c r="F1055" s="257" t="s">
        <v>435</v>
      </c>
      <c r="G1055" s="255"/>
      <c r="H1055" s="258">
        <v>760.5</v>
      </c>
      <c r="I1055" s="259"/>
      <c r="J1055" s="255"/>
      <c r="K1055" s="255"/>
      <c r="L1055" s="260"/>
      <c r="M1055" s="261"/>
      <c r="N1055" s="262"/>
      <c r="O1055" s="262"/>
      <c r="P1055" s="262"/>
      <c r="Q1055" s="262"/>
      <c r="R1055" s="262"/>
      <c r="S1055" s="262"/>
      <c r="T1055" s="263"/>
      <c r="AT1055" s="264" t="s">
        <v>417</v>
      </c>
      <c r="AU1055" s="264" t="s">
        <v>87</v>
      </c>
      <c r="AV1055" s="15" t="s">
        <v>94</v>
      </c>
      <c r="AW1055" s="15" t="s">
        <v>43</v>
      </c>
      <c r="AX1055" s="15" t="s">
        <v>79</v>
      </c>
      <c r="AY1055" s="264" t="s">
        <v>406</v>
      </c>
    </row>
    <row r="1056" spans="2:51" s="12" customFormat="1" x14ac:dyDescent="0.3">
      <c r="B1056" s="213"/>
      <c r="C1056" s="214"/>
      <c r="D1056" s="215" t="s">
        <v>417</v>
      </c>
      <c r="E1056" s="216" t="s">
        <v>36</v>
      </c>
      <c r="F1056" s="217" t="s">
        <v>1682</v>
      </c>
      <c r="G1056" s="214"/>
      <c r="H1056" s="218" t="s">
        <v>36</v>
      </c>
      <c r="I1056" s="219"/>
      <c r="J1056" s="214"/>
      <c r="K1056" s="214"/>
      <c r="L1056" s="220"/>
      <c r="M1056" s="221"/>
      <c r="N1056" s="222"/>
      <c r="O1056" s="222"/>
      <c r="P1056" s="222"/>
      <c r="Q1056" s="222"/>
      <c r="R1056" s="222"/>
      <c r="S1056" s="222"/>
      <c r="T1056" s="223"/>
      <c r="AT1056" s="224" t="s">
        <v>417</v>
      </c>
      <c r="AU1056" s="224" t="s">
        <v>87</v>
      </c>
      <c r="AV1056" s="12" t="s">
        <v>23</v>
      </c>
      <c r="AW1056" s="12" t="s">
        <v>43</v>
      </c>
      <c r="AX1056" s="12" t="s">
        <v>79</v>
      </c>
      <c r="AY1056" s="224" t="s">
        <v>406</v>
      </c>
    </row>
    <row r="1057" spans="2:65" s="13" customFormat="1" x14ac:dyDescent="0.3">
      <c r="B1057" s="225"/>
      <c r="C1057" s="226"/>
      <c r="D1057" s="215" t="s">
        <v>417</v>
      </c>
      <c r="E1057" s="227" t="s">
        <v>36</v>
      </c>
      <c r="F1057" s="228" t="s">
        <v>1714</v>
      </c>
      <c r="G1057" s="226"/>
      <c r="H1057" s="229">
        <v>-2.6019999999999999</v>
      </c>
      <c r="I1057" s="230"/>
      <c r="J1057" s="226"/>
      <c r="K1057" s="226"/>
      <c r="L1057" s="231"/>
      <c r="M1057" s="232"/>
      <c r="N1057" s="233"/>
      <c r="O1057" s="233"/>
      <c r="P1057" s="233"/>
      <c r="Q1057" s="233"/>
      <c r="R1057" s="233"/>
      <c r="S1057" s="233"/>
      <c r="T1057" s="234"/>
      <c r="AT1057" s="235" t="s">
        <v>417</v>
      </c>
      <c r="AU1057" s="235" t="s">
        <v>87</v>
      </c>
      <c r="AV1057" s="13" t="s">
        <v>87</v>
      </c>
      <c r="AW1057" s="13" t="s">
        <v>43</v>
      </c>
      <c r="AX1057" s="13" t="s">
        <v>79</v>
      </c>
      <c r="AY1057" s="235" t="s">
        <v>406</v>
      </c>
    </row>
    <row r="1058" spans="2:65" s="15" customFormat="1" x14ac:dyDescent="0.3">
      <c r="B1058" s="254"/>
      <c r="C1058" s="255"/>
      <c r="D1058" s="215" t="s">
        <v>417</v>
      </c>
      <c r="E1058" s="256" t="s">
        <v>36</v>
      </c>
      <c r="F1058" s="257" t="s">
        <v>435</v>
      </c>
      <c r="G1058" s="255"/>
      <c r="H1058" s="258">
        <v>-2.6019999999999999</v>
      </c>
      <c r="I1058" s="259"/>
      <c r="J1058" s="255"/>
      <c r="K1058" s="255"/>
      <c r="L1058" s="260"/>
      <c r="M1058" s="261"/>
      <c r="N1058" s="262"/>
      <c r="O1058" s="262"/>
      <c r="P1058" s="262"/>
      <c r="Q1058" s="262"/>
      <c r="R1058" s="262"/>
      <c r="S1058" s="262"/>
      <c r="T1058" s="263"/>
      <c r="AT1058" s="264" t="s">
        <v>417</v>
      </c>
      <c r="AU1058" s="264" t="s">
        <v>87</v>
      </c>
      <c r="AV1058" s="15" t="s">
        <v>94</v>
      </c>
      <c r="AW1058" s="15" t="s">
        <v>43</v>
      </c>
      <c r="AX1058" s="15" t="s">
        <v>79</v>
      </c>
      <c r="AY1058" s="264" t="s">
        <v>406</v>
      </c>
    </row>
    <row r="1059" spans="2:65" s="12" customFormat="1" x14ac:dyDescent="0.3">
      <c r="B1059" s="213"/>
      <c r="C1059" s="214"/>
      <c r="D1059" s="215" t="s">
        <v>417</v>
      </c>
      <c r="E1059" s="216" t="s">
        <v>36</v>
      </c>
      <c r="F1059" s="217" t="s">
        <v>1693</v>
      </c>
      <c r="G1059" s="214"/>
      <c r="H1059" s="218" t="s">
        <v>36</v>
      </c>
      <c r="I1059" s="219"/>
      <c r="J1059" s="214"/>
      <c r="K1059" s="214"/>
      <c r="L1059" s="220"/>
      <c r="M1059" s="221"/>
      <c r="N1059" s="222"/>
      <c r="O1059" s="222"/>
      <c r="P1059" s="222"/>
      <c r="Q1059" s="222"/>
      <c r="R1059" s="222"/>
      <c r="S1059" s="222"/>
      <c r="T1059" s="223"/>
      <c r="AT1059" s="224" t="s">
        <v>417</v>
      </c>
      <c r="AU1059" s="224" t="s">
        <v>87</v>
      </c>
      <c r="AV1059" s="12" t="s">
        <v>23</v>
      </c>
      <c r="AW1059" s="12" t="s">
        <v>43</v>
      </c>
      <c r="AX1059" s="12" t="s">
        <v>79</v>
      </c>
      <c r="AY1059" s="224" t="s">
        <v>406</v>
      </c>
    </row>
    <row r="1060" spans="2:65" s="12" customFormat="1" x14ac:dyDescent="0.3">
      <c r="B1060" s="213"/>
      <c r="C1060" s="214"/>
      <c r="D1060" s="215" t="s">
        <v>417</v>
      </c>
      <c r="E1060" s="216" t="s">
        <v>36</v>
      </c>
      <c r="F1060" s="217" t="s">
        <v>1341</v>
      </c>
      <c r="G1060" s="214"/>
      <c r="H1060" s="218" t="s">
        <v>36</v>
      </c>
      <c r="I1060" s="219"/>
      <c r="J1060" s="214"/>
      <c r="K1060" s="214"/>
      <c r="L1060" s="220"/>
      <c r="M1060" s="221"/>
      <c r="N1060" s="222"/>
      <c r="O1060" s="222"/>
      <c r="P1060" s="222"/>
      <c r="Q1060" s="222"/>
      <c r="R1060" s="222"/>
      <c r="S1060" s="222"/>
      <c r="T1060" s="223"/>
      <c r="AT1060" s="224" t="s">
        <v>417</v>
      </c>
      <c r="AU1060" s="224" t="s">
        <v>87</v>
      </c>
      <c r="AV1060" s="12" t="s">
        <v>23</v>
      </c>
      <c r="AW1060" s="12" t="s">
        <v>43</v>
      </c>
      <c r="AX1060" s="12" t="s">
        <v>79</v>
      </c>
      <c r="AY1060" s="224" t="s">
        <v>406</v>
      </c>
    </row>
    <row r="1061" spans="2:65" s="13" customFormat="1" x14ac:dyDescent="0.3">
      <c r="B1061" s="225"/>
      <c r="C1061" s="226"/>
      <c r="D1061" s="215" t="s">
        <v>417</v>
      </c>
      <c r="E1061" s="227" t="s">
        <v>36</v>
      </c>
      <c r="F1061" s="228" t="s">
        <v>1715</v>
      </c>
      <c r="G1061" s="226"/>
      <c r="H1061" s="229">
        <v>43.24</v>
      </c>
      <c r="I1061" s="230"/>
      <c r="J1061" s="226"/>
      <c r="K1061" s="226"/>
      <c r="L1061" s="231"/>
      <c r="M1061" s="232"/>
      <c r="N1061" s="233"/>
      <c r="O1061" s="233"/>
      <c r="P1061" s="233"/>
      <c r="Q1061" s="233"/>
      <c r="R1061" s="233"/>
      <c r="S1061" s="233"/>
      <c r="T1061" s="234"/>
      <c r="AT1061" s="235" t="s">
        <v>417</v>
      </c>
      <c r="AU1061" s="235" t="s">
        <v>87</v>
      </c>
      <c r="AV1061" s="13" t="s">
        <v>87</v>
      </c>
      <c r="AW1061" s="13" t="s">
        <v>43</v>
      </c>
      <c r="AX1061" s="13" t="s">
        <v>79</v>
      </c>
      <c r="AY1061" s="235" t="s">
        <v>406</v>
      </c>
    </row>
    <row r="1062" spans="2:65" s="13" customFormat="1" x14ac:dyDescent="0.3">
      <c r="B1062" s="225"/>
      <c r="C1062" s="226"/>
      <c r="D1062" s="215" t="s">
        <v>417</v>
      </c>
      <c r="E1062" s="227" t="s">
        <v>36</v>
      </c>
      <c r="F1062" s="228" t="s">
        <v>1716</v>
      </c>
      <c r="G1062" s="226"/>
      <c r="H1062" s="229">
        <v>73.790000000000006</v>
      </c>
      <c r="I1062" s="230"/>
      <c r="J1062" s="226"/>
      <c r="K1062" s="226"/>
      <c r="L1062" s="231"/>
      <c r="M1062" s="232"/>
      <c r="N1062" s="233"/>
      <c r="O1062" s="233"/>
      <c r="P1062" s="233"/>
      <c r="Q1062" s="233"/>
      <c r="R1062" s="233"/>
      <c r="S1062" s="233"/>
      <c r="T1062" s="234"/>
      <c r="AT1062" s="235" t="s">
        <v>417</v>
      </c>
      <c r="AU1062" s="235" t="s">
        <v>87</v>
      </c>
      <c r="AV1062" s="13" t="s">
        <v>87</v>
      </c>
      <c r="AW1062" s="13" t="s">
        <v>43</v>
      </c>
      <c r="AX1062" s="13" t="s">
        <v>79</v>
      </c>
      <c r="AY1062" s="235" t="s">
        <v>406</v>
      </c>
    </row>
    <row r="1063" spans="2:65" s="12" customFormat="1" x14ac:dyDescent="0.3">
      <c r="B1063" s="213"/>
      <c r="C1063" s="214"/>
      <c r="D1063" s="215" t="s">
        <v>417</v>
      </c>
      <c r="E1063" s="216" t="s">
        <v>36</v>
      </c>
      <c r="F1063" s="217" t="s">
        <v>1343</v>
      </c>
      <c r="G1063" s="214"/>
      <c r="H1063" s="218" t="s">
        <v>36</v>
      </c>
      <c r="I1063" s="219"/>
      <c r="J1063" s="214"/>
      <c r="K1063" s="214"/>
      <c r="L1063" s="220"/>
      <c r="M1063" s="221"/>
      <c r="N1063" s="222"/>
      <c r="O1063" s="222"/>
      <c r="P1063" s="222"/>
      <c r="Q1063" s="222"/>
      <c r="R1063" s="222"/>
      <c r="S1063" s="222"/>
      <c r="T1063" s="223"/>
      <c r="AT1063" s="224" t="s">
        <v>417</v>
      </c>
      <c r="AU1063" s="224" t="s">
        <v>87</v>
      </c>
      <c r="AV1063" s="12" t="s">
        <v>23</v>
      </c>
      <c r="AW1063" s="12" t="s">
        <v>43</v>
      </c>
      <c r="AX1063" s="12" t="s">
        <v>79</v>
      </c>
      <c r="AY1063" s="224" t="s">
        <v>406</v>
      </c>
    </row>
    <row r="1064" spans="2:65" s="13" customFormat="1" x14ac:dyDescent="0.3">
      <c r="B1064" s="225"/>
      <c r="C1064" s="226"/>
      <c r="D1064" s="215" t="s">
        <v>417</v>
      </c>
      <c r="E1064" s="227" t="s">
        <v>36</v>
      </c>
      <c r="F1064" s="228" t="s">
        <v>1717</v>
      </c>
      <c r="G1064" s="226"/>
      <c r="H1064" s="229">
        <v>129.72</v>
      </c>
      <c r="I1064" s="230"/>
      <c r="J1064" s="226"/>
      <c r="K1064" s="226"/>
      <c r="L1064" s="231"/>
      <c r="M1064" s="232"/>
      <c r="N1064" s="233"/>
      <c r="O1064" s="233"/>
      <c r="P1064" s="233"/>
      <c r="Q1064" s="233"/>
      <c r="R1064" s="233"/>
      <c r="S1064" s="233"/>
      <c r="T1064" s="234"/>
      <c r="AT1064" s="235" t="s">
        <v>417</v>
      </c>
      <c r="AU1064" s="235" t="s">
        <v>87</v>
      </c>
      <c r="AV1064" s="13" t="s">
        <v>87</v>
      </c>
      <c r="AW1064" s="13" t="s">
        <v>43</v>
      </c>
      <c r="AX1064" s="13" t="s">
        <v>79</v>
      </c>
      <c r="AY1064" s="235" t="s">
        <v>406</v>
      </c>
    </row>
    <row r="1065" spans="2:65" s="14" customFormat="1" x14ac:dyDescent="0.3">
      <c r="B1065" s="236"/>
      <c r="C1065" s="237"/>
      <c r="D1065" s="247" t="s">
        <v>417</v>
      </c>
      <c r="E1065" s="248" t="s">
        <v>223</v>
      </c>
      <c r="F1065" s="249" t="s">
        <v>421</v>
      </c>
      <c r="G1065" s="237"/>
      <c r="H1065" s="250">
        <v>2618.5729999999999</v>
      </c>
      <c r="I1065" s="241"/>
      <c r="J1065" s="237"/>
      <c r="K1065" s="237"/>
      <c r="L1065" s="242"/>
      <c r="M1065" s="243"/>
      <c r="N1065" s="244"/>
      <c r="O1065" s="244"/>
      <c r="P1065" s="244"/>
      <c r="Q1065" s="244"/>
      <c r="R1065" s="244"/>
      <c r="S1065" s="244"/>
      <c r="T1065" s="245"/>
      <c r="AT1065" s="246" t="s">
        <v>417</v>
      </c>
      <c r="AU1065" s="246" t="s">
        <v>87</v>
      </c>
      <c r="AV1065" s="14" t="s">
        <v>415</v>
      </c>
      <c r="AW1065" s="14" t="s">
        <v>43</v>
      </c>
      <c r="AX1065" s="14" t="s">
        <v>23</v>
      </c>
      <c r="AY1065" s="246" t="s">
        <v>406</v>
      </c>
    </row>
    <row r="1066" spans="2:65" s="1" customFormat="1" ht="31.5" customHeight="1" x14ac:dyDescent="0.3">
      <c r="B1066" s="37"/>
      <c r="C1066" s="201" t="s">
        <v>1718</v>
      </c>
      <c r="D1066" s="201" t="s">
        <v>410</v>
      </c>
      <c r="E1066" s="202" t="s">
        <v>1719</v>
      </c>
      <c r="F1066" s="203" t="s">
        <v>1720</v>
      </c>
      <c r="G1066" s="204" t="s">
        <v>466</v>
      </c>
      <c r="H1066" s="205">
        <v>2618.5729999999999</v>
      </c>
      <c r="I1066" s="206"/>
      <c r="J1066" s="207">
        <f>ROUND(I1066*H1066,2)</f>
        <v>0</v>
      </c>
      <c r="K1066" s="203" t="s">
        <v>414</v>
      </c>
      <c r="L1066" s="57"/>
      <c r="M1066" s="208" t="s">
        <v>36</v>
      </c>
      <c r="N1066" s="209" t="s">
        <v>50</v>
      </c>
      <c r="O1066" s="38"/>
      <c r="P1066" s="210">
        <f>O1066*H1066</f>
        <v>0</v>
      </c>
      <c r="Q1066" s="210">
        <v>0</v>
      </c>
      <c r="R1066" s="210">
        <f>Q1066*H1066</f>
        <v>0</v>
      </c>
      <c r="S1066" s="210">
        <v>0</v>
      </c>
      <c r="T1066" s="211">
        <f>S1066*H1066</f>
        <v>0</v>
      </c>
      <c r="AR1066" s="19" t="s">
        <v>415</v>
      </c>
      <c r="AT1066" s="19" t="s">
        <v>410</v>
      </c>
      <c r="AU1066" s="19" t="s">
        <v>87</v>
      </c>
      <c r="AY1066" s="19" t="s">
        <v>406</v>
      </c>
      <c r="BE1066" s="212">
        <f>IF(N1066="základní",J1066,0)</f>
        <v>0</v>
      </c>
      <c r="BF1066" s="212">
        <f>IF(N1066="snížená",J1066,0)</f>
        <v>0</v>
      </c>
      <c r="BG1066" s="212">
        <f>IF(N1066="zákl. přenesená",J1066,0)</f>
        <v>0</v>
      </c>
      <c r="BH1066" s="212">
        <f>IF(N1066="sníž. přenesená",J1066,0)</f>
        <v>0</v>
      </c>
      <c r="BI1066" s="212">
        <f>IF(N1066="nulová",J1066,0)</f>
        <v>0</v>
      </c>
      <c r="BJ1066" s="19" t="s">
        <v>23</v>
      </c>
      <c r="BK1066" s="212">
        <f>ROUND(I1066*H1066,2)</f>
        <v>0</v>
      </c>
      <c r="BL1066" s="19" t="s">
        <v>415</v>
      </c>
      <c r="BM1066" s="19" t="s">
        <v>1721</v>
      </c>
    </row>
    <row r="1067" spans="2:65" s="1" customFormat="1" ht="31.5" customHeight="1" x14ac:dyDescent="0.3">
      <c r="B1067" s="37"/>
      <c r="C1067" s="201" t="s">
        <v>1722</v>
      </c>
      <c r="D1067" s="201" t="s">
        <v>410</v>
      </c>
      <c r="E1067" s="202" t="s">
        <v>1723</v>
      </c>
      <c r="F1067" s="203" t="s">
        <v>1724</v>
      </c>
      <c r="G1067" s="204" t="s">
        <v>466</v>
      </c>
      <c r="H1067" s="205">
        <v>2983.8960000000002</v>
      </c>
      <c r="I1067" s="206"/>
      <c r="J1067" s="207">
        <f>ROUND(I1067*H1067,2)</f>
        <v>0</v>
      </c>
      <c r="K1067" s="203" t="s">
        <v>36</v>
      </c>
      <c r="L1067" s="57"/>
      <c r="M1067" s="208" t="s">
        <v>36</v>
      </c>
      <c r="N1067" s="209" t="s">
        <v>50</v>
      </c>
      <c r="O1067" s="38"/>
      <c r="P1067" s="210">
        <f>O1067*H1067</f>
        <v>0</v>
      </c>
      <c r="Q1067" s="210">
        <v>2.65E-3</v>
      </c>
      <c r="R1067" s="210">
        <f>Q1067*H1067</f>
        <v>7.9073244000000003</v>
      </c>
      <c r="S1067" s="210">
        <v>0</v>
      </c>
      <c r="T1067" s="211">
        <f>S1067*H1067</f>
        <v>0</v>
      </c>
      <c r="AR1067" s="19" t="s">
        <v>415</v>
      </c>
      <c r="AT1067" s="19" t="s">
        <v>410</v>
      </c>
      <c r="AU1067" s="19" t="s">
        <v>87</v>
      </c>
      <c r="AY1067" s="19" t="s">
        <v>406</v>
      </c>
      <c r="BE1067" s="212">
        <f>IF(N1067="základní",J1067,0)</f>
        <v>0</v>
      </c>
      <c r="BF1067" s="212">
        <f>IF(N1067="snížená",J1067,0)</f>
        <v>0</v>
      </c>
      <c r="BG1067" s="212">
        <f>IF(N1067="zákl. přenesená",J1067,0)</f>
        <v>0</v>
      </c>
      <c r="BH1067" s="212">
        <f>IF(N1067="sníž. přenesená",J1067,0)</f>
        <v>0</v>
      </c>
      <c r="BI1067" s="212">
        <f>IF(N1067="nulová",J1067,0)</f>
        <v>0</v>
      </c>
      <c r="BJ1067" s="19" t="s">
        <v>23</v>
      </c>
      <c r="BK1067" s="212">
        <f>ROUND(I1067*H1067,2)</f>
        <v>0</v>
      </c>
      <c r="BL1067" s="19" t="s">
        <v>415</v>
      </c>
      <c r="BM1067" s="19" t="s">
        <v>1725</v>
      </c>
    </row>
    <row r="1068" spans="2:65" s="12" customFormat="1" x14ac:dyDescent="0.3">
      <c r="B1068" s="213"/>
      <c r="C1068" s="214"/>
      <c r="D1068" s="215" t="s">
        <v>417</v>
      </c>
      <c r="E1068" s="216" t="s">
        <v>36</v>
      </c>
      <c r="F1068" s="217" t="s">
        <v>1200</v>
      </c>
      <c r="G1068" s="214"/>
      <c r="H1068" s="218" t="s">
        <v>36</v>
      </c>
      <c r="I1068" s="219"/>
      <c r="J1068" s="214"/>
      <c r="K1068" s="214"/>
      <c r="L1068" s="220"/>
      <c r="M1068" s="221"/>
      <c r="N1068" s="222"/>
      <c r="O1068" s="222"/>
      <c r="P1068" s="222"/>
      <c r="Q1068" s="222"/>
      <c r="R1068" s="222"/>
      <c r="S1068" s="222"/>
      <c r="T1068" s="223"/>
      <c r="AT1068" s="224" t="s">
        <v>417</v>
      </c>
      <c r="AU1068" s="224" t="s">
        <v>87</v>
      </c>
      <c r="AV1068" s="12" t="s">
        <v>23</v>
      </c>
      <c r="AW1068" s="12" t="s">
        <v>43</v>
      </c>
      <c r="AX1068" s="12" t="s">
        <v>79</v>
      </c>
      <c r="AY1068" s="224" t="s">
        <v>406</v>
      </c>
    </row>
    <row r="1069" spans="2:65" s="12" customFormat="1" x14ac:dyDescent="0.3">
      <c r="B1069" s="213"/>
      <c r="C1069" s="214"/>
      <c r="D1069" s="215" t="s">
        <v>417</v>
      </c>
      <c r="E1069" s="216" t="s">
        <v>36</v>
      </c>
      <c r="F1069" s="217" t="s">
        <v>1657</v>
      </c>
      <c r="G1069" s="214"/>
      <c r="H1069" s="218" t="s">
        <v>36</v>
      </c>
      <c r="I1069" s="219"/>
      <c r="J1069" s="214"/>
      <c r="K1069" s="214"/>
      <c r="L1069" s="220"/>
      <c r="M1069" s="221"/>
      <c r="N1069" s="222"/>
      <c r="O1069" s="222"/>
      <c r="P1069" s="222"/>
      <c r="Q1069" s="222"/>
      <c r="R1069" s="222"/>
      <c r="S1069" s="222"/>
      <c r="T1069" s="223"/>
      <c r="AT1069" s="224" t="s">
        <v>417</v>
      </c>
      <c r="AU1069" s="224" t="s">
        <v>87</v>
      </c>
      <c r="AV1069" s="12" t="s">
        <v>23</v>
      </c>
      <c r="AW1069" s="12" t="s">
        <v>43</v>
      </c>
      <c r="AX1069" s="12" t="s">
        <v>79</v>
      </c>
      <c r="AY1069" s="224" t="s">
        <v>406</v>
      </c>
    </row>
    <row r="1070" spans="2:65" s="13" customFormat="1" x14ac:dyDescent="0.3">
      <c r="B1070" s="225"/>
      <c r="C1070" s="226"/>
      <c r="D1070" s="215" t="s">
        <v>417</v>
      </c>
      <c r="E1070" s="227" t="s">
        <v>36</v>
      </c>
      <c r="F1070" s="228" t="s">
        <v>1702</v>
      </c>
      <c r="G1070" s="226"/>
      <c r="H1070" s="229">
        <v>88.58</v>
      </c>
      <c r="I1070" s="230"/>
      <c r="J1070" s="226"/>
      <c r="K1070" s="226"/>
      <c r="L1070" s="231"/>
      <c r="M1070" s="232"/>
      <c r="N1070" s="233"/>
      <c r="O1070" s="233"/>
      <c r="P1070" s="233"/>
      <c r="Q1070" s="233"/>
      <c r="R1070" s="233"/>
      <c r="S1070" s="233"/>
      <c r="T1070" s="234"/>
      <c r="AT1070" s="235" t="s">
        <v>417</v>
      </c>
      <c r="AU1070" s="235" t="s">
        <v>87</v>
      </c>
      <c r="AV1070" s="13" t="s">
        <v>87</v>
      </c>
      <c r="AW1070" s="13" t="s">
        <v>43</v>
      </c>
      <c r="AX1070" s="13" t="s">
        <v>79</v>
      </c>
      <c r="AY1070" s="235" t="s">
        <v>406</v>
      </c>
    </row>
    <row r="1071" spans="2:65" s="12" customFormat="1" x14ac:dyDescent="0.3">
      <c r="B1071" s="213"/>
      <c r="C1071" s="214"/>
      <c r="D1071" s="215" t="s">
        <v>417</v>
      </c>
      <c r="E1071" s="216" t="s">
        <v>36</v>
      </c>
      <c r="F1071" s="217" t="s">
        <v>1659</v>
      </c>
      <c r="G1071" s="214"/>
      <c r="H1071" s="218" t="s">
        <v>36</v>
      </c>
      <c r="I1071" s="219"/>
      <c r="J1071" s="214"/>
      <c r="K1071" s="214"/>
      <c r="L1071" s="220"/>
      <c r="M1071" s="221"/>
      <c r="N1071" s="222"/>
      <c r="O1071" s="222"/>
      <c r="P1071" s="222"/>
      <c r="Q1071" s="222"/>
      <c r="R1071" s="222"/>
      <c r="S1071" s="222"/>
      <c r="T1071" s="223"/>
      <c r="AT1071" s="224" t="s">
        <v>417</v>
      </c>
      <c r="AU1071" s="224" t="s">
        <v>87</v>
      </c>
      <c r="AV1071" s="12" t="s">
        <v>23</v>
      </c>
      <c r="AW1071" s="12" t="s">
        <v>43</v>
      </c>
      <c r="AX1071" s="12" t="s">
        <v>79</v>
      </c>
      <c r="AY1071" s="224" t="s">
        <v>406</v>
      </c>
    </row>
    <row r="1072" spans="2:65" s="13" customFormat="1" x14ac:dyDescent="0.3">
      <c r="B1072" s="225"/>
      <c r="C1072" s="226"/>
      <c r="D1072" s="215" t="s">
        <v>417</v>
      </c>
      <c r="E1072" s="227" t="s">
        <v>36</v>
      </c>
      <c r="F1072" s="228" t="s">
        <v>1726</v>
      </c>
      <c r="G1072" s="226"/>
      <c r="H1072" s="229">
        <v>150</v>
      </c>
      <c r="I1072" s="230"/>
      <c r="J1072" s="226"/>
      <c r="K1072" s="226"/>
      <c r="L1072" s="231"/>
      <c r="M1072" s="232"/>
      <c r="N1072" s="233"/>
      <c r="O1072" s="233"/>
      <c r="P1072" s="233"/>
      <c r="Q1072" s="233"/>
      <c r="R1072" s="233"/>
      <c r="S1072" s="233"/>
      <c r="T1072" s="234"/>
      <c r="AT1072" s="235" t="s">
        <v>417</v>
      </c>
      <c r="AU1072" s="235" t="s">
        <v>87</v>
      </c>
      <c r="AV1072" s="13" t="s">
        <v>87</v>
      </c>
      <c r="AW1072" s="13" t="s">
        <v>43</v>
      </c>
      <c r="AX1072" s="13" t="s">
        <v>79</v>
      </c>
      <c r="AY1072" s="235" t="s">
        <v>406</v>
      </c>
    </row>
    <row r="1073" spans="2:51" s="13" customFormat="1" x14ac:dyDescent="0.3">
      <c r="B1073" s="225"/>
      <c r="C1073" s="226"/>
      <c r="D1073" s="215" t="s">
        <v>417</v>
      </c>
      <c r="E1073" s="227" t="s">
        <v>36</v>
      </c>
      <c r="F1073" s="228" t="s">
        <v>1727</v>
      </c>
      <c r="G1073" s="226"/>
      <c r="H1073" s="229">
        <v>18</v>
      </c>
      <c r="I1073" s="230"/>
      <c r="J1073" s="226"/>
      <c r="K1073" s="226"/>
      <c r="L1073" s="231"/>
      <c r="M1073" s="232"/>
      <c r="N1073" s="233"/>
      <c r="O1073" s="233"/>
      <c r="P1073" s="233"/>
      <c r="Q1073" s="233"/>
      <c r="R1073" s="233"/>
      <c r="S1073" s="233"/>
      <c r="T1073" s="234"/>
      <c r="AT1073" s="235" t="s">
        <v>417</v>
      </c>
      <c r="AU1073" s="235" t="s">
        <v>87</v>
      </c>
      <c r="AV1073" s="13" t="s">
        <v>87</v>
      </c>
      <c r="AW1073" s="13" t="s">
        <v>43</v>
      </c>
      <c r="AX1073" s="13" t="s">
        <v>79</v>
      </c>
      <c r="AY1073" s="235" t="s">
        <v>406</v>
      </c>
    </row>
    <row r="1074" spans="2:51" s="15" customFormat="1" x14ac:dyDescent="0.3">
      <c r="B1074" s="254"/>
      <c r="C1074" s="255"/>
      <c r="D1074" s="215" t="s">
        <v>417</v>
      </c>
      <c r="E1074" s="256" t="s">
        <v>36</v>
      </c>
      <c r="F1074" s="257" t="s">
        <v>435</v>
      </c>
      <c r="G1074" s="255"/>
      <c r="H1074" s="258">
        <v>256.58</v>
      </c>
      <c r="I1074" s="259"/>
      <c r="J1074" s="255"/>
      <c r="K1074" s="255"/>
      <c r="L1074" s="260"/>
      <c r="M1074" s="261"/>
      <c r="N1074" s="262"/>
      <c r="O1074" s="262"/>
      <c r="P1074" s="262"/>
      <c r="Q1074" s="262"/>
      <c r="R1074" s="262"/>
      <c r="S1074" s="262"/>
      <c r="T1074" s="263"/>
      <c r="AT1074" s="264" t="s">
        <v>417</v>
      </c>
      <c r="AU1074" s="264" t="s">
        <v>87</v>
      </c>
      <c r="AV1074" s="15" t="s">
        <v>94</v>
      </c>
      <c r="AW1074" s="15" t="s">
        <v>43</v>
      </c>
      <c r="AX1074" s="15" t="s">
        <v>79</v>
      </c>
      <c r="AY1074" s="264" t="s">
        <v>406</v>
      </c>
    </row>
    <row r="1075" spans="2:51" s="12" customFormat="1" x14ac:dyDescent="0.3">
      <c r="B1075" s="213"/>
      <c r="C1075" s="214"/>
      <c r="D1075" s="215" t="s">
        <v>417</v>
      </c>
      <c r="E1075" s="216" t="s">
        <v>36</v>
      </c>
      <c r="F1075" s="217" t="s">
        <v>1662</v>
      </c>
      <c r="G1075" s="214"/>
      <c r="H1075" s="218" t="s">
        <v>36</v>
      </c>
      <c r="I1075" s="219"/>
      <c r="J1075" s="214"/>
      <c r="K1075" s="214"/>
      <c r="L1075" s="220"/>
      <c r="M1075" s="221"/>
      <c r="N1075" s="222"/>
      <c r="O1075" s="222"/>
      <c r="P1075" s="222"/>
      <c r="Q1075" s="222"/>
      <c r="R1075" s="222"/>
      <c r="S1075" s="222"/>
      <c r="T1075" s="223"/>
      <c r="AT1075" s="224" t="s">
        <v>417</v>
      </c>
      <c r="AU1075" s="224" t="s">
        <v>87</v>
      </c>
      <c r="AV1075" s="12" t="s">
        <v>23</v>
      </c>
      <c r="AW1075" s="12" t="s">
        <v>43</v>
      </c>
      <c r="AX1075" s="12" t="s">
        <v>79</v>
      </c>
      <c r="AY1075" s="224" t="s">
        <v>406</v>
      </c>
    </row>
    <row r="1076" spans="2:51" s="13" customFormat="1" x14ac:dyDescent="0.3">
      <c r="B1076" s="225"/>
      <c r="C1076" s="226"/>
      <c r="D1076" s="215" t="s">
        <v>417</v>
      </c>
      <c r="E1076" s="227" t="s">
        <v>36</v>
      </c>
      <c r="F1076" s="228" t="s">
        <v>1704</v>
      </c>
      <c r="G1076" s="226"/>
      <c r="H1076" s="229">
        <v>84.5</v>
      </c>
      <c r="I1076" s="230"/>
      <c r="J1076" s="226"/>
      <c r="K1076" s="226"/>
      <c r="L1076" s="231"/>
      <c r="M1076" s="232"/>
      <c r="N1076" s="233"/>
      <c r="O1076" s="233"/>
      <c r="P1076" s="233"/>
      <c r="Q1076" s="233"/>
      <c r="R1076" s="233"/>
      <c r="S1076" s="233"/>
      <c r="T1076" s="234"/>
      <c r="AT1076" s="235" t="s">
        <v>417</v>
      </c>
      <c r="AU1076" s="235" t="s">
        <v>87</v>
      </c>
      <c r="AV1076" s="13" t="s">
        <v>87</v>
      </c>
      <c r="AW1076" s="13" t="s">
        <v>43</v>
      </c>
      <c r="AX1076" s="13" t="s">
        <v>79</v>
      </c>
      <c r="AY1076" s="235" t="s">
        <v>406</v>
      </c>
    </row>
    <row r="1077" spans="2:51" s="13" customFormat="1" x14ac:dyDescent="0.3">
      <c r="B1077" s="225"/>
      <c r="C1077" s="226"/>
      <c r="D1077" s="215" t="s">
        <v>417</v>
      </c>
      <c r="E1077" s="227" t="s">
        <v>36</v>
      </c>
      <c r="F1077" s="228" t="s">
        <v>1705</v>
      </c>
      <c r="G1077" s="226"/>
      <c r="H1077" s="229">
        <v>363</v>
      </c>
      <c r="I1077" s="230"/>
      <c r="J1077" s="226"/>
      <c r="K1077" s="226"/>
      <c r="L1077" s="231"/>
      <c r="M1077" s="232"/>
      <c r="N1077" s="233"/>
      <c r="O1077" s="233"/>
      <c r="P1077" s="233"/>
      <c r="Q1077" s="233"/>
      <c r="R1077" s="233"/>
      <c r="S1077" s="233"/>
      <c r="T1077" s="234"/>
      <c r="AT1077" s="235" t="s">
        <v>417</v>
      </c>
      <c r="AU1077" s="235" t="s">
        <v>87</v>
      </c>
      <c r="AV1077" s="13" t="s">
        <v>87</v>
      </c>
      <c r="AW1077" s="13" t="s">
        <v>43</v>
      </c>
      <c r="AX1077" s="13" t="s">
        <v>79</v>
      </c>
      <c r="AY1077" s="235" t="s">
        <v>406</v>
      </c>
    </row>
    <row r="1078" spans="2:51" s="13" customFormat="1" x14ac:dyDescent="0.3">
      <c r="B1078" s="225"/>
      <c r="C1078" s="226"/>
      <c r="D1078" s="215" t="s">
        <v>417</v>
      </c>
      <c r="E1078" s="227" t="s">
        <v>36</v>
      </c>
      <c r="F1078" s="228" t="s">
        <v>1706</v>
      </c>
      <c r="G1078" s="226"/>
      <c r="H1078" s="229">
        <v>121</v>
      </c>
      <c r="I1078" s="230"/>
      <c r="J1078" s="226"/>
      <c r="K1078" s="226"/>
      <c r="L1078" s="231"/>
      <c r="M1078" s="232"/>
      <c r="N1078" s="233"/>
      <c r="O1078" s="233"/>
      <c r="P1078" s="233"/>
      <c r="Q1078" s="233"/>
      <c r="R1078" s="233"/>
      <c r="S1078" s="233"/>
      <c r="T1078" s="234"/>
      <c r="AT1078" s="235" t="s">
        <v>417</v>
      </c>
      <c r="AU1078" s="235" t="s">
        <v>87</v>
      </c>
      <c r="AV1078" s="13" t="s">
        <v>87</v>
      </c>
      <c r="AW1078" s="13" t="s">
        <v>43</v>
      </c>
      <c r="AX1078" s="13" t="s">
        <v>79</v>
      </c>
      <c r="AY1078" s="235" t="s">
        <v>406</v>
      </c>
    </row>
    <row r="1079" spans="2:51" s="13" customFormat="1" x14ac:dyDescent="0.3">
      <c r="B1079" s="225"/>
      <c r="C1079" s="226"/>
      <c r="D1079" s="215" t="s">
        <v>417</v>
      </c>
      <c r="E1079" s="227" t="s">
        <v>36</v>
      </c>
      <c r="F1079" s="228" t="s">
        <v>1707</v>
      </c>
      <c r="G1079" s="226"/>
      <c r="H1079" s="229">
        <v>363</v>
      </c>
      <c r="I1079" s="230"/>
      <c r="J1079" s="226"/>
      <c r="K1079" s="226"/>
      <c r="L1079" s="231"/>
      <c r="M1079" s="232"/>
      <c r="N1079" s="233"/>
      <c r="O1079" s="233"/>
      <c r="P1079" s="233"/>
      <c r="Q1079" s="233"/>
      <c r="R1079" s="233"/>
      <c r="S1079" s="233"/>
      <c r="T1079" s="234"/>
      <c r="AT1079" s="235" t="s">
        <v>417</v>
      </c>
      <c r="AU1079" s="235" t="s">
        <v>87</v>
      </c>
      <c r="AV1079" s="13" t="s">
        <v>87</v>
      </c>
      <c r="AW1079" s="13" t="s">
        <v>43</v>
      </c>
      <c r="AX1079" s="13" t="s">
        <v>79</v>
      </c>
      <c r="AY1079" s="235" t="s">
        <v>406</v>
      </c>
    </row>
    <row r="1080" spans="2:51" s="13" customFormat="1" x14ac:dyDescent="0.3">
      <c r="B1080" s="225"/>
      <c r="C1080" s="226"/>
      <c r="D1080" s="215" t="s">
        <v>417</v>
      </c>
      <c r="E1080" s="227" t="s">
        <v>36</v>
      </c>
      <c r="F1080" s="228" t="s">
        <v>1708</v>
      </c>
      <c r="G1080" s="226"/>
      <c r="H1080" s="229">
        <v>357</v>
      </c>
      <c r="I1080" s="230"/>
      <c r="J1080" s="226"/>
      <c r="K1080" s="226"/>
      <c r="L1080" s="231"/>
      <c r="M1080" s="232"/>
      <c r="N1080" s="233"/>
      <c r="O1080" s="233"/>
      <c r="P1080" s="233"/>
      <c r="Q1080" s="233"/>
      <c r="R1080" s="233"/>
      <c r="S1080" s="233"/>
      <c r="T1080" s="234"/>
      <c r="AT1080" s="235" t="s">
        <v>417</v>
      </c>
      <c r="AU1080" s="235" t="s">
        <v>87</v>
      </c>
      <c r="AV1080" s="13" t="s">
        <v>87</v>
      </c>
      <c r="AW1080" s="13" t="s">
        <v>43</v>
      </c>
      <c r="AX1080" s="13" t="s">
        <v>79</v>
      </c>
      <c r="AY1080" s="235" t="s">
        <v>406</v>
      </c>
    </row>
    <row r="1081" spans="2:51" s="12" customFormat="1" x14ac:dyDescent="0.3">
      <c r="B1081" s="213"/>
      <c r="C1081" s="214"/>
      <c r="D1081" s="215" t="s">
        <v>417</v>
      </c>
      <c r="E1081" s="216" t="s">
        <v>36</v>
      </c>
      <c r="F1081" s="217" t="s">
        <v>1664</v>
      </c>
      <c r="G1081" s="214"/>
      <c r="H1081" s="218" t="s">
        <v>36</v>
      </c>
      <c r="I1081" s="219"/>
      <c r="J1081" s="214"/>
      <c r="K1081" s="214"/>
      <c r="L1081" s="220"/>
      <c r="M1081" s="221"/>
      <c r="N1081" s="222"/>
      <c r="O1081" s="222"/>
      <c r="P1081" s="222"/>
      <c r="Q1081" s="222"/>
      <c r="R1081" s="222"/>
      <c r="S1081" s="222"/>
      <c r="T1081" s="223"/>
      <c r="AT1081" s="224" t="s">
        <v>417</v>
      </c>
      <c r="AU1081" s="224" t="s">
        <v>87</v>
      </c>
      <c r="AV1081" s="12" t="s">
        <v>23</v>
      </c>
      <c r="AW1081" s="12" t="s">
        <v>43</v>
      </c>
      <c r="AX1081" s="12" t="s">
        <v>79</v>
      </c>
      <c r="AY1081" s="224" t="s">
        <v>406</v>
      </c>
    </row>
    <row r="1082" spans="2:51" s="13" customFormat="1" x14ac:dyDescent="0.3">
      <c r="B1082" s="225"/>
      <c r="C1082" s="226"/>
      <c r="D1082" s="215" t="s">
        <v>417</v>
      </c>
      <c r="E1082" s="227" t="s">
        <v>36</v>
      </c>
      <c r="F1082" s="228" t="s">
        <v>1709</v>
      </c>
      <c r="G1082" s="226"/>
      <c r="H1082" s="229">
        <v>48</v>
      </c>
      <c r="I1082" s="230"/>
      <c r="J1082" s="226"/>
      <c r="K1082" s="226"/>
      <c r="L1082" s="231"/>
      <c r="M1082" s="232"/>
      <c r="N1082" s="233"/>
      <c r="O1082" s="233"/>
      <c r="P1082" s="233"/>
      <c r="Q1082" s="233"/>
      <c r="R1082" s="233"/>
      <c r="S1082" s="233"/>
      <c r="T1082" s="234"/>
      <c r="AT1082" s="235" t="s">
        <v>417</v>
      </c>
      <c r="AU1082" s="235" t="s">
        <v>87</v>
      </c>
      <c r="AV1082" s="13" t="s">
        <v>87</v>
      </c>
      <c r="AW1082" s="13" t="s">
        <v>43</v>
      </c>
      <c r="AX1082" s="13" t="s">
        <v>79</v>
      </c>
      <c r="AY1082" s="235" t="s">
        <v>406</v>
      </c>
    </row>
    <row r="1083" spans="2:51" s="13" customFormat="1" x14ac:dyDescent="0.3">
      <c r="B1083" s="225"/>
      <c r="C1083" s="226"/>
      <c r="D1083" s="215" t="s">
        <v>417</v>
      </c>
      <c r="E1083" s="227" t="s">
        <v>36</v>
      </c>
      <c r="F1083" s="228" t="s">
        <v>1710</v>
      </c>
      <c r="G1083" s="226"/>
      <c r="H1083" s="229">
        <v>72</v>
      </c>
      <c r="I1083" s="230"/>
      <c r="J1083" s="226"/>
      <c r="K1083" s="226"/>
      <c r="L1083" s="231"/>
      <c r="M1083" s="232"/>
      <c r="N1083" s="233"/>
      <c r="O1083" s="233"/>
      <c r="P1083" s="233"/>
      <c r="Q1083" s="233"/>
      <c r="R1083" s="233"/>
      <c r="S1083" s="233"/>
      <c r="T1083" s="234"/>
      <c r="AT1083" s="235" t="s">
        <v>417</v>
      </c>
      <c r="AU1083" s="235" t="s">
        <v>87</v>
      </c>
      <c r="AV1083" s="13" t="s">
        <v>87</v>
      </c>
      <c r="AW1083" s="13" t="s">
        <v>43</v>
      </c>
      <c r="AX1083" s="13" t="s">
        <v>79</v>
      </c>
      <c r="AY1083" s="235" t="s">
        <v>406</v>
      </c>
    </row>
    <row r="1084" spans="2:51" s="13" customFormat="1" x14ac:dyDescent="0.3">
      <c r="B1084" s="225"/>
      <c r="C1084" s="226"/>
      <c r="D1084" s="215" t="s">
        <v>417</v>
      </c>
      <c r="E1084" s="227" t="s">
        <v>36</v>
      </c>
      <c r="F1084" s="228" t="s">
        <v>1711</v>
      </c>
      <c r="G1084" s="226"/>
      <c r="H1084" s="229">
        <v>9</v>
      </c>
      <c r="I1084" s="230"/>
      <c r="J1084" s="226"/>
      <c r="K1084" s="226"/>
      <c r="L1084" s="231"/>
      <c r="M1084" s="232"/>
      <c r="N1084" s="233"/>
      <c r="O1084" s="233"/>
      <c r="P1084" s="233"/>
      <c r="Q1084" s="233"/>
      <c r="R1084" s="233"/>
      <c r="S1084" s="233"/>
      <c r="T1084" s="234"/>
      <c r="AT1084" s="235" t="s">
        <v>417</v>
      </c>
      <c r="AU1084" s="235" t="s">
        <v>87</v>
      </c>
      <c r="AV1084" s="13" t="s">
        <v>87</v>
      </c>
      <c r="AW1084" s="13" t="s">
        <v>43</v>
      </c>
      <c r="AX1084" s="13" t="s">
        <v>79</v>
      </c>
      <c r="AY1084" s="235" t="s">
        <v>406</v>
      </c>
    </row>
    <row r="1085" spans="2:51" s="13" customFormat="1" x14ac:dyDescent="0.3">
      <c r="B1085" s="225"/>
      <c r="C1085" s="226"/>
      <c r="D1085" s="215" t="s">
        <v>417</v>
      </c>
      <c r="E1085" s="227" t="s">
        <v>36</v>
      </c>
      <c r="F1085" s="228" t="s">
        <v>1712</v>
      </c>
      <c r="G1085" s="226"/>
      <c r="H1085" s="229">
        <v>29.844999999999999</v>
      </c>
      <c r="I1085" s="230"/>
      <c r="J1085" s="226"/>
      <c r="K1085" s="226"/>
      <c r="L1085" s="231"/>
      <c r="M1085" s="232"/>
      <c r="N1085" s="233"/>
      <c r="O1085" s="233"/>
      <c r="P1085" s="233"/>
      <c r="Q1085" s="233"/>
      <c r="R1085" s="233"/>
      <c r="S1085" s="233"/>
      <c r="T1085" s="234"/>
      <c r="AT1085" s="235" t="s">
        <v>417</v>
      </c>
      <c r="AU1085" s="235" t="s">
        <v>87</v>
      </c>
      <c r="AV1085" s="13" t="s">
        <v>87</v>
      </c>
      <c r="AW1085" s="13" t="s">
        <v>43</v>
      </c>
      <c r="AX1085" s="13" t="s">
        <v>79</v>
      </c>
      <c r="AY1085" s="235" t="s">
        <v>406</v>
      </c>
    </row>
    <row r="1086" spans="2:51" s="15" customFormat="1" x14ac:dyDescent="0.3">
      <c r="B1086" s="254"/>
      <c r="C1086" s="255"/>
      <c r="D1086" s="215" t="s">
        <v>417</v>
      </c>
      <c r="E1086" s="256" t="s">
        <v>36</v>
      </c>
      <c r="F1086" s="257" t="s">
        <v>435</v>
      </c>
      <c r="G1086" s="255"/>
      <c r="H1086" s="258">
        <v>1447.345</v>
      </c>
      <c r="I1086" s="259"/>
      <c r="J1086" s="255"/>
      <c r="K1086" s="255"/>
      <c r="L1086" s="260"/>
      <c r="M1086" s="261"/>
      <c r="N1086" s="262"/>
      <c r="O1086" s="262"/>
      <c r="P1086" s="262"/>
      <c r="Q1086" s="262"/>
      <c r="R1086" s="262"/>
      <c r="S1086" s="262"/>
      <c r="T1086" s="263"/>
      <c r="AT1086" s="264" t="s">
        <v>417</v>
      </c>
      <c r="AU1086" s="264" t="s">
        <v>87</v>
      </c>
      <c r="AV1086" s="15" t="s">
        <v>94</v>
      </c>
      <c r="AW1086" s="15" t="s">
        <v>43</v>
      </c>
      <c r="AX1086" s="15" t="s">
        <v>79</v>
      </c>
      <c r="AY1086" s="264" t="s">
        <v>406</v>
      </c>
    </row>
    <row r="1087" spans="2:51" s="12" customFormat="1" x14ac:dyDescent="0.3">
      <c r="B1087" s="213"/>
      <c r="C1087" s="214"/>
      <c r="D1087" s="215" t="s">
        <v>417</v>
      </c>
      <c r="E1087" s="216" t="s">
        <v>36</v>
      </c>
      <c r="F1087" s="217" t="s">
        <v>1668</v>
      </c>
      <c r="G1087" s="214"/>
      <c r="H1087" s="218" t="s">
        <v>36</v>
      </c>
      <c r="I1087" s="219"/>
      <c r="J1087" s="214"/>
      <c r="K1087" s="214"/>
      <c r="L1087" s="220"/>
      <c r="M1087" s="221"/>
      <c r="N1087" s="222"/>
      <c r="O1087" s="222"/>
      <c r="P1087" s="222"/>
      <c r="Q1087" s="222"/>
      <c r="R1087" s="222"/>
      <c r="S1087" s="222"/>
      <c r="T1087" s="223"/>
      <c r="AT1087" s="224" t="s">
        <v>417</v>
      </c>
      <c r="AU1087" s="224" t="s">
        <v>87</v>
      </c>
      <c r="AV1087" s="12" t="s">
        <v>23</v>
      </c>
      <c r="AW1087" s="12" t="s">
        <v>43</v>
      </c>
      <c r="AX1087" s="12" t="s">
        <v>79</v>
      </c>
      <c r="AY1087" s="224" t="s">
        <v>406</v>
      </c>
    </row>
    <row r="1088" spans="2:51" s="13" customFormat="1" x14ac:dyDescent="0.3">
      <c r="B1088" s="225"/>
      <c r="C1088" s="226"/>
      <c r="D1088" s="215" t="s">
        <v>417</v>
      </c>
      <c r="E1088" s="227" t="s">
        <v>36</v>
      </c>
      <c r="F1088" s="228" t="s">
        <v>1728</v>
      </c>
      <c r="G1088" s="226"/>
      <c r="H1088" s="229">
        <v>1336</v>
      </c>
      <c r="I1088" s="230"/>
      <c r="J1088" s="226"/>
      <c r="K1088" s="226"/>
      <c r="L1088" s="231"/>
      <c r="M1088" s="232"/>
      <c r="N1088" s="233"/>
      <c r="O1088" s="233"/>
      <c r="P1088" s="233"/>
      <c r="Q1088" s="233"/>
      <c r="R1088" s="233"/>
      <c r="S1088" s="233"/>
      <c r="T1088" s="234"/>
      <c r="AT1088" s="235" t="s">
        <v>417</v>
      </c>
      <c r="AU1088" s="235" t="s">
        <v>87</v>
      </c>
      <c r="AV1088" s="13" t="s">
        <v>87</v>
      </c>
      <c r="AW1088" s="13" t="s">
        <v>43</v>
      </c>
      <c r="AX1088" s="13" t="s">
        <v>79</v>
      </c>
      <c r="AY1088" s="235" t="s">
        <v>406</v>
      </c>
    </row>
    <row r="1089" spans="2:51" s="12" customFormat="1" x14ac:dyDescent="0.3">
      <c r="B1089" s="213"/>
      <c r="C1089" s="214"/>
      <c r="D1089" s="215" t="s">
        <v>417</v>
      </c>
      <c r="E1089" s="216" t="s">
        <v>36</v>
      </c>
      <c r="F1089" s="217" t="s">
        <v>1670</v>
      </c>
      <c r="G1089" s="214"/>
      <c r="H1089" s="218" t="s">
        <v>36</v>
      </c>
      <c r="I1089" s="219"/>
      <c r="J1089" s="214"/>
      <c r="K1089" s="214"/>
      <c r="L1089" s="220"/>
      <c r="M1089" s="221"/>
      <c r="N1089" s="222"/>
      <c r="O1089" s="222"/>
      <c r="P1089" s="222"/>
      <c r="Q1089" s="222"/>
      <c r="R1089" s="222"/>
      <c r="S1089" s="222"/>
      <c r="T1089" s="223"/>
      <c r="AT1089" s="224" t="s">
        <v>417</v>
      </c>
      <c r="AU1089" s="224" t="s">
        <v>87</v>
      </c>
      <c r="AV1089" s="12" t="s">
        <v>23</v>
      </c>
      <c r="AW1089" s="12" t="s">
        <v>43</v>
      </c>
      <c r="AX1089" s="12" t="s">
        <v>79</v>
      </c>
      <c r="AY1089" s="224" t="s">
        <v>406</v>
      </c>
    </row>
    <row r="1090" spans="2:51" s="13" customFormat="1" x14ac:dyDescent="0.3">
      <c r="B1090" s="225"/>
      <c r="C1090" s="226"/>
      <c r="D1090" s="215" t="s">
        <v>417</v>
      </c>
      <c r="E1090" s="227" t="s">
        <v>36</v>
      </c>
      <c r="F1090" s="228" t="s">
        <v>1729</v>
      </c>
      <c r="G1090" s="226"/>
      <c r="H1090" s="229">
        <v>1448</v>
      </c>
      <c r="I1090" s="230"/>
      <c r="J1090" s="226"/>
      <c r="K1090" s="226"/>
      <c r="L1090" s="231"/>
      <c r="M1090" s="232"/>
      <c r="N1090" s="233"/>
      <c r="O1090" s="233"/>
      <c r="P1090" s="233"/>
      <c r="Q1090" s="233"/>
      <c r="R1090" s="233"/>
      <c r="S1090" s="233"/>
      <c r="T1090" s="234"/>
      <c r="AT1090" s="235" t="s">
        <v>417</v>
      </c>
      <c r="AU1090" s="235" t="s">
        <v>87</v>
      </c>
      <c r="AV1090" s="13" t="s">
        <v>87</v>
      </c>
      <c r="AW1090" s="13" t="s">
        <v>43</v>
      </c>
      <c r="AX1090" s="13" t="s">
        <v>79</v>
      </c>
      <c r="AY1090" s="235" t="s">
        <v>406</v>
      </c>
    </row>
    <row r="1091" spans="2:51" s="13" customFormat="1" x14ac:dyDescent="0.3">
      <c r="B1091" s="225"/>
      <c r="C1091" s="226"/>
      <c r="D1091" s="215" t="s">
        <v>417</v>
      </c>
      <c r="E1091" s="227" t="s">
        <v>36</v>
      </c>
      <c r="F1091" s="228" t="s">
        <v>1730</v>
      </c>
      <c r="G1091" s="226"/>
      <c r="H1091" s="229">
        <v>22.5</v>
      </c>
      <c r="I1091" s="230"/>
      <c r="J1091" s="226"/>
      <c r="K1091" s="226"/>
      <c r="L1091" s="231"/>
      <c r="M1091" s="232"/>
      <c r="N1091" s="233"/>
      <c r="O1091" s="233"/>
      <c r="P1091" s="233"/>
      <c r="Q1091" s="233"/>
      <c r="R1091" s="233"/>
      <c r="S1091" s="233"/>
      <c r="T1091" s="234"/>
      <c r="AT1091" s="235" t="s">
        <v>417</v>
      </c>
      <c r="AU1091" s="235" t="s">
        <v>87</v>
      </c>
      <c r="AV1091" s="13" t="s">
        <v>87</v>
      </c>
      <c r="AW1091" s="13" t="s">
        <v>43</v>
      </c>
      <c r="AX1091" s="13" t="s">
        <v>79</v>
      </c>
      <c r="AY1091" s="235" t="s">
        <v>406</v>
      </c>
    </row>
    <row r="1092" spans="2:51" s="13" customFormat="1" x14ac:dyDescent="0.3">
      <c r="B1092" s="225"/>
      <c r="C1092" s="226"/>
      <c r="D1092" s="215" t="s">
        <v>417</v>
      </c>
      <c r="E1092" s="227" t="s">
        <v>36</v>
      </c>
      <c r="F1092" s="228" t="s">
        <v>1731</v>
      </c>
      <c r="G1092" s="226"/>
      <c r="H1092" s="229">
        <v>320</v>
      </c>
      <c r="I1092" s="230"/>
      <c r="J1092" s="226"/>
      <c r="K1092" s="226"/>
      <c r="L1092" s="231"/>
      <c r="M1092" s="232"/>
      <c r="N1092" s="233"/>
      <c r="O1092" s="233"/>
      <c r="P1092" s="233"/>
      <c r="Q1092" s="233"/>
      <c r="R1092" s="233"/>
      <c r="S1092" s="233"/>
      <c r="T1092" s="234"/>
      <c r="AT1092" s="235" t="s">
        <v>417</v>
      </c>
      <c r="AU1092" s="235" t="s">
        <v>87</v>
      </c>
      <c r="AV1092" s="13" t="s">
        <v>87</v>
      </c>
      <c r="AW1092" s="13" t="s">
        <v>43</v>
      </c>
      <c r="AX1092" s="13" t="s">
        <v>79</v>
      </c>
      <c r="AY1092" s="235" t="s">
        <v>406</v>
      </c>
    </row>
    <row r="1093" spans="2:51" s="12" customFormat="1" x14ac:dyDescent="0.3">
      <c r="B1093" s="213"/>
      <c r="C1093" s="214"/>
      <c r="D1093" s="215" t="s">
        <v>417</v>
      </c>
      <c r="E1093" s="216" t="s">
        <v>36</v>
      </c>
      <c r="F1093" s="217" t="s">
        <v>1674</v>
      </c>
      <c r="G1093" s="214"/>
      <c r="H1093" s="218" t="s">
        <v>36</v>
      </c>
      <c r="I1093" s="219"/>
      <c r="J1093" s="214"/>
      <c r="K1093" s="214"/>
      <c r="L1093" s="220"/>
      <c r="M1093" s="221"/>
      <c r="N1093" s="222"/>
      <c r="O1093" s="222"/>
      <c r="P1093" s="222"/>
      <c r="Q1093" s="222"/>
      <c r="R1093" s="222"/>
      <c r="S1093" s="222"/>
      <c r="T1093" s="223"/>
      <c r="AT1093" s="224" t="s">
        <v>417</v>
      </c>
      <c r="AU1093" s="224" t="s">
        <v>87</v>
      </c>
      <c r="AV1093" s="12" t="s">
        <v>23</v>
      </c>
      <c r="AW1093" s="12" t="s">
        <v>43</v>
      </c>
      <c r="AX1093" s="12" t="s">
        <v>79</v>
      </c>
      <c r="AY1093" s="224" t="s">
        <v>406</v>
      </c>
    </row>
    <row r="1094" spans="2:51" s="13" customFormat="1" x14ac:dyDescent="0.3">
      <c r="B1094" s="225"/>
      <c r="C1094" s="226"/>
      <c r="D1094" s="215" t="s">
        <v>417</v>
      </c>
      <c r="E1094" s="227" t="s">
        <v>36</v>
      </c>
      <c r="F1094" s="228" t="s">
        <v>1732</v>
      </c>
      <c r="G1094" s="226"/>
      <c r="H1094" s="229">
        <v>50.4</v>
      </c>
      <c r="I1094" s="230"/>
      <c r="J1094" s="226"/>
      <c r="K1094" s="226"/>
      <c r="L1094" s="231"/>
      <c r="M1094" s="232"/>
      <c r="N1094" s="233"/>
      <c r="O1094" s="233"/>
      <c r="P1094" s="233"/>
      <c r="Q1094" s="233"/>
      <c r="R1094" s="233"/>
      <c r="S1094" s="233"/>
      <c r="T1094" s="234"/>
      <c r="AT1094" s="235" t="s">
        <v>417</v>
      </c>
      <c r="AU1094" s="235" t="s">
        <v>87</v>
      </c>
      <c r="AV1094" s="13" t="s">
        <v>87</v>
      </c>
      <c r="AW1094" s="13" t="s">
        <v>43</v>
      </c>
      <c r="AX1094" s="13" t="s">
        <v>79</v>
      </c>
      <c r="AY1094" s="235" t="s">
        <v>406</v>
      </c>
    </row>
    <row r="1095" spans="2:51" s="13" customFormat="1" x14ac:dyDescent="0.3">
      <c r="B1095" s="225"/>
      <c r="C1095" s="226"/>
      <c r="D1095" s="215" t="s">
        <v>417</v>
      </c>
      <c r="E1095" s="227" t="s">
        <v>36</v>
      </c>
      <c r="F1095" s="228" t="s">
        <v>1733</v>
      </c>
      <c r="G1095" s="226"/>
      <c r="H1095" s="229">
        <v>105.6</v>
      </c>
      <c r="I1095" s="230"/>
      <c r="J1095" s="226"/>
      <c r="K1095" s="226"/>
      <c r="L1095" s="231"/>
      <c r="M1095" s="232"/>
      <c r="N1095" s="233"/>
      <c r="O1095" s="233"/>
      <c r="P1095" s="233"/>
      <c r="Q1095" s="233"/>
      <c r="R1095" s="233"/>
      <c r="S1095" s="233"/>
      <c r="T1095" s="234"/>
      <c r="AT1095" s="235" t="s">
        <v>417</v>
      </c>
      <c r="AU1095" s="235" t="s">
        <v>87</v>
      </c>
      <c r="AV1095" s="13" t="s">
        <v>87</v>
      </c>
      <c r="AW1095" s="13" t="s">
        <v>43</v>
      </c>
      <c r="AX1095" s="13" t="s">
        <v>79</v>
      </c>
      <c r="AY1095" s="235" t="s">
        <v>406</v>
      </c>
    </row>
    <row r="1096" spans="2:51" s="15" customFormat="1" x14ac:dyDescent="0.3">
      <c r="B1096" s="254"/>
      <c r="C1096" s="255"/>
      <c r="D1096" s="215" t="s">
        <v>417</v>
      </c>
      <c r="E1096" s="256" t="s">
        <v>36</v>
      </c>
      <c r="F1096" s="257" t="s">
        <v>435</v>
      </c>
      <c r="G1096" s="255"/>
      <c r="H1096" s="258">
        <v>3282.5</v>
      </c>
      <c r="I1096" s="259"/>
      <c r="J1096" s="255"/>
      <c r="K1096" s="255"/>
      <c r="L1096" s="260"/>
      <c r="M1096" s="261"/>
      <c r="N1096" s="262"/>
      <c r="O1096" s="262"/>
      <c r="P1096" s="262"/>
      <c r="Q1096" s="262"/>
      <c r="R1096" s="262"/>
      <c r="S1096" s="262"/>
      <c r="T1096" s="263"/>
      <c r="AT1096" s="264" t="s">
        <v>417</v>
      </c>
      <c r="AU1096" s="264" t="s">
        <v>87</v>
      </c>
      <c r="AV1096" s="15" t="s">
        <v>94</v>
      </c>
      <c r="AW1096" s="15" t="s">
        <v>43</v>
      </c>
      <c r="AX1096" s="15" t="s">
        <v>79</v>
      </c>
      <c r="AY1096" s="264" t="s">
        <v>406</v>
      </c>
    </row>
    <row r="1097" spans="2:51" s="12" customFormat="1" x14ac:dyDescent="0.3">
      <c r="B1097" s="213"/>
      <c r="C1097" s="214"/>
      <c r="D1097" s="215" t="s">
        <v>417</v>
      </c>
      <c r="E1097" s="216" t="s">
        <v>36</v>
      </c>
      <c r="F1097" s="217" t="s">
        <v>1677</v>
      </c>
      <c r="G1097" s="214"/>
      <c r="H1097" s="218" t="s">
        <v>36</v>
      </c>
      <c r="I1097" s="219"/>
      <c r="J1097" s="214"/>
      <c r="K1097" s="214"/>
      <c r="L1097" s="220"/>
      <c r="M1097" s="221"/>
      <c r="N1097" s="222"/>
      <c r="O1097" s="222"/>
      <c r="P1097" s="222"/>
      <c r="Q1097" s="222"/>
      <c r="R1097" s="222"/>
      <c r="S1097" s="222"/>
      <c r="T1097" s="223"/>
      <c r="AT1097" s="224" t="s">
        <v>417</v>
      </c>
      <c r="AU1097" s="224" t="s">
        <v>87</v>
      </c>
      <c r="AV1097" s="12" t="s">
        <v>23</v>
      </c>
      <c r="AW1097" s="12" t="s">
        <v>43</v>
      </c>
      <c r="AX1097" s="12" t="s">
        <v>79</v>
      </c>
      <c r="AY1097" s="224" t="s">
        <v>406</v>
      </c>
    </row>
    <row r="1098" spans="2:51" s="13" customFormat="1" x14ac:dyDescent="0.3">
      <c r="B1098" s="225"/>
      <c r="C1098" s="226"/>
      <c r="D1098" s="215" t="s">
        <v>417</v>
      </c>
      <c r="E1098" s="227" t="s">
        <v>36</v>
      </c>
      <c r="F1098" s="228" t="s">
        <v>1734</v>
      </c>
      <c r="G1098" s="226"/>
      <c r="H1098" s="229">
        <v>23.4</v>
      </c>
      <c r="I1098" s="230"/>
      <c r="J1098" s="226"/>
      <c r="K1098" s="226"/>
      <c r="L1098" s="231"/>
      <c r="M1098" s="232"/>
      <c r="N1098" s="233"/>
      <c r="O1098" s="233"/>
      <c r="P1098" s="233"/>
      <c r="Q1098" s="233"/>
      <c r="R1098" s="233"/>
      <c r="S1098" s="233"/>
      <c r="T1098" s="234"/>
      <c r="AT1098" s="235" t="s">
        <v>417</v>
      </c>
      <c r="AU1098" s="235" t="s">
        <v>87</v>
      </c>
      <c r="AV1098" s="13" t="s">
        <v>87</v>
      </c>
      <c r="AW1098" s="13" t="s">
        <v>43</v>
      </c>
      <c r="AX1098" s="13" t="s">
        <v>79</v>
      </c>
      <c r="AY1098" s="235" t="s">
        <v>406</v>
      </c>
    </row>
    <row r="1099" spans="2:51" s="13" customFormat="1" x14ac:dyDescent="0.3">
      <c r="B1099" s="225"/>
      <c r="C1099" s="226"/>
      <c r="D1099" s="215" t="s">
        <v>417</v>
      </c>
      <c r="E1099" s="227" t="s">
        <v>36</v>
      </c>
      <c r="F1099" s="228" t="s">
        <v>1735</v>
      </c>
      <c r="G1099" s="226"/>
      <c r="H1099" s="229">
        <v>22</v>
      </c>
      <c r="I1099" s="230"/>
      <c r="J1099" s="226"/>
      <c r="K1099" s="226"/>
      <c r="L1099" s="231"/>
      <c r="M1099" s="232"/>
      <c r="N1099" s="233"/>
      <c r="O1099" s="233"/>
      <c r="P1099" s="233"/>
      <c r="Q1099" s="233"/>
      <c r="R1099" s="233"/>
      <c r="S1099" s="233"/>
      <c r="T1099" s="234"/>
      <c r="AT1099" s="235" t="s">
        <v>417</v>
      </c>
      <c r="AU1099" s="235" t="s">
        <v>87</v>
      </c>
      <c r="AV1099" s="13" t="s">
        <v>87</v>
      </c>
      <c r="AW1099" s="13" t="s">
        <v>43</v>
      </c>
      <c r="AX1099" s="13" t="s">
        <v>79</v>
      </c>
      <c r="AY1099" s="235" t="s">
        <v>406</v>
      </c>
    </row>
    <row r="1100" spans="2:51" s="13" customFormat="1" x14ac:dyDescent="0.3">
      <c r="B1100" s="225"/>
      <c r="C1100" s="226"/>
      <c r="D1100" s="215" t="s">
        <v>417</v>
      </c>
      <c r="E1100" s="227" t="s">
        <v>36</v>
      </c>
      <c r="F1100" s="228" t="s">
        <v>1736</v>
      </c>
      <c r="G1100" s="226"/>
      <c r="H1100" s="229">
        <v>13.2</v>
      </c>
      <c r="I1100" s="230"/>
      <c r="J1100" s="226"/>
      <c r="K1100" s="226"/>
      <c r="L1100" s="231"/>
      <c r="M1100" s="232"/>
      <c r="N1100" s="233"/>
      <c r="O1100" s="233"/>
      <c r="P1100" s="233"/>
      <c r="Q1100" s="233"/>
      <c r="R1100" s="233"/>
      <c r="S1100" s="233"/>
      <c r="T1100" s="234"/>
      <c r="AT1100" s="235" t="s">
        <v>417</v>
      </c>
      <c r="AU1100" s="235" t="s">
        <v>87</v>
      </c>
      <c r="AV1100" s="13" t="s">
        <v>87</v>
      </c>
      <c r="AW1100" s="13" t="s">
        <v>43</v>
      </c>
      <c r="AX1100" s="13" t="s">
        <v>79</v>
      </c>
      <c r="AY1100" s="235" t="s">
        <v>406</v>
      </c>
    </row>
    <row r="1101" spans="2:51" s="13" customFormat="1" x14ac:dyDescent="0.3">
      <c r="B1101" s="225"/>
      <c r="C1101" s="226"/>
      <c r="D1101" s="215" t="s">
        <v>417</v>
      </c>
      <c r="E1101" s="227" t="s">
        <v>36</v>
      </c>
      <c r="F1101" s="228" t="s">
        <v>1737</v>
      </c>
      <c r="G1101" s="226"/>
      <c r="H1101" s="229">
        <v>-14.4</v>
      </c>
      <c r="I1101" s="230"/>
      <c r="J1101" s="226"/>
      <c r="K1101" s="226"/>
      <c r="L1101" s="231"/>
      <c r="M1101" s="232"/>
      <c r="N1101" s="233"/>
      <c r="O1101" s="233"/>
      <c r="P1101" s="233"/>
      <c r="Q1101" s="233"/>
      <c r="R1101" s="233"/>
      <c r="S1101" s="233"/>
      <c r="T1101" s="234"/>
      <c r="AT1101" s="235" t="s">
        <v>417</v>
      </c>
      <c r="AU1101" s="235" t="s">
        <v>87</v>
      </c>
      <c r="AV1101" s="13" t="s">
        <v>87</v>
      </c>
      <c r="AW1101" s="13" t="s">
        <v>43</v>
      </c>
      <c r="AX1101" s="13" t="s">
        <v>79</v>
      </c>
      <c r="AY1101" s="235" t="s">
        <v>406</v>
      </c>
    </row>
    <row r="1102" spans="2:51" s="13" customFormat="1" x14ac:dyDescent="0.3">
      <c r="B1102" s="225"/>
      <c r="C1102" s="226"/>
      <c r="D1102" s="215" t="s">
        <v>417</v>
      </c>
      <c r="E1102" s="227" t="s">
        <v>36</v>
      </c>
      <c r="F1102" s="228" t="s">
        <v>1738</v>
      </c>
      <c r="G1102" s="226"/>
      <c r="H1102" s="229">
        <v>6.5</v>
      </c>
      <c r="I1102" s="230"/>
      <c r="J1102" s="226"/>
      <c r="K1102" s="226"/>
      <c r="L1102" s="231"/>
      <c r="M1102" s="232"/>
      <c r="N1102" s="233"/>
      <c r="O1102" s="233"/>
      <c r="P1102" s="233"/>
      <c r="Q1102" s="233"/>
      <c r="R1102" s="233"/>
      <c r="S1102" s="233"/>
      <c r="T1102" s="234"/>
      <c r="AT1102" s="235" t="s">
        <v>417</v>
      </c>
      <c r="AU1102" s="235" t="s">
        <v>87</v>
      </c>
      <c r="AV1102" s="13" t="s">
        <v>87</v>
      </c>
      <c r="AW1102" s="13" t="s">
        <v>43</v>
      </c>
      <c r="AX1102" s="13" t="s">
        <v>79</v>
      </c>
      <c r="AY1102" s="235" t="s">
        <v>406</v>
      </c>
    </row>
    <row r="1103" spans="2:51" s="13" customFormat="1" x14ac:dyDescent="0.3">
      <c r="B1103" s="225"/>
      <c r="C1103" s="226"/>
      <c r="D1103" s="215" t="s">
        <v>417</v>
      </c>
      <c r="E1103" s="227" t="s">
        <v>36</v>
      </c>
      <c r="F1103" s="228" t="s">
        <v>1739</v>
      </c>
      <c r="G1103" s="226"/>
      <c r="H1103" s="229">
        <v>-3.6</v>
      </c>
      <c r="I1103" s="230"/>
      <c r="J1103" s="226"/>
      <c r="K1103" s="226"/>
      <c r="L1103" s="231"/>
      <c r="M1103" s="232"/>
      <c r="N1103" s="233"/>
      <c r="O1103" s="233"/>
      <c r="P1103" s="233"/>
      <c r="Q1103" s="233"/>
      <c r="R1103" s="233"/>
      <c r="S1103" s="233"/>
      <c r="T1103" s="234"/>
      <c r="AT1103" s="235" t="s">
        <v>417</v>
      </c>
      <c r="AU1103" s="235" t="s">
        <v>87</v>
      </c>
      <c r="AV1103" s="13" t="s">
        <v>87</v>
      </c>
      <c r="AW1103" s="13" t="s">
        <v>43</v>
      </c>
      <c r="AX1103" s="13" t="s">
        <v>79</v>
      </c>
      <c r="AY1103" s="235" t="s">
        <v>406</v>
      </c>
    </row>
    <row r="1104" spans="2:51" s="12" customFormat="1" x14ac:dyDescent="0.3">
      <c r="B1104" s="213"/>
      <c r="C1104" s="214"/>
      <c r="D1104" s="215" t="s">
        <v>417</v>
      </c>
      <c r="E1104" s="216" t="s">
        <v>36</v>
      </c>
      <c r="F1104" s="217" t="s">
        <v>1682</v>
      </c>
      <c r="G1104" s="214"/>
      <c r="H1104" s="218" t="s">
        <v>36</v>
      </c>
      <c r="I1104" s="219"/>
      <c r="J1104" s="214"/>
      <c r="K1104" s="214"/>
      <c r="L1104" s="220"/>
      <c r="M1104" s="221"/>
      <c r="N1104" s="222"/>
      <c r="O1104" s="222"/>
      <c r="P1104" s="222"/>
      <c r="Q1104" s="222"/>
      <c r="R1104" s="222"/>
      <c r="S1104" s="222"/>
      <c r="T1104" s="223"/>
      <c r="AT1104" s="224" t="s">
        <v>417</v>
      </c>
      <c r="AU1104" s="224" t="s">
        <v>87</v>
      </c>
      <c r="AV1104" s="12" t="s">
        <v>23</v>
      </c>
      <c r="AW1104" s="12" t="s">
        <v>43</v>
      </c>
      <c r="AX1104" s="12" t="s">
        <v>79</v>
      </c>
      <c r="AY1104" s="224" t="s">
        <v>406</v>
      </c>
    </row>
    <row r="1105" spans="2:65" s="13" customFormat="1" x14ac:dyDescent="0.3">
      <c r="B1105" s="225"/>
      <c r="C1105" s="226"/>
      <c r="D1105" s="215" t="s">
        <v>417</v>
      </c>
      <c r="E1105" s="227" t="s">
        <v>36</v>
      </c>
      <c r="F1105" s="228" t="s">
        <v>1740</v>
      </c>
      <c r="G1105" s="226"/>
      <c r="H1105" s="229">
        <v>-10.406000000000001</v>
      </c>
      <c r="I1105" s="230"/>
      <c r="J1105" s="226"/>
      <c r="K1105" s="226"/>
      <c r="L1105" s="231"/>
      <c r="M1105" s="232"/>
      <c r="N1105" s="233"/>
      <c r="O1105" s="233"/>
      <c r="P1105" s="233"/>
      <c r="Q1105" s="233"/>
      <c r="R1105" s="233"/>
      <c r="S1105" s="233"/>
      <c r="T1105" s="234"/>
      <c r="AT1105" s="235" t="s">
        <v>417</v>
      </c>
      <c r="AU1105" s="235" t="s">
        <v>87</v>
      </c>
      <c r="AV1105" s="13" t="s">
        <v>87</v>
      </c>
      <c r="AW1105" s="13" t="s">
        <v>43</v>
      </c>
      <c r="AX1105" s="13" t="s">
        <v>79</v>
      </c>
      <c r="AY1105" s="235" t="s">
        <v>406</v>
      </c>
    </row>
    <row r="1106" spans="2:65" s="13" customFormat="1" x14ac:dyDescent="0.3">
      <c r="B1106" s="225"/>
      <c r="C1106" s="226"/>
      <c r="D1106" s="215" t="s">
        <v>417</v>
      </c>
      <c r="E1106" s="227" t="s">
        <v>36</v>
      </c>
      <c r="F1106" s="228" t="s">
        <v>1741</v>
      </c>
      <c r="G1106" s="226"/>
      <c r="H1106" s="229">
        <v>2.7</v>
      </c>
      <c r="I1106" s="230"/>
      <c r="J1106" s="226"/>
      <c r="K1106" s="226"/>
      <c r="L1106" s="231"/>
      <c r="M1106" s="232"/>
      <c r="N1106" s="233"/>
      <c r="O1106" s="233"/>
      <c r="P1106" s="233"/>
      <c r="Q1106" s="233"/>
      <c r="R1106" s="233"/>
      <c r="S1106" s="233"/>
      <c r="T1106" s="234"/>
      <c r="AT1106" s="235" t="s">
        <v>417</v>
      </c>
      <c r="AU1106" s="235" t="s">
        <v>87</v>
      </c>
      <c r="AV1106" s="13" t="s">
        <v>87</v>
      </c>
      <c r="AW1106" s="13" t="s">
        <v>43</v>
      </c>
      <c r="AX1106" s="13" t="s">
        <v>79</v>
      </c>
      <c r="AY1106" s="235" t="s">
        <v>406</v>
      </c>
    </row>
    <row r="1107" spans="2:65" s="13" customFormat="1" x14ac:dyDescent="0.3">
      <c r="B1107" s="225"/>
      <c r="C1107" s="226"/>
      <c r="D1107" s="215" t="s">
        <v>417</v>
      </c>
      <c r="E1107" s="227" t="s">
        <v>36</v>
      </c>
      <c r="F1107" s="228" t="s">
        <v>1742</v>
      </c>
      <c r="G1107" s="226"/>
      <c r="H1107" s="229">
        <v>6.1</v>
      </c>
      <c r="I1107" s="230"/>
      <c r="J1107" s="226"/>
      <c r="K1107" s="226"/>
      <c r="L1107" s="231"/>
      <c r="M1107" s="232"/>
      <c r="N1107" s="233"/>
      <c r="O1107" s="233"/>
      <c r="P1107" s="233"/>
      <c r="Q1107" s="233"/>
      <c r="R1107" s="233"/>
      <c r="S1107" s="233"/>
      <c r="T1107" s="234"/>
      <c r="AT1107" s="235" t="s">
        <v>417</v>
      </c>
      <c r="AU1107" s="235" t="s">
        <v>87</v>
      </c>
      <c r="AV1107" s="13" t="s">
        <v>87</v>
      </c>
      <c r="AW1107" s="13" t="s">
        <v>43</v>
      </c>
      <c r="AX1107" s="13" t="s">
        <v>79</v>
      </c>
      <c r="AY1107" s="235" t="s">
        <v>406</v>
      </c>
    </row>
    <row r="1108" spans="2:65" s="13" customFormat="1" x14ac:dyDescent="0.3">
      <c r="B1108" s="225"/>
      <c r="C1108" s="226"/>
      <c r="D1108" s="215" t="s">
        <v>417</v>
      </c>
      <c r="E1108" s="227" t="s">
        <v>36</v>
      </c>
      <c r="F1108" s="228" t="s">
        <v>1743</v>
      </c>
      <c r="G1108" s="226"/>
      <c r="H1108" s="229">
        <v>43.2</v>
      </c>
      <c r="I1108" s="230"/>
      <c r="J1108" s="226"/>
      <c r="K1108" s="226"/>
      <c r="L1108" s="231"/>
      <c r="M1108" s="232"/>
      <c r="N1108" s="233"/>
      <c r="O1108" s="233"/>
      <c r="P1108" s="233"/>
      <c r="Q1108" s="233"/>
      <c r="R1108" s="233"/>
      <c r="S1108" s="233"/>
      <c r="T1108" s="234"/>
      <c r="AT1108" s="235" t="s">
        <v>417</v>
      </c>
      <c r="AU1108" s="235" t="s">
        <v>87</v>
      </c>
      <c r="AV1108" s="13" t="s">
        <v>87</v>
      </c>
      <c r="AW1108" s="13" t="s">
        <v>43</v>
      </c>
      <c r="AX1108" s="13" t="s">
        <v>79</v>
      </c>
      <c r="AY1108" s="235" t="s">
        <v>406</v>
      </c>
    </row>
    <row r="1109" spans="2:65" s="15" customFormat="1" x14ac:dyDescent="0.3">
      <c r="B1109" s="254"/>
      <c r="C1109" s="255"/>
      <c r="D1109" s="215" t="s">
        <v>417</v>
      </c>
      <c r="E1109" s="256" t="s">
        <v>36</v>
      </c>
      <c r="F1109" s="257" t="s">
        <v>435</v>
      </c>
      <c r="G1109" s="255"/>
      <c r="H1109" s="258">
        <v>88.694000000000003</v>
      </c>
      <c r="I1109" s="259"/>
      <c r="J1109" s="255"/>
      <c r="K1109" s="255"/>
      <c r="L1109" s="260"/>
      <c r="M1109" s="261"/>
      <c r="N1109" s="262"/>
      <c r="O1109" s="262"/>
      <c r="P1109" s="262"/>
      <c r="Q1109" s="262"/>
      <c r="R1109" s="262"/>
      <c r="S1109" s="262"/>
      <c r="T1109" s="263"/>
      <c r="AT1109" s="264" t="s">
        <v>417</v>
      </c>
      <c r="AU1109" s="264" t="s">
        <v>87</v>
      </c>
      <c r="AV1109" s="15" t="s">
        <v>94</v>
      </c>
      <c r="AW1109" s="15" t="s">
        <v>43</v>
      </c>
      <c r="AX1109" s="15" t="s">
        <v>79</v>
      </c>
      <c r="AY1109" s="264" t="s">
        <v>406</v>
      </c>
    </row>
    <row r="1110" spans="2:65" s="12" customFormat="1" x14ac:dyDescent="0.3">
      <c r="B1110" s="213"/>
      <c r="C1110" s="214"/>
      <c r="D1110" s="215" t="s">
        <v>417</v>
      </c>
      <c r="E1110" s="216" t="s">
        <v>36</v>
      </c>
      <c r="F1110" s="217" t="s">
        <v>1693</v>
      </c>
      <c r="G1110" s="214"/>
      <c r="H1110" s="218" t="s">
        <v>36</v>
      </c>
      <c r="I1110" s="219"/>
      <c r="J1110" s="214"/>
      <c r="K1110" s="214"/>
      <c r="L1110" s="220"/>
      <c r="M1110" s="221"/>
      <c r="N1110" s="222"/>
      <c r="O1110" s="222"/>
      <c r="P1110" s="222"/>
      <c r="Q1110" s="222"/>
      <c r="R1110" s="222"/>
      <c r="S1110" s="222"/>
      <c r="T1110" s="223"/>
      <c r="AT1110" s="224" t="s">
        <v>417</v>
      </c>
      <c r="AU1110" s="224" t="s">
        <v>87</v>
      </c>
      <c r="AV1110" s="12" t="s">
        <v>23</v>
      </c>
      <c r="AW1110" s="12" t="s">
        <v>43</v>
      </c>
      <c r="AX1110" s="12" t="s">
        <v>79</v>
      </c>
      <c r="AY1110" s="224" t="s">
        <v>406</v>
      </c>
    </row>
    <row r="1111" spans="2:65" s="12" customFormat="1" x14ac:dyDescent="0.3">
      <c r="B1111" s="213"/>
      <c r="C1111" s="214"/>
      <c r="D1111" s="215" t="s">
        <v>417</v>
      </c>
      <c r="E1111" s="216" t="s">
        <v>36</v>
      </c>
      <c r="F1111" s="217" t="s">
        <v>1341</v>
      </c>
      <c r="G1111" s="214"/>
      <c r="H1111" s="218" t="s">
        <v>36</v>
      </c>
      <c r="I1111" s="219"/>
      <c r="J1111" s="214"/>
      <c r="K1111" s="214"/>
      <c r="L1111" s="220"/>
      <c r="M1111" s="221"/>
      <c r="N1111" s="222"/>
      <c r="O1111" s="222"/>
      <c r="P1111" s="222"/>
      <c r="Q1111" s="222"/>
      <c r="R1111" s="222"/>
      <c r="S1111" s="222"/>
      <c r="T1111" s="223"/>
      <c r="AT1111" s="224" t="s">
        <v>417</v>
      </c>
      <c r="AU1111" s="224" t="s">
        <v>87</v>
      </c>
      <c r="AV1111" s="12" t="s">
        <v>23</v>
      </c>
      <c r="AW1111" s="12" t="s">
        <v>43</v>
      </c>
      <c r="AX1111" s="12" t="s">
        <v>79</v>
      </c>
      <c r="AY1111" s="224" t="s">
        <v>406</v>
      </c>
    </row>
    <row r="1112" spans="2:65" s="13" customFormat="1" x14ac:dyDescent="0.3">
      <c r="B1112" s="225"/>
      <c r="C1112" s="226"/>
      <c r="D1112" s="215" t="s">
        <v>417</v>
      </c>
      <c r="E1112" s="227" t="s">
        <v>36</v>
      </c>
      <c r="F1112" s="228" t="s">
        <v>1744</v>
      </c>
      <c r="G1112" s="226"/>
      <c r="H1112" s="229">
        <v>91.16</v>
      </c>
      <c r="I1112" s="230"/>
      <c r="J1112" s="226"/>
      <c r="K1112" s="226"/>
      <c r="L1112" s="231"/>
      <c r="M1112" s="232"/>
      <c r="N1112" s="233"/>
      <c r="O1112" s="233"/>
      <c r="P1112" s="233"/>
      <c r="Q1112" s="233"/>
      <c r="R1112" s="233"/>
      <c r="S1112" s="233"/>
      <c r="T1112" s="234"/>
      <c r="AT1112" s="235" t="s">
        <v>417</v>
      </c>
      <c r="AU1112" s="235" t="s">
        <v>87</v>
      </c>
      <c r="AV1112" s="13" t="s">
        <v>87</v>
      </c>
      <c r="AW1112" s="13" t="s">
        <v>43</v>
      </c>
      <c r="AX1112" s="13" t="s">
        <v>79</v>
      </c>
      <c r="AY1112" s="235" t="s">
        <v>406</v>
      </c>
    </row>
    <row r="1113" spans="2:65" s="13" customFormat="1" x14ac:dyDescent="0.3">
      <c r="B1113" s="225"/>
      <c r="C1113" s="226"/>
      <c r="D1113" s="215" t="s">
        <v>417</v>
      </c>
      <c r="E1113" s="227" t="s">
        <v>36</v>
      </c>
      <c r="F1113" s="228" t="s">
        <v>1745</v>
      </c>
      <c r="G1113" s="226"/>
      <c r="H1113" s="229">
        <v>162.71</v>
      </c>
      <c r="I1113" s="230"/>
      <c r="J1113" s="226"/>
      <c r="K1113" s="226"/>
      <c r="L1113" s="231"/>
      <c r="M1113" s="232"/>
      <c r="N1113" s="233"/>
      <c r="O1113" s="233"/>
      <c r="P1113" s="233"/>
      <c r="Q1113" s="233"/>
      <c r="R1113" s="233"/>
      <c r="S1113" s="233"/>
      <c r="T1113" s="234"/>
      <c r="AT1113" s="235" t="s">
        <v>417</v>
      </c>
      <c r="AU1113" s="235" t="s">
        <v>87</v>
      </c>
      <c r="AV1113" s="13" t="s">
        <v>87</v>
      </c>
      <c r="AW1113" s="13" t="s">
        <v>43</v>
      </c>
      <c r="AX1113" s="13" t="s">
        <v>79</v>
      </c>
      <c r="AY1113" s="235" t="s">
        <v>406</v>
      </c>
    </row>
    <row r="1114" spans="2:65" s="12" customFormat="1" x14ac:dyDescent="0.3">
      <c r="B1114" s="213"/>
      <c r="C1114" s="214"/>
      <c r="D1114" s="215" t="s">
        <v>417</v>
      </c>
      <c r="E1114" s="216" t="s">
        <v>36</v>
      </c>
      <c r="F1114" s="217" t="s">
        <v>1343</v>
      </c>
      <c r="G1114" s="214"/>
      <c r="H1114" s="218" t="s">
        <v>36</v>
      </c>
      <c r="I1114" s="219"/>
      <c r="J1114" s="214"/>
      <c r="K1114" s="214"/>
      <c r="L1114" s="220"/>
      <c r="M1114" s="221"/>
      <c r="N1114" s="222"/>
      <c r="O1114" s="222"/>
      <c r="P1114" s="222"/>
      <c r="Q1114" s="222"/>
      <c r="R1114" s="222"/>
      <c r="S1114" s="222"/>
      <c r="T1114" s="223"/>
      <c r="AT1114" s="224" t="s">
        <v>417</v>
      </c>
      <c r="AU1114" s="224" t="s">
        <v>87</v>
      </c>
      <c r="AV1114" s="12" t="s">
        <v>23</v>
      </c>
      <c r="AW1114" s="12" t="s">
        <v>43</v>
      </c>
      <c r="AX1114" s="12" t="s">
        <v>79</v>
      </c>
      <c r="AY1114" s="224" t="s">
        <v>406</v>
      </c>
    </row>
    <row r="1115" spans="2:65" s="13" customFormat="1" x14ac:dyDescent="0.3">
      <c r="B1115" s="225"/>
      <c r="C1115" s="226"/>
      <c r="D1115" s="215" t="s">
        <v>417</v>
      </c>
      <c r="E1115" s="227" t="s">
        <v>36</v>
      </c>
      <c r="F1115" s="228" t="s">
        <v>1746</v>
      </c>
      <c r="G1115" s="226"/>
      <c r="H1115" s="229">
        <v>273.48</v>
      </c>
      <c r="I1115" s="230"/>
      <c r="J1115" s="226"/>
      <c r="K1115" s="226"/>
      <c r="L1115" s="231"/>
      <c r="M1115" s="232"/>
      <c r="N1115" s="233"/>
      <c r="O1115" s="233"/>
      <c r="P1115" s="233"/>
      <c r="Q1115" s="233"/>
      <c r="R1115" s="233"/>
      <c r="S1115" s="233"/>
      <c r="T1115" s="234"/>
      <c r="AT1115" s="235" t="s">
        <v>417</v>
      </c>
      <c r="AU1115" s="235" t="s">
        <v>87</v>
      </c>
      <c r="AV1115" s="13" t="s">
        <v>87</v>
      </c>
      <c r="AW1115" s="13" t="s">
        <v>43</v>
      </c>
      <c r="AX1115" s="13" t="s">
        <v>79</v>
      </c>
      <c r="AY1115" s="235" t="s">
        <v>406</v>
      </c>
    </row>
    <row r="1116" spans="2:65" s="15" customFormat="1" x14ac:dyDescent="0.3">
      <c r="B1116" s="254"/>
      <c r="C1116" s="255"/>
      <c r="D1116" s="215" t="s">
        <v>417</v>
      </c>
      <c r="E1116" s="256" t="s">
        <v>36</v>
      </c>
      <c r="F1116" s="257" t="s">
        <v>435</v>
      </c>
      <c r="G1116" s="255"/>
      <c r="H1116" s="258">
        <v>527.35</v>
      </c>
      <c r="I1116" s="259"/>
      <c r="J1116" s="255"/>
      <c r="K1116" s="255"/>
      <c r="L1116" s="260"/>
      <c r="M1116" s="261"/>
      <c r="N1116" s="262"/>
      <c r="O1116" s="262"/>
      <c r="P1116" s="262"/>
      <c r="Q1116" s="262"/>
      <c r="R1116" s="262"/>
      <c r="S1116" s="262"/>
      <c r="T1116" s="263"/>
      <c r="AT1116" s="264" t="s">
        <v>417</v>
      </c>
      <c r="AU1116" s="264" t="s">
        <v>87</v>
      </c>
      <c r="AV1116" s="15" t="s">
        <v>94</v>
      </c>
      <c r="AW1116" s="15" t="s">
        <v>43</v>
      </c>
      <c r="AX1116" s="15" t="s">
        <v>79</v>
      </c>
      <c r="AY1116" s="264" t="s">
        <v>406</v>
      </c>
    </row>
    <row r="1117" spans="2:65" s="12" customFormat="1" x14ac:dyDescent="0.3">
      <c r="B1117" s="213"/>
      <c r="C1117" s="214"/>
      <c r="D1117" s="215" t="s">
        <v>417</v>
      </c>
      <c r="E1117" s="216" t="s">
        <v>36</v>
      </c>
      <c r="F1117" s="217" t="s">
        <v>1747</v>
      </c>
      <c r="G1117" s="214"/>
      <c r="H1117" s="218" t="s">
        <v>36</v>
      </c>
      <c r="I1117" s="219"/>
      <c r="J1117" s="214"/>
      <c r="K1117" s="214"/>
      <c r="L1117" s="220"/>
      <c r="M1117" s="221"/>
      <c r="N1117" s="222"/>
      <c r="O1117" s="222"/>
      <c r="P1117" s="222"/>
      <c r="Q1117" s="222"/>
      <c r="R1117" s="222"/>
      <c r="S1117" s="222"/>
      <c r="T1117" s="223"/>
      <c r="AT1117" s="224" t="s">
        <v>417</v>
      </c>
      <c r="AU1117" s="224" t="s">
        <v>87</v>
      </c>
      <c r="AV1117" s="12" t="s">
        <v>23</v>
      </c>
      <c r="AW1117" s="12" t="s">
        <v>43</v>
      </c>
      <c r="AX1117" s="12" t="s">
        <v>79</v>
      </c>
      <c r="AY1117" s="224" t="s">
        <v>406</v>
      </c>
    </row>
    <row r="1118" spans="2:65" s="13" customFormat="1" x14ac:dyDescent="0.3">
      <c r="B1118" s="225"/>
      <c r="C1118" s="226"/>
      <c r="D1118" s="215" t="s">
        <v>417</v>
      </c>
      <c r="E1118" s="227" t="s">
        <v>36</v>
      </c>
      <c r="F1118" s="228" t="s">
        <v>1748</v>
      </c>
      <c r="G1118" s="226"/>
      <c r="H1118" s="229">
        <v>-2618.5729999999999</v>
      </c>
      <c r="I1118" s="230"/>
      <c r="J1118" s="226"/>
      <c r="K1118" s="226"/>
      <c r="L1118" s="231"/>
      <c r="M1118" s="232"/>
      <c r="N1118" s="233"/>
      <c r="O1118" s="233"/>
      <c r="P1118" s="233"/>
      <c r="Q1118" s="233"/>
      <c r="R1118" s="233"/>
      <c r="S1118" s="233"/>
      <c r="T1118" s="234"/>
      <c r="AT1118" s="235" t="s">
        <v>417</v>
      </c>
      <c r="AU1118" s="235" t="s">
        <v>87</v>
      </c>
      <c r="AV1118" s="13" t="s">
        <v>87</v>
      </c>
      <c r="AW1118" s="13" t="s">
        <v>43</v>
      </c>
      <c r="AX1118" s="13" t="s">
        <v>79</v>
      </c>
      <c r="AY1118" s="235" t="s">
        <v>406</v>
      </c>
    </row>
    <row r="1119" spans="2:65" s="14" customFormat="1" x14ac:dyDescent="0.3">
      <c r="B1119" s="236"/>
      <c r="C1119" s="237"/>
      <c r="D1119" s="247" t="s">
        <v>417</v>
      </c>
      <c r="E1119" s="248" t="s">
        <v>36</v>
      </c>
      <c r="F1119" s="249" t="s">
        <v>421</v>
      </c>
      <c r="G1119" s="237"/>
      <c r="H1119" s="250">
        <v>2983.8960000000002</v>
      </c>
      <c r="I1119" s="241"/>
      <c r="J1119" s="237"/>
      <c r="K1119" s="237"/>
      <c r="L1119" s="242"/>
      <c r="M1119" s="243"/>
      <c r="N1119" s="244"/>
      <c r="O1119" s="244"/>
      <c r="P1119" s="244"/>
      <c r="Q1119" s="244"/>
      <c r="R1119" s="244"/>
      <c r="S1119" s="244"/>
      <c r="T1119" s="245"/>
      <c r="AT1119" s="246" t="s">
        <v>417</v>
      </c>
      <c r="AU1119" s="246" t="s">
        <v>87</v>
      </c>
      <c r="AV1119" s="14" t="s">
        <v>415</v>
      </c>
      <c r="AW1119" s="14" t="s">
        <v>43</v>
      </c>
      <c r="AX1119" s="14" t="s">
        <v>23</v>
      </c>
      <c r="AY1119" s="246" t="s">
        <v>406</v>
      </c>
    </row>
    <row r="1120" spans="2:65" s="1" customFormat="1" ht="31.5" customHeight="1" x14ac:dyDescent="0.3">
      <c r="B1120" s="37"/>
      <c r="C1120" s="201" t="s">
        <v>1749</v>
      </c>
      <c r="D1120" s="201" t="s">
        <v>410</v>
      </c>
      <c r="E1120" s="202" t="s">
        <v>1750</v>
      </c>
      <c r="F1120" s="203" t="s">
        <v>1751</v>
      </c>
      <c r="G1120" s="204" t="s">
        <v>466</v>
      </c>
      <c r="H1120" s="205">
        <v>2983.8960000000002</v>
      </c>
      <c r="I1120" s="206"/>
      <c r="J1120" s="207">
        <f>ROUND(I1120*H1120,2)</f>
        <v>0</v>
      </c>
      <c r="K1120" s="203" t="s">
        <v>36</v>
      </c>
      <c r="L1120" s="57"/>
      <c r="M1120" s="208" t="s">
        <v>36</v>
      </c>
      <c r="N1120" s="209" t="s">
        <v>50</v>
      </c>
      <c r="O1120" s="38"/>
      <c r="P1120" s="210">
        <f>O1120*H1120</f>
        <v>0</v>
      </c>
      <c r="Q1120" s="210">
        <v>0</v>
      </c>
      <c r="R1120" s="210">
        <f>Q1120*H1120</f>
        <v>0</v>
      </c>
      <c r="S1120" s="210">
        <v>0</v>
      </c>
      <c r="T1120" s="211">
        <f>S1120*H1120</f>
        <v>0</v>
      </c>
      <c r="AR1120" s="19" t="s">
        <v>415</v>
      </c>
      <c r="AT1120" s="19" t="s">
        <v>410</v>
      </c>
      <c r="AU1120" s="19" t="s">
        <v>87</v>
      </c>
      <c r="AY1120" s="19" t="s">
        <v>406</v>
      </c>
      <c r="BE1120" s="212">
        <f>IF(N1120="základní",J1120,0)</f>
        <v>0</v>
      </c>
      <c r="BF1120" s="212">
        <f>IF(N1120="snížená",J1120,0)</f>
        <v>0</v>
      </c>
      <c r="BG1120" s="212">
        <f>IF(N1120="zákl. přenesená",J1120,0)</f>
        <v>0</v>
      </c>
      <c r="BH1120" s="212">
        <f>IF(N1120="sníž. přenesená",J1120,0)</f>
        <v>0</v>
      </c>
      <c r="BI1120" s="212">
        <f>IF(N1120="nulová",J1120,0)</f>
        <v>0</v>
      </c>
      <c r="BJ1120" s="19" t="s">
        <v>23</v>
      </c>
      <c r="BK1120" s="212">
        <f>ROUND(I1120*H1120,2)</f>
        <v>0</v>
      </c>
      <c r="BL1120" s="19" t="s">
        <v>415</v>
      </c>
      <c r="BM1120" s="19" t="s">
        <v>1752</v>
      </c>
    </row>
    <row r="1121" spans="2:65" s="1" customFormat="1" ht="22.5" customHeight="1" x14ac:dyDescent="0.3">
      <c r="B1121" s="37"/>
      <c r="C1121" s="201" t="s">
        <v>1753</v>
      </c>
      <c r="D1121" s="201" t="s">
        <v>410</v>
      </c>
      <c r="E1121" s="202" t="s">
        <v>1754</v>
      </c>
      <c r="F1121" s="203" t="s">
        <v>1755</v>
      </c>
      <c r="G1121" s="204" t="s">
        <v>466</v>
      </c>
      <c r="H1121" s="205">
        <v>1204</v>
      </c>
      <c r="I1121" s="206"/>
      <c r="J1121" s="207">
        <f>ROUND(I1121*H1121,2)</f>
        <v>0</v>
      </c>
      <c r="K1121" s="203" t="s">
        <v>36</v>
      </c>
      <c r="L1121" s="57"/>
      <c r="M1121" s="208" t="s">
        <v>36</v>
      </c>
      <c r="N1121" s="209" t="s">
        <v>50</v>
      </c>
      <c r="O1121" s="38"/>
      <c r="P1121" s="210">
        <f>O1121*H1121</f>
        <v>0</v>
      </c>
      <c r="Q1121" s="210">
        <v>0</v>
      </c>
      <c r="R1121" s="210">
        <f>Q1121*H1121</f>
        <v>0</v>
      </c>
      <c r="S1121" s="210">
        <v>0</v>
      </c>
      <c r="T1121" s="211">
        <f>S1121*H1121</f>
        <v>0</v>
      </c>
      <c r="AR1121" s="19" t="s">
        <v>415</v>
      </c>
      <c r="AT1121" s="19" t="s">
        <v>410</v>
      </c>
      <c r="AU1121" s="19" t="s">
        <v>87</v>
      </c>
      <c r="AY1121" s="19" t="s">
        <v>406</v>
      </c>
      <c r="BE1121" s="212">
        <f>IF(N1121="základní",J1121,0)</f>
        <v>0</v>
      </c>
      <c r="BF1121" s="212">
        <f>IF(N1121="snížená",J1121,0)</f>
        <v>0</v>
      </c>
      <c r="BG1121" s="212">
        <f>IF(N1121="zákl. přenesená",J1121,0)</f>
        <v>0</v>
      </c>
      <c r="BH1121" s="212">
        <f>IF(N1121="sníž. přenesená",J1121,0)</f>
        <v>0</v>
      </c>
      <c r="BI1121" s="212">
        <f>IF(N1121="nulová",J1121,0)</f>
        <v>0</v>
      </c>
      <c r="BJ1121" s="19" t="s">
        <v>23</v>
      </c>
      <c r="BK1121" s="212">
        <f>ROUND(I1121*H1121,2)</f>
        <v>0</v>
      </c>
      <c r="BL1121" s="19" t="s">
        <v>415</v>
      </c>
      <c r="BM1121" s="19" t="s">
        <v>1756</v>
      </c>
    </row>
    <row r="1122" spans="2:65" s="12" customFormat="1" x14ac:dyDescent="0.3">
      <c r="B1122" s="213"/>
      <c r="C1122" s="214"/>
      <c r="D1122" s="215" t="s">
        <v>417</v>
      </c>
      <c r="E1122" s="216" t="s">
        <v>36</v>
      </c>
      <c r="F1122" s="217" t="s">
        <v>1200</v>
      </c>
      <c r="G1122" s="214"/>
      <c r="H1122" s="218" t="s">
        <v>36</v>
      </c>
      <c r="I1122" s="219"/>
      <c r="J1122" s="214"/>
      <c r="K1122" s="214"/>
      <c r="L1122" s="220"/>
      <c r="M1122" s="221"/>
      <c r="N1122" s="222"/>
      <c r="O1122" s="222"/>
      <c r="P1122" s="222"/>
      <c r="Q1122" s="222"/>
      <c r="R1122" s="222"/>
      <c r="S1122" s="222"/>
      <c r="T1122" s="223"/>
      <c r="AT1122" s="224" t="s">
        <v>417</v>
      </c>
      <c r="AU1122" s="224" t="s">
        <v>87</v>
      </c>
      <c r="AV1122" s="12" t="s">
        <v>23</v>
      </c>
      <c r="AW1122" s="12" t="s">
        <v>43</v>
      </c>
      <c r="AX1122" s="12" t="s">
        <v>79</v>
      </c>
      <c r="AY1122" s="224" t="s">
        <v>406</v>
      </c>
    </row>
    <row r="1123" spans="2:65" s="12" customFormat="1" x14ac:dyDescent="0.3">
      <c r="B1123" s="213"/>
      <c r="C1123" s="214"/>
      <c r="D1123" s="215" t="s">
        <v>417</v>
      </c>
      <c r="E1123" s="216" t="s">
        <v>36</v>
      </c>
      <c r="F1123" s="217" t="s">
        <v>1662</v>
      </c>
      <c r="G1123" s="214"/>
      <c r="H1123" s="218" t="s">
        <v>36</v>
      </c>
      <c r="I1123" s="219"/>
      <c r="J1123" s="214"/>
      <c r="K1123" s="214"/>
      <c r="L1123" s="220"/>
      <c r="M1123" s="221"/>
      <c r="N1123" s="222"/>
      <c r="O1123" s="222"/>
      <c r="P1123" s="222"/>
      <c r="Q1123" s="222"/>
      <c r="R1123" s="222"/>
      <c r="S1123" s="222"/>
      <c r="T1123" s="223"/>
      <c r="AT1123" s="224" t="s">
        <v>417</v>
      </c>
      <c r="AU1123" s="224" t="s">
        <v>87</v>
      </c>
      <c r="AV1123" s="12" t="s">
        <v>23</v>
      </c>
      <c r="AW1123" s="12" t="s">
        <v>43</v>
      </c>
      <c r="AX1123" s="12" t="s">
        <v>79</v>
      </c>
      <c r="AY1123" s="224" t="s">
        <v>406</v>
      </c>
    </row>
    <row r="1124" spans="2:65" s="13" customFormat="1" x14ac:dyDescent="0.3">
      <c r="B1124" s="225"/>
      <c r="C1124" s="226"/>
      <c r="D1124" s="215" t="s">
        <v>417</v>
      </c>
      <c r="E1124" s="227" t="s">
        <v>36</v>
      </c>
      <c r="F1124" s="228" t="s">
        <v>1705</v>
      </c>
      <c r="G1124" s="226"/>
      <c r="H1124" s="229">
        <v>363</v>
      </c>
      <c r="I1124" s="230"/>
      <c r="J1124" s="226"/>
      <c r="K1124" s="226"/>
      <c r="L1124" s="231"/>
      <c r="M1124" s="232"/>
      <c r="N1124" s="233"/>
      <c r="O1124" s="233"/>
      <c r="P1124" s="233"/>
      <c r="Q1124" s="233"/>
      <c r="R1124" s="233"/>
      <c r="S1124" s="233"/>
      <c r="T1124" s="234"/>
      <c r="AT1124" s="235" t="s">
        <v>417</v>
      </c>
      <c r="AU1124" s="235" t="s">
        <v>87</v>
      </c>
      <c r="AV1124" s="13" t="s">
        <v>87</v>
      </c>
      <c r="AW1124" s="13" t="s">
        <v>43</v>
      </c>
      <c r="AX1124" s="13" t="s">
        <v>79</v>
      </c>
      <c r="AY1124" s="235" t="s">
        <v>406</v>
      </c>
    </row>
    <row r="1125" spans="2:65" s="13" customFormat="1" x14ac:dyDescent="0.3">
      <c r="B1125" s="225"/>
      <c r="C1125" s="226"/>
      <c r="D1125" s="215" t="s">
        <v>417</v>
      </c>
      <c r="E1125" s="227" t="s">
        <v>36</v>
      </c>
      <c r="F1125" s="228" t="s">
        <v>1706</v>
      </c>
      <c r="G1125" s="226"/>
      <c r="H1125" s="229">
        <v>121</v>
      </c>
      <c r="I1125" s="230"/>
      <c r="J1125" s="226"/>
      <c r="K1125" s="226"/>
      <c r="L1125" s="231"/>
      <c r="M1125" s="232"/>
      <c r="N1125" s="233"/>
      <c r="O1125" s="233"/>
      <c r="P1125" s="233"/>
      <c r="Q1125" s="233"/>
      <c r="R1125" s="233"/>
      <c r="S1125" s="233"/>
      <c r="T1125" s="234"/>
      <c r="AT1125" s="235" t="s">
        <v>417</v>
      </c>
      <c r="AU1125" s="235" t="s">
        <v>87</v>
      </c>
      <c r="AV1125" s="13" t="s">
        <v>87</v>
      </c>
      <c r="AW1125" s="13" t="s">
        <v>43</v>
      </c>
      <c r="AX1125" s="13" t="s">
        <v>79</v>
      </c>
      <c r="AY1125" s="235" t="s">
        <v>406</v>
      </c>
    </row>
    <row r="1126" spans="2:65" s="13" customFormat="1" x14ac:dyDescent="0.3">
      <c r="B1126" s="225"/>
      <c r="C1126" s="226"/>
      <c r="D1126" s="215" t="s">
        <v>417</v>
      </c>
      <c r="E1126" s="227" t="s">
        <v>36</v>
      </c>
      <c r="F1126" s="228" t="s">
        <v>1707</v>
      </c>
      <c r="G1126" s="226"/>
      <c r="H1126" s="229">
        <v>363</v>
      </c>
      <c r="I1126" s="230"/>
      <c r="J1126" s="226"/>
      <c r="K1126" s="226"/>
      <c r="L1126" s="231"/>
      <c r="M1126" s="232"/>
      <c r="N1126" s="233"/>
      <c r="O1126" s="233"/>
      <c r="P1126" s="233"/>
      <c r="Q1126" s="233"/>
      <c r="R1126" s="233"/>
      <c r="S1126" s="233"/>
      <c r="T1126" s="234"/>
      <c r="AT1126" s="235" t="s">
        <v>417</v>
      </c>
      <c r="AU1126" s="235" t="s">
        <v>87</v>
      </c>
      <c r="AV1126" s="13" t="s">
        <v>87</v>
      </c>
      <c r="AW1126" s="13" t="s">
        <v>43</v>
      </c>
      <c r="AX1126" s="13" t="s">
        <v>79</v>
      </c>
      <c r="AY1126" s="235" t="s">
        <v>406</v>
      </c>
    </row>
    <row r="1127" spans="2:65" s="13" customFormat="1" x14ac:dyDescent="0.3">
      <c r="B1127" s="225"/>
      <c r="C1127" s="226"/>
      <c r="D1127" s="215" t="s">
        <v>417</v>
      </c>
      <c r="E1127" s="227" t="s">
        <v>36</v>
      </c>
      <c r="F1127" s="228" t="s">
        <v>1708</v>
      </c>
      <c r="G1127" s="226"/>
      <c r="H1127" s="229">
        <v>357</v>
      </c>
      <c r="I1127" s="230"/>
      <c r="J1127" s="226"/>
      <c r="K1127" s="226"/>
      <c r="L1127" s="231"/>
      <c r="M1127" s="232"/>
      <c r="N1127" s="233"/>
      <c r="O1127" s="233"/>
      <c r="P1127" s="233"/>
      <c r="Q1127" s="233"/>
      <c r="R1127" s="233"/>
      <c r="S1127" s="233"/>
      <c r="T1127" s="234"/>
      <c r="AT1127" s="235" t="s">
        <v>417</v>
      </c>
      <c r="AU1127" s="235" t="s">
        <v>87</v>
      </c>
      <c r="AV1127" s="13" t="s">
        <v>87</v>
      </c>
      <c r="AW1127" s="13" t="s">
        <v>43</v>
      </c>
      <c r="AX1127" s="13" t="s">
        <v>79</v>
      </c>
      <c r="AY1127" s="235" t="s">
        <v>406</v>
      </c>
    </row>
    <row r="1128" spans="2:65" s="14" customFormat="1" x14ac:dyDescent="0.3">
      <c r="B1128" s="236"/>
      <c r="C1128" s="237"/>
      <c r="D1128" s="247" t="s">
        <v>417</v>
      </c>
      <c r="E1128" s="248" t="s">
        <v>36</v>
      </c>
      <c r="F1128" s="249" t="s">
        <v>421</v>
      </c>
      <c r="G1128" s="237"/>
      <c r="H1128" s="250">
        <v>1204</v>
      </c>
      <c r="I1128" s="241"/>
      <c r="J1128" s="237"/>
      <c r="K1128" s="237"/>
      <c r="L1128" s="242"/>
      <c r="M1128" s="243"/>
      <c r="N1128" s="244"/>
      <c r="O1128" s="244"/>
      <c r="P1128" s="244"/>
      <c r="Q1128" s="244"/>
      <c r="R1128" s="244"/>
      <c r="S1128" s="244"/>
      <c r="T1128" s="245"/>
      <c r="AT1128" s="246" t="s">
        <v>417</v>
      </c>
      <c r="AU1128" s="246" t="s">
        <v>87</v>
      </c>
      <c r="AV1128" s="14" t="s">
        <v>415</v>
      </c>
      <c r="AW1128" s="14" t="s">
        <v>43</v>
      </c>
      <c r="AX1128" s="14" t="s">
        <v>23</v>
      </c>
      <c r="AY1128" s="246" t="s">
        <v>406</v>
      </c>
    </row>
    <row r="1129" spans="2:65" s="1" customFormat="1" ht="22.5" customHeight="1" x14ac:dyDescent="0.3">
      <c r="B1129" s="37"/>
      <c r="C1129" s="201" t="s">
        <v>1757</v>
      </c>
      <c r="D1129" s="201" t="s">
        <v>410</v>
      </c>
      <c r="E1129" s="202" t="s">
        <v>1758</v>
      </c>
      <c r="F1129" s="203" t="s">
        <v>1759</v>
      </c>
      <c r="G1129" s="204" t="s">
        <v>501</v>
      </c>
      <c r="H1129" s="205">
        <v>268.642</v>
      </c>
      <c r="I1129" s="206"/>
      <c r="J1129" s="207">
        <f>ROUND(I1129*H1129,2)</f>
        <v>0</v>
      </c>
      <c r="K1129" s="203" t="s">
        <v>414</v>
      </c>
      <c r="L1129" s="57"/>
      <c r="M1129" s="208" t="s">
        <v>36</v>
      </c>
      <c r="N1129" s="209" t="s">
        <v>50</v>
      </c>
      <c r="O1129" s="38"/>
      <c r="P1129" s="210">
        <f>O1129*H1129</f>
        <v>0</v>
      </c>
      <c r="Q1129" s="210">
        <v>1.10951</v>
      </c>
      <c r="R1129" s="210">
        <f>Q1129*H1129</f>
        <v>298.06098542000001</v>
      </c>
      <c r="S1129" s="210">
        <v>0</v>
      </c>
      <c r="T1129" s="211">
        <f>S1129*H1129</f>
        <v>0</v>
      </c>
      <c r="AR1129" s="19" t="s">
        <v>415</v>
      </c>
      <c r="AT1129" s="19" t="s">
        <v>410</v>
      </c>
      <c r="AU1129" s="19" t="s">
        <v>87</v>
      </c>
      <c r="AY1129" s="19" t="s">
        <v>406</v>
      </c>
      <c r="BE1129" s="212">
        <f>IF(N1129="základní",J1129,0)</f>
        <v>0</v>
      </c>
      <c r="BF1129" s="212">
        <f>IF(N1129="snížená",J1129,0)</f>
        <v>0</v>
      </c>
      <c r="BG1129" s="212">
        <f>IF(N1129="zákl. přenesená",J1129,0)</f>
        <v>0</v>
      </c>
      <c r="BH1129" s="212">
        <f>IF(N1129="sníž. přenesená",J1129,0)</f>
        <v>0</v>
      </c>
      <c r="BI1129" s="212">
        <f>IF(N1129="nulová",J1129,0)</f>
        <v>0</v>
      </c>
      <c r="BJ1129" s="19" t="s">
        <v>23</v>
      </c>
      <c r="BK1129" s="212">
        <f>ROUND(I1129*H1129,2)</f>
        <v>0</v>
      </c>
      <c r="BL1129" s="19" t="s">
        <v>415</v>
      </c>
      <c r="BM1129" s="19" t="s">
        <v>1760</v>
      </c>
    </row>
    <row r="1130" spans="2:65" s="13" customFormat="1" x14ac:dyDescent="0.3">
      <c r="B1130" s="225"/>
      <c r="C1130" s="226"/>
      <c r="D1130" s="247" t="s">
        <v>417</v>
      </c>
      <c r="E1130" s="251" t="s">
        <v>36</v>
      </c>
      <c r="F1130" s="252" t="s">
        <v>1761</v>
      </c>
      <c r="G1130" s="226"/>
      <c r="H1130" s="253">
        <v>268.642</v>
      </c>
      <c r="I1130" s="230"/>
      <c r="J1130" s="226"/>
      <c r="K1130" s="226"/>
      <c r="L1130" s="231"/>
      <c r="M1130" s="232"/>
      <c r="N1130" s="233"/>
      <c r="O1130" s="233"/>
      <c r="P1130" s="233"/>
      <c r="Q1130" s="233"/>
      <c r="R1130" s="233"/>
      <c r="S1130" s="233"/>
      <c r="T1130" s="234"/>
      <c r="AT1130" s="235" t="s">
        <v>417</v>
      </c>
      <c r="AU1130" s="235" t="s">
        <v>87</v>
      </c>
      <c r="AV1130" s="13" t="s">
        <v>87</v>
      </c>
      <c r="AW1130" s="13" t="s">
        <v>43</v>
      </c>
      <c r="AX1130" s="13" t="s">
        <v>23</v>
      </c>
      <c r="AY1130" s="235" t="s">
        <v>406</v>
      </c>
    </row>
    <row r="1131" spans="2:65" s="1" customFormat="1" ht="22.5" customHeight="1" x14ac:dyDescent="0.3">
      <c r="B1131" s="37"/>
      <c r="C1131" s="201" t="s">
        <v>1762</v>
      </c>
      <c r="D1131" s="201" t="s">
        <v>410</v>
      </c>
      <c r="E1131" s="202" t="s">
        <v>1763</v>
      </c>
      <c r="F1131" s="203" t="s">
        <v>1764</v>
      </c>
      <c r="G1131" s="204" t="s">
        <v>501</v>
      </c>
      <c r="H1131" s="205">
        <v>0.32</v>
      </c>
      <c r="I1131" s="206"/>
      <c r="J1131" s="207">
        <f>ROUND(I1131*H1131,2)</f>
        <v>0</v>
      </c>
      <c r="K1131" s="203" t="s">
        <v>36</v>
      </c>
      <c r="L1131" s="57"/>
      <c r="M1131" s="208" t="s">
        <v>36</v>
      </c>
      <c r="N1131" s="209" t="s">
        <v>50</v>
      </c>
      <c r="O1131" s="38"/>
      <c r="P1131" s="210">
        <f>O1131*H1131</f>
        <v>0</v>
      </c>
      <c r="Q1131" s="210">
        <v>1.0530600000000001</v>
      </c>
      <c r="R1131" s="210">
        <f>Q1131*H1131</f>
        <v>0.33697920000000003</v>
      </c>
      <c r="S1131" s="210">
        <v>0</v>
      </c>
      <c r="T1131" s="211">
        <f>S1131*H1131</f>
        <v>0</v>
      </c>
      <c r="AR1131" s="19" t="s">
        <v>415</v>
      </c>
      <c r="AT1131" s="19" t="s">
        <v>410</v>
      </c>
      <c r="AU1131" s="19" t="s">
        <v>87</v>
      </c>
      <c r="AY1131" s="19" t="s">
        <v>406</v>
      </c>
      <c r="BE1131" s="212">
        <f>IF(N1131="základní",J1131,0)</f>
        <v>0</v>
      </c>
      <c r="BF1131" s="212">
        <f>IF(N1131="snížená",J1131,0)</f>
        <v>0</v>
      </c>
      <c r="BG1131" s="212">
        <f>IF(N1131="zákl. přenesená",J1131,0)</f>
        <v>0</v>
      </c>
      <c r="BH1131" s="212">
        <f>IF(N1131="sníž. přenesená",J1131,0)</f>
        <v>0</v>
      </c>
      <c r="BI1131" s="212">
        <f>IF(N1131="nulová",J1131,0)</f>
        <v>0</v>
      </c>
      <c r="BJ1131" s="19" t="s">
        <v>23</v>
      </c>
      <c r="BK1131" s="212">
        <f>ROUND(I1131*H1131,2)</f>
        <v>0</v>
      </c>
      <c r="BL1131" s="19" t="s">
        <v>415</v>
      </c>
      <c r="BM1131" s="19" t="s">
        <v>1765</v>
      </c>
    </row>
    <row r="1132" spans="2:65" s="13" customFormat="1" x14ac:dyDescent="0.3">
      <c r="B1132" s="225"/>
      <c r="C1132" s="226"/>
      <c r="D1132" s="247" t="s">
        <v>417</v>
      </c>
      <c r="E1132" s="251" t="s">
        <v>36</v>
      </c>
      <c r="F1132" s="252" t="s">
        <v>1766</v>
      </c>
      <c r="G1132" s="226"/>
      <c r="H1132" s="253">
        <v>0.32</v>
      </c>
      <c r="I1132" s="230"/>
      <c r="J1132" s="226"/>
      <c r="K1132" s="226"/>
      <c r="L1132" s="231"/>
      <c r="M1132" s="232"/>
      <c r="N1132" s="233"/>
      <c r="O1132" s="233"/>
      <c r="P1132" s="233"/>
      <c r="Q1132" s="233"/>
      <c r="R1132" s="233"/>
      <c r="S1132" s="233"/>
      <c r="T1132" s="234"/>
      <c r="AT1132" s="235" t="s">
        <v>417</v>
      </c>
      <c r="AU1132" s="235" t="s">
        <v>87</v>
      </c>
      <c r="AV1132" s="13" t="s">
        <v>87</v>
      </c>
      <c r="AW1132" s="13" t="s">
        <v>43</v>
      </c>
      <c r="AX1132" s="13" t="s">
        <v>23</v>
      </c>
      <c r="AY1132" s="235" t="s">
        <v>406</v>
      </c>
    </row>
    <row r="1133" spans="2:65" s="1" customFormat="1" ht="31.5" customHeight="1" x14ac:dyDescent="0.3">
      <c r="B1133" s="37"/>
      <c r="C1133" s="201" t="s">
        <v>1767</v>
      </c>
      <c r="D1133" s="201" t="s">
        <v>410</v>
      </c>
      <c r="E1133" s="202" t="s">
        <v>1768</v>
      </c>
      <c r="F1133" s="203" t="s">
        <v>1769</v>
      </c>
      <c r="G1133" s="204" t="s">
        <v>501</v>
      </c>
      <c r="H1133" s="205">
        <v>268.642</v>
      </c>
      <c r="I1133" s="206"/>
      <c r="J1133" s="207">
        <f>ROUND(I1133*H1133,2)</f>
        <v>0</v>
      </c>
      <c r="K1133" s="203" t="s">
        <v>36</v>
      </c>
      <c r="L1133" s="57"/>
      <c r="M1133" s="208" t="s">
        <v>36</v>
      </c>
      <c r="N1133" s="209" t="s">
        <v>50</v>
      </c>
      <c r="O1133" s="38"/>
      <c r="P1133" s="210">
        <f>O1133*H1133</f>
        <v>0</v>
      </c>
      <c r="Q1133" s="210">
        <v>0</v>
      </c>
      <c r="R1133" s="210">
        <f>Q1133*H1133</f>
        <v>0</v>
      </c>
      <c r="S1133" s="210">
        <v>0</v>
      </c>
      <c r="T1133" s="211">
        <f>S1133*H1133</f>
        <v>0</v>
      </c>
      <c r="AR1133" s="19" t="s">
        <v>415</v>
      </c>
      <c r="AT1133" s="19" t="s">
        <v>410</v>
      </c>
      <c r="AU1133" s="19" t="s">
        <v>87</v>
      </c>
      <c r="AY1133" s="19" t="s">
        <v>406</v>
      </c>
      <c r="BE1133" s="212">
        <f>IF(N1133="základní",J1133,0)</f>
        <v>0</v>
      </c>
      <c r="BF1133" s="212">
        <f>IF(N1133="snížená",J1133,0)</f>
        <v>0</v>
      </c>
      <c r="BG1133" s="212">
        <f>IF(N1133="zákl. přenesená",J1133,0)</f>
        <v>0</v>
      </c>
      <c r="BH1133" s="212">
        <f>IF(N1133="sníž. přenesená",J1133,0)</f>
        <v>0</v>
      </c>
      <c r="BI1133" s="212">
        <f>IF(N1133="nulová",J1133,0)</f>
        <v>0</v>
      </c>
      <c r="BJ1133" s="19" t="s">
        <v>23</v>
      </c>
      <c r="BK1133" s="212">
        <f>ROUND(I1133*H1133,2)</f>
        <v>0</v>
      </c>
      <c r="BL1133" s="19" t="s">
        <v>415</v>
      </c>
      <c r="BM1133" s="19" t="s">
        <v>1770</v>
      </c>
    </row>
    <row r="1134" spans="2:65" s="1" customFormat="1" ht="22.5" customHeight="1" x14ac:dyDescent="0.3">
      <c r="B1134" s="37"/>
      <c r="C1134" s="201" t="s">
        <v>1771</v>
      </c>
      <c r="D1134" s="201" t="s">
        <v>410</v>
      </c>
      <c r="E1134" s="202" t="s">
        <v>1772</v>
      </c>
      <c r="F1134" s="203" t="s">
        <v>1773</v>
      </c>
      <c r="G1134" s="204" t="s">
        <v>596</v>
      </c>
      <c r="H1134" s="205">
        <v>70</v>
      </c>
      <c r="I1134" s="206"/>
      <c r="J1134" s="207">
        <f>ROUND(I1134*H1134,2)</f>
        <v>0</v>
      </c>
      <c r="K1134" s="203" t="s">
        <v>36</v>
      </c>
      <c r="L1134" s="57"/>
      <c r="M1134" s="208" t="s">
        <v>36</v>
      </c>
      <c r="N1134" s="209" t="s">
        <v>50</v>
      </c>
      <c r="O1134" s="38"/>
      <c r="P1134" s="210">
        <f>O1134*H1134</f>
        <v>0</v>
      </c>
      <c r="Q1134" s="210">
        <v>4.4999999999999999E-4</v>
      </c>
      <c r="R1134" s="210">
        <f>Q1134*H1134</f>
        <v>3.15E-2</v>
      </c>
      <c r="S1134" s="210">
        <v>0</v>
      </c>
      <c r="T1134" s="211">
        <f>S1134*H1134</f>
        <v>0</v>
      </c>
      <c r="AR1134" s="19" t="s">
        <v>415</v>
      </c>
      <c r="AT1134" s="19" t="s">
        <v>410</v>
      </c>
      <c r="AU1134" s="19" t="s">
        <v>87</v>
      </c>
      <c r="AY1134" s="19" t="s">
        <v>406</v>
      </c>
      <c r="BE1134" s="212">
        <f>IF(N1134="základní",J1134,0)</f>
        <v>0</v>
      </c>
      <c r="BF1134" s="212">
        <f>IF(N1134="snížená",J1134,0)</f>
        <v>0</v>
      </c>
      <c r="BG1134" s="212">
        <f>IF(N1134="zákl. přenesená",J1134,0)</f>
        <v>0</v>
      </c>
      <c r="BH1134" s="212">
        <f>IF(N1134="sníž. přenesená",J1134,0)</f>
        <v>0</v>
      </c>
      <c r="BI1134" s="212">
        <f>IF(N1134="nulová",J1134,0)</f>
        <v>0</v>
      </c>
      <c r="BJ1134" s="19" t="s">
        <v>23</v>
      </c>
      <c r="BK1134" s="212">
        <f>ROUND(I1134*H1134,2)</f>
        <v>0</v>
      </c>
      <c r="BL1134" s="19" t="s">
        <v>415</v>
      </c>
      <c r="BM1134" s="19" t="s">
        <v>1774</v>
      </c>
    </row>
    <row r="1135" spans="2:65" s="13" customFormat="1" x14ac:dyDescent="0.3">
      <c r="B1135" s="225"/>
      <c r="C1135" s="226"/>
      <c r="D1135" s="247" t="s">
        <v>417</v>
      </c>
      <c r="E1135" s="251" t="s">
        <v>36</v>
      </c>
      <c r="F1135" s="252" t="s">
        <v>1775</v>
      </c>
      <c r="G1135" s="226"/>
      <c r="H1135" s="253">
        <v>70</v>
      </c>
      <c r="I1135" s="230"/>
      <c r="J1135" s="226"/>
      <c r="K1135" s="226"/>
      <c r="L1135" s="231"/>
      <c r="M1135" s="232"/>
      <c r="N1135" s="233"/>
      <c r="O1135" s="233"/>
      <c r="P1135" s="233"/>
      <c r="Q1135" s="233"/>
      <c r="R1135" s="233"/>
      <c r="S1135" s="233"/>
      <c r="T1135" s="234"/>
      <c r="AT1135" s="235" t="s">
        <v>417</v>
      </c>
      <c r="AU1135" s="235" t="s">
        <v>87</v>
      </c>
      <c r="AV1135" s="13" t="s">
        <v>87</v>
      </c>
      <c r="AW1135" s="13" t="s">
        <v>43</v>
      </c>
      <c r="AX1135" s="13" t="s">
        <v>23</v>
      </c>
      <c r="AY1135" s="235" t="s">
        <v>406</v>
      </c>
    </row>
    <row r="1136" spans="2:65" s="1" customFormat="1" ht="22.5" customHeight="1" x14ac:dyDescent="0.3">
      <c r="B1136" s="37"/>
      <c r="C1136" s="201" t="s">
        <v>1776</v>
      </c>
      <c r="D1136" s="201" t="s">
        <v>410</v>
      </c>
      <c r="E1136" s="202" t="s">
        <v>1777</v>
      </c>
      <c r="F1136" s="203" t="s">
        <v>1778</v>
      </c>
      <c r="G1136" s="204" t="s">
        <v>413</v>
      </c>
      <c r="H1136" s="205">
        <v>16.149000000000001</v>
      </c>
      <c r="I1136" s="206"/>
      <c r="J1136" s="207">
        <f>ROUND(I1136*H1136,2)</f>
        <v>0</v>
      </c>
      <c r="K1136" s="203" t="s">
        <v>36</v>
      </c>
      <c r="L1136" s="57"/>
      <c r="M1136" s="208" t="s">
        <v>36</v>
      </c>
      <c r="N1136" s="209" t="s">
        <v>50</v>
      </c>
      <c r="O1136" s="38"/>
      <c r="P1136" s="210">
        <f>O1136*H1136</f>
        <v>0</v>
      </c>
      <c r="Q1136" s="210">
        <v>0</v>
      </c>
      <c r="R1136" s="210">
        <f>Q1136*H1136</f>
        <v>0</v>
      </c>
      <c r="S1136" s="210">
        <v>0</v>
      </c>
      <c r="T1136" s="211">
        <f>S1136*H1136</f>
        <v>0</v>
      </c>
      <c r="AR1136" s="19" t="s">
        <v>415</v>
      </c>
      <c r="AT1136" s="19" t="s">
        <v>410</v>
      </c>
      <c r="AU1136" s="19" t="s">
        <v>87</v>
      </c>
      <c r="AY1136" s="19" t="s">
        <v>406</v>
      </c>
      <c r="BE1136" s="212">
        <f>IF(N1136="základní",J1136,0)</f>
        <v>0</v>
      </c>
      <c r="BF1136" s="212">
        <f>IF(N1136="snížená",J1136,0)</f>
        <v>0</v>
      </c>
      <c r="BG1136" s="212">
        <f>IF(N1136="zákl. přenesená",J1136,0)</f>
        <v>0</v>
      </c>
      <c r="BH1136" s="212">
        <f>IF(N1136="sníž. přenesená",J1136,0)</f>
        <v>0</v>
      </c>
      <c r="BI1136" s="212">
        <f>IF(N1136="nulová",J1136,0)</f>
        <v>0</v>
      </c>
      <c r="BJ1136" s="19" t="s">
        <v>23</v>
      </c>
      <c r="BK1136" s="212">
        <f>ROUND(I1136*H1136,2)</f>
        <v>0</v>
      </c>
      <c r="BL1136" s="19" t="s">
        <v>415</v>
      </c>
      <c r="BM1136" s="19" t="s">
        <v>1779</v>
      </c>
    </row>
    <row r="1137" spans="2:65" s="12" customFormat="1" x14ac:dyDescent="0.3">
      <c r="B1137" s="213"/>
      <c r="C1137" s="214"/>
      <c r="D1137" s="215" t="s">
        <v>417</v>
      </c>
      <c r="E1137" s="216" t="s">
        <v>36</v>
      </c>
      <c r="F1137" s="217" t="s">
        <v>1780</v>
      </c>
      <c r="G1137" s="214"/>
      <c r="H1137" s="218" t="s">
        <v>36</v>
      </c>
      <c r="I1137" s="219"/>
      <c r="J1137" s="214"/>
      <c r="K1137" s="214"/>
      <c r="L1137" s="220"/>
      <c r="M1137" s="221"/>
      <c r="N1137" s="222"/>
      <c r="O1137" s="222"/>
      <c r="P1137" s="222"/>
      <c r="Q1137" s="222"/>
      <c r="R1137" s="222"/>
      <c r="S1137" s="222"/>
      <c r="T1137" s="223"/>
      <c r="AT1137" s="224" t="s">
        <v>417</v>
      </c>
      <c r="AU1137" s="224" t="s">
        <v>87</v>
      </c>
      <c r="AV1137" s="12" t="s">
        <v>23</v>
      </c>
      <c r="AW1137" s="12" t="s">
        <v>43</v>
      </c>
      <c r="AX1137" s="12" t="s">
        <v>79</v>
      </c>
      <c r="AY1137" s="224" t="s">
        <v>406</v>
      </c>
    </row>
    <row r="1138" spans="2:65" s="12" customFormat="1" x14ac:dyDescent="0.3">
      <c r="B1138" s="213"/>
      <c r="C1138" s="214"/>
      <c r="D1138" s="215" t="s">
        <v>417</v>
      </c>
      <c r="E1138" s="216" t="s">
        <v>36</v>
      </c>
      <c r="F1138" s="217" t="s">
        <v>1781</v>
      </c>
      <c r="G1138" s="214"/>
      <c r="H1138" s="218" t="s">
        <v>36</v>
      </c>
      <c r="I1138" s="219"/>
      <c r="J1138" s="214"/>
      <c r="K1138" s="214"/>
      <c r="L1138" s="220"/>
      <c r="M1138" s="221"/>
      <c r="N1138" s="222"/>
      <c r="O1138" s="222"/>
      <c r="P1138" s="222"/>
      <c r="Q1138" s="222"/>
      <c r="R1138" s="222"/>
      <c r="S1138" s="222"/>
      <c r="T1138" s="223"/>
      <c r="AT1138" s="224" t="s">
        <v>417</v>
      </c>
      <c r="AU1138" s="224" t="s">
        <v>87</v>
      </c>
      <c r="AV1138" s="12" t="s">
        <v>23</v>
      </c>
      <c r="AW1138" s="12" t="s">
        <v>43</v>
      </c>
      <c r="AX1138" s="12" t="s">
        <v>79</v>
      </c>
      <c r="AY1138" s="224" t="s">
        <v>406</v>
      </c>
    </row>
    <row r="1139" spans="2:65" s="13" customFormat="1" x14ac:dyDescent="0.3">
      <c r="B1139" s="225"/>
      <c r="C1139" s="226"/>
      <c r="D1139" s="215" t="s">
        <v>417</v>
      </c>
      <c r="E1139" s="227" t="s">
        <v>36</v>
      </c>
      <c r="F1139" s="228" t="s">
        <v>1782</v>
      </c>
      <c r="G1139" s="226"/>
      <c r="H1139" s="229">
        <v>8.1880000000000006</v>
      </c>
      <c r="I1139" s="230"/>
      <c r="J1139" s="226"/>
      <c r="K1139" s="226"/>
      <c r="L1139" s="231"/>
      <c r="M1139" s="232"/>
      <c r="N1139" s="233"/>
      <c r="O1139" s="233"/>
      <c r="P1139" s="233"/>
      <c r="Q1139" s="233"/>
      <c r="R1139" s="233"/>
      <c r="S1139" s="233"/>
      <c r="T1139" s="234"/>
      <c r="AT1139" s="235" t="s">
        <v>417</v>
      </c>
      <c r="AU1139" s="235" t="s">
        <v>87</v>
      </c>
      <c r="AV1139" s="13" t="s">
        <v>87</v>
      </c>
      <c r="AW1139" s="13" t="s">
        <v>43</v>
      </c>
      <c r="AX1139" s="13" t="s">
        <v>79</v>
      </c>
      <c r="AY1139" s="235" t="s">
        <v>406</v>
      </c>
    </row>
    <row r="1140" spans="2:65" s="12" customFormat="1" x14ac:dyDescent="0.3">
      <c r="B1140" s="213"/>
      <c r="C1140" s="214"/>
      <c r="D1140" s="215" t="s">
        <v>417</v>
      </c>
      <c r="E1140" s="216" t="s">
        <v>36</v>
      </c>
      <c r="F1140" s="217" t="s">
        <v>1783</v>
      </c>
      <c r="G1140" s="214"/>
      <c r="H1140" s="218" t="s">
        <v>36</v>
      </c>
      <c r="I1140" s="219"/>
      <c r="J1140" s="214"/>
      <c r="K1140" s="214"/>
      <c r="L1140" s="220"/>
      <c r="M1140" s="221"/>
      <c r="N1140" s="222"/>
      <c r="O1140" s="222"/>
      <c r="P1140" s="222"/>
      <c r="Q1140" s="222"/>
      <c r="R1140" s="222"/>
      <c r="S1140" s="222"/>
      <c r="T1140" s="223"/>
      <c r="AT1140" s="224" t="s">
        <v>417</v>
      </c>
      <c r="AU1140" s="224" t="s">
        <v>87</v>
      </c>
      <c r="AV1140" s="12" t="s">
        <v>23</v>
      </c>
      <c r="AW1140" s="12" t="s">
        <v>43</v>
      </c>
      <c r="AX1140" s="12" t="s">
        <v>79</v>
      </c>
      <c r="AY1140" s="224" t="s">
        <v>406</v>
      </c>
    </row>
    <row r="1141" spans="2:65" s="13" customFormat="1" x14ac:dyDescent="0.3">
      <c r="B1141" s="225"/>
      <c r="C1141" s="226"/>
      <c r="D1141" s="215" t="s">
        <v>417</v>
      </c>
      <c r="E1141" s="227" t="s">
        <v>36</v>
      </c>
      <c r="F1141" s="228" t="s">
        <v>1784</v>
      </c>
      <c r="G1141" s="226"/>
      <c r="H1141" s="229">
        <v>1.863</v>
      </c>
      <c r="I1141" s="230"/>
      <c r="J1141" s="226"/>
      <c r="K1141" s="226"/>
      <c r="L1141" s="231"/>
      <c r="M1141" s="232"/>
      <c r="N1141" s="233"/>
      <c r="O1141" s="233"/>
      <c r="P1141" s="233"/>
      <c r="Q1141" s="233"/>
      <c r="R1141" s="233"/>
      <c r="S1141" s="233"/>
      <c r="T1141" s="234"/>
      <c r="AT1141" s="235" t="s">
        <v>417</v>
      </c>
      <c r="AU1141" s="235" t="s">
        <v>87</v>
      </c>
      <c r="AV1141" s="13" t="s">
        <v>87</v>
      </c>
      <c r="AW1141" s="13" t="s">
        <v>43</v>
      </c>
      <c r="AX1141" s="13" t="s">
        <v>79</v>
      </c>
      <c r="AY1141" s="235" t="s">
        <v>406</v>
      </c>
    </row>
    <row r="1142" spans="2:65" s="13" customFormat="1" x14ac:dyDescent="0.3">
      <c r="B1142" s="225"/>
      <c r="C1142" s="226"/>
      <c r="D1142" s="215" t="s">
        <v>417</v>
      </c>
      <c r="E1142" s="227" t="s">
        <v>36</v>
      </c>
      <c r="F1142" s="228" t="s">
        <v>1785</v>
      </c>
      <c r="G1142" s="226"/>
      <c r="H1142" s="229">
        <v>4.992</v>
      </c>
      <c r="I1142" s="230"/>
      <c r="J1142" s="226"/>
      <c r="K1142" s="226"/>
      <c r="L1142" s="231"/>
      <c r="M1142" s="232"/>
      <c r="N1142" s="233"/>
      <c r="O1142" s="233"/>
      <c r="P1142" s="233"/>
      <c r="Q1142" s="233"/>
      <c r="R1142" s="233"/>
      <c r="S1142" s="233"/>
      <c r="T1142" s="234"/>
      <c r="AT1142" s="235" t="s">
        <v>417</v>
      </c>
      <c r="AU1142" s="235" t="s">
        <v>87</v>
      </c>
      <c r="AV1142" s="13" t="s">
        <v>87</v>
      </c>
      <c r="AW1142" s="13" t="s">
        <v>43</v>
      </c>
      <c r="AX1142" s="13" t="s">
        <v>79</v>
      </c>
      <c r="AY1142" s="235" t="s">
        <v>406</v>
      </c>
    </row>
    <row r="1143" spans="2:65" s="13" customFormat="1" x14ac:dyDescent="0.3">
      <c r="B1143" s="225"/>
      <c r="C1143" s="226"/>
      <c r="D1143" s="215" t="s">
        <v>417</v>
      </c>
      <c r="E1143" s="227" t="s">
        <v>36</v>
      </c>
      <c r="F1143" s="228" t="s">
        <v>1786</v>
      </c>
      <c r="G1143" s="226"/>
      <c r="H1143" s="229">
        <v>2.1469999999999998</v>
      </c>
      <c r="I1143" s="230"/>
      <c r="J1143" s="226"/>
      <c r="K1143" s="226"/>
      <c r="L1143" s="231"/>
      <c r="M1143" s="232"/>
      <c r="N1143" s="233"/>
      <c r="O1143" s="233"/>
      <c r="P1143" s="233"/>
      <c r="Q1143" s="233"/>
      <c r="R1143" s="233"/>
      <c r="S1143" s="233"/>
      <c r="T1143" s="234"/>
      <c r="AT1143" s="235" t="s">
        <v>417</v>
      </c>
      <c r="AU1143" s="235" t="s">
        <v>87</v>
      </c>
      <c r="AV1143" s="13" t="s">
        <v>87</v>
      </c>
      <c r="AW1143" s="13" t="s">
        <v>43</v>
      </c>
      <c r="AX1143" s="13" t="s">
        <v>79</v>
      </c>
      <c r="AY1143" s="235" t="s">
        <v>406</v>
      </c>
    </row>
    <row r="1144" spans="2:65" s="13" customFormat="1" x14ac:dyDescent="0.3">
      <c r="B1144" s="225"/>
      <c r="C1144" s="226"/>
      <c r="D1144" s="215" t="s">
        <v>417</v>
      </c>
      <c r="E1144" s="227" t="s">
        <v>36</v>
      </c>
      <c r="F1144" s="228" t="s">
        <v>1787</v>
      </c>
      <c r="G1144" s="226"/>
      <c r="H1144" s="229">
        <v>-1.0409999999999999</v>
      </c>
      <c r="I1144" s="230"/>
      <c r="J1144" s="226"/>
      <c r="K1144" s="226"/>
      <c r="L1144" s="231"/>
      <c r="M1144" s="232"/>
      <c r="N1144" s="233"/>
      <c r="O1144" s="233"/>
      <c r="P1144" s="233"/>
      <c r="Q1144" s="233"/>
      <c r="R1144" s="233"/>
      <c r="S1144" s="233"/>
      <c r="T1144" s="234"/>
      <c r="AT1144" s="235" t="s">
        <v>417</v>
      </c>
      <c r="AU1144" s="235" t="s">
        <v>87</v>
      </c>
      <c r="AV1144" s="13" t="s">
        <v>87</v>
      </c>
      <c r="AW1144" s="13" t="s">
        <v>43</v>
      </c>
      <c r="AX1144" s="13" t="s">
        <v>79</v>
      </c>
      <c r="AY1144" s="235" t="s">
        <v>406</v>
      </c>
    </row>
    <row r="1145" spans="2:65" s="14" customFormat="1" x14ac:dyDescent="0.3">
      <c r="B1145" s="236"/>
      <c r="C1145" s="237"/>
      <c r="D1145" s="247" t="s">
        <v>417</v>
      </c>
      <c r="E1145" s="248" t="s">
        <v>36</v>
      </c>
      <c r="F1145" s="249" t="s">
        <v>421</v>
      </c>
      <c r="G1145" s="237"/>
      <c r="H1145" s="250">
        <v>16.149000000000001</v>
      </c>
      <c r="I1145" s="241"/>
      <c r="J1145" s="237"/>
      <c r="K1145" s="237"/>
      <c r="L1145" s="242"/>
      <c r="M1145" s="243"/>
      <c r="N1145" s="244"/>
      <c r="O1145" s="244"/>
      <c r="P1145" s="244"/>
      <c r="Q1145" s="244"/>
      <c r="R1145" s="244"/>
      <c r="S1145" s="244"/>
      <c r="T1145" s="245"/>
      <c r="AT1145" s="246" t="s">
        <v>417</v>
      </c>
      <c r="AU1145" s="246" t="s">
        <v>87</v>
      </c>
      <c r="AV1145" s="14" t="s">
        <v>415</v>
      </c>
      <c r="AW1145" s="14" t="s">
        <v>43</v>
      </c>
      <c r="AX1145" s="14" t="s">
        <v>23</v>
      </c>
      <c r="AY1145" s="246" t="s">
        <v>406</v>
      </c>
    </row>
    <row r="1146" spans="2:65" s="1" customFormat="1" ht="22.5" customHeight="1" x14ac:dyDescent="0.3">
      <c r="B1146" s="37"/>
      <c r="C1146" s="201" t="s">
        <v>1788</v>
      </c>
      <c r="D1146" s="201" t="s">
        <v>410</v>
      </c>
      <c r="E1146" s="202" t="s">
        <v>1789</v>
      </c>
      <c r="F1146" s="203" t="s">
        <v>1790</v>
      </c>
      <c r="G1146" s="204" t="s">
        <v>596</v>
      </c>
      <c r="H1146" s="205">
        <v>21</v>
      </c>
      <c r="I1146" s="206"/>
      <c r="J1146" s="207">
        <f>ROUND(I1146*H1146,2)</f>
        <v>0</v>
      </c>
      <c r="K1146" s="203" t="s">
        <v>414</v>
      </c>
      <c r="L1146" s="57"/>
      <c r="M1146" s="208" t="s">
        <v>36</v>
      </c>
      <c r="N1146" s="209" t="s">
        <v>50</v>
      </c>
      <c r="O1146" s="38"/>
      <c r="P1146" s="210">
        <f>O1146*H1146</f>
        <v>0</v>
      </c>
      <c r="Q1146" s="210">
        <v>2.1000000000000001E-4</v>
      </c>
      <c r="R1146" s="210">
        <f>Q1146*H1146</f>
        <v>4.4099999999999999E-3</v>
      </c>
      <c r="S1146" s="210">
        <v>0</v>
      </c>
      <c r="T1146" s="211">
        <f>S1146*H1146</f>
        <v>0</v>
      </c>
      <c r="AR1146" s="19" t="s">
        <v>415</v>
      </c>
      <c r="AT1146" s="19" t="s">
        <v>410</v>
      </c>
      <c r="AU1146" s="19" t="s">
        <v>87</v>
      </c>
      <c r="AY1146" s="19" t="s">
        <v>406</v>
      </c>
      <c r="BE1146" s="212">
        <f>IF(N1146="základní",J1146,0)</f>
        <v>0</v>
      </c>
      <c r="BF1146" s="212">
        <f>IF(N1146="snížená",J1146,0)</f>
        <v>0</v>
      </c>
      <c r="BG1146" s="212">
        <f>IF(N1146="zákl. přenesená",J1146,0)</f>
        <v>0</v>
      </c>
      <c r="BH1146" s="212">
        <f>IF(N1146="sníž. přenesená",J1146,0)</f>
        <v>0</v>
      </c>
      <c r="BI1146" s="212">
        <f>IF(N1146="nulová",J1146,0)</f>
        <v>0</v>
      </c>
      <c r="BJ1146" s="19" t="s">
        <v>23</v>
      </c>
      <c r="BK1146" s="212">
        <f>ROUND(I1146*H1146,2)</f>
        <v>0</v>
      </c>
      <c r="BL1146" s="19" t="s">
        <v>415</v>
      </c>
      <c r="BM1146" s="19" t="s">
        <v>1791</v>
      </c>
    </row>
    <row r="1147" spans="2:65" s="12" customFormat="1" x14ac:dyDescent="0.3">
      <c r="B1147" s="213"/>
      <c r="C1147" s="214"/>
      <c r="D1147" s="215" t="s">
        <v>417</v>
      </c>
      <c r="E1147" s="216" t="s">
        <v>36</v>
      </c>
      <c r="F1147" s="217" t="s">
        <v>1792</v>
      </c>
      <c r="G1147" s="214"/>
      <c r="H1147" s="218" t="s">
        <v>36</v>
      </c>
      <c r="I1147" s="219"/>
      <c r="J1147" s="214"/>
      <c r="K1147" s="214"/>
      <c r="L1147" s="220"/>
      <c r="M1147" s="221"/>
      <c r="N1147" s="222"/>
      <c r="O1147" s="222"/>
      <c r="P1147" s="222"/>
      <c r="Q1147" s="222"/>
      <c r="R1147" s="222"/>
      <c r="S1147" s="222"/>
      <c r="T1147" s="223"/>
      <c r="AT1147" s="224" t="s">
        <v>417</v>
      </c>
      <c r="AU1147" s="224" t="s">
        <v>87</v>
      </c>
      <c r="AV1147" s="12" t="s">
        <v>23</v>
      </c>
      <c r="AW1147" s="12" t="s">
        <v>43</v>
      </c>
      <c r="AX1147" s="12" t="s">
        <v>79</v>
      </c>
      <c r="AY1147" s="224" t="s">
        <v>406</v>
      </c>
    </row>
    <row r="1148" spans="2:65" s="13" customFormat="1" x14ac:dyDescent="0.3">
      <c r="B1148" s="225"/>
      <c r="C1148" s="226"/>
      <c r="D1148" s="247" t="s">
        <v>417</v>
      </c>
      <c r="E1148" s="251" t="s">
        <v>36</v>
      </c>
      <c r="F1148" s="252" t="s">
        <v>1793</v>
      </c>
      <c r="G1148" s="226"/>
      <c r="H1148" s="253">
        <v>21</v>
      </c>
      <c r="I1148" s="230"/>
      <c r="J1148" s="226"/>
      <c r="K1148" s="226"/>
      <c r="L1148" s="231"/>
      <c r="M1148" s="232"/>
      <c r="N1148" s="233"/>
      <c r="O1148" s="233"/>
      <c r="P1148" s="233"/>
      <c r="Q1148" s="233"/>
      <c r="R1148" s="233"/>
      <c r="S1148" s="233"/>
      <c r="T1148" s="234"/>
      <c r="AT1148" s="235" t="s">
        <v>417</v>
      </c>
      <c r="AU1148" s="235" t="s">
        <v>87</v>
      </c>
      <c r="AV1148" s="13" t="s">
        <v>87</v>
      </c>
      <c r="AW1148" s="13" t="s">
        <v>43</v>
      </c>
      <c r="AX1148" s="13" t="s">
        <v>23</v>
      </c>
      <c r="AY1148" s="235" t="s">
        <v>406</v>
      </c>
    </row>
    <row r="1149" spans="2:65" s="1" customFormat="1" ht="22.5" customHeight="1" x14ac:dyDescent="0.3">
      <c r="B1149" s="37"/>
      <c r="C1149" s="201" t="s">
        <v>1794</v>
      </c>
      <c r="D1149" s="201" t="s">
        <v>410</v>
      </c>
      <c r="E1149" s="202" t="s">
        <v>1795</v>
      </c>
      <c r="F1149" s="203" t="s">
        <v>1796</v>
      </c>
      <c r="G1149" s="204" t="s">
        <v>466</v>
      </c>
      <c r="H1149" s="205">
        <v>54.097999999999999</v>
      </c>
      <c r="I1149" s="206"/>
      <c r="J1149" s="207">
        <f>ROUND(I1149*H1149,2)</f>
        <v>0</v>
      </c>
      <c r="K1149" s="203" t="s">
        <v>414</v>
      </c>
      <c r="L1149" s="57"/>
      <c r="M1149" s="208" t="s">
        <v>36</v>
      </c>
      <c r="N1149" s="209" t="s">
        <v>50</v>
      </c>
      <c r="O1149" s="38"/>
      <c r="P1149" s="210">
        <f>O1149*H1149</f>
        <v>0</v>
      </c>
      <c r="Q1149" s="210">
        <v>7.6499999999999997E-3</v>
      </c>
      <c r="R1149" s="210">
        <f>Q1149*H1149</f>
        <v>0.41384969999999999</v>
      </c>
      <c r="S1149" s="210">
        <v>0</v>
      </c>
      <c r="T1149" s="211">
        <f>S1149*H1149</f>
        <v>0</v>
      </c>
      <c r="AR1149" s="19" t="s">
        <v>415</v>
      </c>
      <c r="AT1149" s="19" t="s">
        <v>410</v>
      </c>
      <c r="AU1149" s="19" t="s">
        <v>87</v>
      </c>
      <c r="AY1149" s="19" t="s">
        <v>406</v>
      </c>
      <c r="BE1149" s="212">
        <f>IF(N1149="základní",J1149,0)</f>
        <v>0</v>
      </c>
      <c r="BF1149" s="212">
        <f>IF(N1149="snížená",J1149,0)</f>
        <v>0</v>
      </c>
      <c r="BG1149" s="212">
        <f>IF(N1149="zákl. přenesená",J1149,0)</f>
        <v>0</v>
      </c>
      <c r="BH1149" s="212">
        <f>IF(N1149="sníž. přenesená",J1149,0)</f>
        <v>0</v>
      </c>
      <c r="BI1149" s="212">
        <f>IF(N1149="nulová",J1149,0)</f>
        <v>0</v>
      </c>
      <c r="BJ1149" s="19" t="s">
        <v>23</v>
      </c>
      <c r="BK1149" s="212">
        <f>ROUND(I1149*H1149,2)</f>
        <v>0</v>
      </c>
      <c r="BL1149" s="19" t="s">
        <v>415</v>
      </c>
      <c r="BM1149" s="19" t="s">
        <v>1797</v>
      </c>
    </row>
    <row r="1150" spans="2:65" s="12" customFormat="1" x14ac:dyDescent="0.3">
      <c r="B1150" s="213"/>
      <c r="C1150" s="214"/>
      <c r="D1150" s="215" t="s">
        <v>417</v>
      </c>
      <c r="E1150" s="216" t="s">
        <v>36</v>
      </c>
      <c r="F1150" s="217" t="s">
        <v>1780</v>
      </c>
      <c r="G1150" s="214"/>
      <c r="H1150" s="218" t="s">
        <v>36</v>
      </c>
      <c r="I1150" s="219"/>
      <c r="J1150" s="214"/>
      <c r="K1150" s="214"/>
      <c r="L1150" s="220"/>
      <c r="M1150" s="221"/>
      <c r="N1150" s="222"/>
      <c r="O1150" s="222"/>
      <c r="P1150" s="222"/>
      <c r="Q1150" s="222"/>
      <c r="R1150" s="222"/>
      <c r="S1150" s="222"/>
      <c r="T1150" s="223"/>
      <c r="AT1150" s="224" t="s">
        <v>417</v>
      </c>
      <c r="AU1150" s="224" t="s">
        <v>87</v>
      </c>
      <c r="AV1150" s="12" t="s">
        <v>23</v>
      </c>
      <c r="AW1150" s="12" t="s">
        <v>43</v>
      </c>
      <c r="AX1150" s="12" t="s">
        <v>79</v>
      </c>
      <c r="AY1150" s="224" t="s">
        <v>406</v>
      </c>
    </row>
    <row r="1151" spans="2:65" s="12" customFormat="1" x14ac:dyDescent="0.3">
      <c r="B1151" s="213"/>
      <c r="C1151" s="214"/>
      <c r="D1151" s="215" t="s">
        <v>417</v>
      </c>
      <c r="E1151" s="216" t="s">
        <v>36</v>
      </c>
      <c r="F1151" s="217" t="s">
        <v>1781</v>
      </c>
      <c r="G1151" s="214"/>
      <c r="H1151" s="218" t="s">
        <v>36</v>
      </c>
      <c r="I1151" s="219"/>
      <c r="J1151" s="214"/>
      <c r="K1151" s="214"/>
      <c r="L1151" s="220"/>
      <c r="M1151" s="221"/>
      <c r="N1151" s="222"/>
      <c r="O1151" s="222"/>
      <c r="P1151" s="222"/>
      <c r="Q1151" s="222"/>
      <c r="R1151" s="222"/>
      <c r="S1151" s="222"/>
      <c r="T1151" s="223"/>
      <c r="AT1151" s="224" t="s">
        <v>417</v>
      </c>
      <c r="AU1151" s="224" t="s">
        <v>87</v>
      </c>
      <c r="AV1151" s="12" t="s">
        <v>23</v>
      </c>
      <c r="AW1151" s="12" t="s">
        <v>43</v>
      </c>
      <c r="AX1151" s="12" t="s">
        <v>79</v>
      </c>
      <c r="AY1151" s="224" t="s">
        <v>406</v>
      </c>
    </row>
    <row r="1152" spans="2:65" s="13" customFormat="1" x14ac:dyDescent="0.3">
      <c r="B1152" s="225"/>
      <c r="C1152" s="226"/>
      <c r="D1152" s="215" t="s">
        <v>417</v>
      </c>
      <c r="E1152" s="227" t="s">
        <v>36</v>
      </c>
      <c r="F1152" s="228" t="s">
        <v>1798</v>
      </c>
      <c r="G1152" s="226"/>
      <c r="H1152" s="229">
        <v>9.5519999999999996</v>
      </c>
      <c r="I1152" s="230"/>
      <c r="J1152" s="226"/>
      <c r="K1152" s="226"/>
      <c r="L1152" s="231"/>
      <c r="M1152" s="232"/>
      <c r="N1152" s="233"/>
      <c r="O1152" s="233"/>
      <c r="P1152" s="233"/>
      <c r="Q1152" s="233"/>
      <c r="R1152" s="233"/>
      <c r="S1152" s="233"/>
      <c r="T1152" s="234"/>
      <c r="AT1152" s="235" t="s">
        <v>417</v>
      </c>
      <c r="AU1152" s="235" t="s">
        <v>87</v>
      </c>
      <c r="AV1152" s="13" t="s">
        <v>87</v>
      </c>
      <c r="AW1152" s="13" t="s">
        <v>43</v>
      </c>
      <c r="AX1152" s="13" t="s">
        <v>79</v>
      </c>
      <c r="AY1152" s="235" t="s">
        <v>406</v>
      </c>
    </row>
    <row r="1153" spans="2:65" s="12" customFormat="1" x14ac:dyDescent="0.3">
      <c r="B1153" s="213"/>
      <c r="C1153" s="214"/>
      <c r="D1153" s="215" t="s">
        <v>417</v>
      </c>
      <c r="E1153" s="216" t="s">
        <v>36</v>
      </c>
      <c r="F1153" s="217" t="s">
        <v>1783</v>
      </c>
      <c r="G1153" s="214"/>
      <c r="H1153" s="218" t="s">
        <v>36</v>
      </c>
      <c r="I1153" s="219"/>
      <c r="J1153" s="214"/>
      <c r="K1153" s="214"/>
      <c r="L1153" s="220"/>
      <c r="M1153" s="221"/>
      <c r="N1153" s="222"/>
      <c r="O1153" s="222"/>
      <c r="P1153" s="222"/>
      <c r="Q1153" s="222"/>
      <c r="R1153" s="222"/>
      <c r="S1153" s="222"/>
      <c r="T1153" s="223"/>
      <c r="AT1153" s="224" t="s">
        <v>417</v>
      </c>
      <c r="AU1153" s="224" t="s">
        <v>87</v>
      </c>
      <c r="AV1153" s="12" t="s">
        <v>23</v>
      </c>
      <c r="AW1153" s="12" t="s">
        <v>43</v>
      </c>
      <c r="AX1153" s="12" t="s">
        <v>79</v>
      </c>
      <c r="AY1153" s="224" t="s">
        <v>406</v>
      </c>
    </row>
    <row r="1154" spans="2:65" s="13" customFormat="1" x14ac:dyDescent="0.3">
      <c r="B1154" s="225"/>
      <c r="C1154" s="226"/>
      <c r="D1154" s="215" t="s">
        <v>417</v>
      </c>
      <c r="E1154" s="227" t="s">
        <v>36</v>
      </c>
      <c r="F1154" s="228" t="s">
        <v>1799</v>
      </c>
      <c r="G1154" s="226"/>
      <c r="H1154" s="229">
        <v>8.8550000000000004</v>
      </c>
      <c r="I1154" s="230"/>
      <c r="J1154" s="226"/>
      <c r="K1154" s="226"/>
      <c r="L1154" s="231"/>
      <c r="M1154" s="232"/>
      <c r="N1154" s="233"/>
      <c r="O1154" s="233"/>
      <c r="P1154" s="233"/>
      <c r="Q1154" s="233"/>
      <c r="R1154" s="233"/>
      <c r="S1154" s="233"/>
      <c r="T1154" s="234"/>
      <c r="AT1154" s="235" t="s">
        <v>417</v>
      </c>
      <c r="AU1154" s="235" t="s">
        <v>87</v>
      </c>
      <c r="AV1154" s="13" t="s">
        <v>87</v>
      </c>
      <c r="AW1154" s="13" t="s">
        <v>43</v>
      </c>
      <c r="AX1154" s="13" t="s">
        <v>79</v>
      </c>
      <c r="AY1154" s="235" t="s">
        <v>406</v>
      </c>
    </row>
    <row r="1155" spans="2:65" s="13" customFormat="1" x14ac:dyDescent="0.3">
      <c r="B1155" s="225"/>
      <c r="C1155" s="226"/>
      <c r="D1155" s="215" t="s">
        <v>417</v>
      </c>
      <c r="E1155" s="227" t="s">
        <v>36</v>
      </c>
      <c r="F1155" s="228" t="s">
        <v>1800</v>
      </c>
      <c r="G1155" s="226"/>
      <c r="H1155" s="229">
        <v>24.957999999999998</v>
      </c>
      <c r="I1155" s="230"/>
      <c r="J1155" s="226"/>
      <c r="K1155" s="226"/>
      <c r="L1155" s="231"/>
      <c r="M1155" s="232"/>
      <c r="N1155" s="233"/>
      <c r="O1155" s="233"/>
      <c r="P1155" s="233"/>
      <c r="Q1155" s="233"/>
      <c r="R1155" s="233"/>
      <c r="S1155" s="233"/>
      <c r="T1155" s="234"/>
      <c r="AT1155" s="235" t="s">
        <v>417</v>
      </c>
      <c r="AU1155" s="235" t="s">
        <v>87</v>
      </c>
      <c r="AV1155" s="13" t="s">
        <v>87</v>
      </c>
      <c r="AW1155" s="13" t="s">
        <v>43</v>
      </c>
      <c r="AX1155" s="13" t="s">
        <v>79</v>
      </c>
      <c r="AY1155" s="235" t="s">
        <v>406</v>
      </c>
    </row>
    <row r="1156" spans="2:65" s="13" customFormat="1" x14ac:dyDescent="0.3">
      <c r="B1156" s="225"/>
      <c r="C1156" s="226"/>
      <c r="D1156" s="215" t="s">
        <v>417</v>
      </c>
      <c r="E1156" s="227" t="s">
        <v>36</v>
      </c>
      <c r="F1156" s="228" t="s">
        <v>1801</v>
      </c>
      <c r="G1156" s="226"/>
      <c r="H1156" s="229">
        <v>10.733000000000001</v>
      </c>
      <c r="I1156" s="230"/>
      <c r="J1156" s="226"/>
      <c r="K1156" s="226"/>
      <c r="L1156" s="231"/>
      <c r="M1156" s="232"/>
      <c r="N1156" s="233"/>
      <c r="O1156" s="233"/>
      <c r="P1156" s="233"/>
      <c r="Q1156" s="233"/>
      <c r="R1156" s="233"/>
      <c r="S1156" s="233"/>
      <c r="T1156" s="234"/>
      <c r="AT1156" s="235" t="s">
        <v>417</v>
      </c>
      <c r="AU1156" s="235" t="s">
        <v>87</v>
      </c>
      <c r="AV1156" s="13" t="s">
        <v>87</v>
      </c>
      <c r="AW1156" s="13" t="s">
        <v>43</v>
      </c>
      <c r="AX1156" s="13" t="s">
        <v>79</v>
      </c>
      <c r="AY1156" s="235" t="s">
        <v>406</v>
      </c>
    </row>
    <row r="1157" spans="2:65" s="14" customFormat="1" x14ac:dyDescent="0.3">
      <c r="B1157" s="236"/>
      <c r="C1157" s="237"/>
      <c r="D1157" s="247" t="s">
        <v>417</v>
      </c>
      <c r="E1157" s="248" t="s">
        <v>36</v>
      </c>
      <c r="F1157" s="249" t="s">
        <v>421</v>
      </c>
      <c r="G1157" s="237"/>
      <c r="H1157" s="250">
        <v>54.097999999999999</v>
      </c>
      <c r="I1157" s="241"/>
      <c r="J1157" s="237"/>
      <c r="K1157" s="237"/>
      <c r="L1157" s="242"/>
      <c r="M1157" s="243"/>
      <c r="N1157" s="244"/>
      <c r="O1157" s="244"/>
      <c r="P1157" s="244"/>
      <c r="Q1157" s="244"/>
      <c r="R1157" s="244"/>
      <c r="S1157" s="244"/>
      <c r="T1157" s="245"/>
      <c r="AT1157" s="246" t="s">
        <v>417</v>
      </c>
      <c r="AU1157" s="246" t="s">
        <v>87</v>
      </c>
      <c r="AV1157" s="14" t="s">
        <v>415</v>
      </c>
      <c r="AW1157" s="14" t="s">
        <v>43</v>
      </c>
      <c r="AX1157" s="14" t="s">
        <v>23</v>
      </c>
      <c r="AY1157" s="246" t="s">
        <v>406</v>
      </c>
    </row>
    <row r="1158" spans="2:65" s="1" customFormat="1" ht="22.5" customHeight="1" x14ac:dyDescent="0.3">
      <c r="B1158" s="37"/>
      <c r="C1158" s="201" t="s">
        <v>1802</v>
      </c>
      <c r="D1158" s="201" t="s">
        <v>410</v>
      </c>
      <c r="E1158" s="202" t="s">
        <v>1803</v>
      </c>
      <c r="F1158" s="203" t="s">
        <v>1804</v>
      </c>
      <c r="G1158" s="204" t="s">
        <v>466</v>
      </c>
      <c r="H1158" s="205">
        <v>54.097999999999999</v>
      </c>
      <c r="I1158" s="206"/>
      <c r="J1158" s="207">
        <f>ROUND(I1158*H1158,2)</f>
        <v>0</v>
      </c>
      <c r="K1158" s="203" t="s">
        <v>414</v>
      </c>
      <c r="L1158" s="57"/>
      <c r="M1158" s="208" t="s">
        <v>36</v>
      </c>
      <c r="N1158" s="209" t="s">
        <v>50</v>
      </c>
      <c r="O1158" s="38"/>
      <c r="P1158" s="210">
        <f>O1158*H1158</f>
        <v>0</v>
      </c>
      <c r="Q1158" s="210">
        <v>8.5999999999999998E-4</v>
      </c>
      <c r="R1158" s="210">
        <f>Q1158*H1158</f>
        <v>4.6524280000000001E-2</v>
      </c>
      <c r="S1158" s="210">
        <v>0</v>
      </c>
      <c r="T1158" s="211">
        <f>S1158*H1158</f>
        <v>0</v>
      </c>
      <c r="AR1158" s="19" t="s">
        <v>415</v>
      </c>
      <c r="AT1158" s="19" t="s">
        <v>410</v>
      </c>
      <c r="AU1158" s="19" t="s">
        <v>87</v>
      </c>
      <c r="AY1158" s="19" t="s">
        <v>406</v>
      </c>
      <c r="BE1158" s="212">
        <f>IF(N1158="základní",J1158,0)</f>
        <v>0</v>
      </c>
      <c r="BF1158" s="212">
        <f>IF(N1158="snížená",J1158,0)</f>
        <v>0</v>
      </c>
      <c r="BG1158" s="212">
        <f>IF(N1158="zákl. přenesená",J1158,0)</f>
        <v>0</v>
      </c>
      <c r="BH1158" s="212">
        <f>IF(N1158="sníž. přenesená",J1158,0)</f>
        <v>0</v>
      </c>
      <c r="BI1158" s="212">
        <f>IF(N1158="nulová",J1158,0)</f>
        <v>0</v>
      </c>
      <c r="BJ1158" s="19" t="s">
        <v>23</v>
      </c>
      <c r="BK1158" s="212">
        <f>ROUND(I1158*H1158,2)</f>
        <v>0</v>
      </c>
      <c r="BL1158" s="19" t="s">
        <v>415</v>
      </c>
      <c r="BM1158" s="19" t="s">
        <v>1805</v>
      </c>
    </row>
    <row r="1159" spans="2:65" s="1" customFormat="1" ht="22.5" customHeight="1" x14ac:dyDescent="0.3">
      <c r="B1159" s="37"/>
      <c r="C1159" s="201" t="s">
        <v>1806</v>
      </c>
      <c r="D1159" s="201" t="s">
        <v>410</v>
      </c>
      <c r="E1159" s="202" t="s">
        <v>1807</v>
      </c>
      <c r="F1159" s="203" t="s">
        <v>1808</v>
      </c>
      <c r="G1159" s="204" t="s">
        <v>501</v>
      </c>
      <c r="H1159" s="205">
        <v>3.9E-2</v>
      </c>
      <c r="I1159" s="206"/>
      <c r="J1159" s="207">
        <f>ROUND(I1159*H1159,2)</f>
        <v>0</v>
      </c>
      <c r="K1159" s="203" t="s">
        <v>414</v>
      </c>
      <c r="L1159" s="57"/>
      <c r="M1159" s="208" t="s">
        <v>36</v>
      </c>
      <c r="N1159" s="209" t="s">
        <v>50</v>
      </c>
      <c r="O1159" s="38"/>
      <c r="P1159" s="210">
        <f>O1159*H1159</f>
        <v>0</v>
      </c>
      <c r="Q1159" s="210">
        <v>1.0858000000000001</v>
      </c>
      <c r="R1159" s="210">
        <f>Q1159*H1159</f>
        <v>4.2346200000000001E-2</v>
      </c>
      <c r="S1159" s="210">
        <v>0</v>
      </c>
      <c r="T1159" s="211">
        <f>S1159*H1159</f>
        <v>0</v>
      </c>
      <c r="AR1159" s="19" t="s">
        <v>415</v>
      </c>
      <c r="AT1159" s="19" t="s">
        <v>410</v>
      </c>
      <c r="AU1159" s="19" t="s">
        <v>87</v>
      </c>
      <c r="AY1159" s="19" t="s">
        <v>406</v>
      </c>
      <c r="BE1159" s="212">
        <f>IF(N1159="základní",J1159,0)</f>
        <v>0</v>
      </c>
      <c r="BF1159" s="212">
        <f>IF(N1159="snížená",J1159,0)</f>
        <v>0</v>
      </c>
      <c r="BG1159" s="212">
        <f>IF(N1159="zákl. přenesená",J1159,0)</f>
        <v>0</v>
      </c>
      <c r="BH1159" s="212">
        <f>IF(N1159="sníž. přenesená",J1159,0)</f>
        <v>0</v>
      </c>
      <c r="BI1159" s="212">
        <f>IF(N1159="nulová",J1159,0)</f>
        <v>0</v>
      </c>
      <c r="BJ1159" s="19" t="s">
        <v>23</v>
      </c>
      <c r="BK1159" s="212">
        <f>ROUND(I1159*H1159,2)</f>
        <v>0</v>
      </c>
      <c r="BL1159" s="19" t="s">
        <v>415</v>
      </c>
      <c r="BM1159" s="19" t="s">
        <v>1809</v>
      </c>
    </row>
    <row r="1160" spans="2:65" s="12" customFormat="1" x14ac:dyDescent="0.3">
      <c r="B1160" s="213"/>
      <c r="C1160" s="214"/>
      <c r="D1160" s="215" t="s">
        <v>417</v>
      </c>
      <c r="E1160" s="216" t="s">
        <v>36</v>
      </c>
      <c r="F1160" s="217" t="s">
        <v>1780</v>
      </c>
      <c r="G1160" s="214"/>
      <c r="H1160" s="218" t="s">
        <v>36</v>
      </c>
      <c r="I1160" s="219"/>
      <c r="J1160" s="214"/>
      <c r="K1160" s="214"/>
      <c r="L1160" s="220"/>
      <c r="M1160" s="221"/>
      <c r="N1160" s="222"/>
      <c r="O1160" s="222"/>
      <c r="P1160" s="222"/>
      <c r="Q1160" s="222"/>
      <c r="R1160" s="222"/>
      <c r="S1160" s="222"/>
      <c r="T1160" s="223"/>
      <c r="AT1160" s="224" t="s">
        <v>417</v>
      </c>
      <c r="AU1160" s="224" t="s">
        <v>87</v>
      </c>
      <c r="AV1160" s="12" t="s">
        <v>23</v>
      </c>
      <c r="AW1160" s="12" t="s">
        <v>43</v>
      </c>
      <c r="AX1160" s="12" t="s">
        <v>79</v>
      </c>
      <c r="AY1160" s="224" t="s">
        <v>406</v>
      </c>
    </row>
    <row r="1161" spans="2:65" s="12" customFormat="1" x14ac:dyDescent="0.3">
      <c r="B1161" s="213"/>
      <c r="C1161" s="214"/>
      <c r="D1161" s="215" t="s">
        <v>417</v>
      </c>
      <c r="E1161" s="216" t="s">
        <v>36</v>
      </c>
      <c r="F1161" s="217" t="s">
        <v>1781</v>
      </c>
      <c r="G1161" s="214"/>
      <c r="H1161" s="218" t="s">
        <v>36</v>
      </c>
      <c r="I1161" s="219"/>
      <c r="J1161" s="214"/>
      <c r="K1161" s="214"/>
      <c r="L1161" s="220"/>
      <c r="M1161" s="221"/>
      <c r="N1161" s="222"/>
      <c r="O1161" s="222"/>
      <c r="P1161" s="222"/>
      <c r="Q1161" s="222"/>
      <c r="R1161" s="222"/>
      <c r="S1161" s="222"/>
      <c r="T1161" s="223"/>
      <c r="AT1161" s="224" t="s">
        <v>417</v>
      </c>
      <c r="AU1161" s="224" t="s">
        <v>87</v>
      </c>
      <c r="AV1161" s="12" t="s">
        <v>23</v>
      </c>
      <c r="AW1161" s="12" t="s">
        <v>43</v>
      </c>
      <c r="AX1161" s="12" t="s">
        <v>79</v>
      </c>
      <c r="AY1161" s="224" t="s">
        <v>406</v>
      </c>
    </row>
    <row r="1162" spans="2:65" s="13" customFormat="1" x14ac:dyDescent="0.3">
      <c r="B1162" s="225"/>
      <c r="C1162" s="226"/>
      <c r="D1162" s="215" t="s">
        <v>417</v>
      </c>
      <c r="E1162" s="227" t="s">
        <v>36</v>
      </c>
      <c r="F1162" s="228" t="s">
        <v>1810</v>
      </c>
      <c r="G1162" s="226"/>
      <c r="H1162" s="229">
        <v>0.02</v>
      </c>
      <c r="I1162" s="230"/>
      <c r="J1162" s="226"/>
      <c r="K1162" s="226"/>
      <c r="L1162" s="231"/>
      <c r="M1162" s="232"/>
      <c r="N1162" s="233"/>
      <c r="O1162" s="233"/>
      <c r="P1162" s="233"/>
      <c r="Q1162" s="233"/>
      <c r="R1162" s="233"/>
      <c r="S1162" s="233"/>
      <c r="T1162" s="234"/>
      <c r="AT1162" s="235" t="s">
        <v>417</v>
      </c>
      <c r="AU1162" s="235" t="s">
        <v>87</v>
      </c>
      <c r="AV1162" s="13" t="s">
        <v>87</v>
      </c>
      <c r="AW1162" s="13" t="s">
        <v>43</v>
      </c>
      <c r="AX1162" s="13" t="s">
        <v>79</v>
      </c>
      <c r="AY1162" s="235" t="s">
        <v>406</v>
      </c>
    </row>
    <row r="1163" spans="2:65" s="12" customFormat="1" x14ac:dyDescent="0.3">
      <c r="B1163" s="213"/>
      <c r="C1163" s="214"/>
      <c r="D1163" s="215" t="s">
        <v>417</v>
      </c>
      <c r="E1163" s="216" t="s">
        <v>36</v>
      </c>
      <c r="F1163" s="217" t="s">
        <v>1783</v>
      </c>
      <c r="G1163" s="214"/>
      <c r="H1163" s="218" t="s">
        <v>36</v>
      </c>
      <c r="I1163" s="219"/>
      <c r="J1163" s="214"/>
      <c r="K1163" s="214"/>
      <c r="L1163" s="220"/>
      <c r="M1163" s="221"/>
      <c r="N1163" s="222"/>
      <c r="O1163" s="222"/>
      <c r="P1163" s="222"/>
      <c r="Q1163" s="222"/>
      <c r="R1163" s="222"/>
      <c r="S1163" s="222"/>
      <c r="T1163" s="223"/>
      <c r="AT1163" s="224" t="s">
        <v>417</v>
      </c>
      <c r="AU1163" s="224" t="s">
        <v>87</v>
      </c>
      <c r="AV1163" s="12" t="s">
        <v>23</v>
      </c>
      <c r="AW1163" s="12" t="s">
        <v>43</v>
      </c>
      <c r="AX1163" s="12" t="s">
        <v>79</v>
      </c>
      <c r="AY1163" s="224" t="s">
        <v>406</v>
      </c>
    </row>
    <row r="1164" spans="2:65" s="13" customFormat="1" x14ac:dyDescent="0.3">
      <c r="B1164" s="225"/>
      <c r="C1164" s="226"/>
      <c r="D1164" s="215" t="s">
        <v>417</v>
      </c>
      <c r="E1164" s="227" t="s">
        <v>36</v>
      </c>
      <c r="F1164" s="228" t="s">
        <v>1811</v>
      </c>
      <c r="G1164" s="226"/>
      <c r="H1164" s="229">
        <v>5.0000000000000001E-3</v>
      </c>
      <c r="I1164" s="230"/>
      <c r="J1164" s="226"/>
      <c r="K1164" s="226"/>
      <c r="L1164" s="231"/>
      <c r="M1164" s="232"/>
      <c r="N1164" s="233"/>
      <c r="O1164" s="233"/>
      <c r="P1164" s="233"/>
      <c r="Q1164" s="233"/>
      <c r="R1164" s="233"/>
      <c r="S1164" s="233"/>
      <c r="T1164" s="234"/>
      <c r="AT1164" s="235" t="s">
        <v>417</v>
      </c>
      <c r="AU1164" s="235" t="s">
        <v>87</v>
      </c>
      <c r="AV1164" s="13" t="s">
        <v>87</v>
      </c>
      <c r="AW1164" s="13" t="s">
        <v>43</v>
      </c>
      <c r="AX1164" s="13" t="s">
        <v>79</v>
      </c>
      <c r="AY1164" s="235" t="s">
        <v>406</v>
      </c>
    </row>
    <row r="1165" spans="2:65" s="13" customFormat="1" x14ac:dyDescent="0.3">
      <c r="B1165" s="225"/>
      <c r="C1165" s="226"/>
      <c r="D1165" s="215" t="s">
        <v>417</v>
      </c>
      <c r="E1165" s="227" t="s">
        <v>36</v>
      </c>
      <c r="F1165" s="228" t="s">
        <v>1812</v>
      </c>
      <c r="G1165" s="226"/>
      <c r="H1165" s="229">
        <v>1.2E-2</v>
      </c>
      <c r="I1165" s="230"/>
      <c r="J1165" s="226"/>
      <c r="K1165" s="226"/>
      <c r="L1165" s="231"/>
      <c r="M1165" s="232"/>
      <c r="N1165" s="233"/>
      <c r="O1165" s="233"/>
      <c r="P1165" s="233"/>
      <c r="Q1165" s="233"/>
      <c r="R1165" s="233"/>
      <c r="S1165" s="233"/>
      <c r="T1165" s="234"/>
      <c r="AT1165" s="235" t="s">
        <v>417</v>
      </c>
      <c r="AU1165" s="235" t="s">
        <v>87</v>
      </c>
      <c r="AV1165" s="13" t="s">
        <v>87</v>
      </c>
      <c r="AW1165" s="13" t="s">
        <v>43</v>
      </c>
      <c r="AX1165" s="13" t="s">
        <v>79</v>
      </c>
      <c r="AY1165" s="235" t="s">
        <v>406</v>
      </c>
    </row>
    <row r="1166" spans="2:65" s="13" customFormat="1" x14ac:dyDescent="0.3">
      <c r="B1166" s="225"/>
      <c r="C1166" s="226"/>
      <c r="D1166" s="215" t="s">
        <v>417</v>
      </c>
      <c r="E1166" s="227" t="s">
        <v>36</v>
      </c>
      <c r="F1166" s="228" t="s">
        <v>1813</v>
      </c>
      <c r="G1166" s="226"/>
      <c r="H1166" s="229">
        <v>5.0000000000000001E-3</v>
      </c>
      <c r="I1166" s="230"/>
      <c r="J1166" s="226"/>
      <c r="K1166" s="226"/>
      <c r="L1166" s="231"/>
      <c r="M1166" s="232"/>
      <c r="N1166" s="233"/>
      <c r="O1166" s="233"/>
      <c r="P1166" s="233"/>
      <c r="Q1166" s="233"/>
      <c r="R1166" s="233"/>
      <c r="S1166" s="233"/>
      <c r="T1166" s="234"/>
      <c r="AT1166" s="235" t="s">
        <v>417</v>
      </c>
      <c r="AU1166" s="235" t="s">
        <v>87</v>
      </c>
      <c r="AV1166" s="13" t="s">
        <v>87</v>
      </c>
      <c r="AW1166" s="13" t="s">
        <v>43</v>
      </c>
      <c r="AX1166" s="13" t="s">
        <v>79</v>
      </c>
      <c r="AY1166" s="235" t="s">
        <v>406</v>
      </c>
    </row>
    <row r="1167" spans="2:65" s="13" customFormat="1" x14ac:dyDescent="0.3">
      <c r="B1167" s="225"/>
      <c r="C1167" s="226"/>
      <c r="D1167" s="215" t="s">
        <v>417</v>
      </c>
      <c r="E1167" s="227" t="s">
        <v>36</v>
      </c>
      <c r="F1167" s="228" t="s">
        <v>1814</v>
      </c>
      <c r="G1167" s="226"/>
      <c r="H1167" s="229">
        <v>-3.0000000000000001E-3</v>
      </c>
      <c r="I1167" s="230"/>
      <c r="J1167" s="226"/>
      <c r="K1167" s="226"/>
      <c r="L1167" s="231"/>
      <c r="M1167" s="232"/>
      <c r="N1167" s="233"/>
      <c r="O1167" s="233"/>
      <c r="P1167" s="233"/>
      <c r="Q1167" s="233"/>
      <c r="R1167" s="233"/>
      <c r="S1167" s="233"/>
      <c r="T1167" s="234"/>
      <c r="AT1167" s="235" t="s">
        <v>417</v>
      </c>
      <c r="AU1167" s="235" t="s">
        <v>87</v>
      </c>
      <c r="AV1167" s="13" t="s">
        <v>87</v>
      </c>
      <c r="AW1167" s="13" t="s">
        <v>43</v>
      </c>
      <c r="AX1167" s="13" t="s">
        <v>79</v>
      </c>
      <c r="AY1167" s="235" t="s">
        <v>406</v>
      </c>
    </row>
    <row r="1168" spans="2:65" s="14" customFormat="1" x14ac:dyDescent="0.3">
      <c r="B1168" s="236"/>
      <c r="C1168" s="237"/>
      <c r="D1168" s="247" t="s">
        <v>417</v>
      </c>
      <c r="E1168" s="248" t="s">
        <v>36</v>
      </c>
      <c r="F1168" s="249" t="s">
        <v>421</v>
      </c>
      <c r="G1168" s="237"/>
      <c r="H1168" s="250">
        <v>3.9E-2</v>
      </c>
      <c r="I1168" s="241"/>
      <c r="J1168" s="237"/>
      <c r="K1168" s="237"/>
      <c r="L1168" s="242"/>
      <c r="M1168" s="243"/>
      <c r="N1168" s="244"/>
      <c r="O1168" s="244"/>
      <c r="P1168" s="244"/>
      <c r="Q1168" s="244"/>
      <c r="R1168" s="244"/>
      <c r="S1168" s="244"/>
      <c r="T1168" s="245"/>
      <c r="AT1168" s="246" t="s">
        <v>417</v>
      </c>
      <c r="AU1168" s="246" t="s">
        <v>87</v>
      </c>
      <c r="AV1168" s="14" t="s">
        <v>415</v>
      </c>
      <c r="AW1168" s="14" t="s">
        <v>43</v>
      </c>
      <c r="AX1168" s="14" t="s">
        <v>23</v>
      </c>
      <c r="AY1168" s="246" t="s">
        <v>406</v>
      </c>
    </row>
    <row r="1169" spans="2:65" s="1" customFormat="1" ht="22.5" customHeight="1" x14ac:dyDescent="0.3">
      <c r="B1169" s="37"/>
      <c r="C1169" s="201" t="s">
        <v>1815</v>
      </c>
      <c r="D1169" s="201" t="s">
        <v>410</v>
      </c>
      <c r="E1169" s="202" t="s">
        <v>1816</v>
      </c>
      <c r="F1169" s="203" t="s">
        <v>1817</v>
      </c>
      <c r="G1169" s="204" t="s">
        <v>501</v>
      </c>
      <c r="H1169" s="205">
        <v>1.7989999999999999</v>
      </c>
      <c r="I1169" s="206"/>
      <c r="J1169" s="207">
        <f>ROUND(I1169*H1169,2)</f>
        <v>0</v>
      </c>
      <c r="K1169" s="203" t="s">
        <v>36</v>
      </c>
      <c r="L1169" s="57"/>
      <c r="M1169" s="208" t="s">
        <v>36</v>
      </c>
      <c r="N1169" s="209" t="s">
        <v>50</v>
      </c>
      <c r="O1169" s="38"/>
      <c r="P1169" s="210">
        <f>O1169*H1169</f>
        <v>0</v>
      </c>
      <c r="Q1169" s="210">
        <v>1.0958000000000001</v>
      </c>
      <c r="R1169" s="210">
        <f>Q1169*H1169</f>
        <v>1.9713442000000001</v>
      </c>
      <c r="S1169" s="210">
        <v>0</v>
      </c>
      <c r="T1169" s="211">
        <f>S1169*H1169</f>
        <v>0</v>
      </c>
      <c r="AR1169" s="19" t="s">
        <v>415</v>
      </c>
      <c r="AT1169" s="19" t="s">
        <v>410</v>
      </c>
      <c r="AU1169" s="19" t="s">
        <v>87</v>
      </c>
      <c r="AY1169" s="19" t="s">
        <v>406</v>
      </c>
      <c r="BE1169" s="212">
        <f>IF(N1169="základní",J1169,0)</f>
        <v>0</v>
      </c>
      <c r="BF1169" s="212">
        <f>IF(N1169="snížená",J1169,0)</f>
        <v>0</v>
      </c>
      <c r="BG1169" s="212">
        <f>IF(N1169="zákl. přenesená",J1169,0)</f>
        <v>0</v>
      </c>
      <c r="BH1169" s="212">
        <f>IF(N1169="sníž. přenesená",J1169,0)</f>
        <v>0</v>
      </c>
      <c r="BI1169" s="212">
        <f>IF(N1169="nulová",J1169,0)</f>
        <v>0</v>
      </c>
      <c r="BJ1169" s="19" t="s">
        <v>23</v>
      </c>
      <c r="BK1169" s="212">
        <f>ROUND(I1169*H1169,2)</f>
        <v>0</v>
      </c>
      <c r="BL1169" s="19" t="s">
        <v>415</v>
      </c>
      <c r="BM1169" s="19" t="s">
        <v>1818</v>
      </c>
    </row>
    <row r="1170" spans="2:65" s="13" customFormat="1" x14ac:dyDescent="0.3">
      <c r="B1170" s="225"/>
      <c r="C1170" s="226"/>
      <c r="D1170" s="247" t="s">
        <v>417</v>
      </c>
      <c r="E1170" s="251" t="s">
        <v>36</v>
      </c>
      <c r="F1170" s="252" t="s">
        <v>1819</v>
      </c>
      <c r="G1170" s="226"/>
      <c r="H1170" s="253">
        <v>1.7989999999999999</v>
      </c>
      <c r="I1170" s="230"/>
      <c r="J1170" s="226"/>
      <c r="K1170" s="226"/>
      <c r="L1170" s="231"/>
      <c r="M1170" s="232"/>
      <c r="N1170" s="233"/>
      <c r="O1170" s="233"/>
      <c r="P1170" s="233"/>
      <c r="Q1170" s="233"/>
      <c r="R1170" s="233"/>
      <c r="S1170" s="233"/>
      <c r="T1170" s="234"/>
      <c r="AT1170" s="235" t="s">
        <v>417</v>
      </c>
      <c r="AU1170" s="235" t="s">
        <v>87</v>
      </c>
      <c r="AV1170" s="13" t="s">
        <v>87</v>
      </c>
      <c r="AW1170" s="13" t="s">
        <v>43</v>
      </c>
      <c r="AX1170" s="13" t="s">
        <v>23</v>
      </c>
      <c r="AY1170" s="235" t="s">
        <v>406</v>
      </c>
    </row>
    <row r="1171" spans="2:65" s="1" customFormat="1" ht="22.5" customHeight="1" x14ac:dyDescent="0.3">
      <c r="B1171" s="37"/>
      <c r="C1171" s="201" t="s">
        <v>1820</v>
      </c>
      <c r="D1171" s="201" t="s">
        <v>410</v>
      </c>
      <c r="E1171" s="202" t="s">
        <v>1821</v>
      </c>
      <c r="F1171" s="203" t="s">
        <v>1822</v>
      </c>
      <c r="G1171" s="204" t="s">
        <v>596</v>
      </c>
      <c r="H1171" s="205">
        <v>6.3</v>
      </c>
      <c r="I1171" s="206"/>
      <c r="J1171" s="207">
        <f>ROUND(I1171*H1171,2)</f>
        <v>0</v>
      </c>
      <c r="K1171" s="203" t="s">
        <v>36</v>
      </c>
      <c r="L1171" s="57"/>
      <c r="M1171" s="208" t="s">
        <v>36</v>
      </c>
      <c r="N1171" s="209" t="s">
        <v>50</v>
      </c>
      <c r="O1171" s="38"/>
      <c r="P1171" s="210">
        <f>O1171*H1171</f>
        <v>0</v>
      </c>
      <c r="Q1171" s="210">
        <v>3.2000000000000003E-4</v>
      </c>
      <c r="R1171" s="210">
        <f>Q1171*H1171</f>
        <v>2.016E-3</v>
      </c>
      <c r="S1171" s="210">
        <v>0</v>
      </c>
      <c r="T1171" s="211">
        <f>S1171*H1171</f>
        <v>0</v>
      </c>
      <c r="AR1171" s="19" t="s">
        <v>415</v>
      </c>
      <c r="AT1171" s="19" t="s">
        <v>410</v>
      </c>
      <c r="AU1171" s="19" t="s">
        <v>87</v>
      </c>
      <c r="AY1171" s="19" t="s">
        <v>406</v>
      </c>
      <c r="BE1171" s="212">
        <f>IF(N1171="základní",J1171,0)</f>
        <v>0</v>
      </c>
      <c r="BF1171" s="212">
        <f>IF(N1171="snížená",J1171,0)</f>
        <v>0</v>
      </c>
      <c r="BG1171" s="212">
        <f>IF(N1171="zákl. přenesená",J1171,0)</f>
        <v>0</v>
      </c>
      <c r="BH1171" s="212">
        <f>IF(N1171="sníž. přenesená",J1171,0)</f>
        <v>0</v>
      </c>
      <c r="BI1171" s="212">
        <f>IF(N1171="nulová",J1171,0)</f>
        <v>0</v>
      </c>
      <c r="BJ1171" s="19" t="s">
        <v>23</v>
      </c>
      <c r="BK1171" s="212">
        <f>ROUND(I1171*H1171,2)</f>
        <v>0</v>
      </c>
      <c r="BL1171" s="19" t="s">
        <v>415</v>
      </c>
      <c r="BM1171" s="19" t="s">
        <v>1823</v>
      </c>
    </row>
    <row r="1172" spans="2:65" s="12" customFormat="1" x14ac:dyDescent="0.3">
      <c r="B1172" s="213"/>
      <c r="C1172" s="214"/>
      <c r="D1172" s="215" t="s">
        <v>417</v>
      </c>
      <c r="E1172" s="216" t="s">
        <v>36</v>
      </c>
      <c r="F1172" s="217" t="s">
        <v>568</v>
      </c>
      <c r="G1172" s="214"/>
      <c r="H1172" s="218" t="s">
        <v>36</v>
      </c>
      <c r="I1172" s="219"/>
      <c r="J1172" s="214"/>
      <c r="K1172" s="214"/>
      <c r="L1172" s="220"/>
      <c r="M1172" s="221"/>
      <c r="N1172" s="222"/>
      <c r="O1172" s="222"/>
      <c r="P1172" s="222"/>
      <c r="Q1172" s="222"/>
      <c r="R1172" s="222"/>
      <c r="S1172" s="222"/>
      <c r="T1172" s="223"/>
      <c r="AT1172" s="224" t="s">
        <v>417</v>
      </c>
      <c r="AU1172" s="224" t="s">
        <v>87</v>
      </c>
      <c r="AV1172" s="12" t="s">
        <v>23</v>
      </c>
      <c r="AW1172" s="12" t="s">
        <v>43</v>
      </c>
      <c r="AX1172" s="12" t="s">
        <v>79</v>
      </c>
      <c r="AY1172" s="224" t="s">
        <v>406</v>
      </c>
    </row>
    <row r="1173" spans="2:65" s="13" customFormat="1" x14ac:dyDescent="0.3">
      <c r="B1173" s="225"/>
      <c r="C1173" s="226"/>
      <c r="D1173" s="247" t="s">
        <v>417</v>
      </c>
      <c r="E1173" s="251" t="s">
        <v>36</v>
      </c>
      <c r="F1173" s="252" t="s">
        <v>1824</v>
      </c>
      <c r="G1173" s="226"/>
      <c r="H1173" s="253">
        <v>6.3</v>
      </c>
      <c r="I1173" s="230"/>
      <c r="J1173" s="226"/>
      <c r="K1173" s="226"/>
      <c r="L1173" s="231"/>
      <c r="M1173" s="232"/>
      <c r="N1173" s="233"/>
      <c r="O1173" s="233"/>
      <c r="P1173" s="233"/>
      <c r="Q1173" s="233"/>
      <c r="R1173" s="233"/>
      <c r="S1173" s="233"/>
      <c r="T1173" s="234"/>
      <c r="AT1173" s="235" t="s">
        <v>417</v>
      </c>
      <c r="AU1173" s="235" t="s">
        <v>87</v>
      </c>
      <c r="AV1173" s="13" t="s">
        <v>87</v>
      </c>
      <c r="AW1173" s="13" t="s">
        <v>43</v>
      </c>
      <c r="AX1173" s="13" t="s">
        <v>23</v>
      </c>
      <c r="AY1173" s="235" t="s">
        <v>406</v>
      </c>
    </row>
    <row r="1174" spans="2:65" s="1" customFormat="1" ht="22.5" customHeight="1" x14ac:dyDescent="0.3">
      <c r="B1174" s="37"/>
      <c r="C1174" s="201" t="s">
        <v>1825</v>
      </c>
      <c r="D1174" s="201" t="s">
        <v>410</v>
      </c>
      <c r="E1174" s="202" t="s">
        <v>1826</v>
      </c>
      <c r="F1174" s="203" t="s">
        <v>1827</v>
      </c>
      <c r="G1174" s="204" t="s">
        <v>596</v>
      </c>
      <c r="H1174" s="205">
        <v>19.701000000000001</v>
      </c>
      <c r="I1174" s="206"/>
      <c r="J1174" s="207">
        <f>ROUND(I1174*H1174,2)</f>
        <v>0</v>
      </c>
      <c r="K1174" s="203" t="s">
        <v>36</v>
      </c>
      <c r="L1174" s="57"/>
      <c r="M1174" s="208" t="s">
        <v>36</v>
      </c>
      <c r="N1174" s="209" t="s">
        <v>50</v>
      </c>
      <c r="O1174" s="38"/>
      <c r="P1174" s="210">
        <f>O1174*H1174</f>
        <v>0</v>
      </c>
      <c r="Q1174" s="210">
        <v>2.8E-3</v>
      </c>
      <c r="R1174" s="210">
        <f>Q1174*H1174</f>
        <v>5.5162799999999998E-2</v>
      </c>
      <c r="S1174" s="210">
        <v>0</v>
      </c>
      <c r="T1174" s="211">
        <f>S1174*H1174</f>
        <v>0</v>
      </c>
      <c r="AR1174" s="19" t="s">
        <v>415</v>
      </c>
      <c r="AT1174" s="19" t="s">
        <v>410</v>
      </c>
      <c r="AU1174" s="19" t="s">
        <v>87</v>
      </c>
      <c r="AY1174" s="19" t="s">
        <v>406</v>
      </c>
      <c r="BE1174" s="212">
        <f>IF(N1174="základní",J1174,0)</f>
        <v>0</v>
      </c>
      <c r="BF1174" s="212">
        <f>IF(N1174="snížená",J1174,0)</f>
        <v>0</v>
      </c>
      <c r="BG1174" s="212">
        <f>IF(N1174="zákl. přenesená",J1174,0)</f>
        <v>0</v>
      </c>
      <c r="BH1174" s="212">
        <f>IF(N1174="sníž. přenesená",J1174,0)</f>
        <v>0</v>
      </c>
      <c r="BI1174" s="212">
        <f>IF(N1174="nulová",J1174,0)</f>
        <v>0</v>
      </c>
      <c r="BJ1174" s="19" t="s">
        <v>23</v>
      </c>
      <c r="BK1174" s="212">
        <f>ROUND(I1174*H1174,2)</f>
        <v>0</v>
      </c>
      <c r="BL1174" s="19" t="s">
        <v>415</v>
      </c>
      <c r="BM1174" s="19" t="s">
        <v>1828</v>
      </c>
    </row>
    <row r="1175" spans="2:65" s="13" customFormat="1" x14ac:dyDescent="0.3">
      <c r="B1175" s="225"/>
      <c r="C1175" s="226"/>
      <c r="D1175" s="247" t="s">
        <v>417</v>
      </c>
      <c r="E1175" s="251" t="s">
        <v>36</v>
      </c>
      <c r="F1175" s="252" t="s">
        <v>1829</v>
      </c>
      <c r="G1175" s="226"/>
      <c r="H1175" s="253">
        <v>19.701000000000001</v>
      </c>
      <c r="I1175" s="230"/>
      <c r="J1175" s="226"/>
      <c r="K1175" s="226"/>
      <c r="L1175" s="231"/>
      <c r="M1175" s="232"/>
      <c r="N1175" s="233"/>
      <c r="O1175" s="233"/>
      <c r="P1175" s="233"/>
      <c r="Q1175" s="233"/>
      <c r="R1175" s="233"/>
      <c r="S1175" s="233"/>
      <c r="T1175" s="234"/>
      <c r="AT1175" s="235" t="s">
        <v>417</v>
      </c>
      <c r="AU1175" s="235" t="s">
        <v>87</v>
      </c>
      <c r="AV1175" s="13" t="s">
        <v>87</v>
      </c>
      <c r="AW1175" s="13" t="s">
        <v>43</v>
      </c>
      <c r="AX1175" s="13" t="s">
        <v>23</v>
      </c>
      <c r="AY1175" s="235" t="s">
        <v>406</v>
      </c>
    </row>
    <row r="1176" spans="2:65" s="1" customFormat="1" ht="31.5" customHeight="1" x14ac:dyDescent="0.3">
      <c r="B1176" s="37"/>
      <c r="C1176" s="201" t="s">
        <v>1830</v>
      </c>
      <c r="D1176" s="201" t="s">
        <v>410</v>
      </c>
      <c r="E1176" s="202" t="s">
        <v>1831</v>
      </c>
      <c r="F1176" s="203" t="s">
        <v>1832</v>
      </c>
      <c r="G1176" s="204" t="s">
        <v>413</v>
      </c>
      <c r="H1176" s="205">
        <v>60.408000000000001</v>
      </c>
      <c r="I1176" s="206"/>
      <c r="J1176" s="207">
        <f>ROUND(I1176*H1176,2)</f>
        <v>0</v>
      </c>
      <c r="K1176" s="203" t="s">
        <v>36</v>
      </c>
      <c r="L1176" s="57"/>
      <c r="M1176" s="208" t="s">
        <v>36</v>
      </c>
      <c r="N1176" s="209" t="s">
        <v>50</v>
      </c>
      <c r="O1176" s="38"/>
      <c r="P1176" s="210">
        <f>O1176*H1176</f>
        <v>0</v>
      </c>
      <c r="Q1176" s="210">
        <v>0</v>
      </c>
      <c r="R1176" s="210">
        <f>Q1176*H1176</f>
        <v>0</v>
      </c>
      <c r="S1176" s="210">
        <v>0</v>
      </c>
      <c r="T1176" s="211">
        <f>S1176*H1176</f>
        <v>0</v>
      </c>
      <c r="AR1176" s="19" t="s">
        <v>415</v>
      </c>
      <c r="AT1176" s="19" t="s">
        <v>410</v>
      </c>
      <c r="AU1176" s="19" t="s">
        <v>87</v>
      </c>
      <c r="AY1176" s="19" t="s">
        <v>406</v>
      </c>
      <c r="BE1176" s="212">
        <f>IF(N1176="základní",J1176,0)</f>
        <v>0</v>
      </c>
      <c r="BF1176" s="212">
        <f>IF(N1176="snížená",J1176,0)</f>
        <v>0</v>
      </c>
      <c r="BG1176" s="212">
        <f>IF(N1176="zákl. přenesená",J1176,0)</f>
        <v>0</v>
      </c>
      <c r="BH1176" s="212">
        <f>IF(N1176="sníž. přenesená",J1176,0)</f>
        <v>0</v>
      </c>
      <c r="BI1176" s="212">
        <f>IF(N1176="nulová",J1176,0)</f>
        <v>0</v>
      </c>
      <c r="BJ1176" s="19" t="s">
        <v>23</v>
      </c>
      <c r="BK1176" s="212">
        <f>ROUND(I1176*H1176,2)</f>
        <v>0</v>
      </c>
      <c r="BL1176" s="19" t="s">
        <v>415</v>
      </c>
      <c r="BM1176" s="19" t="s">
        <v>1833</v>
      </c>
    </row>
    <row r="1177" spans="2:65" s="12" customFormat="1" x14ac:dyDescent="0.3">
      <c r="B1177" s="213"/>
      <c r="C1177" s="214"/>
      <c r="D1177" s="215" t="s">
        <v>417</v>
      </c>
      <c r="E1177" s="216" t="s">
        <v>36</v>
      </c>
      <c r="F1177" s="217" t="s">
        <v>1834</v>
      </c>
      <c r="G1177" s="214"/>
      <c r="H1177" s="218" t="s">
        <v>36</v>
      </c>
      <c r="I1177" s="219"/>
      <c r="J1177" s="214"/>
      <c r="K1177" s="214"/>
      <c r="L1177" s="220"/>
      <c r="M1177" s="221"/>
      <c r="N1177" s="222"/>
      <c r="O1177" s="222"/>
      <c r="P1177" s="222"/>
      <c r="Q1177" s="222"/>
      <c r="R1177" s="222"/>
      <c r="S1177" s="222"/>
      <c r="T1177" s="223"/>
      <c r="AT1177" s="224" t="s">
        <v>417</v>
      </c>
      <c r="AU1177" s="224" t="s">
        <v>87</v>
      </c>
      <c r="AV1177" s="12" t="s">
        <v>23</v>
      </c>
      <c r="AW1177" s="12" t="s">
        <v>43</v>
      </c>
      <c r="AX1177" s="12" t="s">
        <v>79</v>
      </c>
      <c r="AY1177" s="224" t="s">
        <v>406</v>
      </c>
    </row>
    <row r="1178" spans="2:65" s="13" customFormat="1" x14ac:dyDescent="0.3">
      <c r="B1178" s="225"/>
      <c r="C1178" s="226"/>
      <c r="D1178" s="215" t="s">
        <v>417</v>
      </c>
      <c r="E1178" s="227" t="s">
        <v>36</v>
      </c>
      <c r="F1178" s="228" t="s">
        <v>1835</v>
      </c>
      <c r="G1178" s="226"/>
      <c r="H1178" s="229">
        <v>4.1470000000000002</v>
      </c>
      <c r="I1178" s="230"/>
      <c r="J1178" s="226"/>
      <c r="K1178" s="226"/>
      <c r="L1178" s="231"/>
      <c r="M1178" s="232"/>
      <c r="N1178" s="233"/>
      <c r="O1178" s="233"/>
      <c r="P1178" s="233"/>
      <c r="Q1178" s="233"/>
      <c r="R1178" s="233"/>
      <c r="S1178" s="233"/>
      <c r="T1178" s="234"/>
      <c r="AT1178" s="235" t="s">
        <v>417</v>
      </c>
      <c r="AU1178" s="235" t="s">
        <v>87</v>
      </c>
      <c r="AV1178" s="13" t="s">
        <v>87</v>
      </c>
      <c r="AW1178" s="13" t="s">
        <v>43</v>
      </c>
      <c r="AX1178" s="13" t="s">
        <v>79</v>
      </c>
      <c r="AY1178" s="235" t="s">
        <v>406</v>
      </c>
    </row>
    <row r="1179" spans="2:65" s="13" customFormat="1" x14ac:dyDescent="0.3">
      <c r="B1179" s="225"/>
      <c r="C1179" s="226"/>
      <c r="D1179" s="215" t="s">
        <v>417</v>
      </c>
      <c r="E1179" s="227" t="s">
        <v>36</v>
      </c>
      <c r="F1179" s="228" t="s">
        <v>1836</v>
      </c>
      <c r="G1179" s="226"/>
      <c r="H1179" s="229">
        <v>41.845999999999997</v>
      </c>
      <c r="I1179" s="230"/>
      <c r="J1179" s="226"/>
      <c r="K1179" s="226"/>
      <c r="L1179" s="231"/>
      <c r="M1179" s="232"/>
      <c r="N1179" s="233"/>
      <c r="O1179" s="233"/>
      <c r="P1179" s="233"/>
      <c r="Q1179" s="233"/>
      <c r="R1179" s="233"/>
      <c r="S1179" s="233"/>
      <c r="T1179" s="234"/>
      <c r="AT1179" s="235" t="s">
        <v>417</v>
      </c>
      <c r="AU1179" s="235" t="s">
        <v>87</v>
      </c>
      <c r="AV1179" s="13" t="s">
        <v>87</v>
      </c>
      <c r="AW1179" s="13" t="s">
        <v>43</v>
      </c>
      <c r="AX1179" s="13" t="s">
        <v>79</v>
      </c>
      <c r="AY1179" s="235" t="s">
        <v>406</v>
      </c>
    </row>
    <row r="1180" spans="2:65" s="12" customFormat="1" x14ac:dyDescent="0.3">
      <c r="B1180" s="213"/>
      <c r="C1180" s="214"/>
      <c r="D1180" s="215" t="s">
        <v>417</v>
      </c>
      <c r="E1180" s="216" t="s">
        <v>36</v>
      </c>
      <c r="F1180" s="217" t="s">
        <v>1837</v>
      </c>
      <c r="G1180" s="214"/>
      <c r="H1180" s="218" t="s">
        <v>36</v>
      </c>
      <c r="I1180" s="219"/>
      <c r="J1180" s="214"/>
      <c r="K1180" s="214"/>
      <c r="L1180" s="220"/>
      <c r="M1180" s="221"/>
      <c r="N1180" s="222"/>
      <c r="O1180" s="222"/>
      <c r="P1180" s="222"/>
      <c r="Q1180" s="222"/>
      <c r="R1180" s="222"/>
      <c r="S1180" s="222"/>
      <c r="T1180" s="223"/>
      <c r="AT1180" s="224" t="s">
        <v>417</v>
      </c>
      <c r="AU1180" s="224" t="s">
        <v>87</v>
      </c>
      <c r="AV1180" s="12" t="s">
        <v>23</v>
      </c>
      <c r="AW1180" s="12" t="s">
        <v>43</v>
      </c>
      <c r="AX1180" s="12" t="s">
        <v>79</v>
      </c>
      <c r="AY1180" s="224" t="s">
        <v>406</v>
      </c>
    </row>
    <row r="1181" spans="2:65" s="13" customFormat="1" x14ac:dyDescent="0.3">
      <c r="B1181" s="225"/>
      <c r="C1181" s="226"/>
      <c r="D1181" s="215" t="s">
        <v>417</v>
      </c>
      <c r="E1181" s="227" t="s">
        <v>36</v>
      </c>
      <c r="F1181" s="228" t="s">
        <v>1838</v>
      </c>
      <c r="G1181" s="226"/>
      <c r="H1181" s="229">
        <v>2.3559999999999999</v>
      </c>
      <c r="I1181" s="230"/>
      <c r="J1181" s="226"/>
      <c r="K1181" s="226"/>
      <c r="L1181" s="231"/>
      <c r="M1181" s="232"/>
      <c r="N1181" s="233"/>
      <c r="O1181" s="233"/>
      <c r="P1181" s="233"/>
      <c r="Q1181" s="233"/>
      <c r="R1181" s="233"/>
      <c r="S1181" s="233"/>
      <c r="T1181" s="234"/>
      <c r="AT1181" s="235" t="s">
        <v>417</v>
      </c>
      <c r="AU1181" s="235" t="s">
        <v>87</v>
      </c>
      <c r="AV1181" s="13" t="s">
        <v>87</v>
      </c>
      <c r="AW1181" s="13" t="s">
        <v>43</v>
      </c>
      <c r="AX1181" s="13" t="s">
        <v>79</v>
      </c>
      <c r="AY1181" s="235" t="s">
        <v>406</v>
      </c>
    </row>
    <row r="1182" spans="2:65" s="13" customFormat="1" x14ac:dyDescent="0.3">
      <c r="B1182" s="225"/>
      <c r="C1182" s="226"/>
      <c r="D1182" s="215" t="s">
        <v>417</v>
      </c>
      <c r="E1182" s="227" t="s">
        <v>36</v>
      </c>
      <c r="F1182" s="228" t="s">
        <v>1839</v>
      </c>
      <c r="G1182" s="226"/>
      <c r="H1182" s="229">
        <v>5.6420000000000003</v>
      </c>
      <c r="I1182" s="230"/>
      <c r="J1182" s="226"/>
      <c r="K1182" s="226"/>
      <c r="L1182" s="231"/>
      <c r="M1182" s="232"/>
      <c r="N1182" s="233"/>
      <c r="O1182" s="233"/>
      <c r="P1182" s="233"/>
      <c r="Q1182" s="233"/>
      <c r="R1182" s="233"/>
      <c r="S1182" s="233"/>
      <c r="T1182" s="234"/>
      <c r="AT1182" s="235" t="s">
        <v>417</v>
      </c>
      <c r="AU1182" s="235" t="s">
        <v>87</v>
      </c>
      <c r="AV1182" s="13" t="s">
        <v>87</v>
      </c>
      <c r="AW1182" s="13" t="s">
        <v>43</v>
      </c>
      <c r="AX1182" s="13" t="s">
        <v>79</v>
      </c>
      <c r="AY1182" s="235" t="s">
        <v>406</v>
      </c>
    </row>
    <row r="1183" spans="2:65" s="13" customFormat="1" x14ac:dyDescent="0.3">
      <c r="B1183" s="225"/>
      <c r="C1183" s="226"/>
      <c r="D1183" s="215" t="s">
        <v>417</v>
      </c>
      <c r="E1183" s="227" t="s">
        <v>36</v>
      </c>
      <c r="F1183" s="228" t="s">
        <v>1840</v>
      </c>
      <c r="G1183" s="226"/>
      <c r="H1183" s="229">
        <v>6.4169999999999998</v>
      </c>
      <c r="I1183" s="230"/>
      <c r="J1183" s="226"/>
      <c r="K1183" s="226"/>
      <c r="L1183" s="231"/>
      <c r="M1183" s="232"/>
      <c r="N1183" s="233"/>
      <c r="O1183" s="233"/>
      <c r="P1183" s="233"/>
      <c r="Q1183" s="233"/>
      <c r="R1183" s="233"/>
      <c r="S1183" s="233"/>
      <c r="T1183" s="234"/>
      <c r="AT1183" s="235" t="s">
        <v>417</v>
      </c>
      <c r="AU1183" s="235" t="s">
        <v>87</v>
      </c>
      <c r="AV1183" s="13" t="s">
        <v>87</v>
      </c>
      <c r="AW1183" s="13" t="s">
        <v>43</v>
      </c>
      <c r="AX1183" s="13" t="s">
        <v>79</v>
      </c>
      <c r="AY1183" s="235" t="s">
        <v>406</v>
      </c>
    </row>
    <row r="1184" spans="2:65" s="14" customFormat="1" x14ac:dyDescent="0.3">
      <c r="B1184" s="236"/>
      <c r="C1184" s="237"/>
      <c r="D1184" s="247" t="s">
        <v>417</v>
      </c>
      <c r="E1184" s="248" t="s">
        <v>36</v>
      </c>
      <c r="F1184" s="249" t="s">
        <v>421</v>
      </c>
      <c r="G1184" s="237"/>
      <c r="H1184" s="250">
        <v>60.408000000000001</v>
      </c>
      <c r="I1184" s="241"/>
      <c r="J1184" s="237"/>
      <c r="K1184" s="237"/>
      <c r="L1184" s="242"/>
      <c r="M1184" s="243"/>
      <c r="N1184" s="244"/>
      <c r="O1184" s="244"/>
      <c r="P1184" s="244"/>
      <c r="Q1184" s="244"/>
      <c r="R1184" s="244"/>
      <c r="S1184" s="244"/>
      <c r="T1184" s="245"/>
      <c r="AT1184" s="246" t="s">
        <v>417</v>
      </c>
      <c r="AU1184" s="246" t="s">
        <v>87</v>
      </c>
      <c r="AV1184" s="14" t="s">
        <v>415</v>
      </c>
      <c r="AW1184" s="14" t="s">
        <v>43</v>
      </c>
      <c r="AX1184" s="14" t="s">
        <v>23</v>
      </c>
      <c r="AY1184" s="246" t="s">
        <v>406</v>
      </c>
    </row>
    <row r="1185" spans="2:65" s="1" customFormat="1" ht="31.5" customHeight="1" x14ac:dyDescent="0.3">
      <c r="B1185" s="37"/>
      <c r="C1185" s="201" t="s">
        <v>1841</v>
      </c>
      <c r="D1185" s="201" t="s">
        <v>410</v>
      </c>
      <c r="E1185" s="202" t="s">
        <v>1842</v>
      </c>
      <c r="F1185" s="203" t="s">
        <v>1843</v>
      </c>
      <c r="G1185" s="204" t="s">
        <v>466</v>
      </c>
      <c r="H1185" s="205">
        <v>87.295000000000002</v>
      </c>
      <c r="I1185" s="206"/>
      <c r="J1185" s="207">
        <f>ROUND(I1185*H1185,2)</f>
        <v>0</v>
      </c>
      <c r="K1185" s="203" t="s">
        <v>36</v>
      </c>
      <c r="L1185" s="57"/>
      <c r="M1185" s="208" t="s">
        <v>36</v>
      </c>
      <c r="N1185" s="209" t="s">
        <v>50</v>
      </c>
      <c r="O1185" s="38"/>
      <c r="P1185" s="210">
        <f>O1185*H1185</f>
        <v>0</v>
      </c>
      <c r="Q1185" s="210">
        <v>2.3E-2</v>
      </c>
      <c r="R1185" s="210">
        <f>Q1185*H1185</f>
        <v>2.0077850000000002</v>
      </c>
      <c r="S1185" s="210">
        <v>0</v>
      </c>
      <c r="T1185" s="211">
        <f>S1185*H1185</f>
        <v>0</v>
      </c>
      <c r="AR1185" s="19" t="s">
        <v>415</v>
      </c>
      <c r="AT1185" s="19" t="s">
        <v>410</v>
      </c>
      <c r="AU1185" s="19" t="s">
        <v>87</v>
      </c>
      <c r="AY1185" s="19" t="s">
        <v>406</v>
      </c>
      <c r="BE1185" s="212">
        <f>IF(N1185="základní",J1185,0)</f>
        <v>0</v>
      </c>
      <c r="BF1185" s="212">
        <f>IF(N1185="snížená",J1185,0)</f>
        <v>0</v>
      </c>
      <c r="BG1185" s="212">
        <f>IF(N1185="zákl. přenesená",J1185,0)</f>
        <v>0</v>
      </c>
      <c r="BH1185" s="212">
        <f>IF(N1185="sníž. přenesená",J1185,0)</f>
        <v>0</v>
      </c>
      <c r="BI1185" s="212">
        <f>IF(N1185="nulová",J1185,0)</f>
        <v>0</v>
      </c>
      <c r="BJ1185" s="19" t="s">
        <v>23</v>
      </c>
      <c r="BK1185" s="212">
        <f>ROUND(I1185*H1185,2)</f>
        <v>0</v>
      </c>
      <c r="BL1185" s="19" t="s">
        <v>415</v>
      </c>
      <c r="BM1185" s="19" t="s">
        <v>1844</v>
      </c>
    </row>
    <row r="1186" spans="2:65" s="12" customFormat="1" x14ac:dyDescent="0.3">
      <c r="B1186" s="213"/>
      <c r="C1186" s="214"/>
      <c r="D1186" s="215" t="s">
        <v>417</v>
      </c>
      <c r="E1186" s="216" t="s">
        <v>36</v>
      </c>
      <c r="F1186" s="217" t="s">
        <v>763</v>
      </c>
      <c r="G1186" s="214"/>
      <c r="H1186" s="218" t="s">
        <v>36</v>
      </c>
      <c r="I1186" s="219"/>
      <c r="J1186" s="214"/>
      <c r="K1186" s="214"/>
      <c r="L1186" s="220"/>
      <c r="M1186" s="221"/>
      <c r="N1186" s="222"/>
      <c r="O1186" s="222"/>
      <c r="P1186" s="222"/>
      <c r="Q1186" s="222"/>
      <c r="R1186" s="222"/>
      <c r="S1186" s="222"/>
      <c r="T1186" s="223"/>
      <c r="AT1186" s="224" t="s">
        <v>417</v>
      </c>
      <c r="AU1186" s="224" t="s">
        <v>87</v>
      </c>
      <c r="AV1186" s="12" t="s">
        <v>23</v>
      </c>
      <c r="AW1186" s="12" t="s">
        <v>43</v>
      </c>
      <c r="AX1186" s="12" t="s">
        <v>79</v>
      </c>
      <c r="AY1186" s="224" t="s">
        <v>406</v>
      </c>
    </row>
    <row r="1187" spans="2:65" s="12" customFormat="1" x14ac:dyDescent="0.3">
      <c r="B1187" s="213"/>
      <c r="C1187" s="214"/>
      <c r="D1187" s="215" t="s">
        <v>417</v>
      </c>
      <c r="E1187" s="216" t="s">
        <v>36</v>
      </c>
      <c r="F1187" s="217" t="s">
        <v>1845</v>
      </c>
      <c r="G1187" s="214"/>
      <c r="H1187" s="218" t="s">
        <v>36</v>
      </c>
      <c r="I1187" s="219"/>
      <c r="J1187" s="214"/>
      <c r="K1187" s="214"/>
      <c r="L1187" s="220"/>
      <c r="M1187" s="221"/>
      <c r="N1187" s="222"/>
      <c r="O1187" s="222"/>
      <c r="P1187" s="222"/>
      <c r="Q1187" s="222"/>
      <c r="R1187" s="222"/>
      <c r="S1187" s="222"/>
      <c r="T1187" s="223"/>
      <c r="AT1187" s="224" t="s">
        <v>417</v>
      </c>
      <c r="AU1187" s="224" t="s">
        <v>87</v>
      </c>
      <c r="AV1187" s="12" t="s">
        <v>23</v>
      </c>
      <c r="AW1187" s="12" t="s">
        <v>43</v>
      </c>
      <c r="AX1187" s="12" t="s">
        <v>79</v>
      </c>
      <c r="AY1187" s="224" t="s">
        <v>406</v>
      </c>
    </row>
    <row r="1188" spans="2:65" s="13" customFormat="1" x14ac:dyDescent="0.3">
      <c r="B1188" s="225"/>
      <c r="C1188" s="226"/>
      <c r="D1188" s="215" t="s">
        <v>417</v>
      </c>
      <c r="E1188" s="227" t="s">
        <v>303</v>
      </c>
      <c r="F1188" s="228" t="s">
        <v>1846</v>
      </c>
      <c r="G1188" s="226"/>
      <c r="H1188" s="229">
        <v>10.210000000000001</v>
      </c>
      <c r="I1188" s="230"/>
      <c r="J1188" s="226"/>
      <c r="K1188" s="226"/>
      <c r="L1188" s="231"/>
      <c r="M1188" s="232"/>
      <c r="N1188" s="233"/>
      <c r="O1188" s="233"/>
      <c r="P1188" s="233"/>
      <c r="Q1188" s="233"/>
      <c r="R1188" s="233"/>
      <c r="S1188" s="233"/>
      <c r="T1188" s="234"/>
      <c r="AT1188" s="235" t="s">
        <v>417</v>
      </c>
      <c r="AU1188" s="235" t="s">
        <v>87</v>
      </c>
      <c r="AV1188" s="13" t="s">
        <v>87</v>
      </c>
      <c r="AW1188" s="13" t="s">
        <v>43</v>
      </c>
      <c r="AX1188" s="13" t="s">
        <v>79</v>
      </c>
      <c r="AY1188" s="235" t="s">
        <v>406</v>
      </c>
    </row>
    <row r="1189" spans="2:65" s="12" customFormat="1" x14ac:dyDescent="0.3">
      <c r="B1189" s="213"/>
      <c r="C1189" s="214"/>
      <c r="D1189" s="215" t="s">
        <v>417</v>
      </c>
      <c r="E1189" s="216" t="s">
        <v>36</v>
      </c>
      <c r="F1189" s="217" t="s">
        <v>1847</v>
      </c>
      <c r="G1189" s="214"/>
      <c r="H1189" s="218" t="s">
        <v>36</v>
      </c>
      <c r="I1189" s="219"/>
      <c r="J1189" s="214"/>
      <c r="K1189" s="214"/>
      <c r="L1189" s="220"/>
      <c r="M1189" s="221"/>
      <c r="N1189" s="222"/>
      <c r="O1189" s="222"/>
      <c r="P1189" s="222"/>
      <c r="Q1189" s="222"/>
      <c r="R1189" s="222"/>
      <c r="S1189" s="222"/>
      <c r="T1189" s="223"/>
      <c r="AT1189" s="224" t="s">
        <v>417</v>
      </c>
      <c r="AU1189" s="224" t="s">
        <v>87</v>
      </c>
      <c r="AV1189" s="12" t="s">
        <v>23</v>
      </c>
      <c r="AW1189" s="12" t="s">
        <v>43</v>
      </c>
      <c r="AX1189" s="12" t="s">
        <v>79</v>
      </c>
      <c r="AY1189" s="224" t="s">
        <v>406</v>
      </c>
    </row>
    <row r="1190" spans="2:65" s="13" customFormat="1" x14ac:dyDescent="0.3">
      <c r="B1190" s="225"/>
      <c r="C1190" s="226"/>
      <c r="D1190" s="215" t="s">
        <v>417</v>
      </c>
      <c r="E1190" s="227" t="s">
        <v>301</v>
      </c>
      <c r="F1190" s="228" t="s">
        <v>1848</v>
      </c>
      <c r="G1190" s="226"/>
      <c r="H1190" s="229">
        <v>4.335</v>
      </c>
      <c r="I1190" s="230"/>
      <c r="J1190" s="226"/>
      <c r="K1190" s="226"/>
      <c r="L1190" s="231"/>
      <c r="M1190" s="232"/>
      <c r="N1190" s="233"/>
      <c r="O1190" s="233"/>
      <c r="P1190" s="233"/>
      <c r="Q1190" s="233"/>
      <c r="R1190" s="233"/>
      <c r="S1190" s="233"/>
      <c r="T1190" s="234"/>
      <c r="AT1190" s="235" t="s">
        <v>417</v>
      </c>
      <c r="AU1190" s="235" t="s">
        <v>87</v>
      </c>
      <c r="AV1190" s="13" t="s">
        <v>87</v>
      </c>
      <c r="AW1190" s="13" t="s">
        <v>43</v>
      </c>
      <c r="AX1190" s="13" t="s">
        <v>79</v>
      </c>
      <c r="AY1190" s="235" t="s">
        <v>406</v>
      </c>
    </row>
    <row r="1191" spans="2:65" s="12" customFormat="1" x14ac:dyDescent="0.3">
      <c r="B1191" s="213"/>
      <c r="C1191" s="214"/>
      <c r="D1191" s="215" t="s">
        <v>417</v>
      </c>
      <c r="E1191" s="216" t="s">
        <v>36</v>
      </c>
      <c r="F1191" s="217" t="s">
        <v>1200</v>
      </c>
      <c r="G1191" s="214"/>
      <c r="H1191" s="218" t="s">
        <v>36</v>
      </c>
      <c r="I1191" s="219"/>
      <c r="J1191" s="214"/>
      <c r="K1191" s="214"/>
      <c r="L1191" s="220"/>
      <c r="M1191" s="221"/>
      <c r="N1191" s="222"/>
      <c r="O1191" s="222"/>
      <c r="P1191" s="222"/>
      <c r="Q1191" s="222"/>
      <c r="R1191" s="222"/>
      <c r="S1191" s="222"/>
      <c r="T1191" s="223"/>
      <c r="AT1191" s="224" t="s">
        <v>417</v>
      </c>
      <c r="AU1191" s="224" t="s">
        <v>87</v>
      </c>
      <c r="AV1191" s="12" t="s">
        <v>23</v>
      </c>
      <c r="AW1191" s="12" t="s">
        <v>43</v>
      </c>
      <c r="AX1191" s="12" t="s">
        <v>79</v>
      </c>
      <c r="AY1191" s="224" t="s">
        <v>406</v>
      </c>
    </row>
    <row r="1192" spans="2:65" s="13" customFormat="1" x14ac:dyDescent="0.3">
      <c r="B1192" s="225"/>
      <c r="C1192" s="226"/>
      <c r="D1192" s="215" t="s">
        <v>417</v>
      </c>
      <c r="E1192" s="227" t="s">
        <v>306</v>
      </c>
      <c r="F1192" s="228" t="s">
        <v>1849</v>
      </c>
      <c r="G1192" s="226"/>
      <c r="H1192" s="229">
        <v>72.75</v>
      </c>
      <c r="I1192" s="230"/>
      <c r="J1192" s="226"/>
      <c r="K1192" s="226"/>
      <c r="L1192" s="231"/>
      <c r="M1192" s="232"/>
      <c r="N1192" s="233"/>
      <c r="O1192" s="233"/>
      <c r="P1192" s="233"/>
      <c r="Q1192" s="233"/>
      <c r="R1192" s="233"/>
      <c r="S1192" s="233"/>
      <c r="T1192" s="234"/>
      <c r="AT1192" s="235" t="s">
        <v>417</v>
      </c>
      <c r="AU1192" s="235" t="s">
        <v>87</v>
      </c>
      <c r="AV1192" s="13" t="s">
        <v>87</v>
      </c>
      <c r="AW1192" s="13" t="s">
        <v>43</v>
      </c>
      <c r="AX1192" s="13" t="s">
        <v>79</v>
      </c>
      <c r="AY1192" s="235" t="s">
        <v>406</v>
      </c>
    </row>
    <row r="1193" spans="2:65" s="14" customFormat="1" x14ac:dyDescent="0.3">
      <c r="B1193" s="236"/>
      <c r="C1193" s="237"/>
      <c r="D1193" s="247" t="s">
        <v>417</v>
      </c>
      <c r="E1193" s="248" t="s">
        <v>36</v>
      </c>
      <c r="F1193" s="249" t="s">
        <v>421</v>
      </c>
      <c r="G1193" s="237"/>
      <c r="H1193" s="250">
        <v>87.295000000000002</v>
      </c>
      <c r="I1193" s="241"/>
      <c r="J1193" s="237"/>
      <c r="K1193" s="237"/>
      <c r="L1193" s="242"/>
      <c r="M1193" s="243"/>
      <c r="N1193" s="244"/>
      <c r="O1193" s="244"/>
      <c r="P1193" s="244"/>
      <c r="Q1193" s="244"/>
      <c r="R1193" s="244"/>
      <c r="S1193" s="244"/>
      <c r="T1193" s="245"/>
      <c r="AT1193" s="246" t="s">
        <v>417</v>
      </c>
      <c r="AU1193" s="246" t="s">
        <v>87</v>
      </c>
      <c r="AV1193" s="14" t="s">
        <v>415</v>
      </c>
      <c r="AW1193" s="14" t="s">
        <v>43</v>
      </c>
      <c r="AX1193" s="14" t="s">
        <v>23</v>
      </c>
      <c r="AY1193" s="246" t="s">
        <v>406</v>
      </c>
    </row>
    <row r="1194" spans="2:65" s="1" customFormat="1" ht="22.5" customHeight="1" x14ac:dyDescent="0.3">
      <c r="B1194" s="37"/>
      <c r="C1194" s="268" t="s">
        <v>1850</v>
      </c>
      <c r="D1194" s="268" t="s">
        <v>533</v>
      </c>
      <c r="E1194" s="269" t="s">
        <v>1851</v>
      </c>
      <c r="F1194" s="270" t="s">
        <v>1852</v>
      </c>
      <c r="G1194" s="271" t="s">
        <v>1363</v>
      </c>
      <c r="H1194" s="272">
        <v>133.952</v>
      </c>
      <c r="I1194" s="273"/>
      <c r="J1194" s="274">
        <f>ROUND(I1194*H1194,2)</f>
        <v>0</v>
      </c>
      <c r="K1194" s="270" t="s">
        <v>36</v>
      </c>
      <c r="L1194" s="275"/>
      <c r="M1194" s="276" t="s">
        <v>36</v>
      </c>
      <c r="N1194" s="277" t="s">
        <v>50</v>
      </c>
      <c r="O1194" s="38"/>
      <c r="P1194" s="210">
        <f>O1194*H1194</f>
        <v>0</v>
      </c>
      <c r="Q1194" s="210">
        <v>6.0000000000000001E-3</v>
      </c>
      <c r="R1194" s="210">
        <f>Q1194*H1194</f>
        <v>0.80371199999999998</v>
      </c>
      <c r="S1194" s="210">
        <v>0</v>
      </c>
      <c r="T1194" s="211">
        <f>S1194*H1194</f>
        <v>0</v>
      </c>
      <c r="AR1194" s="19" t="s">
        <v>457</v>
      </c>
      <c r="AT1194" s="19" t="s">
        <v>533</v>
      </c>
      <c r="AU1194" s="19" t="s">
        <v>87</v>
      </c>
      <c r="AY1194" s="19" t="s">
        <v>406</v>
      </c>
      <c r="BE1194" s="212">
        <f>IF(N1194="základní",J1194,0)</f>
        <v>0</v>
      </c>
      <c r="BF1194" s="212">
        <f>IF(N1194="snížená",J1194,0)</f>
        <v>0</v>
      </c>
      <c r="BG1194" s="212">
        <f>IF(N1194="zákl. přenesená",J1194,0)</f>
        <v>0</v>
      </c>
      <c r="BH1194" s="212">
        <f>IF(N1194="sníž. přenesená",J1194,0)</f>
        <v>0</v>
      </c>
      <c r="BI1194" s="212">
        <f>IF(N1194="nulová",J1194,0)</f>
        <v>0</v>
      </c>
      <c r="BJ1194" s="19" t="s">
        <v>23</v>
      </c>
      <c r="BK1194" s="212">
        <f>ROUND(I1194*H1194,2)</f>
        <v>0</v>
      </c>
      <c r="BL1194" s="19" t="s">
        <v>415</v>
      </c>
      <c r="BM1194" s="19" t="s">
        <v>1853</v>
      </c>
    </row>
    <row r="1195" spans="2:65" s="13" customFormat="1" x14ac:dyDescent="0.3">
      <c r="B1195" s="225"/>
      <c r="C1195" s="226"/>
      <c r="D1195" s="247" t="s">
        <v>417</v>
      </c>
      <c r="E1195" s="251" t="s">
        <v>36</v>
      </c>
      <c r="F1195" s="252" t="s">
        <v>1854</v>
      </c>
      <c r="G1195" s="226"/>
      <c r="H1195" s="253">
        <v>133.952</v>
      </c>
      <c r="I1195" s="230"/>
      <c r="J1195" s="226"/>
      <c r="K1195" s="226"/>
      <c r="L1195" s="231"/>
      <c r="M1195" s="232"/>
      <c r="N1195" s="233"/>
      <c r="O1195" s="233"/>
      <c r="P1195" s="233"/>
      <c r="Q1195" s="233"/>
      <c r="R1195" s="233"/>
      <c r="S1195" s="233"/>
      <c r="T1195" s="234"/>
      <c r="AT1195" s="235" t="s">
        <v>417</v>
      </c>
      <c r="AU1195" s="235" t="s">
        <v>87</v>
      </c>
      <c r="AV1195" s="13" t="s">
        <v>87</v>
      </c>
      <c r="AW1195" s="13" t="s">
        <v>43</v>
      </c>
      <c r="AX1195" s="13" t="s">
        <v>23</v>
      </c>
      <c r="AY1195" s="235" t="s">
        <v>406</v>
      </c>
    </row>
    <row r="1196" spans="2:65" s="1" customFormat="1" ht="22.5" customHeight="1" x14ac:dyDescent="0.3">
      <c r="B1196" s="37"/>
      <c r="C1196" s="268" t="s">
        <v>1855</v>
      </c>
      <c r="D1196" s="268" t="s">
        <v>533</v>
      </c>
      <c r="E1196" s="269" t="s">
        <v>1856</v>
      </c>
      <c r="F1196" s="270" t="s">
        <v>1857</v>
      </c>
      <c r="G1196" s="271" t="s">
        <v>1363</v>
      </c>
      <c r="H1196" s="272">
        <v>3076.1570000000002</v>
      </c>
      <c r="I1196" s="273"/>
      <c r="J1196" s="274">
        <f>ROUND(I1196*H1196,2)</f>
        <v>0</v>
      </c>
      <c r="K1196" s="270" t="s">
        <v>36</v>
      </c>
      <c r="L1196" s="275"/>
      <c r="M1196" s="276" t="s">
        <v>36</v>
      </c>
      <c r="N1196" s="277" t="s">
        <v>50</v>
      </c>
      <c r="O1196" s="38"/>
      <c r="P1196" s="210">
        <f>O1196*H1196</f>
        <v>0</v>
      </c>
      <c r="Q1196" s="210">
        <v>6.0000000000000001E-3</v>
      </c>
      <c r="R1196" s="210">
        <f>Q1196*H1196</f>
        <v>18.456942000000002</v>
      </c>
      <c r="S1196" s="210">
        <v>0</v>
      </c>
      <c r="T1196" s="211">
        <f>S1196*H1196</f>
        <v>0</v>
      </c>
      <c r="AR1196" s="19" t="s">
        <v>457</v>
      </c>
      <c r="AT1196" s="19" t="s">
        <v>533</v>
      </c>
      <c r="AU1196" s="19" t="s">
        <v>87</v>
      </c>
      <c r="AY1196" s="19" t="s">
        <v>406</v>
      </c>
      <c r="BE1196" s="212">
        <f>IF(N1196="základní",J1196,0)</f>
        <v>0</v>
      </c>
      <c r="BF1196" s="212">
        <f>IF(N1196="snížená",J1196,0)</f>
        <v>0</v>
      </c>
      <c r="BG1196" s="212">
        <f>IF(N1196="zákl. přenesená",J1196,0)</f>
        <v>0</v>
      </c>
      <c r="BH1196" s="212">
        <f>IF(N1196="sníž. přenesená",J1196,0)</f>
        <v>0</v>
      </c>
      <c r="BI1196" s="212">
        <f>IF(N1196="nulová",J1196,0)</f>
        <v>0</v>
      </c>
      <c r="BJ1196" s="19" t="s">
        <v>23</v>
      </c>
      <c r="BK1196" s="212">
        <f>ROUND(I1196*H1196,2)</f>
        <v>0</v>
      </c>
      <c r="BL1196" s="19" t="s">
        <v>415</v>
      </c>
      <c r="BM1196" s="19" t="s">
        <v>1858</v>
      </c>
    </row>
    <row r="1197" spans="2:65" s="13" customFormat="1" x14ac:dyDescent="0.3">
      <c r="B1197" s="225"/>
      <c r="C1197" s="226"/>
      <c r="D1197" s="215" t="s">
        <v>417</v>
      </c>
      <c r="E1197" s="227" t="s">
        <v>36</v>
      </c>
      <c r="F1197" s="228" t="s">
        <v>1859</v>
      </c>
      <c r="G1197" s="226"/>
      <c r="H1197" s="229">
        <v>378.58699999999999</v>
      </c>
      <c r="I1197" s="230"/>
      <c r="J1197" s="226"/>
      <c r="K1197" s="226"/>
      <c r="L1197" s="231"/>
      <c r="M1197" s="232"/>
      <c r="N1197" s="233"/>
      <c r="O1197" s="233"/>
      <c r="P1197" s="233"/>
      <c r="Q1197" s="233"/>
      <c r="R1197" s="233"/>
      <c r="S1197" s="233"/>
      <c r="T1197" s="234"/>
      <c r="AT1197" s="235" t="s">
        <v>417</v>
      </c>
      <c r="AU1197" s="235" t="s">
        <v>87</v>
      </c>
      <c r="AV1197" s="13" t="s">
        <v>87</v>
      </c>
      <c r="AW1197" s="13" t="s">
        <v>43</v>
      </c>
      <c r="AX1197" s="13" t="s">
        <v>79</v>
      </c>
      <c r="AY1197" s="235" t="s">
        <v>406</v>
      </c>
    </row>
    <row r="1198" spans="2:65" s="13" customFormat="1" x14ac:dyDescent="0.3">
      <c r="B1198" s="225"/>
      <c r="C1198" s="226"/>
      <c r="D1198" s="215" t="s">
        <v>417</v>
      </c>
      <c r="E1198" s="227" t="s">
        <v>36</v>
      </c>
      <c r="F1198" s="228" t="s">
        <v>1860</v>
      </c>
      <c r="G1198" s="226"/>
      <c r="H1198" s="229">
        <v>2697.57</v>
      </c>
      <c r="I1198" s="230"/>
      <c r="J1198" s="226"/>
      <c r="K1198" s="226"/>
      <c r="L1198" s="231"/>
      <c r="M1198" s="232"/>
      <c r="N1198" s="233"/>
      <c r="O1198" s="233"/>
      <c r="P1198" s="233"/>
      <c r="Q1198" s="233"/>
      <c r="R1198" s="233"/>
      <c r="S1198" s="233"/>
      <c r="T1198" s="234"/>
      <c r="AT1198" s="235" t="s">
        <v>417</v>
      </c>
      <c r="AU1198" s="235" t="s">
        <v>87</v>
      </c>
      <c r="AV1198" s="13" t="s">
        <v>87</v>
      </c>
      <c r="AW1198" s="13" t="s">
        <v>43</v>
      </c>
      <c r="AX1198" s="13" t="s">
        <v>79</v>
      </c>
      <c r="AY1198" s="235" t="s">
        <v>406</v>
      </c>
    </row>
    <row r="1199" spans="2:65" s="14" customFormat="1" x14ac:dyDescent="0.3">
      <c r="B1199" s="236"/>
      <c r="C1199" s="237"/>
      <c r="D1199" s="247" t="s">
        <v>417</v>
      </c>
      <c r="E1199" s="248" t="s">
        <v>36</v>
      </c>
      <c r="F1199" s="249" t="s">
        <v>421</v>
      </c>
      <c r="G1199" s="237"/>
      <c r="H1199" s="250">
        <v>3076.1570000000002</v>
      </c>
      <c r="I1199" s="241"/>
      <c r="J1199" s="237"/>
      <c r="K1199" s="237"/>
      <c r="L1199" s="242"/>
      <c r="M1199" s="243"/>
      <c r="N1199" s="244"/>
      <c r="O1199" s="244"/>
      <c r="P1199" s="244"/>
      <c r="Q1199" s="244"/>
      <c r="R1199" s="244"/>
      <c r="S1199" s="244"/>
      <c r="T1199" s="245"/>
      <c r="AT1199" s="246" t="s">
        <v>417</v>
      </c>
      <c r="AU1199" s="246" t="s">
        <v>87</v>
      </c>
      <c r="AV1199" s="14" t="s">
        <v>415</v>
      </c>
      <c r="AW1199" s="14" t="s">
        <v>43</v>
      </c>
      <c r="AX1199" s="14" t="s">
        <v>23</v>
      </c>
      <c r="AY1199" s="246" t="s">
        <v>406</v>
      </c>
    </row>
    <row r="1200" spans="2:65" s="1" customFormat="1" ht="22.5" customHeight="1" x14ac:dyDescent="0.3">
      <c r="B1200" s="37"/>
      <c r="C1200" s="201" t="s">
        <v>1861</v>
      </c>
      <c r="D1200" s="201" t="s">
        <v>410</v>
      </c>
      <c r="E1200" s="202" t="s">
        <v>1862</v>
      </c>
      <c r="F1200" s="203" t="s">
        <v>1863</v>
      </c>
      <c r="G1200" s="204" t="s">
        <v>413</v>
      </c>
      <c r="H1200" s="205">
        <v>2.423</v>
      </c>
      <c r="I1200" s="206"/>
      <c r="J1200" s="207">
        <f>ROUND(I1200*H1200,2)</f>
        <v>0</v>
      </c>
      <c r="K1200" s="203" t="s">
        <v>36</v>
      </c>
      <c r="L1200" s="57"/>
      <c r="M1200" s="208" t="s">
        <v>36</v>
      </c>
      <c r="N1200" s="209" t="s">
        <v>50</v>
      </c>
      <c r="O1200" s="38"/>
      <c r="P1200" s="210">
        <f>O1200*H1200</f>
        <v>0</v>
      </c>
      <c r="Q1200" s="210">
        <v>1.895</v>
      </c>
      <c r="R1200" s="210">
        <f>Q1200*H1200</f>
        <v>4.5915850000000002</v>
      </c>
      <c r="S1200" s="210">
        <v>0</v>
      </c>
      <c r="T1200" s="211">
        <f>S1200*H1200</f>
        <v>0</v>
      </c>
      <c r="AR1200" s="19" t="s">
        <v>415</v>
      </c>
      <c r="AT1200" s="19" t="s">
        <v>410</v>
      </c>
      <c r="AU1200" s="19" t="s">
        <v>87</v>
      </c>
      <c r="AY1200" s="19" t="s">
        <v>406</v>
      </c>
      <c r="BE1200" s="212">
        <f>IF(N1200="základní",J1200,0)</f>
        <v>0</v>
      </c>
      <c r="BF1200" s="212">
        <f>IF(N1200="snížená",J1200,0)</f>
        <v>0</v>
      </c>
      <c r="BG1200" s="212">
        <f>IF(N1200="zákl. přenesená",J1200,0)</f>
        <v>0</v>
      </c>
      <c r="BH1200" s="212">
        <f>IF(N1200="sníž. přenesená",J1200,0)</f>
        <v>0</v>
      </c>
      <c r="BI1200" s="212">
        <f>IF(N1200="nulová",J1200,0)</f>
        <v>0</v>
      </c>
      <c r="BJ1200" s="19" t="s">
        <v>23</v>
      </c>
      <c r="BK1200" s="212">
        <f>ROUND(I1200*H1200,2)</f>
        <v>0</v>
      </c>
      <c r="BL1200" s="19" t="s">
        <v>415</v>
      </c>
      <c r="BM1200" s="19" t="s">
        <v>1864</v>
      </c>
    </row>
    <row r="1201" spans="2:65" s="12" customFormat="1" x14ac:dyDescent="0.3">
      <c r="B1201" s="213"/>
      <c r="C1201" s="214"/>
      <c r="D1201" s="215" t="s">
        <v>417</v>
      </c>
      <c r="E1201" s="216" t="s">
        <v>36</v>
      </c>
      <c r="F1201" s="217" t="s">
        <v>1865</v>
      </c>
      <c r="G1201" s="214"/>
      <c r="H1201" s="218" t="s">
        <v>36</v>
      </c>
      <c r="I1201" s="219"/>
      <c r="J1201" s="214"/>
      <c r="K1201" s="214"/>
      <c r="L1201" s="220"/>
      <c r="M1201" s="221"/>
      <c r="N1201" s="222"/>
      <c r="O1201" s="222"/>
      <c r="P1201" s="222"/>
      <c r="Q1201" s="222"/>
      <c r="R1201" s="222"/>
      <c r="S1201" s="222"/>
      <c r="T1201" s="223"/>
      <c r="AT1201" s="224" t="s">
        <v>417</v>
      </c>
      <c r="AU1201" s="224" t="s">
        <v>87</v>
      </c>
      <c r="AV1201" s="12" t="s">
        <v>23</v>
      </c>
      <c r="AW1201" s="12" t="s">
        <v>43</v>
      </c>
      <c r="AX1201" s="12" t="s">
        <v>79</v>
      </c>
      <c r="AY1201" s="224" t="s">
        <v>406</v>
      </c>
    </row>
    <row r="1202" spans="2:65" s="13" customFormat="1" x14ac:dyDescent="0.3">
      <c r="B1202" s="225"/>
      <c r="C1202" s="226"/>
      <c r="D1202" s="247" t="s">
        <v>417</v>
      </c>
      <c r="E1202" s="251" t="s">
        <v>36</v>
      </c>
      <c r="F1202" s="252" t="s">
        <v>1866</v>
      </c>
      <c r="G1202" s="226"/>
      <c r="H1202" s="253">
        <v>2.423</v>
      </c>
      <c r="I1202" s="230"/>
      <c r="J1202" s="226"/>
      <c r="K1202" s="226"/>
      <c r="L1202" s="231"/>
      <c r="M1202" s="232"/>
      <c r="N1202" s="233"/>
      <c r="O1202" s="233"/>
      <c r="P1202" s="233"/>
      <c r="Q1202" s="233"/>
      <c r="R1202" s="233"/>
      <c r="S1202" s="233"/>
      <c r="T1202" s="234"/>
      <c r="AT1202" s="235" t="s">
        <v>417</v>
      </c>
      <c r="AU1202" s="235" t="s">
        <v>87</v>
      </c>
      <c r="AV1202" s="13" t="s">
        <v>87</v>
      </c>
      <c r="AW1202" s="13" t="s">
        <v>43</v>
      </c>
      <c r="AX1202" s="13" t="s">
        <v>23</v>
      </c>
      <c r="AY1202" s="235" t="s">
        <v>406</v>
      </c>
    </row>
    <row r="1203" spans="2:65" s="1" customFormat="1" ht="22.5" customHeight="1" x14ac:dyDescent="0.3">
      <c r="B1203" s="37"/>
      <c r="C1203" s="201" t="s">
        <v>1867</v>
      </c>
      <c r="D1203" s="201" t="s">
        <v>410</v>
      </c>
      <c r="E1203" s="202" t="s">
        <v>1868</v>
      </c>
      <c r="F1203" s="203" t="s">
        <v>1869</v>
      </c>
      <c r="G1203" s="204" t="s">
        <v>413</v>
      </c>
      <c r="H1203" s="205">
        <v>2.423</v>
      </c>
      <c r="I1203" s="206"/>
      <c r="J1203" s="207">
        <f>ROUND(I1203*H1203,2)</f>
        <v>0</v>
      </c>
      <c r="K1203" s="203" t="s">
        <v>36</v>
      </c>
      <c r="L1203" s="57"/>
      <c r="M1203" s="208" t="s">
        <v>36</v>
      </c>
      <c r="N1203" s="209" t="s">
        <v>50</v>
      </c>
      <c r="O1203" s="38"/>
      <c r="P1203" s="210">
        <f>O1203*H1203</f>
        <v>0</v>
      </c>
      <c r="Q1203" s="210">
        <v>0</v>
      </c>
      <c r="R1203" s="210">
        <f>Q1203*H1203</f>
        <v>0</v>
      </c>
      <c r="S1203" s="210">
        <v>0</v>
      </c>
      <c r="T1203" s="211">
        <f>S1203*H1203</f>
        <v>0</v>
      </c>
      <c r="AR1203" s="19" t="s">
        <v>415</v>
      </c>
      <c r="AT1203" s="19" t="s">
        <v>410</v>
      </c>
      <c r="AU1203" s="19" t="s">
        <v>87</v>
      </c>
      <c r="AY1203" s="19" t="s">
        <v>406</v>
      </c>
      <c r="BE1203" s="212">
        <f>IF(N1203="základní",J1203,0)</f>
        <v>0</v>
      </c>
      <c r="BF1203" s="212">
        <f>IF(N1203="snížená",J1203,0)</f>
        <v>0</v>
      </c>
      <c r="BG1203" s="212">
        <f>IF(N1203="zákl. přenesená",J1203,0)</f>
        <v>0</v>
      </c>
      <c r="BH1203" s="212">
        <f>IF(N1203="sníž. přenesená",J1203,0)</f>
        <v>0</v>
      </c>
      <c r="BI1203" s="212">
        <f>IF(N1203="nulová",J1203,0)</f>
        <v>0</v>
      </c>
      <c r="BJ1203" s="19" t="s">
        <v>23</v>
      </c>
      <c r="BK1203" s="212">
        <f>ROUND(I1203*H1203,2)</f>
        <v>0</v>
      </c>
      <c r="BL1203" s="19" t="s">
        <v>415</v>
      </c>
      <c r="BM1203" s="19" t="s">
        <v>1870</v>
      </c>
    </row>
    <row r="1204" spans="2:65" s="1" customFormat="1" ht="22.5" customHeight="1" x14ac:dyDescent="0.3">
      <c r="B1204" s="37"/>
      <c r="C1204" s="201" t="s">
        <v>1871</v>
      </c>
      <c r="D1204" s="201" t="s">
        <v>410</v>
      </c>
      <c r="E1204" s="202" t="s">
        <v>1872</v>
      </c>
      <c r="F1204" s="203" t="s">
        <v>1873</v>
      </c>
      <c r="G1204" s="204" t="s">
        <v>413</v>
      </c>
      <c r="H1204" s="205">
        <v>160.57</v>
      </c>
      <c r="I1204" s="206"/>
      <c r="J1204" s="207">
        <f>ROUND(I1204*H1204,2)</f>
        <v>0</v>
      </c>
      <c r="K1204" s="203" t="s">
        <v>414</v>
      </c>
      <c r="L1204" s="57"/>
      <c r="M1204" s="208" t="s">
        <v>36</v>
      </c>
      <c r="N1204" s="209" t="s">
        <v>50</v>
      </c>
      <c r="O1204" s="38"/>
      <c r="P1204" s="210">
        <f>O1204*H1204</f>
        <v>0</v>
      </c>
      <c r="Q1204" s="210">
        <v>0</v>
      </c>
      <c r="R1204" s="210">
        <f>Q1204*H1204</f>
        <v>0</v>
      </c>
      <c r="S1204" s="210">
        <v>2.2000000000000002</v>
      </c>
      <c r="T1204" s="211">
        <f>S1204*H1204</f>
        <v>353.25400000000002</v>
      </c>
      <c r="AR1204" s="19" t="s">
        <v>415</v>
      </c>
      <c r="AT1204" s="19" t="s">
        <v>410</v>
      </c>
      <c r="AU1204" s="19" t="s">
        <v>87</v>
      </c>
      <c r="AY1204" s="19" t="s">
        <v>406</v>
      </c>
      <c r="BE1204" s="212">
        <f>IF(N1204="základní",J1204,0)</f>
        <v>0</v>
      </c>
      <c r="BF1204" s="212">
        <f>IF(N1204="snížená",J1204,0)</f>
        <v>0</v>
      </c>
      <c r="BG1204" s="212">
        <f>IF(N1204="zákl. přenesená",J1204,0)</f>
        <v>0</v>
      </c>
      <c r="BH1204" s="212">
        <f>IF(N1204="sníž. přenesená",J1204,0)</f>
        <v>0</v>
      </c>
      <c r="BI1204" s="212">
        <f>IF(N1204="nulová",J1204,0)</f>
        <v>0</v>
      </c>
      <c r="BJ1204" s="19" t="s">
        <v>23</v>
      </c>
      <c r="BK1204" s="212">
        <f>ROUND(I1204*H1204,2)</f>
        <v>0</v>
      </c>
      <c r="BL1204" s="19" t="s">
        <v>415</v>
      </c>
      <c r="BM1204" s="19" t="s">
        <v>1874</v>
      </c>
    </row>
    <row r="1205" spans="2:65" s="12" customFormat="1" x14ac:dyDescent="0.3">
      <c r="B1205" s="213"/>
      <c r="C1205" s="214"/>
      <c r="D1205" s="215" t="s">
        <v>417</v>
      </c>
      <c r="E1205" s="216" t="s">
        <v>36</v>
      </c>
      <c r="F1205" s="217" t="s">
        <v>1837</v>
      </c>
      <c r="G1205" s="214"/>
      <c r="H1205" s="218" t="s">
        <v>36</v>
      </c>
      <c r="I1205" s="219"/>
      <c r="J1205" s="214"/>
      <c r="K1205" s="214"/>
      <c r="L1205" s="220"/>
      <c r="M1205" s="221"/>
      <c r="N1205" s="222"/>
      <c r="O1205" s="222"/>
      <c r="P1205" s="222"/>
      <c r="Q1205" s="222"/>
      <c r="R1205" s="222"/>
      <c r="S1205" s="222"/>
      <c r="T1205" s="223"/>
      <c r="AT1205" s="224" t="s">
        <v>417</v>
      </c>
      <c r="AU1205" s="224" t="s">
        <v>87</v>
      </c>
      <c r="AV1205" s="12" t="s">
        <v>23</v>
      </c>
      <c r="AW1205" s="12" t="s">
        <v>43</v>
      </c>
      <c r="AX1205" s="12" t="s">
        <v>79</v>
      </c>
      <c r="AY1205" s="224" t="s">
        <v>406</v>
      </c>
    </row>
    <row r="1206" spans="2:65" s="13" customFormat="1" x14ac:dyDescent="0.3">
      <c r="B1206" s="225"/>
      <c r="C1206" s="226"/>
      <c r="D1206" s="215" t="s">
        <v>417</v>
      </c>
      <c r="E1206" s="227" t="s">
        <v>36</v>
      </c>
      <c r="F1206" s="228" t="s">
        <v>1875</v>
      </c>
      <c r="G1206" s="226"/>
      <c r="H1206" s="229">
        <v>5.8</v>
      </c>
      <c r="I1206" s="230"/>
      <c r="J1206" s="226"/>
      <c r="K1206" s="226"/>
      <c r="L1206" s="231"/>
      <c r="M1206" s="232"/>
      <c r="N1206" s="233"/>
      <c r="O1206" s="233"/>
      <c r="P1206" s="233"/>
      <c r="Q1206" s="233"/>
      <c r="R1206" s="233"/>
      <c r="S1206" s="233"/>
      <c r="T1206" s="234"/>
      <c r="AT1206" s="235" t="s">
        <v>417</v>
      </c>
      <c r="AU1206" s="235" t="s">
        <v>87</v>
      </c>
      <c r="AV1206" s="13" t="s">
        <v>87</v>
      </c>
      <c r="AW1206" s="13" t="s">
        <v>43</v>
      </c>
      <c r="AX1206" s="13" t="s">
        <v>79</v>
      </c>
      <c r="AY1206" s="235" t="s">
        <v>406</v>
      </c>
    </row>
    <row r="1207" spans="2:65" s="15" customFormat="1" x14ac:dyDescent="0.3">
      <c r="B1207" s="254"/>
      <c r="C1207" s="255"/>
      <c r="D1207" s="215" t="s">
        <v>417</v>
      </c>
      <c r="E1207" s="256" t="s">
        <v>36</v>
      </c>
      <c r="F1207" s="257" t="s">
        <v>435</v>
      </c>
      <c r="G1207" s="255"/>
      <c r="H1207" s="258">
        <v>5.8</v>
      </c>
      <c r="I1207" s="259"/>
      <c r="J1207" s="255"/>
      <c r="K1207" s="255"/>
      <c r="L1207" s="260"/>
      <c r="M1207" s="261"/>
      <c r="N1207" s="262"/>
      <c r="O1207" s="262"/>
      <c r="P1207" s="262"/>
      <c r="Q1207" s="262"/>
      <c r="R1207" s="262"/>
      <c r="S1207" s="262"/>
      <c r="T1207" s="263"/>
      <c r="AT1207" s="264" t="s">
        <v>417</v>
      </c>
      <c r="AU1207" s="264" t="s">
        <v>87</v>
      </c>
      <c r="AV1207" s="15" t="s">
        <v>94</v>
      </c>
      <c r="AW1207" s="15" t="s">
        <v>43</v>
      </c>
      <c r="AX1207" s="15" t="s">
        <v>79</v>
      </c>
      <c r="AY1207" s="264" t="s">
        <v>406</v>
      </c>
    </row>
    <row r="1208" spans="2:65" s="12" customFormat="1" x14ac:dyDescent="0.3">
      <c r="B1208" s="213"/>
      <c r="C1208" s="214"/>
      <c r="D1208" s="215" t="s">
        <v>417</v>
      </c>
      <c r="E1208" s="216" t="s">
        <v>36</v>
      </c>
      <c r="F1208" s="217" t="s">
        <v>418</v>
      </c>
      <c r="G1208" s="214"/>
      <c r="H1208" s="218" t="s">
        <v>36</v>
      </c>
      <c r="I1208" s="219"/>
      <c r="J1208" s="214"/>
      <c r="K1208" s="214"/>
      <c r="L1208" s="220"/>
      <c r="M1208" s="221"/>
      <c r="N1208" s="222"/>
      <c r="O1208" s="222"/>
      <c r="P1208" s="222"/>
      <c r="Q1208" s="222"/>
      <c r="R1208" s="222"/>
      <c r="S1208" s="222"/>
      <c r="T1208" s="223"/>
      <c r="AT1208" s="224" t="s">
        <v>417</v>
      </c>
      <c r="AU1208" s="224" t="s">
        <v>87</v>
      </c>
      <c r="AV1208" s="12" t="s">
        <v>23</v>
      </c>
      <c r="AW1208" s="12" t="s">
        <v>43</v>
      </c>
      <c r="AX1208" s="12" t="s">
        <v>79</v>
      </c>
      <c r="AY1208" s="224" t="s">
        <v>406</v>
      </c>
    </row>
    <row r="1209" spans="2:65" s="13" customFormat="1" x14ac:dyDescent="0.3">
      <c r="B1209" s="225"/>
      <c r="C1209" s="226"/>
      <c r="D1209" s="215" t="s">
        <v>417</v>
      </c>
      <c r="E1209" s="227" t="s">
        <v>36</v>
      </c>
      <c r="F1209" s="228" t="s">
        <v>1876</v>
      </c>
      <c r="G1209" s="226"/>
      <c r="H1209" s="229">
        <v>2.6760000000000002</v>
      </c>
      <c r="I1209" s="230"/>
      <c r="J1209" s="226"/>
      <c r="K1209" s="226"/>
      <c r="L1209" s="231"/>
      <c r="M1209" s="232"/>
      <c r="N1209" s="233"/>
      <c r="O1209" s="233"/>
      <c r="P1209" s="233"/>
      <c r="Q1209" s="233"/>
      <c r="R1209" s="233"/>
      <c r="S1209" s="233"/>
      <c r="T1209" s="234"/>
      <c r="AT1209" s="235" t="s">
        <v>417</v>
      </c>
      <c r="AU1209" s="235" t="s">
        <v>87</v>
      </c>
      <c r="AV1209" s="13" t="s">
        <v>87</v>
      </c>
      <c r="AW1209" s="13" t="s">
        <v>43</v>
      </c>
      <c r="AX1209" s="13" t="s">
        <v>79</v>
      </c>
      <c r="AY1209" s="235" t="s">
        <v>406</v>
      </c>
    </row>
    <row r="1210" spans="2:65" s="15" customFormat="1" x14ac:dyDescent="0.3">
      <c r="B1210" s="254"/>
      <c r="C1210" s="255"/>
      <c r="D1210" s="215" t="s">
        <v>417</v>
      </c>
      <c r="E1210" s="256" t="s">
        <v>36</v>
      </c>
      <c r="F1210" s="257" t="s">
        <v>435</v>
      </c>
      <c r="G1210" s="255"/>
      <c r="H1210" s="258">
        <v>2.6760000000000002</v>
      </c>
      <c r="I1210" s="259"/>
      <c r="J1210" s="255"/>
      <c r="K1210" s="255"/>
      <c r="L1210" s="260"/>
      <c r="M1210" s="261"/>
      <c r="N1210" s="262"/>
      <c r="O1210" s="262"/>
      <c r="P1210" s="262"/>
      <c r="Q1210" s="262"/>
      <c r="R1210" s="262"/>
      <c r="S1210" s="262"/>
      <c r="T1210" s="263"/>
      <c r="AT1210" s="264" t="s">
        <v>417</v>
      </c>
      <c r="AU1210" s="264" t="s">
        <v>87</v>
      </c>
      <c r="AV1210" s="15" t="s">
        <v>94</v>
      </c>
      <c r="AW1210" s="15" t="s">
        <v>43</v>
      </c>
      <c r="AX1210" s="15" t="s">
        <v>79</v>
      </c>
      <c r="AY1210" s="264" t="s">
        <v>406</v>
      </c>
    </row>
    <row r="1211" spans="2:65" s="12" customFormat="1" x14ac:dyDescent="0.3">
      <c r="B1211" s="213"/>
      <c r="C1211" s="214"/>
      <c r="D1211" s="215" t="s">
        <v>417</v>
      </c>
      <c r="E1211" s="216" t="s">
        <v>36</v>
      </c>
      <c r="F1211" s="217" t="s">
        <v>1877</v>
      </c>
      <c r="G1211" s="214"/>
      <c r="H1211" s="218" t="s">
        <v>36</v>
      </c>
      <c r="I1211" s="219"/>
      <c r="J1211" s="214"/>
      <c r="K1211" s="214"/>
      <c r="L1211" s="220"/>
      <c r="M1211" s="221"/>
      <c r="N1211" s="222"/>
      <c r="O1211" s="222"/>
      <c r="P1211" s="222"/>
      <c r="Q1211" s="222"/>
      <c r="R1211" s="222"/>
      <c r="S1211" s="222"/>
      <c r="T1211" s="223"/>
      <c r="AT1211" s="224" t="s">
        <v>417</v>
      </c>
      <c r="AU1211" s="224" t="s">
        <v>87</v>
      </c>
      <c r="AV1211" s="12" t="s">
        <v>23</v>
      </c>
      <c r="AW1211" s="12" t="s">
        <v>43</v>
      </c>
      <c r="AX1211" s="12" t="s">
        <v>79</v>
      </c>
      <c r="AY1211" s="224" t="s">
        <v>406</v>
      </c>
    </row>
    <row r="1212" spans="2:65" s="13" customFormat="1" x14ac:dyDescent="0.3">
      <c r="B1212" s="225"/>
      <c r="C1212" s="226"/>
      <c r="D1212" s="215" t="s">
        <v>417</v>
      </c>
      <c r="E1212" s="227" t="s">
        <v>36</v>
      </c>
      <c r="F1212" s="228" t="s">
        <v>1878</v>
      </c>
      <c r="G1212" s="226"/>
      <c r="H1212" s="229">
        <v>39.78</v>
      </c>
      <c r="I1212" s="230"/>
      <c r="J1212" s="226"/>
      <c r="K1212" s="226"/>
      <c r="L1212" s="231"/>
      <c r="M1212" s="232"/>
      <c r="N1212" s="233"/>
      <c r="O1212" s="233"/>
      <c r="P1212" s="233"/>
      <c r="Q1212" s="233"/>
      <c r="R1212" s="233"/>
      <c r="S1212" s="233"/>
      <c r="T1212" s="234"/>
      <c r="AT1212" s="235" t="s">
        <v>417</v>
      </c>
      <c r="AU1212" s="235" t="s">
        <v>87</v>
      </c>
      <c r="AV1212" s="13" t="s">
        <v>87</v>
      </c>
      <c r="AW1212" s="13" t="s">
        <v>43</v>
      </c>
      <c r="AX1212" s="13" t="s">
        <v>79</v>
      </c>
      <c r="AY1212" s="235" t="s">
        <v>406</v>
      </c>
    </row>
    <row r="1213" spans="2:65" s="13" customFormat="1" x14ac:dyDescent="0.3">
      <c r="B1213" s="225"/>
      <c r="C1213" s="226"/>
      <c r="D1213" s="215" t="s">
        <v>417</v>
      </c>
      <c r="E1213" s="227" t="s">
        <v>36</v>
      </c>
      <c r="F1213" s="228" t="s">
        <v>1879</v>
      </c>
      <c r="G1213" s="226"/>
      <c r="H1213" s="229">
        <v>30.327999999999999</v>
      </c>
      <c r="I1213" s="230"/>
      <c r="J1213" s="226"/>
      <c r="K1213" s="226"/>
      <c r="L1213" s="231"/>
      <c r="M1213" s="232"/>
      <c r="N1213" s="233"/>
      <c r="O1213" s="233"/>
      <c r="P1213" s="233"/>
      <c r="Q1213" s="233"/>
      <c r="R1213" s="233"/>
      <c r="S1213" s="233"/>
      <c r="T1213" s="234"/>
      <c r="AT1213" s="235" t="s">
        <v>417</v>
      </c>
      <c r="AU1213" s="235" t="s">
        <v>87</v>
      </c>
      <c r="AV1213" s="13" t="s">
        <v>87</v>
      </c>
      <c r="AW1213" s="13" t="s">
        <v>43</v>
      </c>
      <c r="AX1213" s="13" t="s">
        <v>79</v>
      </c>
      <c r="AY1213" s="235" t="s">
        <v>406</v>
      </c>
    </row>
    <row r="1214" spans="2:65" s="12" customFormat="1" x14ac:dyDescent="0.3">
      <c r="B1214" s="213"/>
      <c r="C1214" s="214"/>
      <c r="D1214" s="215" t="s">
        <v>417</v>
      </c>
      <c r="E1214" s="216" t="s">
        <v>36</v>
      </c>
      <c r="F1214" s="217" t="s">
        <v>1880</v>
      </c>
      <c r="G1214" s="214"/>
      <c r="H1214" s="218" t="s">
        <v>36</v>
      </c>
      <c r="I1214" s="219"/>
      <c r="J1214" s="214"/>
      <c r="K1214" s="214"/>
      <c r="L1214" s="220"/>
      <c r="M1214" s="221"/>
      <c r="N1214" s="222"/>
      <c r="O1214" s="222"/>
      <c r="P1214" s="222"/>
      <c r="Q1214" s="222"/>
      <c r="R1214" s="222"/>
      <c r="S1214" s="222"/>
      <c r="T1214" s="223"/>
      <c r="AT1214" s="224" t="s">
        <v>417</v>
      </c>
      <c r="AU1214" s="224" t="s">
        <v>87</v>
      </c>
      <c r="AV1214" s="12" t="s">
        <v>23</v>
      </c>
      <c r="AW1214" s="12" t="s">
        <v>43</v>
      </c>
      <c r="AX1214" s="12" t="s">
        <v>79</v>
      </c>
      <c r="AY1214" s="224" t="s">
        <v>406</v>
      </c>
    </row>
    <row r="1215" spans="2:65" s="13" customFormat="1" x14ac:dyDescent="0.3">
      <c r="B1215" s="225"/>
      <c r="C1215" s="226"/>
      <c r="D1215" s="215" t="s">
        <v>417</v>
      </c>
      <c r="E1215" s="227" t="s">
        <v>36</v>
      </c>
      <c r="F1215" s="228" t="s">
        <v>1881</v>
      </c>
      <c r="G1215" s="226"/>
      <c r="H1215" s="229">
        <v>2.8050000000000002</v>
      </c>
      <c r="I1215" s="230"/>
      <c r="J1215" s="226"/>
      <c r="K1215" s="226"/>
      <c r="L1215" s="231"/>
      <c r="M1215" s="232"/>
      <c r="N1215" s="233"/>
      <c r="O1215" s="233"/>
      <c r="P1215" s="233"/>
      <c r="Q1215" s="233"/>
      <c r="R1215" s="233"/>
      <c r="S1215" s="233"/>
      <c r="T1215" s="234"/>
      <c r="AT1215" s="235" t="s">
        <v>417</v>
      </c>
      <c r="AU1215" s="235" t="s">
        <v>87</v>
      </c>
      <c r="AV1215" s="13" t="s">
        <v>87</v>
      </c>
      <c r="AW1215" s="13" t="s">
        <v>43</v>
      </c>
      <c r="AX1215" s="13" t="s">
        <v>79</v>
      </c>
      <c r="AY1215" s="235" t="s">
        <v>406</v>
      </c>
    </row>
    <row r="1216" spans="2:65" s="12" customFormat="1" x14ac:dyDescent="0.3">
      <c r="B1216" s="213"/>
      <c r="C1216" s="214"/>
      <c r="D1216" s="215" t="s">
        <v>417</v>
      </c>
      <c r="E1216" s="216" t="s">
        <v>36</v>
      </c>
      <c r="F1216" s="217" t="s">
        <v>1882</v>
      </c>
      <c r="G1216" s="214"/>
      <c r="H1216" s="218" t="s">
        <v>36</v>
      </c>
      <c r="I1216" s="219"/>
      <c r="J1216" s="214"/>
      <c r="K1216" s="214"/>
      <c r="L1216" s="220"/>
      <c r="M1216" s="221"/>
      <c r="N1216" s="222"/>
      <c r="O1216" s="222"/>
      <c r="P1216" s="222"/>
      <c r="Q1216" s="222"/>
      <c r="R1216" s="222"/>
      <c r="S1216" s="222"/>
      <c r="T1216" s="223"/>
      <c r="AT1216" s="224" t="s">
        <v>417</v>
      </c>
      <c r="AU1216" s="224" t="s">
        <v>87</v>
      </c>
      <c r="AV1216" s="12" t="s">
        <v>23</v>
      </c>
      <c r="AW1216" s="12" t="s">
        <v>43</v>
      </c>
      <c r="AX1216" s="12" t="s">
        <v>79</v>
      </c>
      <c r="AY1216" s="224" t="s">
        <v>406</v>
      </c>
    </row>
    <row r="1217" spans="2:65" s="13" customFormat="1" x14ac:dyDescent="0.3">
      <c r="B1217" s="225"/>
      <c r="C1217" s="226"/>
      <c r="D1217" s="215" t="s">
        <v>417</v>
      </c>
      <c r="E1217" s="227" t="s">
        <v>36</v>
      </c>
      <c r="F1217" s="228" t="s">
        <v>1883</v>
      </c>
      <c r="G1217" s="226"/>
      <c r="H1217" s="229">
        <v>3.8759999999999999</v>
      </c>
      <c r="I1217" s="230"/>
      <c r="J1217" s="226"/>
      <c r="K1217" s="226"/>
      <c r="L1217" s="231"/>
      <c r="M1217" s="232"/>
      <c r="N1217" s="233"/>
      <c r="O1217" s="233"/>
      <c r="P1217" s="233"/>
      <c r="Q1217" s="233"/>
      <c r="R1217" s="233"/>
      <c r="S1217" s="233"/>
      <c r="T1217" s="234"/>
      <c r="AT1217" s="235" t="s">
        <v>417</v>
      </c>
      <c r="AU1217" s="235" t="s">
        <v>87</v>
      </c>
      <c r="AV1217" s="13" t="s">
        <v>87</v>
      </c>
      <c r="AW1217" s="13" t="s">
        <v>43</v>
      </c>
      <c r="AX1217" s="13" t="s">
        <v>79</v>
      </c>
      <c r="AY1217" s="235" t="s">
        <v>406</v>
      </c>
    </row>
    <row r="1218" spans="2:65" s="13" customFormat="1" x14ac:dyDescent="0.3">
      <c r="B1218" s="225"/>
      <c r="C1218" s="226"/>
      <c r="D1218" s="215" t="s">
        <v>417</v>
      </c>
      <c r="E1218" s="227" t="s">
        <v>36</v>
      </c>
      <c r="F1218" s="228" t="s">
        <v>1884</v>
      </c>
      <c r="G1218" s="226"/>
      <c r="H1218" s="229">
        <v>11.148</v>
      </c>
      <c r="I1218" s="230"/>
      <c r="J1218" s="226"/>
      <c r="K1218" s="226"/>
      <c r="L1218" s="231"/>
      <c r="M1218" s="232"/>
      <c r="N1218" s="233"/>
      <c r="O1218" s="233"/>
      <c r="P1218" s="233"/>
      <c r="Q1218" s="233"/>
      <c r="R1218" s="233"/>
      <c r="S1218" s="233"/>
      <c r="T1218" s="234"/>
      <c r="AT1218" s="235" t="s">
        <v>417</v>
      </c>
      <c r="AU1218" s="235" t="s">
        <v>87</v>
      </c>
      <c r="AV1218" s="13" t="s">
        <v>87</v>
      </c>
      <c r="AW1218" s="13" t="s">
        <v>43</v>
      </c>
      <c r="AX1218" s="13" t="s">
        <v>79</v>
      </c>
      <c r="AY1218" s="235" t="s">
        <v>406</v>
      </c>
    </row>
    <row r="1219" spans="2:65" s="15" customFormat="1" x14ac:dyDescent="0.3">
      <c r="B1219" s="254"/>
      <c r="C1219" s="255"/>
      <c r="D1219" s="215" t="s">
        <v>417</v>
      </c>
      <c r="E1219" s="256" t="s">
        <v>36</v>
      </c>
      <c r="F1219" s="257" t="s">
        <v>435</v>
      </c>
      <c r="G1219" s="255"/>
      <c r="H1219" s="258">
        <v>87.936999999999998</v>
      </c>
      <c r="I1219" s="259"/>
      <c r="J1219" s="255"/>
      <c r="K1219" s="255"/>
      <c r="L1219" s="260"/>
      <c r="M1219" s="261"/>
      <c r="N1219" s="262"/>
      <c r="O1219" s="262"/>
      <c r="P1219" s="262"/>
      <c r="Q1219" s="262"/>
      <c r="R1219" s="262"/>
      <c r="S1219" s="262"/>
      <c r="T1219" s="263"/>
      <c r="AT1219" s="264" t="s">
        <v>417</v>
      </c>
      <c r="AU1219" s="264" t="s">
        <v>87</v>
      </c>
      <c r="AV1219" s="15" t="s">
        <v>94</v>
      </c>
      <c r="AW1219" s="15" t="s">
        <v>43</v>
      </c>
      <c r="AX1219" s="15" t="s">
        <v>79</v>
      </c>
      <c r="AY1219" s="264" t="s">
        <v>406</v>
      </c>
    </row>
    <row r="1220" spans="2:65" s="12" customFormat="1" x14ac:dyDescent="0.3">
      <c r="B1220" s="213"/>
      <c r="C1220" s="214"/>
      <c r="D1220" s="215" t="s">
        <v>417</v>
      </c>
      <c r="E1220" s="216" t="s">
        <v>36</v>
      </c>
      <c r="F1220" s="217" t="s">
        <v>1885</v>
      </c>
      <c r="G1220" s="214"/>
      <c r="H1220" s="218" t="s">
        <v>36</v>
      </c>
      <c r="I1220" s="219"/>
      <c r="J1220" s="214"/>
      <c r="K1220" s="214"/>
      <c r="L1220" s="220"/>
      <c r="M1220" s="221"/>
      <c r="N1220" s="222"/>
      <c r="O1220" s="222"/>
      <c r="P1220" s="222"/>
      <c r="Q1220" s="222"/>
      <c r="R1220" s="222"/>
      <c r="S1220" s="222"/>
      <c r="T1220" s="223"/>
      <c r="AT1220" s="224" t="s">
        <v>417</v>
      </c>
      <c r="AU1220" s="224" t="s">
        <v>87</v>
      </c>
      <c r="AV1220" s="12" t="s">
        <v>23</v>
      </c>
      <c r="AW1220" s="12" t="s">
        <v>43</v>
      </c>
      <c r="AX1220" s="12" t="s">
        <v>79</v>
      </c>
      <c r="AY1220" s="224" t="s">
        <v>406</v>
      </c>
    </row>
    <row r="1221" spans="2:65" s="13" customFormat="1" x14ac:dyDescent="0.3">
      <c r="B1221" s="225"/>
      <c r="C1221" s="226"/>
      <c r="D1221" s="215" t="s">
        <v>417</v>
      </c>
      <c r="E1221" s="227" t="s">
        <v>36</v>
      </c>
      <c r="F1221" s="228" t="s">
        <v>1886</v>
      </c>
      <c r="G1221" s="226"/>
      <c r="H1221" s="229">
        <v>0.24099999999999999</v>
      </c>
      <c r="I1221" s="230"/>
      <c r="J1221" s="226"/>
      <c r="K1221" s="226"/>
      <c r="L1221" s="231"/>
      <c r="M1221" s="232"/>
      <c r="N1221" s="233"/>
      <c r="O1221" s="233"/>
      <c r="P1221" s="233"/>
      <c r="Q1221" s="233"/>
      <c r="R1221" s="233"/>
      <c r="S1221" s="233"/>
      <c r="T1221" s="234"/>
      <c r="AT1221" s="235" t="s">
        <v>417</v>
      </c>
      <c r="AU1221" s="235" t="s">
        <v>87</v>
      </c>
      <c r="AV1221" s="13" t="s">
        <v>87</v>
      </c>
      <c r="AW1221" s="13" t="s">
        <v>43</v>
      </c>
      <c r="AX1221" s="13" t="s">
        <v>79</v>
      </c>
      <c r="AY1221" s="235" t="s">
        <v>406</v>
      </c>
    </row>
    <row r="1222" spans="2:65" s="13" customFormat="1" x14ac:dyDescent="0.3">
      <c r="B1222" s="225"/>
      <c r="C1222" s="226"/>
      <c r="D1222" s="215" t="s">
        <v>417</v>
      </c>
      <c r="E1222" s="227" t="s">
        <v>36</v>
      </c>
      <c r="F1222" s="228" t="s">
        <v>1887</v>
      </c>
      <c r="G1222" s="226"/>
      <c r="H1222" s="229">
        <v>15.3</v>
      </c>
      <c r="I1222" s="230"/>
      <c r="J1222" s="226"/>
      <c r="K1222" s="226"/>
      <c r="L1222" s="231"/>
      <c r="M1222" s="232"/>
      <c r="N1222" s="233"/>
      <c r="O1222" s="233"/>
      <c r="P1222" s="233"/>
      <c r="Q1222" s="233"/>
      <c r="R1222" s="233"/>
      <c r="S1222" s="233"/>
      <c r="T1222" s="234"/>
      <c r="AT1222" s="235" t="s">
        <v>417</v>
      </c>
      <c r="AU1222" s="235" t="s">
        <v>87</v>
      </c>
      <c r="AV1222" s="13" t="s">
        <v>87</v>
      </c>
      <c r="AW1222" s="13" t="s">
        <v>43</v>
      </c>
      <c r="AX1222" s="13" t="s">
        <v>79</v>
      </c>
      <c r="AY1222" s="235" t="s">
        <v>406</v>
      </c>
    </row>
    <row r="1223" spans="2:65" s="13" customFormat="1" x14ac:dyDescent="0.3">
      <c r="B1223" s="225"/>
      <c r="C1223" s="226"/>
      <c r="D1223" s="215" t="s">
        <v>417</v>
      </c>
      <c r="E1223" s="227" t="s">
        <v>36</v>
      </c>
      <c r="F1223" s="228" t="s">
        <v>1888</v>
      </c>
      <c r="G1223" s="226"/>
      <c r="H1223" s="229">
        <v>36.572000000000003</v>
      </c>
      <c r="I1223" s="230"/>
      <c r="J1223" s="226"/>
      <c r="K1223" s="226"/>
      <c r="L1223" s="231"/>
      <c r="M1223" s="232"/>
      <c r="N1223" s="233"/>
      <c r="O1223" s="233"/>
      <c r="P1223" s="233"/>
      <c r="Q1223" s="233"/>
      <c r="R1223" s="233"/>
      <c r="S1223" s="233"/>
      <c r="T1223" s="234"/>
      <c r="AT1223" s="235" t="s">
        <v>417</v>
      </c>
      <c r="AU1223" s="235" t="s">
        <v>87</v>
      </c>
      <c r="AV1223" s="13" t="s">
        <v>87</v>
      </c>
      <c r="AW1223" s="13" t="s">
        <v>43</v>
      </c>
      <c r="AX1223" s="13" t="s">
        <v>79</v>
      </c>
      <c r="AY1223" s="235" t="s">
        <v>406</v>
      </c>
    </row>
    <row r="1224" spans="2:65" s="12" customFormat="1" x14ac:dyDescent="0.3">
      <c r="B1224" s="213"/>
      <c r="C1224" s="214"/>
      <c r="D1224" s="215" t="s">
        <v>417</v>
      </c>
      <c r="E1224" s="216" t="s">
        <v>36</v>
      </c>
      <c r="F1224" s="217" t="s">
        <v>1880</v>
      </c>
      <c r="G1224" s="214"/>
      <c r="H1224" s="218" t="s">
        <v>36</v>
      </c>
      <c r="I1224" s="219"/>
      <c r="J1224" s="214"/>
      <c r="K1224" s="214"/>
      <c r="L1224" s="220"/>
      <c r="M1224" s="221"/>
      <c r="N1224" s="222"/>
      <c r="O1224" s="222"/>
      <c r="P1224" s="222"/>
      <c r="Q1224" s="222"/>
      <c r="R1224" s="222"/>
      <c r="S1224" s="222"/>
      <c r="T1224" s="223"/>
      <c r="AT1224" s="224" t="s">
        <v>417</v>
      </c>
      <c r="AU1224" s="224" t="s">
        <v>87</v>
      </c>
      <c r="AV1224" s="12" t="s">
        <v>23</v>
      </c>
      <c r="AW1224" s="12" t="s">
        <v>43</v>
      </c>
      <c r="AX1224" s="12" t="s">
        <v>79</v>
      </c>
      <c r="AY1224" s="224" t="s">
        <v>406</v>
      </c>
    </row>
    <row r="1225" spans="2:65" s="13" customFormat="1" x14ac:dyDescent="0.3">
      <c r="B1225" s="225"/>
      <c r="C1225" s="226"/>
      <c r="D1225" s="215" t="s">
        <v>417</v>
      </c>
      <c r="E1225" s="227" t="s">
        <v>36</v>
      </c>
      <c r="F1225" s="228" t="s">
        <v>1889</v>
      </c>
      <c r="G1225" s="226"/>
      <c r="H1225" s="229">
        <v>2.714</v>
      </c>
      <c r="I1225" s="230"/>
      <c r="J1225" s="226"/>
      <c r="K1225" s="226"/>
      <c r="L1225" s="231"/>
      <c r="M1225" s="232"/>
      <c r="N1225" s="233"/>
      <c r="O1225" s="233"/>
      <c r="P1225" s="233"/>
      <c r="Q1225" s="233"/>
      <c r="R1225" s="233"/>
      <c r="S1225" s="233"/>
      <c r="T1225" s="234"/>
      <c r="AT1225" s="235" t="s">
        <v>417</v>
      </c>
      <c r="AU1225" s="235" t="s">
        <v>87</v>
      </c>
      <c r="AV1225" s="13" t="s">
        <v>87</v>
      </c>
      <c r="AW1225" s="13" t="s">
        <v>43</v>
      </c>
      <c r="AX1225" s="13" t="s">
        <v>79</v>
      </c>
      <c r="AY1225" s="235" t="s">
        <v>406</v>
      </c>
    </row>
    <row r="1226" spans="2:65" s="12" customFormat="1" x14ac:dyDescent="0.3">
      <c r="B1226" s="213"/>
      <c r="C1226" s="214"/>
      <c r="D1226" s="215" t="s">
        <v>417</v>
      </c>
      <c r="E1226" s="216" t="s">
        <v>36</v>
      </c>
      <c r="F1226" s="217" t="s">
        <v>1882</v>
      </c>
      <c r="G1226" s="214"/>
      <c r="H1226" s="218" t="s">
        <v>36</v>
      </c>
      <c r="I1226" s="219"/>
      <c r="J1226" s="214"/>
      <c r="K1226" s="214"/>
      <c r="L1226" s="220"/>
      <c r="M1226" s="221"/>
      <c r="N1226" s="222"/>
      <c r="O1226" s="222"/>
      <c r="P1226" s="222"/>
      <c r="Q1226" s="222"/>
      <c r="R1226" s="222"/>
      <c r="S1226" s="222"/>
      <c r="T1226" s="223"/>
      <c r="AT1226" s="224" t="s">
        <v>417</v>
      </c>
      <c r="AU1226" s="224" t="s">
        <v>87</v>
      </c>
      <c r="AV1226" s="12" t="s">
        <v>23</v>
      </c>
      <c r="AW1226" s="12" t="s">
        <v>43</v>
      </c>
      <c r="AX1226" s="12" t="s">
        <v>79</v>
      </c>
      <c r="AY1226" s="224" t="s">
        <v>406</v>
      </c>
    </row>
    <row r="1227" spans="2:65" s="13" customFormat="1" x14ac:dyDescent="0.3">
      <c r="B1227" s="225"/>
      <c r="C1227" s="226"/>
      <c r="D1227" s="215" t="s">
        <v>417</v>
      </c>
      <c r="E1227" s="227" t="s">
        <v>36</v>
      </c>
      <c r="F1227" s="228" t="s">
        <v>1883</v>
      </c>
      <c r="G1227" s="226"/>
      <c r="H1227" s="229">
        <v>3.8759999999999999</v>
      </c>
      <c r="I1227" s="230"/>
      <c r="J1227" s="226"/>
      <c r="K1227" s="226"/>
      <c r="L1227" s="231"/>
      <c r="M1227" s="232"/>
      <c r="N1227" s="233"/>
      <c r="O1227" s="233"/>
      <c r="P1227" s="233"/>
      <c r="Q1227" s="233"/>
      <c r="R1227" s="233"/>
      <c r="S1227" s="233"/>
      <c r="T1227" s="234"/>
      <c r="AT1227" s="235" t="s">
        <v>417</v>
      </c>
      <c r="AU1227" s="235" t="s">
        <v>87</v>
      </c>
      <c r="AV1227" s="13" t="s">
        <v>87</v>
      </c>
      <c r="AW1227" s="13" t="s">
        <v>43</v>
      </c>
      <c r="AX1227" s="13" t="s">
        <v>79</v>
      </c>
      <c r="AY1227" s="235" t="s">
        <v>406</v>
      </c>
    </row>
    <row r="1228" spans="2:65" s="13" customFormat="1" x14ac:dyDescent="0.3">
      <c r="B1228" s="225"/>
      <c r="C1228" s="226"/>
      <c r="D1228" s="215" t="s">
        <v>417</v>
      </c>
      <c r="E1228" s="227" t="s">
        <v>36</v>
      </c>
      <c r="F1228" s="228" t="s">
        <v>1890</v>
      </c>
      <c r="G1228" s="226"/>
      <c r="H1228" s="229">
        <v>5.4539999999999997</v>
      </c>
      <c r="I1228" s="230"/>
      <c r="J1228" s="226"/>
      <c r="K1228" s="226"/>
      <c r="L1228" s="231"/>
      <c r="M1228" s="232"/>
      <c r="N1228" s="233"/>
      <c r="O1228" s="233"/>
      <c r="P1228" s="233"/>
      <c r="Q1228" s="233"/>
      <c r="R1228" s="233"/>
      <c r="S1228" s="233"/>
      <c r="T1228" s="234"/>
      <c r="AT1228" s="235" t="s">
        <v>417</v>
      </c>
      <c r="AU1228" s="235" t="s">
        <v>87</v>
      </c>
      <c r="AV1228" s="13" t="s">
        <v>87</v>
      </c>
      <c r="AW1228" s="13" t="s">
        <v>43</v>
      </c>
      <c r="AX1228" s="13" t="s">
        <v>79</v>
      </c>
      <c r="AY1228" s="235" t="s">
        <v>406</v>
      </c>
    </row>
    <row r="1229" spans="2:65" s="15" customFormat="1" x14ac:dyDescent="0.3">
      <c r="B1229" s="254"/>
      <c r="C1229" s="255"/>
      <c r="D1229" s="215" t="s">
        <v>417</v>
      </c>
      <c r="E1229" s="256" t="s">
        <v>36</v>
      </c>
      <c r="F1229" s="257" t="s">
        <v>435</v>
      </c>
      <c r="G1229" s="255"/>
      <c r="H1229" s="258">
        <v>64.156999999999996</v>
      </c>
      <c r="I1229" s="259"/>
      <c r="J1229" s="255"/>
      <c r="K1229" s="255"/>
      <c r="L1229" s="260"/>
      <c r="M1229" s="261"/>
      <c r="N1229" s="262"/>
      <c r="O1229" s="262"/>
      <c r="P1229" s="262"/>
      <c r="Q1229" s="262"/>
      <c r="R1229" s="262"/>
      <c r="S1229" s="262"/>
      <c r="T1229" s="263"/>
      <c r="AT1229" s="264" t="s">
        <v>417</v>
      </c>
      <c r="AU1229" s="264" t="s">
        <v>87</v>
      </c>
      <c r="AV1229" s="15" t="s">
        <v>94</v>
      </c>
      <c r="AW1229" s="15" t="s">
        <v>43</v>
      </c>
      <c r="AX1229" s="15" t="s">
        <v>79</v>
      </c>
      <c r="AY1229" s="264" t="s">
        <v>406</v>
      </c>
    </row>
    <row r="1230" spans="2:65" s="14" customFormat="1" x14ac:dyDescent="0.3">
      <c r="B1230" s="236"/>
      <c r="C1230" s="237"/>
      <c r="D1230" s="247" t="s">
        <v>417</v>
      </c>
      <c r="E1230" s="248" t="s">
        <v>36</v>
      </c>
      <c r="F1230" s="249" t="s">
        <v>421</v>
      </c>
      <c r="G1230" s="237"/>
      <c r="H1230" s="250">
        <v>160.57</v>
      </c>
      <c r="I1230" s="241"/>
      <c r="J1230" s="237"/>
      <c r="K1230" s="237"/>
      <c r="L1230" s="242"/>
      <c r="M1230" s="243"/>
      <c r="N1230" s="244"/>
      <c r="O1230" s="244"/>
      <c r="P1230" s="244"/>
      <c r="Q1230" s="244"/>
      <c r="R1230" s="244"/>
      <c r="S1230" s="244"/>
      <c r="T1230" s="245"/>
      <c r="AT1230" s="246" t="s">
        <v>417</v>
      </c>
      <c r="AU1230" s="246" t="s">
        <v>87</v>
      </c>
      <c r="AV1230" s="14" t="s">
        <v>415</v>
      </c>
      <c r="AW1230" s="14" t="s">
        <v>43</v>
      </c>
      <c r="AX1230" s="14" t="s">
        <v>23</v>
      </c>
      <c r="AY1230" s="246" t="s">
        <v>406</v>
      </c>
    </row>
    <row r="1231" spans="2:65" s="1" customFormat="1" ht="31.5" customHeight="1" x14ac:dyDescent="0.3">
      <c r="B1231" s="37"/>
      <c r="C1231" s="201" t="s">
        <v>1891</v>
      </c>
      <c r="D1231" s="201" t="s">
        <v>410</v>
      </c>
      <c r="E1231" s="202" t="s">
        <v>884</v>
      </c>
      <c r="F1231" s="203" t="s">
        <v>885</v>
      </c>
      <c r="G1231" s="204" t="s">
        <v>501</v>
      </c>
      <c r="H1231" s="205">
        <v>353.25400000000002</v>
      </c>
      <c r="I1231" s="206"/>
      <c r="J1231" s="207">
        <f>ROUND(I1231*H1231,2)</f>
        <v>0</v>
      </c>
      <c r="K1231" s="203" t="s">
        <v>414</v>
      </c>
      <c r="L1231" s="57"/>
      <c r="M1231" s="208" t="s">
        <v>36</v>
      </c>
      <c r="N1231" s="209" t="s">
        <v>50</v>
      </c>
      <c r="O1231" s="38"/>
      <c r="P1231" s="210">
        <f>O1231*H1231</f>
        <v>0</v>
      </c>
      <c r="Q1231" s="210">
        <v>0</v>
      </c>
      <c r="R1231" s="210">
        <f>Q1231*H1231</f>
        <v>0</v>
      </c>
      <c r="S1231" s="210">
        <v>0</v>
      </c>
      <c r="T1231" s="211">
        <f>S1231*H1231</f>
        <v>0</v>
      </c>
      <c r="AR1231" s="19" t="s">
        <v>415</v>
      </c>
      <c r="AT1231" s="19" t="s">
        <v>410</v>
      </c>
      <c r="AU1231" s="19" t="s">
        <v>87</v>
      </c>
      <c r="AY1231" s="19" t="s">
        <v>406</v>
      </c>
      <c r="BE1231" s="212">
        <f>IF(N1231="základní",J1231,0)</f>
        <v>0</v>
      </c>
      <c r="BF1231" s="212">
        <f>IF(N1231="snížená",J1231,0)</f>
        <v>0</v>
      </c>
      <c r="BG1231" s="212">
        <f>IF(N1231="zákl. přenesená",J1231,0)</f>
        <v>0</v>
      </c>
      <c r="BH1231" s="212">
        <f>IF(N1231="sníž. přenesená",J1231,0)</f>
        <v>0</v>
      </c>
      <c r="BI1231" s="212">
        <f>IF(N1231="nulová",J1231,0)</f>
        <v>0</v>
      </c>
      <c r="BJ1231" s="19" t="s">
        <v>23</v>
      </c>
      <c r="BK1231" s="212">
        <f>ROUND(I1231*H1231,2)</f>
        <v>0</v>
      </c>
      <c r="BL1231" s="19" t="s">
        <v>415</v>
      </c>
      <c r="BM1231" s="19" t="s">
        <v>1892</v>
      </c>
    </row>
    <row r="1232" spans="2:65" s="1" customFormat="1" ht="22.5" customHeight="1" x14ac:dyDescent="0.3">
      <c r="B1232" s="37"/>
      <c r="C1232" s="201" t="s">
        <v>1893</v>
      </c>
      <c r="D1232" s="201" t="s">
        <v>410</v>
      </c>
      <c r="E1232" s="202" t="s">
        <v>888</v>
      </c>
      <c r="F1232" s="203" t="s">
        <v>889</v>
      </c>
      <c r="G1232" s="204" t="s">
        <v>501</v>
      </c>
      <c r="H1232" s="205">
        <v>353.25400000000002</v>
      </c>
      <c r="I1232" s="206"/>
      <c r="J1232" s="207">
        <f>ROUND(I1232*H1232,2)</f>
        <v>0</v>
      </c>
      <c r="K1232" s="203" t="s">
        <v>414</v>
      </c>
      <c r="L1232" s="57"/>
      <c r="M1232" s="208" t="s">
        <v>36</v>
      </c>
      <c r="N1232" s="209" t="s">
        <v>50</v>
      </c>
      <c r="O1232" s="38"/>
      <c r="P1232" s="210">
        <f>O1232*H1232</f>
        <v>0</v>
      </c>
      <c r="Q1232" s="210">
        <v>0</v>
      </c>
      <c r="R1232" s="210">
        <f>Q1232*H1232</f>
        <v>0</v>
      </c>
      <c r="S1232" s="210">
        <v>0</v>
      </c>
      <c r="T1232" s="211">
        <f>S1232*H1232</f>
        <v>0</v>
      </c>
      <c r="AR1232" s="19" t="s">
        <v>415</v>
      </c>
      <c r="AT1232" s="19" t="s">
        <v>410</v>
      </c>
      <c r="AU1232" s="19" t="s">
        <v>87</v>
      </c>
      <c r="AY1232" s="19" t="s">
        <v>406</v>
      </c>
      <c r="BE1232" s="212">
        <f>IF(N1232="základní",J1232,0)</f>
        <v>0</v>
      </c>
      <c r="BF1232" s="212">
        <f>IF(N1232="snížená",J1232,0)</f>
        <v>0</v>
      </c>
      <c r="BG1232" s="212">
        <f>IF(N1232="zákl. přenesená",J1232,0)</f>
        <v>0</v>
      </c>
      <c r="BH1232" s="212">
        <f>IF(N1232="sníž. přenesená",J1232,0)</f>
        <v>0</v>
      </c>
      <c r="BI1232" s="212">
        <f>IF(N1232="nulová",J1232,0)</f>
        <v>0</v>
      </c>
      <c r="BJ1232" s="19" t="s">
        <v>23</v>
      </c>
      <c r="BK1232" s="212">
        <f>ROUND(I1232*H1232,2)</f>
        <v>0</v>
      </c>
      <c r="BL1232" s="19" t="s">
        <v>415</v>
      </c>
      <c r="BM1232" s="19" t="s">
        <v>1894</v>
      </c>
    </row>
    <row r="1233" spans="2:65" s="1" customFormat="1" ht="22.5" customHeight="1" x14ac:dyDescent="0.3">
      <c r="B1233" s="37"/>
      <c r="C1233" s="201" t="s">
        <v>1895</v>
      </c>
      <c r="D1233" s="201" t="s">
        <v>410</v>
      </c>
      <c r="E1233" s="202" t="s">
        <v>892</v>
      </c>
      <c r="F1233" s="203" t="s">
        <v>893</v>
      </c>
      <c r="G1233" s="204" t="s">
        <v>501</v>
      </c>
      <c r="H1233" s="205">
        <v>7771.5879999999997</v>
      </c>
      <c r="I1233" s="206"/>
      <c r="J1233" s="207">
        <f>ROUND(I1233*H1233,2)</f>
        <v>0</v>
      </c>
      <c r="K1233" s="203" t="s">
        <v>414</v>
      </c>
      <c r="L1233" s="57"/>
      <c r="M1233" s="208" t="s">
        <v>36</v>
      </c>
      <c r="N1233" s="209" t="s">
        <v>50</v>
      </c>
      <c r="O1233" s="38"/>
      <c r="P1233" s="210">
        <f>O1233*H1233</f>
        <v>0</v>
      </c>
      <c r="Q1233" s="210">
        <v>0</v>
      </c>
      <c r="R1233" s="210">
        <f>Q1233*H1233</f>
        <v>0</v>
      </c>
      <c r="S1233" s="210">
        <v>0</v>
      </c>
      <c r="T1233" s="211">
        <f>S1233*H1233</f>
        <v>0</v>
      </c>
      <c r="AR1233" s="19" t="s">
        <v>415</v>
      </c>
      <c r="AT1233" s="19" t="s">
        <v>410</v>
      </c>
      <c r="AU1233" s="19" t="s">
        <v>87</v>
      </c>
      <c r="AY1233" s="19" t="s">
        <v>406</v>
      </c>
      <c r="BE1233" s="212">
        <f>IF(N1233="základní",J1233,0)</f>
        <v>0</v>
      </c>
      <c r="BF1233" s="212">
        <f>IF(N1233="snížená",J1233,0)</f>
        <v>0</v>
      </c>
      <c r="BG1233" s="212">
        <f>IF(N1233="zákl. přenesená",J1233,0)</f>
        <v>0</v>
      </c>
      <c r="BH1233" s="212">
        <f>IF(N1233="sníž. přenesená",J1233,0)</f>
        <v>0</v>
      </c>
      <c r="BI1233" s="212">
        <f>IF(N1233="nulová",J1233,0)</f>
        <v>0</v>
      </c>
      <c r="BJ1233" s="19" t="s">
        <v>23</v>
      </c>
      <c r="BK1233" s="212">
        <f>ROUND(I1233*H1233,2)</f>
        <v>0</v>
      </c>
      <c r="BL1233" s="19" t="s">
        <v>415</v>
      </c>
      <c r="BM1233" s="19" t="s">
        <v>1896</v>
      </c>
    </row>
    <row r="1234" spans="2:65" s="13" customFormat="1" x14ac:dyDescent="0.3">
      <c r="B1234" s="225"/>
      <c r="C1234" s="226"/>
      <c r="D1234" s="247" t="s">
        <v>417</v>
      </c>
      <c r="E1234" s="226"/>
      <c r="F1234" s="252" t="s">
        <v>1897</v>
      </c>
      <c r="G1234" s="226"/>
      <c r="H1234" s="253">
        <v>7771.5879999999997</v>
      </c>
      <c r="I1234" s="230"/>
      <c r="J1234" s="226"/>
      <c r="K1234" s="226"/>
      <c r="L1234" s="231"/>
      <c r="M1234" s="232"/>
      <c r="N1234" s="233"/>
      <c r="O1234" s="233"/>
      <c r="P1234" s="233"/>
      <c r="Q1234" s="233"/>
      <c r="R1234" s="233"/>
      <c r="S1234" s="233"/>
      <c r="T1234" s="234"/>
      <c r="AT1234" s="235" t="s">
        <v>417</v>
      </c>
      <c r="AU1234" s="235" t="s">
        <v>87</v>
      </c>
      <c r="AV1234" s="13" t="s">
        <v>87</v>
      </c>
      <c r="AW1234" s="13" t="s">
        <v>4</v>
      </c>
      <c r="AX1234" s="13" t="s">
        <v>23</v>
      </c>
      <c r="AY1234" s="235" t="s">
        <v>406</v>
      </c>
    </row>
    <row r="1235" spans="2:65" s="1" customFormat="1" ht="22.5" customHeight="1" x14ac:dyDescent="0.3">
      <c r="B1235" s="37"/>
      <c r="C1235" s="201" t="s">
        <v>1898</v>
      </c>
      <c r="D1235" s="201" t="s">
        <v>410</v>
      </c>
      <c r="E1235" s="202" t="s">
        <v>509</v>
      </c>
      <c r="F1235" s="203" t="s">
        <v>510</v>
      </c>
      <c r="G1235" s="204" t="s">
        <v>501</v>
      </c>
      <c r="H1235" s="205">
        <v>353.25400000000002</v>
      </c>
      <c r="I1235" s="206"/>
      <c r="J1235" s="207">
        <f>ROUND(I1235*H1235,2)</f>
        <v>0</v>
      </c>
      <c r="K1235" s="203" t="s">
        <v>36</v>
      </c>
      <c r="L1235" s="57"/>
      <c r="M1235" s="208" t="s">
        <v>36</v>
      </c>
      <c r="N1235" s="209" t="s">
        <v>50</v>
      </c>
      <c r="O1235" s="38"/>
      <c r="P1235" s="210">
        <f>O1235*H1235</f>
        <v>0</v>
      </c>
      <c r="Q1235" s="210">
        <v>0</v>
      </c>
      <c r="R1235" s="210">
        <f>Q1235*H1235</f>
        <v>0</v>
      </c>
      <c r="S1235" s="210">
        <v>0</v>
      </c>
      <c r="T1235" s="211">
        <f>S1235*H1235</f>
        <v>0</v>
      </c>
      <c r="AR1235" s="19" t="s">
        <v>415</v>
      </c>
      <c r="AT1235" s="19" t="s">
        <v>410</v>
      </c>
      <c r="AU1235" s="19" t="s">
        <v>87</v>
      </c>
      <c r="AY1235" s="19" t="s">
        <v>406</v>
      </c>
      <c r="BE1235" s="212">
        <f>IF(N1235="základní",J1235,0)</f>
        <v>0</v>
      </c>
      <c r="BF1235" s="212">
        <f>IF(N1235="snížená",J1235,0)</f>
        <v>0</v>
      </c>
      <c r="BG1235" s="212">
        <f>IF(N1235="zákl. přenesená",J1235,0)</f>
        <v>0</v>
      </c>
      <c r="BH1235" s="212">
        <f>IF(N1235="sníž. přenesená",J1235,0)</f>
        <v>0</v>
      </c>
      <c r="BI1235" s="212">
        <f>IF(N1235="nulová",J1235,0)</f>
        <v>0</v>
      </c>
      <c r="BJ1235" s="19" t="s">
        <v>23</v>
      </c>
      <c r="BK1235" s="212">
        <f>ROUND(I1235*H1235,2)</f>
        <v>0</v>
      </c>
      <c r="BL1235" s="19" t="s">
        <v>415</v>
      </c>
      <c r="BM1235" s="19" t="s">
        <v>1899</v>
      </c>
    </row>
    <row r="1236" spans="2:65" s="11" customFormat="1" ht="29.85" customHeight="1" x14ac:dyDescent="0.3">
      <c r="B1236" s="182"/>
      <c r="C1236" s="183"/>
      <c r="D1236" s="198" t="s">
        <v>78</v>
      </c>
      <c r="E1236" s="199" t="s">
        <v>415</v>
      </c>
      <c r="F1236" s="199" t="s">
        <v>1900</v>
      </c>
      <c r="G1236" s="183"/>
      <c r="H1236" s="183"/>
      <c r="I1236" s="186"/>
      <c r="J1236" s="200">
        <f>BK1236</f>
        <v>0</v>
      </c>
      <c r="K1236" s="183"/>
      <c r="L1236" s="188"/>
      <c r="M1236" s="189"/>
      <c r="N1236" s="190"/>
      <c r="O1236" s="190"/>
      <c r="P1236" s="191">
        <f>SUM(P1237:P1461)</f>
        <v>0</v>
      </c>
      <c r="Q1236" s="190"/>
      <c r="R1236" s="191">
        <f>SUM(R1237:R1461)</f>
        <v>323.6724093499999</v>
      </c>
      <c r="S1236" s="190"/>
      <c r="T1236" s="192">
        <f>SUM(T1237:T1461)</f>
        <v>0</v>
      </c>
      <c r="AR1236" s="193" t="s">
        <v>23</v>
      </c>
      <c r="AT1236" s="194" t="s">
        <v>78</v>
      </c>
      <c r="AU1236" s="194" t="s">
        <v>23</v>
      </c>
      <c r="AY1236" s="193" t="s">
        <v>406</v>
      </c>
      <c r="BK1236" s="195">
        <f>SUM(BK1237:BK1461)</f>
        <v>0</v>
      </c>
    </row>
    <row r="1237" spans="2:65" s="1" customFormat="1" ht="22.5" customHeight="1" x14ac:dyDescent="0.3">
      <c r="B1237" s="37"/>
      <c r="C1237" s="201" t="s">
        <v>1901</v>
      </c>
      <c r="D1237" s="201" t="s">
        <v>410</v>
      </c>
      <c r="E1237" s="202" t="s">
        <v>1902</v>
      </c>
      <c r="F1237" s="203" t="s">
        <v>1903</v>
      </c>
      <c r="G1237" s="204" t="s">
        <v>413</v>
      </c>
      <c r="H1237" s="205">
        <v>31.266999999999999</v>
      </c>
      <c r="I1237" s="206"/>
      <c r="J1237" s="207">
        <f>ROUND(I1237*H1237,2)</f>
        <v>0</v>
      </c>
      <c r="K1237" s="203" t="s">
        <v>36</v>
      </c>
      <c r="L1237" s="57"/>
      <c r="M1237" s="208" t="s">
        <v>36</v>
      </c>
      <c r="N1237" s="209" t="s">
        <v>50</v>
      </c>
      <c r="O1237" s="38"/>
      <c r="P1237" s="210">
        <f>O1237*H1237</f>
        <v>0</v>
      </c>
      <c r="Q1237" s="210">
        <v>0</v>
      </c>
      <c r="R1237" s="210">
        <f>Q1237*H1237</f>
        <v>0</v>
      </c>
      <c r="S1237" s="210">
        <v>0</v>
      </c>
      <c r="T1237" s="211">
        <f>S1237*H1237</f>
        <v>0</v>
      </c>
      <c r="AR1237" s="19" t="s">
        <v>415</v>
      </c>
      <c r="AT1237" s="19" t="s">
        <v>410</v>
      </c>
      <c r="AU1237" s="19" t="s">
        <v>87</v>
      </c>
      <c r="AY1237" s="19" t="s">
        <v>406</v>
      </c>
      <c r="BE1237" s="212">
        <f>IF(N1237="základní",J1237,0)</f>
        <v>0</v>
      </c>
      <c r="BF1237" s="212">
        <f>IF(N1237="snížená",J1237,0)</f>
        <v>0</v>
      </c>
      <c r="BG1237" s="212">
        <f>IF(N1237="zákl. přenesená",J1237,0)</f>
        <v>0</v>
      </c>
      <c r="BH1237" s="212">
        <f>IF(N1237="sníž. přenesená",J1237,0)</f>
        <v>0</v>
      </c>
      <c r="BI1237" s="212">
        <f>IF(N1237="nulová",J1237,0)</f>
        <v>0</v>
      </c>
      <c r="BJ1237" s="19" t="s">
        <v>23</v>
      </c>
      <c r="BK1237" s="212">
        <f>ROUND(I1237*H1237,2)</f>
        <v>0</v>
      </c>
      <c r="BL1237" s="19" t="s">
        <v>415</v>
      </c>
      <c r="BM1237" s="19" t="s">
        <v>1904</v>
      </c>
    </row>
    <row r="1238" spans="2:65" s="12" customFormat="1" x14ac:dyDescent="0.3">
      <c r="B1238" s="213"/>
      <c r="C1238" s="214"/>
      <c r="D1238" s="215" t="s">
        <v>417</v>
      </c>
      <c r="E1238" s="216" t="s">
        <v>36</v>
      </c>
      <c r="F1238" s="217" t="s">
        <v>1905</v>
      </c>
      <c r="G1238" s="214"/>
      <c r="H1238" s="218" t="s">
        <v>36</v>
      </c>
      <c r="I1238" s="219"/>
      <c r="J1238" s="214"/>
      <c r="K1238" s="214"/>
      <c r="L1238" s="220"/>
      <c r="M1238" s="221"/>
      <c r="N1238" s="222"/>
      <c r="O1238" s="222"/>
      <c r="P1238" s="222"/>
      <c r="Q1238" s="222"/>
      <c r="R1238" s="222"/>
      <c r="S1238" s="222"/>
      <c r="T1238" s="223"/>
      <c r="AT1238" s="224" t="s">
        <v>417</v>
      </c>
      <c r="AU1238" s="224" t="s">
        <v>87</v>
      </c>
      <c r="AV1238" s="12" t="s">
        <v>23</v>
      </c>
      <c r="AW1238" s="12" t="s">
        <v>43</v>
      </c>
      <c r="AX1238" s="12" t="s">
        <v>79</v>
      </c>
      <c r="AY1238" s="224" t="s">
        <v>406</v>
      </c>
    </row>
    <row r="1239" spans="2:65" s="12" customFormat="1" x14ac:dyDescent="0.3">
      <c r="B1239" s="213"/>
      <c r="C1239" s="214"/>
      <c r="D1239" s="215" t="s">
        <v>417</v>
      </c>
      <c r="E1239" s="216" t="s">
        <v>36</v>
      </c>
      <c r="F1239" s="217" t="s">
        <v>670</v>
      </c>
      <c r="G1239" s="214"/>
      <c r="H1239" s="218" t="s">
        <v>36</v>
      </c>
      <c r="I1239" s="219"/>
      <c r="J1239" s="214"/>
      <c r="K1239" s="214"/>
      <c r="L1239" s="220"/>
      <c r="M1239" s="221"/>
      <c r="N1239" s="222"/>
      <c r="O1239" s="222"/>
      <c r="P1239" s="222"/>
      <c r="Q1239" s="222"/>
      <c r="R1239" s="222"/>
      <c r="S1239" s="222"/>
      <c r="T1239" s="223"/>
      <c r="AT1239" s="224" t="s">
        <v>417</v>
      </c>
      <c r="AU1239" s="224" t="s">
        <v>87</v>
      </c>
      <c r="AV1239" s="12" t="s">
        <v>23</v>
      </c>
      <c r="AW1239" s="12" t="s">
        <v>43</v>
      </c>
      <c r="AX1239" s="12" t="s">
        <v>79</v>
      </c>
      <c r="AY1239" s="224" t="s">
        <v>406</v>
      </c>
    </row>
    <row r="1240" spans="2:65" s="13" customFormat="1" x14ac:dyDescent="0.3">
      <c r="B1240" s="225"/>
      <c r="C1240" s="226"/>
      <c r="D1240" s="215" t="s">
        <v>417</v>
      </c>
      <c r="E1240" s="227" t="s">
        <v>36</v>
      </c>
      <c r="F1240" s="228" t="s">
        <v>1906</v>
      </c>
      <c r="G1240" s="226"/>
      <c r="H1240" s="229">
        <v>2.3940000000000001</v>
      </c>
      <c r="I1240" s="230"/>
      <c r="J1240" s="226"/>
      <c r="K1240" s="226"/>
      <c r="L1240" s="231"/>
      <c r="M1240" s="232"/>
      <c r="N1240" s="233"/>
      <c r="O1240" s="233"/>
      <c r="P1240" s="233"/>
      <c r="Q1240" s="233"/>
      <c r="R1240" s="233"/>
      <c r="S1240" s="233"/>
      <c r="T1240" s="234"/>
      <c r="AT1240" s="235" t="s">
        <v>417</v>
      </c>
      <c r="AU1240" s="235" t="s">
        <v>87</v>
      </c>
      <c r="AV1240" s="13" t="s">
        <v>87</v>
      </c>
      <c r="AW1240" s="13" t="s">
        <v>43</v>
      </c>
      <c r="AX1240" s="13" t="s">
        <v>79</v>
      </c>
      <c r="AY1240" s="235" t="s">
        <v>406</v>
      </c>
    </row>
    <row r="1241" spans="2:65" s="12" customFormat="1" x14ac:dyDescent="0.3">
      <c r="B1241" s="213"/>
      <c r="C1241" s="214"/>
      <c r="D1241" s="215" t="s">
        <v>417</v>
      </c>
      <c r="E1241" s="216" t="s">
        <v>36</v>
      </c>
      <c r="F1241" s="217" t="s">
        <v>1907</v>
      </c>
      <c r="G1241" s="214"/>
      <c r="H1241" s="218" t="s">
        <v>36</v>
      </c>
      <c r="I1241" s="219"/>
      <c r="J1241" s="214"/>
      <c r="K1241" s="214"/>
      <c r="L1241" s="220"/>
      <c r="M1241" s="221"/>
      <c r="N1241" s="222"/>
      <c r="O1241" s="222"/>
      <c r="P1241" s="222"/>
      <c r="Q1241" s="222"/>
      <c r="R1241" s="222"/>
      <c r="S1241" s="222"/>
      <c r="T1241" s="223"/>
      <c r="AT1241" s="224" t="s">
        <v>417</v>
      </c>
      <c r="AU1241" s="224" t="s">
        <v>87</v>
      </c>
      <c r="AV1241" s="12" t="s">
        <v>23</v>
      </c>
      <c r="AW1241" s="12" t="s">
        <v>43</v>
      </c>
      <c r="AX1241" s="12" t="s">
        <v>79</v>
      </c>
      <c r="AY1241" s="224" t="s">
        <v>406</v>
      </c>
    </row>
    <row r="1242" spans="2:65" s="13" customFormat="1" x14ac:dyDescent="0.3">
      <c r="B1242" s="225"/>
      <c r="C1242" s="226"/>
      <c r="D1242" s="215" t="s">
        <v>417</v>
      </c>
      <c r="E1242" s="227" t="s">
        <v>36</v>
      </c>
      <c r="F1242" s="228" t="s">
        <v>1908</v>
      </c>
      <c r="G1242" s="226"/>
      <c r="H1242" s="229">
        <v>1.6839999999999999</v>
      </c>
      <c r="I1242" s="230"/>
      <c r="J1242" s="226"/>
      <c r="K1242" s="226"/>
      <c r="L1242" s="231"/>
      <c r="M1242" s="232"/>
      <c r="N1242" s="233"/>
      <c r="O1242" s="233"/>
      <c r="P1242" s="233"/>
      <c r="Q1242" s="233"/>
      <c r="R1242" s="233"/>
      <c r="S1242" s="233"/>
      <c r="T1242" s="234"/>
      <c r="AT1242" s="235" t="s">
        <v>417</v>
      </c>
      <c r="AU1242" s="235" t="s">
        <v>87</v>
      </c>
      <c r="AV1242" s="13" t="s">
        <v>87</v>
      </c>
      <c r="AW1242" s="13" t="s">
        <v>43</v>
      </c>
      <c r="AX1242" s="13" t="s">
        <v>79</v>
      </c>
      <c r="AY1242" s="235" t="s">
        <v>406</v>
      </c>
    </row>
    <row r="1243" spans="2:65" s="12" customFormat="1" x14ac:dyDescent="0.3">
      <c r="B1243" s="213"/>
      <c r="C1243" s="214"/>
      <c r="D1243" s="215" t="s">
        <v>417</v>
      </c>
      <c r="E1243" s="216" t="s">
        <v>36</v>
      </c>
      <c r="F1243" s="217" t="s">
        <v>674</v>
      </c>
      <c r="G1243" s="214"/>
      <c r="H1243" s="218" t="s">
        <v>36</v>
      </c>
      <c r="I1243" s="219"/>
      <c r="J1243" s="214"/>
      <c r="K1243" s="214"/>
      <c r="L1243" s="220"/>
      <c r="M1243" s="221"/>
      <c r="N1243" s="222"/>
      <c r="O1243" s="222"/>
      <c r="P1243" s="222"/>
      <c r="Q1243" s="222"/>
      <c r="R1243" s="222"/>
      <c r="S1243" s="222"/>
      <c r="T1243" s="223"/>
      <c r="AT1243" s="224" t="s">
        <v>417</v>
      </c>
      <c r="AU1243" s="224" t="s">
        <v>87</v>
      </c>
      <c r="AV1243" s="12" t="s">
        <v>23</v>
      </c>
      <c r="AW1243" s="12" t="s">
        <v>43</v>
      </c>
      <c r="AX1243" s="12" t="s">
        <v>79</v>
      </c>
      <c r="AY1243" s="224" t="s">
        <v>406</v>
      </c>
    </row>
    <row r="1244" spans="2:65" s="13" customFormat="1" x14ac:dyDescent="0.3">
      <c r="B1244" s="225"/>
      <c r="C1244" s="226"/>
      <c r="D1244" s="215" t="s">
        <v>417</v>
      </c>
      <c r="E1244" s="227" t="s">
        <v>36</v>
      </c>
      <c r="F1244" s="228" t="s">
        <v>1909</v>
      </c>
      <c r="G1244" s="226"/>
      <c r="H1244" s="229">
        <v>19.901</v>
      </c>
      <c r="I1244" s="230"/>
      <c r="J1244" s="226"/>
      <c r="K1244" s="226"/>
      <c r="L1244" s="231"/>
      <c r="M1244" s="232"/>
      <c r="N1244" s="233"/>
      <c r="O1244" s="233"/>
      <c r="P1244" s="233"/>
      <c r="Q1244" s="233"/>
      <c r="R1244" s="233"/>
      <c r="S1244" s="233"/>
      <c r="T1244" s="234"/>
      <c r="AT1244" s="235" t="s">
        <v>417</v>
      </c>
      <c r="AU1244" s="235" t="s">
        <v>87</v>
      </c>
      <c r="AV1244" s="13" t="s">
        <v>87</v>
      </c>
      <c r="AW1244" s="13" t="s">
        <v>43</v>
      </c>
      <c r="AX1244" s="13" t="s">
        <v>79</v>
      </c>
      <c r="AY1244" s="235" t="s">
        <v>406</v>
      </c>
    </row>
    <row r="1245" spans="2:65" s="12" customFormat="1" x14ac:dyDescent="0.3">
      <c r="B1245" s="213"/>
      <c r="C1245" s="214"/>
      <c r="D1245" s="215" t="s">
        <v>417</v>
      </c>
      <c r="E1245" s="216" t="s">
        <v>36</v>
      </c>
      <c r="F1245" s="217" t="s">
        <v>1910</v>
      </c>
      <c r="G1245" s="214"/>
      <c r="H1245" s="218" t="s">
        <v>36</v>
      </c>
      <c r="I1245" s="219"/>
      <c r="J1245" s="214"/>
      <c r="K1245" s="214"/>
      <c r="L1245" s="220"/>
      <c r="M1245" s="221"/>
      <c r="N1245" s="222"/>
      <c r="O1245" s="222"/>
      <c r="P1245" s="222"/>
      <c r="Q1245" s="222"/>
      <c r="R1245" s="222"/>
      <c r="S1245" s="222"/>
      <c r="T1245" s="223"/>
      <c r="AT1245" s="224" t="s">
        <v>417</v>
      </c>
      <c r="AU1245" s="224" t="s">
        <v>87</v>
      </c>
      <c r="AV1245" s="12" t="s">
        <v>23</v>
      </c>
      <c r="AW1245" s="12" t="s">
        <v>43</v>
      </c>
      <c r="AX1245" s="12" t="s">
        <v>79</v>
      </c>
      <c r="AY1245" s="224" t="s">
        <v>406</v>
      </c>
    </row>
    <row r="1246" spans="2:65" s="13" customFormat="1" x14ac:dyDescent="0.3">
      <c r="B1246" s="225"/>
      <c r="C1246" s="226"/>
      <c r="D1246" s="215" t="s">
        <v>417</v>
      </c>
      <c r="E1246" s="227" t="s">
        <v>36</v>
      </c>
      <c r="F1246" s="228" t="s">
        <v>1911</v>
      </c>
      <c r="G1246" s="226"/>
      <c r="H1246" s="229">
        <v>3.2690000000000001</v>
      </c>
      <c r="I1246" s="230"/>
      <c r="J1246" s="226"/>
      <c r="K1246" s="226"/>
      <c r="L1246" s="231"/>
      <c r="M1246" s="232"/>
      <c r="N1246" s="233"/>
      <c r="O1246" s="233"/>
      <c r="P1246" s="233"/>
      <c r="Q1246" s="233"/>
      <c r="R1246" s="233"/>
      <c r="S1246" s="233"/>
      <c r="T1246" s="234"/>
      <c r="AT1246" s="235" t="s">
        <v>417</v>
      </c>
      <c r="AU1246" s="235" t="s">
        <v>87</v>
      </c>
      <c r="AV1246" s="13" t="s">
        <v>87</v>
      </c>
      <c r="AW1246" s="13" t="s">
        <v>43</v>
      </c>
      <c r="AX1246" s="13" t="s">
        <v>79</v>
      </c>
      <c r="AY1246" s="235" t="s">
        <v>406</v>
      </c>
    </row>
    <row r="1247" spans="2:65" s="13" customFormat="1" x14ac:dyDescent="0.3">
      <c r="B1247" s="225"/>
      <c r="C1247" s="226"/>
      <c r="D1247" s="215" t="s">
        <v>417</v>
      </c>
      <c r="E1247" s="227" t="s">
        <v>36</v>
      </c>
      <c r="F1247" s="228" t="s">
        <v>1912</v>
      </c>
      <c r="G1247" s="226"/>
      <c r="H1247" s="229">
        <v>1.2070000000000001</v>
      </c>
      <c r="I1247" s="230"/>
      <c r="J1247" s="226"/>
      <c r="K1247" s="226"/>
      <c r="L1247" s="231"/>
      <c r="M1247" s="232"/>
      <c r="N1247" s="233"/>
      <c r="O1247" s="233"/>
      <c r="P1247" s="233"/>
      <c r="Q1247" s="233"/>
      <c r="R1247" s="233"/>
      <c r="S1247" s="233"/>
      <c r="T1247" s="234"/>
      <c r="AT1247" s="235" t="s">
        <v>417</v>
      </c>
      <c r="AU1247" s="235" t="s">
        <v>87</v>
      </c>
      <c r="AV1247" s="13" t="s">
        <v>87</v>
      </c>
      <c r="AW1247" s="13" t="s">
        <v>43</v>
      </c>
      <c r="AX1247" s="13" t="s">
        <v>79</v>
      </c>
      <c r="AY1247" s="235" t="s">
        <v>406</v>
      </c>
    </row>
    <row r="1248" spans="2:65" s="13" customFormat="1" x14ac:dyDescent="0.3">
      <c r="B1248" s="225"/>
      <c r="C1248" s="226"/>
      <c r="D1248" s="215" t="s">
        <v>417</v>
      </c>
      <c r="E1248" s="227" t="s">
        <v>36</v>
      </c>
      <c r="F1248" s="228" t="s">
        <v>1913</v>
      </c>
      <c r="G1248" s="226"/>
      <c r="H1248" s="229">
        <v>0.32400000000000001</v>
      </c>
      <c r="I1248" s="230"/>
      <c r="J1248" s="226"/>
      <c r="K1248" s="226"/>
      <c r="L1248" s="231"/>
      <c r="M1248" s="232"/>
      <c r="N1248" s="233"/>
      <c r="O1248" s="233"/>
      <c r="P1248" s="233"/>
      <c r="Q1248" s="233"/>
      <c r="R1248" s="233"/>
      <c r="S1248" s="233"/>
      <c r="T1248" s="234"/>
      <c r="AT1248" s="235" t="s">
        <v>417</v>
      </c>
      <c r="AU1248" s="235" t="s">
        <v>87</v>
      </c>
      <c r="AV1248" s="13" t="s">
        <v>87</v>
      </c>
      <c r="AW1248" s="13" t="s">
        <v>43</v>
      </c>
      <c r="AX1248" s="13" t="s">
        <v>79</v>
      </c>
      <c r="AY1248" s="235" t="s">
        <v>406</v>
      </c>
    </row>
    <row r="1249" spans="2:65" s="13" customFormat="1" x14ac:dyDescent="0.3">
      <c r="B1249" s="225"/>
      <c r="C1249" s="226"/>
      <c r="D1249" s="215" t="s">
        <v>417</v>
      </c>
      <c r="E1249" s="227" t="s">
        <v>36</v>
      </c>
      <c r="F1249" s="228" t="s">
        <v>1914</v>
      </c>
      <c r="G1249" s="226"/>
      <c r="H1249" s="229">
        <v>1.244</v>
      </c>
      <c r="I1249" s="230"/>
      <c r="J1249" s="226"/>
      <c r="K1249" s="226"/>
      <c r="L1249" s="231"/>
      <c r="M1249" s="232"/>
      <c r="N1249" s="233"/>
      <c r="O1249" s="233"/>
      <c r="P1249" s="233"/>
      <c r="Q1249" s="233"/>
      <c r="R1249" s="233"/>
      <c r="S1249" s="233"/>
      <c r="T1249" s="234"/>
      <c r="AT1249" s="235" t="s">
        <v>417</v>
      </c>
      <c r="AU1249" s="235" t="s">
        <v>87</v>
      </c>
      <c r="AV1249" s="13" t="s">
        <v>87</v>
      </c>
      <c r="AW1249" s="13" t="s">
        <v>43</v>
      </c>
      <c r="AX1249" s="13" t="s">
        <v>79</v>
      </c>
      <c r="AY1249" s="235" t="s">
        <v>406</v>
      </c>
    </row>
    <row r="1250" spans="2:65" s="13" customFormat="1" x14ac:dyDescent="0.3">
      <c r="B1250" s="225"/>
      <c r="C1250" s="226"/>
      <c r="D1250" s="215" t="s">
        <v>417</v>
      </c>
      <c r="E1250" s="227" t="s">
        <v>36</v>
      </c>
      <c r="F1250" s="228" t="s">
        <v>1915</v>
      </c>
      <c r="G1250" s="226"/>
      <c r="H1250" s="229">
        <v>1.244</v>
      </c>
      <c r="I1250" s="230"/>
      <c r="J1250" s="226"/>
      <c r="K1250" s="226"/>
      <c r="L1250" s="231"/>
      <c r="M1250" s="232"/>
      <c r="N1250" s="233"/>
      <c r="O1250" s="233"/>
      <c r="P1250" s="233"/>
      <c r="Q1250" s="233"/>
      <c r="R1250" s="233"/>
      <c r="S1250" s="233"/>
      <c r="T1250" s="234"/>
      <c r="AT1250" s="235" t="s">
        <v>417</v>
      </c>
      <c r="AU1250" s="235" t="s">
        <v>87</v>
      </c>
      <c r="AV1250" s="13" t="s">
        <v>87</v>
      </c>
      <c r="AW1250" s="13" t="s">
        <v>43</v>
      </c>
      <c r="AX1250" s="13" t="s">
        <v>79</v>
      </c>
      <c r="AY1250" s="235" t="s">
        <v>406</v>
      </c>
    </row>
    <row r="1251" spans="2:65" s="14" customFormat="1" x14ac:dyDescent="0.3">
      <c r="B1251" s="236"/>
      <c r="C1251" s="237"/>
      <c r="D1251" s="247" t="s">
        <v>417</v>
      </c>
      <c r="E1251" s="248" t="s">
        <v>255</v>
      </c>
      <c r="F1251" s="249" t="s">
        <v>421</v>
      </c>
      <c r="G1251" s="237"/>
      <c r="H1251" s="250">
        <v>31.266999999999999</v>
      </c>
      <c r="I1251" s="241"/>
      <c r="J1251" s="237"/>
      <c r="K1251" s="237"/>
      <c r="L1251" s="242"/>
      <c r="M1251" s="243"/>
      <c r="N1251" s="244"/>
      <c r="O1251" s="244"/>
      <c r="P1251" s="244"/>
      <c r="Q1251" s="244"/>
      <c r="R1251" s="244"/>
      <c r="S1251" s="244"/>
      <c r="T1251" s="245"/>
      <c r="AT1251" s="246" t="s">
        <v>417</v>
      </c>
      <c r="AU1251" s="246" t="s">
        <v>87</v>
      </c>
      <c r="AV1251" s="14" t="s">
        <v>415</v>
      </c>
      <c r="AW1251" s="14" t="s">
        <v>43</v>
      </c>
      <c r="AX1251" s="14" t="s">
        <v>23</v>
      </c>
      <c r="AY1251" s="246" t="s">
        <v>406</v>
      </c>
    </row>
    <row r="1252" spans="2:65" s="1" customFormat="1" ht="22.5" customHeight="1" x14ac:dyDescent="0.3">
      <c r="B1252" s="37"/>
      <c r="C1252" s="201" t="s">
        <v>1916</v>
      </c>
      <c r="D1252" s="201" t="s">
        <v>410</v>
      </c>
      <c r="E1252" s="202" t="s">
        <v>1131</v>
      </c>
      <c r="F1252" s="203" t="s">
        <v>1132</v>
      </c>
      <c r="G1252" s="204" t="s">
        <v>413</v>
      </c>
      <c r="H1252" s="205">
        <v>31.266999999999999</v>
      </c>
      <c r="I1252" s="206"/>
      <c r="J1252" s="207">
        <f>ROUND(I1252*H1252,2)</f>
        <v>0</v>
      </c>
      <c r="K1252" s="203" t="s">
        <v>414</v>
      </c>
      <c r="L1252" s="57"/>
      <c r="M1252" s="208" t="s">
        <v>36</v>
      </c>
      <c r="N1252" s="209" t="s">
        <v>50</v>
      </c>
      <c r="O1252" s="38"/>
      <c r="P1252" s="210">
        <f>O1252*H1252</f>
        <v>0</v>
      </c>
      <c r="Q1252" s="210">
        <v>0</v>
      </c>
      <c r="R1252" s="210">
        <f>Q1252*H1252</f>
        <v>0</v>
      </c>
      <c r="S1252" s="210">
        <v>0</v>
      </c>
      <c r="T1252" s="211">
        <f>S1252*H1252</f>
        <v>0</v>
      </c>
      <c r="AR1252" s="19" t="s">
        <v>415</v>
      </c>
      <c r="AT1252" s="19" t="s">
        <v>410</v>
      </c>
      <c r="AU1252" s="19" t="s">
        <v>87</v>
      </c>
      <c r="AY1252" s="19" t="s">
        <v>406</v>
      </c>
      <c r="BE1252" s="212">
        <f>IF(N1252="základní",J1252,0)</f>
        <v>0</v>
      </c>
      <c r="BF1252" s="212">
        <f>IF(N1252="snížená",J1252,0)</f>
        <v>0</v>
      </c>
      <c r="BG1252" s="212">
        <f>IF(N1252="zákl. přenesená",J1252,0)</f>
        <v>0</v>
      </c>
      <c r="BH1252" s="212">
        <f>IF(N1252="sníž. přenesená",J1252,0)</f>
        <v>0</v>
      </c>
      <c r="BI1252" s="212">
        <f>IF(N1252="nulová",J1252,0)</f>
        <v>0</v>
      </c>
      <c r="BJ1252" s="19" t="s">
        <v>23</v>
      </c>
      <c r="BK1252" s="212">
        <f>ROUND(I1252*H1252,2)</f>
        <v>0</v>
      </c>
      <c r="BL1252" s="19" t="s">
        <v>415</v>
      </c>
      <c r="BM1252" s="19" t="s">
        <v>1917</v>
      </c>
    </row>
    <row r="1253" spans="2:65" s="13" customFormat="1" x14ac:dyDescent="0.3">
      <c r="B1253" s="225"/>
      <c r="C1253" s="226"/>
      <c r="D1253" s="247" t="s">
        <v>417</v>
      </c>
      <c r="E1253" s="251" t="s">
        <v>36</v>
      </c>
      <c r="F1253" s="252" t="s">
        <v>1918</v>
      </c>
      <c r="G1253" s="226"/>
      <c r="H1253" s="253">
        <v>31.266999999999999</v>
      </c>
      <c r="I1253" s="230"/>
      <c r="J1253" s="226"/>
      <c r="K1253" s="226"/>
      <c r="L1253" s="231"/>
      <c r="M1253" s="232"/>
      <c r="N1253" s="233"/>
      <c r="O1253" s="233"/>
      <c r="P1253" s="233"/>
      <c r="Q1253" s="233"/>
      <c r="R1253" s="233"/>
      <c r="S1253" s="233"/>
      <c r="T1253" s="234"/>
      <c r="AT1253" s="235" t="s">
        <v>417</v>
      </c>
      <c r="AU1253" s="235" t="s">
        <v>87</v>
      </c>
      <c r="AV1253" s="13" t="s">
        <v>87</v>
      </c>
      <c r="AW1253" s="13" t="s">
        <v>43</v>
      </c>
      <c r="AX1253" s="13" t="s">
        <v>23</v>
      </c>
      <c r="AY1253" s="235" t="s">
        <v>406</v>
      </c>
    </row>
    <row r="1254" spans="2:65" s="1" customFormat="1" ht="22.5" customHeight="1" x14ac:dyDescent="0.3">
      <c r="B1254" s="37"/>
      <c r="C1254" s="201" t="s">
        <v>1919</v>
      </c>
      <c r="D1254" s="201" t="s">
        <v>410</v>
      </c>
      <c r="E1254" s="202" t="s">
        <v>1121</v>
      </c>
      <c r="F1254" s="203" t="s">
        <v>1122</v>
      </c>
      <c r="G1254" s="204" t="s">
        <v>413</v>
      </c>
      <c r="H1254" s="205">
        <v>31.266999999999999</v>
      </c>
      <c r="I1254" s="206"/>
      <c r="J1254" s="207">
        <f>ROUND(I1254*H1254,2)</f>
        <v>0</v>
      </c>
      <c r="K1254" s="203" t="s">
        <v>414</v>
      </c>
      <c r="L1254" s="57"/>
      <c r="M1254" s="208" t="s">
        <v>36</v>
      </c>
      <c r="N1254" s="209" t="s">
        <v>50</v>
      </c>
      <c r="O1254" s="38"/>
      <c r="P1254" s="210">
        <f>O1254*H1254</f>
        <v>0</v>
      </c>
      <c r="Q1254" s="210">
        <v>0</v>
      </c>
      <c r="R1254" s="210">
        <f>Q1254*H1254</f>
        <v>0</v>
      </c>
      <c r="S1254" s="210">
        <v>0</v>
      </c>
      <c r="T1254" s="211">
        <f>S1254*H1254</f>
        <v>0</v>
      </c>
      <c r="AR1254" s="19" t="s">
        <v>415</v>
      </c>
      <c r="AT1254" s="19" t="s">
        <v>410</v>
      </c>
      <c r="AU1254" s="19" t="s">
        <v>87</v>
      </c>
      <c r="AY1254" s="19" t="s">
        <v>406</v>
      </c>
      <c r="BE1254" s="212">
        <f>IF(N1254="základní",J1254,0)</f>
        <v>0</v>
      </c>
      <c r="BF1254" s="212">
        <f>IF(N1254="snížená",J1254,0)</f>
        <v>0</v>
      </c>
      <c r="BG1254" s="212">
        <f>IF(N1254="zákl. přenesená",J1254,0)</f>
        <v>0</v>
      </c>
      <c r="BH1254" s="212">
        <f>IF(N1254="sníž. přenesená",J1254,0)</f>
        <v>0</v>
      </c>
      <c r="BI1254" s="212">
        <f>IF(N1254="nulová",J1254,0)</f>
        <v>0</v>
      </c>
      <c r="BJ1254" s="19" t="s">
        <v>23</v>
      </c>
      <c r="BK1254" s="212">
        <f>ROUND(I1254*H1254,2)</f>
        <v>0</v>
      </c>
      <c r="BL1254" s="19" t="s">
        <v>415</v>
      </c>
      <c r="BM1254" s="19" t="s">
        <v>1920</v>
      </c>
    </row>
    <row r="1255" spans="2:65" s="13" customFormat="1" x14ac:dyDescent="0.3">
      <c r="B1255" s="225"/>
      <c r="C1255" s="226"/>
      <c r="D1255" s="247" t="s">
        <v>417</v>
      </c>
      <c r="E1255" s="251" t="s">
        <v>36</v>
      </c>
      <c r="F1255" s="252" t="s">
        <v>255</v>
      </c>
      <c r="G1255" s="226"/>
      <c r="H1255" s="253">
        <v>31.266999999999999</v>
      </c>
      <c r="I1255" s="230"/>
      <c r="J1255" s="226"/>
      <c r="K1255" s="226"/>
      <c r="L1255" s="231"/>
      <c r="M1255" s="232"/>
      <c r="N1255" s="233"/>
      <c r="O1255" s="233"/>
      <c r="P1255" s="233"/>
      <c r="Q1255" s="233"/>
      <c r="R1255" s="233"/>
      <c r="S1255" s="233"/>
      <c r="T1255" s="234"/>
      <c r="AT1255" s="235" t="s">
        <v>417</v>
      </c>
      <c r="AU1255" s="235" t="s">
        <v>87</v>
      </c>
      <c r="AV1255" s="13" t="s">
        <v>87</v>
      </c>
      <c r="AW1255" s="13" t="s">
        <v>43</v>
      </c>
      <c r="AX1255" s="13" t="s">
        <v>23</v>
      </c>
      <c r="AY1255" s="235" t="s">
        <v>406</v>
      </c>
    </row>
    <row r="1256" spans="2:65" s="1" customFormat="1" ht="22.5" customHeight="1" x14ac:dyDescent="0.3">
      <c r="B1256" s="37"/>
      <c r="C1256" s="201" t="s">
        <v>1921</v>
      </c>
      <c r="D1256" s="201" t="s">
        <v>410</v>
      </c>
      <c r="E1256" s="202" t="s">
        <v>1902</v>
      </c>
      <c r="F1256" s="203" t="s">
        <v>1903</v>
      </c>
      <c r="G1256" s="204" t="s">
        <v>413</v>
      </c>
      <c r="H1256" s="205">
        <v>10.412000000000001</v>
      </c>
      <c r="I1256" s="206"/>
      <c r="J1256" s="207">
        <f>ROUND(I1256*H1256,2)</f>
        <v>0</v>
      </c>
      <c r="K1256" s="203" t="s">
        <v>36</v>
      </c>
      <c r="L1256" s="57"/>
      <c r="M1256" s="208" t="s">
        <v>36</v>
      </c>
      <c r="N1256" s="209" t="s">
        <v>50</v>
      </c>
      <c r="O1256" s="38"/>
      <c r="P1256" s="210">
        <f>O1256*H1256</f>
        <v>0</v>
      </c>
      <c r="Q1256" s="210">
        <v>0</v>
      </c>
      <c r="R1256" s="210">
        <f>Q1256*H1256</f>
        <v>0</v>
      </c>
      <c r="S1256" s="210">
        <v>0</v>
      </c>
      <c r="T1256" s="211">
        <f>S1256*H1256</f>
        <v>0</v>
      </c>
      <c r="AR1256" s="19" t="s">
        <v>415</v>
      </c>
      <c r="AT1256" s="19" t="s">
        <v>410</v>
      </c>
      <c r="AU1256" s="19" t="s">
        <v>87</v>
      </c>
      <c r="AY1256" s="19" t="s">
        <v>406</v>
      </c>
      <c r="BE1256" s="212">
        <f>IF(N1256="základní",J1256,0)</f>
        <v>0</v>
      </c>
      <c r="BF1256" s="212">
        <f>IF(N1256="snížená",J1256,0)</f>
        <v>0</v>
      </c>
      <c r="BG1256" s="212">
        <f>IF(N1256="zákl. přenesená",J1256,0)</f>
        <v>0</v>
      </c>
      <c r="BH1256" s="212">
        <f>IF(N1256="sníž. přenesená",J1256,0)</f>
        <v>0</v>
      </c>
      <c r="BI1256" s="212">
        <f>IF(N1256="nulová",J1256,0)</f>
        <v>0</v>
      </c>
      <c r="BJ1256" s="19" t="s">
        <v>23</v>
      </c>
      <c r="BK1256" s="212">
        <f>ROUND(I1256*H1256,2)</f>
        <v>0</v>
      </c>
      <c r="BL1256" s="19" t="s">
        <v>415</v>
      </c>
      <c r="BM1256" s="19" t="s">
        <v>1922</v>
      </c>
    </row>
    <row r="1257" spans="2:65" s="12" customFormat="1" x14ac:dyDescent="0.3">
      <c r="B1257" s="213"/>
      <c r="C1257" s="214"/>
      <c r="D1257" s="215" t="s">
        <v>417</v>
      </c>
      <c r="E1257" s="216" t="s">
        <v>36</v>
      </c>
      <c r="F1257" s="217" t="s">
        <v>1923</v>
      </c>
      <c r="G1257" s="214"/>
      <c r="H1257" s="218" t="s">
        <v>36</v>
      </c>
      <c r="I1257" s="219"/>
      <c r="J1257" s="214"/>
      <c r="K1257" s="214"/>
      <c r="L1257" s="220"/>
      <c r="M1257" s="221"/>
      <c r="N1257" s="222"/>
      <c r="O1257" s="222"/>
      <c r="P1257" s="222"/>
      <c r="Q1257" s="222"/>
      <c r="R1257" s="222"/>
      <c r="S1257" s="222"/>
      <c r="T1257" s="223"/>
      <c r="AT1257" s="224" t="s">
        <v>417</v>
      </c>
      <c r="AU1257" s="224" t="s">
        <v>87</v>
      </c>
      <c r="AV1257" s="12" t="s">
        <v>23</v>
      </c>
      <c r="AW1257" s="12" t="s">
        <v>43</v>
      </c>
      <c r="AX1257" s="12" t="s">
        <v>79</v>
      </c>
      <c r="AY1257" s="224" t="s">
        <v>406</v>
      </c>
    </row>
    <row r="1258" spans="2:65" s="13" customFormat="1" x14ac:dyDescent="0.3">
      <c r="B1258" s="225"/>
      <c r="C1258" s="226"/>
      <c r="D1258" s="215" t="s">
        <v>417</v>
      </c>
      <c r="E1258" s="227" t="s">
        <v>36</v>
      </c>
      <c r="F1258" s="228" t="s">
        <v>1924</v>
      </c>
      <c r="G1258" s="226"/>
      <c r="H1258" s="229">
        <v>10.412000000000001</v>
      </c>
      <c r="I1258" s="230"/>
      <c r="J1258" s="226"/>
      <c r="K1258" s="226"/>
      <c r="L1258" s="231"/>
      <c r="M1258" s="232"/>
      <c r="N1258" s="233"/>
      <c r="O1258" s="233"/>
      <c r="P1258" s="233"/>
      <c r="Q1258" s="233"/>
      <c r="R1258" s="233"/>
      <c r="S1258" s="233"/>
      <c r="T1258" s="234"/>
      <c r="AT1258" s="235" t="s">
        <v>417</v>
      </c>
      <c r="AU1258" s="235" t="s">
        <v>87</v>
      </c>
      <c r="AV1258" s="13" t="s">
        <v>87</v>
      </c>
      <c r="AW1258" s="13" t="s">
        <v>43</v>
      </c>
      <c r="AX1258" s="13" t="s">
        <v>79</v>
      </c>
      <c r="AY1258" s="235" t="s">
        <v>406</v>
      </c>
    </row>
    <row r="1259" spans="2:65" s="14" customFormat="1" x14ac:dyDescent="0.3">
      <c r="B1259" s="236"/>
      <c r="C1259" s="237"/>
      <c r="D1259" s="247" t="s">
        <v>417</v>
      </c>
      <c r="E1259" s="248" t="s">
        <v>257</v>
      </c>
      <c r="F1259" s="249" t="s">
        <v>421</v>
      </c>
      <c r="G1259" s="237"/>
      <c r="H1259" s="250">
        <v>10.412000000000001</v>
      </c>
      <c r="I1259" s="241"/>
      <c r="J1259" s="237"/>
      <c r="K1259" s="237"/>
      <c r="L1259" s="242"/>
      <c r="M1259" s="243"/>
      <c r="N1259" s="244"/>
      <c r="O1259" s="244"/>
      <c r="P1259" s="244"/>
      <c r="Q1259" s="244"/>
      <c r="R1259" s="244"/>
      <c r="S1259" s="244"/>
      <c r="T1259" s="245"/>
      <c r="AT1259" s="246" t="s">
        <v>417</v>
      </c>
      <c r="AU1259" s="246" t="s">
        <v>87</v>
      </c>
      <c r="AV1259" s="14" t="s">
        <v>415</v>
      </c>
      <c r="AW1259" s="14" t="s">
        <v>43</v>
      </c>
      <c r="AX1259" s="14" t="s">
        <v>23</v>
      </c>
      <c r="AY1259" s="246" t="s">
        <v>406</v>
      </c>
    </row>
    <row r="1260" spans="2:65" s="1" customFormat="1" ht="22.5" customHeight="1" x14ac:dyDescent="0.3">
      <c r="B1260" s="37"/>
      <c r="C1260" s="201" t="s">
        <v>1925</v>
      </c>
      <c r="D1260" s="201" t="s">
        <v>410</v>
      </c>
      <c r="E1260" s="202" t="s">
        <v>1131</v>
      </c>
      <c r="F1260" s="203" t="s">
        <v>1132</v>
      </c>
      <c r="G1260" s="204" t="s">
        <v>413</v>
      </c>
      <c r="H1260" s="205">
        <v>10.412000000000001</v>
      </c>
      <c r="I1260" s="206"/>
      <c r="J1260" s="207">
        <f>ROUND(I1260*H1260,2)</f>
        <v>0</v>
      </c>
      <c r="K1260" s="203" t="s">
        <v>414</v>
      </c>
      <c r="L1260" s="57"/>
      <c r="M1260" s="208" t="s">
        <v>36</v>
      </c>
      <c r="N1260" s="209" t="s">
        <v>50</v>
      </c>
      <c r="O1260" s="38"/>
      <c r="P1260" s="210">
        <f>O1260*H1260</f>
        <v>0</v>
      </c>
      <c r="Q1260" s="210">
        <v>0</v>
      </c>
      <c r="R1260" s="210">
        <f>Q1260*H1260</f>
        <v>0</v>
      </c>
      <c r="S1260" s="210">
        <v>0</v>
      </c>
      <c r="T1260" s="211">
        <f>S1260*H1260</f>
        <v>0</v>
      </c>
      <c r="AR1260" s="19" t="s">
        <v>415</v>
      </c>
      <c r="AT1260" s="19" t="s">
        <v>410</v>
      </c>
      <c r="AU1260" s="19" t="s">
        <v>87</v>
      </c>
      <c r="AY1260" s="19" t="s">
        <v>406</v>
      </c>
      <c r="BE1260" s="212">
        <f>IF(N1260="základní",J1260,0)</f>
        <v>0</v>
      </c>
      <c r="BF1260" s="212">
        <f>IF(N1260="snížená",J1260,0)</f>
        <v>0</v>
      </c>
      <c r="BG1260" s="212">
        <f>IF(N1260="zákl. přenesená",J1260,0)</f>
        <v>0</v>
      </c>
      <c r="BH1260" s="212">
        <f>IF(N1260="sníž. přenesená",J1260,0)</f>
        <v>0</v>
      </c>
      <c r="BI1260" s="212">
        <f>IF(N1260="nulová",J1260,0)</f>
        <v>0</v>
      </c>
      <c r="BJ1260" s="19" t="s">
        <v>23</v>
      </c>
      <c r="BK1260" s="212">
        <f>ROUND(I1260*H1260,2)</f>
        <v>0</v>
      </c>
      <c r="BL1260" s="19" t="s">
        <v>415</v>
      </c>
      <c r="BM1260" s="19" t="s">
        <v>1926</v>
      </c>
    </row>
    <row r="1261" spans="2:65" s="13" customFormat="1" x14ac:dyDescent="0.3">
      <c r="B1261" s="225"/>
      <c r="C1261" s="226"/>
      <c r="D1261" s="247" t="s">
        <v>417</v>
      </c>
      <c r="E1261" s="251" t="s">
        <v>36</v>
      </c>
      <c r="F1261" s="252" t="s">
        <v>1927</v>
      </c>
      <c r="G1261" s="226"/>
      <c r="H1261" s="253">
        <v>10.412000000000001</v>
      </c>
      <c r="I1261" s="230"/>
      <c r="J1261" s="226"/>
      <c r="K1261" s="226"/>
      <c r="L1261" s="231"/>
      <c r="M1261" s="232"/>
      <c r="N1261" s="233"/>
      <c r="O1261" s="233"/>
      <c r="P1261" s="233"/>
      <c r="Q1261" s="233"/>
      <c r="R1261" s="233"/>
      <c r="S1261" s="233"/>
      <c r="T1261" s="234"/>
      <c r="AT1261" s="235" t="s">
        <v>417</v>
      </c>
      <c r="AU1261" s="235" t="s">
        <v>87</v>
      </c>
      <c r="AV1261" s="13" t="s">
        <v>87</v>
      </c>
      <c r="AW1261" s="13" t="s">
        <v>43</v>
      </c>
      <c r="AX1261" s="13" t="s">
        <v>23</v>
      </c>
      <c r="AY1261" s="235" t="s">
        <v>406</v>
      </c>
    </row>
    <row r="1262" spans="2:65" s="1" customFormat="1" ht="22.5" customHeight="1" x14ac:dyDescent="0.3">
      <c r="B1262" s="37"/>
      <c r="C1262" s="201" t="s">
        <v>1928</v>
      </c>
      <c r="D1262" s="201" t="s">
        <v>410</v>
      </c>
      <c r="E1262" s="202" t="s">
        <v>1121</v>
      </c>
      <c r="F1262" s="203" t="s">
        <v>1122</v>
      </c>
      <c r="G1262" s="204" t="s">
        <v>413</v>
      </c>
      <c r="H1262" s="205">
        <v>10.412000000000001</v>
      </c>
      <c r="I1262" s="206"/>
      <c r="J1262" s="207">
        <f>ROUND(I1262*H1262,2)</f>
        <v>0</v>
      </c>
      <c r="K1262" s="203" t="s">
        <v>414</v>
      </c>
      <c r="L1262" s="57"/>
      <c r="M1262" s="208" t="s">
        <v>36</v>
      </c>
      <c r="N1262" s="209" t="s">
        <v>50</v>
      </c>
      <c r="O1262" s="38"/>
      <c r="P1262" s="210">
        <f>O1262*H1262</f>
        <v>0</v>
      </c>
      <c r="Q1262" s="210">
        <v>0</v>
      </c>
      <c r="R1262" s="210">
        <f>Q1262*H1262</f>
        <v>0</v>
      </c>
      <c r="S1262" s="210">
        <v>0</v>
      </c>
      <c r="T1262" s="211">
        <f>S1262*H1262</f>
        <v>0</v>
      </c>
      <c r="AR1262" s="19" t="s">
        <v>415</v>
      </c>
      <c r="AT1262" s="19" t="s">
        <v>410</v>
      </c>
      <c r="AU1262" s="19" t="s">
        <v>87</v>
      </c>
      <c r="AY1262" s="19" t="s">
        <v>406</v>
      </c>
      <c r="BE1262" s="212">
        <f>IF(N1262="základní",J1262,0)</f>
        <v>0</v>
      </c>
      <c r="BF1262" s="212">
        <f>IF(N1262="snížená",J1262,0)</f>
        <v>0</v>
      </c>
      <c r="BG1262" s="212">
        <f>IF(N1262="zákl. přenesená",J1262,0)</f>
        <v>0</v>
      </c>
      <c r="BH1262" s="212">
        <f>IF(N1262="sníž. přenesená",J1262,0)</f>
        <v>0</v>
      </c>
      <c r="BI1262" s="212">
        <f>IF(N1262="nulová",J1262,0)</f>
        <v>0</v>
      </c>
      <c r="BJ1262" s="19" t="s">
        <v>23</v>
      </c>
      <c r="BK1262" s="212">
        <f>ROUND(I1262*H1262,2)</f>
        <v>0</v>
      </c>
      <c r="BL1262" s="19" t="s">
        <v>415</v>
      </c>
      <c r="BM1262" s="19" t="s">
        <v>1929</v>
      </c>
    </row>
    <row r="1263" spans="2:65" s="13" customFormat="1" x14ac:dyDescent="0.3">
      <c r="B1263" s="225"/>
      <c r="C1263" s="226"/>
      <c r="D1263" s="247" t="s">
        <v>417</v>
      </c>
      <c r="E1263" s="251" t="s">
        <v>36</v>
      </c>
      <c r="F1263" s="252" t="s">
        <v>257</v>
      </c>
      <c r="G1263" s="226"/>
      <c r="H1263" s="253">
        <v>10.412000000000001</v>
      </c>
      <c r="I1263" s="230"/>
      <c r="J1263" s="226"/>
      <c r="K1263" s="226"/>
      <c r="L1263" s="231"/>
      <c r="M1263" s="232"/>
      <c r="N1263" s="233"/>
      <c r="O1263" s="233"/>
      <c r="P1263" s="233"/>
      <c r="Q1263" s="233"/>
      <c r="R1263" s="233"/>
      <c r="S1263" s="233"/>
      <c r="T1263" s="234"/>
      <c r="AT1263" s="235" t="s">
        <v>417</v>
      </c>
      <c r="AU1263" s="235" t="s">
        <v>87</v>
      </c>
      <c r="AV1263" s="13" t="s">
        <v>87</v>
      </c>
      <c r="AW1263" s="13" t="s">
        <v>43</v>
      </c>
      <c r="AX1263" s="13" t="s">
        <v>23</v>
      </c>
      <c r="AY1263" s="235" t="s">
        <v>406</v>
      </c>
    </row>
    <row r="1264" spans="2:65" s="1" customFormat="1" ht="22.5" customHeight="1" x14ac:dyDescent="0.3">
      <c r="B1264" s="37"/>
      <c r="C1264" s="201" t="s">
        <v>1930</v>
      </c>
      <c r="D1264" s="201" t="s">
        <v>410</v>
      </c>
      <c r="E1264" s="202" t="s">
        <v>1931</v>
      </c>
      <c r="F1264" s="203" t="s">
        <v>1932</v>
      </c>
      <c r="G1264" s="204" t="s">
        <v>1363</v>
      </c>
      <c r="H1264" s="205">
        <v>18</v>
      </c>
      <c r="I1264" s="206"/>
      <c r="J1264" s="207">
        <f>ROUND(I1264*H1264,2)</f>
        <v>0</v>
      </c>
      <c r="K1264" s="203" t="s">
        <v>414</v>
      </c>
      <c r="L1264" s="57"/>
      <c r="M1264" s="208" t="s">
        <v>36</v>
      </c>
      <c r="N1264" s="209" t="s">
        <v>50</v>
      </c>
      <c r="O1264" s="38"/>
      <c r="P1264" s="210">
        <f>O1264*H1264</f>
        <v>0</v>
      </c>
      <c r="Q1264" s="210">
        <v>1.65E-3</v>
      </c>
      <c r="R1264" s="210">
        <f>Q1264*H1264</f>
        <v>2.9700000000000001E-2</v>
      </c>
      <c r="S1264" s="210">
        <v>0</v>
      </c>
      <c r="T1264" s="211">
        <f>S1264*H1264</f>
        <v>0</v>
      </c>
      <c r="AR1264" s="19" t="s">
        <v>415</v>
      </c>
      <c r="AT1264" s="19" t="s">
        <v>410</v>
      </c>
      <c r="AU1264" s="19" t="s">
        <v>87</v>
      </c>
      <c r="AY1264" s="19" t="s">
        <v>406</v>
      </c>
      <c r="BE1264" s="212">
        <f>IF(N1264="základní",J1264,0)</f>
        <v>0</v>
      </c>
      <c r="BF1264" s="212">
        <f>IF(N1264="snížená",J1264,0)</f>
        <v>0</v>
      </c>
      <c r="BG1264" s="212">
        <f>IF(N1264="zákl. přenesená",J1264,0)</f>
        <v>0</v>
      </c>
      <c r="BH1264" s="212">
        <f>IF(N1264="sníž. přenesená",J1264,0)</f>
        <v>0</v>
      </c>
      <c r="BI1264" s="212">
        <f>IF(N1264="nulová",J1264,0)</f>
        <v>0</v>
      </c>
      <c r="BJ1264" s="19" t="s">
        <v>23</v>
      </c>
      <c r="BK1264" s="212">
        <f>ROUND(I1264*H1264,2)</f>
        <v>0</v>
      </c>
      <c r="BL1264" s="19" t="s">
        <v>415</v>
      </c>
      <c r="BM1264" s="19" t="s">
        <v>1933</v>
      </c>
    </row>
    <row r="1265" spans="2:65" s="12" customFormat="1" x14ac:dyDescent="0.3">
      <c r="B1265" s="213"/>
      <c r="C1265" s="214"/>
      <c r="D1265" s="215" t="s">
        <v>417</v>
      </c>
      <c r="E1265" s="216" t="s">
        <v>36</v>
      </c>
      <c r="F1265" s="217" t="s">
        <v>1110</v>
      </c>
      <c r="G1265" s="214"/>
      <c r="H1265" s="218" t="s">
        <v>36</v>
      </c>
      <c r="I1265" s="219"/>
      <c r="J1265" s="214"/>
      <c r="K1265" s="214"/>
      <c r="L1265" s="220"/>
      <c r="M1265" s="221"/>
      <c r="N1265" s="222"/>
      <c r="O1265" s="222"/>
      <c r="P1265" s="222"/>
      <c r="Q1265" s="222"/>
      <c r="R1265" s="222"/>
      <c r="S1265" s="222"/>
      <c r="T1265" s="223"/>
      <c r="AT1265" s="224" t="s">
        <v>417</v>
      </c>
      <c r="AU1265" s="224" t="s">
        <v>87</v>
      </c>
      <c r="AV1265" s="12" t="s">
        <v>23</v>
      </c>
      <c r="AW1265" s="12" t="s">
        <v>43</v>
      </c>
      <c r="AX1265" s="12" t="s">
        <v>79</v>
      </c>
      <c r="AY1265" s="224" t="s">
        <v>406</v>
      </c>
    </row>
    <row r="1266" spans="2:65" s="13" customFormat="1" x14ac:dyDescent="0.3">
      <c r="B1266" s="225"/>
      <c r="C1266" s="226"/>
      <c r="D1266" s="247" t="s">
        <v>417</v>
      </c>
      <c r="E1266" s="251" t="s">
        <v>36</v>
      </c>
      <c r="F1266" s="252" t="s">
        <v>1934</v>
      </c>
      <c r="G1266" s="226"/>
      <c r="H1266" s="253">
        <v>18</v>
      </c>
      <c r="I1266" s="230"/>
      <c r="J1266" s="226"/>
      <c r="K1266" s="226"/>
      <c r="L1266" s="231"/>
      <c r="M1266" s="232"/>
      <c r="N1266" s="233"/>
      <c r="O1266" s="233"/>
      <c r="P1266" s="233"/>
      <c r="Q1266" s="233"/>
      <c r="R1266" s="233"/>
      <c r="S1266" s="233"/>
      <c r="T1266" s="234"/>
      <c r="AT1266" s="235" t="s">
        <v>417</v>
      </c>
      <c r="AU1266" s="235" t="s">
        <v>87</v>
      </c>
      <c r="AV1266" s="13" t="s">
        <v>87</v>
      </c>
      <c r="AW1266" s="13" t="s">
        <v>43</v>
      </c>
      <c r="AX1266" s="13" t="s">
        <v>23</v>
      </c>
      <c r="AY1266" s="235" t="s">
        <v>406</v>
      </c>
    </row>
    <row r="1267" spans="2:65" s="1" customFormat="1" ht="22.5" customHeight="1" x14ac:dyDescent="0.3">
      <c r="B1267" s="37"/>
      <c r="C1267" s="268" t="s">
        <v>1935</v>
      </c>
      <c r="D1267" s="268" t="s">
        <v>533</v>
      </c>
      <c r="E1267" s="269" t="s">
        <v>1936</v>
      </c>
      <c r="F1267" s="270" t="s">
        <v>1937</v>
      </c>
      <c r="G1267" s="271" t="s">
        <v>1363</v>
      </c>
      <c r="H1267" s="272">
        <v>18.18</v>
      </c>
      <c r="I1267" s="273"/>
      <c r="J1267" s="274">
        <f>ROUND(I1267*H1267,2)</f>
        <v>0</v>
      </c>
      <c r="K1267" s="270" t="s">
        <v>36</v>
      </c>
      <c r="L1267" s="275"/>
      <c r="M1267" s="276" t="s">
        <v>36</v>
      </c>
      <c r="N1267" s="277" t="s">
        <v>50</v>
      </c>
      <c r="O1267" s="38"/>
      <c r="P1267" s="210">
        <f>O1267*H1267</f>
        <v>0</v>
      </c>
      <c r="Q1267" s="210">
        <v>2.2499999999999999E-2</v>
      </c>
      <c r="R1267" s="210">
        <f>Q1267*H1267</f>
        <v>0.40904999999999997</v>
      </c>
      <c r="S1267" s="210">
        <v>0</v>
      </c>
      <c r="T1267" s="211">
        <f>S1267*H1267</f>
        <v>0</v>
      </c>
      <c r="AR1267" s="19" t="s">
        <v>457</v>
      </c>
      <c r="AT1267" s="19" t="s">
        <v>533</v>
      </c>
      <c r="AU1267" s="19" t="s">
        <v>87</v>
      </c>
      <c r="AY1267" s="19" t="s">
        <v>406</v>
      </c>
      <c r="BE1267" s="212">
        <f>IF(N1267="základní",J1267,0)</f>
        <v>0</v>
      </c>
      <c r="BF1267" s="212">
        <f>IF(N1267="snížená",J1267,0)</f>
        <v>0</v>
      </c>
      <c r="BG1267" s="212">
        <f>IF(N1267="zákl. přenesená",J1267,0)</f>
        <v>0</v>
      </c>
      <c r="BH1267" s="212">
        <f>IF(N1267="sníž. přenesená",J1267,0)</f>
        <v>0</v>
      </c>
      <c r="BI1267" s="212">
        <f>IF(N1267="nulová",J1267,0)</f>
        <v>0</v>
      </c>
      <c r="BJ1267" s="19" t="s">
        <v>23</v>
      </c>
      <c r="BK1267" s="212">
        <f>ROUND(I1267*H1267,2)</f>
        <v>0</v>
      </c>
      <c r="BL1267" s="19" t="s">
        <v>415</v>
      </c>
      <c r="BM1267" s="19" t="s">
        <v>1938</v>
      </c>
    </row>
    <row r="1268" spans="2:65" s="13" customFormat="1" x14ac:dyDescent="0.3">
      <c r="B1268" s="225"/>
      <c r="C1268" s="226"/>
      <c r="D1268" s="247" t="s">
        <v>417</v>
      </c>
      <c r="E1268" s="226"/>
      <c r="F1268" s="252" t="s">
        <v>1939</v>
      </c>
      <c r="G1268" s="226"/>
      <c r="H1268" s="253">
        <v>18.18</v>
      </c>
      <c r="I1268" s="230"/>
      <c r="J1268" s="226"/>
      <c r="K1268" s="226"/>
      <c r="L1268" s="231"/>
      <c r="M1268" s="232"/>
      <c r="N1268" s="233"/>
      <c r="O1268" s="233"/>
      <c r="P1268" s="233"/>
      <c r="Q1268" s="233"/>
      <c r="R1268" s="233"/>
      <c r="S1268" s="233"/>
      <c r="T1268" s="234"/>
      <c r="AT1268" s="235" t="s">
        <v>417</v>
      </c>
      <c r="AU1268" s="235" t="s">
        <v>87</v>
      </c>
      <c r="AV1268" s="13" t="s">
        <v>87</v>
      </c>
      <c r="AW1268" s="13" t="s">
        <v>4</v>
      </c>
      <c r="AX1268" s="13" t="s">
        <v>23</v>
      </c>
      <c r="AY1268" s="235" t="s">
        <v>406</v>
      </c>
    </row>
    <row r="1269" spans="2:65" s="1" customFormat="1" ht="22.5" customHeight="1" x14ac:dyDescent="0.3">
      <c r="B1269" s="37"/>
      <c r="C1269" s="201" t="s">
        <v>1940</v>
      </c>
      <c r="D1269" s="201" t="s">
        <v>410</v>
      </c>
      <c r="E1269" s="202" t="s">
        <v>1941</v>
      </c>
      <c r="F1269" s="203" t="s">
        <v>1942</v>
      </c>
      <c r="G1269" s="204" t="s">
        <v>1363</v>
      </c>
      <c r="H1269" s="205">
        <v>80</v>
      </c>
      <c r="I1269" s="206"/>
      <c r="J1269" s="207">
        <f>ROUND(I1269*H1269,2)</f>
        <v>0</v>
      </c>
      <c r="K1269" s="203" t="s">
        <v>414</v>
      </c>
      <c r="L1269" s="57"/>
      <c r="M1269" s="208" t="s">
        <v>36</v>
      </c>
      <c r="N1269" s="209" t="s">
        <v>50</v>
      </c>
      <c r="O1269" s="38"/>
      <c r="P1269" s="210">
        <f>O1269*H1269</f>
        <v>0</v>
      </c>
      <c r="Q1269" s="210">
        <v>1.65E-3</v>
      </c>
      <c r="R1269" s="210">
        <f>Q1269*H1269</f>
        <v>0.13200000000000001</v>
      </c>
      <c r="S1269" s="210">
        <v>0</v>
      </c>
      <c r="T1269" s="211">
        <f>S1269*H1269</f>
        <v>0</v>
      </c>
      <c r="AR1269" s="19" t="s">
        <v>415</v>
      </c>
      <c r="AT1269" s="19" t="s">
        <v>410</v>
      </c>
      <c r="AU1269" s="19" t="s">
        <v>87</v>
      </c>
      <c r="AY1269" s="19" t="s">
        <v>406</v>
      </c>
      <c r="BE1269" s="212">
        <f>IF(N1269="základní",J1269,0)</f>
        <v>0</v>
      </c>
      <c r="BF1269" s="212">
        <f>IF(N1269="snížená",J1269,0)</f>
        <v>0</v>
      </c>
      <c r="BG1269" s="212">
        <f>IF(N1269="zákl. přenesená",J1269,0)</f>
        <v>0</v>
      </c>
      <c r="BH1269" s="212">
        <f>IF(N1269="sníž. přenesená",J1269,0)</f>
        <v>0</v>
      </c>
      <c r="BI1269" s="212">
        <f>IF(N1269="nulová",J1269,0)</f>
        <v>0</v>
      </c>
      <c r="BJ1269" s="19" t="s">
        <v>23</v>
      </c>
      <c r="BK1269" s="212">
        <f>ROUND(I1269*H1269,2)</f>
        <v>0</v>
      </c>
      <c r="BL1269" s="19" t="s">
        <v>415</v>
      </c>
      <c r="BM1269" s="19" t="s">
        <v>1943</v>
      </c>
    </row>
    <row r="1270" spans="2:65" s="12" customFormat="1" x14ac:dyDescent="0.3">
      <c r="B1270" s="213"/>
      <c r="C1270" s="214"/>
      <c r="D1270" s="215" t="s">
        <v>417</v>
      </c>
      <c r="E1270" s="216" t="s">
        <v>36</v>
      </c>
      <c r="F1270" s="217" t="s">
        <v>1107</v>
      </c>
      <c r="G1270" s="214"/>
      <c r="H1270" s="218" t="s">
        <v>36</v>
      </c>
      <c r="I1270" s="219"/>
      <c r="J1270" s="214"/>
      <c r="K1270" s="214"/>
      <c r="L1270" s="220"/>
      <c r="M1270" s="221"/>
      <c r="N1270" s="222"/>
      <c r="O1270" s="222"/>
      <c r="P1270" s="222"/>
      <c r="Q1270" s="222"/>
      <c r="R1270" s="222"/>
      <c r="S1270" s="222"/>
      <c r="T1270" s="223"/>
      <c r="AT1270" s="224" t="s">
        <v>417</v>
      </c>
      <c r="AU1270" s="224" t="s">
        <v>87</v>
      </c>
      <c r="AV1270" s="12" t="s">
        <v>23</v>
      </c>
      <c r="AW1270" s="12" t="s">
        <v>43</v>
      </c>
      <c r="AX1270" s="12" t="s">
        <v>79</v>
      </c>
      <c r="AY1270" s="224" t="s">
        <v>406</v>
      </c>
    </row>
    <row r="1271" spans="2:65" s="13" customFormat="1" x14ac:dyDescent="0.3">
      <c r="B1271" s="225"/>
      <c r="C1271" s="226"/>
      <c r="D1271" s="215" t="s">
        <v>417</v>
      </c>
      <c r="E1271" s="227" t="s">
        <v>36</v>
      </c>
      <c r="F1271" s="228" t="s">
        <v>1944</v>
      </c>
      <c r="G1271" s="226"/>
      <c r="H1271" s="229">
        <v>8</v>
      </c>
      <c r="I1271" s="230"/>
      <c r="J1271" s="226"/>
      <c r="K1271" s="226"/>
      <c r="L1271" s="231"/>
      <c r="M1271" s="232"/>
      <c r="N1271" s="233"/>
      <c r="O1271" s="233"/>
      <c r="P1271" s="233"/>
      <c r="Q1271" s="233"/>
      <c r="R1271" s="233"/>
      <c r="S1271" s="233"/>
      <c r="T1271" s="234"/>
      <c r="AT1271" s="235" t="s">
        <v>417</v>
      </c>
      <c r="AU1271" s="235" t="s">
        <v>87</v>
      </c>
      <c r="AV1271" s="13" t="s">
        <v>87</v>
      </c>
      <c r="AW1271" s="13" t="s">
        <v>43</v>
      </c>
      <c r="AX1271" s="13" t="s">
        <v>79</v>
      </c>
      <c r="AY1271" s="235" t="s">
        <v>406</v>
      </c>
    </row>
    <row r="1272" spans="2:65" s="13" customFormat="1" x14ac:dyDescent="0.3">
      <c r="B1272" s="225"/>
      <c r="C1272" s="226"/>
      <c r="D1272" s="215" t="s">
        <v>417</v>
      </c>
      <c r="E1272" s="227" t="s">
        <v>36</v>
      </c>
      <c r="F1272" s="228" t="s">
        <v>1945</v>
      </c>
      <c r="G1272" s="226"/>
      <c r="H1272" s="229">
        <v>72</v>
      </c>
      <c r="I1272" s="230"/>
      <c r="J1272" s="226"/>
      <c r="K1272" s="226"/>
      <c r="L1272" s="231"/>
      <c r="M1272" s="232"/>
      <c r="N1272" s="233"/>
      <c r="O1272" s="233"/>
      <c r="P1272" s="233"/>
      <c r="Q1272" s="233"/>
      <c r="R1272" s="233"/>
      <c r="S1272" s="233"/>
      <c r="T1272" s="234"/>
      <c r="AT1272" s="235" t="s">
        <v>417</v>
      </c>
      <c r="AU1272" s="235" t="s">
        <v>87</v>
      </c>
      <c r="AV1272" s="13" t="s">
        <v>87</v>
      </c>
      <c r="AW1272" s="13" t="s">
        <v>43</v>
      </c>
      <c r="AX1272" s="13" t="s">
        <v>79</v>
      </c>
      <c r="AY1272" s="235" t="s">
        <v>406</v>
      </c>
    </row>
    <row r="1273" spans="2:65" s="14" customFormat="1" x14ac:dyDescent="0.3">
      <c r="B1273" s="236"/>
      <c r="C1273" s="237"/>
      <c r="D1273" s="247" t="s">
        <v>417</v>
      </c>
      <c r="E1273" s="248" t="s">
        <v>36</v>
      </c>
      <c r="F1273" s="249" t="s">
        <v>421</v>
      </c>
      <c r="G1273" s="237"/>
      <c r="H1273" s="250">
        <v>80</v>
      </c>
      <c r="I1273" s="241"/>
      <c r="J1273" s="237"/>
      <c r="K1273" s="237"/>
      <c r="L1273" s="242"/>
      <c r="M1273" s="243"/>
      <c r="N1273" s="244"/>
      <c r="O1273" s="244"/>
      <c r="P1273" s="244"/>
      <c r="Q1273" s="244"/>
      <c r="R1273" s="244"/>
      <c r="S1273" s="244"/>
      <c r="T1273" s="245"/>
      <c r="AT1273" s="246" t="s">
        <v>417</v>
      </c>
      <c r="AU1273" s="246" t="s">
        <v>87</v>
      </c>
      <c r="AV1273" s="14" t="s">
        <v>415</v>
      </c>
      <c r="AW1273" s="14" t="s">
        <v>43</v>
      </c>
      <c r="AX1273" s="14" t="s">
        <v>23</v>
      </c>
      <c r="AY1273" s="246" t="s">
        <v>406</v>
      </c>
    </row>
    <row r="1274" spans="2:65" s="1" customFormat="1" ht="22.5" customHeight="1" x14ac:dyDescent="0.3">
      <c r="B1274" s="37"/>
      <c r="C1274" s="268" t="s">
        <v>1946</v>
      </c>
      <c r="D1274" s="268" t="s">
        <v>533</v>
      </c>
      <c r="E1274" s="269" t="s">
        <v>1947</v>
      </c>
      <c r="F1274" s="270" t="s">
        <v>1948</v>
      </c>
      <c r="G1274" s="271" t="s">
        <v>1363</v>
      </c>
      <c r="H1274" s="272">
        <v>80.8</v>
      </c>
      <c r="I1274" s="273"/>
      <c r="J1274" s="274">
        <f>ROUND(I1274*H1274,2)</f>
        <v>0</v>
      </c>
      <c r="K1274" s="270" t="s">
        <v>414</v>
      </c>
      <c r="L1274" s="275"/>
      <c r="M1274" s="276" t="s">
        <v>36</v>
      </c>
      <c r="N1274" s="277" t="s">
        <v>50</v>
      </c>
      <c r="O1274" s="38"/>
      <c r="P1274" s="210">
        <f>O1274*H1274</f>
        <v>0</v>
      </c>
      <c r="Q1274" s="210">
        <v>5.8000000000000003E-2</v>
      </c>
      <c r="R1274" s="210">
        <f>Q1274*H1274</f>
        <v>4.6863999999999999</v>
      </c>
      <c r="S1274" s="210">
        <v>0</v>
      </c>
      <c r="T1274" s="211">
        <f>S1274*H1274</f>
        <v>0</v>
      </c>
      <c r="AR1274" s="19" t="s">
        <v>457</v>
      </c>
      <c r="AT1274" s="19" t="s">
        <v>533</v>
      </c>
      <c r="AU1274" s="19" t="s">
        <v>87</v>
      </c>
      <c r="AY1274" s="19" t="s">
        <v>406</v>
      </c>
      <c r="BE1274" s="212">
        <f>IF(N1274="základní",J1274,0)</f>
        <v>0</v>
      </c>
      <c r="BF1274" s="212">
        <f>IF(N1274="snížená",J1274,0)</f>
        <v>0</v>
      </c>
      <c r="BG1274" s="212">
        <f>IF(N1274="zákl. přenesená",J1274,0)</f>
        <v>0</v>
      </c>
      <c r="BH1274" s="212">
        <f>IF(N1274="sníž. přenesená",J1274,0)</f>
        <v>0</v>
      </c>
      <c r="BI1274" s="212">
        <f>IF(N1274="nulová",J1274,0)</f>
        <v>0</v>
      </c>
      <c r="BJ1274" s="19" t="s">
        <v>23</v>
      </c>
      <c r="BK1274" s="212">
        <f>ROUND(I1274*H1274,2)</f>
        <v>0</v>
      </c>
      <c r="BL1274" s="19" t="s">
        <v>415</v>
      </c>
      <c r="BM1274" s="19" t="s">
        <v>1949</v>
      </c>
    </row>
    <row r="1275" spans="2:65" s="13" customFormat="1" x14ac:dyDescent="0.3">
      <c r="B1275" s="225"/>
      <c r="C1275" s="226"/>
      <c r="D1275" s="247" t="s">
        <v>417</v>
      </c>
      <c r="E1275" s="226"/>
      <c r="F1275" s="252" t="s">
        <v>1950</v>
      </c>
      <c r="G1275" s="226"/>
      <c r="H1275" s="253">
        <v>80.8</v>
      </c>
      <c r="I1275" s="230"/>
      <c r="J1275" s="226"/>
      <c r="K1275" s="226"/>
      <c r="L1275" s="231"/>
      <c r="M1275" s="232"/>
      <c r="N1275" s="233"/>
      <c r="O1275" s="233"/>
      <c r="P1275" s="233"/>
      <c r="Q1275" s="233"/>
      <c r="R1275" s="233"/>
      <c r="S1275" s="233"/>
      <c r="T1275" s="234"/>
      <c r="AT1275" s="235" t="s">
        <v>417</v>
      </c>
      <c r="AU1275" s="235" t="s">
        <v>87</v>
      </c>
      <c r="AV1275" s="13" t="s">
        <v>87</v>
      </c>
      <c r="AW1275" s="13" t="s">
        <v>4</v>
      </c>
      <c r="AX1275" s="13" t="s">
        <v>23</v>
      </c>
      <c r="AY1275" s="235" t="s">
        <v>406</v>
      </c>
    </row>
    <row r="1276" spans="2:65" s="1" customFormat="1" ht="22.5" customHeight="1" x14ac:dyDescent="0.3">
      <c r="B1276" s="37"/>
      <c r="C1276" s="201" t="s">
        <v>1951</v>
      </c>
      <c r="D1276" s="201" t="s">
        <v>410</v>
      </c>
      <c r="E1276" s="202" t="s">
        <v>1952</v>
      </c>
      <c r="F1276" s="203" t="s">
        <v>1953</v>
      </c>
      <c r="G1276" s="204" t="s">
        <v>413</v>
      </c>
      <c r="H1276" s="205">
        <v>18.195</v>
      </c>
      <c r="I1276" s="206"/>
      <c r="J1276" s="207">
        <f>ROUND(I1276*H1276,2)</f>
        <v>0</v>
      </c>
      <c r="K1276" s="203" t="s">
        <v>414</v>
      </c>
      <c r="L1276" s="57"/>
      <c r="M1276" s="208" t="s">
        <v>36</v>
      </c>
      <c r="N1276" s="209" t="s">
        <v>50</v>
      </c>
      <c r="O1276" s="38"/>
      <c r="P1276" s="210">
        <f>O1276*H1276</f>
        <v>0</v>
      </c>
      <c r="Q1276" s="210">
        <v>2.234</v>
      </c>
      <c r="R1276" s="210">
        <f>Q1276*H1276</f>
        <v>40.647629999999999</v>
      </c>
      <c r="S1276" s="210">
        <v>0</v>
      </c>
      <c r="T1276" s="211">
        <f>S1276*H1276</f>
        <v>0</v>
      </c>
      <c r="AR1276" s="19" t="s">
        <v>415</v>
      </c>
      <c r="AT1276" s="19" t="s">
        <v>410</v>
      </c>
      <c r="AU1276" s="19" t="s">
        <v>87</v>
      </c>
      <c r="AY1276" s="19" t="s">
        <v>406</v>
      </c>
      <c r="BE1276" s="212">
        <f>IF(N1276="základní",J1276,0)</f>
        <v>0</v>
      </c>
      <c r="BF1276" s="212">
        <f>IF(N1276="snížená",J1276,0)</f>
        <v>0</v>
      </c>
      <c r="BG1276" s="212">
        <f>IF(N1276="zákl. přenesená",J1276,0)</f>
        <v>0</v>
      </c>
      <c r="BH1276" s="212">
        <f>IF(N1276="sníž. přenesená",J1276,0)</f>
        <v>0</v>
      </c>
      <c r="BI1276" s="212">
        <f>IF(N1276="nulová",J1276,0)</f>
        <v>0</v>
      </c>
      <c r="BJ1276" s="19" t="s">
        <v>23</v>
      </c>
      <c r="BK1276" s="212">
        <f>ROUND(I1276*H1276,2)</f>
        <v>0</v>
      </c>
      <c r="BL1276" s="19" t="s">
        <v>415</v>
      </c>
      <c r="BM1276" s="19" t="s">
        <v>1954</v>
      </c>
    </row>
    <row r="1277" spans="2:65" s="12" customFormat="1" x14ac:dyDescent="0.3">
      <c r="B1277" s="213"/>
      <c r="C1277" s="214"/>
      <c r="D1277" s="215" t="s">
        <v>417</v>
      </c>
      <c r="E1277" s="216" t="s">
        <v>36</v>
      </c>
      <c r="F1277" s="217" t="s">
        <v>1905</v>
      </c>
      <c r="G1277" s="214"/>
      <c r="H1277" s="218" t="s">
        <v>36</v>
      </c>
      <c r="I1277" s="219"/>
      <c r="J1277" s="214"/>
      <c r="K1277" s="214"/>
      <c r="L1277" s="220"/>
      <c r="M1277" s="221"/>
      <c r="N1277" s="222"/>
      <c r="O1277" s="222"/>
      <c r="P1277" s="222"/>
      <c r="Q1277" s="222"/>
      <c r="R1277" s="222"/>
      <c r="S1277" s="222"/>
      <c r="T1277" s="223"/>
      <c r="AT1277" s="224" t="s">
        <v>417</v>
      </c>
      <c r="AU1277" s="224" t="s">
        <v>87</v>
      </c>
      <c r="AV1277" s="12" t="s">
        <v>23</v>
      </c>
      <c r="AW1277" s="12" t="s">
        <v>43</v>
      </c>
      <c r="AX1277" s="12" t="s">
        <v>79</v>
      </c>
      <c r="AY1277" s="224" t="s">
        <v>406</v>
      </c>
    </row>
    <row r="1278" spans="2:65" s="12" customFormat="1" x14ac:dyDescent="0.3">
      <c r="B1278" s="213"/>
      <c r="C1278" s="214"/>
      <c r="D1278" s="215" t="s">
        <v>417</v>
      </c>
      <c r="E1278" s="216" t="s">
        <v>36</v>
      </c>
      <c r="F1278" s="217" t="s">
        <v>670</v>
      </c>
      <c r="G1278" s="214"/>
      <c r="H1278" s="218" t="s">
        <v>36</v>
      </c>
      <c r="I1278" s="219"/>
      <c r="J1278" s="214"/>
      <c r="K1278" s="214"/>
      <c r="L1278" s="220"/>
      <c r="M1278" s="221"/>
      <c r="N1278" s="222"/>
      <c r="O1278" s="222"/>
      <c r="P1278" s="222"/>
      <c r="Q1278" s="222"/>
      <c r="R1278" s="222"/>
      <c r="S1278" s="222"/>
      <c r="T1278" s="223"/>
      <c r="AT1278" s="224" t="s">
        <v>417</v>
      </c>
      <c r="AU1278" s="224" t="s">
        <v>87</v>
      </c>
      <c r="AV1278" s="12" t="s">
        <v>23</v>
      </c>
      <c r="AW1278" s="12" t="s">
        <v>43</v>
      </c>
      <c r="AX1278" s="12" t="s">
        <v>79</v>
      </c>
      <c r="AY1278" s="224" t="s">
        <v>406</v>
      </c>
    </row>
    <row r="1279" spans="2:65" s="13" customFormat="1" x14ac:dyDescent="0.3">
      <c r="B1279" s="225"/>
      <c r="C1279" s="226"/>
      <c r="D1279" s="215" t="s">
        <v>417</v>
      </c>
      <c r="E1279" s="227" t="s">
        <v>36</v>
      </c>
      <c r="F1279" s="228" t="s">
        <v>1955</v>
      </c>
      <c r="G1279" s="226"/>
      <c r="H1279" s="229">
        <v>2.024</v>
      </c>
      <c r="I1279" s="230"/>
      <c r="J1279" s="226"/>
      <c r="K1279" s="226"/>
      <c r="L1279" s="231"/>
      <c r="M1279" s="232"/>
      <c r="N1279" s="233"/>
      <c r="O1279" s="233"/>
      <c r="P1279" s="233"/>
      <c r="Q1279" s="233"/>
      <c r="R1279" s="233"/>
      <c r="S1279" s="233"/>
      <c r="T1279" s="234"/>
      <c r="AT1279" s="235" t="s">
        <v>417</v>
      </c>
      <c r="AU1279" s="235" t="s">
        <v>87</v>
      </c>
      <c r="AV1279" s="13" t="s">
        <v>87</v>
      </c>
      <c r="AW1279" s="13" t="s">
        <v>43</v>
      </c>
      <c r="AX1279" s="13" t="s">
        <v>79</v>
      </c>
      <c r="AY1279" s="235" t="s">
        <v>406</v>
      </c>
    </row>
    <row r="1280" spans="2:65" s="12" customFormat="1" x14ac:dyDescent="0.3">
      <c r="B1280" s="213"/>
      <c r="C1280" s="214"/>
      <c r="D1280" s="215" t="s">
        <v>417</v>
      </c>
      <c r="E1280" s="216" t="s">
        <v>36</v>
      </c>
      <c r="F1280" s="217" t="s">
        <v>1907</v>
      </c>
      <c r="G1280" s="214"/>
      <c r="H1280" s="218" t="s">
        <v>36</v>
      </c>
      <c r="I1280" s="219"/>
      <c r="J1280" s="214"/>
      <c r="K1280" s="214"/>
      <c r="L1280" s="220"/>
      <c r="M1280" s="221"/>
      <c r="N1280" s="222"/>
      <c r="O1280" s="222"/>
      <c r="P1280" s="222"/>
      <c r="Q1280" s="222"/>
      <c r="R1280" s="222"/>
      <c r="S1280" s="222"/>
      <c r="T1280" s="223"/>
      <c r="AT1280" s="224" t="s">
        <v>417</v>
      </c>
      <c r="AU1280" s="224" t="s">
        <v>87</v>
      </c>
      <c r="AV1280" s="12" t="s">
        <v>23</v>
      </c>
      <c r="AW1280" s="12" t="s">
        <v>43</v>
      </c>
      <c r="AX1280" s="12" t="s">
        <v>79</v>
      </c>
      <c r="AY1280" s="224" t="s">
        <v>406</v>
      </c>
    </row>
    <row r="1281" spans="2:65" s="13" customFormat="1" x14ac:dyDescent="0.3">
      <c r="B1281" s="225"/>
      <c r="C1281" s="226"/>
      <c r="D1281" s="215" t="s">
        <v>417</v>
      </c>
      <c r="E1281" s="227" t="s">
        <v>36</v>
      </c>
      <c r="F1281" s="228" t="s">
        <v>1956</v>
      </c>
      <c r="G1281" s="226"/>
      <c r="H1281" s="229">
        <v>0.747</v>
      </c>
      <c r="I1281" s="230"/>
      <c r="J1281" s="226"/>
      <c r="K1281" s="226"/>
      <c r="L1281" s="231"/>
      <c r="M1281" s="232"/>
      <c r="N1281" s="233"/>
      <c r="O1281" s="233"/>
      <c r="P1281" s="233"/>
      <c r="Q1281" s="233"/>
      <c r="R1281" s="233"/>
      <c r="S1281" s="233"/>
      <c r="T1281" s="234"/>
      <c r="AT1281" s="235" t="s">
        <v>417</v>
      </c>
      <c r="AU1281" s="235" t="s">
        <v>87</v>
      </c>
      <c r="AV1281" s="13" t="s">
        <v>87</v>
      </c>
      <c r="AW1281" s="13" t="s">
        <v>43</v>
      </c>
      <c r="AX1281" s="13" t="s">
        <v>79</v>
      </c>
      <c r="AY1281" s="235" t="s">
        <v>406</v>
      </c>
    </row>
    <row r="1282" spans="2:65" s="12" customFormat="1" x14ac:dyDescent="0.3">
      <c r="B1282" s="213"/>
      <c r="C1282" s="214"/>
      <c r="D1282" s="215" t="s">
        <v>417</v>
      </c>
      <c r="E1282" s="216" t="s">
        <v>36</v>
      </c>
      <c r="F1282" s="217" t="s">
        <v>674</v>
      </c>
      <c r="G1282" s="214"/>
      <c r="H1282" s="218" t="s">
        <v>36</v>
      </c>
      <c r="I1282" s="219"/>
      <c r="J1282" s="214"/>
      <c r="K1282" s="214"/>
      <c r="L1282" s="220"/>
      <c r="M1282" s="221"/>
      <c r="N1282" s="222"/>
      <c r="O1282" s="222"/>
      <c r="P1282" s="222"/>
      <c r="Q1282" s="222"/>
      <c r="R1282" s="222"/>
      <c r="S1282" s="222"/>
      <c r="T1282" s="223"/>
      <c r="AT1282" s="224" t="s">
        <v>417</v>
      </c>
      <c r="AU1282" s="224" t="s">
        <v>87</v>
      </c>
      <c r="AV1282" s="12" t="s">
        <v>23</v>
      </c>
      <c r="AW1282" s="12" t="s">
        <v>43</v>
      </c>
      <c r="AX1282" s="12" t="s">
        <v>79</v>
      </c>
      <c r="AY1282" s="224" t="s">
        <v>406</v>
      </c>
    </row>
    <row r="1283" spans="2:65" s="13" customFormat="1" x14ac:dyDescent="0.3">
      <c r="B1283" s="225"/>
      <c r="C1283" s="226"/>
      <c r="D1283" s="215" t="s">
        <v>417</v>
      </c>
      <c r="E1283" s="227" t="s">
        <v>36</v>
      </c>
      <c r="F1283" s="228" t="s">
        <v>1957</v>
      </c>
      <c r="G1283" s="226"/>
      <c r="H1283" s="229">
        <v>8.1359999999999992</v>
      </c>
      <c r="I1283" s="230"/>
      <c r="J1283" s="226"/>
      <c r="K1283" s="226"/>
      <c r="L1283" s="231"/>
      <c r="M1283" s="232"/>
      <c r="N1283" s="233"/>
      <c r="O1283" s="233"/>
      <c r="P1283" s="233"/>
      <c r="Q1283" s="233"/>
      <c r="R1283" s="233"/>
      <c r="S1283" s="233"/>
      <c r="T1283" s="234"/>
      <c r="AT1283" s="235" t="s">
        <v>417</v>
      </c>
      <c r="AU1283" s="235" t="s">
        <v>87</v>
      </c>
      <c r="AV1283" s="13" t="s">
        <v>87</v>
      </c>
      <c r="AW1283" s="13" t="s">
        <v>43</v>
      </c>
      <c r="AX1283" s="13" t="s">
        <v>79</v>
      </c>
      <c r="AY1283" s="235" t="s">
        <v>406</v>
      </c>
    </row>
    <row r="1284" spans="2:65" s="12" customFormat="1" x14ac:dyDescent="0.3">
      <c r="B1284" s="213"/>
      <c r="C1284" s="214"/>
      <c r="D1284" s="215" t="s">
        <v>417</v>
      </c>
      <c r="E1284" s="216" t="s">
        <v>36</v>
      </c>
      <c r="F1284" s="217" t="s">
        <v>1910</v>
      </c>
      <c r="G1284" s="214"/>
      <c r="H1284" s="218" t="s">
        <v>36</v>
      </c>
      <c r="I1284" s="219"/>
      <c r="J1284" s="214"/>
      <c r="K1284" s="214"/>
      <c r="L1284" s="220"/>
      <c r="M1284" s="221"/>
      <c r="N1284" s="222"/>
      <c r="O1284" s="222"/>
      <c r="P1284" s="222"/>
      <c r="Q1284" s="222"/>
      <c r="R1284" s="222"/>
      <c r="S1284" s="222"/>
      <c r="T1284" s="223"/>
      <c r="AT1284" s="224" t="s">
        <v>417</v>
      </c>
      <c r="AU1284" s="224" t="s">
        <v>87</v>
      </c>
      <c r="AV1284" s="12" t="s">
        <v>23</v>
      </c>
      <c r="AW1284" s="12" t="s">
        <v>43</v>
      </c>
      <c r="AX1284" s="12" t="s">
        <v>79</v>
      </c>
      <c r="AY1284" s="224" t="s">
        <v>406</v>
      </c>
    </row>
    <row r="1285" spans="2:65" s="13" customFormat="1" x14ac:dyDescent="0.3">
      <c r="B1285" s="225"/>
      <c r="C1285" s="226"/>
      <c r="D1285" s="215" t="s">
        <v>417</v>
      </c>
      <c r="E1285" s="227" t="s">
        <v>36</v>
      </c>
      <c r="F1285" s="228" t="s">
        <v>1911</v>
      </c>
      <c r="G1285" s="226"/>
      <c r="H1285" s="229">
        <v>3.2690000000000001</v>
      </c>
      <c r="I1285" s="230"/>
      <c r="J1285" s="226"/>
      <c r="K1285" s="226"/>
      <c r="L1285" s="231"/>
      <c r="M1285" s="232"/>
      <c r="N1285" s="233"/>
      <c r="O1285" s="233"/>
      <c r="P1285" s="233"/>
      <c r="Q1285" s="233"/>
      <c r="R1285" s="233"/>
      <c r="S1285" s="233"/>
      <c r="T1285" s="234"/>
      <c r="AT1285" s="235" t="s">
        <v>417</v>
      </c>
      <c r="AU1285" s="235" t="s">
        <v>87</v>
      </c>
      <c r="AV1285" s="13" t="s">
        <v>87</v>
      </c>
      <c r="AW1285" s="13" t="s">
        <v>43</v>
      </c>
      <c r="AX1285" s="13" t="s">
        <v>79</v>
      </c>
      <c r="AY1285" s="235" t="s">
        <v>406</v>
      </c>
    </row>
    <row r="1286" spans="2:65" s="13" customFormat="1" x14ac:dyDescent="0.3">
      <c r="B1286" s="225"/>
      <c r="C1286" s="226"/>
      <c r="D1286" s="215" t="s">
        <v>417</v>
      </c>
      <c r="E1286" s="227" t="s">
        <v>36</v>
      </c>
      <c r="F1286" s="228" t="s">
        <v>1912</v>
      </c>
      <c r="G1286" s="226"/>
      <c r="H1286" s="229">
        <v>1.2070000000000001</v>
      </c>
      <c r="I1286" s="230"/>
      <c r="J1286" s="226"/>
      <c r="K1286" s="226"/>
      <c r="L1286" s="231"/>
      <c r="M1286" s="232"/>
      <c r="N1286" s="233"/>
      <c r="O1286" s="233"/>
      <c r="P1286" s="233"/>
      <c r="Q1286" s="233"/>
      <c r="R1286" s="233"/>
      <c r="S1286" s="233"/>
      <c r="T1286" s="234"/>
      <c r="AT1286" s="235" t="s">
        <v>417</v>
      </c>
      <c r="AU1286" s="235" t="s">
        <v>87</v>
      </c>
      <c r="AV1286" s="13" t="s">
        <v>87</v>
      </c>
      <c r="AW1286" s="13" t="s">
        <v>43</v>
      </c>
      <c r="AX1286" s="13" t="s">
        <v>79</v>
      </c>
      <c r="AY1286" s="235" t="s">
        <v>406</v>
      </c>
    </row>
    <row r="1287" spans="2:65" s="13" customFormat="1" x14ac:dyDescent="0.3">
      <c r="B1287" s="225"/>
      <c r="C1287" s="226"/>
      <c r="D1287" s="215" t="s">
        <v>417</v>
      </c>
      <c r="E1287" s="227" t="s">
        <v>36</v>
      </c>
      <c r="F1287" s="228" t="s">
        <v>1913</v>
      </c>
      <c r="G1287" s="226"/>
      <c r="H1287" s="229">
        <v>0.32400000000000001</v>
      </c>
      <c r="I1287" s="230"/>
      <c r="J1287" s="226"/>
      <c r="K1287" s="226"/>
      <c r="L1287" s="231"/>
      <c r="M1287" s="232"/>
      <c r="N1287" s="233"/>
      <c r="O1287" s="233"/>
      <c r="P1287" s="233"/>
      <c r="Q1287" s="233"/>
      <c r="R1287" s="233"/>
      <c r="S1287" s="233"/>
      <c r="T1287" s="234"/>
      <c r="AT1287" s="235" t="s">
        <v>417</v>
      </c>
      <c r="AU1287" s="235" t="s">
        <v>87</v>
      </c>
      <c r="AV1287" s="13" t="s">
        <v>87</v>
      </c>
      <c r="AW1287" s="13" t="s">
        <v>43</v>
      </c>
      <c r="AX1287" s="13" t="s">
        <v>79</v>
      </c>
      <c r="AY1287" s="235" t="s">
        <v>406</v>
      </c>
    </row>
    <row r="1288" spans="2:65" s="13" customFormat="1" x14ac:dyDescent="0.3">
      <c r="B1288" s="225"/>
      <c r="C1288" s="226"/>
      <c r="D1288" s="215" t="s">
        <v>417</v>
      </c>
      <c r="E1288" s="227" t="s">
        <v>36</v>
      </c>
      <c r="F1288" s="228" t="s">
        <v>1914</v>
      </c>
      <c r="G1288" s="226"/>
      <c r="H1288" s="229">
        <v>1.244</v>
      </c>
      <c r="I1288" s="230"/>
      <c r="J1288" s="226"/>
      <c r="K1288" s="226"/>
      <c r="L1288" s="231"/>
      <c r="M1288" s="232"/>
      <c r="N1288" s="233"/>
      <c r="O1288" s="233"/>
      <c r="P1288" s="233"/>
      <c r="Q1288" s="233"/>
      <c r="R1288" s="233"/>
      <c r="S1288" s="233"/>
      <c r="T1288" s="234"/>
      <c r="AT1288" s="235" t="s">
        <v>417</v>
      </c>
      <c r="AU1288" s="235" t="s">
        <v>87</v>
      </c>
      <c r="AV1288" s="13" t="s">
        <v>87</v>
      </c>
      <c r="AW1288" s="13" t="s">
        <v>43</v>
      </c>
      <c r="AX1288" s="13" t="s">
        <v>79</v>
      </c>
      <c r="AY1288" s="235" t="s">
        <v>406</v>
      </c>
    </row>
    <row r="1289" spans="2:65" s="13" customFormat="1" x14ac:dyDescent="0.3">
      <c r="B1289" s="225"/>
      <c r="C1289" s="226"/>
      <c r="D1289" s="215" t="s">
        <v>417</v>
      </c>
      <c r="E1289" s="227" t="s">
        <v>36</v>
      </c>
      <c r="F1289" s="228" t="s">
        <v>1915</v>
      </c>
      <c r="G1289" s="226"/>
      <c r="H1289" s="229">
        <v>1.244</v>
      </c>
      <c r="I1289" s="230"/>
      <c r="J1289" s="226"/>
      <c r="K1289" s="226"/>
      <c r="L1289" s="231"/>
      <c r="M1289" s="232"/>
      <c r="N1289" s="233"/>
      <c r="O1289" s="233"/>
      <c r="P1289" s="233"/>
      <c r="Q1289" s="233"/>
      <c r="R1289" s="233"/>
      <c r="S1289" s="233"/>
      <c r="T1289" s="234"/>
      <c r="AT1289" s="235" t="s">
        <v>417</v>
      </c>
      <c r="AU1289" s="235" t="s">
        <v>87</v>
      </c>
      <c r="AV1289" s="13" t="s">
        <v>87</v>
      </c>
      <c r="AW1289" s="13" t="s">
        <v>43</v>
      </c>
      <c r="AX1289" s="13" t="s">
        <v>79</v>
      </c>
      <c r="AY1289" s="235" t="s">
        <v>406</v>
      </c>
    </row>
    <row r="1290" spans="2:65" s="14" customFormat="1" x14ac:dyDescent="0.3">
      <c r="B1290" s="236"/>
      <c r="C1290" s="237"/>
      <c r="D1290" s="247" t="s">
        <v>417</v>
      </c>
      <c r="E1290" s="248" t="s">
        <v>36</v>
      </c>
      <c r="F1290" s="249" t="s">
        <v>421</v>
      </c>
      <c r="G1290" s="237"/>
      <c r="H1290" s="250">
        <v>18.195</v>
      </c>
      <c r="I1290" s="241"/>
      <c r="J1290" s="237"/>
      <c r="K1290" s="237"/>
      <c r="L1290" s="242"/>
      <c r="M1290" s="243"/>
      <c r="N1290" s="244"/>
      <c r="O1290" s="244"/>
      <c r="P1290" s="244"/>
      <c r="Q1290" s="244"/>
      <c r="R1290" s="244"/>
      <c r="S1290" s="244"/>
      <c r="T1290" s="245"/>
      <c r="AT1290" s="246" t="s">
        <v>417</v>
      </c>
      <c r="AU1290" s="246" t="s">
        <v>87</v>
      </c>
      <c r="AV1290" s="14" t="s">
        <v>415</v>
      </c>
      <c r="AW1290" s="14" t="s">
        <v>43</v>
      </c>
      <c r="AX1290" s="14" t="s">
        <v>23</v>
      </c>
      <c r="AY1290" s="246" t="s">
        <v>406</v>
      </c>
    </row>
    <row r="1291" spans="2:65" s="1" customFormat="1" ht="22.5" customHeight="1" x14ac:dyDescent="0.3">
      <c r="B1291" s="37"/>
      <c r="C1291" s="201" t="s">
        <v>1958</v>
      </c>
      <c r="D1291" s="201" t="s">
        <v>410</v>
      </c>
      <c r="E1291" s="202" t="s">
        <v>1959</v>
      </c>
      <c r="F1291" s="203" t="s">
        <v>1960</v>
      </c>
      <c r="G1291" s="204" t="s">
        <v>413</v>
      </c>
      <c r="H1291" s="205">
        <v>97.992000000000004</v>
      </c>
      <c r="I1291" s="206"/>
      <c r="J1291" s="207">
        <f>ROUND(I1291*H1291,2)</f>
        <v>0</v>
      </c>
      <c r="K1291" s="203" t="s">
        <v>414</v>
      </c>
      <c r="L1291" s="57"/>
      <c r="M1291" s="208" t="s">
        <v>36</v>
      </c>
      <c r="N1291" s="209" t="s">
        <v>50</v>
      </c>
      <c r="O1291" s="38"/>
      <c r="P1291" s="210">
        <f>O1291*H1291</f>
        <v>0</v>
      </c>
      <c r="Q1291" s="210">
        <v>2.234</v>
      </c>
      <c r="R1291" s="210">
        <f>Q1291*H1291</f>
        <v>218.91412800000001</v>
      </c>
      <c r="S1291" s="210">
        <v>0</v>
      </c>
      <c r="T1291" s="211">
        <f>S1291*H1291</f>
        <v>0</v>
      </c>
      <c r="AR1291" s="19" t="s">
        <v>415</v>
      </c>
      <c r="AT1291" s="19" t="s">
        <v>410</v>
      </c>
      <c r="AU1291" s="19" t="s">
        <v>87</v>
      </c>
      <c r="AY1291" s="19" t="s">
        <v>406</v>
      </c>
      <c r="BE1291" s="212">
        <f>IF(N1291="základní",J1291,0)</f>
        <v>0</v>
      </c>
      <c r="BF1291" s="212">
        <f>IF(N1291="snížená",J1291,0)</f>
        <v>0</v>
      </c>
      <c r="BG1291" s="212">
        <f>IF(N1291="zákl. přenesená",J1291,0)</f>
        <v>0</v>
      </c>
      <c r="BH1291" s="212">
        <f>IF(N1291="sníž. přenesená",J1291,0)</f>
        <v>0</v>
      </c>
      <c r="BI1291" s="212">
        <f>IF(N1291="nulová",J1291,0)</f>
        <v>0</v>
      </c>
      <c r="BJ1291" s="19" t="s">
        <v>23</v>
      </c>
      <c r="BK1291" s="212">
        <f>ROUND(I1291*H1291,2)</f>
        <v>0</v>
      </c>
      <c r="BL1291" s="19" t="s">
        <v>415</v>
      </c>
      <c r="BM1291" s="19" t="s">
        <v>1961</v>
      </c>
    </row>
    <row r="1292" spans="2:65" s="12" customFormat="1" x14ac:dyDescent="0.3">
      <c r="B1292" s="213"/>
      <c r="C1292" s="214"/>
      <c r="D1292" s="215" t="s">
        <v>417</v>
      </c>
      <c r="E1292" s="216" t="s">
        <v>36</v>
      </c>
      <c r="F1292" s="217" t="s">
        <v>1107</v>
      </c>
      <c r="G1292" s="214"/>
      <c r="H1292" s="218" t="s">
        <v>36</v>
      </c>
      <c r="I1292" s="219"/>
      <c r="J1292" s="214"/>
      <c r="K1292" s="214"/>
      <c r="L1292" s="220"/>
      <c r="M1292" s="221"/>
      <c r="N1292" s="222"/>
      <c r="O1292" s="222"/>
      <c r="P1292" s="222"/>
      <c r="Q1292" s="222"/>
      <c r="R1292" s="222"/>
      <c r="S1292" s="222"/>
      <c r="T1292" s="223"/>
      <c r="AT1292" s="224" t="s">
        <v>417</v>
      </c>
      <c r="AU1292" s="224" t="s">
        <v>87</v>
      </c>
      <c r="AV1292" s="12" t="s">
        <v>23</v>
      </c>
      <c r="AW1292" s="12" t="s">
        <v>43</v>
      </c>
      <c r="AX1292" s="12" t="s">
        <v>79</v>
      </c>
      <c r="AY1292" s="224" t="s">
        <v>406</v>
      </c>
    </row>
    <row r="1293" spans="2:65" s="13" customFormat="1" x14ac:dyDescent="0.3">
      <c r="B1293" s="225"/>
      <c r="C1293" s="226"/>
      <c r="D1293" s="215" t="s">
        <v>417</v>
      </c>
      <c r="E1293" s="227" t="s">
        <v>36</v>
      </c>
      <c r="F1293" s="228" t="s">
        <v>1962</v>
      </c>
      <c r="G1293" s="226"/>
      <c r="H1293" s="229">
        <v>6.6779999999999999</v>
      </c>
      <c r="I1293" s="230"/>
      <c r="J1293" s="226"/>
      <c r="K1293" s="226"/>
      <c r="L1293" s="231"/>
      <c r="M1293" s="232"/>
      <c r="N1293" s="233"/>
      <c r="O1293" s="233"/>
      <c r="P1293" s="233"/>
      <c r="Q1293" s="233"/>
      <c r="R1293" s="233"/>
      <c r="S1293" s="233"/>
      <c r="T1293" s="234"/>
      <c r="AT1293" s="235" t="s">
        <v>417</v>
      </c>
      <c r="AU1293" s="235" t="s">
        <v>87</v>
      </c>
      <c r="AV1293" s="13" t="s">
        <v>87</v>
      </c>
      <c r="AW1293" s="13" t="s">
        <v>43</v>
      </c>
      <c r="AX1293" s="13" t="s">
        <v>79</v>
      </c>
      <c r="AY1293" s="235" t="s">
        <v>406</v>
      </c>
    </row>
    <row r="1294" spans="2:65" s="13" customFormat="1" x14ac:dyDescent="0.3">
      <c r="B1294" s="225"/>
      <c r="C1294" s="226"/>
      <c r="D1294" s="215" t="s">
        <v>417</v>
      </c>
      <c r="E1294" s="227" t="s">
        <v>36</v>
      </c>
      <c r="F1294" s="228" t="s">
        <v>1963</v>
      </c>
      <c r="G1294" s="226"/>
      <c r="H1294" s="229">
        <v>85.915999999999997</v>
      </c>
      <c r="I1294" s="230"/>
      <c r="J1294" s="226"/>
      <c r="K1294" s="226"/>
      <c r="L1294" s="231"/>
      <c r="M1294" s="232"/>
      <c r="N1294" s="233"/>
      <c r="O1294" s="233"/>
      <c r="P1294" s="233"/>
      <c r="Q1294" s="233"/>
      <c r="R1294" s="233"/>
      <c r="S1294" s="233"/>
      <c r="T1294" s="234"/>
      <c r="AT1294" s="235" t="s">
        <v>417</v>
      </c>
      <c r="AU1294" s="235" t="s">
        <v>87</v>
      </c>
      <c r="AV1294" s="13" t="s">
        <v>87</v>
      </c>
      <c r="AW1294" s="13" t="s">
        <v>43</v>
      </c>
      <c r="AX1294" s="13" t="s">
        <v>79</v>
      </c>
      <c r="AY1294" s="235" t="s">
        <v>406</v>
      </c>
    </row>
    <row r="1295" spans="2:65" s="12" customFormat="1" x14ac:dyDescent="0.3">
      <c r="B1295" s="213"/>
      <c r="C1295" s="214"/>
      <c r="D1295" s="215" t="s">
        <v>417</v>
      </c>
      <c r="E1295" s="216" t="s">
        <v>36</v>
      </c>
      <c r="F1295" s="217" t="s">
        <v>1110</v>
      </c>
      <c r="G1295" s="214"/>
      <c r="H1295" s="218" t="s">
        <v>36</v>
      </c>
      <c r="I1295" s="219"/>
      <c r="J1295" s="214"/>
      <c r="K1295" s="214"/>
      <c r="L1295" s="220"/>
      <c r="M1295" s="221"/>
      <c r="N1295" s="222"/>
      <c r="O1295" s="222"/>
      <c r="P1295" s="222"/>
      <c r="Q1295" s="222"/>
      <c r="R1295" s="222"/>
      <c r="S1295" s="222"/>
      <c r="T1295" s="223"/>
      <c r="AT1295" s="224" t="s">
        <v>417</v>
      </c>
      <c r="AU1295" s="224" t="s">
        <v>87</v>
      </c>
      <c r="AV1295" s="12" t="s">
        <v>23</v>
      </c>
      <c r="AW1295" s="12" t="s">
        <v>43</v>
      </c>
      <c r="AX1295" s="12" t="s">
        <v>79</v>
      </c>
      <c r="AY1295" s="224" t="s">
        <v>406</v>
      </c>
    </row>
    <row r="1296" spans="2:65" s="13" customFormat="1" x14ac:dyDescent="0.3">
      <c r="B1296" s="225"/>
      <c r="C1296" s="226"/>
      <c r="D1296" s="215" t="s">
        <v>417</v>
      </c>
      <c r="E1296" s="227" t="s">
        <v>36</v>
      </c>
      <c r="F1296" s="228" t="s">
        <v>1964</v>
      </c>
      <c r="G1296" s="226"/>
      <c r="H1296" s="229">
        <v>5.3979999999999997</v>
      </c>
      <c r="I1296" s="230"/>
      <c r="J1296" s="226"/>
      <c r="K1296" s="226"/>
      <c r="L1296" s="231"/>
      <c r="M1296" s="232"/>
      <c r="N1296" s="233"/>
      <c r="O1296" s="233"/>
      <c r="P1296" s="233"/>
      <c r="Q1296" s="233"/>
      <c r="R1296" s="233"/>
      <c r="S1296" s="233"/>
      <c r="T1296" s="234"/>
      <c r="AT1296" s="235" t="s">
        <v>417</v>
      </c>
      <c r="AU1296" s="235" t="s">
        <v>87</v>
      </c>
      <c r="AV1296" s="13" t="s">
        <v>87</v>
      </c>
      <c r="AW1296" s="13" t="s">
        <v>43</v>
      </c>
      <c r="AX1296" s="13" t="s">
        <v>79</v>
      </c>
      <c r="AY1296" s="235" t="s">
        <v>406</v>
      </c>
    </row>
    <row r="1297" spans="2:65" s="14" customFormat="1" x14ac:dyDescent="0.3">
      <c r="B1297" s="236"/>
      <c r="C1297" s="237"/>
      <c r="D1297" s="247" t="s">
        <v>417</v>
      </c>
      <c r="E1297" s="248" t="s">
        <v>36</v>
      </c>
      <c r="F1297" s="249" t="s">
        <v>421</v>
      </c>
      <c r="G1297" s="237"/>
      <c r="H1297" s="250">
        <v>97.992000000000004</v>
      </c>
      <c r="I1297" s="241"/>
      <c r="J1297" s="237"/>
      <c r="K1297" s="237"/>
      <c r="L1297" s="242"/>
      <c r="M1297" s="243"/>
      <c r="N1297" s="244"/>
      <c r="O1297" s="244"/>
      <c r="P1297" s="244"/>
      <c r="Q1297" s="244"/>
      <c r="R1297" s="244"/>
      <c r="S1297" s="244"/>
      <c r="T1297" s="245"/>
      <c r="AT1297" s="246" t="s">
        <v>417</v>
      </c>
      <c r="AU1297" s="246" t="s">
        <v>87</v>
      </c>
      <c r="AV1297" s="14" t="s">
        <v>415</v>
      </c>
      <c r="AW1297" s="14" t="s">
        <v>43</v>
      </c>
      <c r="AX1297" s="14" t="s">
        <v>23</v>
      </c>
      <c r="AY1297" s="246" t="s">
        <v>406</v>
      </c>
    </row>
    <row r="1298" spans="2:65" s="1" customFormat="1" ht="22.5" customHeight="1" x14ac:dyDescent="0.3">
      <c r="B1298" s="37"/>
      <c r="C1298" s="201" t="s">
        <v>1965</v>
      </c>
      <c r="D1298" s="201" t="s">
        <v>410</v>
      </c>
      <c r="E1298" s="202" t="s">
        <v>1966</v>
      </c>
      <c r="F1298" s="203" t="s">
        <v>1967</v>
      </c>
      <c r="G1298" s="204" t="s">
        <v>1363</v>
      </c>
      <c r="H1298" s="205">
        <v>27</v>
      </c>
      <c r="I1298" s="206"/>
      <c r="J1298" s="207">
        <f>ROUND(I1298*H1298,2)</f>
        <v>0</v>
      </c>
      <c r="K1298" s="203" t="s">
        <v>414</v>
      </c>
      <c r="L1298" s="57"/>
      <c r="M1298" s="208" t="s">
        <v>36</v>
      </c>
      <c r="N1298" s="209" t="s">
        <v>50</v>
      </c>
      <c r="O1298" s="38"/>
      <c r="P1298" s="210">
        <f>O1298*H1298</f>
        <v>0</v>
      </c>
      <c r="Q1298" s="210">
        <v>6.6E-3</v>
      </c>
      <c r="R1298" s="210">
        <f>Q1298*H1298</f>
        <v>0.1782</v>
      </c>
      <c r="S1298" s="210">
        <v>0</v>
      </c>
      <c r="T1298" s="211">
        <f>S1298*H1298</f>
        <v>0</v>
      </c>
      <c r="AR1298" s="19" t="s">
        <v>415</v>
      </c>
      <c r="AT1298" s="19" t="s">
        <v>410</v>
      </c>
      <c r="AU1298" s="19" t="s">
        <v>87</v>
      </c>
      <c r="AY1298" s="19" t="s">
        <v>406</v>
      </c>
      <c r="BE1298" s="212">
        <f>IF(N1298="základní",J1298,0)</f>
        <v>0</v>
      </c>
      <c r="BF1298" s="212">
        <f>IF(N1298="snížená",J1298,0)</f>
        <v>0</v>
      </c>
      <c r="BG1298" s="212">
        <f>IF(N1298="zákl. přenesená",J1298,0)</f>
        <v>0</v>
      </c>
      <c r="BH1298" s="212">
        <f>IF(N1298="sníž. přenesená",J1298,0)</f>
        <v>0</v>
      </c>
      <c r="BI1298" s="212">
        <f>IF(N1298="nulová",J1298,0)</f>
        <v>0</v>
      </c>
      <c r="BJ1298" s="19" t="s">
        <v>23</v>
      </c>
      <c r="BK1298" s="212">
        <f>ROUND(I1298*H1298,2)</f>
        <v>0</v>
      </c>
      <c r="BL1298" s="19" t="s">
        <v>415</v>
      </c>
      <c r="BM1298" s="19" t="s">
        <v>1968</v>
      </c>
    </row>
    <row r="1299" spans="2:65" s="13" customFormat="1" x14ac:dyDescent="0.3">
      <c r="B1299" s="225"/>
      <c r="C1299" s="226"/>
      <c r="D1299" s="215" t="s">
        <v>417</v>
      </c>
      <c r="E1299" s="227" t="s">
        <v>36</v>
      </c>
      <c r="F1299" s="228" t="s">
        <v>1969</v>
      </c>
      <c r="G1299" s="226"/>
      <c r="H1299" s="229">
        <v>25</v>
      </c>
      <c r="I1299" s="230"/>
      <c r="J1299" s="226"/>
      <c r="K1299" s="226"/>
      <c r="L1299" s="231"/>
      <c r="M1299" s="232"/>
      <c r="N1299" s="233"/>
      <c r="O1299" s="233"/>
      <c r="P1299" s="233"/>
      <c r="Q1299" s="233"/>
      <c r="R1299" s="233"/>
      <c r="S1299" s="233"/>
      <c r="T1299" s="234"/>
      <c r="AT1299" s="235" t="s">
        <v>417</v>
      </c>
      <c r="AU1299" s="235" t="s">
        <v>87</v>
      </c>
      <c r="AV1299" s="13" t="s">
        <v>87</v>
      </c>
      <c r="AW1299" s="13" t="s">
        <v>43</v>
      </c>
      <c r="AX1299" s="13" t="s">
        <v>79</v>
      </c>
      <c r="AY1299" s="235" t="s">
        <v>406</v>
      </c>
    </row>
    <row r="1300" spans="2:65" s="13" customFormat="1" x14ac:dyDescent="0.3">
      <c r="B1300" s="225"/>
      <c r="C1300" s="226"/>
      <c r="D1300" s="215" t="s">
        <v>417</v>
      </c>
      <c r="E1300" s="227" t="s">
        <v>36</v>
      </c>
      <c r="F1300" s="228" t="s">
        <v>1970</v>
      </c>
      <c r="G1300" s="226"/>
      <c r="H1300" s="229">
        <v>2</v>
      </c>
      <c r="I1300" s="230"/>
      <c r="J1300" s="226"/>
      <c r="K1300" s="226"/>
      <c r="L1300" s="231"/>
      <c r="M1300" s="232"/>
      <c r="N1300" s="233"/>
      <c r="O1300" s="233"/>
      <c r="P1300" s="233"/>
      <c r="Q1300" s="233"/>
      <c r="R1300" s="233"/>
      <c r="S1300" s="233"/>
      <c r="T1300" s="234"/>
      <c r="AT1300" s="235" t="s">
        <v>417</v>
      </c>
      <c r="AU1300" s="235" t="s">
        <v>87</v>
      </c>
      <c r="AV1300" s="13" t="s">
        <v>87</v>
      </c>
      <c r="AW1300" s="13" t="s">
        <v>43</v>
      </c>
      <c r="AX1300" s="13" t="s">
        <v>79</v>
      </c>
      <c r="AY1300" s="235" t="s">
        <v>406</v>
      </c>
    </row>
    <row r="1301" spans="2:65" s="14" customFormat="1" x14ac:dyDescent="0.3">
      <c r="B1301" s="236"/>
      <c r="C1301" s="237"/>
      <c r="D1301" s="247" t="s">
        <v>417</v>
      </c>
      <c r="E1301" s="248" t="s">
        <v>36</v>
      </c>
      <c r="F1301" s="249" t="s">
        <v>421</v>
      </c>
      <c r="G1301" s="237"/>
      <c r="H1301" s="250">
        <v>27</v>
      </c>
      <c r="I1301" s="241"/>
      <c r="J1301" s="237"/>
      <c r="K1301" s="237"/>
      <c r="L1301" s="242"/>
      <c r="M1301" s="243"/>
      <c r="N1301" s="244"/>
      <c r="O1301" s="244"/>
      <c r="P1301" s="244"/>
      <c r="Q1301" s="244"/>
      <c r="R1301" s="244"/>
      <c r="S1301" s="244"/>
      <c r="T1301" s="245"/>
      <c r="AT1301" s="246" t="s">
        <v>417</v>
      </c>
      <c r="AU1301" s="246" t="s">
        <v>87</v>
      </c>
      <c r="AV1301" s="14" t="s">
        <v>415</v>
      </c>
      <c r="AW1301" s="14" t="s">
        <v>43</v>
      </c>
      <c r="AX1301" s="14" t="s">
        <v>23</v>
      </c>
      <c r="AY1301" s="246" t="s">
        <v>406</v>
      </c>
    </row>
    <row r="1302" spans="2:65" s="1" customFormat="1" ht="22.5" customHeight="1" x14ac:dyDescent="0.3">
      <c r="B1302" s="37"/>
      <c r="C1302" s="268" t="s">
        <v>1971</v>
      </c>
      <c r="D1302" s="268" t="s">
        <v>533</v>
      </c>
      <c r="E1302" s="269" t="s">
        <v>1972</v>
      </c>
      <c r="F1302" s="270" t="s">
        <v>1973</v>
      </c>
      <c r="G1302" s="271" t="s">
        <v>1363</v>
      </c>
      <c r="H1302" s="272">
        <v>1.01</v>
      </c>
      <c r="I1302" s="273"/>
      <c r="J1302" s="274">
        <f>ROUND(I1302*H1302,2)</f>
        <v>0</v>
      </c>
      <c r="K1302" s="270" t="s">
        <v>36</v>
      </c>
      <c r="L1302" s="275"/>
      <c r="M1302" s="276" t="s">
        <v>36</v>
      </c>
      <c r="N1302" s="277" t="s">
        <v>50</v>
      </c>
      <c r="O1302" s="38"/>
      <c r="P1302" s="210">
        <f>O1302*H1302</f>
        <v>0</v>
      </c>
      <c r="Q1302" s="210">
        <v>2.75E-2</v>
      </c>
      <c r="R1302" s="210">
        <f>Q1302*H1302</f>
        <v>2.7775000000000001E-2</v>
      </c>
      <c r="S1302" s="210">
        <v>0</v>
      </c>
      <c r="T1302" s="211">
        <f>S1302*H1302</f>
        <v>0</v>
      </c>
      <c r="AR1302" s="19" t="s">
        <v>457</v>
      </c>
      <c r="AT1302" s="19" t="s">
        <v>533</v>
      </c>
      <c r="AU1302" s="19" t="s">
        <v>87</v>
      </c>
      <c r="AY1302" s="19" t="s">
        <v>406</v>
      </c>
      <c r="BE1302" s="212">
        <f>IF(N1302="základní",J1302,0)</f>
        <v>0</v>
      </c>
      <c r="BF1302" s="212">
        <f>IF(N1302="snížená",J1302,0)</f>
        <v>0</v>
      </c>
      <c r="BG1302" s="212">
        <f>IF(N1302="zákl. přenesená",J1302,0)</f>
        <v>0</v>
      </c>
      <c r="BH1302" s="212">
        <f>IF(N1302="sníž. přenesená",J1302,0)</f>
        <v>0</v>
      </c>
      <c r="BI1302" s="212">
        <f>IF(N1302="nulová",J1302,0)</f>
        <v>0</v>
      </c>
      <c r="BJ1302" s="19" t="s">
        <v>23</v>
      </c>
      <c r="BK1302" s="212">
        <f>ROUND(I1302*H1302,2)</f>
        <v>0</v>
      </c>
      <c r="BL1302" s="19" t="s">
        <v>415</v>
      </c>
      <c r="BM1302" s="19" t="s">
        <v>1974</v>
      </c>
    </row>
    <row r="1303" spans="2:65" s="13" customFormat="1" x14ac:dyDescent="0.3">
      <c r="B1303" s="225"/>
      <c r="C1303" s="226"/>
      <c r="D1303" s="247" t="s">
        <v>417</v>
      </c>
      <c r="E1303" s="226"/>
      <c r="F1303" s="252" t="s">
        <v>1975</v>
      </c>
      <c r="G1303" s="226"/>
      <c r="H1303" s="253">
        <v>1.01</v>
      </c>
      <c r="I1303" s="230"/>
      <c r="J1303" s="226"/>
      <c r="K1303" s="226"/>
      <c r="L1303" s="231"/>
      <c r="M1303" s="232"/>
      <c r="N1303" s="233"/>
      <c r="O1303" s="233"/>
      <c r="P1303" s="233"/>
      <c r="Q1303" s="233"/>
      <c r="R1303" s="233"/>
      <c r="S1303" s="233"/>
      <c r="T1303" s="234"/>
      <c r="AT1303" s="235" t="s">
        <v>417</v>
      </c>
      <c r="AU1303" s="235" t="s">
        <v>87</v>
      </c>
      <c r="AV1303" s="13" t="s">
        <v>87</v>
      </c>
      <c r="AW1303" s="13" t="s">
        <v>4</v>
      </c>
      <c r="AX1303" s="13" t="s">
        <v>23</v>
      </c>
      <c r="AY1303" s="235" t="s">
        <v>406</v>
      </c>
    </row>
    <row r="1304" spans="2:65" s="1" customFormat="1" ht="22.5" customHeight="1" x14ac:dyDescent="0.3">
      <c r="B1304" s="37"/>
      <c r="C1304" s="268" t="s">
        <v>1976</v>
      </c>
      <c r="D1304" s="268" t="s">
        <v>533</v>
      </c>
      <c r="E1304" s="269" t="s">
        <v>1977</v>
      </c>
      <c r="F1304" s="270" t="s">
        <v>1978</v>
      </c>
      <c r="G1304" s="271" t="s">
        <v>1363</v>
      </c>
      <c r="H1304" s="272">
        <v>1.01</v>
      </c>
      <c r="I1304" s="273"/>
      <c r="J1304" s="274">
        <f>ROUND(I1304*H1304,2)</f>
        <v>0</v>
      </c>
      <c r="K1304" s="270" t="s">
        <v>36</v>
      </c>
      <c r="L1304" s="275"/>
      <c r="M1304" s="276" t="s">
        <v>36</v>
      </c>
      <c r="N1304" s="277" t="s">
        <v>50</v>
      </c>
      <c r="O1304" s="38"/>
      <c r="P1304" s="210">
        <f>O1304*H1304</f>
        <v>0</v>
      </c>
      <c r="Q1304" s="210">
        <v>5.3999999999999999E-2</v>
      </c>
      <c r="R1304" s="210">
        <f>Q1304*H1304</f>
        <v>5.4539999999999998E-2</v>
      </c>
      <c r="S1304" s="210">
        <v>0</v>
      </c>
      <c r="T1304" s="211">
        <f>S1304*H1304</f>
        <v>0</v>
      </c>
      <c r="AR1304" s="19" t="s">
        <v>457</v>
      </c>
      <c r="AT1304" s="19" t="s">
        <v>533</v>
      </c>
      <c r="AU1304" s="19" t="s">
        <v>87</v>
      </c>
      <c r="AY1304" s="19" t="s">
        <v>406</v>
      </c>
      <c r="BE1304" s="212">
        <f>IF(N1304="základní",J1304,0)</f>
        <v>0</v>
      </c>
      <c r="BF1304" s="212">
        <f>IF(N1304="snížená",J1304,0)</f>
        <v>0</v>
      </c>
      <c r="BG1304" s="212">
        <f>IF(N1304="zákl. přenesená",J1304,0)</f>
        <v>0</v>
      </c>
      <c r="BH1304" s="212">
        <f>IF(N1304="sníž. přenesená",J1304,0)</f>
        <v>0</v>
      </c>
      <c r="BI1304" s="212">
        <f>IF(N1304="nulová",J1304,0)</f>
        <v>0</v>
      </c>
      <c r="BJ1304" s="19" t="s">
        <v>23</v>
      </c>
      <c r="BK1304" s="212">
        <f>ROUND(I1304*H1304,2)</f>
        <v>0</v>
      </c>
      <c r="BL1304" s="19" t="s">
        <v>415</v>
      </c>
      <c r="BM1304" s="19" t="s">
        <v>1979</v>
      </c>
    </row>
    <row r="1305" spans="2:65" s="13" customFormat="1" x14ac:dyDescent="0.3">
      <c r="B1305" s="225"/>
      <c r="C1305" s="226"/>
      <c r="D1305" s="247" t="s">
        <v>417</v>
      </c>
      <c r="E1305" s="226"/>
      <c r="F1305" s="252" t="s">
        <v>1975</v>
      </c>
      <c r="G1305" s="226"/>
      <c r="H1305" s="253">
        <v>1.01</v>
      </c>
      <c r="I1305" s="230"/>
      <c r="J1305" s="226"/>
      <c r="K1305" s="226"/>
      <c r="L1305" s="231"/>
      <c r="M1305" s="232"/>
      <c r="N1305" s="233"/>
      <c r="O1305" s="233"/>
      <c r="P1305" s="233"/>
      <c r="Q1305" s="233"/>
      <c r="R1305" s="233"/>
      <c r="S1305" s="233"/>
      <c r="T1305" s="234"/>
      <c r="AT1305" s="235" t="s">
        <v>417</v>
      </c>
      <c r="AU1305" s="235" t="s">
        <v>87</v>
      </c>
      <c r="AV1305" s="13" t="s">
        <v>87</v>
      </c>
      <c r="AW1305" s="13" t="s">
        <v>4</v>
      </c>
      <c r="AX1305" s="13" t="s">
        <v>23</v>
      </c>
      <c r="AY1305" s="235" t="s">
        <v>406</v>
      </c>
    </row>
    <row r="1306" spans="2:65" s="1" customFormat="1" ht="22.5" customHeight="1" x14ac:dyDescent="0.3">
      <c r="B1306" s="37"/>
      <c r="C1306" s="268" t="s">
        <v>1980</v>
      </c>
      <c r="D1306" s="268" t="s">
        <v>533</v>
      </c>
      <c r="E1306" s="269" t="s">
        <v>1981</v>
      </c>
      <c r="F1306" s="270" t="s">
        <v>1982</v>
      </c>
      <c r="G1306" s="271" t="s">
        <v>1363</v>
      </c>
      <c r="H1306" s="272">
        <v>13.13</v>
      </c>
      <c r="I1306" s="273"/>
      <c r="J1306" s="274">
        <f>ROUND(I1306*H1306,2)</f>
        <v>0</v>
      </c>
      <c r="K1306" s="270" t="s">
        <v>36</v>
      </c>
      <c r="L1306" s="275"/>
      <c r="M1306" s="276" t="s">
        <v>36</v>
      </c>
      <c r="N1306" s="277" t="s">
        <v>50</v>
      </c>
      <c r="O1306" s="38"/>
      <c r="P1306" s="210">
        <f>O1306*H1306</f>
        <v>0</v>
      </c>
      <c r="Q1306" s="210">
        <v>6.8000000000000005E-2</v>
      </c>
      <c r="R1306" s="210">
        <f>Q1306*H1306</f>
        <v>0.89284000000000008</v>
      </c>
      <c r="S1306" s="210">
        <v>0</v>
      </c>
      <c r="T1306" s="211">
        <f>S1306*H1306</f>
        <v>0</v>
      </c>
      <c r="AR1306" s="19" t="s">
        <v>457</v>
      </c>
      <c r="AT1306" s="19" t="s">
        <v>533</v>
      </c>
      <c r="AU1306" s="19" t="s">
        <v>87</v>
      </c>
      <c r="AY1306" s="19" t="s">
        <v>406</v>
      </c>
      <c r="BE1306" s="212">
        <f>IF(N1306="základní",J1306,0)</f>
        <v>0</v>
      </c>
      <c r="BF1306" s="212">
        <f>IF(N1306="snížená",J1306,0)</f>
        <v>0</v>
      </c>
      <c r="BG1306" s="212">
        <f>IF(N1306="zákl. přenesená",J1306,0)</f>
        <v>0</v>
      </c>
      <c r="BH1306" s="212">
        <f>IF(N1306="sníž. přenesená",J1306,0)</f>
        <v>0</v>
      </c>
      <c r="BI1306" s="212">
        <f>IF(N1306="nulová",J1306,0)</f>
        <v>0</v>
      </c>
      <c r="BJ1306" s="19" t="s">
        <v>23</v>
      </c>
      <c r="BK1306" s="212">
        <f>ROUND(I1306*H1306,2)</f>
        <v>0</v>
      </c>
      <c r="BL1306" s="19" t="s">
        <v>415</v>
      </c>
      <c r="BM1306" s="19" t="s">
        <v>1983</v>
      </c>
    </row>
    <row r="1307" spans="2:65" s="13" customFormat="1" x14ac:dyDescent="0.3">
      <c r="B1307" s="225"/>
      <c r="C1307" s="226"/>
      <c r="D1307" s="247" t="s">
        <v>417</v>
      </c>
      <c r="E1307" s="226"/>
      <c r="F1307" s="252" t="s">
        <v>1984</v>
      </c>
      <c r="G1307" s="226"/>
      <c r="H1307" s="253">
        <v>13.13</v>
      </c>
      <c r="I1307" s="230"/>
      <c r="J1307" s="226"/>
      <c r="K1307" s="226"/>
      <c r="L1307" s="231"/>
      <c r="M1307" s="232"/>
      <c r="N1307" s="233"/>
      <c r="O1307" s="233"/>
      <c r="P1307" s="233"/>
      <c r="Q1307" s="233"/>
      <c r="R1307" s="233"/>
      <c r="S1307" s="233"/>
      <c r="T1307" s="234"/>
      <c r="AT1307" s="235" t="s">
        <v>417</v>
      </c>
      <c r="AU1307" s="235" t="s">
        <v>87</v>
      </c>
      <c r="AV1307" s="13" t="s">
        <v>87</v>
      </c>
      <c r="AW1307" s="13" t="s">
        <v>4</v>
      </c>
      <c r="AX1307" s="13" t="s">
        <v>23</v>
      </c>
      <c r="AY1307" s="235" t="s">
        <v>406</v>
      </c>
    </row>
    <row r="1308" spans="2:65" s="1" customFormat="1" ht="22.5" customHeight="1" x14ac:dyDescent="0.3">
      <c r="B1308" s="37"/>
      <c r="C1308" s="268" t="s">
        <v>1985</v>
      </c>
      <c r="D1308" s="268" t="s">
        <v>533</v>
      </c>
      <c r="E1308" s="269" t="s">
        <v>1986</v>
      </c>
      <c r="F1308" s="270" t="s">
        <v>1987</v>
      </c>
      <c r="G1308" s="271" t="s">
        <v>1363</v>
      </c>
      <c r="H1308" s="272">
        <v>6.06</v>
      </c>
      <c r="I1308" s="273"/>
      <c r="J1308" s="274">
        <f>ROUND(I1308*H1308,2)</f>
        <v>0</v>
      </c>
      <c r="K1308" s="270" t="s">
        <v>36</v>
      </c>
      <c r="L1308" s="275"/>
      <c r="M1308" s="276" t="s">
        <v>36</v>
      </c>
      <c r="N1308" s="277" t="s">
        <v>50</v>
      </c>
      <c r="O1308" s="38"/>
      <c r="P1308" s="210">
        <f>O1308*H1308</f>
        <v>0</v>
      </c>
      <c r="Q1308" s="210">
        <v>6.5000000000000002E-2</v>
      </c>
      <c r="R1308" s="210">
        <f>Q1308*H1308</f>
        <v>0.39389999999999997</v>
      </c>
      <c r="S1308" s="210">
        <v>0</v>
      </c>
      <c r="T1308" s="211">
        <f>S1308*H1308</f>
        <v>0</v>
      </c>
      <c r="AR1308" s="19" t="s">
        <v>457</v>
      </c>
      <c r="AT1308" s="19" t="s">
        <v>533</v>
      </c>
      <c r="AU1308" s="19" t="s">
        <v>87</v>
      </c>
      <c r="AY1308" s="19" t="s">
        <v>406</v>
      </c>
      <c r="BE1308" s="212">
        <f>IF(N1308="základní",J1308,0)</f>
        <v>0</v>
      </c>
      <c r="BF1308" s="212">
        <f>IF(N1308="snížená",J1308,0)</f>
        <v>0</v>
      </c>
      <c r="BG1308" s="212">
        <f>IF(N1308="zákl. přenesená",J1308,0)</f>
        <v>0</v>
      </c>
      <c r="BH1308" s="212">
        <f>IF(N1308="sníž. přenesená",J1308,0)</f>
        <v>0</v>
      </c>
      <c r="BI1308" s="212">
        <f>IF(N1308="nulová",J1308,0)</f>
        <v>0</v>
      </c>
      <c r="BJ1308" s="19" t="s">
        <v>23</v>
      </c>
      <c r="BK1308" s="212">
        <f>ROUND(I1308*H1308,2)</f>
        <v>0</v>
      </c>
      <c r="BL1308" s="19" t="s">
        <v>415</v>
      </c>
      <c r="BM1308" s="19" t="s">
        <v>1988</v>
      </c>
    </row>
    <row r="1309" spans="2:65" s="13" customFormat="1" x14ac:dyDescent="0.3">
      <c r="B1309" s="225"/>
      <c r="C1309" s="226"/>
      <c r="D1309" s="247" t="s">
        <v>417</v>
      </c>
      <c r="E1309" s="226"/>
      <c r="F1309" s="252" t="s">
        <v>1989</v>
      </c>
      <c r="G1309" s="226"/>
      <c r="H1309" s="253">
        <v>6.06</v>
      </c>
      <c r="I1309" s="230"/>
      <c r="J1309" s="226"/>
      <c r="K1309" s="226"/>
      <c r="L1309" s="231"/>
      <c r="M1309" s="232"/>
      <c r="N1309" s="233"/>
      <c r="O1309" s="233"/>
      <c r="P1309" s="233"/>
      <c r="Q1309" s="233"/>
      <c r="R1309" s="233"/>
      <c r="S1309" s="233"/>
      <c r="T1309" s="234"/>
      <c r="AT1309" s="235" t="s">
        <v>417</v>
      </c>
      <c r="AU1309" s="235" t="s">
        <v>87</v>
      </c>
      <c r="AV1309" s="13" t="s">
        <v>87</v>
      </c>
      <c r="AW1309" s="13" t="s">
        <v>4</v>
      </c>
      <c r="AX1309" s="13" t="s">
        <v>23</v>
      </c>
      <c r="AY1309" s="235" t="s">
        <v>406</v>
      </c>
    </row>
    <row r="1310" spans="2:65" s="1" customFormat="1" ht="22.5" customHeight="1" x14ac:dyDescent="0.3">
      <c r="B1310" s="37"/>
      <c r="C1310" s="268" t="s">
        <v>1990</v>
      </c>
      <c r="D1310" s="268" t="s">
        <v>533</v>
      </c>
      <c r="E1310" s="269" t="s">
        <v>1991</v>
      </c>
      <c r="F1310" s="270" t="s">
        <v>1992</v>
      </c>
      <c r="G1310" s="271" t="s">
        <v>1363</v>
      </c>
      <c r="H1310" s="272">
        <v>6.06</v>
      </c>
      <c r="I1310" s="273"/>
      <c r="J1310" s="274">
        <f>ROUND(I1310*H1310,2)</f>
        <v>0</v>
      </c>
      <c r="K1310" s="270" t="s">
        <v>36</v>
      </c>
      <c r="L1310" s="275"/>
      <c r="M1310" s="276" t="s">
        <v>36</v>
      </c>
      <c r="N1310" s="277" t="s">
        <v>50</v>
      </c>
      <c r="O1310" s="38"/>
      <c r="P1310" s="210">
        <f>O1310*H1310</f>
        <v>0</v>
      </c>
      <c r="Q1310" s="210">
        <v>0.105</v>
      </c>
      <c r="R1310" s="210">
        <f>Q1310*H1310</f>
        <v>0.63629999999999998</v>
      </c>
      <c r="S1310" s="210">
        <v>0</v>
      </c>
      <c r="T1310" s="211">
        <f>S1310*H1310</f>
        <v>0</v>
      </c>
      <c r="AR1310" s="19" t="s">
        <v>457</v>
      </c>
      <c r="AT1310" s="19" t="s">
        <v>533</v>
      </c>
      <c r="AU1310" s="19" t="s">
        <v>87</v>
      </c>
      <c r="AY1310" s="19" t="s">
        <v>406</v>
      </c>
      <c r="BE1310" s="212">
        <f>IF(N1310="základní",J1310,0)</f>
        <v>0</v>
      </c>
      <c r="BF1310" s="212">
        <f>IF(N1310="snížená",J1310,0)</f>
        <v>0</v>
      </c>
      <c r="BG1310" s="212">
        <f>IF(N1310="zákl. přenesená",J1310,0)</f>
        <v>0</v>
      </c>
      <c r="BH1310" s="212">
        <f>IF(N1310="sníž. přenesená",J1310,0)</f>
        <v>0</v>
      </c>
      <c r="BI1310" s="212">
        <f>IF(N1310="nulová",J1310,0)</f>
        <v>0</v>
      </c>
      <c r="BJ1310" s="19" t="s">
        <v>23</v>
      </c>
      <c r="BK1310" s="212">
        <f>ROUND(I1310*H1310,2)</f>
        <v>0</v>
      </c>
      <c r="BL1310" s="19" t="s">
        <v>415</v>
      </c>
      <c r="BM1310" s="19" t="s">
        <v>1993</v>
      </c>
    </row>
    <row r="1311" spans="2:65" s="13" customFormat="1" x14ac:dyDescent="0.3">
      <c r="B1311" s="225"/>
      <c r="C1311" s="226"/>
      <c r="D1311" s="247" t="s">
        <v>417</v>
      </c>
      <c r="E1311" s="226"/>
      <c r="F1311" s="252" t="s">
        <v>1989</v>
      </c>
      <c r="G1311" s="226"/>
      <c r="H1311" s="253">
        <v>6.06</v>
      </c>
      <c r="I1311" s="230"/>
      <c r="J1311" s="226"/>
      <c r="K1311" s="226"/>
      <c r="L1311" s="231"/>
      <c r="M1311" s="232"/>
      <c r="N1311" s="233"/>
      <c r="O1311" s="233"/>
      <c r="P1311" s="233"/>
      <c r="Q1311" s="233"/>
      <c r="R1311" s="233"/>
      <c r="S1311" s="233"/>
      <c r="T1311" s="234"/>
      <c r="AT1311" s="235" t="s">
        <v>417</v>
      </c>
      <c r="AU1311" s="235" t="s">
        <v>87</v>
      </c>
      <c r="AV1311" s="13" t="s">
        <v>87</v>
      </c>
      <c r="AW1311" s="13" t="s">
        <v>4</v>
      </c>
      <c r="AX1311" s="13" t="s">
        <v>23</v>
      </c>
      <c r="AY1311" s="235" t="s">
        <v>406</v>
      </c>
    </row>
    <row r="1312" spans="2:65" s="1" customFormat="1" ht="22.5" customHeight="1" x14ac:dyDescent="0.3">
      <c r="B1312" s="37"/>
      <c r="C1312" s="201" t="s">
        <v>1994</v>
      </c>
      <c r="D1312" s="201" t="s">
        <v>410</v>
      </c>
      <c r="E1312" s="202" t="s">
        <v>1995</v>
      </c>
      <c r="F1312" s="203" t="s">
        <v>1996</v>
      </c>
      <c r="G1312" s="204" t="s">
        <v>1363</v>
      </c>
      <c r="H1312" s="205">
        <v>5</v>
      </c>
      <c r="I1312" s="206"/>
      <c r="J1312" s="207">
        <f>ROUND(I1312*H1312,2)</f>
        <v>0</v>
      </c>
      <c r="K1312" s="203" t="s">
        <v>414</v>
      </c>
      <c r="L1312" s="57"/>
      <c r="M1312" s="208" t="s">
        <v>36</v>
      </c>
      <c r="N1312" s="209" t="s">
        <v>50</v>
      </c>
      <c r="O1312" s="38"/>
      <c r="P1312" s="210">
        <f>O1312*H1312</f>
        <v>0</v>
      </c>
      <c r="Q1312" s="210">
        <v>6.6E-3</v>
      </c>
      <c r="R1312" s="210">
        <f>Q1312*H1312</f>
        <v>3.3000000000000002E-2</v>
      </c>
      <c r="S1312" s="210">
        <v>0</v>
      </c>
      <c r="T1312" s="211">
        <f>S1312*H1312</f>
        <v>0</v>
      </c>
      <c r="AR1312" s="19" t="s">
        <v>415</v>
      </c>
      <c r="AT1312" s="19" t="s">
        <v>410</v>
      </c>
      <c r="AU1312" s="19" t="s">
        <v>87</v>
      </c>
      <c r="AY1312" s="19" t="s">
        <v>406</v>
      </c>
      <c r="BE1312" s="212">
        <f>IF(N1312="základní",J1312,0)</f>
        <v>0</v>
      </c>
      <c r="BF1312" s="212">
        <f>IF(N1312="snížená",J1312,0)</f>
        <v>0</v>
      </c>
      <c r="BG1312" s="212">
        <f>IF(N1312="zákl. přenesená",J1312,0)</f>
        <v>0</v>
      </c>
      <c r="BH1312" s="212">
        <f>IF(N1312="sníž. přenesená",J1312,0)</f>
        <v>0</v>
      </c>
      <c r="BI1312" s="212">
        <f>IF(N1312="nulová",J1312,0)</f>
        <v>0</v>
      </c>
      <c r="BJ1312" s="19" t="s">
        <v>23</v>
      </c>
      <c r="BK1312" s="212">
        <f>ROUND(I1312*H1312,2)</f>
        <v>0</v>
      </c>
      <c r="BL1312" s="19" t="s">
        <v>415</v>
      </c>
      <c r="BM1312" s="19" t="s">
        <v>1997</v>
      </c>
    </row>
    <row r="1313" spans="2:65" s="13" customFormat="1" x14ac:dyDescent="0.3">
      <c r="B1313" s="225"/>
      <c r="C1313" s="226"/>
      <c r="D1313" s="247" t="s">
        <v>417</v>
      </c>
      <c r="E1313" s="251" t="s">
        <v>36</v>
      </c>
      <c r="F1313" s="252" t="s">
        <v>1998</v>
      </c>
      <c r="G1313" s="226"/>
      <c r="H1313" s="253">
        <v>5</v>
      </c>
      <c r="I1313" s="230"/>
      <c r="J1313" s="226"/>
      <c r="K1313" s="226"/>
      <c r="L1313" s="231"/>
      <c r="M1313" s="232"/>
      <c r="N1313" s="233"/>
      <c r="O1313" s="233"/>
      <c r="P1313" s="233"/>
      <c r="Q1313" s="233"/>
      <c r="R1313" s="233"/>
      <c r="S1313" s="233"/>
      <c r="T1313" s="234"/>
      <c r="AT1313" s="235" t="s">
        <v>417</v>
      </c>
      <c r="AU1313" s="235" t="s">
        <v>87</v>
      </c>
      <c r="AV1313" s="13" t="s">
        <v>87</v>
      </c>
      <c r="AW1313" s="13" t="s">
        <v>43</v>
      </c>
      <c r="AX1313" s="13" t="s">
        <v>23</v>
      </c>
      <c r="AY1313" s="235" t="s">
        <v>406</v>
      </c>
    </row>
    <row r="1314" spans="2:65" s="1" customFormat="1" ht="22.5" customHeight="1" x14ac:dyDescent="0.3">
      <c r="B1314" s="37"/>
      <c r="C1314" s="268" t="s">
        <v>1999</v>
      </c>
      <c r="D1314" s="268" t="s">
        <v>533</v>
      </c>
      <c r="E1314" s="269" t="s">
        <v>2000</v>
      </c>
      <c r="F1314" s="270" t="s">
        <v>2001</v>
      </c>
      <c r="G1314" s="271" t="s">
        <v>1363</v>
      </c>
      <c r="H1314" s="272">
        <v>5.05</v>
      </c>
      <c r="I1314" s="273"/>
      <c r="J1314" s="274">
        <f>ROUND(I1314*H1314,2)</f>
        <v>0</v>
      </c>
      <c r="K1314" s="270" t="s">
        <v>36</v>
      </c>
      <c r="L1314" s="275"/>
      <c r="M1314" s="276" t="s">
        <v>36</v>
      </c>
      <c r="N1314" s="277" t="s">
        <v>50</v>
      </c>
      <c r="O1314" s="38"/>
      <c r="P1314" s="210">
        <f>O1314*H1314</f>
        <v>0</v>
      </c>
      <c r="Q1314" s="210">
        <v>8.1000000000000003E-2</v>
      </c>
      <c r="R1314" s="210">
        <f>Q1314*H1314</f>
        <v>0.40905000000000002</v>
      </c>
      <c r="S1314" s="210">
        <v>0</v>
      </c>
      <c r="T1314" s="211">
        <f>S1314*H1314</f>
        <v>0</v>
      </c>
      <c r="AR1314" s="19" t="s">
        <v>457</v>
      </c>
      <c r="AT1314" s="19" t="s">
        <v>533</v>
      </c>
      <c r="AU1314" s="19" t="s">
        <v>87</v>
      </c>
      <c r="AY1314" s="19" t="s">
        <v>406</v>
      </c>
      <c r="BE1314" s="212">
        <f>IF(N1314="základní",J1314,0)</f>
        <v>0</v>
      </c>
      <c r="BF1314" s="212">
        <f>IF(N1314="snížená",J1314,0)</f>
        <v>0</v>
      </c>
      <c r="BG1314" s="212">
        <f>IF(N1314="zákl. přenesená",J1314,0)</f>
        <v>0</v>
      </c>
      <c r="BH1314" s="212">
        <f>IF(N1314="sníž. přenesená",J1314,0)</f>
        <v>0</v>
      </c>
      <c r="BI1314" s="212">
        <f>IF(N1314="nulová",J1314,0)</f>
        <v>0</v>
      </c>
      <c r="BJ1314" s="19" t="s">
        <v>23</v>
      </c>
      <c r="BK1314" s="212">
        <f>ROUND(I1314*H1314,2)</f>
        <v>0</v>
      </c>
      <c r="BL1314" s="19" t="s">
        <v>415</v>
      </c>
      <c r="BM1314" s="19" t="s">
        <v>2002</v>
      </c>
    </row>
    <row r="1315" spans="2:65" s="13" customFormat="1" x14ac:dyDescent="0.3">
      <c r="B1315" s="225"/>
      <c r="C1315" s="226"/>
      <c r="D1315" s="247" t="s">
        <v>417</v>
      </c>
      <c r="E1315" s="226"/>
      <c r="F1315" s="252" t="s">
        <v>2003</v>
      </c>
      <c r="G1315" s="226"/>
      <c r="H1315" s="253">
        <v>5.05</v>
      </c>
      <c r="I1315" s="230"/>
      <c r="J1315" s="226"/>
      <c r="K1315" s="226"/>
      <c r="L1315" s="231"/>
      <c r="M1315" s="232"/>
      <c r="N1315" s="233"/>
      <c r="O1315" s="233"/>
      <c r="P1315" s="233"/>
      <c r="Q1315" s="233"/>
      <c r="R1315" s="233"/>
      <c r="S1315" s="233"/>
      <c r="T1315" s="234"/>
      <c r="AT1315" s="235" t="s">
        <v>417</v>
      </c>
      <c r="AU1315" s="235" t="s">
        <v>87</v>
      </c>
      <c r="AV1315" s="13" t="s">
        <v>87</v>
      </c>
      <c r="AW1315" s="13" t="s">
        <v>4</v>
      </c>
      <c r="AX1315" s="13" t="s">
        <v>23</v>
      </c>
      <c r="AY1315" s="235" t="s">
        <v>406</v>
      </c>
    </row>
    <row r="1316" spans="2:65" s="1" customFormat="1" ht="22.5" customHeight="1" x14ac:dyDescent="0.3">
      <c r="B1316" s="37"/>
      <c r="C1316" s="201" t="s">
        <v>2004</v>
      </c>
      <c r="D1316" s="201" t="s">
        <v>410</v>
      </c>
      <c r="E1316" s="202" t="s">
        <v>2005</v>
      </c>
      <c r="F1316" s="203" t="s">
        <v>2006</v>
      </c>
      <c r="G1316" s="204" t="s">
        <v>1363</v>
      </c>
      <c r="H1316" s="205">
        <v>1</v>
      </c>
      <c r="I1316" s="206"/>
      <c r="J1316" s="207">
        <f>ROUND(I1316*H1316,2)</f>
        <v>0</v>
      </c>
      <c r="K1316" s="203" t="s">
        <v>414</v>
      </c>
      <c r="L1316" s="57"/>
      <c r="M1316" s="208" t="s">
        <v>36</v>
      </c>
      <c r="N1316" s="209" t="s">
        <v>50</v>
      </c>
      <c r="O1316" s="38"/>
      <c r="P1316" s="210">
        <f>O1316*H1316</f>
        <v>0</v>
      </c>
      <c r="Q1316" s="210">
        <v>8.8319999999999996E-2</v>
      </c>
      <c r="R1316" s="210">
        <f>Q1316*H1316</f>
        <v>8.8319999999999996E-2</v>
      </c>
      <c r="S1316" s="210">
        <v>0</v>
      </c>
      <c r="T1316" s="211">
        <f>S1316*H1316</f>
        <v>0</v>
      </c>
      <c r="AR1316" s="19" t="s">
        <v>415</v>
      </c>
      <c r="AT1316" s="19" t="s">
        <v>410</v>
      </c>
      <c r="AU1316" s="19" t="s">
        <v>87</v>
      </c>
      <c r="AY1316" s="19" t="s">
        <v>406</v>
      </c>
      <c r="BE1316" s="212">
        <f>IF(N1316="základní",J1316,0)</f>
        <v>0</v>
      </c>
      <c r="BF1316" s="212">
        <f>IF(N1316="snížená",J1316,0)</f>
        <v>0</v>
      </c>
      <c r="BG1316" s="212">
        <f>IF(N1316="zákl. přenesená",J1316,0)</f>
        <v>0</v>
      </c>
      <c r="BH1316" s="212">
        <f>IF(N1316="sníž. přenesená",J1316,0)</f>
        <v>0</v>
      </c>
      <c r="BI1316" s="212">
        <f>IF(N1316="nulová",J1316,0)</f>
        <v>0</v>
      </c>
      <c r="BJ1316" s="19" t="s">
        <v>23</v>
      </c>
      <c r="BK1316" s="212">
        <f>ROUND(I1316*H1316,2)</f>
        <v>0</v>
      </c>
      <c r="BL1316" s="19" t="s">
        <v>415</v>
      </c>
      <c r="BM1316" s="19" t="s">
        <v>2007</v>
      </c>
    </row>
    <row r="1317" spans="2:65" s="13" customFormat="1" x14ac:dyDescent="0.3">
      <c r="B1317" s="225"/>
      <c r="C1317" s="226"/>
      <c r="D1317" s="247" t="s">
        <v>417</v>
      </c>
      <c r="E1317" s="251" t="s">
        <v>36</v>
      </c>
      <c r="F1317" s="252" t="s">
        <v>2008</v>
      </c>
      <c r="G1317" s="226"/>
      <c r="H1317" s="253">
        <v>1</v>
      </c>
      <c r="I1317" s="230"/>
      <c r="J1317" s="226"/>
      <c r="K1317" s="226"/>
      <c r="L1317" s="231"/>
      <c r="M1317" s="232"/>
      <c r="N1317" s="233"/>
      <c r="O1317" s="233"/>
      <c r="P1317" s="233"/>
      <c r="Q1317" s="233"/>
      <c r="R1317" s="233"/>
      <c r="S1317" s="233"/>
      <c r="T1317" s="234"/>
      <c r="AT1317" s="235" t="s">
        <v>417</v>
      </c>
      <c r="AU1317" s="235" t="s">
        <v>87</v>
      </c>
      <c r="AV1317" s="13" t="s">
        <v>87</v>
      </c>
      <c r="AW1317" s="13" t="s">
        <v>43</v>
      </c>
      <c r="AX1317" s="13" t="s">
        <v>23</v>
      </c>
      <c r="AY1317" s="235" t="s">
        <v>406</v>
      </c>
    </row>
    <row r="1318" spans="2:65" s="1" customFormat="1" ht="22.5" customHeight="1" x14ac:dyDescent="0.3">
      <c r="B1318" s="37"/>
      <c r="C1318" s="201" t="s">
        <v>2009</v>
      </c>
      <c r="D1318" s="201" t="s">
        <v>410</v>
      </c>
      <c r="E1318" s="202" t="s">
        <v>2010</v>
      </c>
      <c r="F1318" s="203" t="s">
        <v>2011</v>
      </c>
      <c r="G1318" s="204" t="s">
        <v>413</v>
      </c>
      <c r="H1318" s="205">
        <v>10.997</v>
      </c>
      <c r="I1318" s="206"/>
      <c r="J1318" s="207">
        <f>ROUND(I1318*H1318,2)</f>
        <v>0</v>
      </c>
      <c r="K1318" s="203" t="s">
        <v>36</v>
      </c>
      <c r="L1318" s="57"/>
      <c r="M1318" s="208" t="s">
        <v>36</v>
      </c>
      <c r="N1318" s="209" t="s">
        <v>50</v>
      </c>
      <c r="O1318" s="38"/>
      <c r="P1318" s="210">
        <f>O1318*H1318</f>
        <v>0</v>
      </c>
      <c r="Q1318" s="210">
        <v>0</v>
      </c>
      <c r="R1318" s="210">
        <f>Q1318*H1318</f>
        <v>0</v>
      </c>
      <c r="S1318" s="210">
        <v>0</v>
      </c>
      <c r="T1318" s="211">
        <f>S1318*H1318</f>
        <v>0</v>
      </c>
      <c r="AR1318" s="19" t="s">
        <v>415</v>
      </c>
      <c r="AT1318" s="19" t="s">
        <v>410</v>
      </c>
      <c r="AU1318" s="19" t="s">
        <v>87</v>
      </c>
      <c r="AY1318" s="19" t="s">
        <v>406</v>
      </c>
      <c r="BE1318" s="212">
        <f>IF(N1318="základní",J1318,0)</f>
        <v>0</v>
      </c>
      <c r="BF1318" s="212">
        <f>IF(N1318="snížená",J1318,0)</f>
        <v>0</v>
      </c>
      <c r="BG1318" s="212">
        <f>IF(N1318="zákl. přenesená",J1318,0)</f>
        <v>0</v>
      </c>
      <c r="BH1318" s="212">
        <f>IF(N1318="sníž. přenesená",J1318,0)</f>
        <v>0</v>
      </c>
      <c r="BI1318" s="212">
        <f>IF(N1318="nulová",J1318,0)</f>
        <v>0</v>
      </c>
      <c r="BJ1318" s="19" t="s">
        <v>23</v>
      </c>
      <c r="BK1318" s="212">
        <f>ROUND(I1318*H1318,2)</f>
        <v>0</v>
      </c>
      <c r="BL1318" s="19" t="s">
        <v>415</v>
      </c>
      <c r="BM1318" s="19" t="s">
        <v>2012</v>
      </c>
    </row>
    <row r="1319" spans="2:65" s="12" customFormat="1" x14ac:dyDescent="0.3">
      <c r="B1319" s="213"/>
      <c r="C1319" s="214"/>
      <c r="D1319" s="215" t="s">
        <v>417</v>
      </c>
      <c r="E1319" s="216" t="s">
        <v>36</v>
      </c>
      <c r="F1319" s="217" t="s">
        <v>2013</v>
      </c>
      <c r="G1319" s="214"/>
      <c r="H1319" s="218" t="s">
        <v>36</v>
      </c>
      <c r="I1319" s="219"/>
      <c r="J1319" s="214"/>
      <c r="K1319" s="214"/>
      <c r="L1319" s="220"/>
      <c r="M1319" s="221"/>
      <c r="N1319" s="222"/>
      <c r="O1319" s="222"/>
      <c r="P1319" s="222"/>
      <c r="Q1319" s="222"/>
      <c r="R1319" s="222"/>
      <c r="S1319" s="222"/>
      <c r="T1319" s="223"/>
      <c r="AT1319" s="224" t="s">
        <v>417</v>
      </c>
      <c r="AU1319" s="224" t="s">
        <v>87</v>
      </c>
      <c r="AV1319" s="12" t="s">
        <v>23</v>
      </c>
      <c r="AW1319" s="12" t="s">
        <v>43</v>
      </c>
      <c r="AX1319" s="12" t="s">
        <v>79</v>
      </c>
      <c r="AY1319" s="224" t="s">
        <v>406</v>
      </c>
    </row>
    <row r="1320" spans="2:65" s="12" customFormat="1" x14ac:dyDescent="0.3">
      <c r="B1320" s="213"/>
      <c r="C1320" s="214"/>
      <c r="D1320" s="215" t="s">
        <v>417</v>
      </c>
      <c r="E1320" s="216" t="s">
        <v>36</v>
      </c>
      <c r="F1320" s="217" t="s">
        <v>967</v>
      </c>
      <c r="G1320" s="214"/>
      <c r="H1320" s="218" t="s">
        <v>36</v>
      </c>
      <c r="I1320" s="219"/>
      <c r="J1320" s="214"/>
      <c r="K1320" s="214"/>
      <c r="L1320" s="220"/>
      <c r="M1320" s="221"/>
      <c r="N1320" s="222"/>
      <c r="O1320" s="222"/>
      <c r="P1320" s="222"/>
      <c r="Q1320" s="222"/>
      <c r="R1320" s="222"/>
      <c r="S1320" s="222"/>
      <c r="T1320" s="223"/>
      <c r="AT1320" s="224" t="s">
        <v>417</v>
      </c>
      <c r="AU1320" s="224" t="s">
        <v>87</v>
      </c>
      <c r="AV1320" s="12" t="s">
        <v>23</v>
      </c>
      <c r="AW1320" s="12" t="s">
        <v>43</v>
      </c>
      <c r="AX1320" s="12" t="s">
        <v>79</v>
      </c>
      <c r="AY1320" s="224" t="s">
        <v>406</v>
      </c>
    </row>
    <row r="1321" spans="2:65" s="13" customFormat="1" x14ac:dyDescent="0.3">
      <c r="B1321" s="225"/>
      <c r="C1321" s="226"/>
      <c r="D1321" s="215" t="s">
        <v>417</v>
      </c>
      <c r="E1321" s="227" t="s">
        <v>36</v>
      </c>
      <c r="F1321" s="228" t="s">
        <v>2014</v>
      </c>
      <c r="G1321" s="226"/>
      <c r="H1321" s="229">
        <v>1.373</v>
      </c>
      <c r="I1321" s="230"/>
      <c r="J1321" s="226"/>
      <c r="K1321" s="226"/>
      <c r="L1321" s="231"/>
      <c r="M1321" s="232"/>
      <c r="N1321" s="233"/>
      <c r="O1321" s="233"/>
      <c r="P1321" s="233"/>
      <c r="Q1321" s="233"/>
      <c r="R1321" s="233"/>
      <c r="S1321" s="233"/>
      <c r="T1321" s="234"/>
      <c r="AT1321" s="235" t="s">
        <v>417</v>
      </c>
      <c r="AU1321" s="235" t="s">
        <v>87</v>
      </c>
      <c r="AV1321" s="13" t="s">
        <v>87</v>
      </c>
      <c r="AW1321" s="13" t="s">
        <v>43</v>
      </c>
      <c r="AX1321" s="13" t="s">
        <v>79</v>
      </c>
      <c r="AY1321" s="235" t="s">
        <v>406</v>
      </c>
    </row>
    <row r="1322" spans="2:65" s="13" customFormat="1" x14ac:dyDescent="0.3">
      <c r="B1322" s="225"/>
      <c r="C1322" s="226"/>
      <c r="D1322" s="215" t="s">
        <v>417</v>
      </c>
      <c r="E1322" s="227" t="s">
        <v>36</v>
      </c>
      <c r="F1322" s="228" t="s">
        <v>2015</v>
      </c>
      <c r="G1322" s="226"/>
      <c r="H1322" s="229">
        <v>3.2559999999999998</v>
      </c>
      <c r="I1322" s="230"/>
      <c r="J1322" s="226"/>
      <c r="K1322" s="226"/>
      <c r="L1322" s="231"/>
      <c r="M1322" s="232"/>
      <c r="N1322" s="233"/>
      <c r="O1322" s="233"/>
      <c r="P1322" s="233"/>
      <c r="Q1322" s="233"/>
      <c r="R1322" s="233"/>
      <c r="S1322" s="233"/>
      <c r="T1322" s="234"/>
      <c r="AT1322" s="235" t="s">
        <v>417</v>
      </c>
      <c r="AU1322" s="235" t="s">
        <v>87</v>
      </c>
      <c r="AV1322" s="13" t="s">
        <v>87</v>
      </c>
      <c r="AW1322" s="13" t="s">
        <v>43</v>
      </c>
      <c r="AX1322" s="13" t="s">
        <v>79</v>
      </c>
      <c r="AY1322" s="235" t="s">
        <v>406</v>
      </c>
    </row>
    <row r="1323" spans="2:65" s="13" customFormat="1" x14ac:dyDescent="0.3">
      <c r="B1323" s="225"/>
      <c r="C1323" s="226"/>
      <c r="D1323" s="215" t="s">
        <v>417</v>
      </c>
      <c r="E1323" s="227" t="s">
        <v>36</v>
      </c>
      <c r="F1323" s="228" t="s">
        <v>2016</v>
      </c>
      <c r="G1323" s="226"/>
      <c r="H1323" s="229">
        <v>-0.90600000000000003</v>
      </c>
      <c r="I1323" s="230"/>
      <c r="J1323" s="226"/>
      <c r="K1323" s="226"/>
      <c r="L1323" s="231"/>
      <c r="M1323" s="232"/>
      <c r="N1323" s="233"/>
      <c r="O1323" s="233"/>
      <c r="P1323" s="233"/>
      <c r="Q1323" s="233"/>
      <c r="R1323" s="233"/>
      <c r="S1323" s="233"/>
      <c r="T1323" s="234"/>
      <c r="AT1323" s="235" t="s">
        <v>417</v>
      </c>
      <c r="AU1323" s="235" t="s">
        <v>87</v>
      </c>
      <c r="AV1323" s="13" t="s">
        <v>87</v>
      </c>
      <c r="AW1323" s="13" t="s">
        <v>43</v>
      </c>
      <c r="AX1323" s="13" t="s">
        <v>79</v>
      </c>
      <c r="AY1323" s="235" t="s">
        <v>406</v>
      </c>
    </row>
    <row r="1324" spans="2:65" s="13" customFormat="1" x14ac:dyDescent="0.3">
      <c r="B1324" s="225"/>
      <c r="C1324" s="226"/>
      <c r="D1324" s="215" t="s">
        <v>417</v>
      </c>
      <c r="E1324" s="227" t="s">
        <v>36</v>
      </c>
      <c r="F1324" s="228" t="s">
        <v>2017</v>
      </c>
      <c r="G1324" s="226"/>
      <c r="H1324" s="229">
        <v>-0.55200000000000005</v>
      </c>
      <c r="I1324" s="230"/>
      <c r="J1324" s="226"/>
      <c r="K1324" s="226"/>
      <c r="L1324" s="231"/>
      <c r="M1324" s="232"/>
      <c r="N1324" s="233"/>
      <c r="O1324" s="233"/>
      <c r="P1324" s="233"/>
      <c r="Q1324" s="233"/>
      <c r="R1324" s="233"/>
      <c r="S1324" s="233"/>
      <c r="T1324" s="234"/>
      <c r="AT1324" s="235" t="s">
        <v>417</v>
      </c>
      <c r="AU1324" s="235" t="s">
        <v>87</v>
      </c>
      <c r="AV1324" s="13" t="s">
        <v>87</v>
      </c>
      <c r="AW1324" s="13" t="s">
        <v>43</v>
      </c>
      <c r="AX1324" s="13" t="s">
        <v>79</v>
      </c>
      <c r="AY1324" s="235" t="s">
        <v>406</v>
      </c>
    </row>
    <row r="1325" spans="2:65" s="13" customFormat="1" x14ac:dyDescent="0.3">
      <c r="B1325" s="225"/>
      <c r="C1325" s="226"/>
      <c r="D1325" s="215" t="s">
        <v>417</v>
      </c>
      <c r="E1325" s="227" t="s">
        <v>36</v>
      </c>
      <c r="F1325" s="228" t="s">
        <v>2018</v>
      </c>
      <c r="G1325" s="226"/>
      <c r="H1325" s="229">
        <v>-4.4999999999999998E-2</v>
      </c>
      <c r="I1325" s="230"/>
      <c r="J1325" s="226"/>
      <c r="K1325" s="226"/>
      <c r="L1325" s="231"/>
      <c r="M1325" s="232"/>
      <c r="N1325" s="233"/>
      <c r="O1325" s="233"/>
      <c r="P1325" s="233"/>
      <c r="Q1325" s="233"/>
      <c r="R1325" s="233"/>
      <c r="S1325" s="233"/>
      <c r="T1325" s="234"/>
      <c r="AT1325" s="235" t="s">
        <v>417</v>
      </c>
      <c r="AU1325" s="235" t="s">
        <v>87</v>
      </c>
      <c r="AV1325" s="13" t="s">
        <v>87</v>
      </c>
      <c r="AW1325" s="13" t="s">
        <v>43</v>
      </c>
      <c r="AX1325" s="13" t="s">
        <v>79</v>
      </c>
      <c r="AY1325" s="235" t="s">
        <v>406</v>
      </c>
    </row>
    <row r="1326" spans="2:65" s="13" customFormat="1" x14ac:dyDescent="0.3">
      <c r="B1326" s="225"/>
      <c r="C1326" s="226"/>
      <c r="D1326" s="215" t="s">
        <v>417</v>
      </c>
      <c r="E1326" s="227" t="s">
        <v>36</v>
      </c>
      <c r="F1326" s="228" t="s">
        <v>2019</v>
      </c>
      <c r="G1326" s="226"/>
      <c r="H1326" s="229">
        <v>-6.7000000000000004E-2</v>
      </c>
      <c r="I1326" s="230"/>
      <c r="J1326" s="226"/>
      <c r="K1326" s="226"/>
      <c r="L1326" s="231"/>
      <c r="M1326" s="232"/>
      <c r="N1326" s="233"/>
      <c r="O1326" s="233"/>
      <c r="P1326" s="233"/>
      <c r="Q1326" s="233"/>
      <c r="R1326" s="233"/>
      <c r="S1326" s="233"/>
      <c r="T1326" s="234"/>
      <c r="AT1326" s="235" t="s">
        <v>417</v>
      </c>
      <c r="AU1326" s="235" t="s">
        <v>87</v>
      </c>
      <c r="AV1326" s="13" t="s">
        <v>87</v>
      </c>
      <c r="AW1326" s="13" t="s">
        <v>43</v>
      </c>
      <c r="AX1326" s="13" t="s">
        <v>79</v>
      </c>
      <c r="AY1326" s="235" t="s">
        <v>406</v>
      </c>
    </row>
    <row r="1327" spans="2:65" s="12" customFormat="1" x14ac:dyDescent="0.3">
      <c r="B1327" s="213"/>
      <c r="C1327" s="214"/>
      <c r="D1327" s="215" t="s">
        <v>417</v>
      </c>
      <c r="E1327" s="216" t="s">
        <v>36</v>
      </c>
      <c r="F1327" s="217" t="s">
        <v>1065</v>
      </c>
      <c r="G1327" s="214"/>
      <c r="H1327" s="218" t="s">
        <v>36</v>
      </c>
      <c r="I1327" s="219"/>
      <c r="J1327" s="214"/>
      <c r="K1327" s="214"/>
      <c r="L1327" s="220"/>
      <c r="M1327" s="221"/>
      <c r="N1327" s="222"/>
      <c r="O1327" s="222"/>
      <c r="P1327" s="222"/>
      <c r="Q1327" s="222"/>
      <c r="R1327" s="222"/>
      <c r="S1327" s="222"/>
      <c r="T1327" s="223"/>
      <c r="AT1327" s="224" t="s">
        <v>417</v>
      </c>
      <c r="AU1327" s="224" t="s">
        <v>87</v>
      </c>
      <c r="AV1327" s="12" t="s">
        <v>23</v>
      </c>
      <c r="AW1327" s="12" t="s">
        <v>43</v>
      </c>
      <c r="AX1327" s="12" t="s">
        <v>79</v>
      </c>
      <c r="AY1327" s="224" t="s">
        <v>406</v>
      </c>
    </row>
    <row r="1328" spans="2:65" s="13" customFormat="1" x14ac:dyDescent="0.3">
      <c r="B1328" s="225"/>
      <c r="C1328" s="226"/>
      <c r="D1328" s="215" t="s">
        <v>417</v>
      </c>
      <c r="E1328" s="227" t="s">
        <v>36</v>
      </c>
      <c r="F1328" s="228" t="s">
        <v>2014</v>
      </c>
      <c r="G1328" s="226"/>
      <c r="H1328" s="229">
        <v>1.373</v>
      </c>
      <c r="I1328" s="230"/>
      <c r="J1328" s="226"/>
      <c r="K1328" s="226"/>
      <c r="L1328" s="231"/>
      <c r="M1328" s="232"/>
      <c r="N1328" s="233"/>
      <c r="O1328" s="233"/>
      <c r="P1328" s="233"/>
      <c r="Q1328" s="233"/>
      <c r="R1328" s="233"/>
      <c r="S1328" s="233"/>
      <c r="T1328" s="234"/>
      <c r="AT1328" s="235" t="s">
        <v>417</v>
      </c>
      <c r="AU1328" s="235" t="s">
        <v>87</v>
      </c>
      <c r="AV1328" s="13" t="s">
        <v>87</v>
      </c>
      <c r="AW1328" s="13" t="s">
        <v>43</v>
      </c>
      <c r="AX1328" s="13" t="s">
        <v>79</v>
      </c>
      <c r="AY1328" s="235" t="s">
        <v>406</v>
      </c>
    </row>
    <row r="1329" spans="2:51" s="13" customFormat="1" x14ac:dyDescent="0.3">
      <c r="B1329" s="225"/>
      <c r="C1329" s="226"/>
      <c r="D1329" s="215" t="s">
        <v>417</v>
      </c>
      <c r="E1329" s="227" t="s">
        <v>36</v>
      </c>
      <c r="F1329" s="228" t="s">
        <v>2020</v>
      </c>
      <c r="G1329" s="226"/>
      <c r="H1329" s="229">
        <v>2.637</v>
      </c>
      <c r="I1329" s="230"/>
      <c r="J1329" s="226"/>
      <c r="K1329" s="226"/>
      <c r="L1329" s="231"/>
      <c r="M1329" s="232"/>
      <c r="N1329" s="233"/>
      <c r="O1329" s="233"/>
      <c r="P1329" s="233"/>
      <c r="Q1329" s="233"/>
      <c r="R1329" s="233"/>
      <c r="S1329" s="233"/>
      <c r="T1329" s="234"/>
      <c r="AT1329" s="235" t="s">
        <v>417</v>
      </c>
      <c r="AU1329" s="235" t="s">
        <v>87</v>
      </c>
      <c r="AV1329" s="13" t="s">
        <v>87</v>
      </c>
      <c r="AW1329" s="13" t="s">
        <v>43</v>
      </c>
      <c r="AX1329" s="13" t="s">
        <v>79</v>
      </c>
      <c r="AY1329" s="235" t="s">
        <v>406</v>
      </c>
    </row>
    <row r="1330" spans="2:51" s="13" customFormat="1" x14ac:dyDescent="0.3">
      <c r="B1330" s="225"/>
      <c r="C1330" s="226"/>
      <c r="D1330" s="215" t="s">
        <v>417</v>
      </c>
      <c r="E1330" s="227" t="s">
        <v>36</v>
      </c>
      <c r="F1330" s="228" t="s">
        <v>2021</v>
      </c>
      <c r="G1330" s="226"/>
      <c r="H1330" s="229">
        <v>-0.71299999999999997</v>
      </c>
      <c r="I1330" s="230"/>
      <c r="J1330" s="226"/>
      <c r="K1330" s="226"/>
      <c r="L1330" s="231"/>
      <c r="M1330" s="232"/>
      <c r="N1330" s="233"/>
      <c r="O1330" s="233"/>
      <c r="P1330" s="233"/>
      <c r="Q1330" s="233"/>
      <c r="R1330" s="233"/>
      <c r="S1330" s="233"/>
      <c r="T1330" s="234"/>
      <c r="AT1330" s="235" t="s">
        <v>417</v>
      </c>
      <c r="AU1330" s="235" t="s">
        <v>87</v>
      </c>
      <c r="AV1330" s="13" t="s">
        <v>87</v>
      </c>
      <c r="AW1330" s="13" t="s">
        <v>43</v>
      </c>
      <c r="AX1330" s="13" t="s">
        <v>79</v>
      </c>
      <c r="AY1330" s="235" t="s">
        <v>406</v>
      </c>
    </row>
    <row r="1331" spans="2:51" s="13" customFormat="1" x14ac:dyDescent="0.3">
      <c r="B1331" s="225"/>
      <c r="C1331" s="226"/>
      <c r="D1331" s="215" t="s">
        <v>417</v>
      </c>
      <c r="E1331" s="227" t="s">
        <v>36</v>
      </c>
      <c r="F1331" s="228" t="s">
        <v>2017</v>
      </c>
      <c r="G1331" s="226"/>
      <c r="H1331" s="229">
        <v>-0.55200000000000005</v>
      </c>
      <c r="I1331" s="230"/>
      <c r="J1331" s="226"/>
      <c r="K1331" s="226"/>
      <c r="L1331" s="231"/>
      <c r="M1331" s="232"/>
      <c r="N1331" s="233"/>
      <c r="O1331" s="233"/>
      <c r="P1331" s="233"/>
      <c r="Q1331" s="233"/>
      <c r="R1331" s="233"/>
      <c r="S1331" s="233"/>
      <c r="T1331" s="234"/>
      <c r="AT1331" s="235" t="s">
        <v>417</v>
      </c>
      <c r="AU1331" s="235" t="s">
        <v>87</v>
      </c>
      <c r="AV1331" s="13" t="s">
        <v>87</v>
      </c>
      <c r="AW1331" s="13" t="s">
        <v>43</v>
      </c>
      <c r="AX1331" s="13" t="s">
        <v>79</v>
      </c>
      <c r="AY1331" s="235" t="s">
        <v>406</v>
      </c>
    </row>
    <row r="1332" spans="2:51" s="13" customFormat="1" x14ac:dyDescent="0.3">
      <c r="B1332" s="225"/>
      <c r="C1332" s="226"/>
      <c r="D1332" s="215" t="s">
        <v>417</v>
      </c>
      <c r="E1332" s="227" t="s">
        <v>36</v>
      </c>
      <c r="F1332" s="228" t="s">
        <v>2022</v>
      </c>
      <c r="G1332" s="226"/>
      <c r="H1332" s="229">
        <v>0</v>
      </c>
      <c r="I1332" s="230"/>
      <c r="J1332" s="226"/>
      <c r="K1332" s="226"/>
      <c r="L1332" s="231"/>
      <c r="M1332" s="232"/>
      <c r="N1332" s="233"/>
      <c r="O1332" s="233"/>
      <c r="P1332" s="233"/>
      <c r="Q1332" s="233"/>
      <c r="R1332" s="233"/>
      <c r="S1332" s="233"/>
      <c r="T1332" s="234"/>
      <c r="AT1332" s="235" t="s">
        <v>417</v>
      </c>
      <c r="AU1332" s="235" t="s">
        <v>87</v>
      </c>
      <c r="AV1332" s="13" t="s">
        <v>87</v>
      </c>
      <c r="AW1332" s="13" t="s">
        <v>43</v>
      </c>
      <c r="AX1332" s="13" t="s">
        <v>79</v>
      </c>
      <c r="AY1332" s="235" t="s">
        <v>406</v>
      </c>
    </row>
    <row r="1333" spans="2:51" s="13" customFormat="1" x14ac:dyDescent="0.3">
      <c r="B1333" s="225"/>
      <c r="C1333" s="226"/>
      <c r="D1333" s="215" t="s">
        <v>417</v>
      </c>
      <c r="E1333" s="227" t="s">
        <v>36</v>
      </c>
      <c r="F1333" s="228" t="s">
        <v>2019</v>
      </c>
      <c r="G1333" s="226"/>
      <c r="H1333" s="229">
        <v>-6.7000000000000004E-2</v>
      </c>
      <c r="I1333" s="230"/>
      <c r="J1333" s="226"/>
      <c r="K1333" s="226"/>
      <c r="L1333" s="231"/>
      <c r="M1333" s="232"/>
      <c r="N1333" s="233"/>
      <c r="O1333" s="233"/>
      <c r="P1333" s="233"/>
      <c r="Q1333" s="233"/>
      <c r="R1333" s="233"/>
      <c r="S1333" s="233"/>
      <c r="T1333" s="234"/>
      <c r="AT1333" s="235" t="s">
        <v>417</v>
      </c>
      <c r="AU1333" s="235" t="s">
        <v>87</v>
      </c>
      <c r="AV1333" s="13" t="s">
        <v>87</v>
      </c>
      <c r="AW1333" s="13" t="s">
        <v>43</v>
      </c>
      <c r="AX1333" s="13" t="s">
        <v>79</v>
      </c>
      <c r="AY1333" s="235" t="s">
        <v>406</v>
      </c>
    </row>
    <row r="1334" spans="2:51" s="12" customFormat="1" x14ac:dyDescent="0.3">
      <c r="B1334" s="213"/>
      <c r="C1334" s="214"/>
      <c r="D1334" s="215" t="s">
        <v>417</v>
      </c>
      <c r="E1334" s="216" t="s">
        <v>36</v>
      </c>
      <c r="F1334" s="217" t="s">
        <v>1071</v>
      </c>
      <c r="G1334" s="214"/>
      <c r="H1334" s="218" t="s">
        <v>36</v>
      </c>
      <c r="I1334" s="219"/>
      <c r="J1334" s="214"/>
      <c r="K1334" s="214"/>
      <c r="L1334" s="220"/>
      <c r="M1334" s="221"/>
      <c r="N1334" s="222"/>
      <c r="O1334" s="222"/>
      <c r="P1334" s="222"/>
      <c r="Q1334" s="222"/>
      <c r="R1334" s="222"/>
      <c r="S1334" s="222"/>
      <c r="T1334" s="223"/>
      <c r="AT1334" s="224" t="s">
        <v>417</v>
      </c>
      <c r="AU1334" s="224" t="s">
        <v>87</v>
      </c>
      <c r="AV1334" s="12" t="s">
        <v>23</v>
      </c>
      <c r="AW1334" s="12" t="s">
        <v>43</v>
      </c>
      <c r="AX1334" s="12" t="s">
        <v>79</v>
      </c>
      <c r="AY1334" s="224" t="s">
        <v>406</v>
      </c>
    </row>
    <row r="1335" spans="2:51" s="13" customFormat="1" x14ac:dyDescent="0.3">
      <c r="B1335" s="225"/>
      <c r="C1335" s="226"/>
      <c r="D1335" s="215" t="s">
        <v>417</v>
      </c>
      <c r="E1335" s="227" t="s">
        <v>36</v>
      </c>
      <c r="F1335" s="228" t="s">
        <v>2014</v>
      </c>
      <c r="G1335" s="226"/>
      <c r="H1335" s="229">
        <v>1.373</v>
      </c>
      <c r="I1335" s="230"/>
      <c r="J1335" s="226"/>
      <c r="K1335" s="226"/>
      <c r="L1335" s="231"/>
      <c r="M1335" s="232"/>
      <c r="N1335" s="233"/>
      <c r="O1335" s="233"/>
      <c r="P1335" s="233"/>
      <c r="Q1335" s="233"/>
      <c r="R1335" s="233"/>
      <c r="S1335" s="233"/>
      <c r="T1335" s="234"/>
      <c r="AT1335" s="235" t="s">
        <v>417</v>
      </c>
      <c r="AU1335" s="235" t="s">
        <v>87</v>
      </c>
      <c r="AV1335" s="13" t="s">
        <v>87</v>
      </c>
      <c r="AW1335" s="13" t="s">
        <v>43</v>
      </c>
      <c r="AX1335" s="13" t="s">
        <v>79</v>
      </c>
      <c r="AY1335" s="235" t="s">
        <v>406</v>
      </c>
    </row>
    <row r="1336" spans="2:51" s="13" customFormat="1" x14ac:dyDescent="0.3">
      <c r="B1336" s="225"/>
      <c r="C1336" s="226"/>
      <c r="D1336" s="215" t="s">
        <v>417</v>
      </c>
      <c r="E1336" s="227" t="s">
        <v>36</v>
      </c>
      <c r="F1336" s="228" t="s">
        <v>2023</v>
      </c>
      <c r="G1336" s="226"/>
      <c r="H1336" s="229">
        <v>2.4580000000000002</v>
      </c>
      <c r="I1336" s="230"/>
      <c r="J1336" s="226"/>
      <c r="K1336" s="226"/>
      <c r="L1336" s="231"/>
      <c r="M1336" s="232"/>
      <c r="N1336" s="233"/>
      <c r="O1336" s="233"/>
      <c r="P1336" s="233"/>
      <c r="Q1336" s="233"/>
      <c r="R1336" s="233"/>
      <c r="S1336" s="233"/>
      <c r="T1336" s="234"/>
      <c r="AT1336" s="235" t="s">
        <v>417</v>
      </c>
      <c r="AU1336" s="235" t="s">
        <v>87</v>
      </c>
      <c r="AV1336" s="13" t="s">
        <v>87</v>
      </c>
      <c r="AW1336" s="13" t="s">
        <v>43</v>
      </c>
      <c r="AX1336" s="13" t="s">
        <v>79</v>
      </c>
      <c r="AY1336" s="235" t="s">
        <v>406</v>
      </c>
    </row>
    <row r="1337" spans="2:51" s="13" customFormat="1" x14ac:dyDescent="0.3">
      <c r="B1337" s="225"/>
      <c r="C1337" s="226"/>
      <c r="D1337" s="215" t="s">
        <v>417</v>
      </c>
      <c r="E1337" s="227" t="s">
        <v>36</v>
      </c>
      <c r="F1337" s="228" t="s">
        <v>2024</v>
      </c>
      <c r="G1337" s="226"/>
      <c r="H1337" s="229">
        <v>-0.57999999999999996</v>
      </c>
      <c r="I1337" s="230"/>
      <c r="J1337" s="226"/>
      <c r="K1337" s="226"/>
      <c r="L1337" s="231"/>
      <c r="M1337" s="232"/>
      <c r="N1337" s="233"/>
      <c r="O1337" s="233"/>
      <c r="P1337" s="233"/>
      <c r="Q1337" s="233"/>
      <c r="R1337" s="233"/>
      <c r="S1337" s="233"/>
      <c r="T1337" s="234"/>
      <c r="AT1337" s="235" t="s">
        <v>417</v>
      </c>
      <c r="AU1337" s="235" t="s">
        <v>87</v>
      </c>
      <c r="AV1337" s="13" t="s">
        <v>87</v>
      </c>
      <c r="AW1337" s="13" t="s">
        <v>43</v>
      </c>
      <c r="AX1337" s="13" t="s">
        <v>79</v>
      </c>
      <c r="AY1337" s="235" t="s">
        <v>406</v>
      </c>
    </row>
    <row r="1338" spans="2:51" s="13" customFormat="1" x14ac:dyDescent="0.3">
      <c r="B1338" s="225"/>
      <c r="C1338" s="226"/>
      <c r="D1338" s="215" t="s">
        <v>417</v>
      </c>
      <c r="E1338" s="227" t="s">
        <v>36</v>
      </c>
      <c r="F1338" s="228" t="s">
        <v>2017</v>
      </c>
      <c r="G1338" s="226"/>
      <c r="H1338" s="229">
        <v>-0.55200000000000005</v>
      </c>
      <c r="I1338" s="230"/>
      <c r="J1338" s="226"/>
      <c r="K1338" s="226"/>
      <c r="L1338" s="231"/>
      <c r="M1338" s="232"/>
      <c r="N1338" s="233"/>
      <c r="O1338" s="233"/>
      <c r="P1338" s="233"/>
      <c r="Q1338" s="233"/>
      <c r="R1338" s="233"/>
      <c r="S1338" s="233"/>
      <c r="T1338" s="234"/>
      <c r="AT1338" s="235" t="s">
        <v>417</v>
      </c>
      <c r="AU1338" s="235" t="s">
        <v>87</v>
      </c>
      <c r="AV1338" s="13" t="s">
        <v>87</v>
      </c>
      <c r="AW1338" s="13" t="s">
        <v>43</v>
      </c>
      <c r="AX1338" s="13" t="s">
        <v>79</v>
      </c>
      <c r="AY1338" s="235" t="s">
        <v>406</v>
      </c>
    </row>
    <row r="1339" spans="2:51" s="13" customFormat="1" x14ac:dyDescent="0.3">
      <c r="B1339" s="225"/>
      <c r="C1339" s="226"/>
      <c r="D1339" s="215" t="s">
        <v>417</v>
      </c>
      <c r="E1339" s="227" t="s">
        <v>36</v>
      </c>
      <c r="F1339" s="228" t="s">
        <v>2025</v>
      </c>
      <c r="G1339" s="226"/>
      <c r="H1339" s="229">
        <v>-2.1999999999999999E-2</v>
      </c>
      <c r="I1339" s="230"/>
      <c r="J1339" s="226"/>
      <c r="K1339" s="226"/>
      <c r="L1339" s="231"/>
      <c r="M1339" s="232"/>
      <c r="N1339" s="233"/>
      <c r="O1339" s="233"/>
      <c r="P1339" s="233"/>
      <c r="Q1339" s="233"/>
      <c r="R1339" s="233"/>
      <c r="S1339" s="233"/>
      <c r="T1339" s="234"/>
      <c r="AT1339" s="235" t="s">
        <v>417</v>
      </c>
      <c r="AU1339" s="235" t="s">
        <v>87</v>
      </c>
      <c r="AV1339" s="13" t="s">
        <v>87</v>
      </c>
      <c r="AW1339" s="13" t="s">
        <v>43</v>
      </c>
      <c r="AX1339" s="13" t="s">
        <v>79</v>
      </c>
      <c r="AY1339" s="235" t="s">
        <v>406</v>
      </c>
    </row>
    <row r="1340" spans="2:51" s="13" customFormat="1" x14ac:dyDescent="0.3">
      <c r="B1340" s="225"/>
      <c r="C1340" s="226"/>
      <c r="D1340" s="215" t="s">
        <v>417</v>
      </c>
      <c r="E1340" s="227" t="s">
        <v>36</v>
      </c>
      <c r="F1340" s="228" t="s">
        <v>2019</v>
      </c>
      <c r="G1340" s="226"/>
      <c r="H1340" s="229">
        <v>-6.7000000000000004E-2</v>
      </c>
      <c r="I1340" s="230"/>
      <c r="J1340" s="226"/>
      <c r="K1340" s="226"/>
      <c r="L1340" s="231"/>
      <c r="M1340" s="232"/>
      <c r="N1340" s="233"/>
      <c r="O1340" s="233"/>
      <c r="P1340" s="233"/>
      <c r="Q1340" s="233"/>
      <c r="R1340" s="233"/>
      <c r="S1340" s="233"/>
      <c r="T1340" s="234"/>
      <c r="AT1340" s="235" t="s">
        <v>417</v>
      </c>
      <c r="AU1340" s="235" t="s">
        <v>87</v>
      </c>
      <c r="AV1340" s="13" t="s">
        <v>87</v>
      </c>
      <c r="AW1340" s="13" t="s">
        <v>43</v>
      </c>
      <c r="AX1340" s="13" t="s">
        <v>79</v>
      </c>
      <c r="AY1340" s="235" t="s">
        <v>406</v>
      </c>
    </row>
    <row r="1341" spans="2:51" s="12" customFormat="1" x14ac:dyDescent="0.3">
      <c r="B1341" s="213"/>
      <c r="C1341" s="214"/>
      <c r="D1341" s="215" t="s">
        <v>417</v>
      </c>
      <c r="E1341" s="216" t="s">
        <v>36</v>
      </c>
      <c r="F1341" s="217" t="s">
        <v>1074</v>
      </c>
      <c r="G1341" s="214"/>
      <c r="H1341" s="218" t="s">
        <v>36</v>
      </c>
      <c r="I1341" s="219"/>
      <c r="J1341" s="214"/>
      <c r="K1341" s="214"/>
      <c r="L1341" s="220"/>
      <c r="M1341" s="221"/>
      <c r="N1341" s="222"/>
      <c r="O1341" s="222"/>
      <c r="P1341" s="222"/>
      <c r="Q1341" s="222"/>
      <c r="R1341" s="222"/>
      <c r="S1341" s="222"/>
      <c r="T1341" s="223"/>
      <c r="AT1341" s="224" t="s">
        <v>417</v>
      </c>
      <c r="AU1341" s="224" t="s">
        <v>87</v>
      </c>
      <c r="AV1341" s="12" t="s">
        <v>23</v>
      </c>
      <c r="AW1341" s="12" t="s">
        <v>43</v>
      </c>
      <c r="AX1341" s="12" t="s">
        <v>79</v>
      </c>
      <c r="AY1341" s="224" t="s">
        <v>406</v>
      </c>
    </row>
    <row r="1342" spans="2:51" s="13" customFormat="1" x14ac:dyDescent="0.3">
      <c r="B1342" s="225"/>
      <c r="C1342" s="226"/>
      <c r="D1342" s="215" t="s">
        <v>417</v>
      </c>
      <c r="E1342" s="227" t="s">
        <v>36</v>
      </c>
      <c r="F1342" s="228" t="s">
        <v>2014</v>
      </c>
      <c r="G1342" s="226"/>
      <c r="H1342" s="229">
        <v>1.373</v>
      </c>
      <c r="I1342" s="230"/>
      <c r="J1342" s="226"/>
      <c r="K1342" s="226"/>
      <c r="L1342" s="231"/>
      <c r="M1342" s="232"/>
      <c r="N1342" s="233"/>
      <c r="O1342" s="233"/>
      <c r="P1342" s="233"/>
      <c r="Q1342" s="233"/>
      <c r="R1342" s="233"/>
      <c r="S1342" s="233"/>
      <c r="T1342" s="234"/>
      <c r="AT1342" s="235" t="s">
        <v>417</v>
      </c>
      <c r="AU1342" s="235" t="s">
        <v>87</v>
      </c>
      <c r="AV1342" s="13" t="s">
        <v>87</v>
      </c>
      <c r="AW1342" s="13" t="s">
        <v>43</v>
      </c>
      <c r="AX1342" s="13" t="s">
        <v>79</v>
      </c>
      <c r="AY1342" s="235" t="s">
        <v>406</v>
      </c>
    </row>
    <row r="1343" spans="2:51" s="13" customFormat="1" x14ac:dyDescent="0.3">
      <c r="B1343" s="225"/>
      <c r="C1343" s="226"/>
      <c r="D1343" s="215" t="s">
        <v>417</v>
      </c>
      <c r="E1343" s="227" t="s">
        <v>36</v>
      </c>
      <c r="F1343" s="228" t="s">
        <v>2026</v>
      </c>
      <c r="G1343" s="226"/>
      <c r="H1343" s="229">
        <v>2.4830000000000001</v>
      </c>
      <c r="I1343" s="230"/>
      <c r="J1343" s="226"/>
      <c r="K1343" s="226"/>
      <c r="L1343" s="231"/>
      <c r="M1343" s="232"/>
      <c r="N1343" s="233"/>
      <c r="O1343" s="233"/>
      <c r="P1343" s="233"/>
      <c r="Q1343" s="233"/>
      <c r="R1343" s="233"/>
      <c r="S1343" s="233"/>
      <c r="T1343" s="234"/>
      <c r="AT1343" s="235" t="s">
        <v>417</v>
      </c>
      <c r="AU1343" s="235" t="s">
        <v>87</v>
      </c>
      <c r="AV1343" s="13" t="s">
        <v>87</v>
      </c>
      <c r="AW1343" s="13" t="s">
        <v>43</v>
      </c>
      <c r="AX1343" s="13" t="s">
        <v>79</v>
      </c>
      <c r="AY1343" s="235" t="s">
        <v>406</v>
      </c>
    </row>
    <row r="1344" spans="2:51" s="13" customFormat="1" x14ac:dyDescent="0.3">
      <c r="B1344" s="225"/>
      <c r="C1344" s="226"/>
      <c r="D1344" s="215" t="s">
        <v>417</v>
      </c>
      <c r="E1344" s="227" t="s">
        <v>36</v>
      </c>
      <c r="F1344" s="228" t="s">
        <v>2027</v>
      </c>
      <c r="G1344" s="226"/>
      <c r="H1344" s="229">
        <v>-0.54300000000000004</v>
      </c>
      <c r="I1344" s="230"/>
      <c r="J1344" s="226"/>
      <c r="K1344" s="226"/>
      <c r="L1344" s="231"/>
      <c r="M1344" s="232"/>
      <c r="N1344" s="233"/>
      <c r="O1344" s="233"/>
      <c r="P1344" s="233"/>
      <c r="Q1344" s="233"/>
      <c r="R1344" s="233"/>
      <c r="S1344" s="233"/>
      <c r="T1344" s="234"/>
      <c r="AT1344" s="235" t="s">
        <v>417</v>
      </c>
      <c r="AU1344" s="235" t="s">
        <v>87</v>
      </c>
      <c r="AV1344" s="13" t="s">
        <v>87</v>
      </c>
      <c r="AW1344" s="13" t="s">
        <v>43</v>
      </c>
      <c r="AX1344" s="13" t="s">
        <v>79</v>
      </c>
      <c r="AY1344" s="235" t="s">
        <v>406</v>
      </c>
    </row>
    <row r="1345" spans="2:65" s="13" customFormat="1" x14ac:dyDescent="0.3">
      <c r="B1345" s="225"/>
      <c r="C1345" s="226"/>
      <c r="D1345" s="215" t="s">
        <v>417</v>
      </c>
      <c r="E1345" s="227" t="s">
        <v>36</v>
      </c>
      <c r="F1345" s="228" t="s">
        <v>2017</v>
      </c>
      <c r="G1345" s="226"/>
      <c r="H1345" s="229">
        <v>-0.55200000000000005</v>
      </c>
      <c r="I1345" s="230"/>
      <c r="J1345" s="226"/>
      <c r="K1345" s="226"/>
      <c r="L1345" s="231"/>
      <c r="M1345" s="232"/>
      <c r="N1345" s="233"/>
      <c r="O1345" s="233"/>
      <c r="P1345" s="233"/>
      <c r="Q1345" s="233"/>
      <c r="R1345" s="233"/>
      <c r="S1345" s="233"/>
      <c r="T1345" s="234"/>
      <c r="AT1345" s="235" t="s">
        <v>417</v>
      </c>
      <c r="AU1345" s="235" t="s">
        <v>87</v>
      </c>
      <c r="AV1345" s="13" t="s">
        <v>87</v>
      </c>
      <c r="AW1345" s="13" t="s">
        <v>43</v>
      </c>
      <c r="AX1345" s="13" t="s">
        <v>79</v>
      </c>
      <c r="AY1345" s="235" t="s">
        <v>406</v>
      </c>
    </row>
    <row r="1346" spans="2:65" s="13" customFormat="1" x14ac:dyDescent="0.3">
      <c r="B1346" s="225"/>
      <c r="C1346" s="226"/>
      <c r="D1346" s="215" t="s">
        <v>417</v>
      </c>
      <c r="E1346" s="227" t="s">
        <v>36</v>
      </c>
      <c r="F1346" s="228" t="s">
        <v>2028</v>
      </c>
      <c r="G1346" s="226"/>
      <c r="H1346" s="229">
        <v>-4.3999999999999997E-2</v>
      </c>
      <c r="I1346" s="230"/>
      <c r="J1346" s="226"/>
      <c r="K1346" s="226"/>
      <c r="L1346" s="231"/>
      <c r="M1346" s="232"/>
      <c r="N1346" s="233"/>
      <c r="O1346" s="233"/>
      <c r="P1346" s="233"/>
      <c r="Q1346" s="233"/>
      <c r="R1346" s="233"/>
      <c r="S1346" s="233"/>
      <c r="T1346" s="234"/>
      <c r="AT1346" s="235" t="s">
        <v>417</v>
      </c>
      <c r="AU1346" s="235" t="s">
        <v>87</v>
      </c>
      <c r="AV1346" s="13" t="s">
        <v>87</v>
      </c>
      <c r="AW1346" s="13" t="s">
        <v>43</v>
      </c>
      <c r="AX1346" s="13" t="s">
        <v>79</v>
      </c>
      <c r="AY1346" s="235" t="s">
        <v>406</v>
      </c>
    </row>
    <row r="1347" spans="2:65" s="13" customFormat="1" x14ac:dyDescent="0.3">
      <c r="B1347" s="225"/>
      <c r="C1347" s="226"/>
      <c r="D1347" s="215" t="s">
        <v>417</v>
      </c>
      <c r="E1347" s="227" t="s">
        <v>36</v>
      </c>
      <c r="F1347" s="228" t="s">
        <v>2019</v>
      </c>
      <c r="G1347" s="226"/>
      <c r="H1347" s="229">
        <v>-6.7000000000000004E-2</v>
      </c>
      <c r="I1347" s="230"/>
      <c r="J1347" s="226"/>
      <c r="K1347" s="226"/>
      <c r="L1347" s="231"/>
      <c r="M1347" s="232"/>
      <c r="N1347" s="233"/>
      <c r="O1347" s="233"/>
      <c r="P1347" s="233"/>
      <c r="Q1347" s="233"/>
      <c r="R1347" s="233"/>
      <c r="S1347" s="233"/>
      <c r="T1347" s="234"/>
      <c r="AT1347" s="235" t="s">
        <v>417</v>
      </c>
      <c r="AU1347" s="235" t="s">
        <v>87</v>
      </c>
      <c r="AV1347" s="13" t="s">
        <v>87</v>
      </c>
      <c r="AW1347" s="13" t="s">
        <v>43</v>
      </c>
      <c r="AX1347" s="13" t="s">
        <v>79</v>
      </c>
      <c r="AY1347" s="235" t="s">
        <v>406</v>
      </c>
    </row>
    <row r="1348" spans="2:65" s="14" customFormat="1" x14ac:dyDescent="0.3">
      <c r="B1348" s="236"/>
      <c r="C1348" s="237"/>
      <c r="D1348" s="247" t="s">
        <v>417</v>
      </c>
      <c r="E1348" s="248" t="s">
        <v>36</v>
      </c>
      <c r="F1348" s="249" t="s">
        <v>421</v>
      </c>
      <c r="G1348" s="237"/>
      <c r="H1348" s="250">
        <v>10.997</v>
      </c>
      <c r="I1348" s="241"/>
      <c r="J1348" s="237"/>
      <c r="K1348" s="237"/>
      <c r="L1348" s="242"/>
      <c r="M1348" s="243"/>
      <c r="N1348" s="244"/>
      <c r="O1348" s="244"/>
      <c r="P1348" s="244"/>
      <c r="Q1348" s="244"/>
      <c r="R1348" s="244"/>
      <c r="S1348" s="244"/>
      <c r="T1348" s="245"/>
      <c r="AT1348" s="246" t="s">
        <v>417</v>
      </c>
      <c r="AU1348" s="246" t="s">
        <v>87</v>
      </c>
      <c r="AV1348" s="14" t="s">
        <v>415</v>
      </c>
      <c r="AW1348" s="14" t="s">
        <v>43</v>
      </c>
      <c r="AX1348" s="14" t="s">
        <v>23</v>
      </c>
      <c r="AY1348" s="246" t="s">
        <v>406</v>
      </c>
    </row>
    <row r="1349" spans="2:65" s="1" customFormat="1" ht="22.5" customHeight="1" x14ac:dyDescent="0.3">
      <c r="B1349" s="37"/>
      <c r="C1349" s="201" t="s">
        <v>2029</v>
      </c>
      <c r="D1349" s="201" t="s">
        <v>410</v>
      </c>
      <c r="E1349" s="202" t="s">
        <v>2030</v>
      </c>
      <c r="F1349" s="203" t="s">
        <v>2031</v>
      </c>
      <c r="G1349" s="204" t="s">
        <v>466</v>
      </c>
      <c r="H1349" s="205">
        <v>37.856999999999999</v>
      </c>
      <c r="I1349" s="206"/>
      <c r="J1349" s="207">
        <f>ROUND(I1349*H1349,2)</f>
        <v>0</v>
      </c>
      <c r="K1349" s="203" t="s">
        <v>414</v>
      </c>
      <c r="L1349" s="57"/>
      <c r="M1349" s="208" t="s">
        <v>36</v>
      </c>
      <c r="N1349" s="209" t="s">
        <v>50</v>
      </c>
      <c r="O1349" s="38"/>
      <c r="P1349" s="210">
        <f>O1349*H1349</f>
        <v>0</v>
      </c>
      <c r="Q1349" s="210">
        <v>6.3899999999999998E-3</v>
      </c>
      <c r="R1349" s="210">
        <f>Q1349*H1349</f>
        <v>0.24190623</v>
      </c>
      <c r="S1349" s="210">
        <v>0</v>
      </c>
      <c r="T1349" s="211">
        <f>S1349*H1349</f>
        <v>0</v>
      </c>
      <c r="AR1349" s="19" t="s">
        <v>415</v>
      </c>
      <c r="AT1349" s="19" t="s">
        <v>410</v>
      </c>
      <c r="AU1349" s="19" t="s">
        <v>87</v>
      </c>
      <c r="AY1349" s="19" t="s">
        <v>406</v>
      </c>
      <c r="BE1349" s="212">
        <f>IF(N1349="základní",J1349,0)</f>
        <v>0</v>
      </c>
      <c r="BF1349" s="212">
        <f>IF(N1349="snížená",J1349,0)</f>
        <v>0</v>
      </c>
      <c r="BG1349" s="212">
        <f>IF(N1349="zákl. přenesená",J1349,0)</f>
        <v>0</v>
      </c>
      <c r="BH1349" s="212">
        <f>IF(N1349="sníž. přenesená",J1349,0)</f>
        <v>0</v>
      </c>
      <c r="BI1349" s="212">
        <f>IF(N1349="nulová",J1349,0)</f>
        <v>0</v>
      </c>
      <c r="BJ1349" s="19" t="s">
        <v>23</v>
      </c>
      <c r="BK1349" s="212">
        <f>ROUND(I1349*H1349,2)</f>
        <v>0</v>
      </c>
      <c r="BL1349" s="19" t="s">
        <v>415</v>
      </c>
      <c r="BM1349" s="19" t="s">
        <v>2032</v>
      </c>
    </row>
    <row r="1350" spans="2:65" s="12" customFormat="1" x14ac:dyDescent="0.3">
      <c r="B1350" s="213"/>
      <c r="C1350" s="214"/>
      <c r="D1350" s="215" t="s">
        <v>417</v>
      </c>
      <c r="E1350" s="216" t="s">
        <v>36</v>
      </c>
      <c r="F1350" s="217" t="s">
        <v>2013</v>
      </c>
      <c r="G1350" s="214"/>
      <c r="H1350" s="218" t="s">
        <v>36</v>
      </c>
      <c r="I1350" s="219"/>
      <c r="J1350" s="214"/>
      <c r="K1350" s="214"/>
      <c r="L1350" s="220"/>
      <c r="M1350" s="221"/>
      <c r="N1350" s="222"/>
      <c r="O1350" s="222"/>
      <c r="P1350" s="222"/>
      <c r="Q1350" s="222"/>
      <c r="R1350" s="222"/>
      <c r="S1350" s="222"/>
      <c r="T1350" s="223"/>
      <c r="AT1350" s="224" t="s">
        <v>417</v>
      </c>
      <c r="AU1350" s="224" t="s">
        <v>87</v>
      </c>
      <c r="AV1350" s="12" t="s">
        <v>23</v>
      </c>
      <c r="AW1350" s="12" t="s">
        <v>43</v>
      </c>
      <c r="AX1350" s="12" t="s">
        <v>79</v>
      </c>
      <c r="AY1350" s="224" t="s">
        <v>406</v>
      </c>
    </row>
    <row r="1351" spans="2:65" s="12" customFormat="1" x14ac:dyDescent="0.3">
      <c r="B1351" s="213"/>
      <c r="C1351" s="214"/>
      <c r="D1351" s="215" t="s">
        <v>417</v>
      </c>
      <c r="E1351" s="216" t="s">
        <v>36</v>
      </c>
      <c r="F1351" s="217" t="s">
        <v>967</v>
      </c>
      <c r="G1351" s="214"/>
      <c r="H1351" s="218" t="s">
        <v>36</v>
      </c>
      <c r="I1351" s="219"/>
      <c r="J1351" s="214"/>
      <c r="K1351" s="214"/>
      <c r="L1351" s="220"/>
      <c r="M1351" s="221"/>
      <c r="N1351" s="222"/>
      <c r="O1351" s="222"/>
      <c r="P1351" s="222"/>
      <c r="Q1351" s="222"/>
      <c r="R1351" s="222"/>
      <c r="S1351" s="222"/>
      <c r="T1351" s="223"/>
      <c r="AT1351" s="224" t="s">
        <v>417</v>
      </c>
      <c r="AU1351" s="224" t="s">
        <v>87</v>
      </c>
      <c r="AV1351" s="12" t="s">
        <v>23</v>
      </c>
      <c r="AW1351" s="12" t="s">
        <v>43</v>
      </c>
      <c r="AX1351" s="12" t="s">
        <v>79</v>
      </c>
      <c r="AY1351" s="224" t="s">
        <v>406</v>
      </c>
    </row>
    <row r="1352" spans="2:65" s="13" customFormat="1" x14ac:dyDescent="0.3">
      <c r="B1352" s="225"/>
      <c r="C1352" s="226"/>
      <c r="D1352" s="215" t="s">
        <v>417</v>
      </c>
      <c r="E1352" s="227" t="s">
        <v>36</v>
      </c>
      <c r="F1352" s="228" t="s">
        <v>2033</v>
      </c>
      <c r="G1352" s="226"/>
      <c r="H1352" s="229">
        <v>2.6930000000000001</v>
      </c>
      <c r="I1352" s="230"/>
      <c r="J1352" s="226"/>
      <c r="K1352" s="226"/>
      <c r="L1352" s="231"/>
      <c r="M1352" s="232"/>
      <c r="N1352" s="233"/>
      <c r="O1352" s="233"/>
      <c r="P1352" s="233"/>
      <c r="Q1352" s="233"/>
      <c r="R1352" s="233"/>
      <c r="S1352" s="233"/>
      <c r="T1352" s="234"/>
      <c r="AT1352" s="235" t="s">
        <v>417</v>
      </c>
      <c r="AU1352" s="235" t="s">
        <v>87</v>
      </c>
      <c r="AV1352" s="13" t="s">
        <v>87</v>
      </c>
      <c r="AW1352" s="13" t="s">
        <v>43</v>
      </c>
      <c r="AX1352" s="13" t="s">
        <v>79</v>
      </c>
      <c r="AY1352" s="235" t="s">
        <v>406</v>
      </c>
    </row>
    <row r="1353" spans="2:65" s="13" customFormat="1" x14ac:dyDescent="0.3">
      <c r="B1353" s="225"/>
      <c r="C1353" s="226"/>
      <c r="D1353" s="215" t="s">
        <v>417</v>
      </c>
      <c r="E1353" s="227" t="s">
        <v>36</v>
      </c>
      <c r="F1353" s="228" t="s">
        <v>2034</v>
      </c>
      <c r="G1353" s="226"/>
      <c r="H1353" s="229">
        <v>8.141</v>
      </c>
      <c r="I1353" s="230"/>
      <c r="J1353" s="226"/>
      <c r="K1353" s="226"/>
      <c r="L1353" s="231"/>
      <c r="M1353" s="232"/>
      <c r="N1353" s="233"/>
      <c r="O1353" s="233"/>
      <c r="P1353" s="233"/>
      <c r="Q1353" s="233"/>
      <c r="R1353" s="233"/>
      <c r="S1353" s="233"/>
      <c r="T1353" s="234"/>
      <c r="AT1353" s="235" t="s">
        <v>417</v>
      </c>
      <c r="AU1353" s="235" t="s">
        <v>87</v>
      </c>
      <c r="AV1353" s="13" t="s">
        <v>87</v>
      </c>
      <c r="AW1353" s="13" t="s">
        <v>43</v>
      </c>
      <c r="AX1353" s="13" t="s">
        <v>79</v>
      </c>
      <c r="AY1353" s="235" t="s">
        <v>406</v>
      </c>
    </row>
    <row r="1354" spans="2:65" s="12" customFormat="1" x14ac:dyDescent="0.3">
      <c r="B1354" s="213"/>
      <c r="C1354" s="214"/>
      <c r="D1354" s="215" t="s">
        <v>417</v>
      </c>
      <c r="E1354" s="216" t="s">
        <v>36</v>
      </c>
      <c r="F1354" s="217" t="s">
        <v>1065</v>
      </c>
      <c r="G1354" s="214"/>
      <c r="H1354" s="218" t="s">
        <v>36</v>
      </c>
      <c r="I1354" s="219"/>
      <c r="J1354" s="214"/>
      <c r="K1354" s="214"/>
      <c r="L1354" s="220"/>
      <c r="M1354" s="221"/>
      <c r="N1354" s="222"/>
      <c r="O1354" s="222"/>
      <c r="P1354" s="222"/>
      <c r="Q1354" s="222"/>
      <c r="R1354" s="222"/>
      <c r="S1354" s="222"/>
      <c r="T1354" s="223"/>
      <c r="AT1354" s="224" t="s">
        <v>417</v>
      </c>
      <c r="AU1354" s="224" t="s">
        <v>87</v>
      </c>
      <c r="AV1354" s="12" t="s">
        <v>23</v>
      </c>
      <c r="AW1354" s="12" t="s">
        <v>43</v>
      </c>
      <c r="AX1354" s="12" t="s">
        <v>79</v>
      </c>
      <c r="AY1354" s="224" t="s">
        <v>406</v>
      </c>
    </row>
    <row r="1355" spans="2:65" s="13" customFormat="1" x14ac:dyDescent="0.3">
      <c r="B1355" s="225"/>
      <c r="C1355" s="226"/>
      <c r="D1355" s="215" t="s">
        <v>417</v>
      </c>
      <c r="E1355" s="227" t="s">
        <v>36</v>
      </c>
      <c r="F1355" s="228" t="s">
        <v>2033</v>
      </c>
      <c r="G1355" s="226"/>
      <c r="H1355" s="229">
        <v>2.6930000000000001</v>
      </c>
      <c r="I1355" s="230"/>
      <c r="J1355" s="226"/>
      <c r="K1355" s="226"/>
      <c r="L1355" s="231"/>
      <c r="M1355" s="232"/>
      <c r="N1355" s="233"/>
      <c r="O1355" s="233"/>
      <c r="P1355" s="233"/>
      <c r="Q1355" s="233"/>
      <c r="R1355" s="233"/>
      <c r="S1355" s="233"/>
      <c r="T1355" s="234"/>
      <c r="AT1355" s="235" t="s">
        <v>417</v>
      </c>
      <c r="AU1355" s="235" t="s">
        <v>87</v>
      </c>
      <c r="AV1355" s="13" t="s">
        <v>87</v>
      </c>
      <c r="AW1355" s="13" t="s">
        <v>43</v>
      </c>
      <c r="AX1355" s="13" t="s">
        <v>79</v>
      </c>
      <c r="AY1355" s="235" t="s">
        <v>406</v>
      </c>
    </row>
    <row r="1356" spans="2:65" s="13" customFormat="1" x14ac:dyDescent="0.3">
      <c r="B1356" s="225"/>
      <c r="C1356" s="226"/>
      <c r="D1356" s="215" t="s">
        <v>417</v>
      </c>
      <c r="E1356" s="227" t="s">
        <v>36</v>
      </c>
      <c r="F1356" s="228" t="s">
        <v>2035</v>
      </c>
      <c r="G1356" s="226"/>
      <c r="H1356" s="229">
        <v>6.5919999999999996</v>
      </c>
      <c r="I1356" s="230"/>
      <c r="J1356" s="226"/>
      <c r="K1356" s="226"/>
      <c r="L1356" s="231"/>
      <c r="M1356" s="232"/>
      <c r="N1356" s="233"/>
      <c r="O1356" s="233"/>
      <c r="P1356" s="233"/>
      <c r="Q1356" s="233"/>
      <c r="R1356" s="233"/>
      <c r="S1356" s="233"/>
      <c r="T1356" s="234"/>
      <c r="AT1356" s="235" t="s">
        <v>417</v>
      </c>
      <c r="AU1356" s="235" t="s">
        <v>87</v>
      </c>
      <c r="AV1356" s="13" t="s">
        <v>87</v>
      </c>
      <c r="AW1356" s="13" t="s">
        <v>43</v>
      </c>
      <c r="AX1356" s="13" t="s">
        <v>79</v>
      </c>
      <c r="AY1356" s="235" t="s">
        <v>406</v>
      </c>
    </row>
    <row r="1357" spans="2:65" s="12" customFormat="1" x14ac:dyDescent="0.3">
      <c r="B1357" s="213"/>
      <c r="C1357" s="214"/>
      <c r="D1357" s="215" t="s">
        <v>417</v>
      </c>
      <c r="E1357" s="216" t="s">
        <v>36</v>
      </c>
      <c r="F1357" s="217" t="s">
        <v>1071</v>
      </c>
      <c r="G1357" s="214"/>
      <c r="H1357" s="218" t="s">
        <v>36</v>
      </c>
      <c r="I1357" s="219"/>
      <c r="J1357" s="214"/>
      <c r="K1357" s="214"/>
      <c r="L1357" s="220"/>
      <c r="M1357" s="221"/>
      <c r="N1357" s="222"/>
      <c r="O1357" s="222"/>
      <c r="P1357" s="222"/>
      <c r="Q1357" s="222"/>
      <c r="R1357" s="222"/>
      <c r="S1357" s="222"/>
      <c r="T1357" s="223"/>
      <c r="AT1357" s="224" t="s">
        <v>417</v>
      </c>
      <c r="AU1357" s="224" t="s">
        <v>87</v>
      </c>
      <c r="AV1357" s="12" t="s">
        <v>23</v>
      </c>
      <c r="AW1357" s="12" t="s">
        <v>43</v>
      </c>
      <c r="AX1357" s="12" t="s">
        <v>79</v>
      </c>
      <c r="AY1357" s="224" t="s">
        <v>406</v>
      </c>
    </row>
    <row r="1358" spans="2:65" s="13" customFormat="1" x14ac:dyDescent="0.3">
      <c r="B1358" s="225"/>
      <c r="C1358" s="226"/>
      <c r="D1358" s="215" t="s">
        <v>417</v>
      </c>
      <c r="E1358" s="227" t="s">
        <v>36</v>
      </c>
      <c r="F1358" s="228" t="s">
        <v>2033</v>
      </c>
      <c r="G1358" s="226"/>
      <c r="H1358" s="229">
        <v>2.6930000000000001</v>
      </c>
      <c r="I1358" s="230"/>
      <c r="J1358" s="226"/>
      <c r="K1358" s="226"/>
      <c r="L1358" s="231"/>
      <c r="M1358" s="232"/>
      <c r="N1358" s="233"/>
      <c r="O1358" s="233"/>
      <c r="P1358" s="233"/>
      <c r="Q1358" s="233"/>
      <c r="R1358" s="233"/>
      <c r="S1358" s="233"/>
      <c r="T1358" s="234"/>
      <c r="AT1358" s="235" t="s">
        <v>417</v>
      </c>
      <c r="AU1358" s="235" t="s">
        <v>87</v>
      </c>
      <c r="AV1358" s="13" t="s">
        <v>87</v>
      </c>
      <c r="AW1358" s="13" t="s">
        <v>43</v>
      </c>
      <c r="AX1358" s="13" t="s">
        <v>79</v>
      </c>
      <c r="AY1358" s="235" t="s">
        <v>406</v>
      </c>
    </row>
    <row r="1359" spans="2:65" s="13" customFormat="1" x14ac:dyDescent="0.3">
      <c r="B1359" s="225"/>
      <c r="C1359" s="226"/>
      <c r="D1359" s="215" t="s">
        <v>417</v>
      </c>
      <c r="E1359" s="227" t="s">
        <v>36</v>
      </c>
      <c r="F1359" s="228" t="s">
        <v>2036</v>
      </c>
      <c r="G1359" s="226"/>
      <c r="H1359" s="229">
        <v>6.1440000000000001</v>
      </c>
      <c r="I1359" s="230"/>
      <c r="J1359" s="226"/>
      <c r="K1359" s="226"/>
      <c r="L1359" s="231"/>
      <c r="M1359" s="232"/>
      <c r="N1359" s="233"/>
      <c r="O1359" s="233"/>
      <c r="P1359" s="233"/>
      <c r="Q1359" s="233"/>
      <c r="R1359" s="233"/>
      <c r="S1359" s="233"/>
      <c r="T1359" s="234"/>
      <c r="AT1359" s="235" t="s">
        <v>417</v>
      </c>
      <c r="AU1359" s="235" t="s">
        <v>87</v>
      </c>
      <c r="AV1359" s="13" t="s">
        <v>87</v>
      </c>
      <c r="AW1359" s="13" t="s">
        <v>43</v>
      </c>
      <c r="AX1359" s="13" t="s">
        <v>79</v>
      </c>
      <c r="AY1359" s="235" t="s">
        <v>406</v>
      </c>
    </row>
    <row r="1360" spans="2:65" s="12" customFormat="1" x14ac:dyDescent="0.3">
      <c r="B1360" s="213"/>
      <c r="C1360" s="214"/>
      <c r="D1360" s="215" t="s">
        <v>417</v>
      </c>
      <c r="E1360" s="216" t="s">
        <v>36</v>
      </c>
      <c r="F1360" s="217" t="s">
        <v>1074</v>
      </c>
      <c r="G1360" s="214"/>
      <c r="H1360" s="218" t="s">
        <v>36</v>
      </c>
      <c r="I1360" s="219"/>
      <c r="J1360" s="214"/>
      <c r="K1360" s="214"/>
      <c r="L1360" s="220"/>
      <c r="M1360" s="221"/>
      <c r="N1360" s="222"/>
      <c r="O1360" s="222"/>
      <c r="P1360" s="222"/>
      <c r="Q1360" s="222"/>
      <c r="R1360" s="222"/>
      <c r="S1360" s="222"/>
      <c r="T1360" s="223"/>
      <c r="AT1360" s="224" t="s">
        <v>417</v>
      </c>
      <c r="AU1360" s="224" t="s">
        <v>87</v>
      </c>
      <c r="AV1360" s="12" t="s">
        <v>23</v>
      </c>
      <c r="AW1360" s="12" t="s">
        <v>43</v>
      </c>
      <c r="AX1360" s="12" t="s">
        <v>79</v>
      </c>
      <c r="AY1360" s="224" t="s">
        <v>406</v>
      </c>
    </row>
    <row r="1361" spans="2:65" s="13" customFormat="1" x14ac:dyDescent="0.3">
      <c r="B1361" s="225"/>
      <c r="C1361" s="226"/>
      <c r="D1361" s="215" t="s">
        <v>417</v>
      </c>
      <c r="E1361" s="227" t="s">
        <v>36</v>
      </c>
      <c r="F1361" s="228" t="s">
        <v>2033</v>
      </c>
      <c r="G1361" s="226"/>
      <c r="H1361" s="229">
        <v>2.6930000000000001</v>
      </c>
      <c r="I1361" s="230"/>
      <c r="J1361" s="226"/>
      <c r="K1361" s="226"/>
      <c r="L1361" s="231"/>
      <c r="M1361" s="232"/>
      <c r="N1361" s="233"/>
      <c r="O1361" s="233"/>
      <c r="P1361" s="233"/>
      <c r="Q1361" s="233"/>
      <c r="R1361" s="233"/>
      <c r="S1361" s="233"/>
      <c r="T1361" s="234"/>
      <c r="AT1361" s="235" t="s">
        <v>417</v>
      </c>
      <c r="AU1361" s="235" t="s">
        <v>87</v>
      </c>
      <c r="AV1361" s="13" t="s">
        <v>87</v>
      </c>
      <c r="AW1361" s="13" t="s">
        <v>43</v>
      </c>
      <c r="AX1361" s="13" t="s">
        <v>79</v>
      </c>
      <c r="AY1361" s="235" t="s">
        <v>406</v>
      </c>
    </row>
    <row r="1362" spans="2:65" s="13" customFormat="1" x14ac:dyDescent="0.3">
      <c r="B1362" s="225"/>
      <c r="C1362" s="226"/>
      <c r="D1362" s="215" t="s">
        <v>417</v>
      </c>
      <c r="E1362" s="227" t="s">
        <v>36</v>
      </c>
      <c r="F1362" s="228" t="s">
        <v>2037</v>
      </c>
      <c r="G1362" s="226"/>
      <c r="H1362" s="229">
        <v>6.2080000000000002</v>
      </c>
      <c r="I1362" s="230"/>
      <c r="J1362" s="226"/>
      <c r="K1362" s="226"/>
      <c r="L1362" s="231"/>
      <c r="M1362" s="232"/>
      <c r="N1362" s="233"/>
      <c r="O1362" s="233"/>
      <c r="P1362" s="233"/>
      <c r="Q1362" s="233"/>
      <c r="R1362" s="233"/>
      <c r="S1362" s="233"/>
      <c r="T1362" s="234"/>
      <c r="AT1362" s="235" t="s">
        <v>417</v>
      </c>
      <c r="AU1362" s="235" t="s">
        <v>87</v>
      </c>
      <c r="AV1362" s="13" t="s">
        <v>87</v>
      </c>
      <c r="AW1362" s="13" t="s">
        <v>43</v>
      </c>
      <c r="AX1362" s="13" t="s">
        <v>79</v>
      </c>
      <c r="AY1362" s="235" t="s">
        <v>406</v>
      </c>
    </row>
    <row r="1363" spans="2:65" s="14" customFormat="1" x14ac:dyDescent="0.3">
      <c r="B1363" s="236"/>
      <c r="C1363" s="237"/>
      <c r="D1363" s="247" t="s">
        <v>417</v>
      </c>
      <c r="E1363" s="248" t="s">
        <v>36</v>
      </c>
      <c r="F1363" s="249" t="s">
        <v>421</v>
      </c>
      <c r="G1363" s="237"/>
      <c r="H1363" s="250">
        <v>37.856999999999999</v>
      </c>
      <c r="I1363" s="241"/>
      <c r="J1363" s="237"/>
      <c r="K1363" s="237"/>
      <c r="L1363" s="242"/>
      <c r="M1363" s="243"/>
      <c r="N1363" s="244"/>
      <c r="O1363" s="244"/>
      <c r="P1363" s="244"/>
      <c r="Q1363" s="244"/>
      <c r="R1363" s="244"/>
      <c r="S1363" s="244"/>
      <c r="T1363" s="245"/>
      <c r="AT1363" s="246" t="s">
        <v>417</v>
      </c>
      <c r="AU1363" s="246" t="s">
        <v>87</v>
      </c>
      <c r="AV1363" s="14" t="s">
        <v>415</v>
      </c>
      <c r="AW1363" s="14" t="s">
        <v>43</v>
      </c>
      <c r="AX1363" s="14" t="s">
        <v>23</v>
      </c>
      <c r="AY1363" s="246" t="s">
        <v>406</v>
      </c>
    </row>
    <row r="1364" spans="2:65" s="1" customFormat="1" ht="22.5" customHeight="1" x14ac:dyDescent="0.3">
      <c r="B1364" s="37"/>
      <c r="C1364" s="201" t="s">
        <v>2038</v>
      </c>
      <c r="D1364" s="201" t="s">
        <v>410</v>
      </c>
      <c r="E1364" s="202" t="s">
        <v>2039</v>
      </c>
      <c r="F1364" s="203" t="s">
        <v>2040</v>
      </c>
      <c r="G1364" s="204" t="s">
        <v>466</v>
      </c>
      <c r="H1364" s="205">
        <v>20.471</v>
      </c>
      <c r="I1364" s="206"/>
      <c r="J1364" s="207">
        <f>ROUND(I1364*H1364,2)</f>
        <v>0</v>
      </c>
      <c r="K1364" s="203" t="s">
        <v>414</v>
      </c>
      <c r="L1364" s="57"/>
      <c r="M1364" s="208" t="s">
        <v>36</v>
      </c>
      <c r="N1364" s="209" t="s">
        <v>50</v>
      </c>
      <c r="O1364" s="38"/>
      <c r="P1364" s="210">
        <f>O1364*H1364</f>
        <v>0</v>
      </c>
      <c r="Q1364" s="210">
        <v>0.21251999999999999</v>
      </c>
      <c r="R1364" s="210">
        <f>Q1364*H1364</f>
        <v>4.3504969199999994</v>
      </c>
      <c r="S1364" s="210">
        <v>0</v>
      </c>
      <c r="T1364" s="211">
        <f>S1364*H1364</f>
        <v>0</v>
      </c>
      <c r="AR1364" s="19" t="s">
        <v>415</v>
      </c>
      <c r="AT1364" s="19" t="s">
        <v>410</v>
      </c>
      <c r="AU1364" s="19" t="s">
        <v>87</v>
      </c>
      <c r="AY1364" s="19" t="s">
        <v>406</v>
      </c>
      <c r="BE1364" s="212">
        <f>IF(N1364="základní",J1364,0)</f>
        <v>0</v>
      </c>
      <c r="BF1364" s="212">
        <f>IF(N1364="snížená",J1364,0)</f>
        <v>0</v>
      </c>
      <c r="BG1364" s="212">
        <f>IF(N1364="zákl. přenesená",J1364,0)</f>
        <v>0</v>
      </c>
      <c r="BH1364" s="212">
        <f>IF(N1364="sníž. přenesená",J1364,0)</f>
        <v>0</v>
      </c>
      <c r="BI1364" s="212">
        <f>IF(N1364="nulová",J1364,0)</f>
        <v>0</v>
      </c>
      <c r="BJ1364" s="19" t="s">
        <v>23</v>
      </c>
      <c r="BK1364" s="212">
        <f>ROUND(I1364*H1364,2)</f>
        <v>0</v>
      </c>
      <c r="BL1364" s="19" t="s">
        <v>415</v>
      </c>
      <c r="BM1364" s="19" t="s">
        <v>2041</v>
      </c>
    </row>
    <row r="1365" spans="2:65" s="12" customFormat="1" x14ac:dyDescent="0.3">
      <c r="B1365" s="213"/>
      <c r="C1365" s="214"/>
      <c r="D1365" s="215" t="s">
        <v>417</v>
      </c>
      <c r="E1365" s="216" t="s">
        <v>36</v>
      </c>
      <c r="F1365" s="217" t="s">
        <v>1780</v>
      </c>
      <c r="G1365" s="214"/>
      <c r="H1365" s="218" t="s">
        <v>36</v>
      </c>
      <c r="I1365" s="219"/>
      <c r="J1365" s="214"/>
      <c r="K1365" s="214"/>
      <c r="L1365" s="220"/>
      <c r="M1365" s="221"/>
      <c r="N1365" s="222"/>
      <c r="O1365" s="222"/>
      <c r="P1365" s="222"/>
      <c r="Q1365" s="222"/>
      <c r="R1365" s="222"/>
      <c r="S1365" s="222"/>
      <c r="T1365" s="223"/>
      <c r="AT1365" s="224" t="s">
        <v>417</v>
      </c>
      <c r="AU1365" s="224" t="s">
        <v>87</v>
      </c>
      <c r="AV1365" s="12" t="s">
        <v>23</v>
      </c>
      <c r="AW1365" s="12" t="s">
        <v>43</v>
      </c>
      <c r="AX1365" s="12" t="s">
        <v>79</v>
      </c>
      <c r="AY1365" s="224" t="s">
        <v>406</v>
      </c>
    </row>
    <row r="1366" spans="2:65" s="12" customFormat="1" x14ac:dyDescent="0.3">
      <c r="B1366" s="213"/>
      <c r="C1366" s="214"/>
      <c r="D1366" s="215" t="s">
        <v>417</v>
      </c>
      <c r="E1366" s="216" t="s">
        <v>36</v>
      </c>
      <c r="F1366" s="217" t="s">
        <v>2042</v>
      </c>
      <c r="G1366" s="214"/>
      <c r="H1366" s="218" t="s">
        <v>36</v>
      </c>
      <c r="I1366" s="219"/>
      <c r="J1366" s="214"/>
      <c r="K1366" s="214"/>
      <c r="L1366" s="220"/>
      <c r="M1366" s="221"/>
      <c r="N1366" s="222"/>
      <c r="O1366" s="222"/>
      <c r="P1366" s="222"/>
      <c r="Q1366" s="222"/>
      <c r="R1366" s="222"/>
      <c r="S1366" s="222"/>
      <c r="T1366" s="223"/>
      <c r="AT1366" s="224" t="s">
        <v>417</v>
      </c>
      <c r="AU1366" s="224" t="s">
        <v>87</v>
      </c>
      <c r="AV1366" s="12" t="s">
        <v>23</v>
      </c>
      <c r="AW1366" s="12" t="s">
        <v>43</v>
      </c>
      <c r="AX1366" s="12" t="s">
        <v>79</v>
      </c>
      <c r="AY1366" s="224" t="s">
        <v>406</v>
      </c>
    </row>
    <row r="1367" spans="2:65" s="13" customFormat="1" x14ac:dyDescent="0.3">
      <c r="B1367" s="225"/>
      <c r="C1367" s="226"/>
      <c r="D1367" s="247" t="s">
        <v>417</v>
      </c>
      <c r="E1367" s="251" t="s">
        <v>36</v>
      </c>
      <c r="F1367" s="252" t="s">
        <v>2043</v>
      </c>
      <c r="G1367" s="226"/>
      <c r="H1367" s="253">
        <v>20.471</v>
      </c>
      <c r="I1367" s="230"/>
      <c r="J1367" s="226"/>
      <c r="K1367" s="226"/>
      <c r="L1367" s="231"/>
      <c r="M1367" s="232"/>
      <c r="N1367" s="233"/>
      <c r="O1367" s="233"/>
      <c r="P1367" s="233"/>
      <c r="Q1367" s="233"/>
      <c r="R1367" s="233"/>
      <c r="S1367" s="233"/>
      <c r="T1367" s="234"/>
      <c r="AT1367" s="235" t="s">
        <v>417</v>
      </c>
      <c r="AU1367" s="235" t="s">
        <v>87</v>
      </c>
      <c r="AV1367" s="13" t="s">
        <v>87</v>
      </c>
      <c r="AW1367" s="13" t="s">
        <v>43</v>
      </c>
      <c r="AX1367" s="13" t="s">
        <v>23</v>
      </c>
      <c r="AY1367" s="235" t="s">
        <v>406</v>
      </c>
    </row>
    <row r="1368" spans="2:65" s="1" customFormat="1" ht="22.5" customHeight="1" x14ac:dyDescent="0.3">
      <c r="B1368" s="37"/>
      <c r="C1368" s="201" t="s">
        <v>2044</v>
      </c>
      <c r="D1368" s="201" t="s">
        <v>410</v>
      </c>
      <c r="E1368" s="202" t="s">
        <v>2045</v>
      </c>
      <c r="F1368" s="203" t="s">
        <v>2046</v>
      </c>
      <c r="G1368" s="204" t="s">
        <v>466</v>
      </c>
      <c r="H1368" s="205">
        <v>20.471</v>
      </c>
      <c r="I1368" s="206"/>
      <c r="J1368" s="207">
        <f>ROUND(I1368*H1368,2)</f>
        <v>0</v>
      </c>
      <c r="K1368" s="203" t="s">
        <v>36</v>
      </c>
      <c r="L1368" s="57"/>
      <c r="M1368" s="208" t="s">
        <v>36</v>
      </c>
      <c r="N1368" s="209" t="s">
        <v>50</v>
      </c>
      <c r="O1368" s="38"/>
      <c r="P1368" s="210">
        <f>O1368*H1368</f>
        <v>0</v>
      </c>
      <c r="Q1368" s="210">
        <v>0</v>
      </c>
      <c r="R1368" s="210">
        <f>Q1368*H1368</f>
        <v>0</v>
      </c>
      <c r="S1368" s="210">
        <v>0</v>
      </c>
      <c r="T1368" s="211">
        <f>S1368*H1368</f>
        <v>0</v>
      </c>
      <c r="AR1368" s="19" t="s">
        <v>415</v>
      </c>
      <c r="AT1368" s="19" t="s">
        <v>410</v>
      </c>
      <c r="AU1368" s="19" t="s">
        <v>87</v>
      </c>
      <c r="AY1368" s="19" t="s">
        <v>406</v>
      </c>
      <c r="BE1368" s="212">
        <f>IF(N1368="základní",J1368,0)</f>
        <v>0</v>
      </c>
      <c r="BF1368" s="212">
        <f>IF(N1368="snížená",J1368,0)</f>
        <v>0</v>
      </c>
      <c r="BG1368" s="212">
        <f>IF(N1368="zákl. přenesená",J1368,0)</f>
        <v>0</v>
      </c>
      <c r="BH1368" s="212">
        <f>IF(N1368="sníž. přenesená",J1368,0)</f>
        <v>0</v>
      </c>
      <c r="BI1368" s="212">
        <f>IF(N1368="nulová",J1368,0)</f>
        <v>0</v>
      </c>
      <c r="BJ1368" s="19" t="s">
        <v>23</v>
      </c>
      <c r="BK1368" s="212">
        <f>ROUND(I1368*H1368,2)</f>
        <v>0</v>
      </c>
      <c r="BL1368" s="19" t="s">
        <v>415</v>
      </c>
      <c r="BM1368" s="19" t="s">
        <v>2047</v>
      </c>
    </row>
    <row r="1369" spans="2:65" s="12" customFormat="1" x14ac:dyDescent="0.3">
      <c r="B1369" s="213"/>
      <c r="C1369" s="214"/>
      <c r="D1369" s="215" t="s">
        <v>417</v>
      </c>
      <c r="E1369" s="216" t="s">
        <v>36</v>
      </c>
      <c r="F1369" s="217" t="s">
        <v>1780</v>
      </c>
      <c r="G1369" s="214"/>
      <c r="H1369" s="218" t="s">
        <v>36</v>
      </c>
      <c r="I1369" s="219"/>
      <c r="J1369" s="214"/>
      <c r="K1369" s="214"/>
      <c r="L1369" s="220"/>
      <c r="M1369" s="221"/>
      <c r="N1369" s="222"/>
      <c r="O1369" s="222"/>
      <c r="P1369" s="222"/>
      <c r="Q1369" s="222"/>
      <c r="R1369" s="222"/>
      <c r="S1369" s="222"/>
      <c r="T1369" s="223"/>
      <c r="AT1369" s="224" t="s">
        <v>417</v>
      </c>
      <c r="AU1369" s="224" t="s">
        <v>87</v>
      </c>
      <c r="AV1369" s="12" t="s">
        <v>23</v>
      </c>
      <c r="AW1369" s="12" t="s">
        <v>43</v>
      </c>
      <c r="AX1369" s="12" t="s">
        <v>79</v>
      </c>
      <c r="AY1369" s="224" t="s">
        <v>406</v>
      </c>
    </row>
    <row r="1370" spans="2:65" s="12" customFormat="1" x14ac:dyDescent="0.3">
      <c r="B1370" s="213"/>
      <c r="C1370" s="214"/>
      <c r="D1370" s="215" t="s">
        <v>417</v>
      </c>
      <c r="E1370" s="216" t="s">
        <v>36</v>
      </c>
      <c r="F1370" s="217" t="s">
        <v>2042</v>
      </c>
      <c r="G1370" s="214"/>
      <c r="H1370" s="218" t="s">
        <v>36</v>
      </c>
      <c r="I1370" s="219"/>
      <c r="J1370" s="214"/>
      <c r="K1370" s="214"/>
      <c r="L1370" s="220"/>
      <c r="M1370" s="221"/>
      <c r="N1370" s="222"/>
      <c r="O1370" s="222"/>
      <c r="P1370" s="222"/>
      <c r="Q1370" s="222"/>
      <c r="R1370" s="222"/>
      <c r="S1370" s="222"/>
      <c r="T1370" s="223"/>
      <c r="AT1370" s="224" t="s">
        <v>417</v>
      </c>
      <c r="AU1370" s="224" t="s">
        <v>87</v>
      </c>
      <c r="AV1370" s="12" t="s">
        <v>23</v>
      </c>
      <c r="AW1370" s="12" t="s">
        <v>43</v>
      </c>
      <c r="AX1370" s="12" t="s">
        <v>79</v>
      </c>
      <c r="AY1370" s="224" t="s">
        <v>406</v>
      </c>
    </row>
    <row r="1371" spans="2:65" s="13" customFormat="1" x14ac:dyDescent="0.3">
      <c r="B1371" s="225"/>
      <c r="C1371" s="226"/>
      <c r="D1371" s="247" t="s">
        <v>417</v>
      </c>
      <c r="E1371" s="251" t="s">
        <v>36</v>
      </c>
      <c r="F1371" s="252" t="s">
        <v>2043</v>
      </c>
      <c r="G1371" s="226"/>
      <c r="H1371" s="253">
        <v>20.471</v>
      </c>
      <c r="I1371" s="230"/>
      <c r="J1371" s="226"/>
      <c r="K1371" s="226"/>
      <c r="L1371" s="231"/>
      <c r="M1371" s="232"/>
      <c r="N1371" s="233"/>
      <c r="O1371" s="233"/>
      <c r="P1371" s="233"/>
      <c r="Q1371" s="233"/>
      <c r="R1371" s="233"/>
      <c r="S1371" s="233"/>
      <c r="T1371" s="234"/>
      <c r="AT1371" s="235" t="s">
        <v>417</v>
      </c>
      <c r="AU1371" s="235" t="s">
        <v>87</v>
      </c>
      <c r="AV1371" s="13" t="s">
        <v>87</v>
      </c>
      <c r="AW1371" s="13" t="s">
        <v>43</v>
      </c>
      <c r="AX1371" s="13" t="s">
        <v>23</v>
      </c>
      <c r="AY1371" s="235" t="s">
        <v>406</v>
      </c>
    </row>
    <row r="1372" spans="2:65" s="1" customFormat="1" ht="22.5" customHeight="1" x14ac:dyDescent="0.3">
      <c r="B1372" s="37"/>
      <c r="C1372" s="201" t="s">
        <v>2048</v>
      </c>
      <c r="D1372" s="201" t="s">
        <v>410</v>
      </c>
      <c r="E1372" s="202" t="s">
        <v>2049</v>
      </c>
      <c r="F1372" s="203" t="s">
        <v>2050</v>
      </c>
      <c r="G1372" s="204" t="s">
        <v>413</v>
      </c>
      <c r="H1372" s="205">
        <v>159.90100000000001</v>
      </c>
      <c r="I1372" s="206"/>
      <c r="J1372" s="207">
        <f>ROUND(I1372*H1372,2)</f>
        <v>0</v>
      </c>
      <c r="K1372" s="203" t="s">
        <v>36</v>
      </c>
      <c r="L1372" s="57"/>
      <c r="M1372" s="208" t="s">
        <v>36</v>
      </c>
      <c r="N1372" s="209" t="s">
        <v>50</v>
      </c>
      <c r="O1372" s="38"/>
      <c r="P1372" s="210">
        <f>O1372*H1372</f>
        <v>0</v>
      </c>
      <c r="Q1372" s="210">
        <v>0</v>
      </c>
      <c r="R1372" s="210">
        <f>Q1372*H1372</f>
        <v>0</v>
      </c>
      <c r="S1372" s="210">
        <v>0</v>
      </c>
      <c r="T1372" s="211">
        <f>S1372*H1372</f>
        <v>0</v>
      </c>
      <c r="AR1372" s="19" t="s">
        <v>415</v>
      </c>
      <c r="AT1372" s="19" t="s">
        <v>410</v>
      </c>
      <c r="AU1372" s="19" t="s">
        <v>87</v>
      </c>
      <c r="AY1372" s="19" t="s">
        <v>406</v>
      </c>
      <c r="BE1372" s="212">
        <f>IF(N1372="základní",J1372,0)</f>
        <v>0</v>
      </c>
      <c r="BF1372" s="212">
        <f>IF(N1372="snížená",J1372,0)</f>
        <v>0</v>
      </c>
      <c r="BG1372" s="212">
        <f>IF(N1372="zákl. přenesená",J1372,0)</f>
        <v>0</v>
      </c>
      <c r="BH1372" s="212">
        <f>IF(N1372="sníž. přenesená",J1372,0)</f>
        <v>0</v>
      </c>
      <c r="BI1372" s="212">
        <f>IF(N1372="nulová",J1372,0)</f>
        <v>0</v>
      </c>
      <c r="BJ1372" s="19" t="s">
        <v>23</v>
      </c>
      <c r="BK1372" s="212">
        <f>ROUND(I1372*H1372,2)</f>
        <v>0</v>
      </c>
      <c r="BL1372" s="19" t="s">
        <v>415</v>
      </c>
      <c r="BM1372" s="19" t="s">
        <v>2051</v>
      </c>
    </row>
    <row r="1373" spans="2:65" s="12" customFormat="1" x14ac:dyDescent="0.3">
      <c r="B1373" s="213"/>
      <c r="C1373" s="214"/>
      <c r="D1373" s="215" t="s">
        <v>417</v>
      </c>
      <c r="E1373" s="216" t="s">
        <v>36</v>
      </c>
      <c r="F1373" s="217" t="s">
        <v>1200</v>
      </c>
      <c r="G1373" s="214"/>
      <c r="H1373" s="218" t="s">
        <v>36</v>
      </c>
      <c r="I1373" s="219"/>
      <c r="J1373" s="214"/>
      <c r="K1373" s="214"/>
      <c r="L1373" s="220"/>
      <c r="M1373" s="221"/>
      <c r="N1373" s="222"/>
      <c r="O1373" s="222"/>
      <c r="P1373" s="222"/>
      <c r="Q1373" s="222"/>
      <c r="R1373" s="222"/>
      <c r="S1373" s="222"/>
      <c r="T1373" s="223"/>
      <c r="AT1373" s="224" t="s">
        <v>417</v>
      </c>
      <c r="AU1373" s="224" t="s">
        <v>87</v>
      </c>
      <c r="AV1373" s="12" t="s">
        <v>23</v>
      </c>
      <c r="AW1373" s="12" t="s">
        <v>43</v>
      </c>
      <c r="AX1373" s="12" t="s">
        <v>79</v>
      </c>
      <c r="AY1373" s="224" t="s">
        <v>406</v>
      </c>
    </row>
    <row r="1374" spans="2:65" s="13" customFormat="1" x14ac:dyDescent="0.3">
      <c r="B1374" s="225"/>
      <c r="C1374" s="226"/>
      <c r="D1374" s="215" t="s">
        <v>417</v>
      </c>
      <c r="E1374" s="227" t="s">
        <v>36</v>
      </c>
      <c r="F1374" s="228" t="s">
        <v>2052</v>
      </c>
      <c r="G1374" s="226"/>
      <c r="H1374" s="229">
        <v>149.12100000000001</v>
      </c>
      <c r="I1374" s="230"/>
      <c r="J1374" s="226"/>
      <c r="K1374" s="226"/>
      <c r="L1374" s="231"/>
      <c r="M1374" s="232"/>
      <c r="N1374" s="233"/>
      <c r="O1374" s="233"/>
      <c r="P1374" s="233"/>
      <c r="Q1374" s="233"/>
      <c r="R1374" s="233"/>
      <c r="S1374" s="233"/>
      <c r="T1374" s="234"/>
      <c r="AT1374" s="235" t="s">
        <v>417</v>
      </c>
      <c r="AU1374" s="235" t="s">
        <v>87</v>
      </c>
      <c r="AV1374" s="13" t="s">
        <v>87</v>
      </c>
      <c r="AW1374" s="13" t="s">
        <v>43</v>
      </c>
      <c r="AX1374" s="13" t="s">
        <v>79</v>
      </c>
      <c r="AY1374" s="235" t="s">
        <v>406</v>
      </c>
    </row>
    <row r="1375" spans="2:65" s="12" customFormat="1" x14ac:dyDescent="0.3">
      <c r="B1375" s="213"/>
      <c r="C1375" s="214"/>
      <c r="D1375" s="215" t="s">
        <v>417</v>
      </c>
      <c r="E1375" s="216" t="s">
        <v>36</v>
      </c>
      <c r="F1375" s="217" t="s">
        <v>2053</v>
      </c>
      <c r="G1375" s="214"/>
      <c r="H1375" s="218" t="s">
        <v>36</v>
      </c>
      <c r="I1375" s="219"/>
      <c r="J1375" s="214"/>
      <c r="K1375" s="214"/>
      <c r="L1375" s="220"/>
      <c r="M1375" s="221"/>
      <c r="N1375" s="222"/>
      <c r="O1375" s="222"/>
      <c r="P1375" s="222"/>
      <c r="Q1375" s="222"/>
      <c r="R1375" s="222"/>
      <c r="S1375" s="222"/>
      <c r="T1375" s="223"/>
      <c r="AT1375" s="224" t="s">
        <v>417</v>
      </c>
      <c r="AU1375" s="224" t="s">
        <v>87</v>
      </c>
      <c r="AV1375" s="12" t="s">
        <v>23</v>
      </c>
      <c r="AW1375" s="12" t="s">
        <v>43</v>
      </c>
      <c r="AX1375" s="12" t="s">
        <v>79</v>
      </c>
      <c r="AY1375" s="224" t="s">
        <v>406</v>
      </c>
    </row>
    <row r="1376" spans="2:65" s="13" customFormat="1" x14ac:dyDescent="0.3">
      <c r="B1376" s="225"/>
      <c r="C1376" s="226"/>
      <c r="D1376" s="215" t="s">
        <v>417</v>
      </c>
      <c r="E1376" s="227" t="s">
        <v>36</v>
      </c>
      <c r="F1376" s="228" t="s">
        <v>2054</v>
      </c>
      <c r="G1376" s="226"/>
      <c r="H1376" s="229">
        <v>10.78</v>
      </c>
      <c r="I1376" s="230"/>
      <c r="J1376" s="226"/>
      <c r="K1376" s="226"/>
      <c r="L1376" s="231"/>
      <c r="M1376" s="232"/>
      <c r="N1376" s="233"/>
      <c r="O1376" s="233"/>
      <c r="P1376" s="233"/>
      <c r="Q1376" s="233"/>
      <c r="R1376" s="233"/>
      <c r="S1376" s="233"/>
      <c r="T1376" s="234"/>
      <c r="AT1376" s="235" t="s">
        <v>417</v>
      </c>
      <c r="AU1376" s="235" t="s">
        <v>87</v>
      </c>
      <c r="AV1376" s="13" t="s">
        <v>87</v>
      </c>
      <c r="AW1376" s="13" t="s">
        <v>43</v>
      </c>
      <c r="AX1376" s="13" t="s">
        <v>79</v>
      </c>
      <c r="AY1376" s="235" t="s">
        <v>406</v>
      </c>
    </row>
    <row r="1377" spans="2:65" s="14" customFormat="1" x14ac:dyDescent="0.3">
      <c r="B1377" s="236"/>
      <c r="C1377" s="237"/>
      <c r="D1377" s="247" t="s">
        <v>417</v>
      </c>
      <c r="E1377" s="248" t="s">
        <v>36</v>
      </c>
      <c r="F1377" s="249" t="s">
        <v>421</v>
      </c>
      <c r="G1377" s="237"/>
      <c r="H1377" s="250">
        <v>159.90100000000001</v>
      </c>
      <c r="I1377" s="241"/>
      <c r="J1377" s="237"/>
      <c r="K1377" s="237"/>
      <c r="L1377" s="242"/>
      <c r="M1377" s="243"/>
      <c r="N1377" s="244"/>
      <c r="O1377" s="244"/>
      <c r="P1377" s="244"/>
      <c r="Q1377" s="244"/>
      <c r="R1377" s="244"/>
      <c r="S1377" s="244"/>
      <c r="T1377" s="245"/>
      <c r="AT1377" s="246" t="s">
        <v>417</v>
      </c>
      <c r="AU1377" s="246" t="s">
        <v>87</v>
      </c>
      <c r="AV1377" s="14" t="s">
        <v>415</v>
      </c>
      <c r="AW1377" s="14" t="s">
        <v>43</v>
      </c>
      <c r="AX1377" s="14" t="s">
        <v>23</v>
      </c>
      <c r="AY1377" s="246" t="s">
        <v>406</v>
      </c>
    </row>
    <row r="1378" spans="2:65" s="1" customFormat="1" ht="22.5" customHeight="1" x14ac:dyDescent="0.3">
      <c r="B1378" s="37"/>
      <c r="C1378" s="201" t="s">
        <v>2055</v>
      </c>
      <c r="D1378" s="201" t="s">
        <v>410</v>
      </c>
      <c r="E1378" s="202" t="s">
        <v>2056</v>
      </c>
      <c r="F1378" s="203" t="s">
        <v>2057</v>
      </c>
      <c r="G1378" s="204" t="s">
        <v>466</v>
      </c>
      <c r="H1378" s="205">
        <v>17.716000000000001</v>
      </c>
      <c r="I1378" s="206"/>
      <c r="J1378" s="207">
        <f>ROUND(I1378*H1378,2)</f>
        <v>0</v>
      </c>
      <c r="K1378" s="203" t="s">
        <v>414</v>
      </c>
      <c r="L1378" s="57"/>
      <c r="M1378" s="208" t="s">
        <v>36</v>
      </c>
      <c r="N1378" s="209" t="s">
        <v>50</v>
      </c>
      <c r="O1378" s="38"/>
      <c r="P1378" s="210">
        <f>O1378*H1378</f>
        <v>0</v>
      </c>
      <c r="Q1378" s="210">
        <v>6.3200000000000001E-3</v>
      </c>
      <c r="R1378" s="210">
        <f>Q1378*H1378</f>
        <v>0.11196512000000002</v>
      </c>
      <c r="S1378" s="210">
        <v>0</v>
      </c>
      <c r="T1378" s="211">
        <f>S1378*H1378</f>
        <v>0</v>
      </c>
      <c r="AR1378" s="19" t="s">
        <v>415</v>
      </c>
      <c r="AT1378" s="19" t="s">
        <v>410</v>
      </c>
      <c r="AU1378" s="19" t="s">
        <v>87</v>
      </c>
      <c r="AY1378" s="19" t="s">
        <v>406</v>
      </c>
      <c r="BE1378" s="212">
        <f>IF(N1378="základní",J1378,0)</f>
        <v>0</v>
      </c>
      <c r="BF1378" s="212">
        <f>IF(N1378="snížená",J1378,0)</f>
        <v>0</v>
      </c>
      <c r="BG1378" s="212">
        <f>IF(N1378="zákl. přenesená",J1378,0)</f>
        <v>0</v>
      </c>
      <c r="BH1378" s="212">
        <f>IF(N1378="sníž. přenesená",J1378,0)</f>
        <v>0</v>
      </c>
      <c r="BI1378" s="212">
        <f>IF(N1378="nulová",J1378,0)</f>
        <v>0</v>
      </c>
      <c r="BJ1378" s="19" t="s">
        <v>23</v>
      </c>
      <c r="BK1378" s="212">
        <f>ROUND(I1378*H1378,2)</f>
        <v>0</v>
      </c>
      <c r="BL1378" s="19" t="s">
        <v>415</v>
      </c>
      <c r="BM1378" s="19" t="s">
        <v>2058</v>
      </c>
    </row>
    <row r="1379" spans="2:65" s="12" customFormat="1" x14ac:dyDescent="0.3">
      <c r="B1379" s="213"/>
      <c r="C1379" s="214"/>
      <c r="D1379" s="215" t="s">
        <v>417</v>
      </c>
      <c r="E1379" s="216" t="s">
        <v>36</v>
      </c>
      <c r="F1379" s="217" t="s">
        <v>1200</v>
      </c>
      <c r="G1379" s="214"/>
      <c r="H1379" s="218" t="s">
        <v>36</v>
      </c>
      <c r="I1379" s="219"/>
      <c r="J1379" s="214"/>
      <c r="K1379" s="214"/>
      <c r="L1379" s="220"/>
      <c r="M1379" s="221"/>
      <c r="N1379" s="222"/>
      <c r="O1379" s="222"/>
      <c r="P1379" s="222"/>
      <c r="Q1379" s="222"/>
      <c r="R1379" s="222"/>
      <c r="S1379" s="222"/>
      <c r="T1379" s="223"/>
      <c r="AT1379" s="224" t="s">
        <v>417</v>
      </c>
      <c r="AU1379" s="224" t="s">
        <v>87</v>
      </c>
      <c r="AV1379" s="12" t="s">
        <v>23</v>
      </c>
      <c r="AW1379" s="12" t="s">
        <v>43</v>
      </c>
      <c r="AX1379" s="12" t="s">
        <v>79</v>
      </c>
      <c r="AY1379" s="224" t="s">
        <v>406</v>
      </c>
    </row>
    <row r="1380" spans="2:65" s="13" customFormat="1" x14ac:dyDescent="0.3">
      <c r="B1380" s="225"/>
      <c r="C1380" s="226"/>
      <c r="D1380" s="247" t="s">
        <v>417</v>
      </c>
      <c r="E1380" s="251" t="s">
        <v>36</v>
      </c>
      <c r="F1380" s="252" t="s">
        <v>2059</v>
      </c>
      <c r="G1380" s="226"/>
      <c r="H1380" s="253">
        <v>17.716000000000001</v>
      </c>
      <c r="I1380" s="230"/>
      <c r="J1380" s="226"/>
      <c r="K1380" s="226"/>
      <c r="L1380" s="231"/>
      <c r="M1380" s="232"/>
      <c r="N1380" s="233"/>
      <c r="O1380" s="233"/>
      <c r="P1380" s="233"/>
      <c r="Q1380" s="233"/>
      <c r="R1380" s="233"/>
      <c r="S1380" s="233"/>
      <c r="T1380" s="234"/>
      <c r="AT1380" s="235" t="s">
        <v>417</v>
      </c>
      <c r="AU1380" s="235" t="s">
        <v>87</v>
      </c>
      <c r="AV1380" s="13" t="s">
        <v>87</v>
      </c>
      <c r="AW1380" s="13" t="s">
        <v>43</v>
      </c>
      <c r="AX1380" s="13" t="s">
        <v>23</v>
      </c>
      <c r="AY1380" s="235" t="s">
        <v>406</v>
      </c>
    </row>
    <row r="1381" spans="2:65" s="1" customFormat="1" ht="22.5" customHeight="1" x14ac:dyDescent="0.3">
      <c r="B1381" s="37"/>
      <c r="C1381" s="201" t="s">
        <v>2060</v>
      </c>
      <c r="D1381" s="201" t="s">
        <v>410</v>
      </c>
      <c r="E1381" s="202" t="s">
        <v>2061</v>
      </c>
      <c r="F1381" s="203" t="s">
        <v>2062</v>
      </c>
      <c r="G1381" s="204" t="s">
        <v>413</v>
      </c>
      <c r="H1381" s="205">
        <v>20.552</v>
      </c>
      <c r="I1381" s="206"/>
      <c r="J1381" s="207">
        <f>ROUND(I1381*H1381,2)</f>
        <v>0</v>
      </c>
      <c r="K1381" s="203" t="s">
        <v>414</v>
      </c>
      <c r="L1381" s="57"/>
      <c r="M1381" s="208" t="s">
        <v>36</v>
      </c>
      <c r="N1381" s="209" t="s">
        <v>50</v>
      </c>
      <c r="O1381" s="38"/>
      <c r="P1381" s="210">
        <f>O1381*H1381</f>
        <v>0</v>
      </c>
      <c r="Q1381" s="210">
        <v>2.4142999999999999</v>
      </c>
      <c r="R1381" s="210">
        <f>Q1381*H1381</f>
        <v>49.6186936</v>
      </c>
      <c r="S1381" s="210">
        <v>0</v>
      </c>
      <c r="T1381" s="211">
        <f>S1381*H1381</f>
        <v>0</v>
      </c>
      <c r="AR1381" s="19" t="s">
        <v>415</v>
      </c>
      <c r="AT1381" s="19" t="s">
        <v>410</v>
      </c>
      <c r="AU1381" s="19" t="s">
        <v>87</v>
      </c>
      <c r="AY1381" s="19" t="s">
        <v>406</v>
      </c>
      <c r="BE1381" s="212">
        <f>IF(N1381="základní",J1381,0)</f>
        <v>0</v>
      </c>
      <c r="BF1381" s="212">
        <f>IF(N1381="snížená",J1381,0)</f>
        <v>0</v>
      </c>
      <c r="BG1381" s="212">
        <f>IF(N1381="zákl. přenesená",J1381,0)</f>
        <v>0</v>
      </c>
      <c r="BH1381" s="212">
        <f>IF(N1381="sníž. přenesená",J1381,0)</f>
        <v>0</v>
      </c>
      <c r="BI1381" s="212">
        <f>IF(N1381="nulová",J1381,0)</f>
        <v>0</v>
      </c>
      <c r="BJ1381" s="19" t="s">
        <v>23</v>
      </c>
      <c r="BK1381" s="212">
        <f>ROUND(I1381*H1381,2)</f>
        <v>0</v>
      </c>
      <c r="BL1381" s="19" t="s">
        <v>415</v>
      </c>
      <c r="BM1381" s="19" t="s">
        <v>2063</v>
      </c>
    </row>
    <row r="1382" spans="2:65" s="12" customFormat="1" x14ac:dyDescent="0.3">
      <c r="B1382" s="213"/>
      <c r="C1382" s="214"/>
      <c r="D1382" s="215" t="s">
        <v>417</v>
      </c>
      <c r="E1382" s="216" t="s">
        <v>36</v>
      </c>
      <c r="F1382" s="217" t="s">
        <v>568</v>
      </c>
      <c r="G1382" s="214"/>
      <c r="H1382" s="218" t="s">
        <v>36</v>
      </c>
      <c r="I1382" s="219"/>
      <c r="J1382" s="214"/>
      <c r="K1382" s="214"/>
      <c r="L1382" s="220"/>
      <c r="M1382" s="221"/>
      <c r="N1382" s="222"/>
      <c r="O1382" s="222"/>
      <c r="P1382" s="222"/>
      <c r="Q1382" s="222"/>
      <c r="R1382" s="222"/>
      <c r="S1382" s="222"/>
      <c r="T1382" s="223"/>
      <c r="AT1382" s="224" t="s">
        <v>417</v>
      </c>
      <c r="AU1382" s="224" t="s">
        <v>87</v>
      </c>
      <c r="AV1382" s="12" t="s">
        <v>23</v>
      </c>
      <c r="AW1382" s="12" t="s">
        <v>43</v>
      </c>
      <c r="AX1382" s="12" t="s">
        <v>79</v>
      </c>
      <c r="AY1382" s="224" t="s">
        <v>406</v>
      </c>
    </row>
    <row r="1383" spans="2:65" s="13" customFormat="1" x14ac:dyDescent="0.3">
      <c r="B1383" s="225"/>
      <c r="C1383" s="226"/>
      <c r="D1383" s="215" t="s">
        <v>417</v>
      </c>
      <c r="E1383" s="227" t="s">
        <v>36</v>
      </c>
      <c r="F1383" s="228" t="s">
        <v>570</v>
      </c>
      <c r="G1383" s="226"/>
      <c r="H1383" s="229">
        <v>15.12</v>
      </c>
      <c r="I1383" s="230"/>
      <c r="J1383" s="226"/>
      <c r="K1383" s="226"/>
      <c r="L1383" s="231"/>
      <c r="M1383" s="232"/>
      <c r="N1383" s="233"/>
      <c r="O1383" s="233"/>
      <c r="P1383" s="233"/>
      <c r="Q1383" s="233"/>
      <c r="R1383" s="233"/>
      <c r="S1383" s="233"/>
      <c r="T1383" s="234"/>
      <c r="AT1383" s="235" t="s">
        <v>417</v>
      </c>
      <c r="AU1383" s="235" t="s">
        <v>87</v>
      </c>
      <c r="AV1383" s="13" t="s">
        <v>87</v>
      </c>
      <c r="AW1383" s="13" t="s">
        <v>43</v>
      </c>
      <c r="AX1383" s="13" t="s">
        <v>79</v>
      </c>
      <c r="AY1383" s="235" t="s">
        <v>406</v>
      </c>
    </row>
    <row r="1384" spans="2:65" s="13" customFormat="1" x14ac:dyDescent="0.3">
      <c r="B1384" s="225"/>
      <c r="C1384" s="226"/>
      <c r="D1384" s="215" t="s">
        <v>417</v>
      </c>
      <c r="E1384" s="227" t="s">
        <v>36</v>
      </c>
      <c r="F1384" s="228" t="s">
        <v>571</v>
      </c>
      <c r="G1384" s="226"/>
      <c r="H1384" s="229">
        <v>5.4320000000000004</v>
      </c>
      <c r="I1384" s="230"/>
      <c r="J1384" s="226"/>
      <c r="K1384" s="226"/>
      <c r="L1384" s="231"/>
      <c r="M1384" s="232"/>
      <c r="N1384" s="233"/>
      <c r="O1384" s="233"/>
      <c r="P1384" s="233"/>
      <c r="Q1384" s="233"/>
      <c r="R1384" s="233"/>
      <c r="S1384" s="233"/>
      <c r="T1384" s="234"/>
      <c r="AT1384" s="235" t="s">
        <v>417</v>
      </c>
      <c r="AU1384" s="235" t="s">
        <v>87</v>
      </c>
      <c r="AV1384" s="13" t="s">
        <v>87</v>
      </c>
      <c r="AW1384" s="13" t="s">
        <v>43</v>
      </c>
      <c r="AX1384" s="13" t="s">
        <v>79</v>
      </c>
      <c r="AY1384" s="235" t="s">
        <v>406</v>
      </c>
    </row>
    <row r="1385" spans="2:65" s="15" customFormat="1" x14ac:dyDescent="0.3">
      <c r="B1385" s="254"/>
      <c r="C1385" s="255"/>
      <c r="D1385" s="247" t="s">
        <v>417</v>
      </c>
      <c r="E1385" s="265" t="s">
        <v>308</v>
      </c>
      <c r="F1385" s="266" t="s">
        <v>435</v>
      </c>
      <c r="G1385" s="255"/>
      <c r="H1385" s="267">
        <v>20.552</v>
      </c>
      <c r="I1385" s="259"/>
      <c r="J1385" s="255"/>
      <c r="K1385" s="255"/>
      <c r="L1385" s="260"/>
      <c r="M1385" s="261"/>
      <c r="N1385" s="262"/>
      <c r="O1385" s="262"/>
      <c r="P1385" s="262"/>
      <c r="Q1385" s="262"/>
      <c r="R1385" s="262"/>
      <c r="S1385" s="262"/>
      <c r="T1385" s="263"/>
      <c r="AT1385" s="264" t="s">
        <v>417</v>
      </c>
      <c r="AU1385" s="264" t="s">
        <v>87</v>
      </c>
      <c r="AV1385" s="15" t="s">
        <v>94</v>
      </c>
      <c r="AW1385" s="15" t="s">
        <v>43</v>
      </c>
      <c r="AX1385" s="15" t="s">
        <v>23</v>
      </c>
      <c r="AY1385" s="264" t="s">
        <v>406</v>
      </c>
    </row>
    <row r="1386" spans="2:65" s="1" customFormat="1" ht="22.5" customHeight="1" x14ac:dyDescent="0.3">
      <c r="B1386" s="37"/>
      <c r="C1386" s="201" t="s">
        <v>2064</v>
      </c>
      <c r="D1386" s="201" t="s">
        <v>410</v>
      </c>
      <c r="E1386" s="202" t="s">
        <v>2065</v>
      </c>
      <c r="F1386" s="203" t="s">
        <v>2066</v>
      </c>
      <c r="G1386" s="204" t="s">
        <v>466</v>
      </c>
      <c r="H1386" s="205">
        <v>45.67</v>
      </c>
      <c r="I1386" s="206"/>
      <c r="J1386" s="207">
        <f>ROUND(I1386*H1386,2)</f>
        <v>0</v>
      </c>
      <c r="K1386" s="203" t="s">
        <v>414</v>
      </c>
      <c r="L1386" s="57"/>
      <c r="M1386" s="208" t="s">
        <v>36</v>
      </c>
      <c r="N1386" s="209" t="s">
        <v>50</v>
      </c>
      <c r="O1386" s="38"/>
      <c r="P1386" s="210">
        <f>O1386*H1386</f>
        <v>0</v>
      </c>
      <c r="Q1386" s="210">
        <v>0</v>
      </c>
      <c r="R1386" s="210">
        <f>Q1386*H1386</f>
        <v>0</v>
      </c>
      <c r="S1386" s="210">
        <v>0</v>
      </c>
      <c r="T1386" s="211">
        <f>S1386*H1386</f>
        <v>0</v>
      </c>
      <c r="AR1386" s="19" t="s">
        <v>415</v>
      </c>
      <c r="AT1386" s="19" t="s">
        <v>410</v>
      </c>
      <c r="AU1386" s="19" t="s">
        <v>87</v>
      </c>
      <c r="AY1386" s="19" t="s">
        <v>406</v>
      </c>
      <c r="BE1386" s="212">
        <f>IF(N1386="základní",J1386,0)</f>
        <v>0</v>
      </c>
      <c r="BF1386" s="212">
        <f>IF(N1386="snížená",J1386,0)</f>
        <v>0</v>
      </c>
      <c r="BG1386" s="212">
        <f>IF(N1386="zákl. přenesená",J1386,0)</f>
        <v>0</v>
      </c>
      <c r="BH1386" s="212">
        <f>IF(N1386="sníž. přenesená",J1386,0)</f>
        <v>0</v>
      </c>
      <c r="BI1386" s="212">
        <f>IF(N1386="nulová",J1386,0)</f>
        <v>0</v>
      </c>
      <c r="BJ1386" s="19" t="s">
        <v>23</v>
      </c>
      <c r="BK1386" s="212">
        <f>ROUND(I1386*H1386,2)</f>
        <v>0</v>
      </c>
      <c r="BL1386" s="19" t="s">
        <v>415</v>
      </c>
      <c r="BM1386" s="19" t="s">
        <v>2067</v>
      </c>
    </row>
    <row r="1387" spans="2:65" s="13" customFormat="1" x14ac:dyDescent="0.3">
      <c r="B1387" s="225"/>
      <c r="C1387" s="226"/>
      <c r="D1387" s="247" t="s">
        <v>417</v>
      </c>
      <c r="E1387" s="251" t="s">
        <v>36</v>
      </c>
      <c r="F1387" s="252" t="s">
        <v>2068</v>
      </c>
      <c r="G1387" s="226"/>
      <c r="H1387" s="253">
        <v>45.67</v>
      </c>
      <c r="I1387" s="230"/>
      <c r="J1387" s="226"/>
      <c r="K1387" s="226"/>
      <c r="L1387" s="231"/>
      <c r="M1387" s="232"/>
      <c r="N1387" s="233"/>
      <c r="O1387" s="233"/>
      <c r="P1387" s="233"/>
      <c r="Q1387" s="233"/>
      <c r="R1387" s="233"/>
      <c r="S1387" s="233"/>
      <c r="T1387" s="234"/>
      <c r="AT1387" s="235" t="s">
        <v>417</v>
      </c>
      <c r="AU1387" s="235" t="s">
        <v>87</v>
      </c>
      <c r="AV1387" s="13" t="s">
        <v>87</v>
      </c>
      <c r="AW1387" s="13" t="s">
        <v>43</v>
      </c>
      <c r="AX1387" s="13" t="s">
        <v>23</v>
      </c>
      <c r="AY1387" s="235" t="s">
        <v>406</v>
      </c>
    </row>
    <row r="1388" spans="2:65" s="1" customFormat="1" ht="22.5" customHeight="1" x14ac:dyDescent="0.3">
      <c r="B1388" s="37"/>
      <c r="C1388" s="201" t="s">
        <v>2069</v>
      </c>
      <c r="D1388" s="201" t="s">
        <v>410</v>
      </c>
      <c r="E1388" s="202" t="s">
        <v>2070</v>
      </c>
      <c r="F1388" s="203" t="s">
        <v>2071</v>
      </c>
      <c r="G1388" s="204" t="s">
        <v>466</v>
      </c>
      <c r="H1388" s="205">
        <v>45.67</v>
      </c>
      <c r="I1388" s="206"/>
      <c r="J1388" s="207">
        <f>ROUND(I1388*H1388,2)</f>
        <v>0</v>
      </c>
      <c r="K1388" s="203" t="s">
        <v>36</v>
      </c>
      <c r="L1388" s="57"/>
      <c r="M1388" s="208" t="s">
        <v>36</v>
      </c>
      <c r="N1388" s="209" t="s">
        <v>50</v>
      </c>
      <c r="O1388" s="38"/>
      <c r="P1388" s="210">
        <f>O1388*H1388</f>
        <v>0</v>
      </c>
      <c r="Q1388" s="210">
        <v>0</v>
      </c>
      <c r="R1388" s="210">
        <f>Q1388*H1388</f>
        <v>0</v>
      </c>
      <c r="S1388" s="210">
        <v>0</v>
      </c>
      <c r="T1388" s="211">
        <f>S1388*H1388</f>
        <v>0</v>
      </c>
      <c r="AR1388" s="19" t="s">
        <v>415</v>
      </c>
      <c r="AT1388" s="19" t="s">
        <v>410</v>
      </c>
      <c r="AU1388" s="19" t="s">
        <v>87</v>
      </c>
      <c r="AY1388" s="19" t="s">
        <v>406</v>
      </c>
      <c r="BE1388" s="212">
        <f>IF(N1388="základní",J1388,0)</f>
        <v>0</v>
      </c>
      <c r="BF1388" s="212">
        <f>IF(N1388="snížená",J1388,0)</f>
        <v>0</v>
      </c>
      <c r="BG1388" s="212">
        <f>IF(N1388="zákl. přenesená",J1388,0)</f>
        <v>0</v>
      </c>
      <c r="BH1388" s="212">
        <f>IF(N1388="sníž. přenesená",J1388,0)</f>
        <v>0</v>
      </c>
      <c r="BI1388" s="212">
        <f>IF(N1388="nulová",J1388,0)</f>
        <v>0</v>
      </c>
      <c r="BJ1388" s="19" t="s">
        <v>23</v>
      </c>
      <c r="BK1388" s="212">
        <f>ROUND(I1388*H1388,2)</f>
        <v>0</v>
      </c>
      <c r="BL1388" s="19" t="s">
        <v>415</v>
      </c>
      <c r="BM1388" s="19" t="s">
        <v>2072</v>
      </c>
    </row>
    <row r="1389" spans="2:65" s="13" customFormat="1" x14ac:dyDescent="0.3">
      <c r="B1389" s="225"/>
      <c r="C1389" s="226"/>
      <c r="D1389" s="247" t="s">
        <v>417</v>
      </c>
      <c r="E1389" s="251" t="s">
        <v>36</v>
      </c>
      <c r="F1389" s="252" t="s">
        <v>2068</v>
      </c>
      <c r="G1389" s="226"/>
      <c r="H1389" s="253">
        <v>45.67</v>
      </c>
      <c r="I1389" s="230"/>
      <c r="J1389" s="226"/>
      <c r="K1389" s="226"/>
      <c r="L1389" s="231"/>
      <c r="M1389" s="232"/>
      <c r="N1389" s="233"/>
      <c r="O1389" s="233"/>
      <c r="P1389" s="233"/>
      <c r="Q1389" s="233"/>
      <c r="R1389" s="233"/>
      <c r="S1389" s="233"/>
      <c r="T1389" s="234"/>
      <c r="AT1389" s="235" t="s">
        <v>417</v>
      </c>
      <c r="AU1389" s="235" t="s">
        <v>87</v>
      </c>
      <c r="AV1389" s="13" t="s">
        <v>87</v>
      </c>
      <c r="AW1389" s="13" t="s">
        <v>43</v>
      </c>
      <c r="AX1389" s="13" t="s">
        <v>23</v>
      </c>
      <c r="AY1389" s="235" t="s">
        <v>406</v>
      </c>
    </row>
    <row r="1390" spans="2:65" s="1" customFormat="1" ht="31.5" customHeight="1" x14ac:dyDescent="0.3">
      <c r="B1390" s="37"/>
      <c r="C1390" s="201" t="s">
        <v>2073</v>
      </c>
      <c r="D1390" s="201" t="s">
        <v>410</v>
      </c>
      <c r="E1390" s="202" t="s">
        <v>2074</v>
      </c>
      <c r="F1390" s="203" t="s">
        <v>2075</v>
      </c>
      <c r="G1390" s="204" t="s">
        <v>466</v>
      </c>
      <c r="H1390" s="205">
        <v>0.10100000000000001</v>
      </c>
      <c r="I1390" s="206"/>
      <c r="J1390" s="207">
        <f>ROUND(I1390*H1390,2)</f>
        <v>0</v>
      </c>
      <c r="K1390" s="203" t="s">
        <v>414</v>
      </c>
      <c r="L1390" s="57"/>
      <c r="M1390" s="208" t="s">
        <v>36</v>
      </c>
      <c r="N1390" s="209" t="s">
        <v>50</v>
      </c>
      <c r="O1390" s="38"/>
      <c r="P1390" s="210">
        <f>O1390*H1390</f>
        <v>0</v>
      </c>
      <c r="Q1390" s="210">
        <v>2.9239999999999999E-2</v>
      </c>
      <c r="R1390" s="210">
        <f>Q1390*H1390</f>
        <v>2.9532400000000002E-3</v>
      </c>
      <c r="S1390" s="210">
        <v>0</v>
      </c>
      <c r="T1390" s="211">
        <f>S1390*H1390</f>
        <v>0</v>
      </c>
      <c r="AR1390" s="19" t="s">
        <v>415</v>
      </c>
      <c r="AT1390" s="19" t="s">
        <v>410</v>
      </c>
      <c r="AU1390" s="19" t="s">
        <v>87</v>
      </c>
      <c r="AY1390" s="19" t="s">
        <v>406</v>
      </c>
      <c r="BE1390" s="212">
        <f>IF(N1390="základní",J1390,0)</f>
        <v>0</v>
      </c>
      <c r="BF1390" s="212">
        <f>IF(N1390="snížená",J1390,0)</f>
        <v>0</v>
      </c>
      <c r="BG1390" s="212">
        <f>IF(N1390="zákl. přenesená",J1390,0)</f>
        <v>0</v>
      </c>
      <c r="BH1390" s="212">
        <f>IF(N1390="sníž. přenesená",J1390,0)</f>
        <v>0</v>
      </c>
      <c r="BI1390" s="212">
        <f>IF(N1390="nulová",J1390,0)</f>
        <v>0</v>
      </c>
      <c r="BJ1390" s="19" t="s">
        <v>23</v>
      </c>
      <c r="BK1390" s="212">
        <f>ROUND(I1390*H1390,2)</f>
        <v>0</v>
      </c>
      <c r="BL1390" s="19" t="s">
        <v>415</v>
      </c>
      <c r="BM1390" s="19" t="s">
        <v>2076</v>
      </c>
    </row>
    <row r="1391" spans="2:65" s="12" customFormat="1" x14ac:dyDescent="0.3">
      <c r="B1391" s="213"/>
      <c r="C1391" s="214"/>
      <c r="D1391" s="215" t="s">
        <v>417</v>
      </c>
      <c r="E1391" s="216" t="s">
        <v>36</v>
      </c>
      <c r="F1391" s="217" t="s">
        <v>2077</v>
      </c>
      <c r="G1391" s="214"/>
      <c r="H1391" s="218" t="s">
        <v>36</v>
      </c>
      <c r="I1391" s="219"/>
      <c r="J1391" s="214"/>
      <c r="K1391" s="214"/>
      <c r="L1391" s="220"/>
      <c r="M1391" s="221"/>
      <c r="N1391" s="222"/>
      <c r="O1391" s="222"/>
      <c r="P1391" s="222"/>
      <c r="Q1391" s="222"/>
      <c r="R1391" s="222"/>
      <c r="S1391" s="222"/>
      <c r="T1391" s="223"/>
      <c r="AT1391" s="224" t="s">
        <v>417</v>
      </c>
      <c r="AU1391" s="224" t="s">
        <v>87</v>
      </c>
      <c r="AV1391" s="12" t="s">
        <v>23</v>
      </c>
      <c r="AW1391" s="12" t="s">
        <v>43</v>
      </c>
      <c r="AX1391" s="12" t="s">
        <v>79</v>
      </c>
      <c r="AY1391" s="224" t="s">
        <v>406</v>
      </c>
    </row>
    <row r="1392" spans="2:65" s="12" customFormat="1" x14ac:dyDescent="0.3">
      <c r="B1392" s="213"/>
      <c r="C1392" s="214"/>
      <c r="D1392" s="215" t="s">
        <v>417</v>
      </c>
      <c r="E1392" s="216" t="s">
        <v>36</v>
      </c>
      <c r="F1392" s="217" t="s">
        <v>2078</v>
      </c>
      <c r="G1392" s="214"/>
      <c r="H1392" s="218" t="s">
        <v>36</v>
      </c>
      <c r="I1392" s="219"/>
      <c r="J1392" s="214"/>
      <c r="K1392" s="214"/>
      <c r="L1392" s="220"/>
      <c r="M1392" s="221"/>
      <c r="N1392" s="222"/>
      <c r="O1392" s="222"/>
      <c r="P1392" s="222"/>
      <c r="Q1392" s="222"/>
      <c r="R1392" s="222"/>
      <c r="S1392" s="222"/>
      <c r="T1392" s="223"/>
      <c r="AT1392" s="224" t="s">
        <v>417</v>
      </c>
      <c r="AU1392" s="224" t="s">
        <v>87</v>
      </c>
      <c r="AV1392" s="12" t="s">
        <v>23</v>
      </c>
      <c r="AW1392" s="12" t="s">
        <v>43</v>
      </c>
      <c r="AX1392" s="12" t="s">
        <v>79</v>
      </c>
      <c r="AY1392" s="224" t="s">
        <v>406</v>
      </c>
    </row>
    <row r="1393" spans="2:65" s="12" customFormat="1" x14ac:dyDescent="0.3">
      <c r="B1393" s="213"/>
      <c r="C1393" s="214"/>
      <c r="D1393" s="215" t="s">
        <v>417</v>
      </c>
      <c r="E1393" s="216" t="s">
        <v>36</v>
      </c>
      <c r="F1393" s="217" t="s">
        <v>2079</v>
      </c>
      <c r="G1393" s="214"/>
      <c r="H1393" s="218" t="s">
        <v>36</v>
      </c>
      <c r="I1393" s="219"/>
      <c r="J1393" s="214"/>
      <c r="K1393" s="214"/>
      <c r="L1393" s="220"/>
      <c r="M1393" s="221"/>
      <c r="N1393" s="222"/>
      <c r="O1393" s="222"/>
      <c r="P1393" s="222"/>
      <c r="Q1393" s="222"/>
      <c r="R1393" s="222"/>
      <c r="S1393" s="222"/>
      <c r="T1393" s="223"/>
      <c r="AT1393" s="224" t="s">
        <v>417</v>
      </c>
      <c r="AU1393" s="224" t="s">
        <v>87</v>
      </c>
      <c r="AV1393" s="12" t="s">
        <v>23</v>
      </c>
      <c r="AW1393" s="12" t="s">
        <v>43</v>
      </c>
      <c r="AX1393" s="12" t="s">
        <v>79</v>
      </c>
      <c r="AY1393" s="224" t="s">
        <v>406</v>
      </c>
    </row>
    <row r="1394" spans="2:65" s="13" customFormat="1" x14ac:dyDescent="0.3">
      <c r="B1394" s="225"/>
      <c r="C1394" s="226"/>
      <c r="D1394" s="215" t="s">
        <v>417</v>
      </c>
      <c r="E1394" s="227" t="s">
        <v>36</v>
      </c>
      <c r="F1394" s="228" t="s">
        <v>2080</v>
      </c>
      <c r="G1394" s="226"/>
      <c r="H1394" s="229">
        <v>0.03</v>
      </c>
      <c r="I1394" s="230"/>
      <c r="J1394" s="226"/>
      <c r="K1394" s="226"/>
      <c r="L1394" s="231"/>
      <c r="M1394" s="232"/>
      <c r="N1394" s="233"/>
      <c r="O1394" s="233"/>
      <c r="P1394" s="233"/>
      <c r="Q1394" s="233"/>
      <c r="R1394" s="233"/>
      <c r="S1394" s="233"/>
      <c r="T1394" s="234"/>
      <c r="AT1394" s="235" t="s">
        <v>417</v>
      </c>
      <c r="AU1394" s="235" t="s">
        <v>87</v>
      </c>
      <c r="AV1394" s="13" t="s">
        <v>87</v>
      </c>
      <c r="AW1394" s="13" t="s">
        <v>43</v>
      </c>
      <c r="AX1394" s="13" t="s">
        <v>79</v>
      </c>
      <c r="AY1394" s="235" t="s">
        <v>406</v>
      </c>
    </row>
    <row r="1395" spans="2:65" s="13" customFormat="1" x14ac:dyDescent="0.3">
      <c r="B1395" s="225"/>
      <c r="C1395" s="226"/>
      <c r="D1395" s="215" t="s">
        <v>417</v>
      </c>
      <c r="E1395" s="227" t="s">
        <v>36</v>
      </c>
      <c r="F1395" s="228" t="s">
        <v>2081</v>
      </c>
      <c r="G1395" s="226"/>
      <c r="H1395" s="229">
        <v>7.0999999999999994E-2</v>
      </c>
      <c r="I1395" s="230"/>
      <c r="J1395" s="226"/>
      <c r="K1395" s="226"/>
      <c r="L1395" s="231"/>
      <c r="M1395" s="232"/>
      <c r="N1395" s="233"/>
      <c r="O1395" s="233"/>
      <c r="P1395" s="233"/>
      <c r="Q1395" s="233"/>
      <c r="R1395" s="233"/>
      <c r="S1395" s="233"/>
      <c r="T1395" s="234"/>
      <c r="AT1395" s="235" t="s">
        <v>417</v>
      </c>
      <c r="AU1395" s="235" t="s">
        <v>87</v>
      </c>
      <c r="AV1395" s="13" t="s">
        <v>87</v>
      </c>
      <c r="AW1395" s="13" t="s">
        <v>43</v>
      </c>
      <c r="AX1395" s="13" t="s">
        <v>79</v>
      </c>
      <c r="AY1395" s="235" t="s">
        <v>406</v>
      </c>
    </row>
    <row r="1396" spans="2:65" s="14" customFormat="1" x14ac:dyDescent="0.3">
      <c r="B1396" s="236"/>
      <c r="C1396" s="237"/>
      <c r="D1396" s="247" t="s">
        <v>417</v>
      </c>
      <c r="E1396" s="248" t="s">
        <v>2082</v>
      </c>
      <c r="F1396" s="249" t="s">
        <v>421</v>
      </c>
      <c r="G1396" s="237"/>
      <c r="H1396" s="250">
        <v>0.10100000000000001</v>
      </c>
      <c r="I1396" s="241"/>
      <c r="J1396" s="237"/>
      <c r="K1396" s="237"/>
      <c r="L1396" s="242"/>
      <c r="M1396" s="243"/>
      <c r="N1396" s="244"/>
      <c r="O1396" s="244"/>
      <c r="P1396" s="244"/>
      <c r="Q1396" s="244"/>
      <c r="R1396" s="244"/>
      <c r="S1396" s="244"/>
      <c r="T1396" s="245"/>
      <c r="AT1396" s="246" t="s">
        <v>417</v>
      </c>
      <c r="AU1396" s="246" t="s">
        <v>87</v>
      </c>
      <c r="AV1396" s="14" t="s">
        <v>415</v>
      </c>
      <c r="AW1396" s="14" t="s">
        <v>43</v>
      </c>
      <c r="AX1396" s="14" t="s">
        <v>23</v>
      </c>
      <c r="AY1396" s="246" t="s">
        <v>406</v>
      </c>
    </row>
    <row r="1397" spans="2:65" s="1" customFormat="1" ht="31.5" customHeight="1" x14ac:dyDescent="0.3">
      <c r="B1397" s="37"/>
      <c r="C1397" s="201" t="s">
        <v>2083</v>
      </c>
      <c r="D1397" s="201" t="s">
        <v>410</v>
      </c>
      <c r="E1397" s="202" t="s">
        <v>2084</v>
      </c>
      <c r="F1397" s="203" t="s">
        <v>2085</v>
      </c>
      <c r="G1397" s="204" t="s">
        <v>466</v>
      </c>
      <c r="H1397" s="205">
        <v>0.46700000000000003</v>
      </c>
      <c r="I1397" s="206"/>
      <c r="J1397" s="207">
        <f>ROUND(I1397*H1397,2)</f>
        <v>0</v>
      </c>
      <c r="K1397" s="203" t="s">
        <v>414</v>
      </c>
      <c r="L1397" s="57"/>
      <c r="M1397" s="208" t="s">
        <v>36</v>
      </c>
      <c r="N1397" s="209" t="s">
        <v>50</v>
      </c>
      <c r="O1397" s="38"/>
      <c r="P1397" s="210">
        <f>O1397*H1397</f>
        <v>0</v>
      </c>
      <c r="Q1397" s="210">
        <v>2.9239999999999999E-2</v>
      </c>
      <c r="R1397" s="210">
        <f>Q1397*H1397</f>
        <v>1.365508E-2</v>
      </c>
      <c r="S1397" s="210">
        <v>0</v>
      </c>
      <c r="T1397" s="211">
        <f>S1397*H1397</f>
        <v>0</v>
      </c>
      <c r="AR1397" s="19" t="s">
        <v>415</v>
      </c>
      <c r="AT1397" s="19" t="s">
        <v>410</v>
      </c>
      <c r="AU1397" s="19" t="s">
        <v>87</v>
      </c>
      <c r="AY1397" s="19" t="s">
        <v>406</v>
      </c>
      <c r="BE1397" s="212">
        <f>IF(N1397="základní",J1397,0)</f>
        <v>0</v>
      </c>
      <c r="BF1397" s="212">
        <f>IF(N1397="snížená",J1397,0)</f>
        <v>0</v>
      </c>
      <c r="BG1397" s="212">
        <f>IF(N1397="zákl. přenesená",J1397,0)</f>
        <v>0</v>
      </c>
      <c r="BH1397" s="212">
        <f>IF(N1397="sníž. přenesená",J1397,0)</f>
        <v>0</v>
      </c>
      <c r="BI1397" s="212">
        <f>IF(N1397="nulová",J1397,0)</f>
        <v>0</v>
      </c>
      <c r="BJ1397" s="19" t="s">
        <v>23</v>
      </c>
      <c r="BK1397" s="212">
        <f>ROUND(I1397*H1397,2)</f>
        <v>0</v>
      </c>
      <c r="BL1397" s="19" t="s">
        <v>415</v>
      </c>
      <c r="BM1397" s="19" t="s">
        <v>2086</v>
      </c>
    </row>
    <row r="1398" spans="2:65" s="12" customFormat="1" x14ac:dyDescent="0.3">
      <c r="B1398" s="213"/>
      <c r="C1398" s="214"/>
      <c r="D1398" s="215" t="s">
        <v>417</v>
      </c>
      <c r="E1398" s="216" t="s">
        <v>36</v>
      </c>
      <c r="F1398" s="217" t="s">
        <v>568</v>
      </c>
      <c r="G1398" s="214"/>
      <c r="H1398" s="218" t="s">
        <v>36</v>
      </c>
      <c r="I1398" s="219"/>
      <c r="J1398" s="214"/>
      <c r="K1398" s="214"/>
      <c r="L1398" s="220"/>
      <c r="M1398" s="221"/>
      <c r="N1398" s="222"/>
      <c r="O1398" s="222"/>
      <c r="P1398" s="222"/>
      <c r="Q1398" s="222"/>
      <c r="R1398" s="222"/>
      <c r="S1398" s="222"/>
      <c r="T1398" s="223"/>
      <c r="AT1398" s="224" t="s">
        <v>417</v>
      </c>
      <c r="AU1398" s="224" t="s">
        <v>87</v>
      </c>
      <c r="AV1398" s="12" t="s">
        <v>23</v>
      </c>
      <c r="AW1398" s="12" t="s">
        <v>43</v>
      </c>
      <c r="AX1398" s="12" t="s">
        <v>79</v>
      </c>
      <c r="AY1398" s="224" t="s">
        <v>406</v>
      </c>
    </row>
    <row r="1399" spans="2:65" s="12" customFormat="1" x14ac:dyDescent="0.3">
      <c r="B1399" s="213"/>
      <c r="C1399" s="214"/>
      <c r="D1399" s="215" t="s">
        <v>417</v>
      </c>
      <c r="E1399" s="216" t="s">
        <v>36</v>
      </c>
      <c r="F1399" s="217" t="s">
        <v>2078</v>
      </c>
      <c r="G1399" s="214"/>
      <c r="H1399" s="218" t="s">
        <v>36</v>
      </c>
      <c r="I1399" s="219"/>
      <c r="J1399" s="214"/>
      <c r="K1399" s="214"/>
      <c r="L1399" s="220"/>
      <c r="M1399" s="221"/>
      <c r="N1399" s="222"/>
      <c r="O1399" s="222"/>
      <c r="P1399" s="222"/>
      <c r="Q1399" s="222"/>
      <c r="R1399" s="222"/>
      <c r="S1399" s="222"/>
      <c r="T1399" s="223"/>
      <c r="AT1399" s="224" t="s">
        <v>417</v>
      </c>
      <c r="AU1399" s="224" t="s">
        <v>87</v>
      </c>
      <c r="AV1399" s="12" t="s">
        <v>23</v>
      </c>
      <c r="AW1399" s="12" t="s">
        <v>43</v>
      </c>
      <c r="AX1399" s="12" t="s">
        <v>79</v>
      </c>
      <c r="AY1399" s="224" t="s">
        <v>406</v>
      </c>
    </row>
    <row r="1400" spans="2:65" s="12" customFormat="1" x14ac:dyDescent="0.3">
      <c r="B1400" s="213"/>
      <c r="C1400" s="214"/>
      <c r="D1400" s="215" t="s">
        <v>417</v>
      </c>
      <c r="E1400" s="216" t="s">
        <v>36</v>
      </c>
      <c r="F1400" s="217" t="s">
        <v>2079</v>
      </c>
      <c r="G1400" s="214"/>
      <c r="H1400" s="218" t="s">
        <v>36</v>
      </c>
      <c r="I1400" s="219"/>
      <c r="J1400" s="214"/>
      <c r="K1400" s="214"/>
      <c r="L1400" s="220"/>
      <c r="M1400" s="221"/>
      <c r="N1400" s="222"/>
      <c r="O1400" s="222"/>
      <c r="P1400" s="222"/>
      <c r="Q1400" s="222"/>
      <c r="R1400" s="222"/>
      <c r="S1400" s="222"/>
      <c r="T1400" s="223"/>
      <c r="AT1400" s="224" t="s">
        <v>417</v>
      </c>
      <c r="AU1400" s="224" t="s">
        <v>87</v>
      </c>
      <c r="AV1400" s="12" t="s">
        <v>23</v>
      </c>
      <c r="AW1400" s="12" t="s">
        <v>43</v>
      </c>
      <c r="AX1400" s="12" t="s">
        <v>79</v>
      </c>
      <c r="AY1400" s="224" t="s">
        <v>406</v>
      </c>
    </row>
    <row r="1401" spans="2:65" s="13" customFormat="1" x14ac:dyDescent="0.3">
      <c r="B1401" s="225"/>
      <c r="C1401" s="226"/>
      <c r="D1401" s="215" t="s">
        <v>417</v>
      </c>
      <c r="E1401" s="227" t="s">
        <v>36</v>
      </c>
      <c r="F1401" s="228" t="s">
        <v>2087</v>
      </c>
      <c r="G1401" s="226"/>
      <c r="H1401" s="229">
        <v>0.19700000000000001</v>
      </c>
      <c r="I1401" s="230"/>
      <c r="J1401" s="226"/>
      <c r="K1401" s="226"/>
      <c r="L1401" s="231"/>
      <c r="M1401" s="232"/>
      <c r="N1401" s="233"/>
      <c r="O1401" s="233"/>
      <c r="P1401" s="233"/>
      <c r="Q1401" s="233"/>
      <c r="R1401" s="233"/>
      <c r="S1401" s="233"/>
      <c r="T1401" s="234"/>
      <c r="AT1401" s="235" t="s">
        <v>417</v>
      </c>
      <c r="AU1401" s="235" t="s">
        <v>87</v>
      </c>
      <c r="AV1401" s="13" t="s">
        <v>87</v>
      </c>
      <c r="AW1401" s="13" t="s">
        <v>43</v>
      </c>
      <c r="AX1401" s="13" t="s">
        <v>79</v>
      </c>
      <c r="AY1401" s="235" t="s">
        <v>406</v>
      </c>
    </row>
    <row r="1402" spans="2:65" s="13" customFormat="1" x14ac:dyDescent="0.3">
      <c r="B1402" s="225"/>
      <c r="C1402" s="226"/>
      <c r="D1402" s="215" t="s">
        <v>417</v>
      </c>
      <c r="E1402" s="227" t="s">
        <v>36</v>
      </c>
      <c r="F1402" s="228" t="s">
        <v>2088</v>
      </c>
      <c r="G1402" s="226"/>
      <c r="H1402" s="229">
        <v>0.27</v>
      </c>
      <c r="I1402" s="230"/>
      <c r="J1402" s="226"/>
      <c r="K1402" s="226"/>
      <c r="L1402" s="231"/>
      <c r="M1402" s="232"/>
      <c r="N1402" s="233"/>
      <c r="O1402" s="233"/>
      <c r="P1402" s="233"/>
      <c r="Q1402" s="233"/>
      <c r="R1402" s="233"/>
      <c r="S1402" s="233"/>
      <c r="T1402" s="234"/>
      <c r="AT1402" s="235" t="s">
        <v>417</v>
      </c>
      <c r="AU1402" s="235" t="s">
        <v>87</v>
      </c>
      <c r="AV1402" s="13" t="s">
        <v>87</v>
      </c>
      <c r="AW1402" s="13" t="s">
        <v>43</v>
      </c>
      <c r="AX1402" s="13" t="s">
        <v>79</v>
      </c>
      <c r="AY1402" s="235" t="s">
        <v>406</v>
      </c>
    </row>
    <row r="1403" spans="2:65" s="14" customFormat="1" x14ac:dyDescent="0.3">
      <c r="B1403" s="236"/>
      <c r="C1403" s="237"/>
      <c r="D1403" s="247" t="s">
        <v>417</v>
      </c>
      <c r="E1403" s="248" t="s">
        <v>2089</v>
      </c>
      <c r="F1403" s="249" t="s">
        <v>421</v>
      </c>
      <c r="G1403" s="237"/>
      <c r="H1403" s="250">
        <v>0.46700000000000003</v>
      </c>
      <c r="I1403" s="241"/>
      <c r="J1403" s="237"/>
      <c r="K1403" s="237"/>
      <c r="L1403" s="242"/>
      <c r="M1403" s="243"/>
      <c r="N1403" s="244"/>
      <c r="O1403" s="244"/>
      <c r="P1403" s="244"/>
      <c r="Q1403" s="244"/>
      <c r="R1403" s="244"/>
      <c r="S1403" s="244"/>
      <c r="T1403" s="245"/>
      <c r="AT1403" s="246" t="s">
        <v>417</v>
      </c>
      <c r="AU1403" s="246" t="s">
        <v>87</v>
      </c>
      <c r="AV1403" s="14" t="s">
        <v>415</v>
      </c>
      <c r="AW1403" s="14" t="s">
        <v>43</v>
      </c>
      <c r="AX1403" s="14" t="s">
        <v>23</v>
      </c>
      <c r="AY1403" s="246" t="s">
        <v>406</v>
      </c>
    </row>
    <row r="1404" spans="2:65" s="1" customFormat="1" ht="31.5" customHeight="1" x14ac:dyDescent="0.3">
      <c r="B1404" s="37"/>
      <c r="C1404" s="201" t="s">
        <v>2090</v>
      </c>
      <c r="D1404" s="201" t="s">
        <v>410</v>
      </c>
      <c r="E1404" s="202" t="s">
        <v>2091</v>
      </c>
      <c r="F1404" s="203" t="s">
        <v>2092</v>
      </c>
      <c r="G1404" s="204" t="s">
        <v>466</v>
      </c>
      <c r="H1404" s="205">
        <v>11.398</v>
      </c>
      <c r="I1404" s="206"/>
      <c r="J1404" s="207">
        <f>ROUND(I1404*H1404,2)</f>
        <v>0</v>
      </c>
      <c r="K1404" s="203" t="s">
        <v>414</v>
      </c>
      <c r="L1404" s="57"/>
      <c r="M1404" s="208" t="s">
        <v>36</v>
      </c>
      <c r="N1404" s="209" t="s">
        <v>50</v>
      </c>
      <c r="O1404" s="38"/>
      <c r="P1404" s="210">
        <f>O1404*H1404</f>
        <v>0</v>
      </c>
      <c r="Q1404" s="210">
        <v>2.9239999999999999E-2</v>
      </c>
      <c r="R1404" s="210">
        <f>Q1404*H1404</f>
        <v>0.33327751999999999</v>
      </c>
      <c r="S1404" s="210">
        <v>0</v>
      </c>
      <c r="T1404" s="211">
        <f>S1404*H1404</f>
        <v>0</v>
      </c>
      <c r="AR1404" s="19" t="s">
        <v>415</v>
      </c>
      <c r="AT1404" s="19" t="s">
        <v>410</v>
      </c>
      <c r="AU1404" s="19" t="s">
        <v>87</v>
      </c>
      <c r="AY1404" s="19" t="s">
        <v>406</v>
      </c>
      <c r="BE1404" s="212">
        <f>IF(N1404="základní",J1404,0)</f>
        <v>0</v>
      </c>
      <c r="BF1404" s="212">
        <f>IF(N1404="snížená",J1404,0)</f>
        <v>0</v>
      </c>
      <c r="BG1404" s="212">
        <f>IF(N1404="zákl. přenesená",J1404,0)</f>
        <v>0</v>
      </c>
      <c r="BH1404" s="212">
        <f>IF(N1404="sníž. přenesená",J1404,0)</f>
        <v>0</v>
      </c>
      <c r="BI1404" s="212">
        <f>IF(N1404="nulová",J1404,0)</f>
        <v>0</v>
      </c>
      <c r="BJ1404" s="19" t="s">
        <v>23</v>
      </c>
      <c r="BK1404" s="212">
        <f>ROUND(I1404*H1404,2)</f>
        <v>0</v>
      </c>
      <c r="BL1404" s="19" t="s">
        <v>415</v>
      </c>
      <c r="BM1404" s="19" t="s">
        <v>2093</v>
      </c>
    </row>
    <row r="1405" spans="2:65" s="12" customFormat="1" x14ac:dyDescent="0.3">
      <c r="B1405" s="213"/>
      <c r="C1405" s="214"/>
      <c r="D1405" s="215" t="s">
        <v>417</v>
      </c>
      <c r="E1405" s="216" t="s">
        <v>36</v>
      </c>
      <c r="F1405" s="217" t="s">
        <v>568</v>
      </c>
      <c r="G1405" s="214"/>
      <c r="H1405" s="218" t="s">
        <v>36</v>
      </c>
      <c r="I1405" s="219"/>
      <c r="J1405" s="214"/>
      <c r="K1405" s="214"/>
      <c r="L1405" s="220"/>
      <c r="M1405" s="221"/>
      <c r="N1405" s="222"/>
      <c r="O1405" s="222"/>
      <c r="P1405" s="222"/>
      <c r="Q1405" s="222"/>
      <c r="R1405" s="222"/>
      <c r="S1405" s="222"/>
      <c r="T1405" s="223"/>
      <c r="AT1405" s="224" t="s">
        <v>417</v>
      </c>
      <c r="AU1405" s="224" t="s">
        <v>87</v>
      </c>
      <c r="AV1405" s="12" t="s">
        <v>23</v>
      </c>
      <c r="AW1405" s="12" t="s">
        <v>43</v>
      </c>
      <c r="AX1405" s="12" t="s">
        <v>79</v>
      </c>
      <c r="AY1405" s="224" t="s">
        <v>406</v>
      </c>
    </row>
    <row r="1406" spans="2:65" s="12" customFormat="1" x14ac:dyDescent="0.3">
      <c r="B1406" s="213"/>
      <c r="C1406" s="214"/>
      <c r="D1406" s="215" t="s">
        <v>417</v>
      </c>
      <c r="E1406" s="216" t="s">
        <v>36</v>
      </c>
      <c r="F1406" s="217" t="s">
        <v>2078</v>
      </c>
      <c r="G1406" s="214"/>
      <c r="H1406" s="218" t="s">
        <v>36</v>
      </c>
      <c r="I1406" s="219"/>
      <c r="J1406" s="214"/>
      <c r="K1406" s="214"/>
      <c r="L1406" s="220"/>
      <c r="M1406" s="221"/>
      <c r="N1406" s="222"/>
      <c r="O1406" s="222"/>
      <c r="P1406" s="222"/>
      <c r="Q1406" s="222"/>
      <c r="R1406" s="222"/>
      <c r="S1406" s="222"/>
      <c r="T1406" s="223"/>
      <c r="AT1406" s="224" t="s">
        <v>417</v>
      </c>
      <c r="AU1406" s="224" t="s">
        <v>87</v>
      </c>
      <c r="AV1406" s="12" t="s">
        <v>23</v>
      </c>
      <c r="AW1406" s="12" t="s">
        <v>43</v>
      </c>
      <c r="AX1406" s="12" t="s">
        <v>79</v>
      </c>
      <c r="AY1406" s="224" t="s">
        <v>406</v>
      </c>
    </row>
    <row r="1407" spans="2:65" s="12" customFormat="1" x14ac:dyDescent="0.3">
      <c r="B1407" s="213"/>
      <c r="C1407" s="214"/>
      <c r="D1407" s="215" t="s">
        <v>417</v>
      </c>
      <c r="E1407" s="216" t="s">
        <v>36</v>
      </c>
      <c r="F1407" s="217" t="s">
        <v>2079</v>
      </c>
      <c r="G1407" s="214"/>
      <c r="H1407" s="218" t="s">
        <v>36</v>
      </c>
      <c r="I1407" s="219"/>
      <c r="J1407" s="214"/>
      <c r="K1407" s="214"/>
      <c r="L1407" s="220"/>
      <c r="M1407" s="221"/>
      <c r="N1407" s="222"/>
      <c r="O1407" s="222"/>
      <c r="P1407" s="222"/>
      <c r="Q1407" s="222"/>
      <c r="R1407" s="222"/>
      <c r="S1407" s="222"/>
      <c r="T1407" s="223"/>
      <c r="AT1407" s="224" t="s">
        <v>417</v>
      </c>
      <c r="AU1407" s="224" t="s">
        <v>87</v>
      </c>
      <c r="AV1407" s="12" t="s">
        <v>23</v>
      </c>
      <c r="AW1407" s="12" t="s">
        <v>43</v>
      </c>
      <c r="AX1407" s="12" t="s">
        <v>79</v>
      </c>
      <c r="AY1407" s="224" t="s">
        <v>406</v>
      </c>
    </row>
    <row r="1408" spans="2:65" s="13" customFormat="1" x14ac:dyDescent="0.3">
      <c r="B1408" s="225"/>
      <c r="C1408" s="226"/>
      <c r="D1408" s="215" t="s">
        <v>417</v>
      </c>
      <c r="E1408" s="227" t="s">
        <v>36</v>
      </c>
      <c r="F1408" s="228" t="s">
        <v>2094</v>
      </c>
      <c r="G1408" s="226"/>
      <c r="H1408" s="229">
        <v>1.0049999999999999</v>
      </c>
      <c r="I1408" s="230"/>
      <c r="J1408" s="226"/>
      <c r="K1408" s="226"/>
      <c r="L1408" s="231"/>
      <c r="M1408" s="232"/>
      <c r="N1408" s="233"/>
      <c r="O1408" s="233"/>
      <c r="P1408" s="233"/>
      <c r="Q1408" s="233"/>
      <c r="R1408" s="233"/>
      <c r="S1408" s="233"/>
      <c r="T1408" s="234"/>
      <c r="AT1408" s="235" t="s">
        <v>417</v>
      </c>
      <c r="AU1408" s="235" t="s">
        <v>87</v>
      </c>
      <c r="AV1408" s="13" t="s">
        <v>87</v>
      </c>
      <c r="AW1408" s="13" t="s">
        <v>43</v>
      </c>
      <c r="AX1408" s="13" t="s">
        <v>79</v>
      </c>
      <c r="AY1408" s="235" t="s">
        <v>406</v>
      </c>
    </row>
    <row r="1409" spans="2:65" s="13" customFormat="1" x14ac:dyDescent="0.3">
      <c r="B1409" s="225"/>
      <c r="C1409" s="226"/>
      <c r="D1409" s="215" t="s">
        <v>417</v>
      </c>
      <c r="E1409" s="227" t="s">
        <v>36</v>
      </c>
      <c r="F1409" s="228" t="s">
        <v>2095</v>
      </c>
      <c r="G1409" s="226"/>
      <c r="H1409" s="229">
        <v>1.6739999999999999</v>
      </c>
      <c r="I1409" s="230"/>
      <c r="J1409" s="226"/>
      <c r="K1409" s="226"/>
      <c r="L1409" s="231"/>
      <c r="M1409" s="232"/>
      <c r="N1409" s="233"/>
      <c r="O1409" s="233"/>
      <c r="P1409" s="233"/>
      <c r="Q1409" s="233"/>
      <c r="R1409" s="233"/>
      <c r="S1409" s="233"/>
      <c r="T1409" s="234"/>
      <c r="AT1409" s="235" t="s">
        <v>417</v>
      </c>
      <c r="AU1409" s="235" t="s">
        <v>87</v>
      </c>
      <c r="AV1409" s="13" t="s">
        <v>87</v>
      </c>
      <c r="AW1409" s="13" t="s">
        <v>43</v>
      </c>
      <c r="AX1409" s="13" t="s">
        <v>79</v>
      </c>
      <c r="AY1409" s="235" t="s">
        <v>406</v>
      </c>
    </row>
    <row r="1410" spans="2:65" s="13" customFormat="1" x14ac:dyDescent="0.3">
      <c r="B1410" s="225"/>
      <c r="C1410" s="226"/>
      <c r="D1410" s="215" t="s">
        <v>417</v>
      </c>
      <c r="E1410" s="227" t="s">
        <v>36</v>
      </c>
      <c r="F1410" s="228" t="s">
        <v>2096</v>
      </c>
      <c r="G1410" s="226"/>
      <c r="H1410" s="229">
        <v>1.496</v>
      </c>
      <c r="I1410" s="230"/>
      <c r="J1410" s="226"/>
      <c r="K1410" s="226"/>
      <c r="L1410" s="231"/>
      <c r="M1410" s="232"/>
      <c r="N1410" s="233"/>
      <c r="O1410" s="233"/>
      <c r="P1410" s="233"/>
      <c r="Q1410" s="233"/>
      <c r="R1410" s="233"/>
      <c r="S1410" s="233"/>
      <c r="T1410" s="234"/>
      <c r="AT1410" s="235" t="s">
        <v>417</v>
      </c>
      <c r="AU1410" s="235" t="s">
        <v>87</v>
      </c>
      <c r="AV1410" s="13" t="s">
        <v>87</v>
      </c>
      <c r="AW1410" s="13" t="s">
        <v>43</v>
      </c>
      <c r="AX1410" s="13" t="s">
        <v>79</v>
      </c>
      <c r="AY1410" s="235" t="s">
        <v>406</v>
      </c>
    </row>
    <row r="1411" spans="2:65" s="13" customFormat="1" x14ac:dyDescent="0.3">
      <c r="B1411" s="225"/>
      <c r="C1411" s="226"/>
      <c r="D1411" s="215" t="s">
        <v>417</v>
      </c>
      <c r="E1411" s="227" t="s">
        <v>36</v>
      </c>
      <c r="F1411" s="228" t="s">
        <v>2097</v>
      </c>
      <c r="G1411" s="226"/>
      <c r="H1411" s="229">
        <v>1.748</v>
      </c>
      <c r="I1411" s="230"/>
      <c r="J1411" s="226"/>
      <c r="K1411" s="226"/>
      <c r="L1411" s="231"/>
      <c r="M1411" s="232"/>
      <c r="N1411" s="233"/>
      <c r="O1411" s="233"/>
      <c r="P1411" s="233"/>
      <c r="Q1411" s="233"/>
      <c r="R1411" s="233"/>
      <c r="S1411" s="233"/>
      <c r="T1411" s="234"/>
      <c r="AT1411" s="235" t="s">
        <v>417</v>
      </c>
      <c r="AU1411" s="235" t="s">
        <v>87</v>
      </c>
      <c r="AV1411" s="13" t="s">
        <v>87</v>
      </c>
      <c r="AW1411" s="13" t="s">
        <v>43</v>
      </c>
      <c r="AX1411" s="13" t="s">
        <v>79</v>
      </c>
      <c r="AY1411" s="235" t="s">
        <v>406</v>
      </c>
    </row>
    <row r="1412" spans="2:65" s="13" customFormat="1" x14ac:dyDescent="0.3">
      <c r="B1412" s="225"/>
      <c r="C1412" s="226"/>
      <c r="D1412" s="215" t="s">
        <v>417</v>
      </c>
      <c r="E1412" s="227" t="s">
        <v>36</v>
      </c>
      <c r="F1412" s="228" t="s">
        <v>2098</v>
      </c>
      <c r="G1412" s="226"/>
      <c r="H1412" s="229">
        <v>1.425</v>
      </c>
      <c r="I1412" s="230"/>
      <c r="J1412" s="226"/>
      <c r="K1412" s="226"/>
      <c r="L1412" s="231"/>
      <c r="M1412" s="232"/>
      <c r="N1412" s="233"/>
      <c r="O1412" s="233"/>
      <c r="P1412" s="233"/>
      <c r="Q1412" s="233"/>
      <c r="R1412" s="233"/>
      <c r="S1412" s="233"/>
      <c r="T1412" s="234"/>
      <c r="AT1412" s="235" t="s">
        <v>417</v>
      </c>
      <c r="AU1412" s="235" t="s">
        <v>87</v>
      </c>
      <c r="AV1412" s="13" t="s">
        <v>87</v>
      </c>
      <c r="AW1412" s="13" t="s">
        <v>43</v>
      </c>
      <c r="AX1412" s="13" t="s">
        <v>79</v>
      </c>
      <c r="AY1412" s="235" t="s">
        <v>406</v>
      </c>
    </row>
    <row r="1413" spans="2:65" s="12" customFormat="1" x14ac:dyDescent="0.3">
      <c r="B1413" s="213"/>
      <c r="C1413" s="214"/>
      <c r="D1413" s="215" t="s">
        <v>417</v>
      </c>
      <c r="E1413" s="216" t="s">
        <v>36</v>
      </c>
      <c r="F1413" s="217" t="s">
        <v>2099</v>
      </c>
      <c r="G1413" s="214"/>
      <c r="H1413" s="218" t="s">
        <v>36</v>
      </c>
      <c r="I1413" s="219"/>
      <c r="J1413" s="214"/>
      <c r="K1413" s="214"/>
      <c r="L1413" s="220"/>
      <c r="M1413" s="221"/>
      <c r="N1413" s="222"/>
      <c r="O1413" s="222"/>
      <c r="P1413" s="222"/>
      <c r="Q1413" s="222"/>
      <c r="R1413" s="222"/>
      <c r="S1413" s="222"/>
      <c r="T1413" s="223"/>
      <c r="AT1413" s="224" t="s">
        <v>417</v>
      </c>
      <c r="AU1413" s="224" t="s">
        <v>87</v>
      </c>
      <c r="AV1413" s="12" t="s">
        <v>23</v>
      </c>
      <c r="AW1413" s="12" t="s">
        <v>43</v>
      </c>
      <c r="AX1413" s="12" t="s">
        <v>79</v>
      </c>
      <c r="AY1413" s="224" t="s">
        <v>406</v>
      </c>
    </row>
    <row r="1414" spans="2:65" s="13" customFormat="1" x14ac:dyDescent="0.3">
      <c r="B1414" s="225"/>
      <c r="C1414" s="226"/>
      <c r="D1414" s="215" t="s">
        <v>417</v>
      </c>
      <c r="E1414" s="227" t="s">
        <v>36</v>
      </c>
      <c r="F1414" s="228" t="s">
        <v>2100</v>
      </c>
      <c r="G1414" s="226"/>
      <c r="H1414" s="229">
        <v>4.05</v>
      </c>
      <c r="I1414" s="230"/>
      <c r="J1414" s="226"/>
      <c r="K1414" s="226"/>
      <c r="L1414" s="231"/>
      <c r="M1414" s="232"/>
      <c r="N1414" s="233"/>
      <c r="O1414" s="233"/>
      <c r="P1414" s="233"/>
      <c r="Q1414" s="233"/>
      <c r="R1414" s="233"/>
      <c r="S1414" s="233"/>
      <c r="T1414" s="234"/>
      <c r="AT1414" s="235" t="s">
        <v>417</v>
      </c>
      <c r="AU1414" s="235" t="s">
        <v>87</v>
      </c>
      <c r="AV1414" s="13" t="s">
        <v>87</v>
      </c>
      <c r="AW1414" s="13" t="s">
        <v>43</v>
      </c>
      <c r="AX1414" s="13" t="s">
        <v>79</v>
      </c>
      <c r="AY1414" s="235" t="s">
        <v>406</v>
      </c>
    </row>
    <row r="1415" spans="2:65" s="14" customFormat="1" x14ac:dyDescent="0.3">
      <c r="B1415" s="236"/>
      <c r="C1415" s="237"/>
      <c r="D1415" s="247" t="s">
        <v>417</v>
      </c>
      <c r="E1415" s="248" t="s">
        <v>36</v>
      </c>
      <c r="F1415" s="249" t="s">
        <v>421</v>
      </c>
      <c r="G1415" s="237"/>
      <c r="H1415" s="250">
        <v>11.398</v>
      </c>
      <c r="I1415" s="241"/>
      <c r="J1415" s="237"/>
      <c r="K1415" s="237"/>
      <c r="L1415" s="242"/>
      <c r="M1415" s="243"/>
      <c r="N1415" s="244"/>
      <c r="O1415" s="244"/>
      <c r="P1415" s="244"/>
      <c r="Q1415" s="244"/>
      <c r="R1415" s="244"/>
      <c r="S1415" s="244"/>
      <c r="T1415" s="245"/>
      <c r="AT1415" s="246" t="s">
        <v>417</v>
      </c>
      <c r="AU1415" s="246" t="s">
        <v>87</v>
      </c>
      <c r="AV1415" s="14" t="s">
        <v>415</v>
      </c>
      <c r="AW1415" s="14" t="s">
        <v>43</v>
      </c>
      <c r="AX1415" s="14" t="s">
        <v>23</v>
      </c>
      <c r="AY1415" s="246" t="s">
        <v>406</v>
      </c>
    </row>
    <row r="1416" spans="2:65" s="1" customFormat="1" ht="22.5" customHeight="1" x14ac:dyDescent="0.3">
      <c r="B1416" s="37"/>
      <c r="C1416" s="201" t="s">
        <v>2101</v>
      </c>
      <c r="D1416" s="201" t="s">
        <v>410</v>
      </c>
      <c r="E1416" s="202" t="s">
        <v>2102</v>
      </c>
      <c r="F1416" s="203" t="s">
        <v>2103</v>
      </c>
      <c r="G1416" s="204" t="s">
        <v>466</v>
      </c>
      <c r="H1416" s="205">
        <v>28.225999999999999</v>
      </c>
      <c r="I1416" s="206"/>
      <c r="J1416" s="207">
        <f>ROUND(I1416*H1416,2)</f>
        <v>0</v>
      </c>
      <c r="K1416" s="203" t="s">
        <v>414</v>
      </c>
      <c r="L1416" s="57"/>
      <c r="M1416" s="208" t="s">
        <v>36</v>
      </c>
      <c r="N1416" s="209" t="s">
        <v>50</v>
      </c>
      <c r="O1416" s="38"/>
      <c r="P1416" s="210">
        <f>O1416*H1416</f>
        <v>0</v>
      </c>
      <c r="Q1416" s="210">
        <v>2.9239999999999999E-2</v>
      </c>
      <c r="R1416" s="210">
        <f>Q1416*H1416</f>
        <v>0.82532823999999994</v>
      </c>
      <c r="S1416" s="210">
        <v>0</v>
      </c>
      <c r="T1416" s="211">
        <f>S1416*H1416</f>
        <v>0</v>
      </c>
      <c r="AR1416" s="19" t="s">
        <v>415</v>
      </c>
      <c r="AT1416" s="19" t="s">
        <v>410</v>
      </c>
      <c r="AU1416" s="19" t="s">
        <v>87</v>
      </c>
      <c r="AY1416" s="19" t="s">
        <v>406</v>
      </c>
      <c r="BE1416" s="212">
        <f>IF(N1416="základní",J1416,0)</f>
        <v>0</v>
      </c>
      <c r="BF1416" s="212">
        <f>IF(N1416="snížená",J1416,0)</f>
        <v>0</v>
      </c>
      <c r="BG1416" s="212">
        <f>IF(N1416="zákl. přenesená",J1416,0)</f>
        <v>0</v>
      </c>
      <c r="BH1416" s="212">
        <f>IF(N1416="sníž. přenesená",J1416,0)</f>
        <v>0</v>
      </c>
      <c r="BI1416" s="212">
        <f>IF(N1416="nulová",J1416,0)</f>
        <v>0</v>
      </c>
      <c r="BJ1416" s="19" t="s">
        <v>23</v>
      </c>
      <c r="BK1416" s="212">
        <f>ROUND(I1416*H1416,2)</f>
        <v>0</v>
      </c>
      <c r="BL1416" s="19" t="s">
        <v>415</v>
      </c>
      <c r="BM1416" s="19" t="s">
        <v>2104</v>
      </c>
    </row>
    <row r="1417" spans="2:65" s="12" customFormat="1" x14ac:dyDescent="0.3">
      <c r="B1417" s="213"/>
      <c r="C1417" s="214"/>
      <c r="D1417" s="215" t="s">
        <v>417</v>
      </c>
      <c r="E1417" s="216" t="s">
        <v>36</v>
      </c>
      <c r="F1417" s="217" t="s">
        <v>568</v>
      </c>
      <c r="G1417" s="214"/>
      <c r="H1417" s="218" t="s">
        <v>36</v>
      </c>
      <c r="I1417" s="219"/>
      <c r="J1417" s="214"/>
      <c r="K1417" s="214"/>
      <c r="L1417" s="220"/>
      <c r="M1417" s="221"/>
      <c r="N1417" s="222"/>
      <c r="O1417" s="222"/>
      <c r="P1417" s="222"/>
      <c r="Q1417" s="222"/>
      <c r="R1417" s="222"/>
      <c r="S1417" s="222"/>
      <c r="T1417" s="223"/>
      <c r="AT1417" s="224" t="s">
        <v>417</v>
      </c>
      <c r="AU1417" s="224" t="s">
        <v>87</v>
      </c>
      <c r="AV1417" s="12" t="s">
        <v>23</v>
      </c>
      <c r="AW1417" s="12" t="s">
        <v>43</v>
      </c>
      <c r="AX1417" s="12" t="s">
        <v>79</v>
      </c>
      <c r="AY1417" s="224" t="s">
        <v>406</v>
      </c>
    </row>
    <row r="1418" spans="2:65" s="12" customFormat="1" x14ac:dyDescent="0.3">
      <c r="B1418" s="213"/>
      <c r="C1418" s="214"/>
      <c r="D1418" s="215" t="s">
        <v>417</v>
      </c>
      <c r="E1418" s="216" t="s">
        <v>36</v>
      </c>
      <c r="F1418" s="217" t="s">
        <v>2078</v>
      </c>
      <c r="G1418" s="214"/>
      <c r="H1418" s="218" t="s">
        <v>36</v>
      </c>
      <c r="I1418" s="219"/>
      <c r="J1418" s="214"/>
      <c r="K1418" s="214"/>
      <c r="L1418" s="220"/>
      <c r="M1418" s="221"/>
      <c r="N1418" s="222"/>
      <c r="O1418" s="222"/>
      <c r="P1418" s="222"/>
      <c r="Q1418" s="222"/>
      <c r="R1418" s="222"/>
      <c r="S1418" s="222"/>
      <c r="T1418" s="223"/>
      <c r="AT1418" s="224" t="s">
        <v>417</v>
      </c>
      <c r="AU1418" s="224" t="s">
        <v>87</v>
      </c>
      <c r="AV1418" s="12" t="s">
        <v>23</v>
      </c>
      <c r="AW1418" s="12" t="s">
        <v>43</v>
      </c>
      <c r="AX1418" s="12" t="s">
        <v>79</v>
      </c>
      <c r="AY1418" s="224" t="s">
        <v>406</v>
      </c>
    </row>
    <row r="1419" spans="2:65" s="12" customFormat="1" x14ac:dyDescent="0.3">
      <c r="B1419" s="213"/>
      <c r="C1419" s="214"/>
      <c r="D1419" s="215" t="s">
        <v>417</v>
      </c>
      <c r="E1419" s="216" t="s">
        <v>36</v>
      </c>
      <c r="F1419" s="217" t="s">
        <v>2079</v>
      </c>
      <c r="G1419" s="214"/>
      <c r="H1419" s="218" t="s">
        <v>36</v>
      </c>
      <c r="I1419" s="219"/>
      <c r="J1419" s="214"/>
      <c r="K1419" s="214"/>
      <c r="L1419" s="220"/>
      <c r="M1419" s="221"/>
      <c r="N1419" s="222"/>
      <c r="O1419" s="222"/>
      <c r="P1419" s="222"/>
      <c r="Q1419" s="222"/>
      <c r="R1419" s="222"/>
      <c r="S1419" s="222"/>
      <c r="T1419" s="223"/>
      <c r="AT1419" s="224" t="s">
        <v>417</v>
      </c>
      <c r="AU1419" s="224" t="s">
        <v>87</v>
      </c>
      <c r="AV1419" s="12" t="s">
        <v>23</v>
      </c>
      <c r="AW1419" s="12" t="s">
        <v>43</v>
      </c>
      <c r="AX1419" s="12" t="s">
        <v>79</v>
      </c>
      <c r="AY1419" s="224" t="s">
        <v>406</v>
      </c>
    </row>
    <row r="1420" spans="2:65" s="13" customFormat="1" x14ac:dyDescent="0.3">
      <c r="B1420" s="225"/>
      <c r="C1420" s="226"/>
      <c r="D1420" s="215" t="s">
        <v>417</v>
      </c>
      <c r="E1420" s="227" t="s">
        <v>36</v>
      </c>
      <c r="F1420" s="228" t="s">
        <v>2105</v>
      </c>
      <c r="G1420" s="226"/>
      <c r="H1420" s="229">
        <v>2.0070000000000001</v>
      </c>
      <c r="I1420" s="230"/>
      <c r="J1420" s="226"/>
      <c r="K1420" s="226"/>
      <c r="L1420" s="231"/>
      <c r="M1420" s="232"/>
      <c r="N1420" s="233"/>
      <c r="O1420" s="233"/>
      <c r="P1420" s="233"/>
      <c r="Q1420" s="233"/>
      <c r="R1420" s="233"/>
      <c r="S1420" s="233"/>
      <c r="T1420" s="234"/>
      <c r="AT1420" s="235" t="s">
        <v>417</v>
      </c>
      <c r="AU1420" s="235" t="s">
        <v>87</v>
      </c>
      <c r="AV1420" s="13" t="s">
        <v>87</v>
      </c>
      <c r="AW1420" s="13" t="s">
        <v>43</v>
      </c>
      <c r="AX1420" s="13" t="s">
        <v>79</v>
      </c>
      <c r="AY1420" s="235" t="s">
        <v>406</v>
      </c>
    </row>
    <row r="1421" spans="2:65" s="13" customFormat="1" x14ac:dyDescent="0.3">
      <c r="B1421" s="225"/>
      <c r="C1421" s="226"/>
      <c r="D1421" s="215" t="s">
        <v>417</v>
      </c>
      <c r="E1421" s="227" t="s">
        <v>36</v>
      </c>
      <c r="F1421" s="228" t="s">
        <v>2106</v>
      </c>
      <c r="G1421" s="226"/>
      <c r="H1421" s="229">
        <v>2.1920000000000002</v>
      </c>
      <c r="I1421" s="230"/>
      <c r="J1421" s="226"/>
      <c r="K1421" s="226"/>
      <c r="L1421" s="231"/>
      <c r="M1421" s="232"/>
      <c r="N1421" s="233"/>
      <c r="O1421" s="233"/>
      <c r="P1421" s="233"/>
      <c r="Q1421" s="233"/>
      <c r="R1421" s="233"/>
      <c r="S1421" s="233"/>
      <c r="T1421" s="234"/>
      <c r="AT1421" s="235" t="s">
        <v>417</v>
      </c>
      <c r="AU1421" s="235" t="s">
        <v>87</v>
      </c>
      <c r="AV1421" s="13" t="s">
        <v>87</v>
      </c>
      <c r="AW1421" s="13" t="s">
        <v>43</v>
      </c>
      <c r="AX1421" s="13" t="s">
        <v>79</v>
      </c>
      <c r="AY1421" s="235" t="s">
        <v>406</v>
      </c>
    </row>
    <row r="1422" spans="2:65" s="13" customFormat="1" x14ac:dyDescent="0.3">
      <c r="B1422" s="225"/>
      <c r="C1422" s="226"/>
      <c r="D1422" s="215" t="s">
        <v>417</v>
      </c>
      <c r="E1422" s="227" t="s">
        <v>36</v>
      </c>
      <c r="F1422" s="228" t="s">
        <v>2107</v>
      </c>
      <c r="G1422" s="226"/>
      <c r="H1422" s="229">
        <v>2.0019999999999998</v>
      </c>
      <c r="I1422" s="230"/>
      <c r="J1422" s="226"/>
      <c r="K1422" s="226"/>
      <c r="L1422" s="231"/>
      <c r="M1422" s="232"/>
      <c r="N1422" s="233"/>
      <c r="O1422" s="233"/>
      <c r="P1422" s="233"/>
      <c r="Q1422" s="233"/>
      <c r="R1422" s="233"/>
      <c r="S1422" s="233"/>
      <c r="T1422" s="234"/>
      <c r="AT1422" s="235" t="s">
        <v>417</v>
      </c>
      <c r="AU1422" s="235" t="s">
        <v>87</v>
      </c>
      <c r="AV1422" s="13" t="s">
        <v>87</v>
      </c>
      <c r="AW1422" s="13" t="s">
        <v>43</v>
      </c>
      <c r="AX1422" s="13" t="s">
        <v>79</v>
      </c>
      <c r="AY1422" s="235" t="s">
        <v>406</v>
      </c>
    </row>
    <row r="1423" spans="2:65" s="13" customFormat="1" x14ac:dyDescent="0.3">
      <c r="B1423" s="225"/>
      <c r="C1423" s="226"/>
      <c r="D1423" s="215" t="s">
        <v>417</v>
      </c>
      <c r="E1423" s="227" t="s">
        <v>36</v>
      </c>
      <c r="F1423" s="228" t="s">
        <v>2108</v>
      </c>
      <c r="G1423" s="226"/>
      <c r="H1423" s="229">
        <v>1.7749999999999999</v>
      </c>
      <c r="I1423" s="230"/>
      <c r="J1423" s="226"/>
      <c r="K1423" s="226"/>
      <c r="L1423" s="231"/>
      <c r="M1423" s="232"/>
      <c r="N1423" s="233"/>
      <c r="O1423" s="233"/>
      <c r="P1423" s="233"/>
      <c r="Q1423" s="233"/>
      <c r="R1423" s="233"/>
      <c r="S1423" s="233"/>
      <c r="T1423" s="234"/>
      <c r="AT1423" s="235" t="s">
        <v>417</v>
      </c>
      <c r="AU1423" s="235" t="s">
        <v>87</v>
      </c>
      <c r="AV1423" s="13" t="s">
        <v>87</v>
      </c>
      <c r="AW1423" s="13" t="s">
        <v>43</v>
      </c>
      <c r="AX1423" s="13" t="s">
        <v>79</v>
      </c>
      <c r="AY1423" s="235" t="s">
        <v>406</v>
      </c>
    </row>
    <row r="1424" spans="2:65" s="12" customFormat="1" x14ac:dyDescent="0.3">
      <c r="B1424" s="213"/>
      <c r="C1424" s="214"/>
      <c r="D1424" s="215" t="s">
        <v>417</v>
      </c>
      <c r="E1424" s="216" t="s">
        <v>36</v>
      </c>
      <c r="F1424" s="217" t="s">
        <v>2109</v>
      </c>
      <c r="G1424" s="214"/>
      <c r="H1424" s="218" t="s">
        <v>36</v>
      </c>
      <c r="I1424" s="219"/>
      <c r="J1424" s="214"/>
      <c r="K1424" s="214"/>
      <c r="L1424" s="220"/>
      <c r="M1424" s="221"/>
      <c r="N1424" s="222"/>
      <c r="O1424" s="222"/>
      <c r="P1424" s="222"/>
      <c r="Q1424" s="222"/>
      <c r="R1424" s="222"/>
      <c r="S1424" s="222"/>
      <c r="T1424" s="223"/>
      <c r="AT1424" s="224" t="s">
        <v>417</v>
      </c>
      <c r="AU1424" s="224" t="s">
        <v>87</v>
      </c>
      <c r="AV1424" s="12" t="s">
        <v>23</v>
      </c>
      <c r="AW1424" s="12" t="s">
        <v>43</v>
      </c>
      <c r="AX1424" s="12" t="s">
        <v>79</v>
      </c>
      <c r="AY1424" s="224" t="s">
        <v>406</v>
      </c>
    </row>
    <row r="1425" spans="2:65" s="13" customFormat="1" x14ac:dyDescent="0.3">
      <c r="B1425" s="225"/>
      <c r="C1425" s="226"/>
      <c r="D1425" s="215" t="s">
        <v>417</v>
      </c>
      <c r="E1425" s="227" t="s">
        <v>36</v>
      </c>
      <c r="F1425" s="228" t="s">
        <v>2110</v>
      </c>
      <c r="G1425" s="226"/>
      <c r="H1425" s="229">
        <v>20.25</v>
      </c>
      <c r="I1425" s="230"/>
      <c r="J1425" s="226"/>
      <c r="K1425" s="226"/>
      <c r="L1425" s="231"/>
      <c r="M1425" s="232"/>
      <c r="N1425" s="233"/>
      <c r="O1425" s="233"/>
      <c r="P1425" s="233"/>
      <c r="Q1425" s="233"/>
      <c r="R1425" s="233"/>
      <c r="S1425" s="233"/>
      <c r="T1425" s="234"/>
      <c r="AT1425" s="235" t="s">
        <v>417</v>
      </c>
      <c r="AU1425" s="235" t="s">
        <v>87</v>
      </c>
      <c r="AV1425" s="13" t="s">
        <v>87</v>
      </c>
      <c r="AW1425" s="13" t="s">
        <v>43</v>
      </c>
      <c r="AX1425" s="13" t="s">
        <v>79</v>
      </c>
      <c r="AY1425" s="235" t="s">
        <v>406</v>
      </c>
    </row>
    <row r="1426" spans="2:65" s="14" customFormat="1" x14ac:dyDescent="0.3">
      <c r="B1426" s="236"/>
      <c r="C1426" s="237"/>
      <c r="D1426" s="247" t="s">
        <v>417</v>
      </c>
      <c r="E1426" s="248" t="s">
        <v>36</v>
      </c>
      <c r="F1426" s="249" t="s">
        <v>421</v>
      </c>
      <c r="G1426" s="237"/>
      <c r="H1426" s="250">
        <v>28.225999999999999</v>
      </c>
      <c r="I1426" s="241"/>
      <c r="J1426" s="237"/>
      <c r="K1426" s="237"/>
      <c r="L1426" s="242"/>
      <c r="M1426" s="243"/>
      <c r="N1426" s="244"/>
      <c r="O1426" s="244"/>
      <c r="P1426" s="244"/>
      <c r="Q1426" s="244"/>
      <c r="R1426" s="244"/>
      <c r="S1426" s="244"/>
      <c r="T1426" s="245"/>
      <c r="AT1426" s="246" t="s">
        <v>417</v>
      </c>
      <c r="AU1426" s="246" t="s">
        <v>87</v>
      </c>
      <c r="AV1426" s="14" t="s">
        <v>415</v>
      </c>
      <c r="AW1426" s="14" t="s">
        <v>43</v>
      </c>
      <c r="AX1426" s="14" t="s">
        <v>23</v>
      </c>
      <c r="AY1426" s="246" t="s">
        <v>406</v>
      </c>
    </row>
    <row r="1427" spans="2:65" s="1" customFormat="1" ht="22.5" customHeight="1" x14ac:dyDescent="0.3">
      <c r="B1427" s="37"/>
      <c r="C1427" s="201" t="s">
        <v>2111</v>
      </c>
      <c r="D1427" s="201" t="s">
        <v>410</v>
      </c>
      <c r="E1427" s="202" t="s">
        <v>2112</v>
      </c>
      <c r="F1427" s="203" t="s">
        <v>2113</v>
      </c>
      <c r="G1427" s="204" t="s">
        <v>466</v>
      </c>
      <c r="H1427" s="205">
        <v>40.223999999999997</v>
      </c>
      <c r="I1427" s="206"/>
      <c r="J1427" s="207">
        <f>ROUND(I1427*H1427,2)</f>
        <v>0</v>
      </c>
      <c r="K1427" s="203" t="s">
        <v>36</v>
      </c>
      <c r="L1427" s="57"/>
      <c r="M1427" s="208" t="s">
        <v>36</v>
      </c>
      <c r="N1427" s="209" t="s">
        <v>50</v>
      </c>
      <c r="O1427" s="38"/>
      <c r="P1427" s="210">
        <f>O1427*H1427</f>
        <v>0</v>
      </c>
      <c r="Q1427" s="210">
        <v>0</v>
      </c>
      <c r="R1427" s="210">
        <f>Q1427*H1427</f>
        <v>0</v>
      </c>
      <c r="S1427" s="210">
        <v>0</v>
      </c>
      <c r="T1427" s="211">
        <f>S1427*H1427</f>
        <v>0</v>
      </c>
      <c r="AR1427" s="19" t="s">
        <v>415</v>
      </c>
      <c r="AT1427" s="19" t="s">
        <v>410</v>
      </c>
      <c r="AU1427" s="19" t="s">
        <v>87</v>
      </c>
      <c r="AY1427" s="19" t="s">
        <v>406</v>
      </c>
      <c r="BE1427" s="212">
        <f>IF(N1427="základní",J1427,0)</f>
        <v>0</v>
      </c>
      <c r="BF1427" s="212">
        <f>IF(N1427="snížená",J1427,0)</f>
        <v>0</v>
      </c>
      <c r="BG1427" s="212">
        <f>IF(N1427="zákl. přenesená",J1427,0)</f>
        <v>0</v>
      </c>
      <c r="BH1427" s="212">
        <f>IF(N1427="sníž. přenesená",J1427,0)</f>
        <v>0</v>
      </c>
      <c r="BI1427" s="212">
        <f>IF(N1427="nulová",J1427,0)</f>
        <v>0</v>
      </c>
      <c r="BJ1427" s="19" t="s">
        <v>23</v>
      </c>
      <c r="BK1427" s="212">
        <f>ROUND(I1427*H1427,2)</f>
        <v>0</v>
      </c>
      <c r="BL1427" s="19" t="s">
        <v>415</v>
      </c>
      <c r="BM1427" s="19" t="s">
        <v>2114</v>
      </c>
    </row>
    <row r="1428" spans="2:65" s="12" customFormat="1" x14ac:dyDescent="0.3">
      <c r="B1428" s="213"/>
      <c r="C1428" s="214"/>
      <c r="D1428" s="215" t="s">
        <v>417</v>
      </c>
      <c r="E1428" s="216" t="s">
        <v>36</v>
      </c>
      <c r="F1428" s="217" t="s">
        <v>568</v>
      </c>
      <c r="G1428" s="214"/>
      <c r="H1428" s="218" t="s">
        <v>36</v>
      </c>
      <c r="I1428" s="219"/>
      <c r="J1428" s="214"/>
      <c r="K1428" s="214"/>
      <c r="L1428" s="220"/>
      <c r="M1428" s="221"/>
      <c r="N1428" s="222"/>
      <c r="O1428" s="222"/>
      <c r="P1428" s="222"/>
      <c r="Q1428" s="222"/>
      <c r="R1428" s="222"/>
      <c r="S1428" s="222"/>
      <c r="T1428" s="223"/>
      <c r="AT1428" s="224" t="s">
        <v>417</v>
      </c>
      <c r="AU1428" s="224" t="s">
        <v>87</v>
      </c>
      <c r="AV1428" s="12" t="s">
        <v>23</v>
      </c>
      <c r="AW1428" s="12" t="s">
        <v>43</v>
      </c>
      <c r="AX1428" s="12" t="s">
        <v>79</v>
      </c>
      <c r="AY1428" s="224" t="s">
        <v>406</v>
      </c>
    </row>
    <row r="1429" spans="2:65" s="12" customFormat="1" x14ac:dyDescent="0.3">
      <c r="B1429" s="213"/>
      <c r="C1429" s="214"/>
      <c r="D1429" s="215" t="s">
        <v>417</v>
      </c>
      <c r="E1429" s="216" t="s">
        <v>36</v>
      </c>
      <c r="F1429" s="217" t="s">
        <v>612</v>
      </c>
      <c r="G1429" s="214"/>
      <c r="H1429" s="218" t="s">
        <v>36</v>
      </c>
      <c r="I1429" s="219"/>
      <c r="J1429" s="214"/>
      <c r="K1429" s="214"/>
      <c r="L1429" s="220"/>
      <c r="M1429" s="221"/>
      <c r="N1429" s="222"/>
      <c r="O1429" s="222"/>
      <c r="P1429" s="222"/>
      <c r="Q1429" s="222"/>
      <c r="R1429" s="222"/>
      <c r="S1429" s="222"/>
      <c r="T1429" s="223"/>
      <c r="AT1429" s="224" t="s">
        <v>417</v>
      </c>
      <c r="AU1429" s="224" t="s">
        <v>87</v>
      </c>
      <c r="AV1429" s="12" t="s">
        <v>23</v>
      </c>
      <c r="AW1429" s="12" t="s">
        <v>43</v>
      </c>
      <c r="AX1429" s="12" t="s">
        <v>79</v>
      </c>
      <c r="AY1429" s="224" t="s">
        <v>406</v>
      </c>
    </row>
    <row r="1430" spans="2:65" s="13" customFormat="1" x14ac:dyDescent="0.3">
      <c r="B1430" s="225"/>
      <c r="C1430" s="226"/>
      <c r="D1430" s="215" t="s">
        <v>417</v>
      </c>
      <c r="E1430" s="227" t="s">
        <v>36</v>
      </c>
      <c r="F1430" s="228" t="s">
        <v>2115</v>
      </c>
      <c r="G1430" s="226"/>
      <c r="H1430" s="229">
        <v>54</v>
      </c>
      <c r="I1430" s="230"/>
      <c r="J1430" s="226"/>
      <c r="K1430" s="226"/>
      <c r="L1430" s="231"/>
      <c r="M1430" s="232"/>
      <c r="N1430" s="233"/>
      <c r="O1430" s="233"/>
      <c r="P1430" s="233"/>
      <c r="Q1430" s="233"/>
      <c r="R1430" s="233"/>
      <c r="S1430" s="233"/>
      <c r="T1430" s="234"/>
      <c r="AT1430" s="235" t="s">
        <v>417</v>
      </c>
      <c r="AU1430" s="235" t="s">
        <v>87</v>
      </c>
      <c r="AV1430" s="13" t="s">
        <v>87</v>
      </c>
      <c r="AW1430" s="13" t="s">
        <v>43</v>
      </c>
      <c r="AX1430" s="13" t="s">
        <v>79</v>
      </c>
      <c r="AY1430" s="235" t="s">
        <v>406</v>
      </c>
    </row>
    <row r="1431" spans="2:65" s="13" customFormat="1" x14ac:dyDescent="0.3">
      <c r="B1431" s="225"/>
      <c r="C1431" s="226"/>
      <c r="D1431" s="215" t="s">
        <v>417</v>
      </c>
      <c r="E1431" s="227" t="s">
        <v>36</v>
      </c>
      <c r="F1431" s="228" t="s">
        <v>2100</v>
      </c>
      <c r="G1431" s="226"/>
      <c r="H1431" s="229">
        <v>4.05</v>
      </c>
      <c r="I1431" s="230"/>
      <c r="J1431" s="226"/>
      <c r="K1431" s="226"/>
      <c r="L1431" s="231"/>
      <c r="M1431" s="232"/>
      <c r="N1431" s="233"/>
      <c r="O1431" s="233"/>
      <c r="P1431" s="233"/>
      <c r="Q1431" s="233"/>
      <c r="R1431" s="233"/>
      <c r="S1431" s="233"/>
      <c r="T1431" s="234"/>
      <c r="AT1431" s="235" t="s">
        <v>417</v>
      </c>
      <c r="AU1431" s="235" t="s">
        <v>87</v>
      </c>
      <c r="AV1431" s="13" t="s">
        <v>87</v>
      </c>
      <c r="AW1431" s="13" t="s">
        <v>43</v>
      </c>
      <c r="AX1431" s="13" t="s">
        <v>79</v>
      </c>
      <c r="AY1431" s="235" t="s">
        <v>406</v>
      </c>
    </row>
    <row r="1432" spans="2:65" s="13" customFormat="1" x14ac:dyDescent="0.3">
      <c r="B1432" s="225"/>
      <c r="C1432" s="226"/>
      <c r="D1432" s="215" t="s">
        <v>417</v>
      </c>
      <c r="E1432" s="227" t="s">
        <v>36</v>
      </c>
      <c r="F1432" s="228" t="s">
        <v>2116</v>
      </c>
      <c r="G1432" s="226"/>
      <c r="H1432" s="229">
        <v>-17.826000000000001</v>
      </c>
      <c r="I1432" s="230"/>
      <c r="J1432" s="226"/>
      <c r="K1432" s="226"/>
      <c r="L1432" s="231"/>
      <c r="M1432" s="232"/>
      <c r="N1432" s="233"/>
      <c r="O1432" s="233"/>
      <c r="P1432" s="233"/>
      <c r="Q1432" s="233"/>
      <c r="R1432" s="233"/>
      <c r="S1432" s="233"/>
      <c r="T1432" s="234"/>
      <c r="AT1432" s="235" t="s">
        <v>417</v>
      </c>
      <c r="AU1432" s="235" t="s">
        <v>87</v>
      </c>
      <c r="AV1432" s="13" t="s">
        <v>87</v>
      </c>
      <c r="AW1432" s="13" t="s">
        <v>43</v>
      </c>
      <c r="AX1432" s="13" t="s">
        <v>79</v>
      </c>
      <c r="AY1432" s="235" t="s">
        <v>406</v>
      </c>
    </row>
    <row r="1433" spans="2:65" s="14" customFormat="1" x14ac:dyDescent="0.3">
      <c r="B1433" s="236"/>
      <c r="C1433" s="237"/>
      <c r="D1433" s="247" t="s">
        <v>417</v>
      </c>
      <c r="E1433" s="248" t="s">
        <v>36</v>
      </c>
      <c r="F1433" s="249" t="s">
        <v>421</v>
      </c>
      <c r="G1433" s="237"/>
      <c r="H1433" s="250">
        <v>40.223999999999997</v>
      </c>
      <c r="I1433" s="241"/>
      <c r="J1433" s="237"/>
      <c r="K1433" s="237"/>
      <c r="L1433" s="242"/>
      <c r="M1433" s="243"/>
      <c r="N1433" s="244"/>
      <c r="O1433" s="244"/>
      <c r="P1433" s="244"/>
      <c r="Q1433" s="244"/>
      <c r="R1433" s="244"/>
      <c r="S1433" s="244"/>
      <c r="T1433" s="245"/>
      <c r="AT1433" s="246" t="s">
        <v>417</v>
      </c>
      <c r="AU1433" s="246" t="s">
        <v>87</v>
      </c>
      <c r="AV1433" s="14" t="s">
        <v>415</v>
      </c>
      <c r="AW1433" s="14" t="s">
        <v>43</v>
      </c>
      <c r="AX1433" s="14" t="s">
        <v>23</v>
      </c>
      <c r="AY1433" s="246" t="s">
        <v>406</v>
      </c>
    </row>
    <row r="1434" spans="2:65" s="1" customFormat="1" ht="22.5" customHeight="1" x14ac:dyDescent="0.3">
      <c r="B1434" s="37"/>
      <c r="C1434" s="201" t="s">
        <v>2117</v>
      </c>
      <c r="D1434" s="201" t="s">
        <v>410</v>
      </c>
      <c r="E1434" s="202" t="s">
        <v>2010</v>
      </c>
      <c r="F1434" s="203" t="s">
        <v>2011</v>
      </c>
      <c r="G1434" s="204" t="s">
        <v>413</v>
      </c>
      <c r="H1434" s="205">
        <v>29.734999999999999</v>
      </c>
      <c r="I1434" s="206"/>
      <c r="J1434" s="207">
        <f>ROUND(I1434*H1434,2)</f>
        <v>0</v>
      </c>
      <c r="K1434" s="203" t="s">
        <v>36</v>
      </c>
      <c r="L1434" s="57"/>
      <c r="M1434" s="208" t="s">
        <v>36</v>
      </c>
      <c r="N1434" s="209" t="s">
        <v>50</v>
      </c>
      <c r="O1434" s="38"/>
      <c r="P1434" s="210">
        <f>O1434*H1434</f>
        <v>0</v>
      </c>
      <c r="Q1434" s="210">
        <v>0</v>
      </c>
      <c r="R1434" s="210">
        <f>Q1434*H1434</f>
        <v>0</v>
      </c>
      <c r="S1434" s="210">
        <v>0</v>
      </c>
      <c r="T1434" s="211">
        <f>S1434*H1434</f>
        <v>0</v>
      </c>
      <c r="AR1434" s="19" t="s">
        <v>415</v>
      </c>
      <c r="AT1434" s="19" t="s">
        <v>410</v>
      </c>
      <c r="AU1434" s="19" t="s">
        <v>87</v>
      </c>
      <c r="AY1434" s="19" t="s">
        <v>406</v>
      </c>
      <c r="BE1434" s="212">
        <f>IF(N1434="základní",J1434,0)</f>
        <v>0</v>
      </c>
      <c r="BF1434" s="212">
        <f>IF(N1434="snížená",J1434,0)</f>
        <v>0</v>
      </c>
      <c r="BG1434" s="212">
        <f>IF(N1434="zákl. přenesená",J1434,0)</f>
        <v>0</v>
      </c>
      <c r="BH1434" s="212">
        <f>IF(N1434="sníž. přenesená",J1434,0)</f>
        <v>0</v>
      </c>
      <c r="BI1434" s="212">
        <f>IF(N1434="nulová",J1434,0)</f>
        <v>0</v>
      </c>
      <c r="BJ1434" s="19" t="s">
        <v>23</v>
      </c>
      <c r="BK1434" s="212">
        <f>ROUND(I1434*H1434,2)</f>
        <v>0</v>
      </c>
      <c r="BL1434" s="19" t="s">
        <v>415</v>
      </c>
      <c r="BM1434" s="19" t="s">
        <v>2118</v>
      </c>
    </row>
    <row r="1435" spans="2:65" s="12" customFormat="1" x14ac:dyDescent="0.3">
      <c r="B1435" s="213"/>
      <c r="C1435" s="214"/>
      <c r="D1435" s="215" t="s">
        <v>417</v>
      </c>
      <c r="E1435" s="216" t="s">
        <v>36</v>
      </c>
      <c r="F1435" s="217" t="s">
        <v>1345</v>
      </c>
      <c r="G1435" s="214"/>
      <c r="H1435" s="218" t="s">
        <v>36</v>
      </c>
      <c r="I1435" s="219"/>
      <c r="J1435" s="214"/>
      <c r="K1435" s="214"/>
      <c r="L1435" s="220"/>
      <c r="M1435" s="221"/>
      <c r="N1435" s="222"/>
      <c r="O1435" s="222"/>
      <c r="P1435" s="222"/>
      <c r="Q1435" s="222"/>
      <c r="R1435" s="222"/>
      <c r="S1435" s="222"/>
      <c r="T1435" s="223"/>
      <c r="AT1435" s="224" t="s">
        <v>417</v>
      </c>
      <c r="AU1435" s="224" t="s">
        <v>87</v>
      </c>
      <c r="AV1435" s="12" t="s">
        <v>23</v>
      </c>
      <c r="AW1435" s="12" t="s">
        <v>43</v>
      </c>
      <c r="AX1435" s="12" t="s">
        <v>79</v>
      </c>
      <c r="AY1435" s="224" t="s">
        <v>406</v>
      </c>
    </row>
    <row r="1436" spans="2:65" s="13" customFormat="1" x14ac:dyDescent="0.3">
      <c r="B1436" s="225"/>
      <c r="C1436" s="226"/>
      <c r="D1436" s="215" t="s">
        <v>417</v>
      </c>
      <c r="E1436" s="227" t="s">
        <v>36</v>
      </c>
      <c r="F1436" s="228" t="s">
        <v>2119</v>
      </c>
      <c r="G1436" s="226"/>
      <c r="H1436" s="229">
        <v>33.247999999999998</v>
      </c>
      <c r="I1436" s="230"/>
      <c r="J1436" s="226"/>
      <c r="K1436" s="226"/>
      <c r="L1436" s="231"/>
      <c r="M1436" s="232"/>
      <c r="N1436" s="233"/>
      <c r="O1436" s="233"/>
      <c r="P1436" s="233"/>
      <c r="Q1436" s="233"/>
      <c r="R1436" s="233"/>
      <c r="S1436" s="233"/>
      <c r="T1436" s="234"/>
      <c r="AT1436" s="235" t="s">
        <v>417</v>
      </c>
      <c r="AU1436" s="235" t="s">
        <v>87</v>
      </c>
      <c r="AV1436" s="13" t="s">
        <v>87</v>
      </c>
      <c r="AW1436" s="13" t="s">
        <v>43</v>
      </c>
      <c r="AX1436" s="13" t="s">
        <v>79</v>
      </c>
      <c r="AY1436" s="235" t="s">
        <v>406</v>
      </c>
    </row>
    <row r="1437" spans="2:65" s="13" customFormat="1" x14ac:dyDescent="0.3">
      <c r="B1437" s="225"/>
      <c r="C1437" s="226"/>
      <c r="D1437" s="215" t="s">
        <v>417</v>
      </c>
      <c r="E1437" s="227" t="s">
        <v>36</v>
      </c>
      <c r="F1437" s="228" t="s">
        <v>2120</v>
      </c>
      <c r="G1437" s="226"/>
      <c r="H1437" s="229">
        <v>-9.6329999999999991</v>
      </c>
      <c r="I1437" s="230"/>
      <c r="J1437" s="226"/>
      <c r="K1437" s="226"/>
      <c r="L1437" s="231"/>
      <c r="M1437" s="232"/>
      <c r="N1437" s="233"/>
      <c r="O1437" s="233"/>
      <c r="P1437" s="233"/>
      <c r="Q1437" s="233"/>
      <c r="R1437" s="233"/>
      <c r="S1437" s="233"/>
      <c r="T1437" s="234"/>
      <c r="AT1437" s="235" t="s">
        <v>417</v>
      </c>
      <c r="AU1437" s="235" t="s">
        <v>87</v>
      </c>
      <c r="AV1437" s="13" t="s">
        <v>87</v>
      </c>
      <c r="AW1437" s="13" t="s">
        <v>43</v>
      </c>
      <c r="AX1437" s="13" t="s">
        <v>79</v>
      </c>
      <c r="AY1437" s="235" t="s">
        <v>406</v>
      </c>
    </row>
    <row r="1438" spans="2:65" s="12" customFormat="1" x14ac:dyDescent="0.3">
      <c r="B1438" s="213"/>
      <c r="C1438" s="214"/>
      <c r="D1438" s="215" t="s">
        <v>417</v>
      </c>
      <c r="E1438" s="216" t="s">
        <v>36</v>
      </c>
      <c r="F1438" s="217" t="s">
        <v>1347</v>
      </c>
      <c r="G1438" s="214"/>
      <c r="H1438" s="218" t="s">
        <v>36</v>
      </c>
      <c r="I1438" s="219"/>
      <c r="J1438" s="214"/>
      <c r="K1438" s="214"/>
      <c r="L1438" s="220"/>
      <c r="M1438" s="221"/>
      <c r="N1438" s="222"/>
      <c r="O1438" s="222"/>
      <c r="P1438" s="222"/>
      <c r="Q1438" s="222"/>
      <c r="R1438" s="222"/>
      <c r="S1438" s="222"/>
      <c r="T1438" s="223"/>
      <c r="AT1438" s="224" t="s">
        <v>417</v>
      </c>
      <c r="AU1438" s="224" t="s">
        <v>87</v>
      </c>
      <c r="AV1438" s="12" t="s">
        <v>23</v>
      </c>
      <c r="AW1438" s="12" t="s">
        <v>43</v>
      </c>
      <c r="AX1438" s="12" t="s">
        <v>79</v>
      </c>
      <c r="AY1438" s="224" t="s">
        <v>406</v>
      </c>
    </row>
    <row r="1439" spans="2:65" s="12" customFormat="1" x14ac:dyDescent="0.3">
      <c r="B1439" s="213"/>
      <c r="C1439" s="214"/>
      <c r="D1439" s="215" t="s">
        <v>417</v>
      </c>
      <c r="E1439" s="216" t="s">
        <v>36</v>
      </c>
      <c r="F1439" s="217" t="s">
        <v>1341</v>
      </c>
      <c r="G1439" s="214"/>
      <c r="H1439" s="218" t="s">
        <v>36</v>
      </c>
      <c r="I1439" s="219"/>
      <c r="J1439" s="214"/>
      <c r="K1439" s="214"/>
      <c r="L1439" s="220"/>
      <c r="M1439" s="221"/>
      <c r="N1439" s="222"/>
      <c r="O1439" s="222"/>
      <c r="P1439" s="222"/>
      <c r="Q1439" s="222"/>
      <c r="R1439" s="222"/>
      <c r="S1439" s="222"/>
      <c r="T1439" s="223"/>
      <c r="AT1439" s="224" t="s">
        <v>417</v>
      </c>
      <c r="AU1439" s="224" t="s">
        <v>87</v>
      </c>
      <c r="AV1439" s="12" t="s">
        <v>23</v>
      </c>
      <c r="AW1439" s="12" t="s">
        <v>43</v>
      </c>
      <c r="AX1439" s="12" t="s">
        <v>79</v>
      </c>
      <c r="AY1439" s="224" t="s">
        <v>406</v>
      </c>
    </row>
    <row r="1440" spans="2:65" s="13" customFormat="1" x14ac:dyDescent="0.3">
      <c r="B1440" s="225"/>
      <c r="C1440" s="226"/>
      <c r="D1440" s="215" t="s">
        <v>417</v>
      </c>
      <c r="E1440" s="227" t="s">
        <v>36</v>
      </c>
      <c r="F1440" s="228" t="s">
        <v>2121</v>
      </c>
      <c r="G1440" s="226"/>
      <c r="H1440" s="229">
        <v>1.88</v>
      </c>
      <c r="I1440" s="230"/>
      <c r="J1440" s="226"/>
      <c r="K1440" s="226"/>
      <c r="L1440" s="231"/>
      <c r="M1440" s="232"/>
      <c r="N1440" s="233"/>
      <c r="O1440" s="233"/>
      <c r="P1440" s="233"/>
      <c r="Q1440" s="233"/>
      <c r="R1440" s="233"/>
      <c r="S1440" s="233"/>
      <c r="T1440" s="234"/>
      <c r="AT1440" s="235" t="s">
        <v>417</v>
      </c>
      <c r="AU1440" s="235" t="s">
        <v>87</v>
      </c>
      <c r="AV1440" s="13" t="s">
        <v>87</v>
      </c>
      <c r="AW1440" s="13" t="s">
        <v>43</v>
      </c>
      <c r="AX1440" s="13" t="s">
        <v>79</v>
      </c>
      <c r="AY1440" s="235" t="s">
        <v>406</v>
      </c>
    </row>
    <row r="1441" spans="2:65" s="13" customFormat="1" x14ac:dyDescent="0.3">
      <c r="B1441" s="225"/>
      <c r="C1441" s="226"/>
      <c r="D1441" s="215" t="s">
        <v>417</v>
      </c>
      <c r="E1441" s="227" t="s">
        <v>36</v>
      </c>
      <c r="F1441" s="228" t="s">
        <v>2122</v>
      </c>
      <c r="G1441" s="226"/>
      <c r="H1441" s="229">
        <v>0.70499999999999996</v>
      </c>
      <c r="I1441" s="230"/>
      <c r="J1441" s="226"/>
      <c r="K1441" s="226"/>
      <c r="L1441" s="231"/>
      <c r="M1441" s="232"/>
      <c r="N1441" s="233"/>
      <c r="O1441" s="233"/>
      <c r="P1441" s="233"/>
      <c r="Q1441" s="233"/>
      <c r="R1441" s="233"/>
      <c r="S1441" s="233"/>
      <c r="T1441" s="234"/>
      <c r="AT1441" s="235" t="s">
        <v>417</v>
      </c>
      <c r="AU1441" s="235" t="s">
        <v>87</v>
      </c>
      <c r="AV1441" s="13" t="s">
        <v>87</v>
      </c>
      <c r="AW1441" s="13" t="s">
        <v>43</v>
      </c>
      <c r="AX1441" s="13" t="s">
        <v>79</v>
      </c>
      <c r="AY1441" s="235" t="s">
        <v>406</v>
      </c>
    </row>
    <row r="1442" spans="2:65" s="12" customFormat="1" x14ac:dyDescent="0.3">
      <c r="B1442" s="213"/>
      <c r="C1442" s="214"/>
      <c r="D1442" s="215" t="s">
        <v>417</v>
      </c>
      <c r="E1442" s="216" t="s">
        <v>36</v>
      </c>
      <c r="F1442" s="217" t="s">
        <v>1345</v>
      </c>
      <c r="G1442" s="214"/>
      <c r="H1442" s="218" t="s">
        <v>36</v>
      </c>
      <c r="I1442" s="219"/>
      <c r="J1442" s="214"/>
      <c r="K1442" s="214"/>
      <c r="L1442" s="220"/>
      <c r="M1442" s="221"/>
      <c r="N1442" s="222"/>
      <c r="O1442" s="222"/>
      <c r="P1442" s="222"/>
      <c r="Q1442" s="222"/>
      <c r="R1442" s="222"/>
      <c r="S1442" s="222"/>
      <c r="T1442" s="223"/>
      <c r="AT1442" s="224" t="s">
        <v>417</v>
      </c>
      <c r="AU1442" s="224" t="s">
        <v>87</v>
      </c>
      <c r="AV1442" s="12" t="s">
        <v>23</v>
      </c>
      <c r="AW1442" s="12" t="s">
        <v>43</v>
      </c>
      <c r="AX1442" s="12" t="s">
        <v>79</v>
      </c>
      <c r="AY1442" s="224" t="s">
        <v>406</v>
      </c>
    </row>
    <row r="1443" spans="2:65" s="13" customFormat="1" x14ac:dyDescent="0.3">
      <c r="B1443" s="225"/>
      <c r="C1443" s="226"/>
      <c r="D1443" s="215" t="s">
        <v>417</v>
      </c>
      <c r="E1443" s="227" t="s">
        <v>36</v>
      </c>
      <c r="F1443" s="228" t="s">
        <v>2123</v>
      </c>
      <c r="G1443" s="226"/>
      <c r="H1443" s="229">
        <v>1.89</v>
      </c>
      <c r="I1443" s="230"/>
      <c r="J1443" s="226"/>
      <c r="K1443" s="226"/>
      <c r="L1443" s="231"/>
      <c r="M1443" s="232"/>
      <c r="N1443" s="233"/>
      <c r="O1443" s="233"/>
      <c r="P1443" s="233"/>
      <c r="Q1443" s="233"/>
      <c r="R1443" s="233"/>
      <c r="S1443" s="233"/>
      <c r="T1443" s="234"/>
      <c r="AT1443" s="235" t="s">
        <v>417</v>
      </c>
      <c r="AU1443" s="235" t="s">
        <v>87</v>
      </c>
      <c r="AV1443" s="13" t="s">
        <v>87</v>
      </c>
      <c r="AW1443" s="13" t="s">
        <v>43</v>
      </c>
      <c r="AX1443" s="13" t="s">
        <v>79</v>
      </c>
      <c r="AY1443" s="235" t="s">
        <v>406</v>
      </c>
    </row>
    <row r="1444" spans="2:65" s="12" customFormat="1" x14ac:dyDescent="0.3">
      <c r="B1444" s="213"/>
      <c r="C1444" s="214"/>
      <c r="D1444" s="215" t="s">
        <v>417</v>
      </c>
      <c r="E1444" s="216" t="s">
        <v>36</v>
      </c>
      <c r="F1444" s="217" t="s">
        <v>1343</v>
      </c>
      <c r="G1444" s="214"/>
      <c r="H1444" s="218" t="s">
        <v>36</v>
      </c>
      <c r="I1444" s="219"/>
      <c r="J1444" s="214"/>
      <c r="K1444" s="214"/>
      <c r="L1444" s="220"/>
      <c r="M1444" s="221"/>
      <c r="N1444" s="222"/>
      <c r="O1444" s="222"/>
      <c r="P1444" s="222"/>
      <c r="Q1444" s="222"/>
      <c r="R1444" s="222"/>
      <c r="S1444" s="222"/>
      <c r="T1444" s="223"/>
      <c r="AT1444" s="224" t="s">
        <v>417</v>
      </c>
      <c r="AU1444" s="224" t="s">
        <v>87</v>
      </c>
      <c r="AV1444" s="12" t="s">
        <v>23</v>
      </c>
      <c r="AW1444" s="12" t="s">
        <v>43</v>
      </c>
      <c r="AX1444" s="12" t="s">
        <v>79</v>
      </c>
      <c r="AY1444" s="224" t="s">
        <v>406</v>
      </c>
    </row>
    <row r="1445" spans="2:65" s="13" customFormat="1" x14ac:dyDescent="0.3">
      <c r="B1445" s="225"/>
      <c r="C1445" s="226"/>
      <c r="D1445" s="215" t="s">
        <v>417</v>
      </c>
      <c r="E1445" s="227" t="s">
        <v>36</v>
      </c>
      <c r="F1445" s="228" t="s">
        <v>2124</v>
      </c>
      <c r="G1445" s="226"/>
      <c r="H1445" s="229">
        <v>0.94</v>
      </c>
      <c r="I1445" s="230"/>
      <c r="J1445" s="226"/>
      <c r="K1445" s="226"/>
      <c r="L1445" s="231"/>
      <c r="M1445" s="232"/>
      <c r="N1445" s="233"/>
      <c r="O1445" s="233"/>
      <c r="P1445" s="233"/>
      <c r="Q1445" s="233"/>
      <c r="R1445" s="233"/>
      <c r="S1445" s="233"/>
      <c r="T1445" s="234"/>
      <c r="AT1445" s="235" t="s">
        <v>417</v>
      </c>
      <c r="AU1445" s="235" t="s">
        <v>87</v>
      </c>
      <c r="AV1445" s="13" t="s">
        <v>87</v>
      </c>
      <c r="AW1445" s="13" t="s">
        <v>43</v>
      </c>
      <c r="AX1445" s="13" t="s">
        <v>79</v>
      </c>
      <c r="AY1445" s="235" t="s">
        <v>406</v>
      </c>
    </row>
    <row r="1446" spans="2:65" s="13" customFormat="1" x14ac:dyDescent="0.3">
      <c r="B1446" s="225"/>
      <c r="C1446" s="226"/>
      <c r="D1446" s="215" t="s">
        <v>417</v>
      </c>
      <c r="E1446" s="227" t="s">
        <v>36</v>
      </c>
      <c r="F1446" s="228" t="s">
        <v>2122</v>
      </c>
      <c r="G1446" s="226"/>
      <c r="H1446" s="229">
        <v>0.70499999999999996</v>
      </c>
      <c r="I1446" s="230"/>
      <c r="J1446" s="226"/>
      <c r="K1446" s="226"/>
      <c r="L1446" s="231"/>
      <c r="M1446" s="232"/>
      <c r="N1446" s="233"/>
      <c r="O1446" s="233"/>
      <c r="P1446" s="233"/>
      <c r="Q1446" s="233"/>
      <c r="R1446" s="233"/>
      <c r="S1446" s="233"/>
      <c r="T1446" s="234"/>
      <c r="AT1446" s="235" t="s">
        <v>417</v>
      </c>
      <c r="AU1446" s="235" t="s">
        <v>87</v>
      </c>
      <c r="AV1446" s="13" t="s">
        <v>87</v>
      </c>
      <c r="AW1446" s="13" t="s">
        <v>43</v>
      </c>
      <c r="AX1446" s="13" t="s">
        <v>79</v>
      </c>
      <c r="AY1446" s="235" t="s">
        <v>406</v>
      </c>
    </row>
    <row r="1447" spans="2:65" s="14" customFormat="1" x14ac:dyDescent="0.3">
      <c r="B1447" s="236"/>
      <c r="C1447" s="237"/>
      <c r="D1447" s="247" t="s">
        <v>417</v>
      </c>
      <c r="E1447" s="248" t="s">
        <v>36</v>
      </c>
      <c r="F1447" s="249" t="s">
        <v>421</v>
      </c>
      <c r="G1447" s="237"/>
      <c r="H1447" s="250">
        <v>29.734999999999999</v>
      </c>
      <c r="I1447" s="241"/>
      <c r="J1447" s="237"/>
      <c r="K1447" s="237"/>
      <c r="L1447" s="242"/>
      <c r="M1447" s="243"/>
      <c r="N1447" s="244"/>
      <c r="O1447" s="244"/>
      <c r="P1447" s="244"/>
      <c r="Q1447" s="244"/>
      <c r="R1447" s="244"/>
      <c r="S1447" s="244"/>
      <c r="T1447" s="245"/>
      <c r="AT1447" s="246" t="s">
        <v>417</v>
      </c>
      <c r="AU1447" s="246" t="s">
        <v>87</v>
      </c>
      <c r="AV1447" s="14" t="s">
        <v>415</v>
      </c>
      <c r="AW1447" s="14" t="s">
        <v>43</v>
      </c>
      <c r="AX1447" s="14" t="s">
        <v>23</v>
      </c>
      <c r="AY1447" s="246" t="s">
        <v>406</v>
      </c>
    </row>
    <row r="1448" spans="2:65" s="1" customFormat="1" ht="22.5" customHeight="1" x14ac:dyDescent="0.3">
      <c r="B1448" s="37"/>
      <c r="C1448" s="201" t="s">
        <v>2125</v>
      </c>
      <c r="D1448" s="201" t="s">
        <v>410</v>
      </c>
      <c r="E1448" s="202" t="s">
        <v>2030</v>
      </c>
      <c r="F1448" s="203" t="s">
        <v>2031</v>
      </c>
      <c r="G1448" s="204" t="s">
        <v>466</v>
      </c>
      <c r="H1448" s="205">
        <v>100.36</v>
      </c>
      <c r="I1448" s="206"/>
      <c r="J1448" s="207">
        <f>ROUND(I1448*H1448,2)</f>
        <v>0</v>
      </c>
      <c r="K1448" s="203" t="s">
        <v>414</v>
      </c>
      <c r="L1448" s="57"/>
      <c r="M1448" s="208" t="s">
        <v>36</v>
      </c>
      <c r="N1448" s="209" t="s">
        <v>50</v>
      </c>
      <c r="O1448" s="38"/>
      <c r="P1448" s="210">
        <f>O1448*H1448</f>
        <v>0</v>
      </c>
      <c r="Q1448" s="210">
        <v>6.3899999999999998E-3</v>
      </c>
      <c r="R1448" s="210">
        <f>Q1448*H1448</f>
        <v>0.64130039999999999</v>
      </c>
      <c r="S1448" s="210">
        <v>0</v>
      </c>
      <c r="T1448" s="211">
        <f>S1448*H1448</f>
        <v>0</v>
      </c>
      <c r="AR1448" s="19" t="s">
        <v>415</v>
      </c>
      <c r="AT1448" s="19" t="s">
        <v>410</v>
      </c>
      <c r="AU1448" s="19" t="s">
        <v>87</v>
      </c>
      <c r="AY1448" s="19" t="s">
        <v>406</v>
      </c>
      <c r="BE1448" s="212">
        <f>IF(N1448="základní",J1448,0)</f>
        <v>0</v>
      </c>
      <c r="BF1448" s="212">
        <f>IF(N1448="snížená",J1448,0)</f>
        <v>0</v>
      </c>
      <c r="BG1448" s="212">
        <f>IF(N1448="zákl. přenesená",J1448,0)</f>
        <v>0</v>
      </c>
      <c r="BH1448" s="212">
        <f>IF(N1448="sníž. přenesená",J1448,0)</f>
        <v>0</v>
      </c>
      <c r="BI1448" s="212">
        <f>IF(N1448="nulová",J1448,0)</f>
        <v>0</v>
      </c>
      <c r="BJ1448" s="19" t="s">
        <v>23</v>
      </c>
      <c r="BK1448" s="212">
        <f>ROUND(I1448*H1448,2)</f>
        <v>0</v>
      </c>
      <c r="BL1448" s="19" t="s">
        <v>415</v>
      </c>
      <c r="BM1448" s="19" t="s">
        <v>2126</v>
      </c>
    </row>
    <row r="1449" spans="2:65" s="12" customFormat="1" x14ac:dyDescent="0.3">
      <c r="B1449" s="213"/>
      <c r="C1449" s="214"/>
      <c r="D1449" s="215" t="s">
        <v>417</v>
      </c>
      <c r="E1449" s="216" t="s">
        <v>36</v>
      </c>
      <c r="F1449" s="217" t="s">
        <v>1693</v>
      </c>
      <c r="G1449" s="214"/>
      <c r="H1449" s="218" t="s">
        <v>36</v>
      </c>
      <c r="I1449" s="219"/>
      <c r="J1449" s="214"/>
      <c r="K1449" s="214"/>
      <c r="L1449" s="220"/>
      <c r="M1449" s="221"/>
      <c r="N1449" s="222"/>
      <c r="O1449" s="222"/>
      <c r="P1449" s="222"/>
      <c r="Q1449" s="222"/>
      <c r="R1449" s="222"/>
      <c r="S1449" s="222"/>
      <c r="T1449" s="223"/>
      <c r="AT1449" s="224" t="s">
        <v>417</v>
      </c>
      <c r="AU1449" s="224" t="s">
        <v>87</v>
      </c>
      <c r="AV1449" s="12" t="s">
        <v>23</v>
      </c>
      <c r="AW1449" s="12" t="s">
        <v>43</v>
      </c>
      <c r="AX1449" s="12" t="s">
        <v>79</v>
      </c>
      <c r="AY1449" s="224" t="s">
        <v>406</v>
      </c>
    </row>
    <row r="1450" spans="2:65" s="12" customFormat="1" x14ac:dyDescent="0.3">
      <c r="B1450" s="213"/>
      <c r="C1450" s="214"/>
      <c r="D1450" s="215" t="s">
        <v>417</v>
      </c>
      <c r="E1450" s="216" t="s">
        <v>36</v>
      </c>
      <c r="F1450" s="217" t="s">
        <v>1345</v>
      </c>
      <c r="G1450" s="214"/>
      <c r="H1450" s="218" t="s">
        <v>36</v>
      </c>
      <c r="I1450" s="219"/>
      <c r="J1450" s="214"/>
      <c r="K1450" s="214"/>
      <c r="L1450" s="220"/>
      <c r="M1450" s="221"/>
      <c r="N1450" s="222"/>
      <c r="O1450" s="222"/>
      <c r="P1450" s="222"/>
      <c r="Q1450" s="222"/>
      <c r="R1450" s="222"/>
      <c r="S1450" s="222"/>
      <c r="T1450" s="223"/>
      <c r="AT1450" s="224" t="s">
        <v>417</v>
      </c>
      <c r="AU1450" s="224" t="s">
        <v>87</v>
      </c>
      <c r="AV1450" s="12" t="s">
        <v>23</v>
      </c>
      <c r="AW1450" s="12" t="s">
        <v>43</v>
      </c>
      <c r="AX1450" s="12" t="s">
        <v>79</v>
      </c>
      <c r="AY1450" s="224" t="s">
        <v>406</v>
      </c>
    </row>
    <row r="1451" spans="2:65" s="13" customFormat="1" x14ac:dyDescent="0.3">
      <c r="B1451" s="225"/>
      <c r="C1451" s="226"/>
      <c r="D1451" s="215" t="s">
        <v>417</v>
      </c>
      <c r="E1451" s="227" t="s">
        <v>36</v>
      </c>
      <c r="F1451" s="228" t="s">
        <v>2127</v>
      </c>
      <c r="G1451" s="226"/>
      <c r="H1451" s="229">
        <v>67.08</v>
      </c>
      <c r="I1451" s="230"/>
      <c r="J1451" s="226"/>
      <c r="K1451" s="226"/>
      <c r="L1451" s="231"/>
      <c r="M1451" s="232"/>
      <c r="N1451" s="233"/>
      <c r="O1451" s="233"/>
      <c r="P1451" s="233"/>
      <c r="Q1451" s="233"/>
      <c r="R1451" s="233"/>
      <c r="S1451" s="233"/>
      <c r="T1451" s="234"/>
      <c r="AT1451" s="235" t="s">
        <v>417</v>
      </c>
      <c r="AU1451" s="235" t="s">
        <v>87</v>
      </c>
      <c r="AV1451" s="13" t="s">
        <v>87</v>
      </c>
      <c r="AW1451" s="13" t="s">
        <v>43</v>
      </c>
      <c r="AX1451" s="13" t="s">
        <v>79</v>
      </c>
      <c r="AY1451" s="235" t="s">
        <v>406</v>
      </c>
    </row>
    <row r="1452" spans="2:65" s="12" customFormat="1" x14ac:dyDescent="0.3">
      <c r="B1452" s="213"/>
      <c r="C1452" s="214"/>
      <c r="D1452" s="215" t="s">
        <v>417</v>
      </c>
      <c r="E1452" s="216" t="s">
        <v>36</v>
      </c>
      <c r="F1452" s="217" t="s">
        <v>1347</v>
      </c>
      <c r="G1452" s="214"/>
      <c r="H1452" s="218" t="s">
        <v>36</v>
      </c>
      <c r="I1452" s="219"/>
      <c r="J1452" s="214"/>
      <c r="K1452" s="214"/>
      <c r="L1452" s="220"/>
      <c r="M1452" s="221"/>
      <c r="N1452" s="222"/>
      <c r="O1452" s="222"/>
      <c r="P1452" s="222"/>
      <c r="Q1452" s="222"/>
      <c r="R1452" s="222"/>
      <c r="S1452" s="222"/>
      <c r="T1452" s="223"/>
      <c r="AT1452" s="224" t="s">
        <v>417</v>
      </c>
      <c r="AU1452" s="224" t="s">
        <v>87</v>
      </c>
      <c r="AV1452" s="12" t="s">
        <v>23</v>
      </c>
      <c r="AW1452" s="12" t="s">
        <v>43</v>
      </c>
      <c r="AX1452" s="12" t="s">
        <v>79</v>
      </c>
      <c r="AY1452" s="224" t="s">
        <v>406</v>
      </c>
    </row>
    <row r="1453" spans="2:65" s="12" customFormat="1" x14ac:dyDescent="0.3">
      <c r="B1453" s="213"/>
      <c r="C1453" s="214"/>
      <c r="D1453" s="215" t="s">
        <v>417</v>
      </c>
      <c r="E1453" s="216" t="s">
        <v>36</v>
      </c>
      <c r="F1453" s="217" t="s">
        <v>1341</v>
      </c>
      <c r="G1453" s="214"/>
      <c r="H1453" s="218" t="s">
        <v>36</v>
      </c>
      <c r="I1453" s="219"/>
      <c r="J1453" s="214"/>
      <c r="K1453" s="214"/>
      <c r="L1453" s="220"/>
      <c r="M1453" s="221"/>
      <c r="N1453" s="222"/>
      <c r="O1453" s="222"/>
      <c r="P1453" s="222"/>
      <c r="Q1453" s="222"/>
      <c r="R1453" s="222"/>
      <c r="S1453" s="222"/>
      <c r="T1453" s="223"/>
      <c r="AT1453" s="224" t="s">
        <v>417</v>
      </c>
      <c r="AU1453" s="224" t="s">
        <v>87</v>
      </c>
      <c r="AV1453" s="12" t="s">
        <v>23</v>
      </c>
      <c r="AW1453" s="12" t="s">
        <v>43</v>
      </c>
      <c r="AX1453" s="12" t="s">
        <v>79</v>
      </c>
      <c r="AY1453" s="224" t="s">
        <v>406</v>
      </c>
    </row>
    <row r="1454" spans="2:65" s="13" customFormat="1" x14ac:dyDescent="0.3">
      <c r="B1454" s="225"/>
      <c r="C1454" s="226"/>
      <c r="D1454" s="215" t="s">
        <v>417</v>
      </c>
      <c r="E1454" s="227" t="s">
        <v>36</v>
      </c>
      <c r="F1454" s="228" t="s">
        <v>2128</v>
      </c>
      <c r="G1454" s="226"/>
      <c r="H1454" s="229">
        <v>9.4</v>
      </c>
      <c r="I1454" s="230"/>
      <c r="J1454" s="226"/>
      <c r="K1454" s="226"/>
      <c r="L1454" s="231"/>
      <c r="M1454" s="232"/>
      <c r="N1454" s="233"/>
      <c r="O1454" s="233"/>
      <c r="P1454" s="233"/>
      <c r="Q1454" s="233"/>
      <c r="R1454" s="233"/>
      <c r="S1454" s="233"/>
      <c r="T1454" s="234"/>
      <c r="AT1454" s="235" t="s">
        <v>417</v>
      </c>
      <c r="AU1454" s="235" t="s">
        <v>87</v>
      </c>
      <c r="AV1454" s="13" t="s">
        <v>87</v>
      </c>
      <c r="AW1454" s="13" t="s">
        <v>43</v>
      </c>
      <c r="AX1454" s="13" t="s">
        <v>79</v>
      </c>
      <c r="AY1454" s="235" t="s">
        <v>406</v>
      </c>
    </row>
    <row r="1455" spans="2:65" s="13" customFormat="1" x14ac:dyDescent="0.3">
      <c r="B1455" s="225"/>
      <c r="C1455" s="226"/>
      <c r="D1455" s="215" t="s">
        <v>417</v>
      </c>
      <c r="E1455" s="227" t="s">
        <v>36</v>
      </c>
      <c r="F1455" s="228" t="s">
        <v>2129</v>
      </c>
      <c r="G1455" s="226"/>
      <c r="H1455" s="229">
        <v>3.29</v>
      </c>
      <c r="I1455" s="230"/>
      <c r="J1455" s="226"/>
      <c r="K1455" s="226"/>
      <c r="L1455" s="231"/>
      <c r="M1455" s="232"/>
      <c r="N1455" s="233"/>
      <c r="O1455" s="233"/>
      <c r="P1455" s="233"/>
      <c r="Q1455" s="233"/>
      <c r="R1455" s="233"/>
      <c r="S1455" s="233"/>
      <c r="T1455" s="234"/>
      <c r="AT1455" s="235" t="s">
        <v>417</v>
      </c>
      <c r="AU1455" s="235" t="s">
        <v>87</v>
      </c>
      <c r="AV1455" s="13" t="s">
        <v>87</v>
      </c>
      <c r="AW1455" s="13" t="s">
        <v>43</v>
      </c>
      <c r="AX1455" s="13" t="s">
        <v>79</v>
      </c>
      <c r="AY1455" s="235" t="s">
        <v>406</v>
      </c>
    </row>
    <row r="1456" spans="2:65" s="12" customFormat="1" x14ac:dyDescent="0.3">
      <c r="B1456" s="213"/>
      <c r="C1456" s="214"/>
      <c r="D1456" s="215" t="s">
        <v>417</v>
      </c>
      <c r="E1456" s="216" t="s">
        <v>36</v>
      </c>
      <c r="F1456" s="217" t="s">
        <v>1345</v>
      </c>
      <c r="G1456" s="214"/>
      <c r="H1456" s="218" t="s">
        <v>36</v>
      </c>
      <c r="I1456" s="219"/>
      <c r="J1456" s="214"/>
      <c r="K1456" s="214"/>
      <c r="L1456" s="220"/>
      <c r="M1456" s="221"/>
      <c r="N1456" s="222"/>
      <c r="O1456" s="222"/>
      <c r="P1456" s="222"/>
      <c r="Q1456" s="222"/>
      <c r="R1456" s="222"/>
      <c r="S1456" s="222"/>
      <c r="T1456" s="223"/>
      <c r="AT1456" s="224" t="s">
        <v>417</v>
      </c>
      <c r="AU1456" s="224" t="s">
        <v>87</v>
      </c>
      <c r="AV1456" s="12" t="s">
        <v>23</v>
      </c>
      <c r="AW1456" s="12" t="s">
        <v>43</v>
      </c>
      <c r="AX1456" s="12" t="s">
        <v>79</v>
      </c>
      <c r="AY1456" s="224" t="s">
        <v>406</v>
      </c>
    </row>
    <row r="1457" spans="2:65" s="13" customFormat="1" x14ac:dyDescent="0.3">
      <c r="B1457" s="225"/>
      <c r="C1457" s="226"/>
      <c r="D1457" s="215" t="s">
        <v>417</v>
      </c>
      <c r="E1457" s="227" t="s">
        <v>36</v>
      </c>
      <c r="F1457" s="228" t="s">
        <v>2130</v>
      </c>
      <c r="G1457" s="226"/>
      <c r="H1457" s="229">
        <v>12.6</v>
      </c>
      <c r="I1457" s="230"/>
      <c r="J1457" s="226"/>
      <c r="K1457" s="226"/>
      <c r="L1457" s="231"/>
      <c r="M1457" s="232"/>
      <c r="N1457" s="233"/>
      <c r="O1457" s="233"/>
      <c r="P1457" s="233"/>
      <c r="Q1457" s="233"/>
      <c r="R1457" s="233"/>
      <c r="S1457" s="233"/>
      <c r="T1457" s="234"/>
      <c r="AT1457" s="235" t="s">
        <v>417</v>
      </c>
      <c r="AU1457" s="235" t="s">
        <v>87</v>
      </c>
      <c r="AV1457" s="13" t="s">
        <v>87</v>
      </c>
      <c r="AW1457" s="13" t="s">
        <v>43</v>
      </c>
      <c r="AX1457" s="13" t="s">
        <v>79</v>
      </c>
      <c r="AY1457" s="235" t="s">
        <v>406</v>
      </c>
    </row>
    <row r="1458" spans="2:65" s="12" customFormat="1" x14ac:dyDescent="0.3">
      <c r="B1458" s="213"/>
      <c r="C1458" s="214"/>
      <c r="D1458" s="215" t="s">
        <v>417</v>
      </c>
      <c r="E1458" s="216" t="s">
        <v>36</v>
      </c>
      <c r="F1458" s="217" t="s">
        <v>1343</v>
      </c>
      <c r="G1458" s="214"/>
      <c r="H1458" s="218" t="s">
        <v>36</v>
      </c>
      <c r="I1458" s="219"/>
      <c r="J1458" s="214"/>
      <c r="K1458" s="214"/>
      <c r="L1458" s="220"/>
      <c r="M1458" s="221"/>
      <c r="N1458" s="222"/>
      <c r="O1458" s="222"/>
      <c r="P1458" s="222"/>
      <c r="Q1458" s="222"/>
      <c r="R1458" s="222"/>
      <c r="S1458" s="222"/>
      <c r="T1458" s="223"/>
      <c r="AT1458" s="224" t="s">
        <v>417</v>
      </c>
      <c r="AU1458" s="224" t="s">
        <v>87</v>
      </c>
      <c r="AV1458" s="12" t="s">
        <v>23</v>
      </c>
      <c r="AW1458" s="12" t="s">
        <v>43</v>
      </c>
      <c r="AX1458" s="12" t="s">
        <v>79</v>
      </c>
      <c r="AY1458" s="224" t="s">
        <v>406</v>
      </c>
    </row>
    <row r="1459" spans="2:65" s="13" customFormat="1" x14ac:dyDescent="0.3">
      <c r="B1459" s="225"/>
      <c r="C1459" s="226"/>
      <c r="D1459" s="215" t="s">
        <v>417</v>
      </c>
      <c r="E1459" s="227" t="s">
        <v>36</v>
      </c>
      <c r="F1459" s="228" t="s">
        <v>2131</v>
      </c>
      <c r="G1459" s="226"/>
      <c r="H1459" s="229">
        <v>4.7</v>
      </c>
      <c r="I1459" s="230"/>
      <c r="J1459" s="226"/>
      <c r="K1459" s="226"/>
      <c r="L1459" s="231"/>
      <c r="M1459" s="232"/>
      <c r="N1459" s="233"/>
      <c r="O1459" s="233"/>
      <c r="P1459" s="233"/>
      <c r="Q1459" s="233"/>
      <c r="R1459" s="233"/>
      <c r="S1459" s="233"/>
      <c r="T1459" s="234"/>
      <c r="AT1459" s="235" t="s">
        <v>417</v>
      </c>
      <c r="AU1459" s="235" t="s">
        <v>87</v>
      </c>
      <c r="AV1459" s="13" t="s">
        <v>87</v>
      </c>
      <c r="AW1459" s="13" t="s">
        <v>43</v>
      </c>
      <c r="AX1459" s="13" t="s">
        <v>79</v>
      </c>
      <c r="AY1459" s="235" t="s">
        <v>406</v>
      </c>
    </row>
    <row r="1460" spans="2:65" s="13" customFormat="1" x14ac:dyDescent="0.3">
      <c r="B1460" s="225"/>
      <c r="C1460" s="226"/>
      <c r="D1460" s="215" t="s">
        <v>417</v>
      </c>
      <c r="E1460" s="227" t="s">
        <v>36</v>
      </c>
      <c r="F1460" s="228" t="s">
        <v>2129</v>
      </c>
      <c r="G1460" s="226"/>
      <c r="H1460" s="229">
        <v>3.29</v>
      </c>
      <c r="I1460" s="230"/>
      <c r="J1460" s="226"/>
      <c r="K1460" s="226"/>
      <c r="L1460" s="231"/>
      <c r="M1460" s="232"/>
      <c r="N1460" s="233"/>
      <c r="O1460" s="233"/>
      <c r="P1460" s="233"/>
      <c r="Q1460" s="233"/>
      <c r="R1460" s="233"/>
      <c r="S1460" s="233"/>
      <c r="T1460" s="234"/>
      <c r="AT1460" s="235" t="s">
        <v>417</v>
      </c>
      <c r="AU1460" s="235" t="s">
        <v>87</v>
      </c>
      <c r="AV1460" s="13" t="s">
        <v>87</v>
      </c>
      <c r="AW1460" s="13" t="s">
        <v>43</v>
      </c>
      <c r="AX1460" s="13" t="s">
        <v>79</v>
      </c>
      <c r="AY1460" s="235" t="s">
        <v>406</v>
      </c>
    </row>
    <row r="1461" spans="2:65" s="14" customFormat="1" x14ac:dyDescent="0.3">
      <c r="B1461" s="236"/>
      <c r="C1461" s="237"/>
      <c r="D1461" s="215" t="s">
        <v>417</v>
      </c>
      <c r="E1461" s="238" t="s">
        <v>36</v>
      </c>
      <c r="F1461" s="239" t="s">
        <v>421</v>
      </c>
      <c r="G1461" s="237"/>
      <c r="H1461" s="240">
        <v>100.36</v>
      </c>
      <c r="I1461" s="241"/>
      <c r="J1461" s="237"/>
      <c r="K1461" s="237"/>
      <c r="L1461" s="242"/>
      <c r="M1461" s="243"/>
      <c r="N1461" s="244"/>
      <c r="O1461" s="244"/>
      <c r="P1461" s="244"/>
      <c r="Q1461" s="244"/>
      <c r="R1461" s="244"/>
      <c r="S1461" s="244"/>
      <c r="T1461" s="245"/>
      <c r="AT1461" s="246" t="s">
        <v>417</v>
      </c>
      <c r="AU1461" s="246" t="s">
        <v>87</v>
      </c>
      <c r="AV1461" s="14" t="s">
        <v>415</v>
      </c>
      <c r="AW1461" s="14" t="s">
        <v>43</v>
      </c>
      <c r="AX1461" s="14" t="s">
        <v>23</v>
      </c>
      <c r="AY1461" s="246" t="s">
        <v>406</v>
      </c>
    </row>
    <row r="1462" spans="2:65" s="11" customFormat="1" ht="29.85" customHeight="1" x14ac:dyDescent="0.3">
      <c r="B1462" s="182"/>
      <c r="C1462" s="183"/>
      <c r="D1462" s="198" t="s">
        <v>78</v>
      </c>
      <c r="E1462" s="199" t="s">
        <v>440</v>
      </c>
      <c r="F1462" s="199" t="s">
        <v>2132</v>
      </c>
      <c r="G1462" s="183"/>
      <c r="H1462" s="183"/>
      <c r="I1462" s="186"/>
      <c r="J1462" s="200">
        <f>BK1462</f>
        <v>0</v>
      </c>
      <c r="K1462" s="183"/>
      <c r="L1462" s="188"/>
      <c r="M1462" s="189"/>
      <c r="N1462" s="190"/>
      <c r="O1462" s="190"/>
      <c r="P1462" s="191">
        <f>SUM(P1463:P1519)</f>
        <v>0</v>
      </c>
      <c r="Q1462" s="190"/>
      <c r="R1462" s="191">
        <f>SUM(R1463:R1519)</f>
        <v>459.26992554999993</v>
      </c>
      <c r="S1462" s="190"/>
      <c r="T1462" s="192">
        <f>SUM(T1463:T1519)</f>
        <v>0</v>
      </c>
      <c r="AR1462" s="193" t="s">
        <v>23</v>
      </c>
      <c r="AT1462" s="194" t="s">
        <v>78</v>
      </c>
      <c r="AU1462" s="194" t="s">
        <v>23</v>
      </c>
      <c r="AY1462" s="193" t="s">
        <v>406</v>
      </c>
      <c r="BK1462" s="195">
        <f>SUM(BK1463:BK1519)</f>
        <v>0</v>
      </c>
    </row>
    <row r="1463" spans="2:65" s="1" customFormat="1" ht="22.5" customHeight="1" x14ac:dyDescent="0.3">
      <c r="B1463" s="37"/>
      <c r="C1463" s="201" t="s">
        <v>2133</v>
      </c>
      <c r="D1463" s="201" t="s">
        <v>410</v>
      </c>
      <c r="E1463" s="202" t="s">
        <v>2134</v>
      </c>
      <c r="F1463" s="203" t="s">
        <v>2135</v>
      </c>
      <c r="G1463" s="204" t="s">
        <v>466</v>
      </c>
      <c r="H1463" s="205">
        <v>1047.42</v>
      </c>
      <c r="I1463" s="206"/>
      <c r="J1463" s="207">
        <f>ROUND(I1463*H1463,2)</f>
        <v>0</v>
      </c>
      <c r="K1463" s="203" t="s">
        <v>414</v>
      </c>
      <c r="L1463" s="57"/>
      <c r="M1463" s="208" t="s">
        <v>36</v>
      </c>
      <c r="N1463" s="209" t="s">
        <v>50</v>
      </c>
      <c r="O1463" s="38"/>
      <c r="P1463" s="210">
        <f>O1463*H1463</f>
        <v>0</v>
      </c>
      <c r="Q1463" s="210">
        <v>0</v>
      </c>
      <c r="R1463" s="210">
        <f>Q1463*H1463</f>
        <v>0</v>
      </c>
      <c r="S1463" s="210">
        <v>0</v>
      </c>
      <c r="T1463" s="211">
        <f>S1463*H1463</f>
        <v>0</v>
      </c>
      <c r="AR1463" s="19" t="s">
        <v>415</v>
      </c>
      <c r="AT1463" s="19" t="s">
        <v>410</v>
      </c>
      <c r="AU1463" s="19" t="s">
        <v>87</v>
      </c>
      <c r="AY1463" s="19" t="s">
        <v>406</v>
      </c>
      <c r="BE1463" s="212">
        <f>IF(N1463="základní",J1463,0)</f>
        <v>0</v>
      </c>
      <c r="BF1463" s="212">
        <f>IF(N1463="snížená",J1463,0)</f>
        <v>0</v>
      </c>
      <c r="BG1463" s="212">
        <f>IF(N1463="zákl. přenesená",J1463,0)</f>
        <v>0</v>
      </c>
      <c r="BH1463" s="212">
        <f>IF(N1463="sníž. přenesená",J1463,0)</f>
        <v>0</v>
      </c>
      <c r="BI1463" s="212">
        <f>IF(N1463="nulová",J1463,0)</f>
        <v>0</v>
      </c>
      <c r="BJ1463" s="19" t="s">
        <v>23</v>
      </c>
      <c r="BK1463" s="212">
        <f>ROUND(I1463*H1463,2)</f>
        <v>0</v>
      </c>
      <c r="BL1463" s="19" t="s">
        <v>415</v>
      </c>
      <c r="BM1463" s="19" t="s">
        <v>2136</v>
      </c>
    </row>
    <row r="1464" spans="2:65" s="13" customFormat="1" x14ac:dyDescent="0.3">
      <c r="B1464" s="225"/>
      <c r="C1464" s="226"/>
      <c r="D1464" s="215" t="s">
        <v>417</v>
      </c>
      <c r="E1464" s="227" t="s">
        <v>36</v>
      </c>
      <c r="F1464" s="228" t="s">
        <v>2137</v>
      </c>
      <c r="G1464" s="226"/>
      <c r="H1464" s="229">
        <v>1047.42</v>
      </c>
      <c r="I1464" s="230"/>
      <c r="J1464" s="226"/>
      <c r="K1464" s="226"/>
      <c r="L1464" s="231"/>
      <c r="M1464" s="232"/>
      <c r="N1464" s="233"/>
      <c r="O1464" s="233"/>
      <c r="P1464" s="233"/>
      <c r="Q1464" s="233"/>
      <c r="R1464" s="233"/>
      <c r="S1464" s="233"/>
      <c r="T1464" s="234"/>
      <c r="AT1464" s="235" t="s">
        <v>417</v>
      </c>
      <c r="AU1464" s="235" t="s">
        <v>87</v>
      </c>
      <c r="AV1464" s="13" t="s">
        <v>87</v>
      </c>
      <c r="AW1464" s="13" t="s">
        <v>43</v>
      </c>
      <c r="AX1464" s="13" t="s">
        <v>79</v>
      </c>
      <c r="AY1464" s="235" t="s">
        <v>406</v>
      </c>
    </row>
    <row r="1465" spans="2:65" s="14" customFormat="1" x14ac:dyDescent="0.3">
      <c r="B1465" s="236"/>
      <c r="C1465" s="237"/>
      <c r="D1465" s="247" t="s">
        <v>417</v>
      </c>
      <c r="E1465" s="248" t="s">
        <v>288</v>
      </c>
      <c r="F1465" s="249" t="s">
        <v>421</v>
      </c>
      <c r="G1465" s="237"/>
      <c r="H1465" s="250">
        <v>1047.42</v>
      </c>
      <c r="I1465" s="241"/>
      <c r="J1465" s="237"/>
      <c r="K1465" s="237"/>
      <c r="L1465" s="242"/>
      <c r="M1465" s="243"/>
      <c r="N1465" s="244"/>
      <c r="O1465" s="244"/>
      <c r="P1465" s="244"/>
      <c r="Q1465" s="244"/>
      <c r="R1465" s="244"/>
      <c r="S1465" s="244"/>
      <c r="T1465" s="245"/>
      <c r="AT1465" s="246" t="s">
        <v>417</v>
      </c>
      <c r="AU1465" s="246" t="s">
        <v>87</v>
      </c>
      <c r="AV1465" s="14" t="s">
        <v>415</v>
      </c>
      <c r="AW1465" s="14" t="s">
        <v>43</v>
      </c>
      <c r="AX1465" s="14" t="s">
        <v>23</v>
      </c>
      <c r="AY1465" s="246" t="s">
        <v>406</v>
      </c>
    </row>
    <row r="1466" spans="2:65" s="1" customFormat="1" ht="22.5" customHeight="1" x14ac:dyDescent="0.3">
      <c r="B1466" s="37"/>
      <c r="C1466" s="201" t="s">
        <v>2138</v>
      </c>
      <c r="D1466" s="201" t="s">
        <v>410</v>
      </c>
      <c r="E1466" s="202" t="s">
        <v>521</v>
      </c>
      <c r="F1466" s="203" t="s">
        <v>522</v>
      </c>
      <c r="G1466" s="204" t="s">
        <v>413</v>
      </c>
      <c r="H1466" s="205">
        <v>314.226</v>
      </c>
      <c r="I1466" s="206"/>
      <c r="J1466" s="207">
        <f>ROUND(I1466*H1466,2)</f>
        <v>0</v>
      </c>
      <c r="K1466" s="203" t="s">
        <v>414</v>
      </c>
      <c r="L1466" s="57"/>
      <c r="M1466" s="208" t="s">
        <v>36</v>
      </c>
      <c r="N1466" s="209" t="s">
        <v>50</v>
      </c>
      <c r="O1466" s="38"/>
      <c r="P1466" s="210">
        <f>O1466*H1466</f>
        <v>0</v>
      </c>
      <c r="Q1466" s="210">
        <v>0</v>
      </c>
      <c r="R1466" s="210">
        <f>Q1466*H1466</f>
        <v>0</v>
      </c>
      <c r="S1466" s="210">
        <v>0</v>
      </c>
      <c r="T1466" s="211">
        <f>S1466*H1466</f>
        <v>0</v>
      </c>
      <c r="AR1466" s="19" t="s">
        <v>415</v>
      </c>
      <c r="AT1466" s="19" t="s">
        <v>410</v>
      </c>
      <c r="AU1466" s="19" t="s">
        <v>87</v>
      </c>
      <c r="AY1466" s="19" t="s">
        <v>406</v>
      </c>
      <c r="BE1466" s="212">
        <f>IF(N1466="základní",J1466,0)</f>
        <v>0</v>
      </c>
      <c r="BF1466" s="212">
        <f>IF(N1466="snížená",J1466,0)</f>
        <v>0</v>
      </c>
      <c r="BG1466" s="212">
        <f>IF(N1466="zákl. přenesená",J1466,0)</f>
        <v>0</v>
      </c>
      <c r="BH1466" s="212">
        <f>IF(N1466="sníž. přenesená",J1466,0)</f>
        <v>0</v>
      </c>
      <c r="BI1466" s="212">
        <f>IF(N1466="nulová",J1466,0)</f>
        <v>0</v>
      </c>
      <c r="BJ1466" s="19" t="s">
        <v>23</v>
      </c>
      <c r="BK1466" s="212">
        <f>ROUND(I1466*H1466,2)</f>
        <v>0</v>
      </c>
      <c r="BL1466" s="19" t="s">
        <v>415</v>
      </c>
      <c r="BM1466" s="19" t="s">
        <v>2139</v>
      </c>
    </row>
    <row r="1467" spans="2:65" s="13" customFormat="1" x14ac:dyDescent="0.3">
      <c r="B1467" s="225"/>
      <c r="C1467" s="226"/>
      <c r="D1467" s="247" t="s">
        <v>417</v>
      </c>
      <c r="E1467" s="251" t="s">
        <v>36</v>
      </c>
      <c r="F1467" s="252" t="s">
        <v>2140</v>
      </c>
      <c r="G1467" s="226"/>
      <c r="H1467" s="253">
        <v>314.226</v>
      </c>
      <c r="I1467" s="230"/>
      <c r="J1467" s="226"/>
      <c r="K1467" s="226"/>
      <c r="L1467" s="231"/>
      <c r="M1467" s="232"/>
      <c r="N1467" s="233"/>
      <c r="O1467" s="233"/>
      <c r="P1467" s="233"/>
      <c r="Q1467" s="233"/>
      <c r="R1467" s="233"/>
      <c r="S1467" s="233"/>
      <c r="T1467" s="234"/>
      <c r="AT1467" s="235" t="s">
        <v>417</v>
      </c>
      <c r="AU1467" s="235" t="s">
        <v>87</v>
      </c>
      <c r="AV1467" s="13" t="s">
        <v>87</v>
      </c>
      <c r="AW1467" s="13" t="s">
        <v>43</v>
      </c>
      <c r="AX1467" s="13" t="s">
        <v>23</v>
      </c>
      <c r="AY1467" s="235" t="s">
        <v>406</v>
      </c>
    </row>
    <row r="1468" spans="2:65" s="1" customFormat="1" ht="22.5" customHeight="1" x14ac:dyDescent="0.3">
      <c r="B1468" s="37"/>
      <c r="C1468" s="201" t="s">
        <v>2141</v>
      </c>
      <c r="D1468" s="201" t="s">
        <v>410</v>
      </c>
      <c r="E1468" s="202" t="s">
        <v>1121</v>
      </c>
      <c r="F1468" s="203" t="s">
        <v>1122</v>
      </c>
      <c r="G1468" s="204" t="s">
        <v>413</v>
      </c>
      <c r="H1468" s="205">
        <v>314.226</v>
      </c>
      <c r="I1468" s="206"/>
      <c r="J1468" s="207">
        <f>ROUND(I1468*H1468,2)</f>
        <v>0</v>
      </c>
      <c r="K1468" s="203" t="s">
        <v>414</v>
      </c>
      <c r="L1468" s="57"/>
      <c r="M1468" s="208" t="s">
        <v>36</v>
      </c>
      <c r="N1468" s="209" t="s">
        <v>50</v>
      </c>
      <c r="O1468" s="38"/>
      <c r="P1468" s="210">
        <f>O1468*H1468</f>
        <v>0</v>
      </c>
      <c r="Q1468" s="210">
        <v>0</v>
      </c>
      <c r="R1468" s="210">
        <f>Q1468*H1468</f>
        <v>0</v>
      </c>
      <c r="S1468" s="210">
        <v>0</v>
      </c>
      <c r="T1468" s="211">
        <f>S1468*H1468</f>
        <v>0</v>
      </c>
      <c r="AR1468" s="19" t="s">
        <v>415</v>
      </c>
      <c r="AT1468" s="19" t="s">
        <v>410</v>
      </c>
      <c r="AU1468" s="19" t="s">
        <v>87</v>
      </c>
      <c r="AY1468" s="19" t="s">
        <v>406</v>
      </c>
      <c r="BE1468" s="212">
        <f>IF(N1468="základní",J1468,0)</f>
        <v>0</v>
      </c>
      <c r="BF1468" s="212">
        <f>IF(N1468="snížená",J1468,0)</f>
        <v>0</v>
      </c>
      <c r="BG1468" s="212">
        <f>IF(N1468="zákl. přenesená",J1468,0)</f>
        <v>0</v>
      </c>
      <c r="BH1468" s="212">
        <f>IF(N1468="sníž. přenesená",J1468,0)</f>
        <v>0</v>
      </c>
      <c r="BI1468" s="212">
        <f>IF(N1468="nulová",J1468,0)</f>
        <v>0</v>
      </c>
      <c r="BJ1468" s="19" t="s">
        <v>23</v>
      </c>
      <c r="BK1468" s="212">
        <f>ROUND(I1468*H1468,2)</f>
        <v>0</v>
      </c>
      <c r="BL1468" s="19" t="s">
        <v>415</v>
      </c>
      <c r="BM1468" s="19" t="s">
        <v>2142</v>
      </c>
    </row>
    <row r="1469" spans="2:65" s="1" customFormat="1" ht="22.5" customHeight="1" x14ac:dyDescent="0.3">
      <c r="B1469" s="37"/>
      <c r="C1469" s="201" t="s">
        <v>2143</v>
      </c>
      <c r="D1469" s="201" t="s">
        <v>410</v>
      </c>
      <c r="E1469" s="202" t="s">
        <v>2144</v>
      </c>
      <c r="F1469" s="203" t="s">
        <v>2145</v>
      </c>
      <c r="G1469" s="204" t="s">
        <v>466</v>
      </c>
      <c r="H1469" s="205">
        <v>621</v>
      </c>
      <c r="I1469" s="206"/>
      <c r="J1469" s="207">
        <f>ROUND(I1469*H1469,2)</f>
        <v>0</v>
      </c>
      <c r="K1469" s="203" t="s">
        <v>414</v>
      </c>
      <c r="L1469" s="57"/>
      <c r="M1469" s="208" t="s">
        <v>36</v>
      </c>
      <c r="N1469" s="209" t="s">
        <v>50</v>
      </c>
      <c r="O1469" s="38"/>
      <c r="P1469" s="210">
        <f>O1469*H1469</f>
        <v>0</v>
      </c>
      <c r="Q1469" s="210">
        <v>8.3500000000000005E-2</v>
      </c>
      <c r="R1469" s="210">
        <f>Q1469*H1469</f>
        <v>51.853500000000004</v>
      </c>
      <c r="S1469" s="210">
        <v>0</v>
      </c>
      <c r="T1469" s="211">
        <f>S1469*H1469</f>
        <v>0</v>
      </c>
      <c r="AR1469" s="19" t="s">
        <v>415</v>
      </c>
      <c r="AT1469" s="19" t="s">
        <v>410</v>
      </c>
      <c r="AU1469" s="19" t="s">
        <v>87</v>
      </c>
      <c r="AY1469" s="19" t="s">
        <v>406</v>
      </c>
      <c r="BE1469" s="212">
        <f>IF(N1469="základní",J1469,0)</f>
        <v>0</v>
      </c>
      <c r="BF1469" s="212">
        <f>IF(N1469="snížená",J1469,0)</f>
        <v>0</v>
      </c>
      <c r="BG1469" s="212">
        <f>IF(N1469="zákl. přenesená",J1469,0)</f>
        <v>0</v>
      </c>
      <c r="BH1469" s="212">
        <f>IF(N1469="sníž. přenesená",J1469,0)</f>
        <v>0</v>
      </c>
      <c r="BI1469" s="212">
        <f>IF(N1469="nulová",J1469,0)</f>
        <v>0</v>
      </c>
      <c r="BJ1469" s="19" t="s">
        <v>23</v>
      </c>
      <c r="BK1469" s="212">
        <f>ROUND(I1469*H1469,2)</f>
        <v>0</v>
      </c>
      <c r="BL1469" s="19" t="s">
        <v>415</v>
      </c>
      <c r="BM1469" s="19" t="s">
        <v>2146</v>
      </c>
    </row>
    <row r="1470" spans="2:65" s="13" customFormat="1" x14ac:dyDescent="0.3">
      <c r="B1470" s="225"/>
      <c r="C1470" s="226"/>
      <c r="D1470" s="215" t="s">
        <v>417</v>
      </c>
      <c r="E1470" s="227" t="s">
        <v>36</v>
      </c>
      <c r="F1470" s="228" t="s">
        <v>2147</v>
      </c>
      <c r="G1470" s="226"/>
      <c r="H1470" s="229">
        <v>621</v>
      </c>
      <c r="I1470" s="230"/>
      <c r="J1470" s="226"/>
      <c r="K1470" s="226"/>
      <c r="L1470" s="231"/>
      <c r="M1470" s="232"/>
      <c r="N1470" s="233"/>
      <c r="O1470" s="233"/>
      <c r="P1470" s="233"/>
      <c r="Q1470" s="233"/>
      <c r="R1470" s="233"/>
      <c r="S1470" s="233"/>
      <c r="T1470" s="234"/>
      <c r="AT1470" s="235" t="s">
        <v>417</v>
      </c>
      <c r="AU1470" s="235" t="s">
        <v>87</v>
      </c>
      <c r="AV1470" s="13" t="s">
        <v>87</v>
      </c>
      <c r="AW1470" s="13" t="s">
        <v>43</v>
      </c>
      <c r="AX1470" s="13" t="s">
        <v>79</v>
      </c>
      <c r="AY1470" s="235" t="s">
        <v>406</v>
      </c>
    </row>
    <row r="1471" spans="2:65" s="14" customFormat="1" x14ac:dyDescent="0.3">
      <c r="B1471" s="236"/>
      <c r="C1471" s="237"/>
      <c r="D1471" s="247" t="s">
        <v>417</v>
      </c>
      <c r="E1471" s="248" t="s">
        <v>286</v>
      </c>
      <c r="F1471" s="249" t="s">
        <v>421</v>
      </c>
      <c r="G1471" s="237"/>
      <c r="H1471" s="250">
        <v>621</v>
      </c>
      <c r="I1471" s="241"/>
      <c r="J1471" s="237"/>
      <c r="K1471" s="237"/>
      <c r="L1471" s="242"/>
      <c r="M1471" s="243"/>
      <c r="N1471" s="244"/>
      <c r="O1471" s="244"/>
      <c r="P1471" s="244"/>
      <c r="Q1471" s="244"/>
      <c r="R1471" s="244"/>
      <c r="S1471" s="244"/>
      <c r="T1471" s="245"/>
      <c r="AT1471" s="246" t="s">
        <v>417</v>
      </c>
      <c r="AU1471" s="246" t="s">
        <v>87</v>
      </c>
      <c r="AV1471" s="14" t="s">
        <v>415</v>
      </c>
      <c r="AW1471" s="14" t="s">
        <v>43</v>
      </c>
      <c r="AX1471" s="14" t="s">
        <v>23</v>
      </c>
      <c r="AY1471" s="246" t="s">
        <v>406</v>
      </c>
    </row>
    <row r="1472" spans="2:65" s="1" customFormat="1" ht="31.5" customHeight="1" x14ac:dyDescent="0.3">
      <c r="B1472" s="37"/>
      <c r="C1472" s="268" t="s">
        <v>2148</v>
      </c>
      <c r="D1472" s="268" t="s">
        <v>533</v>
      </c>
      <c r="E1472" s="269" t="s">
        <v>2149</v>
      </c>
      <c r="F1472" s="270" t="s">
        <v>2150</v>
      </c>
      <c r="G1472" s="271" t="s">
        <v>1363</v>
      </c>
      <c r="H1472" s="272">
        <v>139.38</v>
      </c>
      <c r="I1472" s="273"/>
      <c r="J1472" s="274">
        <f>ROUND(I1472*H1472,2)</f>
        <v>0</v>
      </c>
      <c r="K1472" s="270" t="s">
        <v>36</v>
      </c>
      <c r="L1472" s="275"/>
      <c r="M1472" s="276" t="s">
        <v>36</v>
      </c>
      <c r="N1472" s="277" t="s">
        <v>50</v>
      </c>
      <c r="O1472" s="38"/>
      <c r="P1472" s="210">
        <f>O1472*H1472</f>
        <v>0</v>
      </c>
      <c r="Q1472" s="210">
        <v>2.37</v>
      </c>
      <c r="R1472" s="210">
        <f>Q1472*H1472</f>
        <v>330.3306</v>
      </c>
      <c r="S1472" s="210">
        <v>0</v>
      </c>
      <c r="T1472" s="211">
        <f>S1472*H1472</f>
        <v>0</v>
      </c>
      <c r="AR1472" s="19" t="s">
        <v>457</v>
      </c>
      <c r="AT1472" s="19" t="s">
        <v>533</v>
      </c>
      <c r="AU1472" s="19" t="s">
        <v>87</v>
      </c>
      <c r="AY1472" s="19" t="s">
        <v>406</v>
      </c>
      <c r="BE1472" s="212">
        <f>IF(N1472="základní",J1472,0)</f>
        <v>0</v>
      </c>
      <c r="BF1472" s="212">
        <f>IF(N1472="snížená",J1472,0)</f>
        <v>0</v>
      </c>
      <c r="BG1472" s="212">
        <f>IF(N1472="zákl. přenesená",J1472,0)</f>
        <v>0</v>
      </c>
      <c r="BH1472" s="212">
        <f>IF(N1472="sníž. přenesená",J1472,0)</f>
        <v>0</v>
      </c>
      <c r="BI1472" s="212">
        <f>IF(N1472="nulová",J1472,0)</f>
        <v>0</v>
      </c>
      <c r="BJ1472" s="19" t="s">
        <v>23</v>
      </c>
      <c r="BK1472" s="212">
        <f>ROUND(I1472*H1472,2)</f>
        <v>0</v>
      </c>
      <c r="BL1472" s="19" t="s">
        <v>415</v>
      </c>
      <c r="BM1472" s="19" t="s">
        <v>2151</v>
      </c>
    </row>
    <row r="1473" spans="2:65" s="13" customFormat="1" x14ac:dyDescent="0.3">
      <c r="B1473" s="225"/>
      <c r="C1473" s="226"/>
      <c r="D1473" s="247" t="s">
        <v>417</v>
      </c>
      <c r="E1473" s="251" t="s">
        <v>36</v>
      </c>
      <c r="F1473" s="252" t="s">
        <v>2152</v>
      </c>
      <c r="G1473" s="226"/>
      <c r="H1473" s="253">
        <v>139.38</v>
      </c>
      <c r="I1473" s="230"/>
      <c r="J1473" s="226"/>
      <c r="K1473" s="226"/>
      <c r="L1473" s="231"/>
      <c r="M1473" s="232"/>
      <c r="N1473" s="233"/>
      <c r="O1473" s="233"/>
      <c r="P1473" s="233"/>
      <c r="Q1473" s="233"/>
      <c r="R1473" s="233"/>
      <c r="S1473" s="233"/>
      <c r="T1473" s="234"/>
      <c r="AT1473" s="235" t="s">
        <v>417</v>
      </c>
      <c r="AU1473" s="235" t="s">
        <v>87</v>
      </c>
      <c r="AV1473" s="13" t="s">
        <v>87</v>
      </c>
      <c r="AW1473" s="13" t="s">
        <v>43</v>
      </c>
      <c r="AX1473" s="13" t="s">
        <v>23</v>
      </c>
      <c r="AY1473" s="235" t="s">
        <v>406</v>
      </c>
    </row>
    <row r="1474" spans="2:65" s="1" customFormat="1" ht="22.5" customHeight="1" x14ac:dyDescent="0.3">
      <c r="B1474" s="37"/>
      <c r="C1474" s="201" t="s">
        <v>2153</v>
      </c>
      <c r="D1474" s="201" t="s">
        <v>410</v>
      </c>
      <c r="E1474" s="202" t="s">
        <v>2154</v>
      </c>
      <c r="F1474" s="203" t="s">
        <v>2155</v>
      </c>
      <c r="G1474" s="204" t="s">
        <v>466</v>
      </c>
      <c r="H1474" s="205">
        <v>29.207999999999998</v>
      </c>
      <c r="I1474" s="206"/>
      <c r="J1474" s="207">
        <f>ROUND(I1474*H1474,2)</f>
        <v>0</v>
      </c>
      <c r="K1474" s="203" t="s">
        <v>414</v>
      </c>
      <c r="L1474" s="57"/>
      <c r="M1474" s="208" t="s">
        <v>36</v>
      </c>
      <c r="N1474" s="209" t="s">
        <v>50</v>
      </c>
      <c r="O1474" s="38"/>
      <c r="P1474" s="210">
        <f>O1474*H1474</f>
        <v>0</v>
      </c>
      <c r="Q1474" s="210">
        <v>0</v>
      </c>
      <c r="R1474" s="210">
        <f>Q1474*H1474</f>
        <v>0</v>
      </c>
      <c r="S1474" s="210">
        <v>0</v>
      </c>
      <c r="T1474" s="211">
        <f>S1474*H1474</f>
        <v>0</v>
      </c>
      <c r="AR1474" s="19" t="s">
        <v>415</v>
      </c>
      <c r="AT1474" s="19" t="s">
        <v>410</v>
      </c>
      <c r="AU1474" s="19" t="s">
        <v>87</v>
      </c>
      <c r="AY1474" s="19" t="s">
        <v>406</v>
      </c>
      <c r="BE1474" s="212">
        <f>IF(N1474="základní",J1474,0)</f>
        <v>0</v>
      </c>
      <c r="BF1474" s="212">
        <f>IF(N1474="snížená",J1474,0)</f>
        <v>0</v>
      </c>
      <c r="BG1474" s="212">
        <f>IF(N1474="zákl. přenesená",J1474,0)</f>
        <v>0</v>
      </c>
      <c r="BH1474" s="212">
        <f>IF(N1474="sníž. přenesená",J1474,0)</f>
        <v>0</v>
      </c>
      <c r="BI1474" s="212">
        <f>IF(N1474="nulová",J1474,0)</f>
        <v>0</v>
      </c>
      <c r="BJ1474" s="19" t="s">
        <v>23</v>
      </c>
      <c r="BK1474" s="212">
        <f>ROUND(I1474*H1474,2)</f>
        <v>0</v>
      </c>
      <c r="BL1474" s="19" t="s">
        <v>415</v>
      </c>
      <c r="BM1474" s="19" t="s">
        <v>2156</v>
      </c>
    </row>
    <row r="1475" spans="2:65" s="12" customFormat="1" x14ac:dyDescent="0.3">
      <c r="B1475" s="213"/>
      <c r="C1475" s="214"/>
      <c r="D1475" s="215" t="s">
        <v>417</v>
      </c>
      <c r="E1475" s="216" t="s">
        <v>36</v>
      </c>
      <c r="F1475" s="217" t="s">
        <v>2157</v>
      </c>
      <c r="G1475" s="214"/>
      <c r="H1475" s="218" t="s">
        <v>36</v>
      </c>
      <c r="I1475" s="219"/>
      <c r="J1475" s="214"/>
      <c r="K1475" s="214"/>
      <c r="L1475" s="220"/>
      <c r="M1475" s="221"/>
      <c r="N1475" s="222"/>
      <c r="O1475" s="222"/>
      <c r="P1475" s="222"/>
      <c r="Q1475" s="222"/>
      <c r="R1475" s="222"/>
      <c r="S1475" s="222"/>
      <c r="T1475" s="223"/>
      <c r="AT1475" s="224" t="s">
        <v>417</v>
      </c>
      <c r="AU1475" s="224" t="s">
        <v>87</v>
      </c>
      <c r="AV1475" s="12" t="s">
        <v>23</v>
      </c>
      <c r="AW1475" s="12" t="s">
        <v>43</v>
      </c>
      <c r="AX1475" s="12" t="s">
        <v>79</v>
      </c>
      <c r="AY1475" s="224" t="s">
        <v>406</v>
      </c>
    </row>
    <row r="1476" spans="2:65" s="13" customFormat="1" x14ac:dyDescent="0.3">
      <c r="B1476" s="225"/>
      <c r="C1476" s="226"/>
      <c r="D1476" s="215" t="s">
        <v>417</v>
      </c>
      <c r="E1476" s="227" t="s">
        <v>36</v>
      </c>
      <c r="F1476" s="228" t="s">
        <v>2158</v>
      </c>
      <c r="G1476" s="226"/>
      <c r="H1476" s="229">
        <v>24.004999999999999</v>
      </c>
      <c r="I1476" s="230"/>
      <c r="J1476" s="226"/>
      <c r="K1476" s="226"/>
      <c r="L1476" s="231"/>
      <c r="M1476" s="232"/>
      <c r="N1476" s="233"/>
      <c r="O1476" s="233"/>
      <c r="P1476" s="233"/>
      <c r="Q1476" s="233"/>
      <c r="R1476" s="233"/>
      <c r="S1476" s="233"/>
      <c r="T1476" s="234"/>
      <c r="AT1476" s="235" t="s">
        <v>417</v>
      </c>
      <c r="AU1476" s="235" t="s">
        <v>87</v>
      </c>
      <c r="AV1476" s="13" t="s">
        <v>87</v>
      </c>
      <c r="AW1476" s="13" t="s">
        <v>43</v>
      </c>
      <c r="AX1476" s="13" t="s">
        <v>79</v>
      </c>
      <c r="AY1476" s="235" t="s">
        <v>406</v>
      </c>
    </row>
    <row r="1477" spans="2:65" s="13" customFormat="1" x14ac:dyDescent="0.3">
      <c r="B1477" s="225"/>
      <c r="C1477" s="226"/>
      <c r="D1477" s="215" t="s">
        <v>417</v>
      </c>
      <c r="E1477" s="227" t="s">
        <v>36</v>
      </c>
      <c r="F1477" s="228" t="s">
        <v>2159</v>
      </c>
      <c r="G1477" s="226"/>
      <c r="H1477" s="229">
        <v>5.2030000000000003</v>
      </c>
      <c r="I1477" s="230"/>
      <c r="J1477" s="226"/>
      <c r="K1477" s="226"/>
      <c r="L1477" s="231"/>
      <c r="M1477" s="232"/>
      <c r="N1477" s="233"/>
      <c r="O1477" s="233"/>
      <c r="P1477" s="233"/>
      <c r="Q1477" s="233"/>
      <c r="R1477" s="233"/>
      <c r="S1477" s="233"/>
      <c r="T1477" s="234"/>
      <c r="AT1477" s="235" t="s">
        <v>417</v>
      </c>
      <c r="AU1477" s="235" t="s">
        <v>87</v>
      </c>
      <c r="AV1477" s="13" t="s">
        <v>87</v>
      </c>
      <c r="AW1477" s="13" t="s">
        <v>43</v>
      </c>
      <c r="AX1477" s="13" t="s">
        <v>79</v>
      </c>
      <c r="AY1477" s="235" t="s">
        <v>406</v>
      </c>
    </row>
    <row r="1478" spans="2:65" s="14" customFormat="1" x14ac:dyDescent="0.3">
      <c r="B1478" s="236"/>
      <c r="C1478" s="237"/>
      <c r="D1478" s="247" t="s">
        <v>417</v>
      </c>
      <c r="E1478" s="248" t="s">
        <v>311</v>
      </c>
      <c r="F1478" s="249" t="s">
        <v>421</v>
      </c>
      <c r="G1478" s="237"/>
      <c r="H1478" s="250">
        <v>29.207999999999998</v>
      </c>
      <c r="I1478" s="241"/>
      <c r="J1478" s="237"/>
      <c r="K1478" s="237"/>
      <c r="L1478" s="242"/>
      <c r="M1478" s="243"/>
      <c r="N1478" s="244"/>
      <c r="O1478" s="244"/>
      <c r="P1478" s="244"/>
      <c r="Q1478" s="244"/>
      <c r="R1478" s="244"/>
      <c r="S1478" s="244"/>
      <c r="T1478" s="245"/>
      <c r="AT1478" s="246" t="s">
        <v>417</v>
      </c>
      <c r="AU1478" s="246" t="s">
        <v>87</v>
      </c>
      <c r="AV1478" s="14" t="s">
        <v>415</v>
      </c>
      <c r="AW1478" s="14" t="s">
        <v>43</v>
      </c>
      <c r="AX1478" s="14" t="s">
        <v>23</v>
      </c>
      <c r="AY1478" s="246" t="s">
        <v>406</v>
      </c>
    </row>
    <row r="1479" spans="2:65" s="1" customFormat="1" ht="22.5" customHeight="1" x14ac:dyDescent="0.3">
      <c r="B1479" s="37"/>
      <c r="C1479" s="201" t="s">
        <v>2160</v>
      </c>
      <c r="D1479" s="201" t="s">
        <v>410</v>
      </c>
      <c r="E1479" s="202" t="s">
        <v>2161</v>
      </c>
      <c r="F1479" s="203" t="s">
        <v>2162</v>
      </c>
      <c r="G1479" s="204" t="s">
        <v>466</v>
      </c>
      <c r="H1479" s="205">
        <v>24.004999999999999</v>
      </c>
      <c r="I1479" s="206"/>
      <c r="J1479" s="207">
        <f>ROUND(I1479*H1479,2)</f>
        <v>0</v>
      </c>
      <c r="K1479" s="203" t="s">
        <v>414</v>
      </c>
      <c r="L1479" s="57"/>
      <c r="M1479" s="208" t="s">
        <v>36</v>
      </c>
      <c r="N1479" s="209" t="s">
        <v>50</v>
      </c>
      <c r="O1479" s="38"/>
      <c r="P1479" s="210">
        <f>O1479*H1479</f>
        <v>0</v>
      </c>
      <c r="Q1479" s="210">
        <v>0</v>
      </c>
      <c r="R1479" s="210">
        <f>Q1479*H1479</f>
        <v>0</v>
      </c>
      <c r="S1479" s="210">
        <v>0</v>
      </c>
      <c r="T1479" s="211">
        <f>S1479*H1479</f>
        <v>0</v>
      </c>
      <c r="AR1479" s="19" t="s">
        <v>415</v>
      </c>
      <c r="AT1479" s="19" t="s">
        <v>410</v>
      </c>
      <c r="AU1479" s="19" t="s">
        <v>87</v>
      </c>
      <c r="AY1479" s="19" t="s">
        <v>406</v>
      </c>
      <c r="BE1479" s="212">
        <f>IF(N1479="základní",J1479,0)</f>
        <v>0</v>
      </c>
      <c r="BF1479" s="212">
        <f>IF(N1479="snížená",J1479,0)</f>
        <v>0</v>
      </c>
      <c r="BG1479" s="212">
        <f>IF(N1479="zákl. přenesená",J1479,0)</f>
        <v>0</v>
      </c>
      <c r="BH1479" s="212">
        <f>IF(N1479="sníž. přenesená",J1479,0)</f>
        <v>0</v>
      </c>
      <c r="BI1479" s="212">
        <f>IF(N1479="nulová",J1479,0)</f>
        <v>0</v>
      </c>
      <c r="BJ1479" s="19" t="s">
        <v>23</v>
      </c>
      <c r="BK1479" s="212">
        <f>ROUND(I1479*H1479,2)</f>
        <v>0</v>
      </c>
      <c r="BL1479" s="19" t="s">
        <v>415</v>
      </c>
      <c r="BM1479" s="19" t="s">
        <v>2163</v>
      </c>
    </row>
    <row r="1480" spans="2:65" s="12" customFormat="1" x14ac:dyDescent="0.3">
      <c r="B1480" s="213"/>
      <c r="C1480" s="214"/>
      <c r="D1480" s="215" t="s">
        <v>417</v>
      </c>
      <c r="E1480" s="216" t="s">
        <v>36</v>
      </c>
      <c r="F1480" s="217" t="s">
        <v>2157</v>
      </c>
      <c r="G1480" s="214"/>
      <c r="H1480" s="218" t="s">
        <v>36</v>
      </c>
      <c r="I1480" s="219"/>
      <c r="J1480" s="214"/>
      <c r="K1480" s="214"/>
      <c r="L1480" s="220"/>
      <c r="M1480" s="221"/>
      <c r="N1480" s="222"/>
      <c r="O1480" s="222"/>
      <c r="P1480" s="222"/>
      <c r="Q1480" s="222"/>
      <c r="R1480" s="222"/>
      <c r="S1480" s="222"/>
      <c r="T1480" s="223"/>
      <c r="AT1480" s="224" t="s">
        <v>417</v>
      </c>
      <c r="AU1480" s="224" t="s">
        <v>87</v>
      </c>
      <c r="AV1480" s="12" t="s">
        <v>23</v>
      </c>
      <c r="AW1480" s="12" t="s">
        <v>43</v>
      </c>
      <c r="AX1480" s="12" t="s">
        <v>79</v>
      </c>
      <c r="AY1480" s="224" t="s">
        <v>406</v>
      </c>
    </row>
    <row r="1481" spans="2:65" s="13" customFormat="1" x14ac:dyDescent="0.3">
      <c r="B1481" s="225"/>
      <c r="C1481" s="226"/>
      <c r="D1481" s="215" t="s">
        <v>417</v>
      </c>
      <c r="E1481" s="227" t="s">
        <v>36</v>
      </c>
      <c r="F1481" s="228" t="s">
        <v>2164</v>
      </c>
      <c r="G1481" s="226"/>
      <c r="H1481" s="229">
        <v>24.004999999999999</v>
      </c>
      <c r="I1481" s="230"/>
      <c r="J1481" s="226"/>
      <c r="K1481" s="226"/>
      <c r="L1481" s="231"/>
      <c r="M1481" s="232"/>
      <c r="N1481" s="233"/>
      <c r="O1481" s="233"/>
      <c r="P1481" s="233"/>
      <c r="Q1481" s="233"/>
      <c r="R1481" s="233"/>
      <c r="S1481" s="233"/>
      <c r="T1481" s="234"/>
      <c r="AT1481" s="235" t="s">
        <v>417</v>
      </c>
      <c r="AU1481" s="235" t="s">
        <v>87</v>
      </c>
      <c r="AV1481" s="13" t="s">
        <v>87</v>
      </c>
      <c r="AW1481" s="13" t="s">
        <v>43</v>
      </c>
      <c r="AX1481" s="13" t="s">
        <v>79</v>
      </c>
      <c r="AY1481" s="235" t="s">
        <v>406</v>
      </c>
    </row>
    <row r="1482" spans="2:65" s="14" customFormat="1" x14ac:dyDescent="0.3">
      <c r="B1482" s="236"/>
      <c r="C1482" s="237"/>
      <c r="D1482" s="247" t="s">
        <v>417</v>
      </c>
      <c r="E1482" s="248" t="s">
        <v>309</v>
      </c>
      <c r="F1482" s="249" t="s">
        <v>421</v>
      </c>
      <c r="G1482" s="237"/>
      <c r="H1482" s="250">
        <v>24.004999999999999</v>
      </c>
      <c r="I1482" s="241"/>
      <c r="J1482" s="237"/>
      <c r="K1482" s="237"/>
      <c r="L1482" s="242"/>
      <c r="M1482" s="243"/>
      <c r="N1482" s="244"/>
      <c r="O1482" s="244"/>
      <c r="P1482" s="244"/>
      <c r="Q1482" s="244"/>
      <c r="R1482" s="244"/>
      <c r="S1482" s="244"/>
      <c r="T1482" s="245"/>
      <c r="AT1482" s="246" t="s">
        <v>417</v>
      </c>
      <c r="AU1482" s="246" t="s">
        <v>87</v>
      </c>
      <c r="AV1482" s="14" t="s">
        <v>415</v>
      </c>
      <c r="AW1482" s="14" t="s">
        <v>43</v>
      </c>
      <c r="AX1482" s="14" t="s">
        <v>23</v>
      </c>
      <c r="AY1482" s="246" t="s">
        <v>406</v>
      </c>
    </row>
    <row r="1483" spans="2:65" s="1" customFormat="1" ht="22.5" customHeight="1" x14ac:dyDescent="0.3">
      <c r="B1483" s="37"/>
      <c r="C1483" s="201" t="s">
        <v>2165</v>
      </c>
      <c r="D1483" s="201" t="s">
        <v>410</v>
      </c>
      <c r="E1483" s="202" t="s">
        <v>2166</v>
      </c>
      <c r="F1483" s="203" t="s">
        <v>2167</v>
      </c>
      <c r="G1483" s="204" t="s">
        <v>466</v>
      </c>
      <c r="H1483" s="205">
        <v>5.2030000000000003</v>
      </c>
      <c r="I1483" s="206"/>
      <c r="J1483" s="207">
        <f>ROUND(I1483*H1483,2)</f>
        <v>0</v>
      </c>
      <c r="K1483" s="203" t="s">
        <v>414</v>
      </c>
      <c r="L1483" s="57"/>
      <c r="M1483" s="208" t="s">
        <v>36</v>
      </c>
      <c r="N1483" s="209" t="s">
        <v>50</v>
      </c>
      <c r="O1483" s="38"/>
      <c r="P1483" s="210">
        <f>O1483*H1483</f>
        <v>0</v>
      </c>
      <c r="Q1483" s="210">
        <v>0</v>
      </c>
      <c r="R1483" s="210">
        <f>Q1483*H1483</f>
        <v>0</v>
      </c>
      <c r="S1483" s="210">
        <v>0</v>
      </c>
      <c r="T1483" s="211">
        <f>S1483*H1483</f>
        <v>0</v>
      </c>
      <c r="AR1483" s="19" t="s">
        <v>415</v>
      </c>
      <c r="AT1483" s="19" t="s">
        <v>410</v>
      </c>
      <c r="AU1483" s="19" t="s">
        <v>87</v>
      </c>
      <c r="AY1483" s="19" t="s">
        <v>406</v>
      </c>
      <c r="BE1483" s="212">
        <f>IF(N1483="základní",J1483,0)</f>
        <v>0</v>
      </c>
      <c r="BF1483" s="212">
        <f>IF(N1483="snížená",J1483,0)</f>
        <v>0</v>
      </c>
      <c r="BG1483" s="212">
        <f>IF(N1483="zákl. přenesená",J1483,0)</f>
        <v>0</v>
      </c>
      <c r="BH1483" s="212">
        <f>IF(N1483="sníž. přenesená",J1483,0)</f>
        <v>0</v>
      </c>
      <c r="BI1483" s="212">
        <f>IF(N1483="nulová",J1483,0)</f>
        <v>0</v>
      </c>
      <c r="BJ1483" s="19" t="s">
        <v>23</v>
      </c>
      <c r="BK1483" s="212">
        <f>ROUND(I1483*H1483,2)</f>
        <v>0</v>
      </c>
      <c r="BL1483" s="19" t="s">
        <v>415</v>
      </c>
      <c r="BM1483" s="19" t="s">
        <v>2168</v>
      </c>
    </row>
    <row r="1484" spans="2:65" s="12" customFormat="1" x14ac:dyDescent="0.3">
      <c r="B1484" s="213"/>
      <c r="C1484" s="214"/>
      <c r="D1484" s="215" t="s">
        <v>417</v>
      </c>
      <c r="E1484" s="216" t="s">
        <v>36</v>
      </c>
      <c r="F1484" s="217" t="s">
        <v>2157</v>
      </c>
      <c r="G1484" s="214"/>
      <c r="H1484" s="218" t="s">
        <v>36</v>
      </c>
      <c r="I1484" s="219"/>
      <c r="J1484" s="214"/>
      <c r="K1484" s="214"/>
      <c r="L1484" s="220"/>
      <c r="M1484" s="221"/>
      <c r="N1484" s="222"/>
      <c r="O1484" s="222"/>
      <c r="P1484" s="222"/>
      <c r="Q1484" s="222"/>
      <c r="R1484" s="222"/>
      <c r="S1484" s="222"/>
      <c r="T1484" s="223"/>
      <c r="AT1484" s="224" t="s">
        <v>417</v>
      </c>
      <c r="AU1484" s="224" t="s">
        <v>87</v>
      </c>
      <c r="AV1484" s="12" t="s">
        <v>23</v>
      </c>
      <c r="AW1484" s="12" t="s">
        <v>43</v>
      </c>
      <c r="AX1484" s="12" t="s">
        <v>79</v>
      </c>
      <c r="AY1484" s="224" t="s">
        <v>406</v>
      </c>
    </row>
    <row r="1485" spans="2:65" s="13" customFormat="1" x14ac:dyDescent="0.3">
      <c r="B1485" s="225"/>
      <c r="C1485" s="226"/>
      <c r="D1485" s="215" t="s">
        <v>417</v>
      </c>
      <c r="E1485" s="227" t="s">
        <v>36</v>
      </c>
      <c r="F1485" s="228" t="s">
        <v>2159</v>
      </c>
      <c r="G1485" s="226"/>
      <c r="H1485" s="229">
        <v>5.2030000000000003</v>
      </c>
      <c r="I1485" s="230"/>
      <c r="J1485" s="226"/>
      <c r="K1485" s="226"/>
      <c r="L1485" s="231"/>
      <c r="M1485" s="232"/>
      <c r="N1485" s="233"/>
      <c r="O1485" s="233"/>
      <c r="P1485" s="233"/>
      <c r="Q1485" s="233"/>
      <c r="R1485" s="233"/>
      <c r="S1485" s="233"/>
      <c r="T1485" s="234"/>
      <c r="AT1485" s="235" t="s">
        <v>417</v>
      </c>
      <c r="AU1485" s="235" t="s">
        <v>87</v>
      </c>
      <c r="AV1485" s="13" t="s">
        <v>87</v>
      </c>
      <c r="AW1485" s="13" t="s">
        <v>43</v>
      </c>
      <c r="AX1485" s="13" t="s">
        <v>79</v>
      </c>
      <c r="AY1485" s="235" t="s">
        <v>406</v>
      </c>
    </row>
    <row r="1486" spans="2:65" s="14" customFormat="1" x14ac:dyDescent="0.3">
      <c r="B1486" s="236"/>
      <c r="C1486" s="237"/>
      <c r="D1486" s="247" t="s">
        <v>417</v>
      </c>
      <c r="E1486" s="248" t="s">
        <v>310</v>
      </c>
      <c r="F1486" s="249" t="s">
        <v>421</v>
      </c>
      <c r="G1486" s="237"/>
      <c r="H1486" s="250">
        <v>5.2030000000000003</v>
      </c>
      <c r="I1486" s="241"/>
      <c r="J1486" s="237"/>
      <c r="K1486" s="237"/>
      <c r="L1486" s="242"/>
      <c r="M1486" s="243"/>
      <c r="N1486" s="244"/>
      <c r="O1486" s="244"/>
      <c r="P1486" s="244"/>
      <c r="Q1486" s="244"/>
      <c r="R1486" s="244"/>
      <c r="S1486" s="244"/>
      <c r="T1486" s="245"/>
      <c r="AT1486" s="246" t="s">
        <v>417</v>
      </c>
      <c r="AU1486" s="246" t="s">
        <v>87</v>
      </c>
      <c r="AV1486" s="14" t="s">
        <v>415</v>
      </c>
      <c r="AW1486" s="14" t="s">
        <v>43</v>
      </c>
      <c r="AX1486" s="14" t="s">
        <v>23</v>
      </c>
      <c r="AY1486" s="246" t="s">
        <v>406</v>
      </c>
    </row>
    <row r="1487" spans="2:65" s="1" customFormat="1" ht="22.5" customHeight="1" x14ac:dyDescent="0.3">
      <c r="B1487" s="37"/>
      <c r="C1487" s="201" t="s">
        <v>2169</v>
      </c>
      <c r="D1487" s="201" t="s">
        <v>410</v>
      </c>
      <c r="E1487" s="202" t="s">
        <v>1131</v>
      </c>
      <c r="F1487" s="203" t="s">
        <v>1132</v>
      </c>
      <c r="G1487" s="204" t="s">
        <v>413</v>
      </c>
      <c r="H1487" s="205">
        <v>9.0229999999999997</v>
      </c>
      <c r="I1487" s="206"/>
      <c r="J1487" s="207">
        <f>ROUND(I1487*H1487,2)</f>
        <v>0</v>
      </c>
      <c r="K1487" s="203" t="s">
        <v>414</v>
      </c>
      <c r="L1487" s="57"/>
      <c r="M1487" s="208" t="s">
        <v>36</v>
      </c>
      <c r="N1487" s="209" t="s">
        <v>50</v>
      </c>
      <c r="O1487" s="38"/>
      <c r="P1487" s="210">
        <f>O1487*H1487</f>
        <v>0</v>
      </c>
      <c r="Q1487" s="210">
        <v>0</v>
      </c>
      <c r="R1487" s="210">
        <f>Q1487*H1487</f>
        <v>0</v>
      </c>
      <c r="S1487" s="210">
        <v>0</v>
      </c>
      <c r="T1487" s="211">
        <f>S1487*H1487</f>
        <v>0</v>
      </c>
      <c r="AR1487" s="19" t="s">
        <v>415</v>
      </c>
      <c r="AT1487" s="19" t="s">
        <v>410</v>
      </c>
      <c r="AU1487" s="19" t="s">
        <v>87</v>
      </c>
      <c r="AY1487" s="19" t="s">
        <v>406</v>
      </c>
      <c r="BE1487" s="212">
        <f>IF(N1487="základní",J1487,0)</f>
        <v>0</v>
      </c>
      <c r="BF1487" s="212">
        <f>IF(N1487="snížená",J1487,0)</f>
        <v>0</v>
      </c>
      <c r="BG1487" s="212">
        <f>IF(N1487="zákl. přenesená",J1487,0)</f>
        <v>0</v>
      </c>
      <c r="BH1487" s="212">
        <f>IF(N1487="sníž. přenesená",J1487,0)</f>
        <v>0</v>
      </c>
      <c r="BI1487" s="212">
        <f>IF(N1487="nulová",J1487,0)</f>
        <v>0</v>
      </c>
      <c r="BJ1487" s="19" t="s">
        <v>23</v>
      </c>
      <c r="BK1487" s="212">
        <f>ROUND(I1487*H1487,2)</f>
        <v>0</v>
      </c>
      <c r="BL1487" s="19" t="s">
        <v>415</v>
      </c>
      <c r="BM1487" s="19" t="s">
        <v>2170</v>
      </c>
    </row>
    <row r="1488" spans="2:65" s="12" customFormat="1" x14ac:dyDescent="0.3">
      <c r="B1488" s="213"/>
      <c r="C1488" s="214"/>
      <c r="D1488" s="215" t="s">
        <v>417</v>
      </c>
      <c r="E1488" s="216" t="s">
        <v>36</v>
      </c>
      <c r="F1488" s="217" t="s">
        <v>2171</v>
      </c>
      <c r="G1488" s="214"/>
      <c r="H1488" s="218" t="s">
        <v>36</v>
      </c>
      <c r="I1488" s="219"/>
      <c r="J1488" s="214"/>
      <c r="K1488" s="214"/>
      <c r="L1488" s="220"/>
      <c r="M1488" s="221"/>
      <c r="N1488" s="222"/>
      <c r="O1488" s="222"/>
      <c r="P1488" s="222"/>
      <c r="Q1488" s="222"/>
      <c r="R1488" s="222"/>
      <c r="S1488" s="222"/>
      <c r="T1488" s="223"/>
      <c r="AT1488" s="224" t="s">
        <v>417</v>
      </c>
      <c r="AU1488" s="224" t="s">
        <v>87</v>
      </c>
      <c r="AV1488" s="12" t="s">
        <v>23</v>
      </c>
      <c r="AW1488" s="12" t="s">
        <v>43</v>
      </c>
      <c r="AX1488" s="12" t="s">
        <v>79</v>
      </c>
      <c r="AY1488" s="224" t="s">
        <v>406</v>
      </c>
    </row>
    <row r="1489" spans="2:65" s="13" customFormat="1" x14ac:dyDescent="0.3">
      <c r="B1489" s="225"/>
      <c r="C1489" s="226"/>
      <c r="D1489" s="215" t="s">
        <v>417</v>
      </c>
      <c r="E1489" s="227" t="s">
        <v>36</v>
      </c>
      <c r="F1489" s="228" t="s">
        <v>2172</v>
      </c>
      <c r="G1489" s="226"/>
      <c r="H1489" s="229">
        <v>4.3810000000000002</v>
      </c>
      <c r="I1489" s="230"/>
      <c r="J1489" s="226"/>
      <c r="K1489" s="226"/>
      <c r="L1489" s="231"/>
      <c r="M1489" s="232"/>
      <c r="N1489" s="233"/>
      <c r="O1489" s="233"/>
      <c r="P1489" s="233"/>
      <c r="Q1489" s="233"/>
      <c r="R1489" s="233"/>
      <c r="S1489" s="233"/>
      <c r="T1489" s="234"/>
      <c r="AT1489" s="235" t="s">
        <v>417</v>
      </c>
      <c r="AU1489" s="235" t="s">
        <v>87</v>
      </c>
      <c r="AV1489" s="13" t="s">
        <v>87</v>
      </c>
      <c r="AW1489" s="13" t="s">
        <v>43</v>
      </c>
      <c r="AX1489" s="13" t="s">
        <v>79</v>
      </c>
      <c r="AY1489" s="235" t="s">
        <v>406</v>
      </c>
    </row>
    <row r="1490" spans="2:65" s="13" customFormat="1" x14ac:dyDescent="0.3">
      <c r="B1490" s="225"/>
      <c r="C1490" s="226"/>
      <c r="D1490" s="215" t="s">
        <v>417</v>
      </c>
      <c r="E1490" s="227" t="s">
        <v>36</v>
      </c>
      <c r="F1490" s="228" t="s">
        <v>2173</v>
      </c>
      <c r="G1490" s="226"/>
      <c r="H1490" s="229">
        <v>3.601</v>
      </c>
      <c r="I1490" s="230"/>
      <c r="J1490" s="226"/>
      <c r="K1490" s="226"/>
      <c r="L1490" s="231"/>
      <c r="M1490" s="232"/>
      <c r="N1490" s="233"/>
      <c r="O1490" s="233"/>
      <c r="P1490" s="233"/>
      <c r="Q1490" s="233"/>
      <c r="R1490" s="233"/>
      <c r="S1490" s="233"/>
      <c r="T1490" s="234"/>
      <c r="AT1490" s="235" t="s">
        <v>417</v>
      </c>
      <c r="AU1490" s="235" t="s">
        <v>87</v>
      </c>
      <c r="AV1490" s="13" t="s">
        <v>87</v>
      </c>
      <c r="AW1490" s="13" t="s">
        <v>43</v>
      </c>
      <c r="AX1490" s="13" t="s">
        <v>79</v>
      </c>
      <c r="AY1490" s="235" t="s">
        <v>406</v>
      </c>
    </row>
    <row r="1491" spans="2:65" s="13" customFormat="1" x14ac:dyDescent="0.3">
      <c r="B1491" s="225"/>
      <c r="C1491" s="226"/>
      <c r="D1491" s="215" t="s">
        <v>417</v>
      </c>
      <c r="E1491" s="227" t="s">
        <v>36</v>
      </c>
      <c r="F1491" s="228" t="s">
        <v>2174</v>
      </c>
      <c r="G1491" s="226"/>
      <c r="H1491" s="229">
        <v>1.0409999999999999</v>
      </c>
      <c r="I1491" s="230"/>
      <c r="J1491" s="226"/>
      <c r="K1491" s="226"/>
      <c r="L1491" s="231"/>
      <c r="M1491" s="232"/>
      <c r="N1491" s="233"/>
      <c r="O1491" s="233"/>
      <c r="P1491" s="233"/>
      <c r="Q1491" s="233"/>
      <c r="R1491" s="233"/>
      <c r="S1491" s="233"/>
      <c r="T1491" s="234"/>
      <c r="AT1491" s="235" t="s">
        <v>417</v>
      </c>
      <c r="AU1491" s="235" t="s">
        <v>87</v>
      </c>
      <c r="AV1491" s="13" t="s">
        <v>87</v>
      </c>
      <c r="AW1491" s="13" t="s">
        <v>43</v>
      </c>
      <c r="AX1491" s="13" t="s">
        <v>79</v>
      </c>
      <c r="AY1491" s="235" t="s">
        <v>406</v>
      </c>
    </row>
    <row r="1492" spans="2:65" s="14" customFormat="1" x14ac:dyDescent="0.3">
      <c r="B1492" s="236"/>
      <c r="C1492" s="237"/>
      <c r="D1492" s="247" t="s">
        <v>417</v>
      </c>
      <c r="E1492" s="248" t="s">
        <v>36</v>
      </c>
      <c r="F1492" s="249" t="s">
        <v>421</v>
      </c>
      <c r="G1492" s="237"/>
      <c r="H1492" s="250">
        <v>9.0229999999999997</v>
      </c>
      <c r="I1492" s="241"/>
      <c r="J1492" s="237"/>
      <c r="K1492" s="237"/>
      <c r="L1492" s="242"/>
      <c r="M1492" s="243"/>
      <c r="N1492" s="244"/>
      <c r="O1492" s="244"/>
      <c r="P1492" s="244"/>
      <c r="Q1492" s="244"/>
      <c r="R1492" s="244"/>
      <c r="S1492" s="244"/>
      <c r="T1492" s="245"/>
      <c r="AT1492" s="246" t="s">
        <v>417</v>
      </c>
      <c r="AU1492" s="246" t="s">
        <v>87</v>
      </c>
      <c r="AV1492" s="14" t="s">
        <v>415</v>
      </c>
      <c r="AW1492" s="14" t="s">
        <v>43</v>
      </c>
      <c r="AX1492" s="14" t="s">
        <v>23</v>
      </c>
      <c r="AY1492" s="246" t="s">
        <v>406</v>
      </c>
    </row>
    <row r="1493" spans="2:65" s="1" customFormat="1" ht="22.5" customHeight="1" x14ac:dyDescent="0.3">
      <c r="B1493" s="37"/>
      <c r="C1493" s="201" t="s">
        <v>2175</v>
      </c>
      <c r="D1493" s="201" t="s">
        <v>410</v>
      </c>
      <c r="E1493" s="202" t="s">
        <v>1121</v>
      </c>
      <c r="F1493" s="203" t="s">
        <v>1122</v>
      </c>
      <c r="G1493" s="204" t="s">
        <v>413</v>
      </c>
      <c r="H1493" s="205">
        <v>9.0229999999999997</v>
      </c>
      <c r="I1493" s="206"/>
      <c r="J1493" s="207">
        <f>ROUND(I1493*H1493,2)</f>
        <v>0</v>
      </c>
      <c r="K1493" s="203" t="s">
        <v>414</v>
      </c>
      <c r="L1493" s="57"/>
      <c r="M1493" s="208" t="s">
        <v>36</v>
      </c>
      <c r="N1493" s="209" t="s">
        <v>50</v>
      </c>
      <c r="O1493" s="38"/>
      <c r="P1493" s="210">
        <f>O1493*H1493</f>
        <v>0</v>
      </c>
      <c r="Q1493" s="210">
        <v>0</v>
      </c>
      <c r="R1493" s="210">
        <f>Q1493*H1493</f>
        <v>0</v>
      </c>
      <c r="S1493" s="210">
        <v>0</v>
      </c>
      <c r="T1493" s="211">
        <f>S1493*H1493</f>
        <v>0</v>
      </c>
      <c r="AR1493" s="19" t="s">
        <v>415</v>
      </c>
      <c r="AT1493" s="19" t="s">
        <v>410</v>
      </c>
      <c r="AU1493" s="19" t="s">
        <v>87</v>
      </c>
      <c r="AY1493" s="19" t="s">
        <v>406</v>
      </c>
      <c r="BE1493" s="212">
        <f>IF(N1493="základní",J1493,0)</f>
        <v>0</v>
      </c>
      <c r="BF1493" s="212">
        <f>IF(N1493="snížená",J1493,0)</f>
        <v>0</v>
      </c>
      <c r="BG1493" s="212">
        <f>IF(N1493="zákl. přenesená",J1493,0)</f>
        <v>0</v>
      </c>
      <c r="BH1493" s="212">
        <f>IF(N1493="sníž. přenesená",J1493,0)</f>
        <v>0</v>
      </c>
      <c r="BI1493" s="212">
        <f>IF(N1493="nulová",J1493,0)</f>
        <v>0</v>
      </c>
      <c r="BJ1493" s="19" t="s">
        <v>23</v>
      </c>
      <c r="BK1493" s="212">
        <f>ROUND(I1493*H1493,2)</f>
        <v>0</v>
      </c>
      <c r="BL1493" s="19" t="s">
        <v>415</v>
      </c>
      <c r="BM1493" s="19" t="s">
        <v>2176</v>
      </c>
    </row>
    <row r="1494" spans="2:65" s="1" customFormat="1" ht="31.5" customHeight="1" x14ac:dyDescent="0.3">
      <c r="B1494" s="37"/>
      <c r="C1494" s="201" t="s">
        <v>2177</v>
      </c>
      <c r="D1494" s="201" t="s">
        <v>410</v>
      </c>
      <c r="E1494" s="202" t="s">
        <v>2178</v>
      </c>
      <c r="F1494" s="203" t="s">
        <v>2179</v>
      </c>
      <c r="G1494" s="204" t="s">
        <v>466</v>
      </c>
      <c r="H1494" s="205">
        <v>24.004999999999999</v>
      </c>
      <c r="I1494" s="206"/>
      <c r="J1494" s="207">
        <f>ROUND(I1494*H1494,2)</f>
        <v>0</v>
      </c>
      <c r="K1494" s="203" t="s">
        <v>414</v>
      </c>
      <c r="L1494" s="57"/>
      <c r="M1494" s="208" t="s">
        <v>36</v>
      </c>
      <c r="N1494" s="209" t="s">
        <v>50</v>
      </c>
      <c r="O1494" s="38"/>
      <c r="P1494" s="210">
        <f>O1494*H1494</f>
        <v>0</v>
      </c>
      <c r="Q1494" s="210">
        <v>0</v>
      </c>
      <c r="R1494" s="210">
        <f>Q1494*H1494</f>
        <v>0</v>
      </c>
      <c r="S1494" s="210">
        <v>0</v>
      </c>
      <c r="T1494" s="211">
        <f>S1494*H1494</f>
        <v>0</v>
      </c>
      <c r="AR1494" s="19" t="s">
        <v>415</v>
      </c>
      <c r="AT1494" s="19" t="s">
        <v>410</v>
      </c>
      <c r="AU1494" s="19" t="s">
        <v>87</v>
      </c>
      <c r="AY1494" s="19" t="s">
        <v>406</v>
      </c>
      <c r="BE1494" s="212">
        <f>IF(N1494="základní",J1494,0)</f>
        <v>0</v>
      </c>
      <c r="BF1494" s="212">
        <f>IF(N1494="snížená",J1494,0)</f>
        <v>0</v>
      </c>
      <c r="BG1494" s="212">
        <f>IF(N1494="zákl. přenesená",J1494,0)</f>
        <v>0</v>
      </c>
      <c r="BH1494" s="212">
        <f>IF(N1494="sníž. přenesená",J1494,0)</f>
        <v>0</v>
      </c>
      <c r="BI1494" s="212">
        <f>IF(N1494="nulová",J1494,0)</f>
        <v>0</v>
      </c>
      <c r="BJ1494" s="19" t="s">
        <v>23</v>
      </c>
      <c r="BK1494" s="212">
        <f>ROUND(I1494*H1494,2)</f>
        <v>0</v>
      </c>
      <c r="BL1494" s="19" t="s">
        <v>415</v>
      </c>
      <c r="BM1494" s="19" t="s">
        <v>2180</v>
      </c>
    </row>
    <row r="1495" spans="2:65" s="13" customFormat="1" x14ac:dyDescent="0.3">
      <c r="B1495" s="225"/>
      <c r="C1495" s="226"/>
      <c r="D1495" s="247" t="s">
        <v>417</v>
      </c>
      <c r="E1495" s="251" t="s">
        <v>36</v>
      </c>
      <c r="F1495" s="252" t="s">
        <v>2181</v>
      </c>
      <c r="G1495" s="226"/>
      <c r="H1495" s="253">
        <v>24.004999999999999</v>
      </c>
      <c r="I1495" s="230"/>
      <c r="J1495" s="226"/>
      <c r="K1495" s="226"/>
      <c r="L1495" s="231"/>
      <c r="M1495" s="232"/>
      <c r="N1495" s="233"/>
      <c r="O1495" s="233"/>
      <c r="P1495" s="233"/>
      <c r="Q1495" s="233"/>
      <c r="R1495" s="233"/>
      <c r="S1495" s="233"/>
      <c r="T1495" s="234"/>
      <c r="AT1495" s="235" t="s">
        <v>417</v>
      </c>
      <c r="AU1495" s="235" t="s">
        <v>87</v>
      </c>
      <c r="AV1495" s="13" t="s">
        <v>87</v>
      </c>
      <c r="AW1495" s="13" t="s">
        <v>43</v>
      </c>
      <c r="AX1495" s="13" t="s">
        <v>23</v>
      </c>
      <c r="AY1495" s="235" t="s">
        <v>406</v>
      </c>
    </row>
    <row r="1496" spans="2:65" s="1" customFormat="1" ht="31.5" customHeight="1" x14ac:dyDescent="0.3">
      <c r="B1496" s="37"/>
      <c r="C1496" s="201" t="s">
        <v>2182</v>
      </c>
      <c r="D1496" s="201" t="s">
        <v>410</v>
      </c>
      <c r="E1496" s="202" t="s">
        <v>2183</v>
      </c>
      <c r="F1496" s="203" t="s">
        <v>2184</v>
      </c>
      <c r="G1496" s="204" t="s">
        <v>466</v>
      </c>
      <c r="H1496" s="205">
        <v>24.004999999999999</v>
      </c>
      <c r="I1496" s="206"/>
      <c r="J1496" s="207">
        <f>ROUND(I1496*H1496,2)</f>
        <v>0</v>
      </c>
      <c r="K1496" s="203" t="s">
        <v>36</v>
      </c>
      <c r="L1496" s="57"/>
      <c r="M1496" s="208" t="s">
        <v>36</v>
      </c>
      <c r="N1496" s="209" t="s">
        <v>50</v>
      </c>
      <c r="O1496" s="38"/>
      <c r="P1496" s="210">
        <f>O1496*H1496</f>
        <v>0</v>
      </c>
      <c r="Q1496" s="210">
        <v>0</v>
      </c>
      <c r="R1496" s="210">
        <f>Q1496*H1496</f>
        <v>0</v>
      </c>
      <c r="S1496" s="210">
        <v>0</v>
      </c>
      <c r="T1496" s="211">
        <f>S1496*H1496</f>
        <v>0</v>
      </c>
      <c r="AR1496" s="19" t="s">
        <v>415</v>
      </c>
      <c r="AT1496" s="19" t="s">
        <v>410</v>
      </c>
      <c r="AU1496" s="19" t="s">
        <v>87</v>
      </c>
      <c r="AY1496" s="19" t="s">
        <v>406</v>
      </c>
      <c r="BE1496" s="212">
        <f>IF(N1496="základní",J1496,0)</f>
        <v>0</v>
      </c>
      <c r="BF1496" s="212">
        <f>IF(N1496="snížená",J1496,0)</f>
        <v>0</v>
      </c>
      <c r="BG1496" s="212">
        <f>IF(N1496="zákl. přenesená",J1496,0)</f>
        <v>0</v>
      </c>
      <c r="BH1496" s="212">
        <f>IF(N1496="sníž. přenesená",J1496,0)</f>
        <v>0</v>
      </c>
      <c r="BI1496" s="212">
        <f>IF(N1496="nulová",J1496,0)</f>
        <v>0</v>
      </c>
      <c r="BJ1496" s="19" t="s">
        <v>23</v>
      </c>
      <c r="BK1496" s="212">
        <f>ROUND(I1496*H1496,2)</f>
        <v>0</v>
      </c>
      <c r="BL1496" s="19" t="s">
        <v>415</v>
      </c>
      <c r="BM1496" s="19" t="s">
        <v>2185</v>
      </c>
    </row>
    <row r="1497" spans="2:65" s="13" customFormat="1" x14ac:dyDescent="0.3">
      <c r="B1497" s="225"/>
      <c r="C1497" s="226"/>
      <c r="D1497" s="247" t="s">
        <v>417</v>
      </c>
      <c r="E1497" s="251" t="s">
        <v>36</v>
      </c>
      <c r="F1497" s="252" t="s">
        <v>2181</v>
      </c>
      <c r="G1497" s="226"/>
      <c r="H1497" s="253">
        <v>24.004999999999999</v>
      </c>
      <c r="I1497" s="230"/>
      <c r="J1497" s="226"/>
      <c r="K1497" s="226"/>
      <c r="L1497" s="231"/>
      <c r="M1497" s="232"/>
      <c r="N1497" s="233"/>
      <c r="O1497" s="233"/>
      <c r="P1497" s="233"/>
      <c r="Q1497" s="233"/>
      <c r="R1497" s="233"/>
      <c r="S1497" s="233"/>
      <c r="T1497" s="234"/>
      <c r="AT1497" s="235" t="s">
        <v>417</v>
      </c>
      <c r="AU1497" s="235" t="s">
        <v>87</v>
      </c>
      <c r="AV1497" s="13" t="s">
        <v>87</v>
      </c>
      <c r="AW1497" s="13" t="s">
        <v>43</v>
      </c>
      <c r="AX1497" s="13" t="s">
        <v>23</v>
      </c>
      <c r="AY1497" s="235" t="s">
        <v>406</v>
      </c>
    </row>
    <row r="1498" spans="2:65" s="1" customFormat="1" ht="22.5" customHeight="1" x14ac:dyDescent="0.3">
      <c r="B1498" s="37"/>
      <c r="C1498" s="201" t="s">
        <v>2186</v>
      </c>
      <c r="D1498" s="201" t="s">
        <v>410</v>
      </c>
      <c r="E1498" s="202" t="s">
        <v>2187</v>
      </c>
      <c r="F1498" s="203" t="s">
        <v>2188</v>
      </c>
      <c r="G1498" s="204" t="s">
        <v>466</v>
      </c>
      <c r="H1498" s="205">
        <v>24.004999999999999</v>
      </c>
      <c r="I1498" s="206"/>
      <c r="J1498" s="207">
        <f>ROUND(I1498*H1498,2)</f>
        <v>0</v>
      </c>
      <c r="K1498" s="203" t="s">
        <v>36</v>
      </c>
      <c r="L1498" s="57"/>
      <c r="M1498" s="208" t="s">
        <v>36</v>
      </c>
      <c r="N1498" s="209" t="s">
        <v>50</v>
      </c>
      <c r="O1498" s="38"/>
      <c r="P1498" s="210">
        <f>O1498*H1498</f>
        <v>0</v>
      </c>
      <c r="Q1498" s="210">
        <v>0</v>
      </c>
      <c r="R1498" s="210">
        <f>Q1498*H1498</f>
        <v>0</v>
      </c>
      <c r="S1498" s="210">
        <v>0</v>
      </c>
      <c r="T1498" s="211">
        <f>S1498*H1498</f>
        <v>0</v>
      </c>
      <c r="AR1498" s="19" t="s">
        <v>415</v>
      </c>
      <c r="AT1498" s="19" t="s">
        <v>410</v>
      </c>
      <c r="AU1498" s="19" t="s">
        <v>87</v>
      </c>
      <c r="AY1498" s="19" t="s">
        <v>406</v>
      </c>
      <c r="BE1498" s="212">
        <f>IF(N1498="základní",J1498,0)</f>
        <v>0</v>
      </c>
      <c r="BF1498" s="212">
        <f>IF(N1498="snížená",J1498,0)</f>
        <v>0</v>
      </c>
      <c r="BG1498" s="212">
        <f>IF(N1498="zákl. přenesená",J1498,0)</f>
        <v>0</v>
      </c>
      <c r="BH1498" s="212">
        <f>IF(N1498="sníž. přenesená",J1498,0)</f>
        <v>0</v>
      </c>
      <c r="BI1498" s="212">
        <f>IF(N1498="nulová",J1498,0)</f>
        <v>0</v>
      </c>
      <c r="BJ1498" s="19" t="s">
        <v>23</v>
      </c>
      <c r="BK1498" s="212">
        <f>ROUND(I1498*H1498,2)</f>
        <v>0</v>
      </c>
      <c r="BL1498" s="19" t="s">
        <v>415</v>
      </c>
      <c r="BM1498" s="19" t="s">
        <v>2189</v>
      </c>
    </row>
    <row r="1499" spans="2:65" s="13" customFormat="1" x14ac:dyDescent="0.3">
      <c r="B1499" s="225"/>
      <c r="C1499" s="226"/>
      <c r="D1499" s="247" t="s">
        <v>417</v>
      </c>
      <c r="E1499" s="251" t="s">
        <v>36</v>
      </c>
      <c r="F1499" s="252" t="s">
        <v>2181</v>
      </c>
      <c r="G1499" s="226"/>
      <c r="H1499" s="253">
        <v>24.004999999999999</v>
      </c>
      <c r="I1499" s="230"/>
      <c r="J1499" s="226"/>
      <c r="K1499" s="226"/>
      <c r="L1499" s="231"/>
      <c r="M1499" s="232"/>
      <c r="N1499" s="233"/>
      <c r="O1499" s="233"/>
      <c r="P1499" s="233"/>
      <c r="Q1499" s="233"/>
      <c r="R1499" s="233"/>
      <c r="S1499" s="233"/>
      <c r="T1499" s="234"/>
      <c r="AT1499" s="235" t="s">
        <v>417</v>
      </c>
      <c r="AU1499" s="235" t="s">
        <v>87</v>
      </c>
      <c r="AV1499" s="13" t="s">
        <v>87</v>
      </c>
      <c r="AW1499" s="13" t="s">
        <v>43</v>
      </c>
      <c r="AX1499" s="13" t="s">
        <v>23</v>
      </c>
      <c r="AY1499" s="235" t="s">
        <v>406</v>
      </c>
    </row>
    <row r="1500" spans="2:65" s="1" customFormat="1" ht="22.5" customHeight="1" x14ac:dyDescent="0.3">
      <c r="B1500" s="37"/>
      <c r="C1500" s="201" t="s">
        <v>2190</v>
      </c>
      <c r="D1500" s="201" t="s">
        <v>410</v>
      </c>
      <c r="E1500" s="202" t="s">
        <v>2191</v>
      </c>
      <c r="F1500" s="203" t="s">
        <v>2192</v>
      </c>
      <c r="G1500" s="204" t="s">
        <v>466</v>
      </c>
      <c r="H1500" s="205">
        <v>48.01</v>
      </c>
      <c r="I1500" s="206"/>
      <c r="J1500" s="207">
        <f>ROUND(I1500*H1500,2)</f>
        <v>0</v>
      </c>
      <c r="K1500" s="203" t="s">
        <v>36</v>
      </c>
      <c r="L1500" s="57"/>
      <c r="M1500" s="208" t="s">
        <v>36</v>
      </c>
      <c r="N1500" s="209" t="s">
        <v>50</v>
      </c>
      <c r="O1500" s="38"/>
      <c r="P1500" s="210">
        <f>O1500*H1500</f>
        <v>0</v>
      </c>
      <c r="Q1500" s="210">
        <v>2.0000000000000001E-4</v>
      </c>
      <c r="R1500" s="210">
        <f>Q1500*H1500</f>
        <v>9.6019999999999994E-3</v>
      </c>
      <c r="S1500" s="210">
        <v>0</v>
      </c>
      <c r="T1500" s="211">
        <f>S1500*H1500</f>
        <v>0</v>
      </c>
      <c r="AR1500" s="19" t="s">
        <v>415</v>
      </c>
      <c r="AT1500" s="19" t="s">
        <v>410</v>
      </c>
      <c r="AU1500" s="19" t="s">
        <v>87</v>
      </c>
      <c r="AY1500" s="19" t="s">
        <v>406</v>
      </c>
      <c r="BE1500" s="212">
        <f>IF(N1500="základní",J1500,0)</f>
        <v>0</v>
      </c>
      <c r="BF1500" s="212">
        <f>IF(N1500="snížená",J1500,0)</f>
        <v>0</v>
      </c>
      <c r="BG1500" s="212">
        <f>IF(N1500="zákl. přenesená",J1500,0)</f>
        <v>0</v>
      </c>
      <c r="BH1500" s="212">
        <f>IF(N1500="sníž. přenesená",J1500,0)</f>
        <v>0</v>
      </c>
      <c r="BI1500" s="212">
        <f>IF(N1500="nulová",J1500,0)</f>
        <v>0</v>
      </c>
      <c r="BJ1500" s="19" t="s">
        <v>23</v>
      </c>
      <c r="BK1500" s="212">
        <f>ROUND(I1500*H1500,2)</f>
        <v>0</v>
      </c>
      <c r="BL1500" s="19" t="s">
        <v>415</v>
      </c>
      <c r="BM1500" s="19" t="s">
        <v>2193</v>
      </c>
    </row>
    <row r="1501" spans="2:65" s="13" customFormat="1" x14ac:dyDescent="0.3">
      <c r="B1501" s="225"/>
      <c r="C1501" s="226"/>
      <c r="D1501" s="247" t="s">
        <v>417</v>
      </c>
      <c r="E1501" s="251" t="s">
        <v>36</v>
      </c>
      <c r="F1501" s="252" t="s">
        <v>2194</v>
      </c>
      <c r="G1501" s="226"/>
      <c r="H1501" s="253">
        <v>48.01</v>
      </c>
      <c r="I1501" s="230"/>
      <c r="J1501" s="226"/>
      <c r="K1501" s="226"/>
      <c r="L1501" s="231"/>
      <c r="M1501" s="232"/>
      <c r="N1501" s="233"/>
      <c r="O1501" s="233"/>
      <c r="P1501" s="233"/>
      <c r="Q1501" s="233"/>
      <c r="R1501" s="233"/>
      <c r="S1501" s="233"/>
      <c r="T1501" s="234"/>
      <c r="AT1501" s="235" t="s">
        <v>417</v>
      </c>
      <c r="AU1501" s="235" t="s">
        <v>87</v>
      </c>
      <c r="AV1501" s="13" t="s">
        <v>87</v>
      </c>
      <c r="AW1501" s="13" t="s">
        <v>43</v>
      </c>
      <c r="AX1501" s="13" t="s">
        <v>23</v>
      </c>
      <c r="AY1501" s="235" t="s">
        <v>406</v>
      </c>
    </row>
    <row r="1502" spans="2:65" s="1" customFormat="1" ht="22.5" customHeight="1" x14ac:dyDescent="0.3">
      <c r="B1502" s="37"/>
      <c r="C1502" s="201" t="s">
        <v>2195</v>
      </c>
      <c r="D1502" s="201" t="s">
        <v>410</v>
      </c>
      <c r="E1502" s="202" t="s">
        <v>2196</v>
      </c>
      <c r="F1502" s="203" t="s">
        <v>2197</v>
      </c>
      <c r="G1502" s="204" t="s">
        <v>466</v>
      </c>
      <c r="H1502" s="205">
        <v>24.004999999999999</v>
      </c>
      <c r="I1502" s="206"/>
      <c r="J1502" s="207">
        <f>ROUND(I1502*H1502,2)</f>
        <v>0</v>
      </c>
      <c r="K1502" s="203" t="s">
        <v>36</v>
      </c>
      <c r="L1502" s="57"/>
      <c r="M1502" s="208" t="s">
        <v>36</v>
      </c>
      <c r="N1502" s="209" t="s">
        <v>50</v>
      </c>
      <c r="O1502" s="38"/>
      <c r="P1502" s="210">
        <f>O1502*H1502</f>
        <v>0</v>
      </c>
      <c r="Q1502" s="210">
        <v>7.1000000000000002E-4</v>
      </c>
      <c r="R1502" s="210">
        <f>Q1502*H1502</f>
        <v>1.7043550000000001E-2</v>
      </c>
      <c r="S1502" s="210">
        <v>0</v>
      </c>
      <c r="T1502" s="211">
        <f>S1502*H1502</f>
        <v>0</v>
      </c>
      <c r="AR1502" s="19" t="s">
        <v>415</v>
      </c>
      <c r="AT1502" s="19" t="s">
        <v>410</v>
      </c>
      <c r="AU1502" s="19" t="s">
        <v>87</v>
      </c>
      <c r="AY1502" s="19" t="s">
        <v>406</v>
      </c>
      <c r="BE1502" s="212">
        <f>IF(N1502="základní",J1502,0)</f>
        <v>0</v>
      </c>
      <c r="BF1502" s="212">
        <f>IF(N1502="snížená",J1502,0)</f>
        <v>0</v>
      </c>
      <c r="BG1502" s="212">
        <f>IF(N1502="zákl. přenesená",J1502,0)</f>
        <v>0</v>
      </c>
      <c r="BH1502" s="212">
        <f>IF(N1502="sníž. přenesená",J1502,0)</f>
        <v>0</v>
      </c>
      <c r="BI1502" s="212">
        <f>IF(N1502="nulová",J1502,0)</f>
        <v>0</v>
      </c>
      <c r="BJ1502" s="19" t="s">
        <v>23</v>
      </c>
      <c r="BK1502" s="212">
        <f>ROUND(I1502*H1502,2)</f>
        <v>0</v>
      </c>
      <c r="BL1502" s="19" t="s">
        <v>415</v>
      </c>
      <c r="BM1502" s="19" t="s">
        <v>2198</v>
      </c>
    </row>
    <row r="1503" spans="2:65" s="13" customFormat="1" x14ac:dyDescent="0.3">
      <c r="B1503" s="225"/>
      <c r="C1503" s="226"/>
      <c r="D1503" s="247" t="s">
        <v>417</v>
      </c>
      <c r="E1503" s="251" t="s">
        <v>36</v>
      </c>
      <c r="F1503" s="252" t="s">
        <v>2181</v>
      </c>
      <c r="G1503" s="226"/>
      <c r="H1503" s="253">
        <v>24.004999999999999</v>
      </c>
      <c r="I1503" s="230"/>
      <c r="J1503" s="226"/>
      <c r="K1503" s="226"/>
      <c r="L1503" s="231"/>
      <c r="M1503" s="232"/>
      <c r="N1503" s="233"/>
      <c r="O1503" s="233"/>
      <c r="P1503" s="233"/>
      <c r="Q1503" s="233"/>
      <c r="R1503" s="233"/>
      <c r="S1503" s="233"/>
      <c r="T1503" s="234"/>
      <c r="AT1503" s="235" t="s">
        <v>417</v>
      </c>
      <c r="AU1503" s="235" t="s">
        <v>87</v>
      </c>
      <c r="AV1503" s="13" t="s">
        <v>87</v>
      </c>
      <c r="AW1503" s="13" t="s">
        <v>43</v>
      </c>
      <c r="AX1503" s="13" t="s">
        <v>23</v>
      </c>
      <c r="AY1503" s="235" t="s">
        <v>406</v>
      </c>
    </row>
    <row r="1504" spans="2:65" s="1" customFormat="1" ht="22.5" customHeight="1" x14ac:dyDescent="0.3">
      <c r="B1504" s="37"/>
      <c r="C1504" s="201" t="s">
        <v>2199</v>
      </c>
      <c r="D1504" s="201" t="s">
        <v>410</v>
      </c>
      <c r="E1504" s="202" t="s">
        <v>2200</v>
      </c>
      <c r="F1504" s="203" t="s">
        <v>2201</v>
      </c>
      <c r="G1504" s="204" t="s">
        <v>466</v>
      </c>
      <c r="H1504" s="205">
        <v>5.2030000000000003</v>
      </c>
      <c r="I1504" s="206"/>
      <c r="J1504" s="207">
        <f>ROUND(I1504*H1504,2)</f>
        <v>0</v>
      </c>
      <c r="K1504" s="203" t="s">
        <v>414</v>
      </c>
      <c r="L1504" s="57"/>
      <c r="M1504" s="208" t="s">
        <v>36</v>
      </c>
      <c r="N1504" s="209" t="s">
        <v>50</v>
      </c>
      <c r="O1504" s="38"/>
      <c r="P1504" s="210">
        <f>O1504*H1504</f>
        <v>0</v>
      </c>
      <c r="Q1504" s="210">
        <v>0</v>
      </c>
      <c r="R1504" s="210">
        <f>Q1504*H1504</f>
        <v>0</v>
      </c>
      <c r="S1504" s="210">
        <v>0</v>
      </c>
      <c r="T1504" s="211">
        <f>S1504*H1504</f>
        <v>0</v>
      </c>
      <c r="AR1504" s="19" t="s">
        <v>415</v>
      </c>
      <c r="AT1504" s="19" t="s">
        <v>410</v>
      </c>
      <c r="AU1504" s="19" t="s">
        <v>87</v>
      </c>
      <c r="AY1504" s="19" t="s">
        <v>406</v>
      </c>
      <c r="BE1504" s="212">
        <f>IF(N1504="základní",J1504,0)</f>
        <v>0</v>
      </c>
      <c r="BF1504" s="212">
        <f>IF(N1504="snížená",J1504,0)</f>
        <v>0</v>
      </c>
      <c r="BG1504" s="212">
        <f>IF(N1504="zákl. přenesená",J1504,0)</f>
        <v>0</v>
      </c>
      <c r="BH1504" s="212">
        <f>IF(N1504="sníž. přenesená",J1504,0)</f>
        <v>0</v>
      </c>
      <c r="BI1504" s="212">
        <f>IF(N1504="nulová",J1504,0)</f>
        <v>0</v>
      </c>
      <c r="BJ1504" s="19" t="s">
        <v>23</v>
      </c>
      <c r="BK1504" s="212">
        <f>ROUND(I1504*H1504,2)</f>
        <v>0</v>
      </c>
      <c r="BL1504" s="19" t="s">
        <v>415</v>
      </c>
      <c r="BM1504" s="19" t="s">
        <v>2202</v>
      </c>
    </row>
    <row r="1505" spans="2:65" s="13" customFormat="1" x14ac:dyDescent="0.3">
      <c r="B1505" s="225"/>
      <c r="C1505" s="226"/>
      <c r="D1505" s="247" t="s">
        <v>417</v>
      </c>
      <c r="E1505" s="251" t="s">
        <v>36</v>
      </c>
      <c r="F1505" s="252" t="s">
        <v>2203</v>
      </c>
      <c r="G1505" s="226"/>
      <c r="H1505" s="253">
        <v>5.2030000000000003</v>
      </c>
      <c r="I1505" s="230"/>
      <c r="J1505" s="226"/>
      <c r="K1505" s="226"/>
      <c r="L1505" s="231"/>
      <c r="M1505" s="232"/>
      <c r="N1505" s="233"/>
      <c r="O1505" s="233"/>
      <c r="P1505" s="233"/>
      <c r="Q1505" s="233"/>
      <c r="R1505" s="233"/>
      <c r="S1505" s="233"/>
      <c r="T1505" s="234"/>
      <c r="AT1505" s="235" t="s">
        <v>417</v>
      </c>
      <c r="AU1505" s="235" t="s">
        <v>87</v>
      </c>
      <c r="AV1505" s="13" t="s">
        <v>87</v>
      </c>
      <c r="AW1505" s="13" t="s">
        <v>43</v>
      </c>
      <c r="AX1505" s="13" t="s">
        <v>23</v>
      </c>
      <c r="AY1505" s="235" t="s">
        <v>406</v>
      </c>
    </row>
    <row r="1506" spans="2:65" s="1" customFormat="1" ht="31.5" customHeight="1" x14ac:dyDescent="0.3">
      <c r="B1506" s="37"/>
      <c r="C1506" s="201" t="s">
        <v>2204</v>
      </c>
      <c r="D1506" s="201" t="s">
        <v>410</v>
      </c>
      <c r="E1506" s="202" t="s">
        <v>2205</v>
      </c>
      <c r="F1506" s="203" t="s">
        <v>2206</v>
      </c>
      <c r="G1506" s="204" t="s">
        <v>596</v>
      </c>
      <c r="H1506" s="205">
        <v>10</v>
      </c>
      <c r="I1506" s="206"/>
      <c r="J1506" s="207">
        <f>ROUND(I1506*H1506,2)</f>
        <v>0</v>
      </c>
      <c r="K1506" s="203" t="s">
        <v>414</v>
      </c>
      <c r="L1506" s="57"/>
      <c r="M1506" s="208" t="s">
        <v>36</v>
      </c>
      <c r="N1506" s="209" t="s">
        <v>50</v>
      </c>
      <c r="O1506" s="38"/>
      <c r="P1506" s="210">
        <f>O1506*H1506</f>
        <v>0</v>
      </c>
      <c r="Q1506" s="210">
        <v>0.15540000000000001</v>
      </c>
      <c r="R1506" s="210">
        <f>Q1506*H1506</f>
        <v>1.554</v>
      </c>
      <c r="S1506" s="210">
        <v>0</v>
      </c>
      <c r="T1506" s="211">
        <f>S1506*H1506</f>
        <v>0</v>
      </c>
      <c r="AR1506" s="19" t="s">
        <v>415</v>
      </c>
      <c r="AT1506" s="19" t="s">
        <v>410</v>
      </c>
      <c r="AU1506" s="19" t="s">
        <v>87</v>
      </c>
      <c r="AY1506" s="19" t="s">
        <v>406</v>
      </c>
      <c r="BE1506" s="212">
        <f>IF(N1506="základní",J1506,0)</f>
        <v>0</v>
      </c>
      <c r="BF1506" s="212">
        <f>IF(N1506="snížená",J1506,0)</f>
        <v>0</v>
      </c>
      <c r="BG1506" s="212">
        <f>IF(N1506="zákl. přenesená",J1506,0)</f>
        <v>0</v>
      </c>
      <c r="BH1506" s="212">
        <f>IF(N1506="sníž. přenesená",J1506,0)</f>
        <v>0</v>
      </c>
      <c r="BI1506" s="212">
        <f>IF(N1506="nulová",J1506,0)</f>
        <v>0</v>
      </c>
      <c r="BJ1506" s="19" t="s">
        <v>23</v>
      </c>
      <c r="BK1506" s="212">
        <f>ROUND(I1506*H1506,2)</f>
        <v>0</v>
      </c>
      <c r="BL1506" s="19" t="s">
        <v>415</v>
      </c>
      <c r="BM1506" s="19" t="s">
        <v>2207</v>
      </c>
    </row>
    <row r="1507" spans="2:65" s="13" customFormat="1" x14ac:dyDescent="0.3">
      <c r="B1507" s="225"/>
      <c r="C1507" s="226"/>
      <c r="D1507" s="247" t="s">
        <v>417</v>
      </c>
      <c r="E1507" s="251" t="s">
        <v>36</v>
      </c>
      <c r="F1507" s="252" t="s">
        <v>225</v>
      </c>
      <c r="G1507" s="226"/>
      <c r="H1507" s="253">
        <v>10</v>
      </c>
      <c r="I1507" s="230"/>
      <c r="J1507" s="226"/>
      <c r="K1507" s="226"/>
      <c r="L1507" s="231"/>
      <c r="M1507" s="232"/>
      <c r="N1507" s="233"/>
      <c r="O1507" s="233"/>
      <c r="P1507" s="233"/>
      <c r="Q1507" s="233"/>
      <c r="R1507" s="233"/>
      <c r="S1507" s="233"/>
      <c r="T1507" s="234"/>
      <c r="AT1507" s="235" t="s">
        <v>417</v>
      </c>
      <c r="AU1507" s="235" t="s">
        <v>87</v>
      </c>
      <c r="AV1507" s="13" t="s">
        <v>87</v>
      </c>
      <c r="AW1507" s="13" t="s">
        <v>43</v>
      </c>
      <c r="AX1507" s="13" t="s">
        <v>23</v>
      </c>
      <c r="AY1507" s="235" t="s">
        <v>406</v>
      </c>
    </row>
    <row r="1508" spans="2:65" s="1" customFormat="1" ht="22.5" customHeight="1" x14ac:dyDescent="0.3">
      <c r="B1508" s="37"/>
      <c r="C1508" s="201" t="s">
        <v>2208</v>
      </c>
      <c r="D1508" s="201" t="s">
        <v>410</v>
      </c>
      <c r="E1508" s="202" t="s">
        <v>2209</v>
      </c>
      <c r="F1508" s="203" t="s">
        <v>2210</v>
      </c>
      <c r="G1508" s="204" t="s">
        <v>596</v>
      </c>
      <c r="H1508" s="205">
        <v>10</v>
      </c>
      <c r="I1508" s="206"/>
      <c r="J1508" s="207">
        <f>ROUND(I1508*H1508,2)</f>
        <v>0</v>
      </c>
      <c r="K1508" s="203" t="s">
        <v>414</v>
      </c>
      <c r="L1508" s="57"/>
      <c r="M1508" s="208" t="s">
        <v>36</v>
      </c>
      <c r="N1508" s="209" t="s">
        <v>50</v>
      </c>
      <c r="O1508" s="38"/>
      <c r="P1508" s="210">
        <f>O1508*H1508</f>
        <v>0</v>
      </c>
      <c r="Q1508" s="210">
        <v>0</v>
      </c>
      <c r="R1508" s="210">
        <f>Q1508*H1508</f>
        <v>0</v>
      </c>
      <c r="S1508" s="210">
        <v>0</v>
      </c>
      <c r="T1508" s="211">
        <f>S1508*H1508</f>
        <v>0</v>
      </c>
      <c r="AR1508" s="19" t="s">
        <v>415</v>
      </c>
      <c r="AT1508" s="19" t="s">
        <v>410</v>
      </c>
      <c r="AU1508" s="19" t="s">
        <v>87</v>
      </c>
      <c r="AY1508" s="19" t="s">
        <v>406</v>
      </c>
      <c r="BE1508" s="212">
        <f>IF(N1508="základní",J1508,0)</f>
        <v>0</v>
      </c>
      <c r="BF1508" s="212">
        <f>IF(N1508="snížená",J1508,0)</f>
        <v>0</v>
      </c>
      <c r="BG1508" s="212">
        <f>IF(N1508="zákl. přenesená",J1508,0)</f>
        <v>0</v>
      </c>
      <c r="BH1508" s="212">
        <f>IF(N1508="sníž. přenesená",J1508,0)</f>
        <v>0</v>
      </c>
      <c r="BI1508" s="212">
        <f>IF(N1508="nulová",J1508,0)</f>
        <v>0</v>
      </c>
      <c r="BJ1508" s="19" t="s">
        <v>23</v>
      </c>
      <c r="BK1508" s="212">
        <f>ROUND(I1508*H1508,2)</f>
        <v>0</v>
      </c>
      <c r="BL1508" s="19" t="s">
        <v>415</v>
      </c>
      <c r="BM1508" s="19" t="s">
        <v>2211</v>
      </c>
    </row>
    <row r="1509" spans="2:65" s="13" customFormat="1" x14ac:dyDescent="0.3">
      <c r="B1509" s="225"/>
      <c r="C1509" s="226"/>
      <c r="D1509" s="247" t="s">
        <v>417</v>
      </c>
      <c r="E1509" s="251" t="s">
        <v>36</v>
      </c>
      <c r="F1509" s="252" t="s">
        <v>225</v>
      </c>
      <c r="G1509" s="226"/>
      <c r="H1509" s="253">
        <v>10</v>
      </c>
      <c r="I1509" s="230"/>
      <c r="J1509" s="226"/>
      <c r="K1509" s="226"/>
      <c r="L1509" s="231"/>
      <c r="M1509" s="232"/>
      <c r="N1509" s="233"/>
      <c r="O1509" s="233"/>
      <c r="P1509" s="233"/>
      <c r="Q1509" s="233"/>
      <c r="R1509" s="233"/>
      <c r="S1509" s="233"/>
      <c r="T1509" s="234"/>
      <c r="AT1509" s="235" t="s">
        <v>417</v>
      </c>
      <c r="AU1509" s="235" t="s">
        <v>87</v>
      </c>
      <c r="AV1509" s="13" t="s">
        <v>87</v>
      </c>
      <c r="AW1509" s="13" t="s">
        <v>43</v>
      </c>
      <c r="AX1509" s="13" t="s">
        <v>23</v>
      </c>
      <c r="AY1509" s="235" t="s">
        <v>406</v>
      </c>
    </row>
    <row r="1510" spans="2:65" s="1" customFormat="1" ht="31.5" customHeight="1" x14ac:dyDescent="0.3">
      <c r="B1510" s="37"/>
      <c r="C1510" s="201" t="s">
        <v>2212</v>
      </c>
      <c r="D1510" s="201" t="s">
        <v>410</v>
      </c>
      <c r="E1510" s="202" t="s">
        <v>2213</v>
      </c>
      <c r="F1510" s="203" t="s">
        <v>2214</v>
      </c>
      <c r="G1510" s="204" t="s">
        <v>466</v>
      </c>
      <c r="H1510" s="205">
        <v>726</v>
      </c>
      <c r="I1510" s="206"/>
      <c r="J1510" s="207">
        <f>ROUND(I1510*H1510,2)</f>
        <v>0</v>
      </c>
      <c r="K1510" s="203" t="s">
        <v>36</v>
      </c>
      <c r="L1510" s="57"/>
      <c r="M1510" s="208" t="s">
        <v>36</v>
      </c>
      <c r="N1510" s="209" t="s">
        <v>50</v>
      </c>
      <c r="O1510" s="38"/>
      <c r="P1510" s="210">
        <f>O1510*H1510</f>
        <v>0</v>
      </c>
      <c r="Q1510" s="210">
        <v>0</v>
      </c>
      <c r="R1510" s="210">
        <f>Q1510*H1510</f>
        <v>0</v>
      </c>
      <c r="S1510" s="210">
        <v>0</v>
      </c>
      <c r="T1510" s="211">
        <f>S1510*H1510</f>
        <v>0</v>
      </c>
      <c r="AR1510" s="19" t="s">
        <v>415</v>
      </c>
      <c r="AT1510" s="19" t="s">
        <v>410</v>
      </c>
      <c r="AU1510" s="19" t="s">
        <v>87</v>
      </c>
      <c r="AY1510" s="19" t="s">
        <v>406</v>
      </c>
      <c r="BE1510" s="212">
        <f>IF(N1510="základní",J1510,0)</f>
        <v>0</v>
      </c>
      <c r="BF1510" s="212">
        <f>IF(N1510="snížená",J1510,0)</f>
        <v>0</v>
      </c>
      <c r="BG1510" s="212">
        <f>IF(N1510="zákl. přenesená",J1510,0)</f>
        <v>0</v>
      </c>
      <c r="BH1510" s="212">
        <f>IF(N1510="sníž. přenesená",J1510,0)</f>
        <v>0</v>
      </c>
      <c r="BI1510" s="212">
        <f>IF(N1510="nulová",J1510,0)</f>
        <v>0</v>
      </c>
      <c r="BJ1510" s="19" t="s">
        <v>23</v>
      </c>
      <c r="BK1510" s="212">
        <f>ROUND(I1510*H1510,2)</f>
        <v>0</v>
      </c>
      <c r="BL1510" s="19" t="s">
        <v>415</v>
      </c>
      <c r="BM1510" s="19" t="s">
        <v>2215</v>
      </c>
    </row>
    <row r="1511" spans="2:65" s="13" customFormat="1" x14ac:dyDescent="0.3">
      <c r="B1511" s="225"/>
      <c r="C1511" s="226"/>
      <c r="D1511" s="247" t="s">
        <v>417</v>
      </c>
      <c r="E1511" s="251" t="s">
        <v>36</v>
      </c>
      <c r="F1511" s="252" t="s">
        <v>2216</v>
      </c>
      <c r="G1511" s="226"/>
      <c r="H1511" s="253">
        <v>726</v>
      </c>
      <c r="I1511" s="230"/>
      <c r="J1511" s="226"/>
      <c r="K1511" s="226"/>
      <c r="L1511" s="231"/>
      <c r="M1511" s="232"/>
      <c r="N1511" s="233"/>
      <c r="O1511" s="233"/>
      <c r="P1511" s="233"/>
      <c r="Q1511" s="233"/>
      <c r="R1511" s="233"/>
      <c r="S1511" s="233"/>
      <c r="T1511" s="234"/>
      <c r="AT1511" s="235" t="s">
        <v>417</v>
      </c>
      <c r="AU1511" s="235" t="s">
        <v>87</v>
      </c>
      <c r="AV1511" s="13" t="s">
        <v>87</v>
      </c>
      <c r="AW1511" s="13" t="s">
        <v>43</v>
      </c>
      <c r="AX1511" s="13" t="s">
        <v>23</v>
      </c>
      <c r="AY1511" s="235" t="s">
        <v>406</v>
      </c>
    </row>
    <row r="1512" spans="2:65" s="1" customFormat="1" ht="22.5" customHeight="1" x14ac:dyDescent="0.3">
      <c r="B1512" s="37"/>
      <c r="C1512" s="201" t="s">
        <v>2217</v>
      </c>
      <c r="D1512" s="201" t="s">
        <v>410</v>
      </c>
      <c r="E1512" s="202" t="s">
        <v>2191</v>
      </c>
      <c r="F1512" s="203" t="s">
        <v>2192</v>
      </c>
      <c r="G1512" s="204" t="s">
        <v>466</v>
      </c>
      <c r="H1512" s="205">
        <v>726</v>
      </c>
      <c r="I1512" s="206"/>
      <c r="J1512" s="207">
        <f>ROUND(I1512*H1512,2)</f>
        <v>0</v>
      </c>
      <c r="K1512" s="203" t="s">
        <v>36</v>
      </c>
      <c r="L1512" s="57"/>
      <c r="M1512" s="208" t="s">
        <v>36</v>
      </c>
      <c r="N1512" s="209" t="s">
        <v>50</v>
      </c>
      <c r="O1512" s="38"/>
      <c r="P1512" s="210">
        <f>O1512*H1512</f>
        <v>0</v>
      </c>
      <c r="Q1512" s="210">
        <v>2.0000000000000001E-4</v>
      </c>
      <c r="R1512" s="210">
        <f>Q1512*H1512</f>
        <v>0.1452</v>
      </c>
      <c r="S1512" s="210">
        <v>0</v>
      </c>
      <c r="T1512" s="211">
        <f>S1512*H1512</f>
        <v>0</v>
      </c>
      <c r="AR1512" s="19" t="s">
        <v>415</v>
      </c>
      <c r="AT1512" s="19" t="s">
        <v>410</v>
      </c>
      <c r="AU1512" s="19" t="s">
        <v>87</v>
      </c>
      <c r="AY1512" s="19" t="s">
        <v>406</v>
      </c>
      <c r="BE1512" s="212">
        <f>IF(N1512="základní",J1512,0)</f>
        <v>0</v>
      </c>
      <c r="BF1512" s="212">
        <f>IF(N1512="snížená",J1512,0)</f>
        <v>0</v>
      </c>
      <c r="BG1512" s="212">
        <f>IF(N1512="zákl. přenesená",J1512,0)</f>
        <v>0</v>
      </c>
      <c r="BH1512" s="212">
        <f>IF(N1512="sníž. přenesená",J1512,0)</f>
        <v>0</v>
      </c>
      <c r="BI1512" s="212">
        <f>IF(N1512="nulová",J1512,0)</f>
        <v>0</v>
      </c>
      <c r="BJ1512" s="19" t="s">
        <v>23</v>
      </c>
      <c r="BK1512" s="212">
        <f>ROUND(I1512*H1512,2)</f>
        <v>0</v>
      </c>
      <c r="BL1512" s="19" t="s">
        <v>415</v>
      </c>
      <c r="BM1512" s="19" t="s">
        <v>2218</v>
      </c>
    </row>
    <row r="1513" spans="2:65" s="13" customFormat="1" x14ac:dyDescent="0.3">
      <c r="B1513" s="225"/>
      <c r="C1513" s="226"/>
      <c r="D1513" s="247" t="s">
        <v>417</v>
      </c>
      <c r="E1513" s="251" t="s">
        <v>36</v>
      </c>
      <c r="F1513" s="252" t="s">
        <v>2216</v>
      </c>
      <c r="G1513" s="226"/>
      <c r="H1513" s="253">
        <v>726</v>
      </c>
      <c r="I1513" s="230"/>
      <c r="J1513" s="226"/>
      <c r="K1513" s="226"/>
      <c r="L1513" s="231"/>
      <c r="M1513" s="232"/>
      <c r="N1513" s="233"/>
      <c r="O1513" s="233"/>
      <c r="P1513" s="233"/>
      <c r="Q1513" s="233"/>
      <c r="R1513" s="233"/>
      <c r="S1513" s="233"/>
      <c r="T1513" s="234"/>
      <c r="AT1513" s="235" t="s">
        <v>417</v>
      </c>
      <c r="AU1513" s="235" t="s">
        <v>87</v>
      </c>
      <c r="AV1513" s="13" t="s">
        <v>87</v>
      </c>
      <c r="AW1513" s="13" t="s">
        <v>43</v>
      </c>
      <c r="AX1513" s="13" t="s">
        <v>23</v>
      </c>
      <c r="AY1513" s="235" t="s">
        <v>406</v>
      </c>
    </row>
    <row r="1514" spans="2:65" s="1" customFormat="1" ht="31.5" customHeight="1" x14ac:dyDescent="0.3">
      <c r="B1514" s="37"/>
      <c r="C1514" s="201" t="s">
        <v>2219</v>
      </c>
      <c r="D1514" s="201" t="s">
        <v>410</v>
      </c>
      <c r="E1514" s="202" t="s">
        <v>2220</v>
      </c>
      <c r="F1514" s="203" t="s">
        <v>2221</v>
      </c>
      <c r="G1514" s="204" t="s">
        <v>466</v>
      </c>
      <c r="H1514" s="205">
        <v>726</v>
      </c>
      <c r="I1514" s="206"/>
      <c r="J1514" s="207">
        <f>ROUND(I1514*H1514,2)</f>
        <v>0</v>
      </c>
      <c r="K1514" s="203" t="s">
        <v>414</v>
      </c>
      <c r="L1514" s="57"/>
      <c r="M1514" s="208" t="s">
        <v>36</v>
      </c>
      <c r="N1514" s="209" t="s">
        <v>50</v>
      </c>
      <c r="O1514" s="38"/>
      <c r="P1514" s="210">
        <f>O1514*H1514</f>
        <v>0</v>
      </c>
      <c r="Q1514" s="210">
        <v>0.10373</v>
      </c>
      <c r="R1514" s="210">
        <f>Q1514*H1514</f>
        <v>75.307980000000001</v>
      </c>
      <c r="S1514" s="210">
        <v>0</v>
      </c>
      <c r="T1514" s="211">
        <f>S1514*H1514</f>
        <v>0</v>
      </c>
      <c r="AR1514" s="19" t="s">
        <v>415</v>
      </c>
      <c r="AT1514" s="19" t="s">
        <v>410</v>
      </c>
      <c r="AU1514" s="19" t="s">
        <v>87</v>
      </c>
      <c r="AY1514" s="19" t="s">
        <v>406</v>
      </c>
      <c r="BE1514" s="212">
        <f>IF(N1514="základní",J1514,0)</f>
        <v>0</v>
      </c>
      <c r="BF1514" s="212">
        <f>IF(N1514="snížená",J1514,0)</f>
        <v>0</v>
      </c>
      <c r="BG1514" s="212">
        <f>IF(N1514="zákl. přenesená",J1514,0)</f>
        <v>0</v>
      </c>
      <c r="BH1514" s="212">
        <f>IF(N1514="sníž. přenesená",J1514,0)</f>
        <v>0</v>
      </c>
      <c r="BI1514" s="212">
        <f>IF(N1514="nulová",J1514,0)</f>
        <v>0</v>
      </c>
      <c r="BJ1514" s="19" t="s">
        <v>23</v>
      </c>
      <c r="BK1514" s="212">
        <f>ROUND(I1514*H1514,2)</f>
        <v>0</v>
      </c>
      <c r="BL1514" s="19" t="s">
        <v>415</v>
      </c>
      <c r="BM1514" s="19" t="s">
        <v>2222</v>
      </c>
    </row>
    <row r="1515" spans="2:65" s="13" customFormat="1" x14ac:dyDescent="0.3">
      <c r="B1515" s="225"/>
      <c r="C1515" s="226"/>
      <c r="D1515" s="215" t="s">
        <v>417</v>
      </c>
      <c r="E1515" s="227" t="s">
        <v>36</v>
      </c>
      <c r="F1515" s="228" t="s">
        <v>2223</v>
      </c>
      <c r="G1515" s="226"/>
      <c r="H1515" s="229">
        <v>726</v>
      </c>
      <c r="I1515" s="230"/>
      <c r="J1515" s="226"/>
      <c r="K1515" s="226"/>
      <c r="L1515" s="231"/>
      <c r="M1515" s="232"/>
      <c r="N1515" s="233"/>
      <c r="O1515" s="233"/>
      <c r="P1515" s="233"/>
      <c r="Q1515" s="233"/>
      <c r="R1515" s="233"/>
      <c r="S1515" s="233"/>
      <c r="T1515" s="234"/>
      <c r="AT1515" s="235" t="s">
        <v>417</v>
      </c>
      <c r="AU1515" s="235" t="s">
        <v>87</v>
      </c>
      <c r="AV1515" s="13" t="s">
        <v>87</v>
      </c>
      <c r="AW1515" s="13" t="s">
        <v>43</v>
      </c>
      <c r="AX1515" s="13" t="s">
        <v>79</v>
      </c>
      <c r="AY1515" s="235" t="s">
        <v>406</v>
      </c>
    </row>
    <row r="1516" spans="2:65" s="15" customFormat="1" x14ac:dyDescent="0.3">
      <c r="B1516" s="254"/>
      <c r="C1516" s="255"/>
      <c r="D1516" s="247" t="s">
        <v>417</v>
      </c>
      <c r="E1516" s="265" t="s">
        <v>214</v>
      </c>
      <c r="F1516" s="266" t="s">
        <v>435</v>
      </c>
      <c r="G1516" s="255"/>
      <c r="H1516" s="267">
        <v>726</v>
      </c>
      <c r="I1516" s="259"/>
      <c r="J1516" s="255"/>
      <c r="K1516" s="255"/>
      <c r="L1516" s="260"/>
      <c r="M1516" s="261"/>
      <c r="N1516" s="262"/>
      <c r="O1516" s="262"/>
      <c r="P1516" s="262"/>
      <c r="Q1516" s="262"/>
      <c r="R1516" s="262"/>
      <c r="S1516" s="262"/>
      <c r="T1516" s="263"/>
      <c r="AT1516" s="264" t="s">
        <v>417</v>
      </c>
      <c r="AU1516" s="264" t="s">
        <v>87</v>
      </c>
      <c r="AV1516" s="15" t="s">
        <v>94</v>
      </c>
      <c r="AW1516" s="15" t="s">
        <v>43</v>
      </c>
      <c r="AX1516" s="15" t="s">
        <v>23</v>
      </c>
      <c r="AY1516" s="264" t="s">
        <v>406</v>
      </c>
    </row>
    <row r="1517" spans="2:65" s="1" customFormat="1" ht="31.5" customHeight="1" x14ac:dyDescent="0.3">
      <c r="B1517" s="37"/>
      <c r="C1517" s="201" t="s">
        <v>2224</v>
      </c>
      <c r="D1517" s="201" t="s">
        <v>410</v>
      </c>
      <c r="E1517" s="202" t="s">
        <v>2225</v>
      </c>
      <c r="F1517" s="203" t="s">
        <v>2226</v>
      </c>
      <c r="G1517" s="204" t="s">
        <v>596</v>
      </c>
      <c r="H1517" s="205">
        <v>13</v>
      </c>
      <c r="I1517" s="206"/>
      <c r="J1517" s="207">
        <f>ROUND(I1517*H1517,2)</f>
        <v>0</v>
      </c>
      <c r="K1517" s="203" t="s">
        <v>36</v>
      </c>
      <c r="L1517" s="57"/>
      <c r="M1517" s="208" t="s">
        <v>36</v>
      </c>
      <c r="N1517" s="209" t="s">
        <v>50</v>
      </c>
      <c r="O1517" s="38"/>
      <c r="P1517" s="210">
        <f>O1517*H1517</f>
        <v>0</v>
      </c>
      <c r="Q1517" s="210">
        <v>4.0000000000000001E-3</v>
      </c>
      <c r="R1517" s="210">
        <f>Q1517*H1517</f>
        <v>5.2000000000000005E-2</v>
      </c>
      <c r="S1517" s="210">
        <v>0</v>
      </c>
      <c r="T1517" s="211">
        <f>S1517*H1517</f>
        <v>0</v>
      </c>
      <c r="AR1517" s="19" t="s">
        <v>415</v>
      </c>
      <c r="AT1517" s="19" t="s">
        <v>410</v>
      </c>
      <c r="AU1517" s="19" t="s">
        <v>87</v>
      </c>
      <c r="AY1517" s="19" t="s">
        <v>406</v>
      </c>
      <c r="BE1517" s="212">
        <f>IF(N1517="základní",J1517,0)</f>
        <v>0</v>
      </c>
      <c r="BF1517" s="212">
        <f>IF(N1517="snížená",J1517,0)</f>
        <v>0</v>
      </c>
      <c r="BG1517" s="212">
        <f>IF(N1517="zákl. přenesená",J1517,0)</f>
        <v>0</v>
      </c>
      <c r="BH1517" s="212">
        <f>IF(N1517="sníž. přenesená",J1517,0)</f>
        <v>0</v>
      </c>
      <c r="BI1517" s="212">
        <f>IF(N1517="nulová",J1517,0)</f>
        <v>0</v>
      </c>
      <c r="BJ1517" s="19" t="s">
        <v>23</v>
      </c>
      <c r="BK1517" s="212">
        <f>ROUND(I1517*H1517,2)</f>
        <v>0</v>
      </c>
      <c r="BL1517" s="19" t="s">
        <v>415</v>
      </c>
      <c r="BM1517" s="19" t="s">
        <v>2227</v>
      </c>
    </row>
    <row r="1518" spans="2:65" s="12" customFormat="1" x14ac:dyDescent="0.3">
      <c r="B1518" s="213"/>
      <c r="C1518" s="214"/>
      <c r="D1518" s="215" t="s">
        <v>417</v>
      </c>
      <c r="E1518" s="216" t="s">
        <v>36</v>
      </c>
      <c r="F1518" s="217" t="s">
        <v>2228</v>
      </c>
      <c r="G1518" s="214"/>
      <c r="H1518" s="218" t="s">
        <v>36</v>
      </c>
      <c r="I1518" s="219"/>
      <c r="J1518" s="214"/>
      <c r="K1518" s="214"/>
      <c r="L1518" s="220"/>
      <c r="M1518" s="221"/>
      <c r="N1518" s="222"/>
      <c r="O1518" s="222"/>
      <c r="P1518" s="222"/>
      <c r="Q1518" s="222"/>
      <c r="R1518" s="222"/>
      <c r="S1518" s="222"/>
      <c r="T1518" s="223"/>
      <c r="AT1518" s="224" t="s">
        <v>417</v>
      </c>
      <c r="AU1518" s="224" t="s">
        <v>87</v>
      </c>
      <c r="AV1518" s="12" t="s">
        <v>23</v>
      </c>
      <c r="AW1518" s="12" t="s">
        <v>43</v>
      </c>
      <c r="AX1518" s="12" t="s">
        <v>79</v>
      </c>
      <c r="AY1518" s="224" t="s">
        <v>406</v>
      </c>
    </row>
    <row r="1519" spans="2:65" s="13" customFormat="1" x14ac:dyDescent="0.3">
      <c r="B1519" s="225"/>
      <c r="C1519" s="226"/>
      <c r="D1519" s="215" t="s">
        <v>417</v>
      </c>
      <c r="E1519" s="227" t="s">
        <v>36</v>
      </c>
      <c r="F1519" s="228" t="s">
        <v>313</v>
      </c>
      <c r="G1519" s="226"/>
      <c r="H1519" s="229">
        <v>13</v>
      </c>
      <c r="I1519" s="230"/>
      <c r="J1519" s="226"/>
      <c r="K1519" s="226"/>
      <c r="L1519" s="231"/>
      <c r="M1519" s="232"/>
      <c r="N1519" s="233"/>
      <c r="O1519" s="233"/>
      <c r="P1519" s="233"/>
      <c r="Q1519" s="233"/>
      <c r="R1519" s="233"/>
      <c r="S1519" s="233"/>
      <c r="T1519" s="234"/>
      <c r="AT1519" s="235" t="s">
        <v>417</v>
      </c>
      <c r="AU1519" s="235" t="s">
        <v>87</v>
      </c>
      <c r="AV1519" s="13" t="s">
        <v>87</v>
      </c>
      <c r="AW1519" s="13" t="s">
        <v>43</v>
      </c>
      <c r="AX1519" s="13" t="s">
        <v>23</v>
      </c>
      <c r="AY1519" s="235" t="s">
        <v>406</v>
      </c>
    </row>
    <row r="1520" spans="2:65" s="11" customFormat="1" ht="29.85" customHeight="1" x14ac:dyDescent="0.3">
      <c r="B1520" s="182"/>
      <c r="C1520" s="183"/>
      <c r="D1520" s="198" t="s">
        <v>78</v>
      </c>
      <c r="E1520" s="199" t="s">
        <v>446</v>
      </c>
      <c r="F1520" s="199" t="s">
        <v>2229</v>
      </c>
      <c r="G1520" s="183"/>
      <c r="H1520" s="183"/>
      <c r="I1520" s="186"/>
      <c r="J1520" s="200">
        <f>BK1520</f>
        <v>0</v>
      </c>
      <c r="K1520" s="183"/>
      <c r="L1520" s="188"/>
      <c r="M1520" s="189"/>
      <c r="N1520" s="190"/>
      <c r="O1520" s="190"/>
      <c r="P1520" s="191">
        <f>SUM(P1521:P1527)</f>
        <v>0</v>
      </c>
      <c r="Q1520" s="190"/>
      <c r="R1520" s="191">
        <f>SUM(R1521:R1527)</f>
        <v>7.0643999999999998E-2</v>
      </c>
      <c r="S1520" s="190"/>
      <c r="T1520" s="192">
        <f>SUM(T1521:T1527)</f>
        <v>0</v>
      </c>
      <c r="AR1520" s="193" t="s">
        <v>23</v>
      </c>
      <c r="AT1520" s="194" t="s">
        <v>78</v>
      </c>
      <c r="AU1520" s="194" t="s">
        <v>23</v>
      </c>
      <c r="AY1520" s="193" t="s">
        <v>406</v>
      </c>
      <c r="BK1520" s="195">
        <f>SUM(BK1521:BK1527)</f>
        <v>0</v>
      </c>
    </row>
    <row r="1521" spans="2:65" s="1" customFormat="1" ht="22.5" customHeight="1" x14ac:dyDescent="0.3">
      <c r="B1521" s="37"/>
      <c r="C1521" s="201" t="s">
        <v>2230</v>
      </c>
      <c r="D1521" s="201" t="s">
        <v>410</v>
      </c>
      <c r="E1521" s="202" t="s">
        <v>2231</v>
      </c>
      <c r="F1521" s="203" t="s">
        <v>2232</v>
      </c>
      <c r="G1521" s="204" t="s">
        <v>466</v>
      </c>
      <c r="H1521" s="205">
        <v>8.6129999999999995</v>
      </c>
      <c r="I1521" s="206"/>
      <c r="J1521" s="207">
        <f>ROUND(I1521*H1521,2)</f>
        <v>0</v>
      </c>
      <c r="K1521" s="203" t="s">
        <v>36</v>
      </c>
      <c r="L1521" s="57"/>
      <c r="M1521" s="208" t="s">
        <v>36</v>
      </c>
      <c r="N1521" s="209" t="s">
        <v>50</v>
      </c>
      <c r="O1521" s="38"/>
      <c r="P1521" s="210">
        <f>O1521*H1521</f>
        <v>0</v>
      </c>
      <c r="Q1521" s="210">
        <v>8.0000000000000002E-3</v>
      </c>
      <c r="R1521" s="210">
        <f>Q1521*H1521</f>
        <v>6.8903999999999993E-2</v>
      </c>
      <c r="S1521" s="210">
        <v>0</v>
      </c>
      <c r="T1521" s="211">
        <f>S1521*H1521</f>
        <v>0</v>
      </c>
      <c r="AR1521" s="19" t="s">
        <v>415</v>
      </c>
      <c r="AT1521" s="19" t="s">
        <v>410</v>
      </c>
      <c r="AU1521" s="19" t="s">
        <v>87</v>
      </c>
      <c r="AY1521" s="19" t="s">
        <v>406</v>
      </c>
      <c r="BE1521" s="212">
        <f>IF(N1521="základní",J1521,0)</f>
        <v>0</v>
      </c>
      <c r="BF1521" s="212">
        <f>IF(N1521="snížená",J1521,0)</f>
        <v>0</v>
      </c>
      <c r="BG1521" s="212">
        <f>IF(N1521="zákl. přenesená",J1521,0)</f>
        <v>0</v>
      </c>
      <c r="BH1521" s="212">
        <f>IF(N1521="sníž. přenesená",J1521,0)</f>
        <v>0</v>
      </c>
      <c r="BI1521" s="212">
        <f>IF(N1521="nulová",J1521,0)</f>
        <v>0</v>
      </c>
      <c r="BJ1521" s="19" t="s">
        <v>23</v>
      </c>
      <c r="BK1521" s="212">
        <f>ROUND(I1521*H1521,2)</f>
        <v>0</v>
      </c>
      <c r="BL1521" s="19" t="s">
        <v>415</v>
      </c>
      <c r="BM1521" s="19" t="s">
        <v>2233</v>
      </c>
    </row>
    <row r="1522" spans="2:65" s="12" customFormat="1" x14ac:dyDescent="0.3">
      <c r="B1522" s="213"/>
      <c r="C1522" s="214"/>
      <c r="D1522" s="215" t="s">
        <v>417</v>
      </c>
      <c r="E1522" s="216" t="s">
        <v>36</v>
      </c>
      <c r="F1522" s="217" t="s">
        <v>1865</v>
      </c>
      <c r="G1522" s="214"/>
      <c r="H1522" s="218" t="s">
        <v>36</v>
      </c>
      <c r="I1522" s="219"/>
      <c r="J1522" s="214"/>
      <c r="K1522" s="214"/>
      <c r="L1522" s="220"/>
      <c r="M1522" s="221"/>
      <c r="N1522" s="222"/>
      <c r="O1522" s="222"/>
      <c r="P1522" s="222"/>
      <c r="Q1522" s="222"/>
      <c r="R1522" s="222"/>
      <c r="S1522" s="222"/>
      <c r="T1522" s="223"/>
      <c r="AT1522" s="224" t="s">
        <v>417</v>
      </c>
      <c r="AU1522" s="224" t="s">
        <v>87</v>
      </c>
      <c r="AV1522" s="12" t="s">
        <v>23</v>
      </c>
      <c r="AW1522" s="12" t="s">
        <v>43</v>
      </c>
      <c r="AX1522" s="12" t="s">
        <v>79</v>
      </c>
      <c r="AY1522" s="224" t="s">
        <v>406</v>
      </c>
    </row>
    <row r="1523" spans="2:65" s="13" customFormat="1" x14ac:dyDescent="0.3">
      <c r="B1523" s="225"/>
      <c r="C1523" s="226"/>
      <c r="D1523" s="247" t="s">
        <v>417</v>
      </c>
      <c r="E1523" s="251" t="s">
        <v>36</v>
      </c>
      <c r="F1523" s="252" t="s">
        <v>2234</v>
      </c>
      <c r="G1523" s="226"/>
      <c r="H1523" s="253">
        <v>8.6129999999999995</v>
      </c>
      <c r="I1523" s="230"/>
      <c r="J1523" s="226"/>
      <c r="K1523" s="226"/>
      <c r="L1523" s="231"/>
      <c r="M1523" s="232"/>
      <c r="N1523" s="233"/>
      <c r="O1523" s="233"/>
      <c r="P1523" s="233"/>
      <c r="Q1523" s="233"/>
      <c r="R1523" s="233"/>
      <c r="S1523" s="233"/>
      <c r="T1523" s="234"/>
      <c r="AT1523" s="235" t="s">
        <v>417</v>
      </c>
      <c r="AU1523" s="235" t="s">
        <v>87</v>
      </c>
      <c r="AV1523" s="13" t="s">
        <v>87</v>
      </c>
      <c r="AW1523" s="13" t="s">
        <v>43</v>
      </c>
      <c r="AX1523" s="13" t="s">
        <v>23</v>
      </c>
      <c r="AY1523" s="235" t="s">
        <v>406</v>
      </c>
    </row>
    <row r="1524" spans="2:65" s="1" customFormat="1" ht="22.5" customHeight="1" x14ac:dyDescent="0.3">
      <c r="B1524" s="37"/>
      <c r="C1524" s="201" t="s">
        <v>2235</v>
      </c>
      <c r="D1524" s="201" t="s">
        <v>410</v>
      </c>
      <c r="E1524" s="202" t="s">
        <v>2236</v>
      </c>
      <c r="F1524" s="203" t="s">
        <v>2237</v>
      </c>
      <c r="G1524" s="204" t="s">
        <v>596</v>
      </c>
      <c r="H1524" s="205">
        <v>174</v>
      </c>
      <c r="I1524" s="206"/>
      <c r="J1524" s="207">
        <f>ROUND(I1524*H1524,2)</f>
        <v>0</v>
      </c>
      <c r="K1524" s="203" t="s">
        <v>36</v>
      </c>
      <c r="L1524" s="57"/>
      <c r="M1524" s="208" t="s">
        <v>36</v>
      </c>
      <c r="N1524" s="209" t="s">
        <v>50</v>
      </c>
      <c r="O1524" s="38"/>
      <c r="P1524" s="210">
        <f>O1524*H1524</f>
        <v>0</v>
      </c>
      <c r="Q1524" s="210">
        <v>0</v>
      </c>
      <c r="R1524" s="210">
        <f>Q1524*H1524</f>
        <v>0</v>
      </c>
      <c r="S1524" s="210">
        <v>0</v>
      </c>
      <c r="T1524" s="211">
        <f>S1524*H1524</f>
        <v>0</v>
      </c>
      <c r="AR1524" s="19" t="s">
        <v>415</v>
      </c>
      <c r="AT1524" s="19" t="s">
        <v>410</v>
      </c>
      <c r="AU1524" s="19" t="s">
        <v>87</v>
      </c>
      <c r="AY1524" s="19" t="s">
        <v>406</v>
      </c>
      <c r="BE1524" s="212">
        <f>IF(N1524="základní",J1524,0)</f>
        <v>0</v>
      </c>
      <c r="BF1524" s="212">
        <f>IF(N1524="snížená",J1524,0)</f>
        <v>0</v>
      </c>
      <c r="BG1524" s="212">
        <f>IF(N1524="zákl. přenesená",J1524,0)</f>
        <v>0</v>
      </c>
      <c r="BH1524" s="212">
        <f>IF(N1524="sníž. přenesená",J1524,0)</f>
        <v>0</v>
      </c>
      <c r="BI1524" s="212">
        <f>IF(N1524="nulová",J1524,0)</f>
        <v>0</v>
      </c>
      <c r="BJ1524" s="19" t="s">
        <v>23</v>
      </c>
      <c r="BK1524" s="212">
        <f>ROUND(I1524*H1524,2)</f>
        <v>0</v>
      </c>
      <c r="BL1524" s="19" t="s">
        <v>415</v>
      </c>
      <c r="BM1524" s="19" t="s">
        <v>2238</v>
      </c>
    </row>
    <row r="1525" spans="2:65" s="13" customFormat="1" x14ac:dyDescent="0.3">
      <c r="B1525" s="225"/>
      <c r="C1525" s="226"/>
      <c r="D1525" s="247" t="s">
        <v>417</v>
      </c>
      <c r="E1525" s="251" t="s">
        <v>36</v>
      </c>
      <c r="F1525" s="252" t="s">
        <v>2239</v>
      </c>
      <c r="G1525" s="226"/>
      <c r="H1525" s="253">
        <v>174</v>
      </c>
      <c r="I1525" s="230"/>
      <c r="J1525" s="226"/>
      <c r="K1525" s="226"/>
      <c r="L1525" s="231"/>
      <c r="M1525" s="232"/>
      <c r="N1525" s="233"/>
      <c r="O1525" s="233"/>
      <c r="P1525" s="233"/>
      <c r="Q1525" s="233"/>
      <c r="R1525" s="233"/>
      <c r="S1525" s="233"/>
      <c r="T1525" s="234"/>
      <c r="AT1525" s="235" t="s">
        <v>417</v>
      </c>
      <c r="AU1525" s="235" t="s">
        <v>87</v>
      </c>
      <c r="AV1525" s="13" t="s">
        <v>87</v>
      </c>
      <c r="AW1525" s="13" t="s">
        <v>43</v>
      </c>
      <c r="AX1525" s="13" t="s">
        <v>23</v>
      </c>
      <c r="AY1525" s="235" t="s">
        <v>406</v>
      </c>
    </row>
    <row r="1526" spans="2:65" s="1" customFormat="1" ht="22.5" customHeight="1" x14ac:dyDescent="0.3">
      <c r="B1526" s="37"/>
      <c r="C1526" s="201" t="s">
        <v>2240</v>
      </c>
      <c r="D1526" s="201" t="s">
        <v>410</v>
      </c>
      <c r="E1526" s="202" t="s">
        <v>2241</v>
      </c>
      <c r="F1526" s="203" t="s">
        <v>2242</v>
      </c>
      <c r="G1526" s="204" t="s">
        <v>596</v>
      </c>
      <c r="H1526" s="205">
        <v>174</v>
      </c>
      <c r="I1526" s="206"/>
      <c r="J1526" s="207">
        <f>ROUND(I1526*H1526,2)</f>
        <v>0</v>
      </c>
      <c r="K1526" s="203" t="s">
        <v>36</v>
      </c>
      <c r="L1526" s="57"/>
      <c r="M1526" s="208" t="s">
        <v>36</v>
      </c>
      <c r="N1526" s="209" t="s">
        <v>50</v>
      </c>
      <c r="O1526" s="38"/>
      <c r="P1526" s="210">
        <f>O1526*H1526</f>
        <v>0</v>
      </c>
      <c r="Q1526" s="210">
        <v>1.0000000000000001E-5</v>
      </c>
      <c r="R1526" s="210">
        <f>Q1526*H1526</f>
        <v>1.7400000000000002E-3</v>
      </c>
      <c r="S1526" s="210">
        <v>0</v>
      </c>
      <c r="T1526" s="211">
        <f>S1526*H1526</f>
        <v>0</v>
      </c>
      <c r="AR1526" s="19" t="s">
        <v>415</v>
      </c>
      <c r="AT1526" s="19" t="s">
        <v>410</v>
      </c>
      <c r="AU1526" s="19" t="s">
        <v>87</v>
      </c>
      <c r="AY1526" s="19" t="s">
        <v>406</v>
      </c>
      <c r="BE1526" s="212">
        <f>IF(N1526="základní",J1526,0)</f>
        <v>0</v>
      </c>
      <c r="BF1526" s="212">
        <f>IF(N1526="snížená",J1526,0)</f>
        <v>0</v>
      </c>
      <c r="BG1526" s="212">
        <f>IF(N1526="zákl. přenesená",J1526,0)</f>
        <v>0</v>
      </c>
      <c r="BH1526" s="212">
        <f>IF(N1526="sníž. přenesená",J1526,0)</f>
        <v>0</v>
      </c>
      <c r="BI1526" s="212">
        <f>IF(N1526="nulová",J1526,0)</f>
        <v>0</v>
      </c>
      <c r="BJ1526" s="19" t="s">
        <v>23</v>
      </c>
      <c r="BK1526" s="212">
        <f>ROUND(I1526*H1526,2)</f>
        <v>0</v>
      </c>
      <c r="BL1526" s="19" t="s">
        <v>415</v>
      </c>
      <c r="BM1526" s="19" t="s">
        <v>2243</v>
      </c>
    </row>
    <row r="1527" spans="2:65" s="13" customFormat="1" x14ac:dyDescent="0.3">
      <c r="B1527" s="225"/>
      <c r="C1527" s="226"/>
      <c r="D1527" s="215" t="s">
        <v>417</v>
      </c>
      <c r="E1527" s="227" t="s">
        <v>36</v>
      </c>
      <c r="F1527" s="228" t="s">
        <v>2239</v>
      </c>
      <c r="G1527" s="226"/>
      <c r="H1527" s="229">
        <v>174</v>
      </c>
      <c r="I1527" s="230"/>
      <c r="J1527" s="226"/>
      <c r="K1527" s="226"/>
      <c r="L1527" s="231"/>
      <c r="M1527" s="232"/>
      <c r="N1527" s="233"/>
      <c r="O1527" s="233"/>
      <c r="P1527" s="233"/>
      <c r="Q1527" s="233"/>
      <c r="R1527" s="233"/>
      <c r="S1527" s="233"/>
      <c r="T1527" s="234"/>
      <c r="AT1527" s="235" t="s">
        <v>417</v>
      </c>
      <c r="AU1527" s="235" t="s">
        <v>87</v>
      </c>
      <c r="AV1527" s="13" t="s">
        <v>87</v>
      </c>
      <c r="AW1527" s="13" t="s">
        <v>43</v>
      </c>
      <c r="AX1527" s="13" t="s">
        <v>23</v>
      </c>
      <c r="AY1527" s="235" t="s">
        <v>406</v>
      </c>
    </row>
    <row r="1528" spans="2:65" s="11" customFormat="1" ht="29.85" customHeight="1" x14ac:dyDescent="0.3">
      <c r="B1528" s="182"/>
      <c r="C1528" s="183"/>
      <c r="D1528" s="198" t="s">
        <v>78</v>
      </c>
      <c r="E1528" s="199" t="s">
        <v>457</v>
      </c>
      <c r="F1528" s="199" t="s">
        <v>2244</v>
      </c>
      <c r="G1528" s="183"/>
      <c r="H1528" s="183"/>
      <c r="I1528" s="186"/>
      <c r="J1528" s="200">
        <f>BK1528</f>
        <v>0</v>
      </c>
      <c r="K1528" s="183"/>
      <c r="L1528" s="188"/>
      <c r="M1528" s="189"/>
      <c r="N1528" s="190"/>
      <c r="O1528" s="190"/>
      <c r="P1528" s="191">
        <f>SUM(P1529:P1869)</f>
        <v>0</v>
      </c>
      <c r="Q1528" s="190"/>
      <c r="R1528" s="191">
        <f>SUM(R1529:R1869)</f>
        <v>373.87670642000023</v>
      </c>
      <c r="S1528" s="190"/>
      <c r="T1528" s="192">
        <f>SUM(T1529:T1869)</f>
        <v>0</v>
      </c>
      <c r="AR1528" s="193" t="s">
        <v>23</v>
      </c>
      <c r="AT1528" s="194" t="s">
        <v>78</v>
      </c>
      <c r="AU1528" s="194" t="s">
        <v>23</v>
      </c>
      <c r="AY1528" s="193" t="s">
        <v>406</v>
      </c>
      <c r="BK1528" s="195">
        <f>SUM(BK1529:BK1869)</f>
        <v>0</v>
      </c>
    </row>
    <row r="1529" spans="2:65" s="1" customFormat="1" ht="22.5" customHeight="1" x14ac:dyDescent="0.3">
      <c r="B1529" s="37"/>
      <c r="C1529" s="201" t="s">
        <v>2245</v>
      </c>
      <c r="D1529" s="201" t="s">
        <v>410</v>
      </c>
      <c r="E1529" s="202" t="s">
        <v>2246</v>
      </c>
      <c r="F1529" s="203" t="s">
        <v>2247</v>
      </c>
      <c r="G1529" s="204" t="s">
        <v>36</v>
      </c>
      <c r="H1529" s="205">
        <v>0</v>
      </c>
      <c r="I1529" s="206"/>
      <c r="J1529" s="207">
        <f>ROUND(I1529*H1529,2)</f>
        <v>0</v>
      </c>
      <c r="K1529" s="203" t="s">
        <v>36</v>
      </c>
      <c r="L1529" s="57"/>
      <c r="M1529" s="208" t="s">
        <v>36</v>
      </c>
      <c r="N1529" s="209" t="s">
        <v>50</v>
      </c>
      <c r="O1529" s="38"/>
      <c r="P1529" s="210">
        <f>O1529*H1529</f>
        <v>0</v>
      </c>
      <c r="Q1529" s="210">
        <v>0</v>
      </c>
      <c r="R1529" s="210">
        <f>Q1529*H1529</f>
        <v>0</v>
      </c>
      <c r="S1529" s="210">
        <v>0</v>
      </c>
      <c r="T1529" s="211">
        <f>S1529*H1529</f>
        <v>0</v>
      </c>
      <c r="AR1529" s="19" t="s">
        <v>415</v>
      </c>
      <c r="AT1529" s="19" t="s">
        <v>410</v>
      </c>
      <c r="AU1529" s="19" t="s">
        <v>87</v>
      </c>
      <c r="AY1529" s="19" t="s">
        <v>406</v>
      </c>
      <c r="BE1529" s="212">
        <f>IF(N1529="základní",J1529,0)</f>
        <v>0</v>
      </c>
      <c r="BF1529" s="212">
        <f>IF(N1529="snížená",J1529,0)</f>
        <v>0</v>
      </c>
      <c r="BG1529" s="212">
        <f>IF(N1529="zákl. přenesená",J1529,0)</f>
        <v>0</v>
      </c>
      <c r="BH1529" s="212">
        <f>IF(N1529="sníž. přenesená",J1529,0)</f>
        <v>0</v>
      </c>
      <c r="BI1529" s="212">
        <f>IF(N1529="nulová",J1529,0)</f>
        <v>0</v>
      </c>
      <c r="BJ1529" s="19" t="s">
        <v>23</v>
      </c>
      <c r="BK1529" s="212">
        <f>ROUND(I1529*H1529,2)</f>
        <v>0</v>
      </c>
      <c r="BL1529" s="19" t="s">
        <v>415</v>
      </c>
      <c r="BM1529" s="19" t="s">
        <v>2248</v>
      </c>
    </row>
    <row r="1530" spans="2:65" s="1" customFormat="1" ht="22.5" customHeight="1" x14ac:dyDescent="0.3">
      <c r="B1530" s="37"/>
      <c r="C1530" s="201" t="s">
        <v>2249</v>
      </c>
      <c r="D1530" s="201" t="s">
        <v>410</v>
      </c>
      <c r="E1530" s="202" t="s">
        <v>2250</v>
      </c>
      <c r="F1530" s="203" t="s">
        <v>2251</v>
      </c>
      <c r="G1530" s="204" t="s">
        <v>36</v>
      </c>
      <c r="H1530" s="205">
        <v>0</v>
      </c>
      <c r="I1530" s="206"/>
      <c r="J1530" s="207">
        <f>ROUND(I1530*H1530,2)</f>
        <v>0</v>
      </c>
      <c r="K1530" s="203" t="s">
        <v>36</v>
      </c>
      <c r="L1530" s="57"/>
      <c r="M1530" s="208" t="s">
        <v>36</v>
      </c>
      <c r="N1530" s="209" t="s">
        <v>50</v>
      </c>
      <c r="O1530" s="38"/>
      <c r="P1530" s="210">
        <f>O1530*H1530</f>
        <v>0</v>
      </c>
      <c r="Q1530" s="210">
        <v>0</v>
      </c>
      <c r="R1530" s="210">
        <f>Q1530*H1530</f>
        <v>0</v>
      </c>
      <c r="S1530" s="210">
        <v>0</v>
      </c>
      <c r="T1530" s="211">
        <f>S1530*H1530</f>
        <v>0</v>
      </c>
      <c r="AR1530" s="19" t="s">
        <v>415</v>
      </c>
      <c r="AT1530" s="19" t="s">
        <v>410</v>
      </c>
      <c r="AU1530" s="19" t="s">
        <v>87</v>
      </c>
      <c r="AY1530" s="19" t="s">
        <v>406</v>
      </c>
      <c r="BE1530" s="212">
        <f>IF(N1530="základní",J1530,0)</f>
        <v>0</v>
      </c>
      <c r="BF1530" s="212">
        <f>IF(N1530="snížená",J1530,0)</f>
        <v>0</v>
      </c>
      <c r="BG1530" s="212">
        <f>IF(N1530="zákl. přenesená",J1530,0)</f>
        <v>0</v>
      </c>
      <c r="BH1530" s="212">
        <f>IF(N1530="sníž. přenesená",J1530,0)</f>
        <v>0</v>
      </c>
      <c r="BI1530" s="212">
        <f>IF(N1530="nulová",J1530,0)</f>
        <v>0</v>
      </c>
      <c r="BJ1530" s="19" t="s">
        <v>23</v>
      </c>
      <c r="BK1530" s="212">
        <f>ROUND(I1530*H1530,2)</f>
        <v>0</v>
      </c>
      <c r="BL1530" s="19" t="s">
        <v>415</v>
      </c>
      <c r="BM1530" s="19" t="s">
        <v>2252</v>
      </c>
    </row>
    <row r="1531" spans="2:65" s="1" customFormat="1" ht="31.5" customHeight="1" x14ac:dyDescent="0.3">
      <c r="B1531" s="37"/>
      <c r="C1531" s="201" t="s">
        <v>2253</v>
      </c>
      <c r="D1531" s="201" t="s">
        <v>410</v>
      </c>
      <c r="E1531" s="202" t="s">
        <v>2254</v>
      </c>
      <c r="F1531" s="203" t="s">
        <v>2255</v>
      </c>
      <c r="G1531" s="204" t="s">
        <v>596</v>
      </c>
      <c r="H1531" s="205">
        <v>9.67</v>
      </c>
      <c r="I1531" s="206"/>
      <c r="J1531" s="207">
        <f>ROUND(I1531*H1531,2)</f>
        <v>0</v>
      </c>
      <c r="K1531" s="203" t="s">
        <v>414</v>
      </c>
      <c r="L1531" s="57"/>
      <c r="M1531" s="208" t="s">
        <v>36</v>
      </c>
      <c r="N1531" s="209" t="s">
        <v>50</v>
      </c>
      <c r="O1531" s="38"/>
      <c r="P1531" s="210">
        <f>O1531*H1531</f>
        <v>0</v>
      </c>
      <c r="Q1531" s="210">
        <v>2.0000000000000002E-5</v>
      </c>
      <c r="R1531" s="210">
        <f>Q1531*H1531</f>
        <v>1.9340000000000001E-4</v>
      </c>
      <c r="S1531" s="210">
        <v>0</v>
      </c>
      <c r="T1531" s="211">
        <f>S1531*H1531</f>
        <v>0</v>
      </c>
      <c r="AR1531" s="19" t="s">
        <v>415</v>
      </c>
      <c r="AT1531" s="19" t="s">
        <v>410</v>
      </c>
      <c r="AU1531" s="19" t="s">
        <v>87</v>
      </c>
      <c r="AY1531" s="19" t="s">
        <v>406</v>
      </c>
      <c r="BE1531" s="212">
        <f>IF(N1531="základní",J1531,0)</f>
        <v>0</v>
      </c>
      <c r="BF1531" s="212">
        <f>IF(N1531="snížená",J1531,0)</f>
        <v>0</v>
      </c>
      <c r="BG1531" s="212">
        <f>IF(N1531="zákl. přenesená",J1531,0)</f>
        <v>0</v>
      </c>
      <c r="BH1531" s="212">
        <f>IF(N1531="sníž. přenesená",J1531,0)</f>
        <v>0</v>
      </c>
      <c r="BI1531" s="212">
        <f>IF(N1531="nulová",J1531,0)</f>
        <v>0</v>
      </c>
      <c r="BJ1531" s="19" t="s">
        <v>23</v>
      </c>
      <c r="BK1531" s="212">
        <f>ROUND(I1531*H1531,2)</f>
        <v>0</v>
      </c>
      <c r="BL1531" s="19" t="s">
        <v>415</v>
      </c>
      <c r="BM1531" s="19" t="s">
        <v>2256</v>
      </c>
    </row>
    <row r="1532" spans="2:65" s="12" customFormat="1" x14ac:dyDescent="0.3">
      <c r="B1532" s="213"/>
      <c r="C1532" s="214"/>
      <c r="D1532" s="215" t="s">
        <v>417</v>
      </c>
      <c r="E1532" s="216" t="s">
        <v>36</v>
      </c>
      <c r="F1532" s="217" t="s">
        <v>2257</v>
      </c>
      <c r="G1532" s="214"/>
      <c r="H1532" s="218" t="s">
        <v>36</v>
      </c>
      <c r="I1532" s="219"/>
      <c r="J1532" s="214"/>
      <c r="K1532" s="214"/>
      <c r="L1532" s="220"/>
      <c r="M1532" s="221"/>
      <c r="N1532" s="222"/>
      <c r="O1532" s="222"/>
      <c r="P1532" s="222"/>
      <c r="Q1532" s="222"/>
      <c r="R1532" s="222"/>
      <c r="S1532" s="222"/>
      <c r="T1532" s="223"/>
      <c r="AT1532" s="224" t="s">
        <v>417</v>
      </c>
      <c r="AU1532" s="224" t="s">
        <v>87</v>
      </c>
      <c r="AV1532" s="12" t="s">
        <v>23</v>
      </c>
      <c r="AW1532" s="12" t="s">
        <v>43</v>
      </c>
      <c r="AX1532" s="12" t="s">
        <v>79</v>
      </c>
      <c r="AY1532" s="224" t="s">
        <v>406</v>
      </c>
    </row>
    <row r="1533" spans="2:65" s="13" customFormat="1" x14ac:dyDescent="0.3">
      <c r="B1533" s="225"/>
      <c r="C1533" s="226"/>
      <c r="D1533" s="215" t="s">
        <v>417</v>
      </c>
      <c r="E1533" s="227" t="s">
        <v>36</v>
      </c>
      <c r="F1533" s="228" t="s">
        <v>2258</v>
      </c>
      <c r="G1533" s="226"/>
      <c r="H1533" s="229">
        <v>7.47</v>
      </c>
      <c r="I1533" s="230"/>
      <c r="J1533" s="226"/>
      <c r="K1533" s="226"/>
      <c r="L1533" s="231"/>
      <c r="M1533" s="232"/>
      <c r="N1533" s="233"/>
      <c r="O1533" s="233"/>
      <c r="P1533" s="233"/>
      <c r="Q1533" s="233"/>
      <c r="R1533" s="233"/>
      <c r="S1533" s="233"/>
      <c r="T1533" s="234"/>
      <c r="AT1533" s="235" t="s">
        <v>417</v>
      </c>
      <c r="AU1533" s="235" t="s">
        <v>87</v>
      </c>
      <c r="AV1533" s="13" t="s">
        <v>87</v>
      </c>
      <c r="AW1533" s="13" t="s">
        <v>43</v>
      </c>
      <c r="AX1533" s="13" t="s">
        <v>79</v>
      </c>
      <c r="AY1533" s="235" t="s">
        <v>406</v>
      </c>
    </row>
    <row r="1534" spans="2:65" s="14" customFormat="1" x14ac:dyDescent="0.3">
      <c r="B1534" s="236"/>
      <c r="C1534" s="237"/>
      <c r="D1534" s="215" t="s">
        <v>417</v>
      </c>
      <c r="E1534" s="238" t="s">
        <v>230</v>
      </c>
      <c r="F1534" s="239" t="s">
        <v>421</v>
      </c>
      <c r="G1534" s="237"/>
      <c r="H1534" s="240">
        <v>7.47</v>
      </c>
      <c r="I1534" s="241"/>
      <c r="J1534" s="237"/>
      <c r="K1534" s="237"/>
      <c r="L1534" s="242"/>
      <c r="M1534" s="243"/>
      <c r="N1534" s="244"/>
      <c r="O1534" s="244"/>
      <c r="P1534" s="244"/>
      <c r="Q1534" s="244"/>
      <c r="R1534" s="244"/>
      <c r="S1534" s="244"/>
      <c r="T1534" s="245"/>
      <c r="AT1534" s="246" t="s">
        <v>417</v>
      </c>
      <c r="AU1534" s="246" t="s">
        <v>87</v>
      </c>
      <c r="AV1534" s="14" t="s">
        <v>415</v>
      </c>
      <c r="AW1534" s="14" t="s">
        <v>43</v>
      </c>
      <c r="AX1534" s="14" t="s">
        <v>79</v>
      </c>
      <c r="AY1534" s="246" t="s">
        <v>406</v>
      </c>
    </row>
    <row r="1535" spans="2:65" s="13" customFormat="1" x14ac:dyDescent="0.3">
      <c r="B1535" s="225"/>
      <c r="C1535" s="226"/>
      <c r="D1535" s="215" t="s">
        <v>417</v>
      </c>
      <c r="E1535" s="227" t="s">
        <v>36</v>
      </c>
      <c r="F1535" s="228" t="s">
        <v>2259</v>
      </c>
      <c r="G1535" s="226"/>
      <c r="H1535" s="229">
        <v>9.67</v>
      </c>
      <c r="I1535" s="230"/>
      <c r="J1535" s="226"/>
      <c r="K1535" s="226"/>
      <c r="L1535" s="231"/>
      <c r="M1535" s="232"/>
      <c r="N1535" s="233"/>
      <c r="O1535" s="233"/>
      <c r="P1535" s="233"/>
      <c r="Q1535" s="233"/>
      <c r="R1535" s="233"/>
      <c r="S1535" s="233"/>
      <c r="T1535" s="234"/>
      <c r="AT1535" s="235" t="s">
        <v>417</v>
      </c>
      <c r="AU1535" s="235" t="s">
        <v>87</v>
      </c>
      <c r="AV1535" s="13" t="s">
        <v>87</v>
      </c>
      <c r="AW1535" s="13" t="s">
        <v>43</v>
      </c>
      <c r="AX1535" s="13" t="s">
        <v>79</v>
      </c>
      <c r="AY1535" s="235" t="s">
        <v>406</v>
      </c>
    </row>
    <row r="1536" spans="2:65" s="14" customFormat="1" x14ac:dyDescent="0.3">
      <c r="B1536" s="236"/>
      <c r="C1536" s="237"/>
      <c r="D1536" s="247" t="s">
        <v>417</v>
      </c>
      <c r="E1536" s="248" t="s">
        <v>233</v>
      </c>
      <c r="F1536" s="249" t="s">
        <v>421</v>
      </c>
      <c r="G1536" s="237"/>
      <c r="H1536" s="250">
        <v>9.67</v>
      </c>
      <c r="I1536" s="241"/>
      <c r="J1536" s="237"/>
      <c r="K1536" s="237"/>
      <c r="L1536" s="242"/>
      <c r="M1536" s="243"/>
      <c r="N1536" s="244"/>
      <c r="O1536" s="244"/>
      <c r="P1536" s="244"/>
      <c r="Q1536" s="244"/>
      <c r="R1536" s="244"/>
      <c r="S1536" s="244"/>
      <c r="T1536" s="245"/>
      <c r="AT1536" s="246" t="s">
        <v>417</v>
      </c>
      <c r="AU1536" s="246" t="s">
        <v>87</v>
      </c>
      <c r="AV1536" s="14" t="s">
        <v>415</v>
      </c>
      <c r="AW1536" s="14" t="s">
        <v>43</v>
      </c>
      <c r="AX1536" s="14" t="s">
        <v>23</v>
      </c>
      <c r="AY1536" s="246" t="s">
        <v>406</v>
      </c>
    </row>
    <row r="1537" spans="2:65" s="1" customFormat="1" ht="22.5" customHeight="1" x14ac:dyDescent="0.3">
      <c r="B1537" s="37"/>
      <c r="C1537" s="268" t="s">
        <v>2260</v>
      </c>
      <c r="D1537" s="268" t="s">
        <v>533</v>
      </c>
      <c r="E1537" s="269" t="s">
        <v>2261</v>
      </c>
      <c r="F1537" s="270" t="s">
        <v>2262</v>
      </c>
      <c r="G1537" s="271" t="s">
        <v>1363</v>
      </c>
      <c r="H1537" s="272">
        <v>3.907</v>
      </c>
      <c r="I1537" s="273"/>
      <c r="J1537" s="274">
        <f>ROUND(I1537*H1537,2)</f>
        <v>0</v>
      </c>
      <c r="K1537" s="270" t="s">
        <v>36</v>
      </c>
      <c r="L1537" s="275"/>
      <c r="M1537" s="276" t="s">
        <v>36</v>
      </c>
      <c r="N1537" s="277" t="s">
        <v>50</v>
      </c>
      <c r="O1537" s="38"/>
      <c r="P1537" s="210">
        <f>O1537*H1537</f>
        <v>0</v>
      </c>
      <c r="Q1537" s="210">
        <v>4.3179999999999996</v>
      </c>
      <c r="R1537" s="210">
        <f>Q1537*H1537</f>
        <v>16.870425999999998</v>
      </c>
      <c r="S1537" s="210">
        <v>0</v>
      </c>
      <c r="T1537" s="211">
        <f>S1537*H1537</f>
        <v>0</v>
      </c>
      <c r="AR1537" s="19" t="s">
        <v>457</v>
      </c>
      <c r="AT1537" s="19" t="s">
        <v>533</v>
      </c>
      <c r="AU1537" s="19" t="s">
        <v>87</v>
      </c>
      <c r="AY1537" s="19" t="s">
        <v>406</v>
      </c>
      <c r="BE1537" s="212">
        <f>IF(N1537="základní",J1537,0)</f>
        <v>0</v>
      </c>
      <c r="BF1537" s="212">
        <f>IF(N1537="snížená",J1537,0)</f>
        <v>0</v>
      </c>
      <c r="BG1537" s="212">
        <f>IF(N1537="zákl. přenesená",J1537,0)</f>
        <v>0</v>
      </c>
      <c r="BH1537" s="212">
        <f>IF(N1537="sníž. přenesená",J1537,0)</f>
        <v>0</v>
      </c>
      <c r="BI1537" s="212">
        <f>IF(N1537="nulová",J1537,0)</f>
        <v>0</v>
      </c>
      <c r="BJ1537" s="19" t="s">
        <v>23</v>
      </c>
      <c r="BK1537" s="212">
        <f>ROUND(I1537*H1537,2)</f>
        <v>0</v>
      </c>
      <c r="BL1537" s="19" t="s">
        <v>415</v>
      </c>
      <c r="BM1537" s="19" t="s">
        <v>2263</v>
      </c>
    </row>
    <row r="1538" spans="2:65" s="13" customFormat="1" x14ac:dyDescent="0.3">
      <c r="B1538" s="225"/>
      <c r="C1538" s="226"/>
      <c r="D1538" s="247" t="s">
        <v>417</v>
      </c>
      <c r="E1538" s="251" t="s">
        <v>36</v>
      </c>
      <c r="F1538" s="252" t="s">
        <v>2264</v>
      </c>
      <c r="G1538" s="226"/>
      <c r="H1538" s="253">
        <v>3.907</v>
      </c>
      <c r="I1538" s="230"/>
      <c r="J1538" s="226"/>
      <c r="K1538" s="226"/>
      <c r="L1538" s="231"/>
      <c r="M1538" s="232"/>
      <c r="N1538" s="233"/>
      <c r="O1538" s="233"/>
      <c r="P1538" s="233"/>
      <c r="Q1538" s="233"/>
      <c r="R1538" s="233"/>
      <c r="S1538" s="233"/>
      <c r="T1538" s="234"/>
      <c r="AT1538" s="235" t="s">
        <v>417</v>
      </c>
      <c r="AU1538" s="235" t="s">
        <v>87</v>
      </c>
      <c r="AV1538" s="13" t="s">
        <v>87</v>
      </c>
      <c r="AW1538" s="13" t="s">
        <v>43</v>
      </c>
      <c r="AX1538" s="13" t="s">
        <v>23</v>
      </c>
      <c r="AY1538" s="235" t="s">
        <v>406</v>
      </c>
    </row>
    <row r="1539" spans="2:65" s="1" customFormat="1" ht="31.5" customHeight="1" x14ac:dyDescent="0.3">
      <c r="B1539" s="37"/>
      <c r="C1539" s="201" t="s">
        <v>2265</v>
      </c>
      <c r="D1539" s="201" t="s">
        <v>410</v>
      </c>
      <c r="E1539" s="202" t="s">
        <v>2266</v>
      </c>
      <c r="F1539" s="203" t="s">
        <v>2267</v>
      </c>
      <c r="G1539" s="204" t="s">
        <v>596</v>
      </c>
      <c r="H1539" s="205">
        <v>86.07</v>
      </c>
      <c r="I1539" s="206"/>
      <c r="J1539" s="207">
        <f>ROUND(I1539*H1539,2)</f>
        <v>0</v>
      </c>
      <c r="K1539" s="203" t="s">
        <v>36</v>
      </c>
      <c r="L1539" s="57"/>
      <c r="M1539" s="208" t="s">
        <v>36</v>
      </c>
      <c r="N1539" s="209" t="s">
        <v>50</v>
      </c>
      <c r="O1539" s="38"/>
      <c r="P1539" s="210">
        <f>O1539*H1539</f>
        <v>0</v>
      </c>
      <c r="Q1539" s="210">
        <v>5.0000000000000001E-3</v>
      </c>
      <c r="R1539" s="210">
        <f>Q1539*H1539</f>
        <v>0.43034999999999995</v>
      </c>
      <c r="S1539" s="210">
        <v>0</v>
      </c>
      <c r="T1539" s="211">
        <f>S1539*H1539</f>
        <v>0</v>
      </c>
      <c r="AR1539" s="19" t="s">
        <v>415</v>
      </c>
      <c r="AT1539" s="19" t="s">
        <v>410</v>
      </c>
      <c r="AU1539" s="19" t="s">
        <v>87</v>
      </c>
      <c r="AY1539" s="19" t="s">
        <v>406</v>
      </c>
      <c r="BE1539" s="212">
        <f>IF(N1539="základní",J1539,0)</f>
        <v>0</v>
      </c>
      <c r="BF1539" s="212">
        <f>IF(N1539="snížená",J1539,0)</f>
        <v>0</v>
      </c>
      <c r="BG1539" s="212">
        <f>IF(N1539="zákl. přenesená",J1539,0)</f>
        <v>0</v>
      </c>
      <c r="BH1539" s="212">
        <f>IF(N1539="sníž. přenesená",J1539,0)</f>
        <v>0</v>
      </c>
      <c r="BI1539" s="212">
        <f>IF(N1539="nulová",J1539,0)</f>
        <v>0</v>
      </c>
      <c r="BJ1539" s="19" t="s">
        <v>23</v>
      </c>
      <c r="BK1539" s="212">
        <f>ROUND(I1539*H1539,2)</f>
        <v>0</v>
      </c>
      <c r="BL1539" s="19" t="s">
        <v>415</v>
      </c>
      <c r="BM1539" s="19" t="s">
        <v>2268</v>
      </c>
    </row>
    <row r="1540" spans="2:65" s="12" customFormat="1" x14ac:dyDescent="0.3">
      <c r="B1540" s="213"/>
      <c r="C1540" s="214"/>
      <c r="D1540" s="215" t="s">
        <v>417</v>
      </c>
      <c r="E1540" s="216" t="s">
        <v>36</v>
      </c>
      <c r="F1540" s="217" t="s">
        <v>2269</v>
      </c>
      <c r="G1540" s="214"/>
      <c r="H1540" s="218" t="s">
        <v>36</v>
      </c>
      <c r="I1540" s="219"/>
      <c r="J1540" s="214"/>
      <c r="K1540" s="214"/>
      <c r="L1540" s="220"/>
      <c r="M1540" s="221"/>
      <c r="N1540" s="222"/>
      <c r="O1540" s="222"/>
      <c r="P1540" s="222"/>
      <c r="Q1540" s="222"/>
      <c r="R1540" s="222"/>
      <c r="S1540" s="222"/>
      <c r="T1540" s="223"/>
      <c r="AT1540" s="224" t="s">
        <v>417</v>
      </c>
      <c r="AU1540" s="224" t="s">
        <v>87</v>
      </c>
      <c r="AV1540" s="12" t="s">
        <v>23</v>
      </c>
      <c r="AW1540" s="12" t="s">
        <v>43</v>
      </c>
      <c r="AX1540" s="12" t="s">
        <v>79</v>
      </c>
      <c r="AY1540" s="224" t="s">
        <v>406</v>
      </c>
    </row>
    <row r="1541" spans="2:65" s="13" customFormat="1" x14ac:dyDescent="0.3">
      <c r="B1541" s="225"/>
      <c r="C1541" s="226"/>
      <c r="D1541" s="215" t="s">
        <v>417</v>
      </c>
      <c r="E1541" s="227" t="s">
        <v>36</v>
      </c>
      <c r="F1541" s="228" t="s">
        <v>2270</v>
      </c>
      <c r="G1541" s="226"/>
      <c r="H1541" s="229">
        <v>19.920000000000002</v>
      </c>
      <c r="I1541" s="230"/>
      <c r="J1541" s="226"/>
      <c r="K1541" s="226"/>
      <c r="L1541" s="231"/>
      <c r="M1541" s="232"/>
      <c r="N1541" s="233"/>
      <c r="O1541" s="233"/>
      <c r="P1541" s="233"/>
      <c r="Q1541" s="233"/>
      <c r="R1541" s="233"/>
      <c r="S1541" s="233"/>
      <c r="T1541" s="234"/>
      <c r="AT1541" s="235" t="s">
        <v>417</v>
      </c>
      <c r="AU1541" s="235" t="s">
        <v>87</v>
      </c>
      <c r="AV1541" s="13" t="s">
        <v>87</v>
      </c>
      <c r="AW1541" s="13" t="s">
        <v>43</v>
      </c>
      <c r="AX1541" s="13" t="s">
        <v>79</v>
      </c>
      <c r="AY1541" s="235" t="s">
        <v>406</v>
      </c>
    </row>
    <row r="1542" spans="2:65" s="13" customFormat="1" x14ac:dyDescent="0.3">
      <c r="B1542" s="225"/>
      <c r="C1542" s="226"/>
      <c r="D1542" s="215" t="s">
        <v>417</v>
      </c>
      <c r="E1542" s="227" t="s">
        <v>36</v>
      </c>
      <c r="F1542" s="228" t="s">
        <v>2271</v>
      </c>
      <c r="G1542" s="226"/>
      <c r="H1542" s="229">
        <v>61.44</v>
      </c>
      <c r="I1542" s="230"/>
      <c r="J1542" s="226"/>
      <c r="K1542" s="226"/>
      <c r="L1542" s="231"/>
      <c r="M1542" s="232"/>
      <c r="N1542" s="233"/>
      <c r="O1542" s="233"/>
      <c r="P1542" s="233"/>
      <c r="Q1542" s="233"/>
      <c r="R1542" s="233"/>
      <c r="S1542" s="233"/>
      <c r="T1542" s="234"/>
      <c r="AT1542" s="235" t="s">
        <v>417</v>
      </c>
      <c r="AU1542" s="235" t="s">
        <v>87</v>
      </c>
      <c r="AV1542" s="13" t="s">
        <v>87</v>
      </c>
      <c r="AW1542" s="13" t="s">
        <v>43</v>
      </c>
      <c r="AX1542" s="13" t="s">
        <v>79</v>
      </c>
      <c r="AY1542" s="235" t="s">
        <v>406</v>
      </c>
    </row>
    <row r="1543" spans="2:65" s="14" customFormat="1" x14ac:dyDescent="0.3">
      <c r="B1543" s="236"/>
      <c r="C1543" s="237"/>
      <c r="D1543" s="215" t="s">
        <v>417</v>
      </c>
      <c r="E1543" s="238" t="s">
        <v>236</v>
      </c>
      <c r="F1543" s="239" t="s">
        <v>421</v>
      </c>
      <c r="G1543" s="237"/>
      <c r="H1543" s="240">
        <v>81.36</v>
      </c>
      <c r="I1543" s="241"/>
      <c r="J1543" s="237"/>
      <c r="K1543" s="237"/>
      <c r="L1543" s="242"/>
      <c r="M1543" s="243"/>
      <c r="N1543" s="244"/>
      <c r="O1543" s="244"/>
      <c r="P1543" s="244"/>
      <c r="Q1543" s="244"/>
      <c r="R1543" s="244"/>
      <c r="S1543" s="244"/>
      <c r="T1543" s="245"/>
      <c r="AT1543" s="246" t="s">
        <v>417</v>
      </c>
      <c r="AU1543" s="246" t="s">
        <v>87</v>
      </c>
      <c r="AV1543" s="14" t="s">
        <v>415</v>
      </c>
      <c r="AW1543" s="14" t="s">
        <v>43</v>
      </c>
      <c r="AX1543" s="14" t="s">
        <v>79</v>
      </c>
      <c r="AY1543" s="246" t="s">
        <v>406</v>
      </c>
    </row>
    <row r="1544" spans="2:65" s="12" customFormat="1" x14ac:dyDescent="0.3">
      <c r="B1544" s="213"/>
      <c r="C1544" s="214"/>
      <c r="D1544" s="215" t="s">
        <v>417</v>
      </c>
      <c r="E1544" s="216" t="s">
        <v>36</v>
      </c>
      <c r="F1544" s="217" t="s">
        <v>2272</v>
      </c>
      <c r="G1544" s="214"/>
      <c r="H1544" s="218" t="s">
        <v>36</v>
      </c>
      <c r="I1544" s="219"/>
      <c r="J1544" s="214"/>
      <c r="K1544" s="214"/>
      <c r="L1544" s="220"/>
      <c r="M1544" s="221"/>
      <c r="N1544" s="222"/>
      <c r="O1544" s="222"/>
      <c r="P1544" s="222"/>
      <c r="Q1544" s="222"/>
      <c r="R1544" s="222"/>
      <c r="S1544" s="222"/>
      <c r="T1544" s="223"/>
      <c r="AT1544" s="224" t="s">
        <v>417</v>
      </c>
      <c r="AU1544" s="224" t="s">
        <v>87</v>
      </c>
      <c r="AV1544" s="12" t="s">
        <v>23</v>
      </c>
      <c r="AW1544" s="12" t="s">
        <v>43</v>
      </c>
      <c r="AX1544" s="12" t="s">
        <v>79</v>
      </c>
      <c r="AY1544" s="224" t="s">
        <v>406</v>
      </c>
    </row>
    <row r="1545" spans="2:65" s="13" customFormat="1" x14ac:dyDescent="0.3">
      <c r="B1545" s="225"/>
      <c r="C1545" s="226"/>
      <c r="D1545" s="215" t="s">
        <v>417</v>
      </c>
      <c r="E1545" s="227" t="s">
        <v>239</v>
      </c>
      <c r="F1545" s="228" t="s">
        <v>2273</v>
      </c>
      <c r="G1545" s="226"/>
      <c r="H1545" s="229">
        <v>21.15</v>
      </c>
      <c r="I1545" s="230"/>
      <c r="J1545" s="226"/>
      <c r="K1545" s="226"/>
      <c r="L1545" s="231"/>
      <c r="M1545" s="232"/>
      <c r="N1545" s="233"/>
      <c r="O1545" s="233"/>
      <c r="P1545" s="233"/>
      <c r="Q1545" s="233"/>
      <c r="R1545" s="233"/>
      <c r="S1545" s="233"/>
      <c r="T1545" s="234"/>
      <c r="AT1545" s="235" t="s">
        <v>417</v>
      </c>
      <c r="AU1545" s="235" t="s">
        <v>87</v>
      </c>
      <c r="AV1545" s="13" t="s">
        <v>87</v>
      </c>
      <c r="AW1545" s="13" t="s">
        <v>43</v>
      </c>
      <c r="AX1545" s="13" t="s">
        <v>79</v>
      </c>
      <c r="AY1545" s="235" t="s">
        <v>406</v>
      </c>
    </row>
    <row r="1546" spans="2:65" s="13" customFormat="1" x14ac:dyDescent="0.3">
      <c r="B1546" s="225"/>
      <c r="C1546" s="226"/>
      <c r="D1546" s="215" t="s">
        <v>417</v>
      </c>
      <c r="E1546" s="227" t="s">
        <v>36</v>
      </c>
      <c r="F1546" s="228" t="s">
        <v>2274</v>
      </c>
      <c r="G1546" s="226"/>
      <c r="H1546" s="229">
        <v>64.92</v>
      </c>
      <c r="I1546" s="230"/>
      <c r="J1546" s="226"/>
      <c r="K1546" s="226"/>
      <c r="L1546" s="231"/>
      <c r="M1546" s="232"/>
      <c r="N1546" s="233"/>
      <c r="O1546" s="233"/>
      <c r="P1546" s="233"/>
      <c r="Q1546" s="233"/>
      <c r="R1546" s="233"/>
      <c r="S1546" s="233"/>
      <c r="T1546" s="234"/>
      <c r="AT1546" s="235" t="s">
        <v>417</v>
      </c>
      <c r="AU1546" s="235" t="s">
        <v>87</v>
      </c>
      <c r="AV1546" s="13" t="s">
        <v>87</v>
      </c>
      <c r="AW1546" s="13" t="s">
        <v>43</v>
      </c>
      <c r="AX1546" s="13" t="s">
        <v>79</v>
      </c>
      <c r="AY1546" s="235" t="s">
        <v>406</v>
      </c>
    </row>
    <row r="1547" spans="2:65" s="14" customFormat="1" x14ac:dyDescent="0.3">
      <c r="B1547" s="236"/>
      <c r="C1547" s="237"/>
      <c r="D1547" s="247" t="s">
        <v>417</v>
      </c>
      <c r="E1547" s="248" t="s">
        <v>242</v>
      </c>
      <c r="F1547" s="249" t="s">
        <v>421</v>
      </c>
      <c r="G1547" s="237"/>
      <c r="H1547" s="250">
        <v>86.07</v>
      </c>
      <c r="I1547" s="241"/>
      <c r="J1547" s="237"/>
      <c r="K1547" s="237"/>
      <c r="L1547" s="242"/>
      <c r="M1547" s="243"/>
      <c r="N1547" s="244"/>
      <c r="O1547" s="244"/>
      <c r="P1547" s="244"/>
      <c r="Q1547" s="244"/>
      <c r="R1547" s="244"/>
      <c r="S1547" s="244"/>
      <c r="T1547" s="245"/>
      <c r="AT1547" s="246" t="s">
        <v>417</v>
      </c>
      <c r="AU1547" s="246" t="s">
        <v>87</v>
      </c>
      <c r="AV1547" s="14" t="s">
        <v>415</v>
      </c>
      <c r="AW1547" s="14" t="s">
        <v>43</v>
      </c>
      <c r="AX1547" s="14" t="s">
        <v>23</v>
      </c>
      <c r="AY1547" s="246" t="s">
        <v>406</v>
      </c>
    </row>
    <row r="1548" spans="2:65" s="1" customFormat="1" ht="22.5" customHeight="1" x14ac:dyDescent="0.3">
      <c r="B1548" s="37"/>
      <c r="C1548" s="268" t="s">
        <v>2275</v>
      </c>
      <c r="D1548" s="268" t="s">
        <v>533</v>
      </c>
      <c r="E1548" s="269" t="s">
        <v>2276</v>
      </c>
      <c r="F1548" s="270" t="s">
        <v>2277</v>
      </c>
      <c r="G1548" s="271" t="s">
        <v>1363</v>
      </c>
      <c r="H1548" s="272">
        <v>26.228000000000002</v>
      </c>
      <c r="I1548" s="273"/>
      <c r="J1548" s="274">
        <f>ROUND(I1548*H1548,2)</f>
        <v>0</v>
      </c>
      <c r="K1548" s="270" t="s">
        <v>36</v>
      </c>
      <c r="L1548" s="275"/>
      <c r="M1548" s="276" t="s">
        <v>36</v>
      </c>
      <c r="N1548" s="277" t="s">
        <v>50</v>
      </c>
      <c r="O1548" s="38"/>
      <c r="P1548" s="210">
        <f>O1548*H1548</f>
        <v>0</v>
      </c>
      <c r="Q1548" s="210">
        <v>6.31</v>
      </c>
      <c r="R1548" s="210">
        <f>Q1548*H1548</f>
        <v>165.49868000000001</v>
      </c>
      <c r="S1548" s="210">
        <v>0</v>
      </c>
      <c r="T1548" s="211">
        <f>S1548*H1548</f>
        <v>0</v>
      </c>
      <c r="AR1548" s="19" t="s">
        <v>457</v>
      </c>
      <c r="AT1548" s="19" t="s">
        <v>533</v>
      </c>
      <c r="AU1548" s="19" t="s">
        <v>87</v>
      </c>
      <c r="AY1548" s="19" t="s">
        <v>406</v>
      </c>
      <c r="BE1548" s="212">
        <f>IF(N1548="základní",J1548,0)</f>
        <v>0</v>
      </c>
      <c r="BF1548" s="212">
        <f>IF(N1548="snížená",J1548,0)</f>
        <v>0</v>
      </c>
      <c r="BG1548" s="212">
        <f>IF(N1548="zákl. přenesená",J1548,0)</f>
        <v>0</v>
      </c>
      <c r="BH1548" s="212">
        <f>IF(N1548="sníž. přenesená",J1548,0)</f>
        <v>0</v>
      </c>
      <c r="BI1548" s="212">
        <f>IF(N1548="nulová",J1548,0)</f>
        <v>0</v>
      </c>
      <c r="BJ1548" s="19" t="s">
        <v>23</v>
      </c>
      <c r="BK1548" s="212">
        <f>ROUND(I1548*H1548,2)</f>
        <v>0</v>
      </c>
      <c r="BL1548" s="19" t="s">
        <v>415</v>
      </c>
      <c r="BM1548" s="19" t="s">
        <v>2278</v>
      </c>
    </row>
    <row r="1549" spans="2:65" s="13" customFormat="1" x14ac:dyDescent="0.3">
      <c r="B1549" s="225"/>
      <c r="C1549" s="226"/>
      <c r="D1549" s="247" t="s">
        <v>417</v>
      </c>
      <c r="E1549" s="251" t="s">
        <v>36</v>
      </c>
      <c r="F1549" s="252" t="s">
        <v>2279</v>
      </c>
      <c r="G1549" s="226"/>
      <c r="H1549" s="253">
        <v>26.228000000000002</v>
      </c>
      <c r="I1549" s="230"/>
      <c r="J1549" s="226"/>
      <c r="K1549" s="226"/>
      <c r="L1549" s="231"/>
      <c r="M1549" s="232"/>
      <c r="N1549" s="233"/>
      <c r="O1549" s="233"/>
      <c r="P1549" s="233"/>
      <c r="Q1549" s="233"/>
      <c r="R1549" s="233"/>
      <c r="S1549" s="233"/>
      <c r="T1549" s="234"/>
      <c r="AT1549" s="235" t="s">
        <v>417</v>
      </c>
      <c r="AU1549" s="235" t="s">
        <v>87</v>
      </c>
      <c r="AV1549" s="13" t="s">
        <v>87</v>
      </c>
      <c r="AW1549" s="13" t="s">
        <v>43</v>
      </c>
      <c r="AX1549" s="13" t="s">
        <v>23</v>
      </c>
      <c r="AY1549" s="235" t="s">
        <v>406</v>
      </c>
    </row>
    <row r="1550" spans="2:65" s="1" customFormat="1" ht="31.5" customHeight="1" x14ac:dyDescent="0.3">
      <c r="B1550" s="37"/>
      <c r="C1550" s="268" t="s">
        <v>2280</v>
      </c>
      <c r="D1550" s="268" t="s">
        <v>533</v>
      </c>
      <c r="E1550" s="269" t="s">
        <v>2281</v>
      </c>
      <c r="F1550" s="270" t="s">
        <v>2282</v>
      </c>
      <c r="G1550" s="271" t="s">
        <v>1363</v>
      </c>
      <c r="H1550" s="272">
        <v>8.5449999999999999</v>
      </c>
      <c r="I1550" s="273"/>
      <c r="J1550" s="274">
        <f>ROUND(I1550*H1550,2)</f>
        <v>0</v>
      </c>
      <c r="K1550" s="270" t="s">
        <v>36</v>
      </c>
      <c r="L1550" s="275"/>
      <c r="M1550" s="276" t="s">
        <v>36</v>
      </c>
      <c r="N1550" s="277" t="s">
        <v>50</v>
      </c>
      <c r="O1550" s="38"/>
      <c r="P1550" s="210">
        <f>O1550*H1550</f>
        <v>0</v>
      </c>
      <c r="Q1550" s="210">
        <v>6.09</v>
      </c>
      <c r="R1550" s="210">
        <f>Q1550*H1550</f>
        <v>52.039049999999996</v>
      </c>
      <c r="S1550" s="210">
        <v>0</v>
      </c>
      <c r="T1550" s="211">
        <f>S1550*H1550</f>
        <v>0</v>
      </c>
      <c r="AR1550" s="19" t="s">
        <v>457</v>
      </c>
      <c r="AT1550" s="19" t="s">
        <v>533</v>
      </c>
      <c r="AU1550" s="19" t="s">
        <v>87</v>
      </c>
      <c r="AY1550" s="19" t="s">
        <v>406</v>
      </c>
      <c r="BE1550" s="212">
        <f>IF(N1550="základní",J1550,0)</f>
        <v>0</v>
      </c>
      <c r="BF1550" s="212">
        <f>IF(N1550="snížená",J1550,0)</f>
        <v>0</v>
      </c>
      <c r="BG1550" s="212">
        <f>IF(N1550="zákl. přenesená",J1550,0)</f>
        <v>0</v>
      </c>
      <c r="BH1550" s="212">
        <f>IF(N1550="sníž. přenesená",J1550,0)</f>
        <v>0</v>
      </c>
      <c r="BI1550" s="212">
        <f>IF(N1550="nulová",J1550,0)</f>
        <v>0</v>
      </c>
      <c r="BJ1550" s="19" t="s">
        <v>23</v>
      </c>
      <c r="BK1550" s="212">
        <f>ROUND(I1550*H1550,2)</f>
        <v>0</v>
      </c>
      <c r="BL1550" s="19" t="s">
        <v>415</v>
      </c>
      <c r="BM1550" s="19" t="s">
        <v>2283</v>
      </c>
    </row>
    <row r="1551" spans="2:65" s="13" customFormat="1" x14ac:dyDescent="0.3">
      <c r="B1551" s="225"/>
      <c r="C1551" s="226"/>
      <c r="D1551" s="247" t="s">
        <v>417</v>
      </c>
      <c r="E1551" s="251" t="s">
        <v>36</v>
      </c>
      <c r="F1551" s="252" t="s">
        <v>2284</v>
      </c>
      <c r="G1551" s="226"/>
      <c r="H1551" s="253">
        <v>8.5449999999999999</v>
      </c>
      <c r="I1551" s="230"/>
      <c r="J1551" s="226"/>
      <c r="K1551" s="226"/>
      <c r="L1551" s="231"/>
      <c r="M1551" s="232"/>
      <c r="N1551" s="233"/>
      <c r="O1551" s="233"/>
      <c r="P1551" s="233"/>
      <c r="Q1551" s="233"/>
      <c r="R1551" s="233"/>
      <c r="S1551" s="233"/>
      <c r="T1551" s="234"/>
      <c r="AT1551" s="235" t="s">
        <v>417</v>
      </c>
      <c r="AU1551" s="235" t="s">
        <v>87</v>
      </c>
      <c r="AV1551" s="13" t="s">
        <v>87</v>
      </c>
      <c r="AW1551" s="13" t="s">
        <v>43</v>
      </c>
      <c r="AX1551" s="13" t="s">
        <v>23</v>
      </c>
      <c r="AY1551" s="235" t="s">
        <v>406</v>
      </c>
    </row>
    <row r="1552" spans="2:65" s="1" customFormat="1" ht="31.5" customHeight="1" x14ac:dyDescent="0.3">
      <c r="B1552" s="37"/>
      <c r="C1552" s="201" t="s">
        <v>2285</v>
      </c>
      <c r="D1552" s="201" t="s">
        <v>410</v>
      </c>
      <c r="E1552" s="202" t="s">
        <v>2286</v>
      </c>
      <c r="F1552" s="203" t="s">
        <v>2287</v>
      </c>
      <c r="G1552" s="204" t="s">
        <v>596</v>
      </c>
      <c r="H1552" s="205">
        <v>20.05</v>
      </c>
      <c r="I1552" s="206"/>
      <c r="J1552" s="207">
        <f>ROUND(I1552*H1552,2)</f>
        <v>0</v>
      </c>
      <c r="K1552" s="203" t="s">
        <v>414</v>
      </c>
      <c r="L1552" s="57"/>
      <c r="M1552" s="208" t="s">
        <v>36</v>
      </c>
      <c r="N1552" s="209" t="s">
        <v>50</v>
      </c>
      <c r="O1552" s="38"/>
      <c r="P1552" s="210">
        <f>O1552*H1552</f>
        <v>0</v>
      </c>
      <c r="Q1552" s="210">
        <v>1.1E-4</v>
      </c>
      <c r="R1552" s="210">
        <f>Q1552*H1552</f>
        <v>2.2055E-3</v>
      </c>
      <c r="S1552" s="210">
        <v>0</v>
      </c>
      <c r="T1552" s="211">
        <f>S1552*H1552</f>
        <v>0</v>
      </c>
      <c r="AR1552" s="19" t="s">
        <v>415</v>
      </c>
      <c r="AT1552" s="19" t="s">
        <v>410</v>
      </c>
      <c r="AU1552" s="19" t="s">
        <v>87</v>
      </c>
      <c r="AY1552" s="19" t="s">
        <v>406</v>
      </c>
      <c r="BE1552" s="212">
        <f>IF(N1552="základní",J1552,0)</f>
        <v>0</v>
      </c>
      <c r="BF1552" s="212">
        <f>IF(N1552="snížená",J1552,0)</f>
        <v>0</v>
      </c>
      <c r="BG1552" s="212">
        <f>IF(N1552="zákl. přenesená",J1552,0)</f>
        <v>0</v>
      </c>
      <c r="BH1552" s="212">
        <f>IF(N1552="sníž. přenesená",J1552,0)</f>
        <v>0</v>
      </c>
      <c r="BI1552" s="212">
        <f>IF(N1552="nulová",J1552,0)</f>
        <v>0</v>
      </c>
      <c r="BJ1552" s="19" t="s">
        <v>23</v>
      </c>
      <c r="BK1552" s="212">
        <f>ROUND(I1552*H1552,2)</f>
        <v>0</v>
      </c>
      <c r="BL1552" s="19" t="s">
        <v>415</v>
      </c>
      <c r="BM1552" s="19" t="s">
        <v>2288</v>
      </c>
    </row>
    <row r="1553" spans="2:65" s="12" customFormat="1" x14ac:dyDescent="0.3">
      <c r="B1553" s="213"/>
      <c r="C1553" s="214"/>
      <c r="D1553" s="215" t="s">
        <v>417</v>
      </c>
      <c r="E1553" s="216" t="s">
        <v>36</v>
      </c>
      <c r="F1553" s="217" t="s">
        <v>2289</v>
      </c>
      <c r="G1553" s="214"/>
      <c r="H1553" s="218" t="s">
        <v>36</v>
      </c>
      <c r="I1553" s="219"/>
      <c r="J1553" s="214"/>
      <c r="K1553" s="214"/>
      <c r="L1553" s="220"/>
      <c r="M1553" s="221"/>
      <c r="N1553" s="222"/>
      <c r="O1553" s="222"/>
      <c r="P1553" s="222"/>
      <c r="Q1553" s="222"/>
      <c r="R1553" s="222"/>
      <c r="S1553" s="222"/>
      <c r="T1553" s="223"/>
      <c r="AT1553" s="224" t="s">
        <v>417</v>
      </c>
      <c r="AU1553" s="224" t="s">
        <v>87</v>
      </c>
      <c r="AV1553" s="12" t="s">
        <v>23</v>
      </c>
      <c r="AW1553" s="12" t="s">
        <v>43</v>
      </c>
      <c r="AX1553" s="12" t="s">
        <v>79</v>
      </c>
      <c r="AY1553" s="224" t="s">
        <v>406</v>
      </c>
    </row>
    <row r="1554" spans="2:65" s="13" customFormat="1" x14ac:dyDescent="0.3">
      <c r="B1554" s="225"/>
      <c r="C1554" s="226"/>
      <c r="D1554" s="215" t="s">
        <v>417</v>
      </c>
      <c r="E1554" s="227" t="s">
        <v>36</v>
      </c>
      <c r="F1554" s="228" t="s">
        <v>2290</v>
      </c>
      <c r="G1554" s="226"/>
      <c r="H1554" s="229">
        <v>19.46</v>
      </c>
      <c r="I1554" s="230"/>
      <c r="J1554" s="226"/>
      <c r="K1554" s="226"/>
      <c r="L1554" s="231"/>
      <c r="M1554" s="232"/>
      <c r="N1554" s="233"/>
      <c r="O1554" s="233"/>
      <c r="P1554" s="233"/>
      <c r="Q1554" s="233"/>
      <c r="R1554" s="233"/>
      <c r="S1554" s="233"/>
      <c r="T1554" s="234"/>
      <c r="AT1554" s="235" t="s">
        <v>417</v>
      </c>
      <c r="AU1554" s="235" t="s">
        <v>87</v>
      </c>
      <c r="AV1554" s="13" t="s">
        <v>87</v>
      </c>
      <c r="AW1554" s="13" t="s">
        <v>43</v>
      </c>
      <c r="AX1554" s="13" t="s">
        <v>79</v>
      </c>
      <c r="AY1554" s="235" t="s">
        <v>406</v>
      </c>
    </row>
    <row r="1555" spans="2:65" s="14" customFormat="1" x14ac:dyDescent="0.3">
      <c r="B1555" s="236"/>
      <c r="C1555" s="237"/>
      <c r="D1555" s="215" t="s">
        <v>417</v>
      </c>
      <c r="E1555" s="238" t="s">
        <v>244</v>
      </c>
      <c r="F1555" s="239" t="s">
        <v>421</v>
      </c>
      <c r="G1555" s="237"/>
      <c r="H1555" s="240">
        <v>19.46</v>
      </c>
      <c r="I1555" s="241"/>
      <c r="J1555" s="237"/>
      <c r="K1555" s="237"/>
      <c r="L1555" s="242"/>
      <c r="M1555" s="243"/>
      <c r="N1555" s="244"/>
      <c r="O1555" s="244"/>
      <c r="P1555" s="244"/>
      <c r="Q1555" s="244"/>
      <c r="R1555" s="244"/>
      <c r="S1555" s="244"/>
      <c r="T1555" s="245"/>
      <c r="AT1555" s="246" t="s">
        <v>417</v>
      </c>
      <c r="AU1555" s="246" t="s">
        <v>87</v>
      </c>
      <c r="AV1555" s="14" t="s">
        <v>415</v>
      </c>
      <c r="AW1555" s="14" t="s">
        <v>43</v>
      </c>
      <c r="AX1555" s="14" t="s">
        <v>79</v>
      </c>
      <c r="AY1555" s="246" t="s">
        <v>406</v>
      </c>
    </row>
    <row r="1556" spans="2:65" s="13" customFormat="1" x14ac:dyDescent="0.3">
      <c r="B1556" s="225"/>
      <c r="C1556" s="226"/>
      <c r="D1556" s="215" t="s">
        <v>417</v>
      </c>
      <c r="E1556" s="227" t="s">
        <v>36</v>
      </c>
      <c r="F1556" s="228" t="s">
        <v>2291</v>
      </c>
      <c r="G1556" s="226"/>
      <c r="H1556" s="229">
        <v>20.05</v>
      </c>
      <c r="I1556" s="230"/>
      <c r="J1556" s="226"/>
      <c r="K1556" s="226"/>
      <c r="L1556" s="231"/>
      <c r="M1556" s="232"/>
      <c r="N1556" s="233"/>
      <c r="O1556" s="233"/>
      <c r="P1556" s="233"/>
      <c r="Q1556" s="233"/>
      <c r="R1556" s="233"/>
      <c r="S1556" s="233"/>
      <c r="T1556" s="234"/>
      <c r="AT1556" s="235" t="s">
        <v>417</v>
      </c>
      <c r="AU1556" s="235" t="s">
        <v>87</v>
      </c>
      <c r="AV1556" s="13" t="s">
        <v>87</v>
      </c>
      <c r="AW1556" s="13" t="s">
        <v>43</v>
      </c>
      <c r="AX1556" s="13" t="s">
        <v>79</v>
      </c>
      <c r="AY1556" s="235" t="s">
        <v>406</v>
      </c>
    </row>
    <row r="1557" spans="2:65" s="14" customFormat="1" x14ac:dyDescent="0.3">
      <c r="B1557" s="236"/>
      <c r="C1557" s="237"/>
      <c r="D1557" s="247" t="s">
        <v>417</v>
      </c>
      <c r="E1557" s="248" t="s">
        <v>246</v>
      </c>
      <c r="F1557" s="249" t="s">
        <v>421</v>
      </c>
      <c r="G1557" s="237"/>
      <c r="H1557" s="250">
        <v>20.05</v>
      </c>
      <c r="I1557" s="241"/>
      <c r="J1557" s="237"/>
      <c r="K1557" s="237"/>
      <c r="L1557" s="242"/>
      <c r="M1557" s="243"/>
      <c r="N1557" s="244"/>
      <c r="O1557" s="244"/>
      <c r="P1557" s="244"/>
      <c r="Q1557" s="244"/>
      <c r="R1557" s="244"/>
      <c r="S1557" s="244"/>
      <c r="T1557" s="245"/>
      <c r="AT1557" s="246" t="s">
        <v>417</v>
      </c>
      <c r="AU1557" s="246" t="s">
        <v>87</v>
      </c>
      <c r="AV1557" s="14" t="s">
        <v>415</v>
      </c>
      <c r="AW1557" s="14" t="s">
        <v>43</v>
      </c>
      <c r="AX1557" s="14" t="s">
        <v>23</v>
      </c>
      <c r="AY1557" s="246" t="s">
        <v>406</v>
      </c>
    </row>
    <row r="1558" spans="2:65" s="1" customFormat="1" ht="22.5" customHeight="1" x14ac:dyDescent="0.3">
      <c r="B1558" s="37"/>
      <c r="C1558" s="268" t="s">
        <v>2292</v>
      </c>
      <c r="D1558" s="268" t="s">
        <v>533</v>
      </c>
      <c r="E1558" s="269" t="s">
        <v>2293</v>
      </c>
      <c r="F1558" s="270" t="s">
        <v>2294</v>
      </c>
      <c r="G1558" s="271" t="s">
        <v>596</v>
      </c>
      <c r="H1558" s="272">
        <v>20.350999999999999</v>
      </c>
      <c r="I1558" s="273"/>
      <c r="J1558" s="274">
        <f>ROUND(I1558*H1558,2)</f>
        <v>0</v>
      </c>
      <c r="K1558" s="270" t="s">
        <v>414</v>
      </c>
      <c r="L1558" s="275"/>
      <c r="M1558" s="276" t="s">
        <v>36</v>
      </c>
      <c r="N1558" s="277" t="s">
        <v>50</v>
      </c>
      <c r="O1558" s="38"/>
      <c r="P1558" s="210">
        <f>O1558*H1558</f>
        <v>0</v>
      </c>
      <c r="Q1558" s="210">
        <v>0.13600000000000001</v>
      </c>
      <c r="R1558" s="210">
        <f>Q1558*H1558</f>
        <v>2.7677360000000002</v>
      </c>
      <c r="S1558" s="210">
        <v>0</v>
      </c>
      <c r="T1558" s="211">
        <f>S1558*H1558</f>
        <v>0</v>
      </c>
      <c r="AR1558" s="19" t="s">
        <v>457</v>
      </c>
      <c r="AT1558" s="19" t="s">
        <v>533</v>
      </c>
      <c r="AU1558" s="19" t="s">
        <v>87</v>
      </c>
      <c r="AY1558" s="19" t="s">
        <v>406</v>
      </c>
      <c r="BE1558" s="212">
        <f>IF(N1558="základní",J1558,0)</f>
        <v>0</v>
      </c>
      <c r="BF1558" s="212">
        <f>IF(N1558="snížená",J1558,0)</f>
        <v>0</v>
      </c>
      <c r="BG1558" s="212">
        <f>IF(N1558="zákl. přenesená",J1558,0)</f>
        <v>0</v>
      </c>
      <c r="BH1558" s="212">
        <f>IF(N1558="sníž. přenesená",J1558,0)</f>
        <v>0</v>
      </c>
      <c r="BI1558" s="212">
        <f>IF(N1558="nulová",J1558,0)</f>
        <v>0</v>
      </c>
      <c r="BJ1558" s="19" t="s">
        <v>23</v>
      </c>
      <c r="BK1558" s="212">
        <f>ROUND(I1558*H1558,2)</f>
        <v>0</v>
      </c>
      <c r="BL1558" s="19" t="s">
        <v>415</v>
      </c>
      <c r="BM1558" s="19" t="s">
        <v>2295</v>
      </c>
    </row>
    <row r="1559" spans="2:65" s="13" customFormat="1" x14ac:dyDescent="0.3">
      <c r="B1559" s="225"/>
      <c r="C1559" s="226"/>
      <c r="D1559" s="247" t="s">
        <v>417</v>
      </c>
      <c r="E1559" s="251" t="s">
        <v>36</v>
      </c>
      <c r="F1559" s="252" t="s">
        <v>2296</v>
      </c>
      <c r="G1559" s="226"/>
      <c r="H1559" s="253">
        <v>20.350999999999999</v>
      </c>
      <c r="I1559" s="230"/>
      <c r="J1559" s="226"/>
      <c r="K1559" s="226"/>
      <c r="L1559" s="231"/>
      <c r="M1559" s="232"/>
      <c r="N1559" s="233"/>
      <c r="O1559" s="233"/>
      <c r="P1559" s="233"/>
      <c r="Q1559" s="233"/>
      <c r="R1559" s="233"/>
      <c r="S1559" s="233"/>
      <c r="T1559" s="234"/>
      <c r="AT1559" s="235" t="s">
        <v>417</v>
      </c>
      <c r="AU1559" s="235" t="s">
        <v>87</v>
      </c>
      <c r="AV1559" s="13" t="s">
        <v>87</v>
      </c>
      <c r="AW1559" s="13" t="s">
        <v>43</v>
      </c>
      <c r="AX1559" s="13" t="s">
        <v>23</v>
      </c>
      <c r="AY1559" s="235" t="s">
        <v>406</v>
      </c>
    </row>
    <row r="1560" spans="2:65" s="1" customFormat="1" ht="22.5" customHeight="1" x14ac:dyDescent="0.3">
      <c r="B1560" s="37"/>
      <c r="C1560" s="201" t="s">
        <v>2297</v>
      </c>
      <c r="D1560" s="201" t="s">
        <v>410</v>
      </c>
      <c r="E1560" s="202" t="s">
        <v>2298</v>
      </c>
      <c r="F1560" s="203" t="s">
        <v>2299</v>
      </c>
      <c r="G1560" s="204" t="s">
        <v>1363</v>
      </c>
      <c r="H1560" s="205">
        <v>6</v>
      </c>
      <c r="I1560" s="206"/>
      <c r="J1560" s="207">
        <f>ROUND(I1560*H1560,2)</f>
        <v>0</v>
      </c>
      <c r="K1560" s="203" t="s">
        <v>36</v>
      </c>
      <c r="L1560" s="57"/>
      <c r="M1560" s="208" t="s">
        <v>36</v>
      </c>
      <c r="N1560" s="209" t="s">
        <v>50</v>
      </c>
      <c r="O1560" s="38"/>
      <c r="P1560" s="210">
        <f>O1560*H1560</f>
        <v>0</v>
      </c>
      <c r="Q1560" s="210">
        <v>0</v>
      </c>
      <c r="R1560" s="210">
        <f>Q1560*H1560</f>
        <v>0</v>
      </c>
      <c r="S1560" s="210">
        <v>0</v>
      </c>
      <c r="T1560" s="211">
        <f>S1560*H1560</f>
        <v>0</v>
      </c>
      <c r="AR1560" s="19" t="s">
        <v>415</v>
      </c>
      <c r="AT1560" s="19" t="s">
        <v>410</v>
      </c>
      <c r="AU1560" s="19" t="s">
        <v>87</v>
      </c>
      <c r="AY1560" s="19" t="s">
        <v>406</v>
      </c>
      <c r="BE1560" s="212">
        <f>IF(N1560="základní",J1560,0)</f>
        <v>0</v>
      </c>
      <c r="BF1560" s="212">
        <f>IF(N1560="snížená",J1560,0)</f>
        <v>0</v>
      </c>
      <c r="BG1560" s="212">
        <f>IF(N1560="zákl. přenesená",J1560,0)</f>
        <v>0</v>
      </c>
      <c r="BH1560" s="212">
        <f>IF(N1560="sníž. přenesená",J1560,0)</f>
        <v>0</v>
      </c>
      <c r="BI1560" s="212">
        <f>IF(N1560="nulová",J1560,0)</f>
        <v>0</v>
      </c>
      <c r="BJ1560" s="19" t="s">
        <v>23</v>
      </c>
      <c r="BK1560" s="212">
        <f>ROUND(I1560*H1560,2)</f>
        <v>0</v>
      </c>
      <c r="BL1560" s="19" t="s">
        <v>415</v>
      </c>
      <c r="BM1560" s="19" t="s">
        <v>2300</v>
      </c>
    </row>
    <row r="1561" spans="2:65" s="1" customFormat="1" ht="22.5" customHeight="1" x14ac:dyDescent="0.3">
      <c r="B1561" s="37"/>
      <c r="C1561" s="201" t="s">
        <v>2301</v>
      </c>
      <c r="D1561" s="201" t="s">
        <v>410</v>
      </c>
      <c r="E1561" s="202" t="s">
        <v>2302</v>
      </c>
      <c r="F1561" s="203" t="s">
        <v>2303</v>
      </c>
      <c r="G1561" s="204" t="s">
        <v>413</v>
      </c>
      <c r="H1561" s="205">
        <v>26.010999999999999</v>
      </c>
      <c r="I1561" s="206"/>
      <c r="J1561" s="207">
        <f>ROUND(I1561*H1561,2)</f>
        <v>0</v>
      </c>
      <c r="K1561" s="203" t="s">
        <v>36</v>
      </c>
      <c r="L1561" s="57"/>
      <c r="M1561" s="208" t="s">
        <v>36</v>
      </c>
      <c r="N1561" s="209" t="s">
        <v>50</v>
      </c>
      <c r="O1561" s="38"/>
      <c r="P1561" s="210">
        <f>O1561*H1561</f>
        <v>0</v>
      </c>
      <c r="Q1561" s="210">
        <v>0</v>
      </c>
      <c r="R1561" s="210">
        <f>Q1561*H1561</f>
        <v>0</v>
      </c>
      <c r="S1561" s="210">
        <v>0</v>
      </c>
      <c r="T1561" s="211">
        <f>S1561*H1561</f>
        <v>0</v>
      </c>
      <c r="AR1561" s="19" t="s">
        <v>415</v>
      </c>
      <c r="AT1561" s="19" t="s">
        <v>410</v>
      </c>
      <c r="AU1561" s="19" t="s">
        <v>87</v>
      </c>
      <c r="AY1561" s="19" t="s">
        <v>406</v>
      </c>
      <c r="BE1561" s="212">
        <f>IF(N1561="základní",J1561,0)</f>
        <v>0</v>
      </c>
      <c r="BF1561" s="212">
        <f>IF(N1561="snížená",J1561,0)</f>
        <v>0</v>
      </c>
      <c r="BG1561" s="212">
        <f>IF(N1561="zákl. přenesená",J1561,0)</f>
        <v>0</v>
      </c>
      <c r="BH1561" s="212">
        <f>IF(N1561="sníž. přenesená",J1561,0)</f>
        <v>0</v>
      </c>
      <c r="BI1561" s="212">
        <f>IF(N1561="nulová",J1561,0)</f>
        <v>0</v>
      </c>
      <c r="BJ1561" s="19" t="s">
        <v>23</v>
      </c>
      <c r="BK1561" s="212">
        <f>ROUND(I1561*H1561,2)</f>
        <v>0</v>
      </c>
      <c r="BL1561" s="19" t="s">
        <v>415</v>
      </c>
      <c r="BM1561" s="19" t="s">
        <v>2304</v>
      </c>
    </row>
    <row r="1562" spans="2:65" s="12" customFormat="1" x14ac:dyDescent="0.3">
      <c r="B1562" s="213"/>
      <c r="C1562" s="214"/>
      <c r="D1562" s="215" t="s">
        <v>417</v>
      </c>
      <c r="E1562" s="216" t="s">
        <v>36</v>
      </c>
      <c r="F1562" s="217" t="s">
        <v>1910</v>
      </c>
      <c r="G1562" s="214"/>
      <c r="H1562" s="218" t="s">
        <v>36</v>
      </c>
      <c r="I1562" s="219"/>
      <c r="J1562" s="214"/>
      <c r="K1562" s="214"/>
      <c r="L1562" s="220"/>
      <c r="M1562" s="221"/>
      <c r="N1562" s="222"/>
      <c r="O1562" s="222"/>
      <c r="P1562" s="222"/>
      <c r="Q1562" s="222"/>
      <c r="R1562" s="222"/>
      <c r="S1562" s="222"/>
      <c r="T1562" s="223"/>
      <c r="AT1562" s="224" t="s">
        <v>417</v>
      </c>
      <c r="AU1562" s="224" t="s">
        <v>87</v>
      </c>
      <c r="AV1562" s="12" t="s">
        <v>23</v>
      </c>
      <c r="AW1562" s="12" t="s">
        <v>43</v>
      </c>
      <c r="AX1562" s="12" t="s">
        <v>79</v>
      </c>
      <c r="AY1562" s="224" t="s">
        <v>406</v>
      </c>
    </row>
    <row r="1563" spans="2:65" s="13" customFormat="1" x14ac:dyDescent="0.3">
      <c r="B1563" s="225"/>
      <c r="C1563" s="226"/>
      <c r="D1563" s="215" t="s">
        <v>417</v>
      </c>
      <c r="E1563" s="227" t="s">
        <v>36</v>
      </c>
      <c r="F1563" s="228" t="s">
        <v>2305</v>
      </c>
      <c r="G1563" s="226"/>
      <c r="H1563" s="229">
        <v>13.532999999999999</v>
      </c>
      <c r="I1563" s="230"/>
      <c r="J1563" s="226"/>
      <c r="K1563" s="226"/>
      <c r="L1563" s="231"/>
      <c r="M1563" s="232"/>
      <c r="N1563" s="233"/>
      <c r="O1563" s="233"/>
      <c r="P1563" s="233"/>
      <c r="Q1563" s="233"/>
      <c r="R1563" s="233"/>
      <c r="S1563" s="233"/>
      <c r="T1563" s="234"/>
      <c r="AT1563" s="235" t="s">
        <v>417</v>
      </c>
      <c r="AU1563" s="235" t="s">
        <v>87</v>
      </c>
      <c r="AV1563" s="13" t="s">
        <v>87</v>
      </c>
      <c r="AW1563" s="13" t="s">
        <v>43</v>
      </c>
      <c r="AX1563" s="13" t="s">
        <v>79</v>
      </c>
      <c r="AY1563" s="235" t="s">
        <v>406</v>
      </c>
    </row>
    <row r="1564" spans="2:65" s="13" customFormat="1" x14ac:dyDescent="0.3">
      <c r="B1564" s="225"/>
      <c r="C1564" s="226"/>
      <c r="D1564" s="215" t="s">
        <v>417</v>
      </c>
      <c r="E1564" s="227" t="s">
        <v>36</v>
      </c>
      <c r="F1564" s="228" t="s">
        <v>2306</v>
      </c>
      <c r="G1564" s="226"/>
      <c r="H1564" s="229">
        <v>3.7480000000000002</v>
      </c>
      <c r="I1564" s="230"/>
      <c r="J1564" s="226"/>
      <c r="K1564" s="226"/>
      <c r="L1564" s="231"/>
      <c r="M1564" s="232"/>
      <c r="N1564" s="233"/>
      <c r="O1564" s="233"/>
      <c r="P1564" s="233"/>
      <c r="Q1564" s="233"/>
      <c r="R1564" s="233"/>
      <c r="S1564" s="233"/>
      <c r="T1564" s="234"/>
      <c r="AT1564" s="235" t="s">
        <v>417</v>
      </c>
      <c r="AU1564" s="235" t="s">
        <v>87</v>
      </c>
      <c r="AV1564" s="13" t="s">
        <v>87</v>
      </c>
      <c r="AW1564" s="13" t="s">
        <v>43</v>
      </c>
      <c r="AX1564" s="13" t="s">
        <v>79</v>
      </c>
      <c r="AY1564" s="235" t="s">
        <v>406</v>
      </c>
    </row>
    <row r="1565" spans="2:65" s="13" customFormat="1" x14ac:dyDescent="0.3">
      <c r="B1565" s="225"/>
      <c r="C1565" s="226"/>
      <c r="D1565" s="215" t="s">
        <v>417</v>
      </c>
      <c r="E1565" s="227" t="s">
        <v>36</v>
      </c>
      <c r="F1565" s="228" t="s">
        <v>2307</v>
      </c>
      <c r="G1565" s="226"/>
      <c r="H1565" s="229">
        <v>1.006</v>
      </c>
      <c r="I1565" s="230"/>
      <c r="J1565" s="226"/>
      <c r="K1565" s="226"/>
      <c r="L1565" s="231"/>
      <c r="M1565" s="232"/>
      <c r="N1565" s="233"/>
      <c r="O1565" s="233"/>
      <c r="P1565" s="233"/>
      <c r="Q1565" s="233"/>
      <c r="R1565" s="233"/>
      <c r="S1565" s="233"/>
      <c r="T1565" s="234"/>
      <c r="AT1565" s="235" t="s">
        <v>417</v>
      </c>
      <c r="AU1565" s="235" t="s">
        <v>87</v>
      </c>
      <c r="AV1565" s="13" t="s">
        <v>87</v>
      </c>
      <c r="AW1565" s="13" t="s">
        <v>43</v>
      </c>
      <c r="AX1565" s="13" t="s">
        <v>79</v>
      </c>
      <c r="AY1565" s="235" t="s">
        <v>406</v>
      </c>
    </row>
    <row r="1566" spans="2:65" s="13" customFormat="1" x14ac:dyDescent="0.3">
      <c r="B1566" s="225"/>
      <c r="C1566" s="226"/>
      <c r="D1566" s="215" t="s">
        <v>417</v>
      </c>
      <c r="E1566" s="227" t="s">
        <v>36</v>
      </c>
      <c r="F1566" s="228" t="s">
        <v>2308</v>
      </c>
      <c r="G1566" s="226"/>
      <c r="H1566" s="229">
        <v>3.8620000000000001</v>
      </c>
      <c r="I1566" s="230"/>
      <c r="J1566" s="226"/>
      <c r="K1566" s="226"/>
      <c r="L1566" s="231"/>
      <c r="M1566" s="232"/>
      <c r="N1566" s="233"/>
      <c r="O1566" s="233"/>
      <c r="P1566" s="233"/>
      <c r="Q1566" s="233"/>
      <c r="R1566" s="233"/>
      <c r="S1566" s="233"/>
      <c r="T1566" s="234"/>
      <c r="AT1566" s="235" t="s">
        <v>417</v>
      </c>
      <c r="AU1566" s="235" t="s">
        <v>87</v>
      </c>
      <c r="AV1566" s="13" t="s">
        <v>87</v>
      </c>
      <c r="AW1566" s="13" t="s">
        <v>43</v>
      </c>
      <c r="AX1566" s="13" t="s">
        <v>79</v>
      </c>
      <c r="AY1566" s="235" t="s">
        <v>406</v>
      </c>
    </row>
    <row r="1567" spans="2:65" s="13" customFormat="1" x14ac:dyDescent="0.3">
      <c r="B1567" s="225"/>
      <c r="C1567" s="226"/>
      <c r="D1567" s="215" t="s">
        <v>417</v>
      </c>
      <c r="E1567" s="227" t="s">
        <v>36</v>
      </c>
      <c r="F1567" s="228" t="s">
        <v>2309</v>
      </c>
      <c r="G1567" s="226"/>
      <c r="H1567" s="229">
        <v>3.8620000000000001</v>
      </c>
      <c r="I1567" s="230"/>
      <c r="J1567" s="226"/>
      <c r="K1567" s="226"/>
      <c r="L1567" s="231"/>
      <c r="M1567" s="232"/>
      <c r="N1567" s="233"/>
      <c r="O1567" s="233"/>
      <c r="P1567" s="233"/>
      <c r="Q1567" s="233"/>
      <c r="R1567" s="233"/>
      <c r="S1567" s="233"/>
      <c r="T1567" s="234"/>
      <c r="AT1567" s="235" t="s">
        <v>417</v>
      </c>
      <c r="AU1567" s="235" t="s">
        <v>87</v>
      </c>
      <c r="AV1567" s="13" t="s">
        <v>87</v>
      </c>
      <c r="AW1567" s="13" t="s">
        <v>43</v>
      </c>
      <c r="AX1567" s="13" t="s">
        <v>79</v>
      </c>
      <c r="AY1567" s="235" t="s">
        <v>406</v>
      </c>
    </row>
    <row r="1568" spans="2:65" s="14" customFormat="1" x14ac:dyDescent="0.3">
      <c r="B1568" s="236"/>
      <c r="C1568" s="237"/>
      <c r="D1568" s="247" t="s">
        <v>417</v>
      </c>
      <c r="E1568" s="248" t="s">
        <v>36</v>
      </c>
      <c r="F1568" s="249" t="s">
        <v>421</v>
      </c>
      <c r="G1568" s="237"/>
      <c r="H1568" s="250">
        <v>26.010999999999999</v>
      </c>
      <c r="I1568" s="241"/>
      <c r="J1568" s="237"/>
      <c r="K1568" s="237"/>
      <c r="L1568" s="242"/>
      <c r="M1568" s="243"/>
      <c r="N1568" s="244"/>
      <c r="O1568" s="244"/>
      <c r="P1568" s="244"/>
      <c r="Q1568" s="244"/>
      <c r="R1568" s="244"/>
      <c r="S1568" s="244"/>
      <c r="T1568" s="245"/>
      <c r="AT1568" s="246" t="s">
        <v>417</v>
      </c>
      <c r="AU1568" s="246" t="s">
        <v>87</v>
      </c>
      <c r="AV1568" s="14" t="s">
        <v>415</v>
      </c>
      <c r="AW1568" s="14" t="s">
        <v>43</v>
      </c>
      <c r="AX1568" s="14" t="s">
        <v>23</v>
      </c>
      <c r="AY1568" s="246" t="s">
        <v>406</v>
      </c>
    </row>
    <row r="1569" spans="2:65" s="1" customFormat="1" ht="22.5" customHeight="1" x14ac:dyDescent="0.3">
      <c r="B1569" s="37"/>
      <c r="C1569" s="201" t="s">
        <v>2310</v>
      </c>
      <c r="D1569" s="201" t="s">
        <v>410</v>
      </c>
      <c r="E1569" s="202" t="s">
        <v>2311</v>
      </c>
      <c r="F1569" s="203" t="s">
        <v>2312</v>
      </c>
      <c r="G1569" s="204" t="s">
        <v>413</v>
      </c>
      <c r="H1569" s="205">
        <v>97.015000000000001</v>
      </c>
      <c r="I1569" s="206"/>
      <c r="J1569" s="207">
        <f>ROUND(I1569*H1569,2)</f>
        <v>0</v>
      </c>
      <c r="K1569" s="203" t="s">
        <v>36</v>
      </c>
      <c r="L1569" s="57"/>
      <c r="M1569" s="208" t="s">
        <v>36</v>
      </c>
      <c r="N1569" s="209" t="s">
        <v>50</v>
      </c>
      <c r="O1569" s="38"/>
      <c r="P1569" s="210">
        <f>O1569*H1569</f>
        <v>0</v>
      </c>
      <c r="Q1569" s="210">
        <v>0</v>
      </c>
      <c r="R1569" s="210">
        <f>Q1569*H1569</f>
        <v>0</v>
      </c>
      <c r="S1569" s="210">
        <v>0</v>
      </c>
      <c r="T1569" s="211">
        <f>S1569*H1569</f>
        <v>0</v>
      </c>
      <c r="AR1569" s="19" t="s">
        <v>415</v>
      </c>
      <c r="AT1569" s="19" t="s">
        <v>410</v>
      </c>
      <c r="AU1569" s="19" t="s">
        <v>87</v>
      </c>
      <c r="AY1569" s="19" t="s">
        <v>406</v>
      </c>
      <c r="BE1569" s="212">
        <f>IF(N1569="základní",J1569,0)</f>
        <v>0</v>
      </c>
      <c r="BF1569" s="212">
        <f>IF(N1569="snížená",J1569,0)</f>
        <v>0</v>
      </c>
      <c r="BG1569" s="212">
        <f>IF(N1569="zákl. přenesená",J1569,0)</f>
        <v>0</v>
      </c>
      <c r="BH1569" s="212">
        <f>IF(N1569="sníž. přenesená",J1569,0)</f>
        <v>0</v>
      </c>
      <c r="BI1569" s="212">
        <f>IF(N1569="nulová",J1569,0)</f>
        <v>0</v>
      </c>
      <c r="BJ1569" s="19" t="s">
        <v>23</v>
      </c>
      <c r="BK1569" s="212">
        <f>ROUND(I1569*H1569,2)</f>
        <v>0</v>
      </c>
      <c r="BL1569" s="19" t="s">
        <v>415</v>
      </c>
      <c r="BM1569" s="19" t="s">
        <v>2313</v>
      </c>
    </row>
    <row r="1570" spans="2:65" s="12" customFormat="1" x14ac:dyDescent="0.3">
      <c r="B1570" s="213"/>
      <c r="C1570" s="214"/>
      <c r="D1570" s="215" t="s">
        <v>417</v>
      </c>
      <c r="E1570" s="216" t="s">
        <v>36</v>
      </c>
      <c r="F1570" s="217" t="s">
        <v>1910</v>
      </c>
      <c r="G1570" s="214"/>
      <c r="H1570" s="218" t="s">
        <v>36</v>
      </c>
      <c r="I1570" s="219"/>
      <c r="J1570" s="214"/>
      <c r="K1570" s="214"/>
      <c r="L1570" s="220"/>
      <c r="M1570" s="221"/>
      <c r="N1570" s="222"/>
      <c r="O1570" s="222"/>
      <c r="P1570" s="222"/>
      <c r="Q1570" s="222"/>
      <c r="R1570" s="222"/>
      <c r="S1570" s="222"/>
      <c r="T1570" s="223"/>
      <c r="AT1570" s="224" t="s">
        <v>417</v>
      </c>
      <c r="AU1570" s="224" t="s">
        <v>87</v>
      </c>
      <c r="AV1570" s="12" t="s">
        <v>23</v>
      </c>
      <c r="AW1570" s="12" t="s">
        <v>43</v>
      </c>
      <c r="AX1570" s="12" t="s">
        <v>79</v>
      </c>
      <c r="AY1570" s="224" t="s">
        <v>406</v>
      </c>
    </row>
    <row r="1571" spans="2:65" s="12" customFormat="1" x14ac:dyDescent="0.3">
      <c r="B1571" s="213"/>
      <c r="C1571" s="214"/>
      <c r="D1571" s="215" t="s">
        <v>417</v>
      </c>
      <c r="E1571" s="216" t="s">
        <v>36</v>
      </c>
      <c r="F1571" s="217" t="s">
        <v>2314</v>
      </c>
      <c r="G1571" s="214"/>
      <c r="H1571" s="218" t="s">
        <v>36</v>
      </c>
      <c r="I1571" s="219"/>
      <c r="J1571" s="214"/>
      <c r="K1571" s="214"/>
      <c r="L1571" s="220"/>
      <c r="M1571" s="221"/>
      <c r="N1571" s="222"/>
      <c r="O1571" s="222"/>
      <c r="P1571" s="222"/>
      <c r="Q1571" s="222"/>
      <c r="R1571" s="222"/>
      <c r="S1571" s="222"/>
      <c r="T1571" s="223"/>
      <c r="AT1571" s="224" t="s">
        <v>417</v>
      </c>
      <c r="AU1571" s="224" t="s">
        <v>87</v>
      </c>
      <c r="AV1571" s="12" t="s">
        <v>23</v>
      </c>
      <c r="AW1571" s="12" t="s">
        <v>43</v>
      </c>
      <c r="AX1571" s="12" t="s">
        <v>79</v>
      </c>
      <c r="AY1571" s="224" t="s">
        <v>406</v>
      </c>
    </row>
    <row r="1572" spans="2:65" s="13" customFormat="1" x14ac:dyDescent="0.3">
      <c r="B1572" s="225"/>
      <c r="C1572" s="226"/>
      <c r="D1572" s="215" t="s">
        <v>417</v>
      </c>
      <c r="E1572" s="227" t="s">
        <v>36</v>
      </c>
      <c r="F1572" s="228" t="s">
        <v>2315</v>
      </c>
      <c r="G1572" s="226"/>
      <c r="H1572" s="229">
        <v>45.637</v>
      </c>
      <c r="I1572" s="230"/>
      <c r="J1572" s="226"/>
      <c r="K1572" s="226"/>
      <c r="L1572" s="231"/>
      <c r="M1572" s="232"/>
      <c r="N1572" s="233"/>
      <c r="O1572" s="233"/>
      <c r="P1572" s="233"/>
      <c r="Q1572" s="233"/>
      <c r="R1572" s="233"/>
      <c r="S1572" s="233"/>
      <c r="T1572" s="234"/>
      <c r="AT1572" s="235" t="s">
        <v>417</v>
      </c>
      <c r="AU1572" s="235" t="s">
        <v>87</v>
      </c>
      <c r="AV1572" s="13" t="s">
        <v>87</v>
      </c>
      <c r="AW1572" s="13" t="s">
        <v>43</v>
      </c>
      <c r="AX1572" s="13" t="s">
        <v>79</v>
      </c>
      <c r="AY1572" s="235" t="s">
        <v>406</v>
      </c>
    </row>
    <row r="1573" spans="2:65" s="13" customFormat="1" x14ac:dyDescent="0.3">
      <c r="B1573" s="225"/>
      <c r="C1573" s="226"/>
      <c r="D1573" s="215" t="s">
        <v>417</v>
      </c>
      <c r="E1573" s="227" t="s">
        <v>36</v>
      </c>
      <c r="F1573" s="228" t="s">
        <v>2316</v>
      </c>
      <c r="G1573" s="226"/>
      <c r="H1573" s="229">
        <v>-0.70299999999999996</v>
      </c>
      <c r="I1573" s="230"/>
      <c r="J1573" s="226"/>
      <c r="K1573" s="226"/>
      <c r="L1573" s="231"/>
      <c r="M1573" s="232"/>
      <c r="N1573" s="233"/>
      <c r="O1573" s="233"/>
      <c r="P1573" s="233"/>
      <c r="Q1573" s="233"/>
      <c r="R1573" s="233"/>
      <c r="S1573" s="233"/>
      <c r="T1573" s="234"/>
      <c r="AT1573" s="235" t="s">
        <v>417</v>
      </c>
      <c r="AU1573" s="235" t="s">
        <v>87</v>
      </c>
      <c r="AV1573" s="13" t="s">
        <v>87</v>
      </c>
      <c r="AW1573" s="13" t="s">
        <v>43</v>
      </c>
      <c r="AX1573" s="13" t="s">
        <v>79</v>
      </c>
      <c r="AY1573" s="235" t="s">
        <v>406</v>
      </c>
    </row>
    <row r="1574" spans="2:65" s="13" customFormat="1" x14ac:dyDescent="0.3">
      <c r="B1574" s="225"/>
      <c r="C1574" s="226"/>
      <c r="D1574" s="215" t="s">
        <v>417</v>
      </c>
      <c r="E1574" s="227" t="s">
        <v>36</v>
      </c>
      <c r="F1574" s="228" t="s">
        <v>2317</v>
      </c>
      <c r="G1574" s="226"/>
      <c r="H1574" s="229">
        <v>-2.7189999999999999</v>
      </c>
      <c r="I1574" s="230"/>
      <c r="J1574" s="226"/>
      <c r="K1574" s="226"/>
      <c r="L1574" s="231"/>
      <c r="M1574" s="232"/>
      <c r="N1574" s="233"/>
      <c r="O1574" s="233"/>
      <c r="P1574" s="233"/>
      <c r="Q1574" s="233"/>
      <c r="R1574" s="233"/>
      <c r="S1574" s="233"/>
      <c r="T1574" s="234"/>
      <c r="AT1574" s="235" t="s">
        <v>417</v>
      </c>
      <c r="AU1574" s="235" t="s">
        <v>87</v>
      </c>
      <c r="AV1574" s="13" t="s">
        <v>87</v>
      </c>
      <c r="AW1574" s="13" t="s">
        <v>43</v>
      </c>
      <c r="AX1574" s="13" t="s">
        <v>79</v>
      </c>
      <c r="AY1574" s="235" t="s">
        <v>406</v>
      </c>
    </row>
    <row r="1575" spans="2:65" s="13" customFormat="1" x14ac:dyDescent="0.3">
      <c r="B1575" s="225"/>
      <c r="C1575" s="226"/>
      <c r="D1575" s="215" t="s">
        <v>417</v>
      </c>
      <c r="E1575" s="227" t="s">
        <v>36</v>
      </c>
      <c r="F1575" s="228" t="s">
        <v>2318</v>
      </c>
      <c r="G1575" s="226"/>
      <c r="H1575" s="229">
        <v>-2.073</v>
      </c>
      <c r="I1575" s="230"/>
      <c r="J1575" s="226"/>
      <c r="K1575" s="226"/>
      <c r="L1575" s="231"/>
      <c r="M1575" s="232"/>
      <c r="N1575" s="233"/>
      <c r="O1575" s="233"/>
      <c r="P1575" s="233"/>
      <c r="Q1575" s="233"/>
      <c r="R1575" s="233"/>
      <c r="S1575" s="233"/>
      <c r="T1575" s="234"/>
      <c r="AT1575" s="235" t="s">
        <v>417</v>
      </c>
      <c r="AU1575" s="235" t="s">
        <v>87</v>
      </c>
      <c r="AV1575" s="13" t="s">
        <v>87</v>
      </c>
      <c r="AW1575" s="13" t="s">
        <v>43</v>
      </c>
      <c r="AX1575" s="13" t="s">
        <v>79</v>
      </c>
      <c r="AY1575" s="235" t="s">
        <v>406</v>
      </c>
    </row>
    <row r="1576" spans="2:65" s="13" customFormat="1" x14ac:dyDescent="0.3">
      <c r="B1576" s="225"/>
      <c r="C1576" s="226"/>
      <c r="D1576" s="215" t="s">
        <v>417</v>
      </c>
      <c r="E1576" s="227" t="s">
        <v>36</v>
      </c>
      <c r="F1576" s="228" t="s">
        <v>2319</v>
      </c>
      <c r="G1576" s="226"/>
      <c r="H1576" s="229">
        <v>2.9670000000000001</v>
      </c>
      <c r="I1576" s="230"/>
      <c r="J1576" s="226"/>
      <c r="K1576" s="226"/>
      <c r="L1576" s="231"/>
      <c r="M1576" s="232"/>
      <c r="N1576" s="233"/>
      <c r="O1576" s="233"/>
      <c r="P1576" s="233"/>
      <c r="Q1576" s="233"/>
      <c r="R1576" s="233"/>
      <c r="S1576" s="233"/>
      <c r="T1576" s="234"/>
      <c r="AT1576" s="235" t="s">
        <v>417</v>
      </c>
      <c r="AU1576" s="235" t="s">
        <v>87</v>
      </c>
      <c r="AV1576" s="13" t="s">
        <v>87</v>
      </c>
      <c r="AW1576" s="13" t="s">
        <v>43</v>
      </c>
      <c r="AX1576" s="13" t="s">
        <v>79</v>
      </c>
      <c r="AY1576" s="235" t="s">
        <v>406</v>
      </c>
    </row>
    <row r="1577" spans="2:65" s="12" customFormat="1" x14ac:dyDescent="0.3">
      <c r="B1577" s="213"/>
      <c r="C1577" s="214"/>
      <c r="D1577" s="215" t="s">
        <v>417</v>
      </c>
      <c r="E1577" s="216" t="s">
        <v>36</v>
      </c>
      <c r="F1577" s="217" t="s">
        <v>822</v>
      </c>
      <c r="G1577" s="214"/>
      <c r="H1577" s="218" t="s">
        <v>36</v>
      </c>
      <c r="I1577" s="219"/>
      <c r="J1577" s="214"/>
      <c r="K1577" s="214"/>
      <c r="L1577" s="220"/>
      <c r="M1577" s="221"/>
      <c r="N1577" s="222"/>
      <c r="O1577" s="222"/>
      <c r="P1577" s="222"/>
      <c r="Q1577" s="222"/>
      <c r="R1577" s="222"/>
      <c r="S1577" s="222"/>
      <c r="T1577" s="223"/>
      <c r="AT1577" s="224" t="s">
        <v>417</v>
      </c>
      <c r="AU1577" s="224" t="s">
        <v>87</v>
      </c>
      <c r="AV1577" s="12" t="s">
        <v>23</v>
      </c>
      <c r="AW1577" s="12" t="s">
        <v>43</v>
      </c>
      <c r="AX1577" s="12" t="s">
        <v>79</v>
      </c>
      <c r="AY1577" s="224" t="s">
        <v>406</v>
      </c>
    </row>
    <row r="1578" spans="2:65" s="13" customFormat="1" x14ac:dyDescent="0.3">
      <c r="B1578" s="225"/>
      <c r="C1578" s="226"/>
      <c r="D1578" s="215" t="s">
        <v>417</v>
      </c>
      <c r="E1578" s="227" t="s">
        <v>36</v>
      </c>
      <c r="F1578" s="228" t="s">
        <v>2320</v>
      </c>
      <c r="G1578" s="226"/>
      <c r="H1578" s="229">
        <v>20.236999999999998</v>
      </c>
      <c r="I1578" s="230"/>
      <c r="J1578" s="226"/>
      <c r="K1578" s="226"/>
      <c r="L1578" s="231"/>
      <c r="M1578" s="232"/>
      <c r="N1578" s="233"/>
      <c r="O1578" s="233"/>
      <c r="P1578" s="233"/>
      <c r="Q1578" s="233"/>
      <c r="R1578" s="233"/>
      <c r="S1578" s="233"/>
      <c r="T1578" s="234"/>
      <c r="AT1578" s="235" t="s">
        <v>417</v>
      </c>
      <c r="AU1578" s="235" t="s">
        <v>87</v>
      </c>
      <c r="AV1578" s="13" t="s">
        <v>87</v>
      </c>
      <c r="AW1578" s="13" t="s">
        <v>43</v>
      </c>
      <c r="AX1578" s="13" t="s">
        <v>79</v>
      </c>
      <c r="AY1578" s="235" t="s">
        <v>406</v>
      </c>
    </row>
    <row r="1579" spans="2:65" s="13" customFormat="1" x14ac:dyDescent="0.3">
      <c r="B1579" s="225"/>
      <c r="C1579" s="226"/>
      <c r="D1579" s="215" t="s">
        <v>417</v>
      </c>
      <c r="E1579" s="227" t="s">
        <v>36</v>
      </c>
      <c r="F1579" s="228" t="s">
        <v>2321</v>
      </c>
      <c r="G1579" s="226"/>
      <c r="H1579" s="229">
        <v>-3.45</v>
      </c>
      <c r="I1579" s="230"/>
      <c r="J1579" s="226"/>
      <c r="K1579" s="226"/>
      <c r="L1579" s="231"/>
      <c r="M1579" s="232"/>
      <c r="N1579" s="233"/>
      <c r="O1579" s="233"/>
      <c r="P1579" s="233"/>
      <c r="Q1579" s="233"/>
      <c r="R1579" s="233"/>
      <c r="S1579" s="233"/>
      <c r="T1579" s="234"/>
      <c r="AT1579" s="235" t="s">
        <v>417</v>
      </c>
      <c r="AU1579" s="235" t="s">
        <v>87</v>
      </c>
      <c r="AV1579" s="13" t="s">
        <v>87</v>
      </c>
      <c r="AW1579" s="13" t="s">
        <v>43</v>
      </c>
      <c r="AX1579" s="13" t="s">
        <v>79</v>
      </c>
      <c r="AY1579" s="235" t="s">
        <v>406</v>
      </c>
    </row>
    <row r="1580" spans="2:65" s="13" customFormat="1" x14ac:dyDescent="0.3">
      <c r="B1580" s="225"/>
      <c r="C1580" s="226"/>
      <c r="D1580" s="215" t="s">
        <v>417</v>
      </c>
      <c r="E1580" s="227" t="s">
        <v>36</v>
      </c>
      <c r="F1580" s="228" t="s">
        <v>2322</v>
      </c>
      <c r="G1580" s="226"/>
      <c r="H1580" s="229">
        <v>-0.113</v>
      </c>
      <c r="I1580" s="230"/>
      <c r="J1580" s="226"/>
      <c r="K1580" s="226"/>
      <c r="L1580" s="231"/>
      <c r="M1580" s="232"/>
      <c r="N1580" s="233"/>
      <c r="O1580" s="233"/>
      <c r="P1580" s="233"/>
      <c r="Q1580" s="233"/>
      <c r="R1580" s="233"/>
      <c r="S1580" s="233"/>
      <c r="T1580" s="234"/>
      <c r="AT1580" s="235" t="s">
        <v>417</v>
      </c>
      <c r="AU1580" s="235" t="s">
        <v>87</v>
      </c>
      <c r="AV1580" s="13" t="s">
        <v>87</v>
      </c>
      <c r="AW1580" s="13" t="s">
        <v>43</v>
      </c>
      <c r="AX1580" s="13" t="s">
        <v>79</v>
      </c>
      <c r="AY1580" s="235" t="s">
        <v>406</v>
      </c>
    </row>
    <row r="1581" spans="2:65" s="13" customFormat="1" x14ac:dyDescent="0.3">
      <c r="B1581" s="225"/>
      <c r="C1581" s="226"/>
      <c r="D1581" s="215" t="s">
        <v>417</v>
      </c>
      <c r="E1581" s="227" t="s">
        <v>36</v>
      </c>
      <c r="F1581" s="228" t="s">
        <v>2323</v>
      </c>
      <c r="G1581" s="226"/>
      <c r="H1581" s="229">
        <v>1.149</v>
      </c>
      <c r="I1581" s="230"/>
      <c r="J1581" s="226"/>
      <c r="K1581" s="226"/>
      <c r="L1581" s="231"/>
      <c r="M1581" s="232"/>
      <c r="N1581" s="233"/>
      <c r="O1581" s="233"/>
      <c r="P1581" s="233"/>
      <c r="Q1581" s="233"/>
      <c r="R1581" s="233"/>
      <c r="S1581" s="233"/>
      <c r="T1581" s="234"/>
      <c r="AT1581" s="235" t="s">
        <v>417</v>
      </c>
      <c r="AU1581" s="235" t="s">
        <v>87</v>
      </c>
      <c r="AV1581" s="13" t="s">
        <v>87</v>
      </c>
      <c r="AW1581" s="13" t="s">
        <v>43</v>
      </c>
      <c r="AX1581" s="13" t="s">
        <v>79</v>
      </c>
      <c r="AY1581" s="235" t="s">
        <v>406</v>
      </c>
    </row>
    <row r="1582" spans="2:65" s="12" customFormat="1" x14ac:dyDescent="0.3">
      <c r="B1582" s="213"/>
      <c r="C1582" s="214"/>
      <c r="D1582" s="215" t="s">
        <v>417</v>
      </c>
      <c r="E1582" s="216" t="s">
        <v>36</v>
      </c>
      <c r="F1582" s="217" t="s">
        <v>2324</v>
      </c>
      <c r="G1582" s="214"/>
      <c r="H1582" s="218" t="s">
        <v>36</v>
      </c>
      <c r="I1582" s="219"/>
      <c r="J1582" s="214"/>
      <c r="K1582" s="214"/>
      <c r="L1582" s="220"/>
      <c r="M1582" s="221"/>
      <c r="N1582" s="222"/>
      <c r="O1582" s="222"/>
      <c r="P1582" s="222"/>
      <c r="Q1582" s="222"/>
      <c r="R1582" s="222"/>
      <c r="S1582" s="222"/>
      <c r="T1582" s="223"/>
      <c r="AT1582" s="224" t="s">
        <v>417</v>
      </c>
      <c r="AU1582" s="224" t="s">
        <v>87</v>
      </c>
      <c r="AV1582" s="12" t="s">
        <v>23</v>
      </c>
      <c r="AW1582" s="12" t="s">
        <v>43</v>
      </c>
      <c r="AX1582" s="12" t="s">
        <v>79</v>
      </c>
      <c r="AY1582" s="224" t="s">
        <v>406</v>
      </c>
    </row>
    <row r="1583" spans="2:65" s="13" customFormat="1" x14ac:dyDescent="0.3">
      <c r="B1583" s="225"/>
      <c r="C1583" s="226"/>
      <c r="D1583" s="215" t="s">
        <v>417</v>
      </c>
      <c r="E1583" s="227" t="s">
        <v>36</v>
      </c>
      <c r="F1583" s="228" t="s">
        <v>2325</v>
      </c>
      <c r="G1583" s="226"/>
      <c r="H1583" s="229">
        <v>2.202</v>
      </c>
      <c r="I1583" s="230"/>
      <c r="J1583" s="226"/>
      <c r="K1583" s="226"/>
      <c r="L1583" s="231"/>
      <c r="M1583" s="232"/>
      <c r="N1583" s="233"/>
      <c r="O1583" s="233"/>
      <c r="P1583" s="233"/>
      <c r="Q1583" s="233"/>
      <c r="R1583" s="233"/>
      <c r="S1583" s="233"/>
      <c r="T1583" s="234"/>
      <c r="AT1583" s="235" t="s">
        <v>417</v>
      </c>
      <c r="AU1583" s="235" t="s">
        <v>87</v>
      </c>
      <c r="AV1583" s="13" t="s">
        <v>87</v>
      </c>
      <c r="AW1583" s="13" t="s">
        <v>43</v>
      </c>
      <c r="AX1583" s="13" t="s">
        <v>79</v>
      </c>
      <c r="AY1583" s="235" t="s">
        <v>406</v>
      </c>
    </row>
    <row r="1584" spans="2:65" s="13" customFormat="1" x14ac:dyDescent="0.3">
      <c r="B1584" s="225"/>
      <c r="C1584" s="226"/>
      <c r="D1584" s="215" t="s">
        <v>417</v>
      </c>
      <c r="E1584" s="227" t="s">
        <v>36</v>
      </c>
      <c r="F1584" s="228" t="s">
        <v>2326</v>
      </c>
      <c r="G1584" s="226"/>
      <c r="H1584" s="229">
        <v>-0.154</v>
      </c>
      <c r="I1584" s="230"/>
      <c r="J1584" s="226"/>
      <c r="K1584" s="226"/>
      <c r="L1584" s="231"/>
      <c r="M1584" s="232"/>
      <c r="N1584" s="233"/>
      <c r="O1584" s="233"/>
      <c r="P1584" s="233"/>
      <c r="Q1584" s="233"/>
      <c r="R1584" s="233"/>
      <c r="S1584" s="233"/>
      <c r="T1584" s="234"/>
      <c r="AT1584" s="235" t="s">
        <v>417</v>
      </c>
      <c r="AU1584" s="235" t="s">
        <v>87</v>
      </c>
      <c r="AV1584" s="13" t="s">
        <v>87</v>
      </c>
      <c r="AW1584" s="13" t="s">
        <v>43</v>
      </c>
      <c r="AX1584" s="13" t="s">
        <v>79</v>
      </c>
      <c r="AY1584" s="235" t="s">
        <v>406</v>
      </c>
    </row>
    <row r="1585" spans="2:65" s="13" customFormat="1" x14ac:dyDescent="0.3">
      <c r="B1585" s="225"/>
      <c r="C1585" s="226"/>
      <c r="D1585" s="215" t="s">
        <v>417</v>
      </c>
      <c r="E1585" s="227" t="s">
        <v>36</v>
      </c>
      <c r="F1585" s="228" t="s">
        <v>2327</v>
      </c>
      <c r="G1585" s="226"/>
      <c r="H1585" s="229">
        <v>0.21099999999999999</v>
      </c>
      <c r="I1585" s="230"/>
      <c r="J1585" s="226"/>
      <c r="K1585" s="226"/>
      <c r="L1585" s="231"/>
      <c r="M1585" s="232"/>
      <c r="N1585" s="233"/>
      <c r="O1585" s="233"/>
      <c r="P1585" s="233"/>
      <c r="Q1585" s="233"/>
      <c r="R1585" s="233"/>
      <c r="S1585" s="233"/>
      <c r="T1585" s="234"/>
      <c r="AT1585" s="235" t="s">
        <v>417</v>
      </c>
      <c r="AU1585" s="235" t="s">
        <v>87</v>
      </c>
      <c r="AV1585" s="13" t="s">
        <v>87</v>
      </c>
      <c r="AW1585" s="13" t="s">
        <v>43</v>
      </c>
      <c r="AX1585" s="13" t="s">
        <v>79</v>
      </c>
      <c r="AY1585" s="235" t="s">
        <v>406</v>
      </c>
    </row>
    <row r="1586" spans="2:65" s="12" customFormat="1" x14ac:dyDescent="0.3">
      <c r="B1586" s="213"/>
      <c r="C1586" s="214"/>
      <c r="D1586" s="215" t="s">
        <v>417</v>
      </c>
      <c r="E1586" s="216" t="s">
        <v>36</v>
      </c>
      <c r="F1586" s="217" t="s">
        <v>2328</v>
      </c>
      <c r="G1586" s="214"/>
      <c r="H1586" s="218" t="s">
        <v>36</v>
      </c>
      <c r="I1586" s="219"/>
      <c r="J1586" s="214"/>
      <c r="K1586" s="214"/>
      <c r="L1586" s="220"/>
      <c r="M1586" s="221"/>
      <c r="N1586" s="222"/>
      <c r="O1586" s="222"/>
      <c r="P1586" s="222"/>
      <c r="Q1586" s="222"/>
      <c r="R1586" s="222"/>
      <c r="S1586" s="222"/>
      <c r="T1586" s="223"/>
      <c r="AT1586" s="224" t="s">
        <v>417</v>
      </c>
      <c r="AU1586" s="224" t="s">
        <v>87</v>
      </c>
      <c r="AV1586" s="12" t="s">
        <v>23</v>
      </c>
      <c r="AW1586" s="12" t="s">
        <v>43</v>
      </c>
      <c r="AX1586" s="12" t="s">
        <v>79</v>
      </c>
      <c r="AY1586" s="224" t="s">
        <v>406</v>
      </c>
    </row>
    <row r="1587" spans="2:65" s="13" customFormat="1" x14ac:dyDescent="0.3">
      <c r="B1587" s="225"/>
      <c r="C1587" s="226"/>
      <c r="D1587" s="215" t="s">
        <v>417</v>
      </c>
      <c r="E1587" s="227" t="s">
        <v>36</v>
      </c>
      <c r="F1587" s="228" t="s">
        <v>2329</v>
      </c>
      <c r="G1587" s="226"/>
      <c r="H1587" s="229">
        <v>19.908999999999999</v>
      </c>
      <c r="I1587" s="230"/>
      <c r="J1587" s="226"/>
      <c r="K1587" s="226"/>
      <c r="L1587" s="231"/>
      <c r="M1587" s="232"/>
      <c r="N1587" s="233"/>
      <c r="O1587" s="233"/>
      <c r="P1587" s="233"/>
      <c r="Q1587" s="233"/>
      <c r="R1587" s="233"/>
      <c r="S1587" s="233"/>
      <c r="T1587" s="234"/>
      <c r="AT1587" s="235" t="s">
        <v>417</v>
      </c>
      <c r="AU1587" s="235" t="s">
        <v>87</v>
      </c>
      <c r="AV1587" s="13" t="s">
        <v>87</v>
      </c>
      <c r="AW1587" s="13" t="s">
        <v>43</v>
      </c>
      <c r="AX1587" s="13" t="s">
        <v>79</v>
      </c>
      <c r="AY1587" s="235" t="s">
        <v>406</v>
      </c>
    </row>
    <row r="1588" spans="2:65" s="13" customFormat="1" x14ac:dyDescent="0.3">
      <c r="B1588" s="225"/>
      <c r="C1588" s="226"/>
      <c r="D1588" s="215" t="s">
        <v>417</v>
      </c>
      <c r="E1588" s="227" t="s">
        <v>36</v>
      </c>
      <c r="F1588" s="228" t="s">
        <v>2330</v>
      </c>
      <c r="G1588" s="226"/>
      <c r="H1588" s="229">
        <v>-0.53900000000000003</v>
      </c>
      <c r="I1588" s="230"/>
      <c r="J1588" s="226"/>
      <c r="K1588" s="226"/>
      <c r="L1588" s="231"/>
      <c r="M1588" s="232"/>
      <c r="N1588" s="233"/>
      <c r="O1588" s="233"/>
      <c r="P1588" s="233"/>
      <c r="Q1588" s="233"/>
      <c r="R1588" s="233"/>
      <c r="S1588" s="233"/>
      <c r="T1588" s="234"/>
      <c r="AT1588" s="235" t="s">
        <v>417</v>
      </c>
      <c r="AU1588" s="235" t="s">
        <v>87</v>
      </c>
      <c r="AV1588" s="13" t="s">
        <v>87</v>
      </c>
      <c r="AW1588" s="13" t="s">
        <v>43</v>
      </c>
      <c r="AX1588" s="13" t="s">
        <v>79</v>
      </c>
      <c r="AY1588" s="235" t="s">
        <v>406</v>
      </c>
    </row>
    <row r="1589" spans="2:65" s="13" customFormat="1" x14ac:dyDescent="0.3">
      <c r="B1589" s="225"/>
      <c r="C1589" s="226"/>
      <c r="D1589" s="215" t="s">
        <v>417</v>
      </c>
      <c r="E1589" s="227" t="s">
        <v>36</v>
      </c>
      <c r="F1589" s="228" t="s">
        <v>2331</v>
      </c>
      <c r="G1589" s="226"/>
      <c r="H1589" s="229">
        <v>-4.093</v>
      </c>
      <c r="I1589" s="230"/>
      <c r="J1589" s="226"/>
      <c r="K1589" s="226"/>
      <c r="L1589" s="231"/>
      <c r="M1589" s="232"/>
      <c r="N1589" s="233"/>
      <c r="O1589" s="233"/>
      <c r="P1589" s="233"/>
      <c r="Q1589" s="233"/>
      <c r="R1589" s="233"/>
      <c r="S1589" s="233"/>
      <c r="T1589" s="234"/>
      <c r="AT1589" s="235" t="s">
        <v>417</v>
      </c>
      <c r="AU1589" s="235" t="s">
        <v>87</v>
      </c>
      <c r="AV1589" s="13" t="s">
        <v>87</v>
      </c>
      <c r="AW1589" s="13" t="s">
        <v>43</v>
      </c>
      <c r="AX1589" s="13" t="s">
        <v>79</v>
      </c>
      <c r="AY1589" s="235" t="s">
        <v>406</v>
      </c>
    </row>
    <row r="1590" spans="2:65" s="13" customFormat="1" x14ac:dyDescent="0.3">
      <c r="B1590" s="225"/>
      <c r="C1590" s="226"/>
      <c r="D1590" s="215" t="s">
        <v>417</v>
      </c>
      <c r="E1590" s="227" t="s">
        <v>36</v>
      </c>
      <c r="F1590" s="228" t="s">
        <v>2332</v>
      </c>
      <c r="G1590" s="226"/>
      <c r="H1590" s="229">
        <v>1.083</v>
      </c>
      <c r="I1590" s="230"/>
      <c r="J1590" s="226"/>
      <c r="K1590" s="226"/>
      <c r="L1590" s="231"/>
      <c r="M1590" s="232"/>
      <c r="N1590" s="233"/>
      <c r="O1590" s="233"/>
      <c r="P1590" s="233"/>
      <c r="Q1590" s="233"/>
      <c r="R1590" s="233"/>
      <c r="S1590" s="233"/>
      <c r="T1590" s="234"/>
      <c r="AT1590" s="235" t="s">
        <v>417</v>
      </c>
      <c r="AU1590" s="235" t="s">
        <v>87</v>
      </c>
      <c r="AV1590" s="13" t="s">
        <v>87</v>
      </c>
      <c r="AW1590" s="13" t="s">
        <v>43</v>
      </c>
      <c r="AX1590" s="13" t="s">
        <v>79</v>
      </c>
      <c r="AY1590" s="235" t="s">
        <v>406</v>
      </c>
    </row>
    <row r="1591" spans="2:65" s="12" customFormat="1" x14ac:dyDescent="0.3">
      <c r="B1591" s="213"/>
      <c r="C1591" s="214"/>
      <c r="D1591" s="215" t="s">
        <v>417</v>
      </c>
      <c r="E1591" s="216" t="s">
        <v>36</v>
      </c>
      <c r="F1591" s="217" t="s">
        <v>2333</v>
      </c>
      <c r="G1591" s="214"/>
      <c r="H1591" s="218" t="s">
        <v>36</v>
      </c>
      <c r="I1591" s="219"/>
      <c r="J1591" s="214"/>
      <c r="K1591" s="214"/>
      <c r="L1591" s="220"/>
      <c r="M1591" s="221"/>
      <c r="N1591" s="222"/>
      <c r="O1591" s="222"/>
      <c r="P1591" s="222"/>
      <c r="Q1591" s="222"/>
      <c r="R1591" s="222"/>
      <c r="S1591" s="222"/>
      <c r="T1591" s="223"/>
      <c r="AT1591" s="224" t="s">
        <v>417</v>
      </c>
      <c r="AU1591" s="224" t="s">
        <v>87</v>
      </c>
      <c r="AV1591" s="12" t="s">
        <v>23</v>
      </c>
      <c r="AW1591" s="12" t="s">
        <v>43</v>
      </c>
      <c r="AX1591" s="12" t="s">
        <v>79</v>
      </c>
      <c r="AY1591" s="224" t="s">
        <v>406</v>
      </c>
    </row>
    <row r="1592" spans="2:65" s="13" customFormat="1" x14ac:dyDescent="0.3">
      <c r="B1592" s="225"/>
      <c r="C1592" s="226"/>
      <c r="D1592" s="215" t="s">
        <v>417</v>
      </c>
      <c r="E1592" s="227" t="s">
        <v>36</v>
      </c>
      <c r="F1592" s="228" t="s">
        <v>2334</v>
      </c>
      <c r="G1592" s="226"/>
      <c r="H1592" s="229">
        <v>21.201000000000001</v>
      </c>
      <c r="I1592" s="230"/>
      <c r="J1592" s="226"/>
      <c r="K1592" s="226"/>
      <c r="L1592" s="231"/>
      <c r="M1592" s="232"/>
      <c r="N1592" s="233"/>
      <c r="O1592" s="233"/>
      <c r="P1592" s="233"/>
      <c r="Q1592" s="233"/>
      <c r="R1592" s="233"/>
      <c r="S1592" s="233"/>
      <c r="T1592" s="234"/>
      <c r="AT1592" s="235" t="s">
        <v>417</v>
      </c>
      <c r="AU1592" s="235" t="s">
        <v>87</v>
      </c>
      <c r="AV1592" s="13" t="s">
        <v>87</v>
      </c>
      <c r="AW1592" s="13" t="s">
        <v>43</v>
      </c>
      <c r="AX1592" s="13" t="s">
        <v>79</v>
      </c>
      <c r="AY1592" s="235" t="s">
        <v>406</v>
      </c>
    </row>
    <row r="1593" spans="2:65" s="13" customFormat="1" x14ac:dyDescent="0.3">
      <c r="B1593" s="225"/>
      <c r="C1593" s="226"/>
      <c r="D1593" s="215" t="s">
        <v>417</v>
      </c>
      <c r="E1593" s="227" t="s">
        <v>36</v>
      </c>
      <c r="F1593" s="228" t="s">
        <v>2335</v>
      </c>
      <c r="G1593" s="226"/>
      <c r="H1593" s="229">
        <v>-4.82</v>
      </c>
      <c r="I1593" s="230"/>
      <c r="J1593" s="226"/>
      <c r="K1593" s="226"/>
      <c r="L1593" s="231"/>
      <c r="M1593" s="232"/>
      <c r="N1593" s="233"/>
      <c r="O1593" s="233"/>
      <c r="P1593" s="233"/>
      <c r="Q1593" s="233"/>
      <c r="R1593" s="233"/>
      <c r="S1593" s="233"/>
      <c r="T1593" s="234"/>
      <c r="AT1593" s="235" t="s">
        <v>417</v>
      </c>
      <c r="AU1593" s="235" t="s">
        <v>87</v>
      </c>
      <c r="AV1593" s="13" t="s">
        <v>87</v>
      </c>
      <c r="AW1593" s="13" t="s">
        <v>43</v>
      </c>
      <c r="AX1593" s="13" t="s">
        <v>79</v>
      </c>
      <c r="AY1593" s="235" t="s">
        <v>406</v>
      </c>
    </row>
    <row r="1594" spans="2:65" s="13" customFormat="1" x14ac:dyDescent="0.3">
      <c r="B1594" s="225"/>
      <c r="C1594" s="226"/>
      <c r="D1594" s="215" t="s">
        <v>417</v>
      </c>
      <c r="E1594" s="227" t="s">
        <v>36</v>
      </c>
      <c r="F1594" s="228" t="s">
        <v>2332</v>
      </c>
      <c r="G1594" s="226"/>
      <c r="H1594" s="229">
        <v>1.083</v>
      </c>
      <c r="I1594" s="230"/>
      <c r="J1594" s="226"/>
      <c r="K1594" s="226"/>
      <c r="L1594" s="231"/>
      <c r="M1594" s="232"/>
      <c r="N1594" s="233"/>
      <c r="O1594" s="233"/>
      <c r="P1594" s="233"/>
      <c r="Q1594" s="233"/>
      <c r="R1594" s="233"/>
      <c r="S1594" s="233"/>
      <c r="T1594" s="234"/>
      <c r="AT1594" s="235" t="s">
        <v>417</v>
      </c>
      <c r="AU1594" s="235" t="s">
        <v>87</v>
      </c>
      <c r="AV1594" s="13" t="s">
        <v>87</v>
      </c>
      <c r="AW1594" s="13" t="s">
        <v>43</v>
      </c>
      <c r="AX1594" s="13" t="s">
        <v>79</v>
      </c>
      <c r="AY1594" s="235" t="s">
        <v>406</v>
      </c>
    </row>
    <row r="1595" spans="2:65" s="14" customFormat="1" x14ac:dyDescent="0.3">
      <c r="B1595" s="236"/>
      <c r="C1595" s="237"/>
      <c r="D1595" s="247" t="s">
        <v>417</v>
      </c>
      <c r="E1595" s="248" t="s">
        <v>36</v>
      </c>
      <c r="F1595" s="249" t="s">
        <v>421</v>
      </c>
      <c r="G1595" s="237"/>
      <c r="H1595" s="250">
        <v>97.015000000000001</v>
      </c>
      <c r="I1595" s="241"/>
      <c r="J1595" s="237"/>
      <c r="K1595" s="237"/>
      <c r="L1595" s="242"/>
      <c r="M1595" s="243"/>
      <c r="N1595" s="244"/>
      <c r="O1595" s="244"/>
      <c r="P1595" s="244"/>
      <c r="Q1595" s="244"/>
      <c r="R1595" s="244"/>
      <c r="S1595" s="244"/>
      <c r="T1595" s="245"/>
      <c r="AT1595" s="246" t="s">
        <v>417</v>
      </c>
      <c r="AU1595" s="246" t="s">
        <v>87</v>
      </c>
      <c r="AV1595" s="14" t="s">
        <v>415</v>
      </c>
      <c r="AW1595" s="14" t="s">
        <v>43</v>
      </c>
      <c r="AX1595" s="14" t="s">
        <v>23</v>
      </c>
      <c r="AY1595" s="246" t="s">
        <v>406</v>
      </c>
    </row>
    <row r="1596" spans="2:65" s="1" customFormat="1" ht="22.5" customHeight="1" x14ac:dyDescent="0.3">
      <c r="B1596" s="37"/>
      <c r="C1596" s="201" t="s">
        <v>2336</v>
      </c>
      <c r="D1596" s="201" t="s">
        <v>410</v>
      </c>
      <c r="E1596" s="202" t="s">
        <v>2337</v>
      </c>
      <c r="F1596" s="203" t="s">
        <v>2338</v>
      </c>
      <c r="G1596" s="204" t="s">
        <v>466</v>
      </c>
      <c r="H1596" s="205">
        <v>117.5</v>
      </c>
      <c r="I1596" s="206"/>
      <c r="J1596" s="207">
        <f>ROUND(I1596*H1596,2)</f>
        <v>0</v>
      </c>
      <c r="K1596" s="203" t="s">
        <v>414</v>
      </c>
      <c r="L1596" s="57"/>
      <c r="M1596" s="208" t="s">
        <v>36</v>
      </c>
      <c r="N1596" s="209" t="s">
        <v>50</v>
      </c>
      <c r="O1596" s="38"/>
      <c r="P1596" s="210">
        <f>O1596*H1596</f>
        <v>0</v>
      </c>
      <c r="Q1596" s="210">
        <v>2.32E-3</v>
      </c>
      <c r="R1596" s="210">
        <f>Q1596*H1596</f>
        <v>0.27260000000000001</v>
      </c>
      <c r="S1596" s="210">
        <v>0</v>
      </c>
      <c r="T1596" s="211">
        <f>S1596*H1596</f>
        <v>0</v>
      </c>
      <c r="AR1596" s="19" t="s">
        <v>415</v>
      </c>
      <c r="AT1596" s="19" t="s">
        <v>410</v>
      </c>
      <c r="AU1596" s="19" t="s">
        <v>87</v>
      </c>
      <c r="AY1596" s="19" t="s">
        <v>406</v>
      </c>
      <c r="BE1596" s="212">
        <f>IF(N1596="základní",J1596,0)</f>
        <v>0</v>
      </c>
      <c r="BF1596" s="212">
        <f>IF(N1596="snížená",J1596,0)</f>
        <v>0</v>
      </c>
      <c r="BG1596" s="212">
        <f>IF(N1596="zákl. přenesená",J1596,0)</f>
        <v>0</v>
      </c>
      <c r="BH1596" s="212">
        <f>IF(N1596="sníž. přenesená",J1596,0)</f>
        <v>0</v>
      </c>
      <c r="BI1596" s="212">
        <f>IF(N1596="nulová",J1596,0)</f>
        <v>0</v>
      </c>
      <c r="BJ1596" s="19" t="s">
        <v>23</v>
      </c>
      <c r="BK1596" s="212">
        <f>ROUND(I1596*H1596,2)</f>
        <v>0</v>
      </c>
      <c r="BL1596" s="19" t="s">
        <v>415</v>
      </c>
      <c r="BM1596" s="19" t="s">
        <v>2339</v>
      </c>
    </row>
    <row r="1597" spans="2:65" s="12" customFormat="1" x14ac:dyDescent="0.3">
      <c r="B1597" s="213"/>
      <c r="C1597" s="214"/>
      <c r="D1597" s="215" t="s">
        <v>417</v>
      </c>
      <c r="E1597" s="216" t="s">
        <v>36</v>
      </c>
      <c r="F1597" s="217" t="s">
        <v>1910</v>
      </c>
      <c r="G1597" s="214"/>
      <c r="H1597" s="218" t="s">
        <v>36</v>
      </c>
      <c r="I1597" s="219"/>
      <c r="J1597" s="214"/>
      <c r="K1597" s="214"/>
      <c r="L1597" s="220"/>
      <c r="M1597" s="221"/>
      <c r="N1597" s="222"/>
      <c r="O1597" s="222"/>
      <c r="P1597" s="222"/>
      <c r="Q1597" s="222"/>
      <c r="R1597" s="222"/>
      <c r="S1597" s="222"/>
      <c r="T1597" s="223"/>
      <c r="AT1597" s="224" t="s">
        <v>417</v>
      </c>
      <c r="AU1597" s="224" t="s">
        <v>87</v>
      </c>
      <c r="AV1597" s="12" t="s">
        <v>23</v>
      </c>
      <c r="AW1597" s="12" t="s">
        <v>43</v>
      </c>
      <c r="AX1597" s="12" t="s">
        <v>79</v>
      </c>
      <c r="AY1597" s="224" t="s">
        <v>406</v>
      </c>
    </row>
    <row r="1598" spans="2:65" s="13" customFormat="1" x14ac:dyDescent="0.3">
      <c r="B1598" s="225"/>
      <c r="C1598" s="226"/>
      <c r="D1598" s="215" t="s">
        <v>417</v>
      </c>
      <c r="E1598" s="227" t="s">
        <v>36</v>
      </c>
      <c r="F1598" s="228" t="s">
        <v>2340</v>
      </c>
      <c r="G1598" s="226"/>
      <c r="H1598" s="229">
        <v>45.892000000000003</v>
      </c>
      <c r="I1598" s="230"/>
      <c r="J1598" s="226"/>
      <c r="K1598" s="226"/>
      <c r="L1598" s="231"/>
      <c r="M1598" s="232"/>
      <c r="N1598" s="233"/>
      <c r="O1598" s="233"/>
      <c r="P1598" s="233"/>
      <c r="Q1598" s="233"/>
      <c r="R1598" s="233"/>
      <c r="S1598" s="233"/>
      <c r="T1598" s="234"/>
      <c r="AT1598" s="235" t="s">
        <v>417</v>
      </c>
      <c r="AU1598" s="235" t="s">
        <v>87</v>
      </c>
      <c r="AV1598" s="13" t="s">
        <v>87</v>
      </c>
      <c r="AW1598" s="13" t="s">
        <v>43</v>
      </c>
      <c r="AX1598" s="13" t="s">
        <v>79</v>
      </c>
      <c r="AY1598" s="235" t="s">
        <v>406</v>
      </c>
    </row>
    <row r="1599" spans="2:65" s="13" customFormat="1" x14ac:dyDescent="0.3">
      <c r="B1599" s="225"/>
      <c r="C1599" s="226"/>
      <c r="D1599" s="215" t="s">
        <v>417</v>
      </c>
      <c r="E1599" s="227" t="s">
        <v>36</v>
      </c>
      <c r="F1599" s="228" t="s">
        <v>2341</v>
      </c>
      <c r="G1599" s="226"/>
      <c r="H1599" s="229">
        <v>22.204000000000001</v>
      </c>
      <c r="I1599" s="230"/>
      <c r="J1599" s="226"/>
      <c r="K1599" s="226"/>
      <c r="L1599" s="231"/>
      <c r="M1599" s="232"/>
      <c r="N1599" s="233"/>
      <c r="O1599" s="233"/>
      <c r="P1599" s="233"/>
      <c r="Q1599" s="233"/>
      <c r="R1599" s="233"/>
      <c r="S1599" s="233"/>
      <c r="T1599" s="234"/>
      <c r="AT1599" s="235" t="s">
        <v>417</v>
      </c>
      <c r="AU1599" s="235" t="s">
        <v>87</v>
      </c>
      <c r="AV1599" s="13" t="s">
        <v>87</v>
      </c>
      <c r="AW1599" s="13" t="s">
        <v>43</v>
      </c>
      <c r="AX1599" s="13" t="s">
        <v>79</v>
      </c>
      <c r="AY1599" s="235" t="s">
        <v>406</v>
      </c>
    </row>
    <row r="1600" spans="2:65" s="13" customFormat="1" x14ac:dyDescent="0.3">
      <c r="B1600" s="225"/>
      <c r="C1600" s="226"/>
      <c r="D1600" s="215" t="s">
        <v>417</v>
      </c>
      <c r="E1600" s="227" t="s">
        <v>36</v>
      </c>
      <c r="F1600" s="228" t="s">
        <v>2342</v>
      </c>
      <c r="G1600" s="226"/>
      <c r="H1600" s="229">
        <v>3.8</v>
      </c>
      <c r="I1600" s="230"/>
      <c r="J1600" s="226"/>
      <c r="K1600" s="226"/>
      <c r="L1600" s="231"/>
      <c r="M1600" s="232"/>
      <c r="N1600" s="233"/>
      <c r="O1600" s="233"/>
      <c r="P1600" s="233"/>
      <c r="Q1600" s="233"/>
      <c r="R1600" s="233"/>
      <c r="S1600" s="233"/>
      <c r="T1600" s="234"/>
      <c r="AT1600" s="235" t="s">
        <v>417</v>
      </c>
      <c r="AU1600" s="235" t="s">
        <v>87</v>
      </c>
      <c r="AV1600" s="13" t="s">
        <v>87</v>
      </c>
      <c r="AW1600" s="13" t="s">
        <v>43</v>
      </c>
      <c r="AX1600" s="13" t="s">
        <v>79</v>
      </c>
      <c r="AY1600" s="235" t="s">
        <v>406</v>
      </c>
    </row>
    <row r="1601" spans="2:65" s="13" customFormat="1" x14ac:dyDescent="0.3">
      <c r="B1601" s="225"/>
      <c r="C1601" s="226"/>
      <c r="D1601" s="215" t="s">
        <v>417</v>
      </c>
      <c r="E1601" s="227" t="s">
        <v>36</v>
      </c>
      <c r="F1601" s="228" t="s">
        <v>2343</v>
      </c>
      <c r="G1601" s="226"/>
      <c r="H1601" s="229">
        <v>23.244</v>
      </c>
      <c r="I1601" s="230"/>
      <c r="J1601" s="226"/>
      <c r="K1601" s="226"/>
      <c r="L1601" s="231"/>
      <c r="M1601" s="232"/>
      <c r="N1601" s="233"/>
      <c r="O1601" s="233"/>
      <c r="P1601" s="233"/>
      <c r="Q1601" s="233"/>
      <c r="R1601" s="233"/>
      <c r="S1601" s="233"/>
      <c r="T1601" s="234"/>
      <c r="AT1601" s="235" t="s">
        <v>417</v>
      </c>
      <c r="AU1601" s="235" t="s">
        <v>87</v>
      </c>
      <c r="AV1601" s="13" t="s">
        <v>87</v>
      </c>
      <c r="AW1601" s="13" t="s">
        <v>43</v>
      </c>
      <c r="AX1601" s="13" t="s">
        <v>79</v>
      </c>
      <c r="AY1601" s="235" t="s">
        <v>406</v>
      </c>
    </row>
    <row r="1602" spans="2:65" s="13" customFormat="1" x14ac:dyDescent="0.3">
      <c r="B1602" s="225"/>
      <c r="C1602" s="226"/>
      <c r="D1602" s="215" t="s">
        <v>417</v>
      </c>
      <c r="E1602" s="227" t="s">
        <v>36</v>
      </c>
      <c r="F1602" s="228" t="s">
        <v>2344</v>
      </c>
      <c r="G1602" s="226"/>
      <c r="H1602" s="229">
        <v>22.36</v>
      </c>
      <c r="I1602" s="230"/>
      <c r="J1602" s="226"/>
      <c r="K1602" s="226"/>
      <c r="L1602" s="231"/>
      <c r="M1602" s="232"/>
      <c r="N1602" s="233"/>
      <c r="O1602" s="233"/>
      <c r="P1602" s="233"/>
      <c r="Q1602" s="233"/>
      <c r="R1602" s="233"/>
      <c r="S1602" s="233"/>
      <c r="T1602" s="234"/>
      <c r="AT1602" s="235" t="s">
        <v>417</v>
      </c>
      <c r="AU1602" s="235" t="s">
        <v>87</v>
      </c>
      <c r="AV1602" s="13" t="s">
        <v>87</v>
      </c>
      <c r="AW1602" s="13" t="s">
        <v>43</v>
      </c>
      <c r="AX1602" s="13" t="s">
        <v>79</v>
      </c>
      <c r="AY1602" s="235" t="s">
        <v>406</v>
      </c>
    </row>
    <row r="1603" spans="2:65" s="14" customFormat="1" x14ac:dyDescent="0.3">
      <c r="B1603" s="236"/>
      <c r="C1603" s="237"/>
      <c r="D1603" s="247" t="s">
        <v>417</v>
      </c>
      <c r="E1603" s="248" t="s">
        <v>36</v>
      </c>
      <c r="F1603" s="249" t="s">
        <v>421</v>
      </c>
      <c r="G1603" s="237"/>
      <c r="H1603" s="250">
        <v>117.5</v>
      </c>
      <c r="I1603" s="241"/>
      <c r="J1603" s="237"/>
      <c r="K1603" s="237"/>
      <c r="L1603" s="242"/>
      <c r="M1603" s="243"/>
      <c r="N1603" s="244"/>
      <c r="O1603" s="244"/>
      <c r="P1603" s="244"/>
      <c r="Q1603" s="244"/>
      <c r="R1603" s="244"/>
      <c r="S1603" s="244"/>
      <c r="T1603" s="245"/>
      <c r="AT1603" s="246" t="s">
        <v>417</v>
      </c>
      <c r="AU1603" s="246" t="s">
        <v>87</v>
      </c>
      <c r="AV1603" s="14" t="s">
        <v>415</v>
      </c>
      <c r="AW1603" s="14" t="s">
        <v>43</v>
      </c>
      <c r="AX1603" s="14" t="s">
        <v>23</v>
      </c>
      <c r="AY1603" s="246" t="s">
        <v>406</v>
      </c>
    </row>
    <row r="1604" spans="2:65" s="1" customFormat="1" ht="22.5" customHeight="1" x14ac:dyDescent="0.3">
      <c r="B1604" s="37"/>
      <c r="C1604" s="201" t="s">
        <v>2345</v>
      </c>
      <c r="D1604" s="201" t="s">
        <v>410</v>
      </c>
      <c r="E1604" s="202" t="s">
        <v>2346</v>
      </c>
      <c r="F1604" s="203" t="s">
        <v>2347</v>
      </c>
      <c r="G1604" s="204" t="s">
        <v>501</v>
      </c>
      <c r="H1604" s="205">
        <v>0.17299999999999999</v>
      </c>
      <c r="I1604" s="206"/>
      <c r="J1604" s="207">
        <f>ROUND(I1604*H1604,2)</f>
        <v>0</v>
      </c>
      <c r="K1604" s="203" t="s">
        <v>414</v>
      </c>
      <c r="L1604" s="57"/>
      <c r="M1604" s="208" t="s">
        <v>36</v>
      </c>
      <c r="N1604" s="209" t="s">
        <v>50</v>
      </c>
      <c r="O1604" s="38"/>
      <c r="P1604" s="210">
        <f>O1604*H1604</f>
        <v>0</v>
      </c>
      <c r="Q1604" s="210">
        <v>1.0369600000000001</v>
      </c>
      <c r="R1604" s="210">
        <f>Q1604*H1604</f>
        <v>0.17939408000000001</v>
      </c>
      <c r="S1604" s="210">
        <v>0</v>
      </c>
      <c r="T1604" s="211">
        <f>S1604*H1604</f>
        <v>0</v>
      </c>
      <c r="AR1604" s="19" t="s">
        <v>415</v>
      </c>
      <c r="AT1604" s="19" t="s">
        <v>410</v>
      </c>
      <c r="AU1604" s="19" t="s">
        <v>87</v>
      </c>
      <c r="AY1604" s="19" t="s">
        <v>406</v>
      </c>
      <c r="BE1604" s="212">
        <f>IF(N1604="základní",J1604,0)</f>
        <v>0</v>
      </c>
      <c r="BF1604" s="212">
        <f>IF(N1604="snížená",J1604,0)</f>
        <v>0</v>
      </c>
      <c r="BG1604" s="212">
        <f>IF(N1604="zákl. přenesená",J1604,0)</f>
        <v>0</v>
      </c>
      <c r="BH1604" s="212">
        <f>IF(N1604="sníž. přenesená",J1604,0)</f>
        <v>0</v>
      </c>
      <c r="BI1604" s="212">
        <f>IF(N1604="nulová",J1604,0)</f>
        <v>0</v>
      </c>
      <c r="BJ1604" s="19" t="s">
        <v>23</v>
      </c>
      <c r="BK1604" s="212">
        <f>ROUND(I1604*H1604,2)</f>
        <v>0</v>
      </c>
      <c r="BL1604" s="19" t="s">
        <v>415</v>
      </c>
      <c r="BM1604" s="19" t="s">
        <v>2348</v>
      </c>
    </row>
    <row r="1605" spans="2:65" s="12" customFormat="1" x14ac:dyDescent="0.3">
      <c r="B1605" s="213"/>
      <c r="C1605" s="214"/>
      <c r="D1605" s="215" t="s">
        <v>417</v>
      </c>
      <c r="E1605" s="216" t="s">
        <v>36</v>
      </c>
      <c r="F1605" s="217" t="s">
        <v>2349</v>
      </c>
      <c r="G1605" s="214"/>
      <c r="H1605" s="218" t="s">
        <v>36</v>
      </c>
      <c r="I1605" s="219"/>
      <c r="J1605" s="214"/>
      <c r="K1605" s="214"/>
      <c r="L1605" s="220"/>
      <c r="M1605" s="221"/>
      <c r="N1605" s="222"/>
      <c r="O1605" s="222"/>
      <c r="P1605" s="222"/>
      <c r="Q1605" s="222"/>
      <c r="R1605" s="222"/>
      <c r="S1605" s="222"/>
      <c r="T1605" s="223"/>
      <c r="AT1605" s="224" t="s">
        <v>417</v>
      </c>
      <c r="AU1605" s="224" t="s">
        <v>87</v>
      </c>
      <c r="AV1605" s="12" t="s">
        <v>23</v>
      </c>
      <c r="AW1605" s="12" t="s">
        <v>43</v>
      </c>
      <c r="AX1605" s="12" t="s">
        <v>79</v>
      </c>
      <c r="AY1605" s="224" t="s">
        <v>406</v>
      </c>
    </row>
    <row r="1606" spans="2:65" s="13" customFormat="1" x14ac:dyDescent="0.3">
      <c r="B1606" s="225"/>
      <c r="C1606" s="226"/>
      <c r="D1606" s="215" t="s">
        <v>417</v>
      </c>
      <c r="E1606" s="227" t="s">
        <v>36</v>
      </c>
      <c r="F1606" s="228" t="s">
        <v>2350</v>
      </c>
      <c r="G1606" s="226"/>
      <c r="H1606" s="229">
        <v>2.5000000000000001E-2</v>
      </c>
      <c r="I1606" s="230"/>
      <c r="J1606" s="226"/>
      <c r="K1606" s="226"/>
      <c r="L1606" s="231"/>
      <c r="M1606" s="232"/>
      <c r="N1606" s="233"/>
      <c r="O1606" s="233"/>
      <c r="P1606" s="233"/>
      <c r="Q1606" s="233"/>
      <c r="R1606" s="233"/>
      <c r="S1606" s="233"/>
      <c r="T1606" s="234"/>
      <c r="AT1606" s="235" t="s">
        <v>417</v>
      </c>
      <c r="AU1606" s="235" t="s">
        <v>87</v>
      </c>
      <c r="AV1606" s="13" t="s">
        <v>87</v>
      </c>
      <c r="AW1606" s="13" t="s">
        <v>43</v>
      </c>
      <c r="AX1606" s="13" t="s">
        <v>79</v>
      </c>
      <c r="AY1606" s="235" t="s">
        <v>406</v>
      </c>
    </row>
    <row r="1607" spans="2:65" s="13" customFormat="1" x14ac:dyDescent="0.3">
      <c r="B1607" s="225"/>
      <c r="C1607" s="226"/>
      <c r="D1607" s="215" t="s">
        <v>417</v>
      </c>
      <c r="E1607" s="227" t="s">
        <v>36</v>
      </c>
      <c r="F1607" s="228" t="s">
        <v>2351</v>
      </c>
      <c r="G1607" s="226"/>
      <c r="H1607" s="229">
        <v>7.0000000000000001E-3</v>
      </c>
      <c r="I1607" s="230"/>
      <c r="J1607" s="226"/>
      <c r="K1607" s="226"/>
      <c r="L1607" s="231"/>
      <c r="M1607" s="232"/>
      <c r="N1607" s="233"/>
      <c r="O1607" s="233"/>
      <c r="P1607" s="233"/>
      <c r="Q1607" s="233"/>
      <c r="R1607" s="233"/>
      <c r="S1607" s="233"/>
      <c r="T1607" s="234"/>
      <c r="AT1607" s="235" t="s">
        <v>417</v>
      </c>
      <c r="AU1607" s="235" t="s">
        <v>87</v>
      </c>
      <c r="AV1607" s="13" t="s">
        <v>87</v>
      </c>
      <c r="AW1607" s="13" t="s">
        <v>43</v>
      </c>
      <c r="AX1607" s="13" t="s">
        <v>79</v>
      </c>
      <c r="AY1607" s="235" t="s">
        <v>406</v>
      </c>
    </row>
    <row r="1608" spans="2:65" s="13" customFormat="1" x14ac:dyDescent="0.3">
      <c r="B1608" s="225"/>
      <c r="C1608" s="226"/>
      <c r="D1608" s="215" t="s">
        <v>417</v>
      </c>
      <c r="E1608" s="227" t="s">
        <v>36</v>
      </c>
      <c r="F1608" s="228" t="s">
        <v>2352</v>
      </c>
      <c r="G1608" s="226"/>
      <c r="H1608" s="229">
        <v>8.0000000000000002E-3</v>
      </c>
      <c r="I1608" s="230"/>
      <c r="J1608" s="226"/>
      <c r="K1608" s="226"/>
      <c r="L1608" s="231"/>
      <c r="M1608" s="232"/>
      <c r="N1608" s="233"/>
      <c r="O1608" s="233"/>
      <c r="P1608" s="233"/>
      <c r="Q1608" s="233"/>
      <c r="R1608" s="233"/>
      <c r="S1608" s="233"/>
      <c r="T1608" s="234"/>
      <c r="AT1608" s="235" t="s">
        <v>417</v>
      </c>
      <c r="AU1608" s="235" t="s">
        <v>87</v>
      </c>
      <c r="AV1608" s="13" t="s">
        <v>87</v>
      </c>
      <c r="AW1608" s="13" t="s">
        <v>43</v>
      </c>
      <c r="AX1608" s="13" t="s">
        <v>79</v>
      </c>
      <c r="AY1608" s="235" t="s">
        <v>406</v>
      </c>
    </row>
    <row r="1609" spans="2:65" s="13" customFormat="1" x14ac:dyDescent="0.3">
      <c r="B1609" s="225"/>
      <c r="C1609" s="226"/>
      <c r="D1609" s="215" t="s">
        <v>417</v>
      </c>
      <c r="E1609" s="227" t="s">
        <v>36</v>
      </c>
      <c r="F1609" s="228" t="s">
        <v>2353</v>
      </c>
      <c r="G1609" s="226"/>
      <c r="H1609" s="229">
        <v>8.0000000000000002E-3</v>
      </c>
      <c r="I1609" s="230"/>
      <c r="J1609" s="226"/>
      <c r="K1609" s="226"/>
      <c r="L1609" s="231"/>
      <c r="M1609" s="232"/>
      <c r="N1609" s="233"/>
      <c r="O1609" s="233"/>
      <c r="P1609" s="233"/>
      <c r="Q1609" s="233"/>
      <c r="R1609" s="233"/>
      <c r="S1609" s="233"/>
      <c r="T1609" s="234"/>
      <c r="AT1609" s="235" t="s">
        <v>417</v>
      </c>
      <c r="AU1609" s="235" t="s">
        <v>87</v>
      </c>
      <c r="AV1609" s="13" t="s">
        <v>87</v>
      </c>
      <c r="AW1609" s="13" t="s">
        <v>43</v>
      </c>
      <c r="AX1609" s="13" t="s">
        <v>79</v>
      </c>
      <c r="AY1609" s="235" t="s">
        <v>406</v>
      </c>
    </row>
    <row r="1610" spans="2:65" s="15" customFormat="1" x14ac:dyDescent="0.3">
      <c r="B1610" s="254"/>
      <c r="C1610" s="255"/>
      <c r="D1610" s="215" t="s">
        <v>417</v>
      </c>
      <c r="E1610" s="256" t="s">
        <v>36</v>
      </c>
      <c r="F1610" s="257" t="s">
        <v>435</v>
      </c>
      <c r="G1610" s="255"/>
      <c r="H1610" s="258">
        <v>4.8000000000000001E-2</v>
      </c>
      <c r="I1610" s="259"/>
      <c r="J1610" s="255"/>
      <c r="K1610" s="255"/>
      <c r="L1610" s="260"/>
      <c r="M1610" s="261"/>
      <c r="N1610" s="262"/>
      <c r="O1610" s="262"/>
      <c r="P1610" s="262"/>
      <c r="Q1610" s="262"/>
      <c r="R1610" s="262"/>
      <c r="S1610" s="262"/>
      <c r="T1610" s="263"/>
      <c r="AT1610" s="264" t="s">
        <v>417</v>
      </c>
      <c r="AU1610" s="264" t="s">
        <v>87</v>
      </c>
      <c r="AV1610" s="15" t="s">
        <v>94</v>
      </c>
      <c r="AW1610" s="15" t="s">
        <v>43</v>
      </c>
      <c r="AX1610" s="15" t="s">
        <v>79</v>
      </c>
      <c r="AY1610" s="264" t="s">
        <v>406</v>
      </c>
    </row>
    <row r="1611" spans="2:65" s="12" customFormat="1" x14ac:dyDescent="0.3">
      <c r="B1611" s="213"/>
      <c r="C1611" s="214"/>
      <c r="D1611" s="215" t="s">
        <v>417</v>
      </c>
      <c r="E1611" s="216" t="s">
        <v>36</v>
      </c>
      <c r="F1611" s="217" t="s">
        <v>2354</v>
      </c>
      <c r="G1611" s="214"/>
      <c r="H1611" s="218" t="s">
        <v>36</v>
      </c>
      <c r="I1611" s="219"/>
      <c r="J1611" s="214"/>
      <c r="K1611" s="214"/>
      <c r="L1611" s="220"/>
      <c r="M1611" s="221"/>
      <c r="N1611" s="222"/>
      <c r="O1611" s="222"/>
      <c r="P1611" s="222"/>
      <c r="Q1611" s="222"/>
      <c r="R1611" s="222"/>
      <c r="S1611" s="222"/>
      <c r="T1611" s="223"/>
      <c r="AT1611" s="224" t="s">
        <v>417</v>
      </c>
      <c r="AU1611" s="224" t="s">
        <v>87</v>
      </c>
      <c r="AV1611" s="12" t="s">
        <v>23</v>
      </c>
      <c r="AW1611" s="12" t="s">
        <v>43</v>
      </c>
      <c r="AX1611" s="12" t="s">
        <v>79</v>
      </c>
      <c r="AY1611" s="224" t="s">
        <v>406</v>
      </c>
    </row>
    <row r="1612" spans="2:65" s="12" customFormat="1" x14ac:dyDescent="0.3">
      <c r="B1612" s="213"/>
      <c r="C1612" s="214"/>
      <c r="D1612" s="215" t="s">
        <v>417</v>
      </c>
      <c r="E1612" s="216" t="s">
        <v>36</v>
      </c>
      <c r="F1612" s="217" t="s">
        <v>967</v>
      </c>
      <c r="G1612" s="214"/>
      <c r="H1612" s="218" t="s">
        <v>36</v>
      </c>
      <c r="I1612" s="219"/>
      <c r="J1612" s="214"/>
      <c r="K1612" s="214"/>
      <c r="L1612" s="220"/>
      <c r="M1612" s="221"/>
      <c r="N1612" s="222"/>
      <c r="O1612" s="222"/>
      <c r="P1612" s="222"/>
      <c r="Q1612" s="222"/>
      <c r="R1612" s="222"/>
      <c r="S1612" s="222"/>
      <c r="T1612" s="223"/>
      <c r="AT1612" s="224" t="s">
        <v>417</v>
      </c>
      <c r="AU1612" s="224" t="s">
        <v>87</v>
      </c>
      <c r="AV1612" s="12" t="s">
        <v>23</v>
      </c>
      <c r="AW1612" s="12" t="s">
        <v>43</v>
      </c>
      <c r="AX1612" s="12" t="s">
        <v>79</v>
      </c>
      <c r="AY1612" s="224" t="s">
        <v>406</v>
      </c>
    </row>
    <row r="1613" spans="2:65" s="13" customFormat="1" x14ac:dyDescent="0.3">
      <c r="B1613" s="225"/>
      <c r="C1613" s="226"/>
      <c r="D1613" s="215" t="s">
        <v>417</v>
      </c>
      <c r="E1613" s="227" t="s">
        <v>36</v>
      </c>
      <c r="F1613" s="228" t="s">
        <v>2355</v>
      </c>
      <c r="G1613" s="226"/>
      <c r="H1613" s="229">
        <v>5.3999999999999999E-2</v>
      </c>
      <c r="I1613" s="230"/>
      <c r="J1613" s="226"/>
      <c r="K1613" s="226"/>
      <c r="L1613" s="231"/>
      <c r="M1613" s="232"/>
      <c r="N1613" s="233"/>
      <c r="O1613" s="233"/>
      <c r="P1613" s="233"/>
      <c r="Q1613" s="233"/>
      <c r="R1613" s="233"/>
      <c r="S1613" s="233"/>
      <c r="T1613" s="234"/>
      <c r="AT1613" s="235" t="s">
        <v>417</v>
      </c>
      <c r="AU1613" s="235" t="s">
        <v>87</v>
      </c>
      <c r="AV1613" s="13" t="s">
        <v>87</v>
      </c>
      <c r="AW1613" s="13" t="s">
        <v>43</v>
      </c>
      <c r="AX1613" s="13" t="s">
        <v>79</v>
      </c>
      <c r="AY1613" s="235" t="s">
        <v>406</v>
      </c>
    </row>
    <row r="1614" spans="2:65" s="12" customFormat="1" x14ac:dyDescent="0.3">
      <c r="B1614" s="213"/>
      <c r="C1614" s="214"/>
      <c r="D1614" s="215" t="s">
        <v>417</v>
      </c>
      <c r="E1614" s="216" t="s">
        <v>36</v>
      </c>
      <c r="F1614" s="217" t="s">
        <v>1065</v>
      </c>
      <c r="G1614" s="214"/>
      <c r="H1614" s="218" t="s">
        <v>36</v>
      </c>
      <c r="I1614" s="219"/>
      <c r="J1614" s="214"/>
      <c r="K1614" s="214"/>
      <c r="L1614" s="220"/>
      <c r="M1614" s="221"/>
      <c r="N1614" s="222"/>
      <c r="O1614" s="222"/>
      <c r="P1614" s="222"/>
      <c r="Q1614" s="222"/>
      <c r="R1614" s="222"/>
      <c r="S1614" s="222"/>
      <c r="T1614" s="223"/>
      <c r="AT1614" s="224" t="s">
        <v>417</v>
      </c>
      <c r="AU1614" s="224" t="s">
        <v>87</v>
      </c>
      <c r="AV1614" s="12" t="s">
        <v>23</v>
      </c>
      <c r="AW1614" s="12" t="s">
        <v>43</v>
      </c>
      <c r="AX1614" s="12" t="s">
        <v>79</v>
      </c>
      <c r="AY1614" s="224" t="s">
        <v>406</v>
      </c>
    </row>
    <row r="1615" spans="2:65" s="13" customFormat="1" x14ac:dyDescent="0.3">
      <c r="B1615" s="225"/>
      <c r="C1615" s="226"/>
      <c r="D1615" s="215" t="s">
        <v>417</v>
      </c>
      <c r="E1615" s="227" t="s">
        <v>36</v>
      </c>
      <c r="F1615" s="228" t="s">
        <v>2356</v>
      </c>
      <c r="G1615" s="226"/>
      <c r="H1615" s="229">
        <v>2.3E-2</v>
      </c>
      <c r="I1615" s="230"/>
      <c r="J1615" s="226"/>
      <c r="K1615" s="226"/>
      <c r="L1615" s="231"/>
      <c r="M1615" s="232"/>
      <c r="N1615" s="233"/>
      <c r="O1615" s="233"/>
      <c r="P1615" s="233"/>
      <c r="Q1615" s="233"/>
      <c r="R1615" s="233"/>
      <c r="S1615" s="233"/>
      <c r="T1615" s="234"/>
      <c r="AT1615" s="235" t="s">
        <v>417</v>
      </c>
      <c r="AU1615" s="235" t="s">
        <v>87</v>
      </c>
      <c r="AV1615" s="13" t="s">
        <v>87</v>
      </c>
      <c r="AW1615" s="13" t="s">
        <v>43</v>
      </c>
      <c r="AX1615" s="13" t="s">
        <v>79</v>
      </c>
      <c r="AY1615" s="235" t="s">
        <v>406</v>
      </c>
    </row>
    <row r="1616" spans="2:65" s="12" customFormat="1" x14ac:dyDescent="0.3">
      <c r="B1616" s="213"/>
      <c r="C1616" s="214"/>
      <c r="D1616" s="215" t="s">
        <v>417</v>
      </c>
      <c r="E1616" s="216" t="s">
        <v>36</v>
      </c>
      <c r="F1616" s="217" t="s">
        <v>1071</v>
      </c>
      <c r="G1616" s="214"/>
      <c r="H1616" s="218" t="s">
        <v>36</v>
      </c>
      <c r="I1616" s="219"/>
      <c r="J1616" s="214"/>
      <c r="K1616" s="214"/>
      <c r="L1616" s="220"/>
      <c r="M1616" s="221"/>
      <c r="N1616" s="222"/>
      <c r="O1616" s="222"/>
      <c r="P1616" s="222"/>
      <c r="Q1616" s="222"/>
      <c r="R1616" s="222"/>
      <c r="S1616" s="222"/>
      <c r="T1616" s="223"/>
      <c r="AT1616" s="224" t="s">
        <v>417</v>
      </c>
      <c r="AU1616" s="224" t="s">
        <v>87</v>
      </c>
      <c r="AV1616" s="12" t="s">
        <v>23</v>
      </c>
      <c r="AW1616" s="12" t="s">
        <v>43</v>
      </c>
      <c r="AX1616" s="12" t="s">
        <v>79</v>
      </c>
      <c r="AY1616" s="224" t="s">
        <v>406</v>
      </c>
    </row>
    <row r="1617" spans="2:65" s="13" customFormat="1" x14ac:dyDescent="0.3">
      <c r="B1617" s="225"/>
      <c r="C1617" s="226"/>
      <c r="D1617" s="215" t="s">
        <v>417</v>
      </c>
      <c r="E1617" s="227" t="s">
        <v>36</v>
      </c>
      <c r="F1617" s="228" t="s">
        <v>2357</v>
      </c>
      <c r="G1617" s="226"/>
      <c r="H1617" s="229">
        <v>2.4E-2</v>
      </c>
      <c r="I1617" s="230"/>
      <c r="J1617" s="226"/>
      <c r="K1617" s="226"/>
      <c r="L1617" s="231"/>
      <c r="M1617" s="232"/>
      <c r="N1617" s="233"/>
      <c r="O1617" s="233"/>
      <c r="P1617" s="233"/>
      <c r="Q1617" s="233"/>
      <c r="R1617" s="233"/>
      <c r="S1617" s="233"/>
      <c r="T1617" s="234"/>
      <c r="AT1617" s="235" t="s">
        <v>417</v>
      </c>
      <c r="AU1617" s="235" t="s">
        <v>87</v>
      </c>
      <c r="AV1617" s="13" t="s">
        <v>87</v>
      </c>
      <c r="AW1617" s="13" t="s">
        <v>43</v>
      </c>
      <c r="AX1617" s="13" t="s">
        <v>79</v>
      </c>
      <c r="AY1617" s="235" t="s">
        <v>406</v>
      </c>
    </row>
    <row r="1618" spans="2:65" s="12" customFormat="1" x14ac:dyDescent="0.3">
      <c r="B1618" s="213"/>
      <c r="C1618" s="214"/>
      <c r="D1618" s="215" t="s">
        <v>417</v>
      </c>
      <c r="E1618" s="216" t="s">
        <v>36</v>
      </c>
      <c r="F1618" s="217" t="s">
        <v>1074</v>
      </c>
      <c r="G1618" s="214"/>
      <c r="H1618" s="218" t="s">
        <v>36</v>
      </c>
      <c r="I1618" s="219"/>
      <c r="J1618" s="214"/>
      <c r="K1618" s="214"/>
      <c r="L1618" s="220"/>
      <c r="M1618" s="221"/>
      <c r="N1618" s="222"/>
      <c r="O1618" s="222"/>
      <c r="P1618" s="222"/>
      <c r="Q1618" s="222"/>
      <c r="R1618" s="222"/>
      <c r="S1618" s="222"/>
      <c r="T1618" s="223"/>
      <c r="AT1618" s="224" t="s">
        <v>417</v>
      </c>
      <c r="AU1618" s="224" t="s">
        <v>87</v>
      </c>
      <c r="AV1618" s="12" t="s">
        <v>23</v>
      </c>
      <c r="AW1618" s="12" t="s">
        <v>43</v>
      </c>
      <c r="AX1618" s="12" t="s">
        <v>79</v>
      </c>
      <c r="AY1618" s="224" t="s">
        <v>406</v>
      </c>
    </row>
    <row r="1619" spans="2:65" s="13" customFormat="1" x14ac:dyDescent="0.3">
      <c r="B1619" s="225"/>
      <c r="C1619" s="226"/>
      <c r="D1619" s="215" t="s">
        <v>417</v>
      </c>
      <c r="E1619" s="227" t="s">
        <v>36</v>
      </c>
      <c r="F1619" s="228" t="s">
        <v>2357</v>
      </c>
      <c r="G1619" s="226"/>
      <c r="H1619" s="229">
        <v>2.4E-2</v>
      </c>
      <c r="I1619" s="230"/>
      <c r="J1619" s="226"/>
      <c r="K1619" s="226"/>
      <c r="L1619" s="231"/>
      <c r="M1619" s="232"/>
      <c r="N1619" s="233"/>
      <c r="O1619" s="233"/>
      <c r="P1619" s="233"/>
      <c r="Q1619" s="233"/>
      <c r="R1619" s="233"/>
      <c r="S1619" s="233"/>
      <c r="T1619" s="234"/>
      <c r="AT1619" s="235" t="s">
        <v>417</v>
      </c>
      <c r="AU1619" s="235" t="s">
        <v>87</v>
      </c>
      <c r="AV1619" s="13" t="s">
        <v>87</v>
      </c>
      <c r="AW1619" s="13" t="s">
        <v>43</v>
      </c>
      <c r="AX1619" s="13" t="s">
        <v>79</v>
      </c>
      <c r="AY1619" s="235" t="s">
        <v>406</v>
      </c>
    </row>
    <row r="1620" spans="2:65" s="15" customFormat="1" x14ac:dyDescent="0.3">
      <c r="B1620" s="254"/>
      <c r="C1620" s="255"/>
      <c r="D1620" s="215" t="s">
        <v>417</v>
      </c>
      <c r="E1620" s="256" t="s">
        <v>36</v>
      </c>
      <c r="F1620" s="257" t="s">
        <v>435</v>
      </c>
      <c r="G1620" s="255"/>
      <c r="H1620" s="258">
        <v>0.125</v>
      </c>
      <c r="I1620" s="259"/>
      <c r="J1620" s="255"/>
      <c r="K1620" s="255"/>
      <c r="L1620" s="260"/>
      <c r="M1620" s="261"/>
      <c r="N1620" s="262"/>
      <c r="O1620" s="262"/>
      <c r="P1620" s="262"/>
      <c r="Q1620" s="262"/>
      <c r="R1620" s="262"/>
      <c r="S1620" s="262"/>
      <c r="T1620" s="263"/>
      <c r="AT1620" s="264" t="s">
        <v>417</v>
      </c>
      <c r="AU1620" s="264" t="s">
        <v>87</v>
      </c>
      <c r="AV1620" s="15" t="s">
        <v>94</v>
      </c>
      <c r="AW1620" s="15" t="s">
        <v>43</v>
      </c>
      <c r="AX1620" s="15" t="s">
        <v>79</v>
      </c>
      <c r="AY1620" s="264" t="s">
        <v>406</v>
      </c>
    </row>
    <row r="1621" spans="2:65" s="14" customFormat="1" x14ac:dyDescent="0.3">
      <c r="B1621" s="236"/>
      <c r="C1621" s="237"/>
      <c r="D1621" s="247" t="s">
        <v>417</v>
      </c>
      <c r="E1621" s="248" t="s">
        <v>36</v>
      </c>
      <c r="F1621" s="249" t="s">
        <v>421</v>
      </c>
      <c r="G1621" s="237"/>
      <c r="H1621" s="250">
        <v>0.17299999999999999</v>
      </c>
      <c r="I1621" s="241"/>
      <c r="J1621" s="237"/>
      <c r="K1621" s="237"/>
      <c r="L1621" s="242"/>
      <c r="M1621" s="243"/>
      <c r="N1621" s="244"/>
      <c r="O1621" s="244"/>
      <c r="P1621" s="244"/>
      <c r="Q1621" s="244"/>
      <c r="R1621" s="244"/>
      <c r="S1621" s="244"/>
      <c r="T1621" s="245"/>
      <c r="AT1621" s="246" t="s">
        <v>417</v>
      </c>
      <c r="AU1621" s="246" t="s">
        <v>87</v>
      </c>
      <c r="AV1621" s="14" t="s">
        <v>415</v>
      </c>
      <c r="AW1621" s="14" t="s">
        <v>43</v>
      </c>
      <c r="AX1621" s="14" t="s">
        <v>23</v>
      </c>
      <c r="AY1621" s="246" t="s">
        <v>406</v>
      </c>
    </row>
    <row r="1622" spans="2:65" s="1" customFormat="1" ht="22.5" customHeight="1" x14ac:dyDescent="0.3">
      <c r="B1622" s="37"/>
      <c r="C1622" s="201" t="s">
        <v>2358</v>
      </c>
      <c r="D1622" s="201" t="s">
        <v>410</v>
      </c>
      <c r="E1622" s="202" t="s">
        <v>2359</v>
      </c>
      <c r="F1622" s="203" t="s">
        <v>2360</v>
      </c>
      <c r="G1622" s="204" t="s">
        <v>501</v>
      </c>
      <c r="H1622" s="205">
        <v>8.2029999999999994</v>
      </c>
      <c r="I1622" s="206"/>
      <c r="J1622" s="207">
        <f>ROUND(I1622*H1622,2)</f>
        <v>0</v>
      </c>
      <c r="K1622" s="203" t="s">
        <v>414</v>
      </c>
      <c r="L1622" s="57"/>
      <c r="M1622" s="208" t="s">
        <v>36</v>
      </c>
      <c r="N1622" s="209" t="s">
        <v>50</v>
      </c>
      <c r="O1622" s="38"/>
      <c r="P1622" s="210">
        <f>O1622*H1622</f>
        <v>0</v>
      </c>
      <c r="Q1622" s="210">
        <v>1.04196</v>
      </c>
      <c r="R1622" s="210">
        <f>Q1622*H1622</f>
        <v>8.5471978799999988</v>
      </c>
      <c r="S1622" s="210">
        <v>0</v>
      </c>
      <c r="T1622" s="211">
        <f>S1622*H1622</f>
        <v>0</v>
      </c>
      <c r="AR1622" s="19" t="s">
        <v>415</v>
      </c>
      <c r="AT1622" s="19" t="s">
        <v>410</v>
      </c>
      <c r="AU1622" s="19" t="s">
        <v>87</v>
      </c>
      <c r="AY1622" s="19" t="s">
        <v>406</v>
      </c>
      <c r="BE1622" s="212">
        <f>IF(N1622="základní",J1622,0)</f>
        <v>0</v>
      </c>
      <c r="BF1622" s="212">
        <f>IF(N1622="snížená",J1622,0)</f>
        <v>0</v>
      </c>
      <c r="BG1622" s="212">
        <f>IF(N1622="zákl. přenesená",J1622,0)</f>
        <v>0</v>
      </c>
      <c r="BH1622" s="212">
        <f>IF(N1622="sníž. přenesená",J1622,0)</f>
        <v>0</v>
      </c>
      <c r="BI1622" s="212">
        <f>IF(N1622="nulová",J1622,0)</f>
        <v>0</v>
      </c>
      <c r="BJ1622" s="19" t="s">
        <v>23</v>
      </c>
      <c r="BK1622" s="212">
        <f>ROUND(I1622*H1622,2)</f>
        <v>0</v>
      </c>
      <c r="BL1622" s="19" t="s">
        <v>415</v>
      </c>
      <c r="BM1622" s="19" t="s">
        <v>2361</v>
      </c>
    </row>
    <row r="1623" spans="2:65" s="12" customFormat="1" x14ac:dyDescent="0.3">
      <c r="B1623" s="213"/>
      <c r="C1623" s="214"/>
      <c r="D1623" s="215" t="s">
        <v>417</v>
      </c>
      <c r="E1623" s="216" t="s">
        <v>36</v>
      </c>
      <c r="F1623" s="217" t="s">
        <v>763</v>
      </c>
      <c r="G1623" s="214"/>
      <c r="H1623" s="218" t="s">
        <v>36</v>
      </c>
      <c r="I1623" s="219"/>
      <c r="J1623" s="214"/>
      <c r="K1623" s="214"/>
      <c r="L1623" s="220"/>
      <c r="M1623" s="221"/>
      <c r="N1623" s="222"/>
      <c r="O1623" s="222"/>
      <c r="P1623" s="222"/>
      <c r="Q1623" s="222"/>
      <c r="R1623" s="222"/>
      <c r="S1623" s="222"/>
      <c r="T1623" s="223"/>
      <c r="AT1623" s="224" t="s">
        <v>417</v>
      </c>
      <c r="AU1623" s="224" t="s">
        <v>87</v>
      </c>
      <c r="AV1623" s="12" t="s">
        <v>23</v>
      </c>
      <c r="AW1623" s="12" t="s">
        <v>43</v>
      </c>
      <c r="AX1623" s="12" t="s">
        <v>79</v>
      </c>
      <c r="AY1623" s="224" t="s">
        <v>406</v>
      </c>
    </row>
    <row r="1624" spans="2:65" s="13" customFormat="1" x14ac:dyDescent="0.3">
      <c r="B1624" s="225"/>
      <c r="C1624" s="226"/>
      <c r="D1624" s="215" t="s">
        <v>417</v>
      </c>
      <c r="E1624" s="227" t="s">
        <v>36</v>
      </c>
      <c r="F1624" s="228" t="s">
        <v>2362</v>
      </c>
      <c r="G1624" s="226"/>
      <c r="H1624" s="229">
        <v>3.2149999999999999</v>
      </c>
      <c r="I1624" s="230"/>
      <c r="J1624" s="226"/>
      <c r="K1624" s="226"/>
      <c r="L1624" s="231"/>
      <c r="M1624" s="232"/>
      <c r="N1624" s="233"/>
      <c r="O1624" s="233"/>
      <c r="P1624" s="233"/>
      <c r="Q1624" s="233"/>
      <c r="R1624" s="233"/>
      <c r="S1624" s="233"/>
      <c r="T1624" s="234"/>
      <c r="AT1624" s="235" t="s">
        <v>417</v>
      </c>
      <c r="AU1624" s="235" t="s">
        <v>87</v>
      </c>
      <c r="AV1624" s="13" t="s">
        <v>87</v>
      </c>
      <c r="AW1624" s="13" t="s">
        <v>43</v>
      </c>
      <c r="AX1624" s="13" t="s">
        <v>79</v>
      </c>
      <c r="AY1624" s="235" t="s">
        <v>406</v>
      </c>
    </row>
    <row r="1625" spans="2:65" s="13" customFormat="1" x14ac:dyDescent="0.3">
      <c r="B1625" s="225"/>
      <c r="C1625" s="226"/>
      <c r="D1625" s="215" t="s">
        <v>417</v>
      </c>
      <c r="E1625" s="227" t="s">
        <v>36</v>
      </c>
      <c r="F1625" s="228" t="s">
        <v>2363</v>
      </c>
      <c r="G1625" s="226"/>
      <c r="H1625" s="229">
        <v>1.6439999999999999</v>
      </c>
      <c r="I1625" s="230"/>
      <c r="J1625" s="226"/>
      <c r="K1625" s="226"/>
      <c r="L1625" s="231"/>
      <c r="M1625" s="232"/>
      <c r="N1625" s="233"/>
      <c r="O1625" s="233"/>
      <c r="P1625" s="233"/>
      <c r="Q1625" s="233"/>
      <c r="R1625" s="233"/>
      <c r="S1625" s="233"/>
      <c r="T1625" s="234"/>
      <c r="AT1625" s="235" t="s">
        <v>417</v>
      </c>
      <c r="AU1625" s="235" t="s">
        <v>87</v>
      </c>
      <c r="AV1625" s="13" t="s">
        <v>87</v>
      </c>
      <c r="AW1625" s="13" t="s">
        <v>43</v>
      </c>
      <c r="AX1625" s="13" t="s">
        <v>79</v>
      </c>
      <c r="AY1625" s="235" t="s">
        <v>406</v>
      </c>
    </row>
    <row r="1626" spans="2:65" s="13" customFormat="1" x14ac:dyDescent="0.3">
      <c r="B1626" s="225"/>
      <c r="C1626" s="226"/>
      <c r="D1626" s="215" t="s">
        <v>417</v>
      </c>
      <c r="E1626" s="227" t="s">
        <v>36</v>
      </c>
      <c r="F1626" s="228" t="s">
        <v>2364</v>
      </c>
      <c r="G1626" s="226"/>
      <c r="H1626" s="229">
        <v>1.694</v>
      </c>
      <c r="I1626" s="230"/>
      <c r="J1626" s="226"/>
      <c r="K1626" s="226"/>
      <c r="L1626" s="231"/>
      <c r="M1626" s="232"/>
      <c r="N1626" s="233"/>
      <c r="O1626" s="233"/>
      <c r="P1626" s="233"/>
      <c r="Q1626" s="233"/>
      <c r="R1626" s="233"/>
      <c r="S1626" s="233"/>
      <c r="T1626" s="234"/>
      <c r="AT1626" s="235" t="s">
        <v>417</v>
      </c>
      <c r="AU1626" s="235" t="s">
        <v>87</v>
      </c>
      <c r="AV1626" s="13" t="s">
        <v>87</v>
      </c>
      <c r="AW1626" s="13" t="s">
        <v>43</v>
      </c>
      <c r="AX1626" s="13" t="s">
        <v>79</v>
      </c>
      <c r="AY1626" s="235" t="s">
        <v>406</v>
      </c>
    </row>
    <row r="1627" spans="2:65" s="13" customFormat="1" x14ac:dyDescent="0.3">
      <c r="B1627" s="225"/>
      <c r="C1627" s="226"/>
      <c r="D1627" s="215" t="s">
        <v>417</v>
      </c>
      <c r="E1627" s="227" t="s">
        <v>36</v>
      </c>
      <c r="F1627" s="228" t="s">
        <v>2365</v>
      </c>
      <c r="G1627" s="226"/>
      <c r="H1627" s="229">
        <v>1.65</v>
      </c>
      <c r="I1627" s="230"/>
      <c r="J1627" s="226"/>
      <c r="K1627" s="226"/>
      <c r="L1627" s="231"/>
      <c r="M1627" s="232"/>
      <c r="N1627" s="233"/>
      <c r="O1627" s="233"/>
      <c r="P1627" s="233"/>
      <c r="Q1627" s="233"/>
      <c r="R1627" s="233"/>
      <c r="S1627" s="233"/>
      <c r="T1627" s="234"/>
      <c r="AT1627" s="235" t="s">
        <v>417</v>
      </c>
      <c r="AU1627" s="235" t="s">
        <v>87</v>
      </c>
      <c r="AV1627" s="13" t="s">
        <v>87</v>
      </c>
      <c r="AW1627" s="13" t="s">
        <v>43</v>
      </c>
      <c r="AX1627" s="13" t="s">
        <v>79</v>
      </c>
      <c r="AY1627" s="235" t="s">
        <v>406</v>
      </c>
    </row>
    <row r="1628" spans="2:65" s="14" customFormat="1" x14ac:dyDescent="0.3">
      <c r="B1628" s="236"/>
      <c r="C1628" s="237"/>
      <c r="D1628" s="247" t="s">
        <v>417</v>
      </c>
      <c r="E1628" s="248" t="s">
        <v>36</v>
      </c>
      <c r="F1628" s="249" t="s">
        <v>421</v>
      </c>
      <c r="G1628" s="237"/>
      <c r="H1628" s="250">
        <v>8.2029999999999994</v>
      </c>
      <c r="I1628" s="241"/>
      <c r="J1628" s="237"/>
      <c r="K1628" s="237"/>
      <c r="L1628" s="242"/>
      <c r="M1628" s="243"/>
      <c r="N1628" s="244"/>
      <c r="O1628" s="244"/>
      <c r="P1628" s="244"/>
      <c r="Q1628" s="244"/>
      <c r="R1628" s="244"/>
      <c r="S1628" s="244"/>
      <c r="T1628" s="245"/>
      <c r="AT1628" s="246" t="s">
        <v>417</v>
      </c>
      <c r="AU1628" s="246" t="s">
        <v>87</v>
      </c>
      <c r="AV1628" s="14" t="s">
        <v>415</v>
      </c>
      <c r="AW1628" s="14" t="s">
        <v>43</v>
      </c>
      <c r="AX1628" s="14" t="s">
        <v>23</v>
      </c>
      <c r="AY1628" s="246" t="s">
        <v>406</v>
      </c>
    </row>
    <row r="1629" spans="2:65" s="1" customFormat="1" ht="22.5" customHeight="1" x14ac:dyDescent="0.3">
      <c r="B1629" s="37"/>
      <c r="C1629" s="201" t="s">
        <v>2366</v>
      </c>
      <c r="D1629" s="201" t="s">
        <v>410</v>
      </c>
      <c r="E1629" s="202" t="s">
        <v>2367</v>
      </c>
      <c r="F1629" s="203" t="s">
        <v>2368</v>
      </c>
      <c r="G1629" s="204" t="s">
        <v>501</v>
      </c>
      <c r="H1629" s="205">
        <v>2.7E-2</v>
      </c>
      <c r="I1629" s="206"/>
      <c r="J1629" s="207">
        <f>ROUND(I1629*H1629,2)</f>
        <v>0</v>
      </c>
      <c r="K1629" s="203" t="s">
        <v>36</v>
      </c>
      <c r="L1629" s="57"/>
      <c r="M1629" s="208" t="s">
        <v>36</v>
      </c>
      <c r="N1629" s="209" t="s">
        <v>50</v>
      </c>
      <c r="O1629" s="38"/>
      <c r="P1629" s="210">
        <f>O1629*H1629</f>
        <v>0</v>
      </c>
      <c r="Q1629" s="210">
        <v>1.0549999999999999</v>
      </c>
      <c r="R1629" s="210">
        <f>Q1629*H1629</f>
        <v>2.8484999999999996E-2</v>
      </c>
      <c r="S1629" s="210">
        <v>0</v>
      </c>
      <c r="T1629" s="211">
        <f>S1629*H1629</f>
        <v>0</v>
      </c>
      <c r="AR1629" s="19" t="s">
        <v>415</v>
      </c>
      <c r="AT1629" s="19" t="s">
        <v>410</v>
      </c>
      <c r="AU1629" s="19" t="s">
        <v>87</v>
      </c>
      <c r="AY1629" s="19" t="s">
        <v>406</v>
      </c>
      <c r="BE1629" s="212">
        <f>IF(N1629="základní",J1629,0)</f>
        <v>0</v>
      </c>
      <c r="BF1629" s="212">
        <f>IF(N1629="snížená",J1629,0)</f>
        <v>0</v>
      </c>
      <c r="BG1629" s="212">
        <f>IF(N1629="zákl. přenesená",J1629,0)</f>
        <v>0</v>
      </c>
      <c r="BH1629" s="212">
        <f>IF(N1629="sníž. přenesená",J1629,0)</f>
        <v>0</v>
      </c>
      <c r="BI1629" s="212">
        <f>IF(N1629="nulová",J1629,0)</f>
        <v>0</v>
      </c>
      <c r="BJ1629" s="19" t="s">
        <v>23</v>
      </c>
      <c r="BK1629" s="212">
        <f>ROUND(I1629*H1629,2)</f>
        <v>0</v>
      </c>
      <c r="BL1629" s="19" t="s">
        <v>415</v>
      </c>
      <c r="BM1629" s="19" t="s">
        <v>2369</v>
      </c>
    </row>
    <row r="1630" spans="2:65" s="12" customFormat="1" x14ac:dyDescent="0.3">
      <c r="B1630" s="213"/>
      <c r="C1630" s="214"/>
      <c r="D1630" s="215" t="s">
        <v>417</v>
      </c>
      <c r="E1630" s="216" t="s">
        <v>36</v>
      </c>
      <c r="F1630" s="217" t="s">
        <v>1069</v>
      </c>
      <c r="G1630" s="214"/>
      <c r="H1630" s="218" t="s">
        <v>36</v>
      </c>
      <c r="I1630" s="219"/>
      <c r="J1630" s="214"/>
      <c r="K1630" s="214"/>
      <c r="L1630" s="220"/>
      <c r="M1630" s="221"/>
      <c r="N1630" s="222"/>
      <c r="O1630" s="222"/>
      <c r="P1630" s="222"/>
      <c r="Q1630" s="222"/>
      <c r="R1630" s="222"/>
      <c r="S1630" s="222"/>
      <c r="T1630" s="223"/>
      <c r="AT1630" s="224" t="s">
        <v>417</v>
      </c>
      <c r="AU1630" s="224" t="s">
        <v>87</v>
      </c>
      <c r="AV1630" s="12" t="s">
        <v>23</v>
      </c>
      <c r="AW1630" s="12" t="s">
        <v>43</v>
      </c>
      <c r="AX1630" s="12" t="s">
        <v>79</v>
      </c>
      <c r="AY1630" s="224" t="s">
        <v>406</v>
      </c>
    </row>
    <row r="1631" spans="2:65" s="13" customFormat="1" x14ac:dyDescent="0.3">
      <c r="B1631" s="225"/>
      <c r="C1631" s="226"/>
      <c r="D1631" s="247" t="s">
        <v>417</v>
      </c>
      <c r="E1631" s="251" t="s">
        <v>36</v>
      </c>
      <c r="F1631" s="252" t="s">
        <v>2370</v>
      </c>
      <c r="G1631" s="226"/>
      <c r="H1631" s="253">
        <v>2.7E-2</v>
      </c>
      <c r="I1631" s="230"/>
      <c r="J1631" s="226"/>
      <c r="K1631" s="226"/>
      <c r="L1631" s="231"/>
      <c r="M1631" s="232"/>
      <c r="N1631" s="233"/>
      <c r="O1631" s="233"/>
      <c r="P1631" s="233"/>
      <c r="Q1631" s="233"/>
      <c r="R1631" s="233"/>
      <c r="S1631" s="233"/>
      <c r="T1631" s="234"/>
      <c r="AT1631" s="235" t="s">
        <v>417</v>
      </c>
      <c r="AU1631" s="235" t="s">
        <v>87</v>
      </c>
      <c r="AV1631" s="13" t="s">
        <v>87</v>
      </c>
      <c r="AW1631" s="13" t="s">
        <v>43</v>
      </c>
      <c r="AX1631" s="13" t="s">
        <v>23</v>
      </c>
      <c r="AY1631" s="235" t="s">
        <v>406</v>
      </c>
    </row>
    <row r="1632" spans="2:65" s="1" customFormat="1" ht="22.5" customHeight="1" x14ac:dyDescent="0.3">
      <c r="B1632" s="37"/>
      <c r="C1632" s="201" t="s">
        <v>2371</v>
      </c>
      <c r="D1632" s="201" t="s">
        <v>410</v>
      </c>
      <c r="E1632" s="202" t="s">
        <v>2372</v>
      </c>
      <c r="F1632" s="203" t="s">
        <v>2373</v>
      </c>
      <c r="G1632" s="204" t="s">
        <v>413</v>
      </c>
      <c r="H1632" s="205">
        <v>36.073999999999998</v>
      </c>
      <c r="I1632" s="206"/>
      <c r="J1632" s="207">
        <f>ROUND(I1632*H1632,2)</f>
        <v>0</v>
      </c>
      <c r="K1632" s="203" t="s">
        <v>36</v>
      </c>
      <c r="L1632" s="57"/>
      <c r="M1632" s="208" t="s">
        <v>36</v>
      </c>
      <c r="N1632" s="209" t="s">
        <v>50</v>
      </c>
      <c r="O1632" s="38"/>
      <c r="P1632" s="210">
        <f>O1632*H1632</f>
        <v>0</v>
      </c>
      <c r="Q1632" s="210">
        <v>0</v>
      </c>
      <c r="R1632" s="210">
        <f>Q1632*H1632</f>
        <v>0</v>
      </c>
      <c r="S1632" s="210">
        <v>0</v>
      </c>
      <c r="T1632" s="211">
        <f>S1632*H1632</f>
        <v>0</v>
      </c>
      <c r="AR1632" s="19" t="s">
        <v>415</v>
      </c>
      <c r="AT1632" s="19" t="s">
        <v>410</v>
      </c>
      <c r="AU1632" s="19" t="s">
        <v>87</v>
      </c>
      <c r="AY1632" s="19" t="s">
        <v>406</v>
      </c>
      <c r="BE1632" s="212">
        <f>IF(N1632="základní",J1632,0)</f>
        <v>0</v>
      </c>
      <c r="BF1632" s="212">
        <f>IF(N1632="snížená",J1632,0)</f>
        <v>0</v>
      </c>
      <c r="BG1632" s="212">
        <f>IF(N1632="zákl. přenesená",J1632,0)</f>
        <v>0</v>
      </c>
      <c r="BH1632" s="212">
        <f>IF(N1632="sníž. přenesená",J1632,0)</f>
        <v>0</v>
      </c>
      <c r="BI1632" s="212">
        <f>IF(N1632="nulová",J1632,0)</f>
        <v>0</v>
      </c>
      <c r="BJ1632" s="19" t="s">
        <v>23</v>
      </c>
      <c r="BK1632" s="212">
        <f>ROUND(I1632*H1632,2)</f>
        <v>0</v>
      </c>
      <c r="BL1632" s="19" t="s">
        <v>415</v>
      </c>
      <c r="BM1632" s="19" t="s">
        <v>2374</v>
      </c>
    </row>
    <row r="1633" spans="2:51" s="12" customFormat="1" x14ac:dyDescent="0.3">
      <c r="B1633" s="213"/>
      <c r="C1633" s="214"/>
      <c r="D1633" s="215" t="s">
        <v>417</v>
      </c>
      <c r="E1633" s="216" t="s">
        <v>36</v>
      </c>
      <c r="F1633" s="217" t="s">
        <v>1910</v>
      </c>
      <c r="G1633" s="214"/>
      <c r="H1633" s="218" t="s">
        <v>36</v>
      </c>
      <c r="I1633" s="219"/>
      <c r="J1633" s="214"/>
      <c r="K1633" s="214"/>
      <c r="L1633" s="220"/>
      <c r="M1633" s="221"/>
      <c r="N1633" s="222"/>
      <c r="O1633" s="222"/>
      <c r="P1633" s="222"/>
      <c r="Q1633" s="222"/>
      <c r="R1633" s="222"/>
      <c r="S1633" s="222"/>
      <c r="T1633" s="223"/>
      <c r="AT1633" s="224" t="s">
        <v>417</v>
      </c>
      <c r="AU1633" s="224" t="s">
        <v>87</v>
      </c>
      <c r="AV1633" s="12" t="s">
        <v>23</v>
      </c>
      <c r="AW1633" s="12" t="s">
        <v>43</v>
      </c>
      <c r="AX1633" s="12" t="s">
        <v>79</v>
      </c>
      <c r="AY1633" s="224" t="s">
        <v>406</v>
      </c>
    </row>
    <row r="1634" spans="2:51" s="12" customFormat="1" x14ac:dyDescent="0.3">
      <c r="B1634" s="213"/>
      <c r="C1634" s="214"/>
      <c r="D1634" s="215" t="s">
        <v>417</v>
      </c>
      <c r="E1634" s="216" t="s">
        <v>36</v>
      </c>
      <c r="F1634" s="217" t="s">
        <v>967</v>
      </c>
      <c r="G1634" s="214"/>
      <c r="H1634" s="218" t="s">
        <v>36</v>
      </c>
      <c r="I1634" s="219"/>
      <c r="J1634" s="214"/>
      <c r="K1634" s="214"/>
      <c r="L1634" s="220"/>
      <c r="M1634" s="221"/>
      <c r="N1634" s="222"/>
      <c r="O1634" s="222"/>
      <c r="P1634" s="222"/>
      <c r="Q1634" s="222"/>
      <c r="R1634" s="222"/>
      <c r="S1634" s="222"/>
      <c r="T1634" s="223"/>
      <c r="AT1634" s="224" t="s">
        <v>417</v>
      </c>
      <c r="AU1634" s="224" t="s">
        <v>87</v>
      </c>
      <c r="AV1634" s="12" t="s">
        <v>23</v>
      </c>
      <c r="AW1634" s="12" t="s">
        <v>43</v>
      </c>
      <c r="AX1634" s="12" t="s">
        <v>79</v>
      </c>
      <c r="AY1634" s="224" t="s">
        <v>406</v>
      </c>
    </row>
    <row r="1635" spans="2:51" s="13" customFormat="1" x14ac:dyDescent="0.3">
      <c r="B1635" s="225"/>
      <c r="C1635" s="226"/>
      <c r="D1635" s="215" t="s">
        <v>417</v>
      </c>
      <c r="E1635" s="227" t="s">
        <v>36</v>
      </c>
      <c r="F1635" s="228" t="s">
        <v>2375</v>
      </c>
      <c r="G1635" s="226"/>
      <c r="H1635" s="229">
        <v>20.667000000000002</v>
      </c>
      <c r="I1635" s="230"/>
      <c r="J1635" s="226"/>
      <c r="K1635" s="226"/>
      <c r="L1635" s="231"/>
      <c r="M1635" s="232"/>
      <c r="N1635" s="233"/>
      <c r="O1635" s="233"/>
      <c r="P1635" s="233"/>
      <c r="Q1635" s="233"/>
      <c r="R1635" s="233"/>
      <c r="S1635" s="233"/>
      <c r="T1635" s="234"/>
      <c r="AT1635" s="235" t="s">
        <v>417</v>
      </c>
      <c r="AU1635" s="235" t="s">
        <v>87</v>
      </c>
      <c r="AV1635" s="13" t="s">
        <v>87</v>
      </c>
      <c r="AW1635" s="13" t="s">
        <v>43</v>
      </c>
      <c r="AX1635" s="13" t="s">
        <v>79</v>
      </c>
      <c r="AY1635" s="235" t="s">
        <v>406</v>
      </c>
    </row>
    <row r="1636" spans="2:51" s="13" customFormat="1" x14ac:dyDescent="0.3">
      <c r="B1636" s="225"/>
      <c r="C1636" s="226"/>
      <c r="D1636" s="215" t="s">
        <v>417</v>
      </c>
      <c r="E1636" s="227" t="s">
        <v>36</v>
      </c>
      <c r="F1636" s="228" t="s">
        <v>2376</v>
      </c>
      <c r="G1636" s="226"/>
      <c r="H1636" s="229">
        <v>-3.9470000000000001</v>
      </c>
      <c r="I1636" s="230"/>
      <c r="J1636" s="226"/>
      <c r="K1636" s="226"/>
      <c r="L1636" s="231"/>
      <c r="M1636" s="232"/>
      <c r="N1636" s="233"/>
      <c r="O1636" s="233"/>
      <c r="P1636" s="233"/>
      <c r="Q1636" s="233"/>
      <c r="R1636" s="233"/>
      <c r="S1636" s="233"/>
      <c r="T1636" s="234"/>
      <c r="AT1636" s="235" t="s">
        <v>417</v>
      </c>
      <c r="AU1636" s="235" t="s">
        <v>87</v>
      </c>
      <c r="AV1636" s="13" t="s">
        <v>87</v>
      </c>
      <c r="AW1636" s="13" t="s">
        <v>43</v>
      </c>
      <c r="AX1636" s="13" t="s">
        <v>79</v>
      </c>
      <c r="AY1636" s="235" t="s">
        <v>406</v>
      </c>
    </row>
    <row r="1637" spans="2:51" s="13" customFormat="1" x14ac:dyDescent="0.3">
      <c r="B1637" s="225"/>
      <c r="C1637" s="226"/>
      <c r="D1637" s="215" t="s">
        <v>417</v>
      </c>
      <c r="E1637" s="227" t="s">
        <v>36</v>
      </c>
      <c r="F1637" s="228" t="s">
        <v>2377</v>
      </c>
      <c r="G1637" s="226"/>
      <c r="H1637" s="229">
        <v>-1.2</v>
      </c>
      <c r="I1637" s="230"/>
      <c r="J1637" s="226"/>
      <c r="K1637" s="226"/>
      <c r="L1637" s="231"/>
      <c r="M1637" s="232"/>
      <c r="N1637" s="233"/>
      <c r="O1637" s="233"/>
      <c r="P1637" s="233"/>
      <c r="Q1637" s="233"/>
      <c r="R1637" s="233"/>
      <c r="S1637" s="233"/>
      <c r="T1637" s="234"/>
      <c r="AT1637" s="235" t="s">
        <v>417</v>
      </c>
      <c r="AU1637" s="235" t="s">
        <v>87</v>
      </c>
      <c r="AV1637" s="13" t="s">
        <v>87</v>
      </c>
      <c r="AW1637" s="13" t="s">
        <v>43</v>
      </c>
      <c r="AX1637" s="13" t="s">
        <v>79</v>
      </c>
      <c r="AY1637" s="235" t="s">
        <v>406</v>
      </c>
    </row>
    <row r="1638" spans="2:51" s="12" customFormat="1" x14ac:dyDescent="0.3">
      <c r="B1638" s="213"/>
      <c r="C1638" s="214"/>
      <c r="D1638" s="215" t="s">
        <v>417</v>
      </c>
      <c r="E1638" s="216" t="s">
        <v>36</v>
      </c>
      <c r="F1638" s="217" t="s">
        <v>1065</v>
      </c>
      <c r="G1638" s="214"/>
      <c r="H1638" s="218" t="s">
        <v>36</v>
      </c>
      <c r="I1638" s="219"/>
      <c r="J1638" s="214"/>
      <c r="K1638" s="214"/>
      <c r="L1638" s="220"/>
      <c r="M1638" s="221"/>
      <c r="N1638" s="222"/>
      <c r="O1638" s="222"/>
      <c r="P1638" s="222"/>
      <c r="Q1638" s="222"/>
      <c r="R1638" s="222"/>
      <c r="S1638" s="222"/>
      <c r="T1638" s="223"/>
      <c r="AT1638" s="224" t="s">
        <v>417</v>
      </c>
      <c r="AU1638" s="224" t="s">
        <v>87</v>
      </c>
      <c r="AV1638" s="12" t="s">
        <v>23</v>
      </c>
      <c r="AW1638" s="12" t="s">
        <v>43</v>
      </c>
      <c r="AX1638" s="12" t="s">
        <v>79</v>
      </c>
      <c r="AY1638" s="224" t="s">
        <v>406</v>
      </c>
    </row>
    <row r="1639" spans="2:51" s="13" customFormat="1" x14ac:dyDescent="0.3">
      <c r="B1639" s="225"/>
      <c r="C1639" s="226"/>
      <c r="D1639" s="215" t="s">
        <v>417</v>
      </c>
      <c r="E1639" s="227" t="s">
        <v>36</v>
      </c>
      <c r="F1639" s="228" t="s">
        <v>2378</v>
      </c>
      <c r="G1639" s="226"/>
      <c r="H1639" s="229">
        <v>6.2839999999999998</v>
      </c>
      <c r="I1639" s="230"/>
      <c r="J1639" s="226"/>
      <c r="K1639" s="226"/>
      <c r="L1639" s="231"/>
      <c r="M1639" s="232"/>
      <c r="N1639" s="233"/>
      <c r="O1639" s="233"/>
      <c r="P1639" s="233"/>
      <c r="Q1639" s="233"/>
      <c r="R1639" s="233"/>
      <c r="S1639" s="233"/>
      <c r="T1639" s="234"/>
      <c r="AT1639" s="235" t="s">
        <v>417</v>
      </c>
      <c r="AU1639" s="235" t="s">
        <v>87</v>
      </c>
      <c r="AV1639" s="13" t="s">
        <v>87</v>
      </c>
      <c r="AW1639" s="13" t="s">
        <v>43</v>
      </c>
      <c r="AX1639" s="13" t="s">
        <v>79</v>
      </c>
      <c r="AY1639" s="235" t="s">
        <v>406</v>
      </c>
    </row>
    <row r="1640" spans="2:51" s="13" customFormat="1" x14ac:dyDescent="0.3">
      <c r="B1640" s="225"/>
      <c r="C1640" s="226"/>
      <c r="D1640" s="215" t="s">
        <v>417</v>
      </c>
      <c r="E1640" s="227" t="s">
        <v>36</v>
      </c>
      <c r="F1640" s="228" t="s">
        <v>2379</v>
      </c>
      <c r="G1640" s="226"/>
      <c r="H1640" s="229">
        <v>-1.6919999999999999</v>
      </c>
      <c r="I1640" s="230"/>
      <c r="J1640" s="226"/>
      <c r="K1640" s="226"/>
      <c r="L1640" s="231"/>
      <c r="M1640" s="232"/>
      <c r="N1640" s="233"/>
      <c r="O1640" s="233"/>
      <c r="P1640" s="233"/>
      <c r="Q1640" s="233"/>
      <c r="R1640" s="233"/>
      <c r="S1640" s="233"/>
      <c r="T1640" s="234"/>
      <c r="AT1640" s="235" t="s">
        <v>417</v>
      </c>
      <c r="AU1640" s="235" t="s">
        <v>87</v>
      </c>
      <c r="AV1640" s="13" t="s">
        <v>87</v>
      </c>
      <c r="AW1640" s="13" t="s">
        <v>43</v>
      </c>
      <c r="AX1640" s="13" t="s">
        <v>79</v>
      </c>
      <c r="AY1640" s="235" t="s">
        <v>406</v>
      </c>
    </row>
    <row r="1641" spans="2:51" s="12" customFormat="1" x14ac:dyDescent="0.3">
      <c r="B1641" s="213"/>
      <c r="C1641" s="214"/>
      <c r="D1641" s="215" t="s">
        <v>417</v>
      </c>
      <c r="E1641" s="216" t="s">
        <v>36</v>
      </c>
      <c r="F1641" s="217" t="s">
        <v>1069</v>
      </c>
      <c r="G1641" s="214"/>
      <c r="H1641" s="218" t="s">
        <v>36</v>
      </c>
      <c r="I1641" s="219"/>
      <c r="J1641" s="214"/>
      <c r="K1641" s="214"/>
      <c r="L1641" s="220"/>
      <c r="M1641" s="221"/>
      <c r="N1641" s="222"/>
      <c r="O1641" s="222"/>
      <c r="P1641" s="222"/>
      <c r="Q1641" s="222"/>
      <c r="R1641" s="222"/>
      <c r="S1641" s="222"/>
      <c r="T1641" s="223"/>
      <c r="AT1641" s="224" t="s">
        <v>417</v>
      </c>
      <c r="AU1641" s="224" t="s">
        <v>87</v>
      </c>
      <c r="AV1641" s="12" t="s">
        <v>23</v>
      </c>
      <c r="AW1641" s="12" t="s">
        <v>43</v>
      </c>
      <c r="AX1641" s="12" t="s">
        <v>79</v>
      </c>
      <c r="AY1641" s="224" t="s">
        <v>406</v>
      </c>
    </row>
    <row r="1642" spans="2:51" s="13" customFormat="1" x14ac:dyDescent="0.3">
      <c r="B1642" s="225"/>
      <c r="C1642" s="226"/>
      <c r="D1642" s="215" t="s">
        <v>417</v>
      </c>
      <c r="E1642" s="227" t="s">
        <v>36</v>
      </c>
      <c r="F1642" s="228" t="s">
        <v>2380</v>
      </c>
      <c r="G1642" s="226"/>
      <c r="H1642" s="229">
        <v>0.56999999999999995</v>
      </c>
      <c r="I1642" s="230"/>
      <c r="J1642" s="226"/>
      <c r="K1642" s="226"/>
      <c r="L1642" s="231"/>
      <c r="M1642" s="232"/>
      <c r="N1642" s="233"/>
      <c r="O1642" s="233"/>
      <c r="P1642" s="233"/>
      <c r="Q1642" s="233"/>
      <c r="R1642" s="233"/>
      <c r="S1642" s="233"/>
      <c r="T1642" s="234"/>
      <c r="AT1642" s="235" t="s">
        <v>417</v>
      </c>
      <c r="AU1642" s="235" t="s">
        <v>87</v>
      </c>
      <c r="AV1642" s="13" t="s">
        <v>87</v>
      </c>
      <c r="AW1642" s="13" t="s">
        <v>43</v>
      </c>
      <c r="AX1642" s="13" t="s">
        <v>79</v>
      </c>
      <c r="AY1642" s="235" t="s">
        <v>406</v>
      </c>
    </row>
    <row r="1643" spans="2:51" s="13" customFormat="1" x14ac:dyDescent="0.3">
      <c r="B1643" s="225"/>
      <c r="C1643" s="226"/>
      <c r="D1643" s="215" t="s">
        <v>417</v>
      </c>
      <c r="E1643" s="227" t="s">
        <v>36</v>
      </c>
      <c r="F1643" s="228" t="s">
        <v>2381</v>
      </c>
      <c r="G1643" s="226"/>
      <c r="H1643" s="229">
        <v>-0.14299999999999999</v>
      </c>
      <c r="I1643" s="230"/>
      <c r="J1643" s="226"/>
      <c r="K1643" s="226"/>
      <c r="L1643" s="231"/>
      <c r="M1643" s="232"/>
      <c r="N1643" s="233"/>
      <c r="O1643" s="233"/>
      <c r="P1643" s="233"/>
      <c r="Q1643" s="233"/>
      <c r="R1643" s="233"/>
      <c r="S1643" s="233"/>
      <c r="T1643" s="234"/>
      <c r="AT1643" s="235" t="s">
        <v>417</v>
      </c>
      <c r="AU1643" s="235" t="s">
        <v>87</v>
      </c>
      <c r="AV1643" s="13" t="s">
        <v>87</v>
      </c>
      <c r="AW1643" s="13" t="s">
        <v>43</v>
      </c>
      <c r="AX1643" s="13" t="s">
        <v>79</v>
      </c>
      <c r="AY1643" s="235" t="s">
        <v>406</v>
      </c>
    </row>
    <row r="1644" spans="2:51" s="12" customFormat="1" x14ac:dyDescent="0.3">
      <c r="B1644" s="213"/>
      <c r="C1644" s="214"/>
      <c r="D1644" s="215" t="s">
        <v>417</v>
      </c>
      <c r="E1644" s="216" t="s">
        <v>36</v>
      </c>
      <c r="F1644" s="217" t="s">
        <v>1071</v>
      </c>
      <c r="G1644" s="214"/>
      <c r="H1644" s="218" t="s">
        <v>36</v>
      </c>
      <c r="I1644" s="219"/>
      <c r="J1644" s="214"/>
      <c r="K1644" s="214"/>
      <c r="L1644" s="220"/>
      <c r="M1644" s="221"/>
      <c r="N1644" s="222"/>
      <c r="O1644" s="222"/>
      <c r="P1644" s="222"/>
      <c r="Q1644" s="222"/>
      <c r="R1644" s="222"/>
      <c r="S1644" s="222"/>
      <c r="T1644" s="223"/>
      <c r="AT1644" s="224" t="s">
        <v>417</v>
      </c>
      <c r="AU1644" s="224" t="s">
        <v>87</v>
      </c>
      <c r="AV1644" s="12" t="s">
        <v>23</v>
      </c>
      <c r="AW1644" s="12" t="s">
        <v>43</v>
      </c>
      <c r="AX1644" s="12" t="s">
        <v>79</v>
      </c>
      <c r="AY1644" s="224" t="s">
        <v>406</v>
      </c>
    </row>
    <row r="1645" spans="2:51" s="13" customFormat="1" x14ac:dyDescent="0.3">
      <c r="B1645" s="225"/>
      <c r="C1645" s="226"/>
      <c r="D1645" s="215" t="s">
        <v>417</v>
      </c>
      <c r="E1645" s="227" t="s">
        <v>36</v>
      </c>
      <c r="F1645" s="228" t="s">
        <v>2382</v>
      </c>
      <c r="G1645" s="226"/>
      <c r="H1645" s="229">
        <v>6.149</v>
      </c>
      <c r="I1645" s="230"/>
      <c r="J1645" s="226"/>
      <c r="K1645" s="226"/>
      <c r="L1645" s="231"/>
      <c r="M1645" s="232"/>
      <c r="N1645" s="233"/>
      <c r="O1645" s="233"/>
      <c r="P1645" s="233"/>
      <c r="Q1645" s="233"/>
      <c r="R1645" s="233"/>
      <c r="S1645" s="233"/>
      <c r="T1645" s="234"/>
      <c r="AT1645" s="235" t="s">
        <v>417</v>
      </c>
      <c r="AU1645" s="235" t="s">
        <v>87</v>
      </c>
      <c r="AV1645" s="13" t="s">
        <v>87</v>
      </c>
      <c r="AW1645" s="13" t="s">
        <v>43</v>
      </c>
      <c r="AX1645" s="13" t="s">
        <v>79</v>
      </c>
      <c r="AY1645" s="235" t="s">
        <v>406</v>
      </c>
    </row>
    <row r="1646" spans="2:51" s="13" customFormat="1" x14ac:dyDescent="0.3">
      <c r="B1646" s="225"/>
      <c r="C1646" s="226"/>
      <c r="D1646" s="215" t="s">
        <v>417</v>
      </c>
      <c r="E1646" s="227" t="s">
        <v>36</v>
      </c>
      <c r="F1646" s="228" t="s">
        <v>2383</v>
      </c>
      <c r="G1646" s="226"/>
      <c r="H1646" s="229">
        <v>-2.2040000000000002</v>
      </c>
      <c r="I1646" s="230"/>
      <c r="J1646" s="226"/>
      <c r="K1646" s="226"/>
      <c r="L1646" s="231"/>
      <c r="M1646" s="232"/>
      <c r="N1646" s="233"/>
      <c r="O1646" s="233"/>
      <c r="P1646" s="233"/>
      <c r="Q1646" s="233"/>
      <c r="R1646" s="233"/>
      <c r="S1646" s="233"/>
      <c r="T1646" s="234"/>
      <c r="AT1646" s="235" t="s">
        <v>417</v>
      </c>
      <c r="AU1646" s="235" t="s">
        <v>87</v>
      </c>
      <c r="AV1646" s="13" t="s">
        <v>87</v>
      </c>
      <c r="AW1646" s="13" t="s">
        <v>43</v>
      </c>
      <c r="AX1646" s="13" t="s">
        <v>79</v>
      </c>
      <c r="AY1646" s="235" t="s">
        <v>406</v>
      </c>
    </row>
    <row r="1647" spans="2:51" s="13" customFormat="1" x14ac:dyDescent="0.3">
      <c r="B1647" s="225"/>
      <c r="C1647" s="226"/>
      <c r="D1647" s="215" t="s">
        <v>417</v>
      </c>
      <c r="E1647" s="227" t="s">
        <v>36</v>
      </c>
      <c r="F1647" s="228" t="s">
        <v>2384</v>
      </c>
      <c r="G1647" s="226"/>
      <c r="H1647" s="229">
        <v>-0.17899999999999999</v>
      </c>
      <c r="I1647" s="230"/>
      <c r="J1647" s="226"/>
      <c r="K1647" s="226"/>
      <c r="L1647" s="231"/>
      <c r="M1647" s="232"/>
      <c r="N1647" s="233"/>
      <c r="O1647" s="233"/>
      <c r="P1647" s="233"/>
      <c r="Q1647" s="233"/>
      <c r="R1647" s="233"/>
      <c r="S1647" s="233"/>
      <c r="T1647" s="234"/>
      <c r="AT1647" s="235" t="s">
        <v>417</v>
      </c>
      <c r="AU1647" s="235" t="s">
        <v>87</v>
      </c>
      <c r="AV1647" s="13" t="s">
        <v>87</v>
      </c>
      <c r="AW1647" s="13" t="s">
        <v>43</v>
      </c>
      <c r="AX1647" s="13" t="s">
        <v>79</v>
      </c>
      <c r="AY1647" s="235" t="s">
        <v>406</v>
      </c>
    </row>
    <row r="1648" spans="2:51" s="12" customFormat="1" x14ac:dyDescent="0.3">
      <c r="B1648" s="213"/>
      <c r="C1648" s="214"/>
      <c r="D1648" s="215" t="s">
        <v>417</v>
      </c>
      <c r="E1648" s="216" t="s">
        <v>36</v>
      </c>
      <c r="F1648" s="217" t="s">
        <v>1074</v>
      </c>
      <c r="G1648" s="214"/>
      <c r="H1648" s="218" t="s">
        <v>36</v>
      </c>
      <c r="I1648" s="219"/>
      <c r="J1648" s="214"/>
      <c r="K1648" s="214"/>
      <c r="L1648" s="220"/>
      <c r="M1648" s="221"/>
      <c r="N1648" s="222"/>
      <c r="O1648" s="222"/>
      <c r="P1648" s="222"/>
      <c r="Q1648" s="222"/>
      <c r="R1648" s="222"/>
      <c r="S1648" s="222"/>
      <c r="T1648" s="223"/>
      <c r="AT1648" s="224" t="s">
        <v>417</v>
      </c>
      <c r="AU1648" s="224" t="s">
        <v>87</v>
      </c>
      <c r="AV1648" s="12" t="s">
        <v>23</v>
      </c>
      <c r="AW1648" s="12" t="s">
        <v>43</v>
      </c>
      <c r="AX1648" s="12" t="s">
        <v>79</v>
      </c>
      <c r="AY1648" s="224" t="s">
        <v>406</v>
      </c>
    </row>
    <row r="1649" spans="2:65" s="13" customFormat="1" x14ac:dyDescent="0.3">
      <c r="B1649" s="225"/>
      <c r="C1649" s="226"/>
      <c r="D1649" s="215" t="s">
        <v>417</v>
      </c>
      <c r="E1649" s="227" t="s">
        <v>36</v>
      </c>
      <c r="F1649" s="228" t="s">
        <v>2385</v>
      </c>
      <c r="G1649" s="226"/>
      <c r="H1649" s="229">
        <v>5.5629999999999997</v>
      </c>
      <c r="I1649" s="230"/>
      <c r="J1649" s="226"/>
      <c r="K1649" s="226"/>
      <c r="L1649" s="231"/>
      <c r="M1649" s="232"/>
      <c r="N1649" s="233"/>
      <c r="O1649" s="233"/>
      <c r="P1649" s="233"/>
      <c r="Q1649" s="233"/>
      <c r="R1649" s="233"/>
      <c r="S1649" s="233"/>
      <c r="T1649" s="234"/>
      <c r="AT1649" s="235" t="s">
        <v>417</v>
      </c>
      <c r="AU1649" s="235" t="s">
        <v>87</v>
      </c>
      <c r="AV1649" s="13" t="s">
        <v>87</v>
      </c>
      <c r="AW1649" s="13" t="s">
        <v>43</v>
      </c>
      <c r="AX1649" s="13" t="s">
        <v>79</v>
      </c>
      <c r="AY1649" s="235" t="s">
        <v>406</v>
      </c>
    </row>
    <row r="1650" spans="2:65" s="13" customFormat="1" x14ac:dyDescent="0.3">
      <c r="B1650" s="225"/>
      <c r="C1650" s="226"/>
      <c r="D1650" s="215" t="s">
        <v>417</v>
      </c>
      <c r="E1650" s="227" t="s">
        <v>36</v>
      </c>
      <c r="F1650" s="228" t="s">
        <v>2386</v>
      </c>
      <c r="G1650" s="226"/>
      <c r="H1650" s="229">
        <v>-1.994</v>
      </c>
      <c r="I1650" s="230"/>
      <c r="J1650" s="226"/>
      <c r="K1650" s="226"/>
      <c r="L1650" s="231"/>
      <c r="M1650" s="232"/>
      <c r="N1650" s="233"/>
      <c r="O1650" s="233"/>
      <c r="P1650" s="233"/>
      <c r="Q1650" s="233"/>
      <c r="R1650" s="233"/>
      <c r="S1650" s="233"/>
      <c r="T1650" s="234"/>
      <c r="AT1650" s="235" t="s">
        <v>417</v>
      </c>
      <c r="AU1650" s="235" t="s">
        <v>87</v>
      </c>
      <c r="AV1650" s="13" t="s">
        <v>87</v>
      </c>
      <c r="AW1650" s="13" t="s">
        <v>43</v>
      </c>
      <c r="AX1650" s="13" t="s">
        <v>79</v>
      </c>
      <c r="AY1650" s="235" t="s">
        <v>406</v>
      </c>
    </row>
    <row r="1651" spans="2:65" s="13" customFormat="1" x14ac:dyDescent="0.3">
      <c r="B1651" s="225"/>
      <c r="C1651" s="226"/>
      <c r="D1651" s="215" t="s">
        <v>417</v>
      </c>
      <c r="E1651" s="227" t="s">
        <v>36</v>
      </c>
      <c r="F1651" s="228" t="s">
        <v>2387</v>
      </c>
      <c r="G1651" s="226"/>
      <c r="H1651" s="229">
        <v>8.1999999999999993</v>
      </c>
      <c r="I1651" s="230"/>
      <c r="J1651" s="226"/>
      <c r="K1651" s="226"/>
      <c r="L1651" s="231"/>
      <c r="M1651" s="232"/>
      <c r="N1651" s="233"/>
      <c r="O1651" s="233"/>
      <c r="P1651" s="233"/>
      <c r="Q1651" s="233"/>
      <c r="R1651" s="233"/>
      <c r="S1651" s="233"/>
      <c r="T1651" s="234"/>
      <c r="AT1651" s="235" t="s">
        <v>417</v>
      </c>
      <c r="AU1651" s="235" t="s">
        <v>87</v>
      </c>
      <c r="AV1651" s="13" t="s">
        <v>87</v>
      </c>
      <c r="AW1651" s="13" t="s">
        <v>43</v>
      </c>
      <c r="AX1651" s="13" t="s">
        <v>79</v>
      </c>
      <c r="AY1651" s="235" t="s">
        <v>406</v>
      </c>
    </row>
    <row r="1652" spans="2:65" s="14" customFormat="1" x14ac:dyDescent="0.3">
      <c r="B1652" s="236"/>
      <c r="C1652" s="237"/>
      <c r="D1652" s="247" t="s">
        <v>417</v>
      </c>
      <c r="E1652" s="248" t="s">
        <v>36</v>
      </c>
      <c r="F1652" s="249" t="s">
        <v>421</v>
      </c>
      <c r="G1652" s="237"/>
      <c r="H1652" s="250">
        <v>36.073999999999998</v>
      </c>
      <c r="I1652" s="241"/>
      <c r="J1652" s="237"/>
      <c r="K1652" s="237"/>
      <c r="L1652" s="242"/>
      <c r="M1652" s="243"/>
      <c r="N1652" s="244"/>
      <c r="O1652" s="244"/>
      <c r="P1652" s="244"/>
      <c r="Q1652" s="244"/>
      <c r="R1652" s="244"/>
      <c r="S1652" s="244"/>
      <c r="T1652" s="245"/>
      <c r="AT1652" s="246" t="s">
        <v>417</v>
      </c>
      <c r="AU1652" s="246" t="s">
        <v>87</v>
      </c>
      <c r="AV1652" s="14" t="s">
        <v>415</v>
      </c>
      <c r="AW1652" s="14" t="s">
        <v>43</v>
      </c>
      <c r="AX1652" s="14" t="s">
        <v>23</v>
      </c>
      <c r="AY1652" s="246" t="s">
        <v>406</v>
      </c>
    </row>
    <row r="1653" spans="2:65" s="1" customFormat="1" ht="22.5" customHeight="1" x14ac:dyDescent="0.3">
      <c r="B1653" s="37"/>
      <c r="C1653" s="201" t="s">
        <v>2388</v>
      </c>
      <c r="D1653" s="201" t="s">
        <v>410</v>
      </c>
      <c r="E1653" s="202" t="s">
        <v>2389</v>
      </c>
      <c r="F1653" s="203" t="s">
        <v>2390</v>
      </c>
      <c r="G1653" s="204" t="s">
        <v>466</v>
      </c>
      <c r="H1653" s="205">
        <v>40.360999999999997</v>
      </c>
      <c r="I1653" s="206"/>
      <c r="J1653" s="207">
        <f>ROUND(I1653*H1653,2)</f>
        <v>0</v>
      </c>
      <c r="K1653" s="203" t="s">
        <v>414</v>
      </c>
      <c r="L1653" s="57"/>
      <c r="M1653" s="208" t="s">
        <v>36</v>
      </c>
      <c r="N1653" s="209" t="s">
        <v>50</v>
      </c>
      <c r="O1653" s="38"/>
      <c r="P1653" s="210">
        <f>O1653*H1653</f>
        <v>0</v>
      </c>
      <c r="Q1653" s="210">
        <v>3.5400000000000002E-3</v>
      </c>
      <c r="R1653" s="210">
        <f>Q1653*H1653</f>
        <v>0.14287794000000001</v>
      </c>
      <c r="S1653" s="210">
        <v>0</v>
      </c>
      <c r="T1653" s="211">
        <f>S1653*H1653</f>
        <v>0</v>
      </c>
      <c r="AR1653" s="19" t="s">
        <v>415</v>
      </c>
      <c r="AT1653" s="19" t="s">
        <v>410</v>
      </c>
      <c r="AU1653" s="19" t="s">
        <v>87</v>
      </c>
      <c r="AY1653" s="19" t="s">
        <v>406</v>
      </c>
      <c r="BE1653" s="212">
        <f>IF(N1653="základní",J1653,0)</f>
        <v>0</v>
      </c>
      <c r="BF1653" s="212">
        <f>IF(N1653="snížená",J1653,0)</f>
        <v>0</v>
      </c>
      <c r="BG1653" s="212">
        <f>IF(N1653="zákl. přenesená",J1653,0)</f>
        <v>0</v>
      </c>
      <c r="BH1653" s="212">
        <f>IF(N1653="sníž. přenesená",J1653,0)</f>
        <v>0</v>
      </c>
      <c r="BI1653" s="212">
        <f>IF(N1653="nulová",J1653,0)</f>
        <v>0</v>
      </c>
      <c r="BJ1653" s="19" t="s">
        <v>23</v>
      </c>
      <c r="BK1653" s="212">
        <f>ROUND(I1653*H1653,2)</f>
        <v>0</v>
      </c>
      <c r="BL1653" s="19" t="s">
        <v>415</v>
      </c>
      <c r="BM1653" s="19" t="s">
        <v>2391</v>
      </c>
    </row>
    <row r="1654" spans="2:65" s="12" customFormat="1" x14ac:dyDescent="0.3">
      <c r="B1654" s="213"/>
      <c r="C1654" s="214"/>
      <c r="D1654" s="215" t="s">
        <v>417</v>
      </c>
      <c r="E1654" s="216" t="s">
        <v>36</v>
      </c>
      <c r="F1654" s="217" t="s">
        <v>1910</v>
      </c>
      <c r="G1654" s="214"/>
      <c r="H1654" s="218" t="s">
        <v>36</v>
      </c>
      <c r="I1654" s="219"/>
      <c r="J1654" s="214"/>
      <c r="K1654" s="214"/>
      <c r="L1654" s="220"/>
      <c r="M1654" s="221"/>
      <c r="N1654" s="222"/>
      <c r="O1654" s="222"/>
      <c r="P1654" s="222"/>
      <c r="Q1654" s="222"/>
      <c r="R1654" s="222"/>
      <c r="S1654" s="222"/>
      <c r="T1654" s="223"/>
      <c r="AT1654" s="224" t="s">
        <v>417</v>
      </c>
      <c r="AU1654" s="224" t="s">
        <v>87</v>
      </c>
      <c r="AV1654" s="12" t="s">
        <v>23</v>
      </c>
      <c r="AW1654" s="12" t="s">
        <v>43</v>
      </c>
      <c r="AX1654" s="12" t="s">
        <v>79</v>
      </c>
      <c r="AY1654" s="224" t="s">
        <v>406</v>
      </c>
    </row>
    <row r="1655" spans="2:65" s="12" customFormat="1" x14ac:dyDescent="0.3">
      <c r="B1655" s="213"/>
      <c r="C1655" s="214"/>
      <c r="D1655" s="215" t="s">
        <v>417</v>
      </c>
      <c r="E1655" s="216" t="s">
        <v>36</v>
      </c>
      <c r="F1655" s="217" t="s">
        <v>967</v>
      </c>
      <c r="G1655" s="214"/>
      <c r="H1655" s="218" t="s">
        <v>36</v>
      </c>
      <c r="I1655" s="219"/>
      <c r="J1655" s="214"/>
      <c r="K1655" s="214"/>
      <c r="L1655" s="220"/>
      <c r="M1655" s="221"/>
      <c r="N1655" s="222"/>
      <c r="O1655" s="222"/>
      <c r="P1655" s="222"/>
      <c r="Q1655" s="222"/>
      <c r="R1655" s="222"/>
      <c r="S1655" s="222"/>
      <c r="T1655" s="223"/>
      <c r="AT1655" s="224" t="s">
        <v>417</v>
      </c>
      <c r="AU1655" s="224" t="s">
        <v>87</v>
      </c>
      <c r="AV1655" s="12" t="s">
        <v>23</v>
      </c>
      <c r="AW1655" s="12" t="s">
        <v>43</v>
      </c>
      <c r="AX1655" s="12" t="s">
        <v>79</v>
      </c>
      <c r="AY1655" s="224" t="s">
        <v>406</v>
      </c>
    </row>
    <row r="1656" spans="2:65" s="13" customFormat="1" x14ac:dyDescent="0.3">
      <c r="B1656" s="225"/>
      <c r="C1656" s="226"/>
      <c r="D1656" s="215" t="s">
        <v>417</v>
      </c>
      <c r="E1656" s="227" t="s">
        <v>36</v>
      </c>
      <c r="F1656" s="228" t="s">
        <v>2392</v>
      </c>
      <c r="G1656" s="226"/>
      <c r="H1656" s="229">
        <v>11.965999999999999</v>
      </c>
      <c r="I1656" s="230"/>
      <c r="J1656" s="226"/>
      <c r="K1656" s="226"/>
      <c r="L1656" s="231"/>
      <c r="M1656" s="232"/>
      <c r="N1656" s="233"/>
      <c r="O1656" s="233"/>
      <c r="P1656" s="233"/>
      <c r="Q1656" s="233"/>
      <c r="R1656" s="233"/>
      <c r="S1656" s="233"/>
      <c r="T1656" s="234"/>
      <c r="AT1656" s="235" t="s">
        <v>417</v>
      </c>
      <c r="AU1656" s="235" t="s">
        <v>87</v>
      </c>
      <c r="AV1656" s="13" t="s">
        <v>87</v>
      </c>
      <c r="AW1656" s="13" t="s">
        <v>43</v>
      </c>
      <c r="AX1656" s="13" t="s">
        <v>79</v>
      </c>
      <c r="AY1656" s="235" t="s">
        <v>406</v>
      </c>
    </row>
    <row r="1657" spans="2:65" s="13" customFormat="1" x14ac:dyDescent="0.3">
      <c r="B1657" s="225"/>
      <c r="C1657" s="226"/>
      <c r="D1657" s="215" t="s">
        <v>417</v>
      </c>
      <c r="E1657" s="227" t="s">
        <v>36</v>
      </c>
      <c r="F1657" s="228" t="s">
        <v>2393</v>
      </c>
      <c r="G1657" s="226"/>
      <c r="H1657" s="229">
        <v>2.1</v>
      </c>
      <c r="I1657" s="230"/>
      <c r="J1657" s="226"/>
      <c r="K1657" s="226"/>
      <c r="L1657" s="231"/>
      <c r="M1657" s="232"/>
      <c r="N1657" s="233"/>
      <c r="O1657" s="233"/>
      <c r="P1657" s="233"/>
      <c r="Q1657" s="233"/>
      <c r="R1657" s="233"/>
      <c r="S1657" s="233"/>
      <c r="T1657" s="234"/>
      <c r="AT1657" s="235" t="s">
        <v>417</v>
      </c>
      <c r="AU1657" s="235" t="s">
        <v>87</v>
      </c>
      <c r="AV1657" s="13" t="s">
        <v>87</v>
      </c>
      <c r="AW1657" s="13" t="s">
        <v>43</v>
      </c>
      <c r="AX1657" s="13" t="s">
        <v>79</v>
      </c>
      <c r="AY1657" s="235" t="s">
        <v>406</v>
      </c>
    </row>
    <row r="1658" spans="2:65" s="12" customFormat="1" x14ac:dyDescent="0.3">
      <c r="B1658" s="213"/>
      <c r="C1658" s="214"/>
      <c r="D1658" s="215" t="s">
        <v>417</v>
      </c>
      <c r="E1658" s="216" t="s">
        <v>36</v>
      </c>
      <c r="F1658" s="217" t="s">
        <v>1065</v>
      </c>
      <c r="G1658" s="214"/>
      <c r="H1658" s="218" t="s">
        <v>36</v>
      </c>
      <c r="I1658" s="219"/>
      <c r="J1658" s="214"/>
      <c r="K1658" s="214"/>
      <c r="L1658" s="220"/>
      <c r="M1658" s="221"/>
      <c r="N1658" s="222"/>
      <c r="O1658" s="222"/>
      <c r="P1658" s="222"/>
      <c r="Q1658" s="222"/>
      <c r="R1658" s="222"/>
      <c r="S1658" s="222"/>
      <c r="T1658" s="223"/>
      <c r="AT1658" s="224" t="s">
        <v>417</v>
      </c>
      <c r="AU1658" s="224" t="s">
        <v>87</v>
      </c>
      <c r="AV1658" s="12" t="s">
        <v>23</v>
      </c>
      <c r="AW1658" s="12" t="s">
        <v>43</v>
      </c>
      <c r="AX1658" s="12" t="s">
        <v>79</v>
      </c>
      <c r="AY1658" s="224" t="s">
        <v>406</v>
      </c>
    </row>
    <row r="1659" spans="2:65" s="13" customFormat="1" x14ac:dyDescent="0.3">
      <c r="B1659" s="225"/>
      <c r="C1659" s="226"/>
      <c r="D1659" s="215" t="s">
        <v>417</v>
      </c>
      <c r="E1659" s="227" t="s">
        <v>36</v>
      </c>
      <c r="F1659" s="228" t="s">
        <v>2394</v>
      </c>
      <c r="G1659" s="226"/>
      <c r="H1659" s="229">
        <v>3.9529999999999998</v>
      </c>
      <c r="I1659" s="230"/>
      <c r="J1659" s="226"/>
      <c r="K1659" s="226"/>
      <c r="L1659" s="231"/>
      <c r="M1659" s="232"/>
      <c r="N1659" s="233"/>
      <c r="O1659" s="233"/>
      <c r="P1659" s="233"/>
      <c r="Q1659" s="233"/>
      <c r="R1659" s="233"/>
      <c r="S1659" s="233"/>
      <c r="T1659" s="234"/>
      <c r="AT1659" s="235" t="s">
        <v>417</v>
      </c>
      <c r="AU1659" s="235" t="s">
        <v>87</v>
      </c>
      <c r="AV1659" s="13" t="s">
        <v>87</v>
      </c>
      <c r="AW1659" s="13" t="s">
        <v>43</v>
      </c>
      <c r="AX1659" s="13" t="s">
        <v>79</v>
      </c>
      <c r="AY1659" s="235" t="s">
        <v>406</v>
      </c>
    </row>
    <row r="1660" spans="2:65" s="13" customFormat="1" x14ac:dyDescent="0.3">
      <c r="B1660" s="225"/>
      <c r="C1660" s="226"/>
      <c r="D1660" s="215" t="s">
        <v>417</v>
      </c>
      <c r="E1660" s="227" t="s">
        <v>36</v>
      </c>
      <c r="F1660" s="228" t="s">
        <v>2395</v>
      </c>
      <c r="G1660" s="226"/>
      <c r="H1660" s="229">
        <v>0.84</v>
      </c>
      <c r="I1660" s="230"/>
      <c r="J1660" s="226"/>
      <c r="K1660" s="226"/>
      <c r="L1660" s="231"/>
      <c r="M1660" s="232"/>
      <c r="N1660" s="233"/>
      <c r="O1660" s="233"/>
      <c r="P1660" s="233"/>
      <c r="Q1660" s="233"/>
      <c r="R1660" s="233"/>
      <c r="S1660" s="233"/>
      <c r="T1660" s="234"/>
      <c r="AT1660" s="235" t="s">
        <v>417</v>
      </c>
      <c r="AU1660" s="235" t="s">
        <v>87</v>
      </c>
      <c r="AV1660" s="13" t="s">
        <v>87</v>
      </c>
      <c r="AW1660" s="13" t="s">
        <v>43</v>
      </c>
      <c r="AX1660" s="13" t="s">
        <v>79</v>
      </c>
      <c r="AY1660" s="235" t="s">
        <v>406</v>
      </c>
    </row>
    <row r="1661" spans="2:65" s="12" customFormat="1" x14ac:dyDescent="0.3">
      <c r="B1661" s="213"/>
      <c r="C1661" s="214"/>
      <c r="D1661" s="215" t="s">
        <v>417</v>
      </c>
      <c r="E1661" s="216" t="s">
        <v>36</v>
      </c>
      <c r="F1661" s="217" t="s">
        <v>1069</v>
      </c>
      <c r="G1661" s="214"/>
      <c r="H1661" s="218" t="s">
        <v>36</v>
      </c>
      <c r="I1661" s="219"/>
      <c r="J1661" s="214"/>
      <c r="K1661" s="214"/>
      <c r="L1661" s="220"/>
      <c r="M1661" s="221"/>
      <c r="N1661" s="222"/>
      <c r="O1661" s="222"/>
      <c r="P1661" s="222"/>
      <c r="Q1661" s="222"/>
      <c r="R1661" s="222"/>
      <c r="S1661" s="222"/>
      <c r="T1661" s="223"/>
      <c r="AT1661" s="224" t="s">
        <v>417</v>
      </c>
      <c r="AU1661" s="224" t="s">
        <v>87</v>
      </c>
      <c r="AV1661" s="12" t="s">
        <v>23</v>
      </c>
      <c r="AW1661" s="12" t="s">
        <v>43</v>
      </c>
      <c r="AX1661" s="12" t="s">
        <v>79</v>
      </c>
      <c r="AY1661" s="224" t="s">
        <v>406</v>
      </c>
    </row>
    <row r="1662" spans="2:65" s="13" customFormat="1" x14ac:dyDescent="0.3">
      <c r="B1662" s="225"/>
      <c r="C1662" s="226"/>
      <c r="D1662" s="215" t="s">
        <v>417</v>
      </c>
      <c r="E1662" s="227" t="s">
        <v>36</v>
      </c>
      <c r="F1662" s="228" t="s">
        <v>2396</v>
      </c>
      <c r="G1662" s="226"/>
      <c r="H1662" s="229">
        <v>0.4</v>
      </c>
      <c r="I1662" s="230"/>
      <c r="J1662" s="226"/>
      <c r="K1662" s="226"/>
      <c r="L1662" s="231"/>
      <c r="M1662" s="232"/>
      <c r="N1662" s="233"/>
      <c r="O1662" s="233"/>
      <c r="P1662" s="233"/>
      <c r="Q1662" s="233"/>
      <c r="R1662" s="233"/>
      <c r="S1662" s="233"/>
      <c r="T1662" s="234"/>
      <c r="AT1662" s="235" t="s">
        <v>417</v>
      </c>
      <c r="AU1662" s="235" t="s">
        <v>87</v>
      </c>
      <c r="AV1662" s="13" t="s">
        <v>87</v>
      </c>
      <c r="AW1662" s="13" t="s">
        <v>43</v>
      </c>
      <c r="AX1662" s="13" t="s">
        <v>79</v>
      </c>
      <c r="AY1662" s="235" t="s">
        <v>406</v>
      </c>
    </row>
    <row r="1663" spans="2:65" s="12" customFormat="1" x14ac:dyDescent="0.3">
      <c r="B1663" s="213"/>
      <c r="C1663" s="214"/>
      <c r="D1663" s="215" t="s">
        <v>417</v>
      </c>
      <c r="E1663" s="216" t="s">
        <v>36</v>
      </c>
      <c r="F1663" s="217" t="s">
        <v>1071</v>
      </c>
      <c r="G1663" s="214"/>
      <c r="H1663" s="218" t="s">
        <v>36</v>
      </c>
      <c r="I1663" s="219"/>
      <c r="J1663" s="214"/>
      <c r="K1663" s="214"/>
      <c r="L1663" s="220"/>
      <c r="M1663" s="221"/>
      <c r="N1663" s="222"/>
      <c r="O1663" s="222"/>
      <c r="P1663" s="222"/>
      <c r="Q1663" s="222"/>
      <c r="R1663" s="222"/>
      <c r="S1663" s="222"/>
      <c r="T1663" s="223"/>
      <c r="AT1663" s="224" t="s">
        <v>417</v>
      </c>
      <c r="AU1663" s="224" t="s">
        <v>87</v>
      </c>
      <c r="AV1663" s="12" t="s">
        <v>23</v>
      </c>
      <c r="AW1663" s="12" t="s">
        <v>43</v>
      </c>
      <c r="AX1663" s="12" t="s">
        <v>79</v>
      </c>
      <c r="AY1663" s="224" t="s">
        <v>406</v>
      </c>
    </row>
    <row r="1664" spans="2:65" s="13" customFormat="1" x14ac:dyDescent="0.3">
      <c r="B1664" s="225"/>
      <c r="C1664" s="226"/>
      <c r="D1664" s="215" t="s">
        <v>417</v>
      </c>
      <c r="E1664" s="227" t="s">
        <v>36</v>
      </c>
      <c r="F1664" s="228" t="s">
        <v>2397</v>
      </c>
      <c r="G1664" s="226"/>
      <c r="H1664" s="229">
        <v>5.4580000000000002</v>
      </c>
      <c r="I1664" s="230"/>
      <c r="J1664" s="226"/>
      <c r="K1664" s="226"/>
      <c r="L1664" s="231"/>
      <c r="M1664" s="232"/>
      <c r="N1664" s="233"/>
      <c r="O1664" s="233"/>
      <c r="P1664" s="233"/>
      <c r="Q1664" s="233"/>
      <c r="R1664" s="233"/>
      <c r="S1664" s="233"/>
      <c r="T1664" s="234"/>
      <c r="AT1664" s="235" t="s">
        <v>417</v>
      </c>
      <c r="AU1664" s="235" t="s">
        <v>87</v>
      </c>
      <c r="AV1664" s="13" t="s">
        <v>87</v>
      </c>
      <c r="AW1664" s="13" t="s">
        <v>43</v>
      </c>
      <c r="AX1664" s="13" t="s">
        <v>79</v>
      </c>
      <c r="AY1664" s="235" t="s">
        <v>406</v>
      </c>
    </row>
    <row r="1665" spans="2:65" s="13" customFormat="1" x14ac:dyDescent="0.3">
      <c r="B1665" s="225"/>
      <c r="C1665" s="226"/>
      <c r="D1665" s="215" t="s">
        <v>417</v>
      </c>
      <c r="E1665" s="227" t="s">
        <v>36</v>
      </c>
      <c r="F1665" s="228" t="s">
        <v>2398</v>
      </c>
      <c r="G1665" s="226"/>
      <c r="H1665" s="229">
        <v>0.78700000000000003</v>
      </c>
      <c r="I1665" s="230"/>
      <c r="J1665" s="226"/>
      <c r="K1665" s="226"/>
      <c r="L1665" s="231"/>
      <c r="M1665" s="232"/>
      <c r="N1665" s="233"/>
      <c r="O1665" s="233"/>
      <c r="P1665" s="233"/>
      <c r="Q1665" s="233"/>
      <c r="R1665" s="233"/>
      <c r="S1665" s="233"/>
      <c r="T1665" s="234"/>
      <c r="AT1665" s="235" t="s">
        <v>417</v>
      </c>
      <c r="AU1665" s="235" t="s">
        <v>87</v>
      </c>
      <c r="AV1665" s="13" t="s">
        <v>87</v>
      </c>
      <c r="AW1665" s="13" t="s">
        <v>43</v>
      </c>
      <c r="AX1665" s="13" t="s">
        <v>79</v>
      </c>
      <c r="AY1665" s="235" t="s">
        <v>406</v>
      </c>
    </row>
    <row r="1666" spans="2:65" s="12" customFormat="1" x14ac:dyDescent="0.3">
      <c r="B1666" s="213"/>
      <c r="C1666" s="214"/>
      <c r="D1666" s="215" t="s">
        <v>417</v>
      </c>
      <c r="E1666" s="216" t="s">
        <v>36</v>
      </c>
      <c r="F1666" s="217" t="s">
        <v>1074</v>
      </c>
      <c r="G1666" s="214"/>
      <c r="H1666" s="218" t="s">
        <v>36</v>
      </c>
      <c r="I1666" s="219"/>
      <c r="J1666" s="214"/>
      <c r="K1666" s="214"/>
      <c r="L1666" s="220"/>
      <c r="M1666" s="221"/>
      <c r="N1666" s="222"/>
      <c r="O1666" s="222"/>
      <c r="P1666" s="222"/>
      <c r="Q1666" s="222"/>
      <c r="R1666" s="222"/>
      <c r="S1666" s="222"/>
      <c r="T1666" s="223"/>
      <c r="AT1666" s="224" t="s">
        <v>417</v>
      </c>
      <c r="AU1666" s="224" t="s">
        <v>87</v>
      </c>
      <c r="AV1666" s="12" t="s">
        <v>23</v>
      </c>
      <c r="AW1666" s="12" t="s">
        <v>43</v>
      </c>
      <c r="AX1666" s="12" t="s">
        <v>79</v>
      </c>
      <c r="AY1666" s="224" t="s">
        <v>406</v>
      </c>
    </row>
    <row r="1667" spans="2:65" s="13" customFormat="1" x14ac:dyDescent="0.3">
      <c r="B1667" s="225"/>
      <c r="C1667" s="226"/>
      <c r="D1667" s="215" t="s">
        <v>417</v>
      </c>
      <c r="E1667" s="227" t="s">
        <v>36</v>
      </c>
      <c r="F1667" s="228" t="s">
        <v>2399</v>
      </c>
      <c r="G1667" s="226"/>
      <c r="H1667" s="229">
        <v>4.9379999999999997</v>
      </c>
      <c r="I1667" s="230"/>
      <c r="J1667" s="226"/>
      <c r="K1667" s="226"/>
      <c r="L1667" s="231"/>
      <c r="M1667" s="232"/>
      <c r="N1667" s="233"/>
      <c r="O1667" s="233"/>
      <c r="P1667" s="233"/>
      <c r="Q1667" s="233"/>
      <c r="R1667" s="233"/>
      <c r="S1667" s="233"/>
      <c r="T1667" s="234"/>
      <c r="AT1667" s="235" t="s">
        <v>417</v>
      </c>
      <c r="AU1667" s="235" t="s">
        <v>87</v>
      </c>
      <c r="AV1667" s="13" t="s">
        <v>87</v>
      </c>
      <c r="AW1667" s="13" t="s">
        <v>43</v>
      </c>
      <c r="AX1667" s="13" t="s">
        <v>79</v>
      </c>
      <c r="AY1667" s="235" t="s">
        <v>406</v>
      </c>
    </row>
    <row r="1668" spans="2:65" s="12" customFormat="1" x14ac:dyDescent="0.3">
      <c r="B1668" s="213"/>
      <c r="C1668" s="214"/>
      <c r="D1668" s="215" t="s">
        <v>417</v>
      </c>
      <c r="E1668" s="216" t="s">
        <v>36</v>
      </c>
      <c r="F1668" s="217" t="s">
        <v>2400</v>
      </c>
      <c r="G1668" s="214"/>
      <c r="H1668" s="218" t="s">
        <v>36</v>
      </c>
      <c r="I1668" s="219"/>
      <c r="J1668" s="214"/>
      <c r="K1668" s="214"/>
      <c r="L1668" s="220"/>
      <c r="M1668" s="221"/>
      <c r="N1668" s="222"/>
      <c r="O1668" s="222"/>
      <c r="P1668" s="222"/>
      <c r="Q1668" s="222"/>
      <c r="R1668" s="222"/>
      <c r="S1668" s="222"/>
      <c r="T1668" s="223"/>
      <c r="AT1668" s="224" t="s">
        <v>417</v>
      </c>
      <c r="AU1668" s="224" t="s">
        <v>87</v>
      </c>
      <c r="AV1668" s="12" t="s">
        <v>23</v>
      </c>
      <c r="AW1668" s="12" t="s">
        <v>43</v>
      </c>
      <c r="AX1668" s="12" t="s">
        <v>79</v>
      </c>
      <c r="AY1668" s="224" t="s">
        <v>406</v>
      </c>
    </row>
    <row r="1669" spans="2:65" s="13" customFormat="1" x14ac:dyDescent="0.3">
      <c r="B1669" s="225"/>
      <c r="C1669" s="226"/>
      <c r="D1669" s="215" t="s">
        <v>417</v>
      </c>
      <c r="E1669" s="227" t="s">
        <v>36</v>
      </c>
      <c r="F1669" s="228" t="s">
        <v>2401</v>
      </c>
      <c r="G1669" s="226"/>
      <c r="H1669" s="229">
        <v>9.9190000000000005</v>
      </c>
      <c r="I1669" s="230"/>
      <c r="J1669" s="226"/>
      <c r="K1669" s="226"/>
      <c r="L1669" s="231"/>
      <c r="M1669" s="232"/>
      <c r="N1669" s="233"/>
      <c r="O1669" s="233"/>
      <c r="P1669" s="233"/>
      <c r="Q1669" s="233"/>
      <c r="R1669" s="233"/>
      <c r="S1669" s="233"/>
      <c r="T1669" s="234"/>
      <c r="AT1669" s="235" t="s">
        <v>417</v>
      </c>
      <c r="AU1669" s="235" t="s">
        <v>87</v>
      </c>
      <c r="AV1669" s="13" t="s">
        <v>87</v>
      </c>
      <c r="AW1669" s="13" t="s">
        <v>43</v>
      </c>
      <c r="AX1669" s="13" t="s">
        <v>79</v>
      </c>
      <c r="AY1669" s="235" t="s">
        <v>406</v>
      </c>
    </row>
    <row r="1670" spans="2:65" s="14" customFormat="1" x14ac:dyDescent="0.3">
      <c r="B1670" s="236"/>
      <c r="C1670" s="237"/>
      <c r="D1670" s="247" t="s">
        <v>417</v>
      </c>
      <c r="E1670" s="248" t="s">
        <v>36</v>
      </c>
      <c r="F1670" s="249" t="s">
        <v>421</v>
      </c>
      <c r="G1670" s="237"/>
      <c r="H1670" s="250">
        <v>40.360999999999997</v>
      </c>
      <c r="I1670" s="241"/>
      <c r="J1670" s="237"/>
      <c r="K1670" s="237"/>
      <c r="L1670" s="242"/>
      <c r="M1670" s="243"/>
      <c r="N1670" s="244"/>
      <c r="O1670" s="244"/>
      <c r="P1670" s="244"/>
      <c r="Q1670" s="244"/>
      <c r="R1670" s="244"/>
      <c r="S1670" s="244"/>
      <c r="T1670" s="245"/>
      <c r="AT1670" s="246" t="s">
        <v>417</v>
      </c>
      <c r="AU1670" s="246" t="s">
        <v>87</v>
      </c>
      <c r="AV1670" s="14" t="s">
        <v>415</v>
      </c>
      <c r="AW1670" s="14" t="s">
        <v>43</v>
      </c>
      <c r="AX1670" s="14" t="s">
        <v>23</v>
      </c>
      <c r="AY1670" s="246" t="s">
        <v>406</v>
      </c>
    </row>
    <row r="1671" spans="2:65" s="1" customFormat="1" ht="22.5" customHeight="1" x14ac:dyDescent="0.3">
      <c r="B1671" s="37"/>
      <c r="C1671" s="201" t="s">
        <v>2402</v>
      </c>
      <c r="D1671" s="201" t="s">
        <v>410</v>
      </c>
      <c r="E1671" s="202" t="s">
        <v>1821</v>
      </c>
      <c r="F1671" s="203" t="s">
        <v>1822</v>
      </c>
      <c r="G1671" s="204" t="s">
        <v>596</v>
      </c>
      <c r="H1671" s="205">
        <v>132</v>
      </c>
      <c r="I1671" s="206"/>
      <c r="J1671" s="207">
        <f>ROUND(I1671*H1671,2)</f>
        <v>0</v>
      </c>
      <c r="K1671" s="203" t="s">
        <v>36</v>
      </c>
      <c r="L1671" s="57"/>
      <c r="M1671" s="208" t="s">
        <v>36</v>
      </c>
      <c r="N1671" s="209" t="s">
        <v>50</v>
      </c>
      <c r="O1671" s="38"/>
      <c r="P1671" s="210">
        <f>O1671*H1671</f>
        <v>0</v>
      </c>
      <c r="Q1671" s="210">
        <v>3.2000000000000003E-4</v>
      </c>
      <c r="R1671" s="210">
        <f>Q1671*H1671</f>
        <v>4.2240000000000007E-2</v>
      </c>
      <c r="S1671" s="210">
        <v>0</v>
      </c>
      <c r="T1671" s="211">
        <f>S1671*H1671</f>
        <v>0</v>
      </c>
      <c r="AR1671" s="19" t="s">
        <v>415</v>
      </c>
      <c r="AT1671" s="19" t="s">
        <v>410</v>
      </c>
      <c r="AU1671" s="19" t="s">
        <v>87</v>
      </c>
      <c r="AY1671" s="19" t="s">
        <v>406</v>
      </c>
      <c r="BE1671" s="212">
        <f>IF(N1671="základní",J1671,0)</f>
        <v>0</v>
      </c>
      <c r="BF1671" s="212">
        <f>IF(N1671="snížená",J1671,0)</f>
        <v>0</v>
      </c>
      <c r="BG1671" s="212">
        <f>IF(N1671="zákl. přenesená",J1671,0)</f>
        <v>0</v>
      </c>
      <c r="BH1671" s="212">
        <f>IF(N1671="sníž. přenesená",J1671,0)</f>
        <v>0</v>
      </c>
      <c r="BI1671" s="212">
        <f>IF(N1671="nulová",J1671,0)</f>
        <v>0</v>
      </c>
      <c r="BJ1671" s="19" t="s">
        <v>23</v>
      </c>
      <c r="BK1671" s="212">
        <f>ROUND(I1671*H1671,2)</f>
        <v>0</v>
      </c>
      <c r="BL1671" s="19" t="s">
        <v>415</v>
      </c>
      <c r="BM1671" s="19" t="s">
        <v>2403</v>
      </c>
    </row>
    <row r="1672" spans="2:65" s="12" customFormat="1" x14ac:dyDescent="0.3">
      <c r="B1672" s="213"/>
      <c r="C1672" s="214"/>
      <c r="D1672" s="215" t="s">
        <v>417</v>
      </c>
      <c r="E1672" s="216" t="s">
        <v>36</v>
      </c>
      <c r="F1672" s="217" t="s">
        <v>1910</v>
      </c>
      <c r="G1672" s="214"/>
      <c r="H1672" s="218" t="s">
        <v>36</v>
      </c>
      <c r="I1672" s="219"/>
      <c r="J1672" s="214"/>
      <c r="K1672" s="214"/>
      <c r="L1672" s="220"/>
      <c r="M1672" s="221"/>
      <c r="N1672" s="222"/>
      <c r="O1672" s="222"/>
      <c r="P1672" s="222"/>
      <c r="Q1672" s="222"/>
      <c r="R1672" s="222"/>
      <c r="S1672" s="222"/>
      <c r="T1672" s="223"/>
      <c r="AT1672" s="224" t="s">
        <v>417</v>
      </c>
      <c r="AU1672" s="224" t="s">
        <v>87</v>
      </c>
      <c r="AV1672" s="12" t="s">
        <v>23</v>
      </c>
      <c r="AW1672" s="12" t="s">
        <v>43</v>
      </c>
      <c r="AX1672" s="12" t="s">
        <v>79</v>
      </c>
      <c r="AY1672" s="224" t="s">
        <v>406</v>
      </c>
    </row>
    <row r="1673" spans="2:65" s="12" customFormat="1" x14ac:dyDescent="0.3">
      <c r="B1673" s="213"/>
      <c r="C1673" s="214"/>
      <c r="D1673" s="215" t="s">
        <v>417</v>
      </c>
      <c r="E1673" s="216" t="s">
        <v>36</v>
      </c>
      <c r="F1673" s="217" t="s">
        <v>2404</v>
      </c>
      <c r="G1673" s="214"/>
      <c r="H1673" s="218" t="s">
        <v>36</v>
      </c>
      <c r="I1673" s="219"/>
      <c r="J1673" s="214"/>
      <c r="K1673" s="214"/>
      <c r="L1673" s="220"/>
      <c r="M1673" s="221"/>
      <c r="N1673" s="222"/>
      <c r="O1673" s="222"/>
      <c r="P1673" s="222"/>
      <c r="Q1673" s="222"/>
      <c r="R1673" s="222"/>
      <c r="S1673" s="222"/>
      <c r="T1673" s="223"/>
      <c r="AT1673" s="224" t="s">
        <v>417</v>
      </c>
      <c r="AU1673" s="224" t="s">
        <v>87</v>
      </c>
      <c r="AV1673" s="12" t="s">
        <v>23</v>
      </c>
      <c r="AW1673" s="12" t="s">
        <v>43</v>
      </c>
      <c r="AX1673" s="12" t="s">
        <v>79</v>
      </c>
      <c r="AY1673" s="224" t="s">
        <v>406</v>
      </c>
    </row>
    <row r="1674" spans="2:65" s="13" customFormat="1" x14ac:dyDescent="0.3">
      <c r="B1674" s="225"/>
      <c r="C1674" s="226"/>
      <c r="D1674" s="215" t="s">
        <v>417</v>
      </c>
      <c r="E1674" s="227" t="s">
        <v>36</v>
      </c>
      <c r="F1674" s="228" t="s">
        <v>2405</v>
      </c>
      <c r="G1674" s="226"/>
      <c r="H1674" s="229">
        <v>18.8</v>
      </c>
      <c r="I1674" s="230"/>
      <c r="J1674" s="226"/>
      <c r="K1674" s="226"/>
      <c r="L1674" s="231"/>
      <c r="M1674" s="232"/>
      <c r="N1674" s="233"/>
      <c r="O1674" s="233"/>
      <c r="P1674" s="233"/>
      <c r="Q1674" s="233"/>
      <c r="R1674" s="233"/>
      <c r="S1674" s="233"/>
      <c r="T1674" s="234"/>
      <c r="AT1674" s="235" t="s">
        <v>417</v>
      </c>
      <c r="AU1674" s="235" t="s">
        <v>87</v>
      </c>
      <c r="AV1674" s="13" t="s">
        <v>87</v>
      </c>
      <c r="AW1674" s="13" t="s">
        <v>43</v>
      </c>
      <c r="AX1674" s="13" t="s">
        <v>79</v>
      </c>
      <c r="AY1674" s="235" t="s">
        <v>406</v>
      </c>
    </row>
    <row r="1675" spans="2:65" s="13" customFormat="1" x14ac:dyDescent="0.3">
      <c r="B1675" s="225"/>
      <c r="C1675" s="226"/>
      <c r="D1675" s="215" t="s">
        <v>417</v>
      </c>
      <c r="E1675" s="227" t="s">
        <v>36</v>
      </c>
      <c r="F1675" s="228" t="s">
        <v>2406</v>
      </c>
      <c r="G1675" s="226"/>
      <c r="H1675" s="229">
        <v>10.4</v>
      </c>
      <c r="I1675" s="230"/>
      <c r="J1675" s="226"/>
      <c r="K1675" s="226"/>
      <c r="L1675" s="231"/>
      <c r="M1675" s="232"/>
      <c r="N1675" s="233"/>
      <c r="O1675" s="233"/>
      <c r="P1675" s="233"/>
      <c r="Q1675" s="233"/>
      <c r="R1675" s="233"/>
      <c r="S1675" s="233"/>
      <c r="T1675" s="234"/>
      <c r="AT1675" s="235" t="s">
        <v>417</v>
      </c>
      <c r="AU1675" s="235" t="s">
        <v>87</v>
      </c>
      <c r="AV1675" s="13" t="s">
        <v>87</v>
      </c>
      <c r="AW1675" s="13" t="s">
        <v>43</v>
      </c>
      <c r="AX1675" s="13" t="s">
        <v>79</v>
      </c>
      <c r="AY1675" s="235" t="s">
        <v>406</v>
      </c>
    </row>
    <row r="1676" spans="2:65" s="13" customFormat="1" x14ac:dyDescent="0.3">
      <c r="B1676" s="225"/>
      <c r="C1676" s="226"/>
      <c r="D1676" s="215" t="s">
        <v>417</v>
      </c>
      <c r="E1676" s="227" t="s">
        <v>36</v>
      </c>
      <c r="F1676" s="228" t="s">
        <v>2407</v>
      </c>
      <c r="G1676" s="226"/>
      <c r="H1676" s="229">
        <v>5.2</v>
      </c>
      <c r="I1676" s="230"/>
      <c r="J1676" s="226"/>
      <c r="K1676" s="226"/>
      <c r="L1676" s="231"/>
      <c r="M1676" s="232"/>
      <c r="N1676" s="233"/>
      <c r="O1676" s="233"/>
      <c r="P1676" s="233"/>
      <c r="Q1676" s="233"/>
      <c r="R1676" s="233"/>
      <c r="S1676" s="233"/>
      <c r="T1676" s="234"/>
      <c r="AT1676" s="235" t="s">
        <v>417</v>
      </c>
      <c r="AU1676" s="235" t="s">
        <v>87</v>
      </c>
      <c r="AV1676" s="13" t="s">
        <v>87</v>
      </c>
      <c r="AW1676" s="13" t="s">
        <v>43</v>
      </c>
      <c r="AX1676" s="13" t="s">
        <v>79</v>
      </c>
      <c r="AY1676" s="235" t="s">
        <v>406</v>
      </c>
    </row>
    <row r="1677" spans="2:65" s="13" customFormat="1" x14ac:dyDescent="0.3">
      <c r="B1677" s="225"/>
      <c r="C1677" s="226"/>
      <c r="D1677" s="215" t="s">
        <v>417</v>
      </c>
      <c r="E1677" s="227" t="s">
        <v>36</v>
      </c>
      <c r="F1677" s="228" t="s">
        <v>2408</v>
      </c>
      <c r="G1677" s="226"/>
      <c r="H1677" s="229">
        <v>10.6</v>
      </c>
      <c r="I1677" s="230"/>
      <c r="J1677" s="226"/>
      <c r="K1677" s="226"/>
      <c r="L1677" s="231"/>
      <c r="M1677" s="232"/>
      <c r="N1677" s="233"/>
      <c r="O1677" s="233"/>
      <c r="P1677" s="233"/>
      <c r="Q1677" s="233"/>
      <c r="R1677" s="233"/>
      <c r="S1677" s="233"/>
      <c r="T1677" s="234"/>
      <c r="AT1677" s="235" t="s">
        <v>417</v>
      </c>
      <c r="AU1677" s="235" t="s">
        <v>87</v>
      </c>
      <c r="AV1677" s="13" t="s">
        <v>87</v>
      </c>
      <c r="AW1677" s="13" t="s">
        <v>43</v>
      </c>
      <c r="AX1677" s="13" t="s">
        <v>79</v>
      </c>
      <c r="AY1677" s="235" t="s">
        <v>406</v>
      </c>
    </row>
    <row r="1678" spans="2:65" s="13" customFormat="1" x14ac:dyDescent="0.3">
      <c r="B1678" s="225"/>
      <c r="C1678" s="226"/>
      <c r="D1678" s="215" t="s">
        <v>417</v>
      </c>
      <c r="E1678" s="227" t="s">
        <v>36</v>
      </c>
      <c r="F1678" s="228" t="s">
        <v>2409</v>
      </c>
      <c r="G1678" s="226"/>
      <c r="H1678" s="229">
        <v>10.6</v>
      </c>
      <c r="I1678" s="230"/>
      <c r="J1678" s="226"/>
      <c r="K1678" s="226"/>
      <c r="L1678" s="231"/>
      <c r="M1678" s="232"/>
      <c r="N1678" s="233"/>
      <c r="O1678" s="233"/>
      <c r="P1678" s="233"/>
      <c r="Q1678" s="233"/>
      <c r="R1678" s="233"/>
      <c r="S1678" s="233"/>
      <c r="T1678" s="234"/>
      <c r="AT1678" s="235" t="s">
        <v>417</v>
      </c>
      <c r="AU1678" s="235" t="s">
        <v>87</v>
      </c>
      <c r="AV1678" s="13" t="s">
        <v>87</v>
      </c>
      <c r="AW1678" s="13" t="s">
        <v>43</v>
      </c>
      <c r="AX1678" s="13" t="s">
        <v>79</v>
      </c>
      <c r="AY1678" s="235" t="s">
        <v>406</v>
      </c>
    </row>
    <row r="1679" spans="2:65" s="12" customFormat="1" x14ac:dyDescent="0.3">
      <c r="B1679" s="213"/>
      <c r="C1679" s="214"/>
      <c r="D1679" s="215" t="s">
        <v>417</v>
      </c>
      <c r="E1679" s="216" t="s">
        <v>36</v>
      </c>
      <c r="F1679" s="217" t="s">
        <v>2410</v>
      </c>
      <c r="G1679" s="214"/>
      <c r="H1679" s="218" t="s">
        <v>36</v>
      </c>
      <c r="I1679" s="219"/>
      <c r="J1679" s="214"/>
      <c r="K1679" s="214"/>
      <c r="L1679" s="220"/>
      <c r="M1679" s="221"/>
      <c r="N1679" s="222"/>
      <c r="O1679" s="222"/>
      <c r="P1679" s="222"/>
      <c r="Q1679" s="222"/>
      <c r="R1679" s="222"/>
      <c r="S1679" s="222"/>
      <c r="T1679" s="223"/>
      <c r="AT1679" s="224" t="s">
        <v>417</v>
      </c>
      <c r="AU1679" s="224" t="s">
        <v>87</v>
      </c>
      <c r="AV1679" s="12" t="s">
        <v>23</v>
      </c>
      <c r="AW1679" s="12" t="s">
        <v>43</v>
      </c>
      <c r="AX1679" s="12" t="s">
        <v>79</v>
      </c>
      <c r="AY1679" s="224" t="s">
        <v>406</v>
      </c>
    </row>
    <row r="1680" spans="2:65" s="12" customFormat="1" x14ac:dyDescent="0.3">
      <c r="B1680" s="213"/>
      <c r="C1680" s="214"/>
      <c r="D1680" s="215" t="s">
        <v>417</v>
      </c>
      <c r="E1680" s="216" t="s">
        <v>36</v>
      </c>
      <c r="F1680" s="217" t="s">
        <v>967</v>
      </c>
      <c r="G1680" s="214"/>
      <c r="H1680" s="218" t="s">
        <v>36</v>
      </c>
      <c r="I1680" s="219"/>
      <c r="J1680" s="214"/>
      <c r="K1680" s="214"/>
      <c r="L1680" s="220"/>
      <c r="M1680" s="221"/>
      <c r="N1680" s="222"/>
      <c r="O1680" s="222"/>
      <c r="P1680" s="222"/>
      <c r="Q1680" s="222"/>
      <c r="R1680" s="222"/>
      <c r="S1680" s="222"/>
      <c r="T1680" s="223"/>
      <c r="AT1680" s="224" t="s">
        <v>417</v>
      </c>
      <c r="AU1680" s="224" t="s">
        <v>87</v>
      </c>
      <c r="AV1680" s="12" t="s">
        <v>23</v>
      </c>
      <c r="AW1680" s="12" t="s">
        <v>43</v>
      </c>
      <c r="AX1680" s="12" t="s">
        <v>79</v>
      </c>
      <c r="AY1680" s="224" t="s">
        <v>406</v>
      </c>
    </row>
    <row r="1681" spans="2:51" s="13" customFormat="1" x14ac:dyDescent="0.3">
      <c r="B1681" s="225"/>
      <c r="C1681" s="226"/>
      <c r="D1681" s="215" t="s">
        <v>417</v>
      </c>
      <c r="E1681" s="227" t="s">
        <v>36</v>
      </c>
      <c r="F1681" s="228" t="s">
        <v>2411</v>
      </c>
      <c r="G1681" s="226"/>
      <c r="H1681" s="229">
        <v>3.2</v>
      </c>
      <c r="I1681" s="230"/>
      <c r="J1681" s="226"/>
      <c r="K1681" s="226"/>
      <c r="L1681" s="231"/>
      <c r="M1681" s="232"/>
      <c r="N1681" s="233"/>
      <c r="O1681" s="233"/>
      <c r="P1681" s="233"/>
      <c r="Q1681" s="233"/>
      <c r="R1681" s="233"/>
      <c r="S1681" s="233"/>
      <c r="T1681" s="234"/>
      <c r="AT1681" s="235" t="s">
        <v>417</v>
      </c>
      <c r="AU1681" s="235" t="s">
        <v>87</v>
      </c>
      <c r="AV1681" s="13" t="s">
        <v>87</v>
      </c>
      <c r="AW1681" s="13" t="s">
        <v>43</v>
      </c>
      <c r="AX1681" s="13" t="s">
        <v>79</v>
      </c>
      <c r="AY1681" s="235" t="s">
        <v>406</v>
      </c>
    </row>
    <row r="1682" spans="2:51" s="13" customFormat="1" x14ac:dyDescent="0.3">
      <c r="B1682" s="225"/>
      <c r="C1682" s="226"/>
      <c r="D1682" s="215" t="s">
        <v>417</v>
      </c>
      <c r="E1682" s="227" t="s">
        <v>36</v>
      </c>
      <c r="F1682" s="228" t="s">
        <v>2412</v>
      </c>
      <c r="G1682" s="226"/>
      <c r="H1682" s="229">
        <v>5.5</v>
      </c>
      <c r="I1682" s="230"/>
      <c r="J1682" s="226"/>
      <c r="K1682" s="226"/>
      <c r="L1682" s="231"/>
      <c r="M1682" s="232"/>
      <c r="N1682" s="233"/>
      <c r="O1682" s="233"/>
      <c r="P1682" s="233"/>
      <c r="Q1682" s="233"/>
      <c r="R1682" s="233"/>
      <c r="S1682" s="233"/>
      <c r="T1682" s="234"/>
      <c r="AT1682" s="235" t="s">
        <v>417</v>
      </c>
      <c r="AU1682" s="235" t="s">
        <v>87</v>
      </c>
      <c r="AV1682" s="13" t="s">
        <v>87</v>
      </c>
      <c r="AW1682" s="13" t="s">
        <v>43</v>
      </c>
      <c r="AX1682" s="13" t="s">
        <v>79</v>
      </c>
      <c r="AY1682" s="235" t="s">
        <v>406</v>
      </c>
    </row>
    <row r="1683" spans="2:51" s="13" customFormat="1" x14ac:dyDescent="0.3">
      <c r="B1683" s="225"/>
      <c r="C1683" s="226"/>
      <c r="D1683" s="215" t="s">
        <v>417</v>
      </c>
      <c r="E1683" s="227" t="s">
        <v>36</v>
      </c>
      <c r="F1683" s="228" t="s">
        <v>1824</v>
      </c>
      <c r="G1683" s="226"/>
      <c r="H1683" s="229">
        <v>6.3</v>
      </c>
      <c r="I1683" s="230"/>
      <c r="J1683" s="226"/>
      <c r="K1683" s="226"/>
      <c r="L1683" s="231"/>
      <c r="M1683" s="232"/>
      <c r="N1683" s="233"/>
      <c r="O1683" s="233"/>
      <c r="P1683" s="233"/>
      <c r="Q1683" s="233"/>
      <c r="R1683" s="233"/>
      <c r="S1683" s="233"/>
      <c r="T1683" s="234"/>
      <c r="AT1683" s="235" t="s">
        <v>417</v>
      </c>
      <c r="AU1683" s="235" t="s">
        <v>87</v>
      </c>
      <c r="AV1683" s="13" t="s">
        <v>87</v>
      </c>
      <c r="AW1683" s="13" t="s">
        <v>43</v>
      </c>
      <c r="AX1683" s="13" t="s">
        <v>79</v>
      </c>
      <c r="AY1683" s="235" t="s">
        <v>406</v>
      </c>
    </row>
    <row r="1684" spans="2:51" s="12" customFormat="1" x14ac:dyDescent="0.3">
      <c r="B1684" s="213"/>
      <c r="C1684" s="214"/>
      <c r="D1684" s="215" t="s">
        <v>417</v>
      </c>
      <c r="E1684" s="216" t="s">
        <v>36</v>
      </c>
      <c r="F1684" s="217" t="s">
        <v>1065</v>
      </c>
      <c r="G1684" s="214"/>
      <c r="H1684" s="218" t="s">
        <v>36</v>
      </c>
      <c r="I1684" s="219"/>
      <c r="J1684" s="214"/>
      <c r="K1684" s="214"/>
      <c r="L1684" s="220"/>
      <c r="M1684" s="221"/>
      <c r="N1684" s="222"/>
      <c r="O1684" s="222"/>
      <c r="P1684" s="222"/>
      <c r="Q1684" s="222"/>
      <c r="R1684" s="222"/>
      <c r="S1684" s="222"/>
      <c r="T1684" s="223"/>
      <c r="AT1684" s="224" t="s">
        <v>417</v>
      </c>
      <c r="AU1684" s="224" t="s">
        <v>87</v>
      </c>
      <c r="AV1684" s="12" t="s">
        <v>23</v>
      </c>
      <c r="AW1684" s="12" t="s">
        <v>43</v>
      </c>
      <c r="AX1684" s="12" t="s">
        <v>79</v>
      </c>
      <c r="AY1684" s="224" t="s">
        <v>406</v>
      </c>
    </row>
    <row r="1685" spans="2:51" s="13" customFormat="1" x14ac:dyDescent="0.3">
      <c r="B1685" s="225"/>
      <c r="C1685" s="226"/>
      <c r="D1685" s="215" t="s">
        <v>417</v>
      </c>
      <c r="E1685" s="227" t="s">
        <v>36</v>
      </c>
      <c r="F1685" s="228" t="s">
        <v>2413</v>
      </c>
      <c r="G1685" s="226"/>
      <c r="H1685" s="229">
        <v>11</v>
      </c>
      <c r="I1685" s="230"/>
      <c r="J1685" s="226"/>
      <c r="K1685" s="226"/>
      <c r="L1685" s="231"/>
      <c r="M1685" s="232"/>
      <c r="N1685" s="233"/>
      <c r="O1685" s="233"/>
      <c r="P1685" s="233"/>
      <c r="Q1685" s="233"/>
      <c r="R1685" s="233"/>
      <c r="S1685" s="233"/>
      <c r="T1685" s="234"/>
      <c r="AT1685" s="235" t="s">
        <v>417</v>
      </c>
      <c r="AU1685" s="235" t="s">
        <v>87</v>
      </c>
      <c r="AV1685" s="13" t="s">
        <v>87</v>
      </c>
      <c r="AW1685" s="13" t="s">
        <v>43</v>
      </c>
      <c r="AX1685" s="13" t="s">
        <v>79</v>
      </c>
      <c r="AY1685" s="235" t="s">
        <v>406</v>
      </c>
    </row>
    <row r="1686" spans="2:51" s="13" customFormat="1" x14ac:dyDescent="0.3">
      <c r="B1686" s="225"/>
      <c r="C1686" s="226"/>
      <c r="D1686" s="215" t="s">
        <v>417</v>
      </c>
      <c r="E1686" s="227" t="s">
        <v>36</v>
      </c>
      <c r="F1686" s="228" t="s">
        <v>2414</v>
      </c>
      <c r="G1686" s="226"/>
      <c r="H1686" s="229">
        <v>1.6</v>
      </c>
      <c r="I1686" s="230"/>
      <c r="J1686" s="226"/>
      <c r="K1686" s="226"/>
      <c r="L1686" s="231"/>
      <c r="M1686" s="232"/>
      <c r="N1686" s="233"/>
      <c r="O1686" s="233"/>
      <c r="P1686" s="233"/>
      <c r="Q1686" s="233"/>
      <c r="R1686" s="233"/>
      <c r="S1686" s="233"/>
      <c r="T1686" s="234"/>
      <c r="AT1686" s="235" t="s">
        <v>417</v>
      </c>
      <c r="AU1686" s="235" t="s">
        <v>87</v>
      </c>
      <c r="AV1686" s="13" t="s">
        <v>87</v>
      </c>
      <c r="AW1686" s="13" t="s">
        <v>43</v>
      </c>
      <c r="AX1686" s="13" t="s">
        <v>79</v>
      </c>
      <c r="AY1686" s="235" t="s">
        <v>406</v>
      </c>
    </row>
    <row r="1687" spans="2:51" s="12" customFormat="1" x14ac:dyDescent="0.3">
      <c r="B1687" s="213"/>
      <c r="C1687" s="214"/>
      <c r="D1687" s="215" t="s">
        <v>417</v>
      </c>
      <c r="E1687" s="216" t="s">
        <v>36</v>
      </c>
      <c r="F1687" s="217" t="s">
        <v>1069</v>
      </c>
      <c r="G1687" s="214"/>
      <c r="H1687" s="218" t="s">
        <v>36</v>
      </c>
      <c r="I1687" s="219"/>
      <c r="J1687" s="214"/>
      <c r="K1687" s="214"/>
      <c r="L1687" s="220"/>
      <c r="M1687" s="221"/>
      <c r="N1687" s="222"/>
      <c r="O1687" s="222"/>
      <c r="P1687" s="222"/>
      <c r="Q1687" s="222"/>
      <c r="R1687" s="222"/>
      <c r="S1687" s="222"/>
      <c r="T1687" s="223"/>
      <c r="AT1687" s="224" t="s">
        <v>417</v>
      </c>
      <c r="AU1687" s="224" t="s">
        <v>87</v>
      </c>
      <c r="AV1687" s="12" t="s">
        <v>23</v>
      </c>
      <c r="AW1687" s="12" t="s">
        <v>43</v>
      </c>
      <c r="AX1687" s="12" t="s">
        <v>79</v>
      </c>
      <c r="AY1687" s="224" t="s">
        <v>406</v>
      </c>
    </row>
    <row r="1688" spans="2:51" s="13" customFormat="1" x14ac:dyDescent="0.3">
      <c r="B1688" s="225"/>
      <c r="C1688" s="226"/>
      <c r="D1688" s="215" t="s">
        <v>417</v>
      </c>
      <c r="E1688" s="227" t="s">
        <v>36</v>
      </c>
      <c r="F1688" s="228" t="s">
        <v>2415</v>
      </c>
      <c r="G1688" s="226"/>
      <c r="H1688" s="229">
        <v>3.2</v>
      </c>
      <c r="I1688" s="230"/>
      <c r="J1688" s="226"/>
      <c r="K1688" s="226"/>
      <c r="L1688" s="231"/>
      <c r="M1688" s="232"/>
      <c r="N1688" s="233"/>
      <c r="O1688" s="233"/>
      <c r="P1688" s="233"/>
      <c r="Q1688" s="233"/>
      <c r="R1688" s="233"/>
      <c r="S1688" s="233"/>
      <c r="T1688" s="234"/>
      <c r="AT1688" s="235" t="s">
        <v>417</v>
      </c>
      <c r="AU1688" s="235" t="s">
        <v>87</v>
      </c>
      <c r="AV1688" s="13" t="s">
        <v>87</v>
      </c>
      <c r="AW1688" s="13" t="s">
        <v>43</v>
      </c>
      <c r="AX1688" s="13" t="s">
        <v>79</v>
      </c>
      <c r="AY1688" s="235" t="s">
        <v>406</v>
      </c>
    </row>
    <row r="1689" spans="2:51" s="12" customFormat="1" x14ac:dyDescent="0.3">
      <c r="B1689" s="213"/>
      <c r="C1689" s="214"/>
      <c r="D1689" s="215" t="s">
        <v>417</v>
      </c>
      <c r="E1689" s="216" t="s">
        <v>36</v>
      </c>
      <c r="F1689" s="217" t="s">
        <v>1071</v>
      </c>
      <c r="G1689" s="214"/>
      <c r="H1689" s="218" t="s">
        <v>36</v>
      </c>
      <c r="I1689" s="219"/>
      <c r="J1689" s="214"/>
      <c r="K1689" s="214"/>
      <c r="L1689" s="220"/>
      <c r="M1689" s="221"/>
      <c r="N1689" s="222"/>
      <c r="O1689" s="222"/>
      <c r="P1689" s="222"/>
      <c r="Q1689" s="222"/>
      <c r="R1689" s="222"/>
      <c r="S1689" s="222"/>
      <c r="T1689" s="223"/>
      <c r="AT1689" s="224" t="s">
        <v>417</v>
      </c>
      <c r="AU1689" s="224" t="s">
        <v>87</v>
      </c>
      <c r="AV1689" s="12" t="s">
        <v>23</v>
      </c>
      <c r="AW1689" s="12" t="s">
        <v>43</v>
      </c>
      <c r="AX1689" s="12" t="s">
        <v>79</v>
      </c>
      <c r="AY1689" s="224" t="s">
        <v>406</v>
      </c>
    </row>
    <row r="1690" spans="2:51" s="13" customFormat="1" x14ac:dyDescent="0.3">
      <c r="B1690" s="225"/>
      <c r="C1690" s="226"/>
      <c r="D1690" s="215" t="s">
        <v>417</v>
      </c>
      <c r="E1690" s="227" t="s">
        <v>36</v>
      </c>
      <c r="F1690" s="228" t="s">
        <v>2411</v>
      </c>
      <c r="G1690" s="226"/>
      <c r="H1690" s="229">
        <v>3.2</v>
      </c>
      <c r="I1690" s="230"/>
      <c r="J1690" s="226"/>
      <c r="K1690" s="226"/>
      <c r="L1690" s="231"/>
      <c r="M1690" s="232"/>
      <c r="N1690" s="233"/>
      <c r="O1690" s="233"/>
      <c r="P1690" s="233"/>
      <c r="Q1690" s="233"/>
      <c r="R1690" s="233"/>
      <c r="S1690" s="233"/>
      <c r="T1690" s="234"/>
      <c r="AT1690" s="235" t="s">
        <v>417</v>
      </c>
      <c r="AU1690" s="235" t="s">
        <v>87</v>
      </c>
      <c r="AV1690" s="13" t="s">
        <v>87</v>
      </c>
      <c r="AW1690" s="13" t="s">
        <v>43</v>
      </c>
      <c r="AX1690" s="13" t="s">
        <v>79</v>
      </c>
      <c r="AY1690" s="235" t="s">
        <v>406</v>
      </c>
    </row>
    <row r="1691" spans="2:51" s="13" customFormat="1" x14ac:dyDescent="0.3">
      <c r="B1691" s="225"/>
      <c r="C1691" s="226"/>
      <c r="D1691" s="215" t="s">
        <v>417</v>
      </c>
      <c r="E1691" s="227" t="s">
        <v>36</v>
      </c>
      <c r="F1691" s="228" t="s">
        <v>2416</v>
      </c>
      <c r="G1691" s="226"/>
      <c r="H1691" s="229">
        <v>12.6</v>
      </c>
      <c r="I1691" s="230"/>
      <c r="J1691" s="226"/>
      <c r="K1691" s="226"/>
      <c r="L1691" s="231"/>
      <c r="M1691" s="232"/>
      <c r="N1691" s="233"/>
      <c r="O1691" s="233"/>
      <c r="P1691" s="233"/>
      <c r="Q1691" s="233"/>
      <c r="R1691" s="233"/>
      <c r="S1691" s="233"/>
      <c r="T1691" s="234"/>
      <c r="AT1691" s="235" t="s">
        <v>417</v>
      </c>
      <c r="AU1691" s="235" t="s">
        <v>87</v>
      </c>
      <c r="AV1691" s="13" t="s">
        <v>87</v>
      </c>
      <c r="AW1691" s="13" t="s">
        <v>43</v>
      </c>
      <c r="AX1691" s="13" t="s">
        <v>79</v>
      </c>
      <c r="AY1691" s="235" t="s">
        <v>406</v>
      </c>
    </row>
    <row r="1692" spans="2:51" s="12" customFormat="1" x14ac:dyDescent="0.3">
      <c r="B1692" s="213"/>
      <c r="C1692" s="214"/>
      <c r="D1692" s="215" t="s">
        <v>417</v>
      </c>
      <c r="E1692" s="216" t="s">
        <v>36</v>
      </c>
      <c r="F1692" s="217" t="s">
        <v>1074</v>
      </c>
      <c r="G1692" s="214"/>
      <c r="H1692" s="218" t="s">
        <v>36</v>
      </c>
      <c r="I1692" s="219"/>
      <c r="J1692" s="214"/>
      <c r="K1692" s="214"/>
      <c r="L1692" s="220"/>
      <c r="M1692" s="221"/>
      <c r="N1692" s="222"/>
      <c r="O1692" s="222"/>
      <c r="P1692" s="222"/>
      <c r="Q1692" s="222"/>
      <c r="R1692" s="222"/>
      <c r="S1692" s="222"/>
      <c r="T1692" s="223"/>
      <c r="AT1692" s="224" t="s">
        <v>417</v>
      </c>
      <c r="AU1692" s="224" t="s">
        <v>87</v>
      </c>
      <c r="AV1692" s="12" t="s">
        <v>23</v>
      </c>
      <c r="AW1692" s="12" t="s">
        <v>43</v>
      </c>
      <c r="AX1692" s="12" t="s">
        <v>79</v>
      </c>
      <c r="AY1692" s="224" t="s">
        <v>406</v>
      </c>
    </row>
    <row r="1693" spans="2:51" s="13" customFormat="1" x14ac:dyDescent="0.3">
      <c r="B1693" s="225"/>
      <c r="C1693" s="226"/>
      <c r="D1693" s="215" t="s">
        <v>417</v>
      </c>
      <c r="E1693" s="227" t="s">
        <v>36</v>
      </c>
      <c r="F1693" s="228" t="s">
        <v>2416</v>
      </c>
      <c r="G1693" s="226"/>
      <c r="H1693" s="229">
        <v>12.6</v>
      </c>
      <c r="I1693" s="230"/>
      <c r="J1693" s="226"/>
      <c r="K1693" s="226"/>
      <c r="L1693" s="231"/>
      <c r="M1693" s="232"/>
      <c r="N1693" s="233"/>
      <c r="O1693" s="233"/>
      <c r="P1693" s="233"/>
      <c r="Q1693" s="233"/>
      <c r="R1693" s="233"/>
      <c r="S1693" s="233"/>
      <c r="T1693" s="234"/>
      <c r="AT1693" s="235" t="s">
        <v>417</v>
      </c>
      <c r="AU1693" s="235" t="s">
        <v>87</v>
      </c>
      <c r="AV1693" s="13" t="s">
        <v>87</v>
      </c>
      <c r="AW1693" s="13" t="s">
        <v>43</v>
      </c>
      <c r="AX1693" s="13" t="s">
        <v>79</v>
      </c>
      <c r="AY1693" s="235" t="s">
        <v>406</v>
      </c>
    </row>
    <row r="1694" spans="2:51" s="12" customFormat="1" x14ac:dyDescent="0.3">
      <c r="B1694" s="213"/>
      <c r="C1694" s="214"/>
      <c r="D1694" s="215" t="s">
        <v>417</v>
      </c>
      <c r="E1694" s="216" t="s">
        <v>36</v>
      </c>
      <c r="F1694" s="217" t="s">
        <v>2417</v>
      </c>
      <c r="G1694" s="214"/>
      <c r="H1694" s="218" t="s">
        <v>36</v>
      </c>
      <c r="I1694" s="219"/>
      <c r="J1694" s="214"/>
      <c r="K1694" s="214"/>
      <c r="L1694" s="220"/>
      <c r="M1694" s="221"/>
      <c r="N1694" s="222"/>
      <c r="O1694" s="222"/>
      <c r="P1694" s="222"/>
      <c r="Q1694" s="222"/>
      <c r="R1694" s="222"/>
      <c r="S1694" s="222"/>
      <c r="T1694" s="223"/>
      <c r="AT1694" s="224" t="s">
        <v>417</v>
      </c>
      <c r="AU1694" s="224" t="s">
        <v>87</v>
      </c>
      <c r="AV1694" s="12" t="s">
        <v>23</v>
      </c>
      <c r="AW1694" s="12" t="s">
        <v>43</v>
      </c>
      <c r="AX1694" s="12" t="s">
        <v>79</v>
      </c>
      <c r="AY1694" s="224" t="s">
        <v>406</v>
      </c>
    </row>
    <row r="1695" spans="2:51" s="13" customFormat="1" x14ac:dyDescent="0.3">
      <c r="B1695" s="225"/>
      <c r="C1695" s="226"/>
      <c r="D1695" s="215" t="s">
        <v>417</v>
      </c>
      <c r="E1695" s="227" t="s">
        <v>36</v>
      </c>
      <c r="F1695" s="228" t="s">
        <v>2418</v>
      </c>
      <c r="G1695" s="226"/>
      <c r="H1695" s="229">
        <v>17.2</v>
      </c>
      <c r="I1695" s="230"/>
      <c r="J1695" s="226"/>
      <c r="K1695" s="226"/>
      <c r="L1695" s="231"/>
      <c r="M1695" s="232"/>
      <c r="N1695" s="233"/>
      <c r="O1695" s="233"/>
      <c r="P1695" s="233"/>
      <c r="Q1695" s="233"/>
      <c r="R1695" s="233"/>
      <c r="S1695" s="233"/>
      <c r="T1695" s="234"/>
      <c r="AT1695" s="235" t="s">
        <v>417</v>
      </c>
      <c r="AU1695" s="235" t="s">
        <v>87</v>
      </c>
      <c r="AV1695" s="13" t="s">
        <v>87</v>
      </c>
      <c r="AW1695" s="13" t="s">
        <v>43</v>
      </c>
      <c r="AX1695" s="13" t="s">
        <v>79</v>
      </c>
      <c r="AY1695" s="235" t="s">
        <v>406</v>
      </c>
    </row>
    <row r="1696" spans="2:51" s="14" customFormat="1" x14ac:dyDescent="0.3">
      <c r="B1696" s="236"/>
      <c r="C1696" s="237"/>
      <c r="D1696" s="247" t="s">
        <v>417</v>
      </c>
      <c r="E1696" s="248" t="s">
        <v>36</v>
      </c>
      <c r="F1696" s="249" t="s">
        <v>421</v>
      </c>
      <c r="G1696" s="237"/>
      <c r="H1696" s="250">
        <v>132</v>
      </c>
      <c r="I1696" s="241"/>
      <c r="J1696" s="237"/>
      <c r="K1696" s="237"/>
      <c r="L1696" s="242"/>
      <c r="M1696" s="243"/>
      <c r="N1696" s="244"/>
      <c r="O1696" s="244"/>
      <c r="P1696" s="244"/>
      <c r="Q1696" s="244"/>
      <c r="R1696" s="244"/>
      <c r="S1696" s="244"/>
      <c r="T1696" s="245"/>
      <c r="AT1696" s="246" t="s">
        <v>417</v>
      </c>
      <c r="AU1696" s="246" t="s">
        <v>87</v>
      </c>
      <c r="AV1696" s="14" t="s">
        <v>415</v>
      </c>
      <c r="AW1696" s="14" t="s">
        <v>43</v>
      </c>
      <c r="AX1696" s="14" t="s">
        <v>23</v>
      </c>
      <c r="AY1696" s="246" t="s">
        <v>406</v>
      </c>
    </row>
    <row r="1697" spans="2:65" s="1" customFormat="1" ht="22.5" customHeight="1" x14ac:dyDescent="0.3">
      <c r="B1697" s="37"/>
      <c r="C1697" s="201" t="s">
        <v>2419</v>
      </c>
      <c r="D1697" s="201" t="s">
        <v>410</v>
      </c>
      <c r="E1697" s="202" t="s">
        <v>1826</v>
      </c>
      <c r="F1697" s="203" t="s">
        <v>1827</v>
      </c>
      <c r="G1697" s="204" t="s">
        <v>596</v>
      </c>
      <c r="H1697" s="205">
        <v>55.6</v>
      </c>
      <c r="I1697" s="206"/>
      <c r="J1697" s="207">
        <f>ROUND(I1697*H1697,2)</f>
        <v>0</v>
      </c>
      <c r="K1697" s="203" t="s">
        <v>36</v>
      </c>
      <c r="L1697" s="57"/>
      <c r="M1697" s="208" t="s">
        <v>36</v>
      </c>
      <c r="N1697" s="209" t="s">
        <v>50</v>
      </c>
      <c r="O1697" s="38"/>
      <c r="P1697" s="210">
        <f>O1697*H1697</f>
        <v>0</v>
      </c>
      <c r="Q1697" s="210">
        <v>2.8E-3</v>
      </c>
      <c r="R1697" s="210">
        <f>Q1697*H1697</f>
        <v>0.15568000000000001</v>
      </c>
      <c r="S1697" s="210">
        <v>0</v>
      </c>
      <c r="T1697" s="211">
        <f>S1697*H1697</f>
        <v>0</v>
      </c>
      <c r="AR1697" s="19" t="s">
        <v>415</v>
      </c>
      <c r="AT1697" s="19" t="s">
        <v>410</v>
      </c>
      <c r="AU1697" s="19" t="s">
        <v>87</v>
      </c>
      <c r="AY1697" s="19" t="s">
        <v>406</v>
      </c>
      <c r="BE1697" s="212">
        <f>IF(N1697="základní",J1697,0)</f>
        <v>0</v>
      </c>
      <c r="BF1697" s="212">
        <f>IF(N1697="snížená",J1697,0)</f>
        <v>0</v>
      </c>
      <c r="BG1697" s="212">
        <f>IF(N1697="zákl. přenesená",J1697,0)</f>
        <v>0</v>
      </c>
      <c r="BH1697" s="212">
        <f>IF(N1697="sníž. přenesená",J1697,0)</f>
        <v>0</v>
      </c>
      <c r="BI1697" s="212">
        <f>IF(N1697="nulová",J1697,0)</f>
        <v>0</v>
      </c>
      <c r="BJ1697" s="19" t="s">
        <v>23</v>
      </c>
      <c r="BK1697" s="212">
        <f>ROUND(I1697*H1697,2)</f>
        <v>0</v>
      </c>
      <c r="BL1697" s="19" t="s">
        <v>415</v>
      </c>
      <c r="BM1697" s="19" t="s">
        <v>2420</v>
      </c>
    </row>
    <row r="1698" spans="2:65" s="12" customFormat="1" x14ac:dyDescent="0.3">
      <c r="B1698" s="213"/>
      <c r="C1698" s="214"/>
      <c r="D1698" s="215" t="s">
        <v>417</v>
      </c>
      <c r="E1698" s="216" t="s">
        <v>36</v>
      </c>
      <c r="F1698" s="217" t="s">
        <v>1910</v>
      </c>
      <c r="G1698" s="214"/>
      <c r="H1698" s="218" t="s">
        <v>36</v>
      </c>
      <c r="I1698" s="219"/>
      <c r="J1698" s="214"/>
      <c r="K1698" s="214"/>
      <c r="L1698" s="220"/>
      <c r="M1698" s="221"/>
      <c r="N1698" s="222"/>
      <c r="O1698" s="222"/>
      <c r="P1698" s="222"/>
      <c r="Q1698" s="222"/>
      <c r="R1698" s="222"/>
      <c r="S1698" s="222"/>
      <c r="T1698" s="223"/>
      <c r="AT1698" s="224" t="s">
        <v>417</v>
      </c>
      <c r="AU1698" s="224" t="s">
        <v>87</v>
      </c>
      <c r="AV1698" s="12" t="s">
        <v>23</v>
      </c>
      <c r="AW1698" s="12" t="s">
        <v>43</v>
      </c>
      <c r="AX1698" s="12" t="s">
        <v>79</v>
      </c>
      <c r="AY1698" s="224" t="s">
        <v>406</v>
      </c>
    </row>
    <row r="1699" spans="2:65" s="13" customFormat="1" x14ac:dyDescent="0.3">
      <c r="B1699" s="225"/>
      <c r="C1699" s="226"/>
      <c r="D1699" s="215" t="s">
        <v>417</v>
      </c>
      <c r="E1699" s="227" t="s">
        <v>36</v>
      </c>
      <c r="F1699" s="228" t="s">
        <v>2405</v>
      </c>
      <c r="G1699" s="226"/>
      <c r="H1699" s="229">
        <v>18.8</v>
      </c>
      <c r="I1699" s="230"/>
      <c r="J1699" s="226"/>
      <c r="K1699" s="226"/>
      <c r="L1699" s="231"/>
      <c r="M1699" s="232"/>
      <c r="N1699" s="233"/>
      <c r="O1699" s="233"/>
      <c r="P1699" s="233"/>
      <c r="Q1699" s="233"/>
      <c r="R1699" s="233"/>
      <c r="S1699" s="233"/>
      <c r="T1699" s="234"/>
      <c r="AT1699" s="235" t="s">
        <v>417</v>
      </c>
      <c r="AU1699" s="235" t="s">
        <v>87</v>
      </c>
      <c r="AV1699" s="13" t="s">
        <v>87</v>
      </c>
      <c r="AW1699" s="13" t="s">
        <v>43</v>
      </c>
      <c r="AX1699" s="13" t="s">
        <v>79</v>
      </c>
      <c r="AY1699" s="235" t="s">
        <v>406</v>
      </c>
    </row>
    <row r="1700" spans="2:65" s="13" customFormat="1" x14ac:dyDescent="0.3">
      <c r="B1700" s="225"/>
      <c r="C1700" s="226"/>
      <c r="D1700" s="215" t="s">
        <v>417</v>
      </c>
      <c r="E1700" s="227" t="s">
        <v>36</v>
      </c>
      <c r="F1700" s="228" t="s">
        <v>2406</v>
      </c>
      <c r="G1700" s="226"/>
      <c r="H1700" s="229">
        <v>10.4</v>
      </c>
      <c r="I1700" s="230"/>
      <c r="J1700" s="226"/>
      <c r="K1700" s="226"/>
      <c r="L1700" s="231"/>
      <c r="M1700" s="232"/>
      <c r="N1700" s="233"/>
      <c r="O1700" s="233"/>
      <c r="P1700" s="233"/>
      <c r="Q1700" s="233"/>
      <c r="R1700" s="233"/>
      <c r="S1700" s="233"/>
      <c r="T1700" s="234"/>
      <c r="AT1700" s="235" t="s">
        <v>417</v>
      </c>
      <c r="AU1700" s="235" t="s">
        <v>87</v>
      </c>
      <c r="AV1700" s="13" t="s">
        <v>87</v>
      </c>
      <c r="AW1700" s="13" t="s">
        <v>43</v>
      </c>
      <c r="AX1700" s="13" t="s">
        <v>79</v>
      </c>
      <c r="AY1700" s="235" t="s">
        <v>406</v>
      </c>
    </row>
    <row r="1701" spans="2:65" s="13" customFormat="1" x14ac:dyDescent="0.3">
      <c r="B1701" s="225"/>
      <c r="C1701" s="226"/>
      <c r="D1701" s="215" t="s">
        <v>417</v>
      </c>
      <c r="E1701" s="227" t="s">
        <v>36</v>
      </c>
      <c r="F1701" s="228" t="s">
        <v>2407</v>
      </c>
      <c r="G1701" s="226"/>
      <c r="H1701" s="229">
        <v>5.2</v>
      </c>
      <c r="I1701" s="230"/>
      <c r="J1701" s="226"/>
      <c r="K1701" s="226"/>
      <c r="L1701" s="231"/>
      <c r="M1701" s="232"/>
      <c r="N1701" s="233"/>
      <c r="O1701" s="233"/>
      <c r="P1701" s="233"/>
      <c r="Q1701" s="233"/>
      <c r="R1701" s="233"/>
      <c r="S1701" s="233"/>
      <c r="T1701" s="234"/>
      <c r="AT1701" s="235" t="s">
        <v>417</v>
      </c>
      <c r="AU1701" s="235" t="s">
        <v>87</v>
      </c>
      <c r="AV1701" s="13" t="s">
        <v>87</v>
      </c>
      <c r="AW1701" s="13" t="s">
        <v>43</v>
      </c>
      <c r="AX1701" s="13" t="s">
        <v>79</v>
      </c>
      <c r="AY1701" s="235" t="s">
        <v>406</v>
      </c>
    </row>
    <row r="1702" spans="2:65" s="13" customFormat="1" x14ac:dyDescent="0.3">
      <c r="B1702" s="225"/>
      <c r="C1702" s="226"/>
      <c r="D1702" s="215" t="s">
        <v>417</v>
      </c>
      <c r="E1702" s="227" t="s">
        <v>36</v>
      </c>
      <c r="F1702" s="228" t="s">
        <v>2408</v>
      </c>
      <c r="G1702" s="226"/>
      <c r="H1702" s="229">
        <v>10.6</v>
      </c>
      <c r="I1702" s="230"/>
      <c r="J1702" s="226"/>
      <c r="K1702" s="226"/>
      <c r="L1702" s="231"/>
      <c r="M1702" s="232"/>
      <c r="N1702" s="233"/>
      <c r="O1702" s="233"/>
      <c r="P1702" s="233"/>
      <c r="Q1702" s="233"/>
      <c r="R1702" s="233"/>
      <c r="S1702" s="233"/>
      <c r="T1702" s="234"/>
      <c r="AT1702" s="235" t="s">
        <v>417</v>
      </c>
      <c r="AU1702" s="235" t="s">
        <v>87</v>
      </c>
      <c r="AV1702" s="13" t="s">
        <v>87</v>
      </c>
      <c r="AW1702" s="13" t="s">
        <v>43</v>
      </c>
      <c r="AX1702" s="13" t="s">
        <v>79</v>
      </c>
      <c r="AY1702" s="235" t="s">
        <v>406</v>
      </c>
    </row>
    <row r="1703" spans="2:65" s="13" customFormat="1" x14ac:dyDescent="0.3">
      <c r="B1703" s="225"/>
      <c r="C1703" s="226"/>
      <c r="D1703" s="215" t="s">
        <v>417</v>
      </c>
      <c r="E1703" s="227" t="s">
        <v>36</v>
      </c>
      <c r="F1703" s="228" t="s">
        <v>2409</v>
      </c>
      <c r="G1703" s="226"/>
      <c r="H1703" s="229">
        <v>10.6</v>
      </c>
      <c r="I1703" s="230"/>
      <c r="J1703" s="226"/>
      <c r="K1703" s="226"/>
      <c r="L1703" s="231"/>
      <c r="M1703" s="232"/>
      <c r="N1703" s="233"/>
      <c r="O1703" s="233"/>
      <c r="P1703" s="233"/>
      <c r="Q1703" s="233"/>
      <c r="R1703" s="233"/>
      <c r="S1703" s="233"/>
      <c r="T1703" s="234"/>
      <c r="AT1703" s="235" t="s">
        <v>417</v>
      </c>
      <c r="AU1703" s="235" t="s">
        <v>87</v>
      </c>
      <c r="AV1703" s="13" t="s">
        <v>87</v>
      </c>
      <c r="AW1703" s="13" t="s">
        <v>43</v>
      </c>
      <c r="AX1703" s="13" t="s">
        <v>79</v>
      </c>
      <c r="AY1703" s="235" t="s">
        <v>406</v>
      </c>
    </row>
    <row r="1704" spans="2:65" s="14" customFormat="1" x14ac:dyDescent="0.3">
      <c r="B1704" s="236"/>
      <c r="C1704" s="237"/>
      <c r="D1704" s="247" t="s">
        <v>417</v>
      </c>
      <c r="E1704" s="248" t="s">
        <v>36</v>
      </c>
      <c r="F1704" s="249" t="s">
        <v>421</v>
      </c>
      <c r="G1704" s="237"/>
      <c r="H1704" s="250">
        <v>55.6</v>
      </c>
      <c r="I1704" s="241"/>
      <c r="J1704" s="237"/>
      <c r="K1704" s="237"/>
      <c r="L1704" s="242"/>
      <c r="M1704" s="243"/>
      <c r="N1704" s="244"/>
      <c r="O1704" s="244"/>
      <c r="P1704" s="244"/>
      <c r="Q1704" s="244"/>
      <c r="R1704" s="244"/>
      <c r="S1704" s="244"/>
      <c r="T1704" s="245"/>
      <c r="AT1704" s="246" t="s">
        <v>417</v>
      </c>
      <c r="AU1704" s="246" t="s">
        <v>87</v>
      </c>
      <c r="AV1704" s="14" t="s">
        <v>415</v>
      </c>
      <c r="AW1704" s="14" t="s">
        <v>43</v>
      </c>
      <c r="AX1704" s="14" t="s">
        <v>23</v>
      </c>
      <c r="AY1704" s="246" t="s">
        <v>406</v>
      </c>
    </row>
    <row r="1705" spans="2:65" s="1" customFormat="1" ht="31.5" customHeight="1" x14ac:dyDescent="0.3">
      <c r="B1705" s="37"/>
      <c r="C1705" s="201" t="s">
        <v>2421</v>
      </c>
      <c r="D1705" s="201" t="s">
        <v>410</v>
      </c>
      <c r="E1705" s="202" t="s">
        <v>2422</v>
      </c>
      <c r="F1705" s="203" t="s">
        <v>2423</v>
      </c>
      <c r="G1705" s="204" t="s">
        <v>1363</v>
      </c>
      <c r="H1705" s="205">
        <v>1</v>
      </c>
      <c r="I1705" s="206"/>
      <c r="J1705" s="207">
        <f t="shared" ref="J1705:J1710" si="0">ROUND(I1705*H1705,2)</f>
        <v>0</v>
      </c>
      <c r="K1705" s="203" t="s">
        <v>36</v>
      </c>
      <c r="L1705" s="57"/>
      <c r="M1705" s="208" t="s">
        <v>36</v>
      </c>
      <c r="N1705" s="209" t="s">
        <v>50</v>
      </c>
      <c r="O1705" s="38"/>
      <c r="P1705" s="210">
        <f t="shared" ref="P1705:P1710" si="1">O1705*H1705</f>
        <v>0</v>
      </c>
      <c r="Q1705" s="210">
        <v>24.73</v>
      </c>
      <c r="R1705" s="210">
        <f t="shared" ref="R1705:R1710" si="2">Q1705*H1705</f>
        <v>24.73</v>
      </c>
      <c r="S1705" s="210">
        <v>0</v>
      </c>
      <c r="T1705" s="211">
        <f t="shared" ref="T1705:T1710" si="3">S1705*H1705</f>
        <v>0</v>
      </c>
      <c r="AR1705" s="19" t="s">
        <v>415</v>
      </c>
      <c r="AT1705" s="19" t="s">
        <v>410</v>
      </c>
      <c r="AU1705" s="19" t="s">
        <v>87</v>
      </c>
      <c r="AY1705" s="19" t="s">
        <v>406</v>
      </c>
      <c r="BE1705" s="212">
        <f t="shared" ref="BE1705:BE1710" si="4">IF(N1705="základní",J1705,0)</f>
        <v>0</v>
      </c>
      <c r="BF1705" s="212">
        <f t="shared" ref="BF1705:BF1710" si="5">IF(N1705="snížená",J1705,0)</f>
        <v>0</v>
      </c>
      <c r="BG1705" s="212">
        <f t="shared" ref="BG1705:BG1710" si="6">IF(N1705="zákl. přenesená",J1705,0)</f>
        <v>0</v>
      </c>
      <c r="BH1705" s="212">
        <f t="shared" ref="BH1705:BH1710" si="7">IF(N1705="sníž. přenesená",J1705,0)</f>
        <v>0</v>
      </c>
      <c r="BI1705" s="212">
        <f t="shared" ref="BI1705:BI1710" si="8">IF(N1705="nulová",J1705,0)</f>
        <v>0</v>
      </c>
      <c r="BJ1705" s="19" t="s">
        <v>23</v>
      </c>
      <c r="BK1705" s="212">
        <f t="shared" ref="BK1705:BK1710" si="9">ROUND(I1705*H1705,2)</f>
        <v>0</v>
      </c>
      <c r="BL1705" s="19" t="s">
        <v>415</v>
      </c>
      <c r="BM1705" s="19" t="s">
        <v>2424</v>
      </c>
    </row>
    <row r="1706" spans="2:65" s="1" customFormat="1" ht="31.5" customHeight="1" x14ac:dyDescent="0.3">
      <c r="B1706" s="37"/>
      <c r="C1706" s="201" t="s">
        <v>2425</v>
      </c>
      <c r="D1706" s="201" t="s">
        <v>410</v>
      </c>
      <c r="E1706" s="202" t="s">
        <v>2426</v>
      </c>
      <c r="F1706" s="203" t="s">
        <v>2427</v>
      </c>
      <c r="G1706" s="204" t="s">
        <v>1363</v>
      </c>
      <c r="H1706" s="205">
        <v>2</v>
      </c>
      <c r="I1706" s="206"/>
      <c r="J1706" s="207">
        <f t="shared" si="0"/>
        <v>0</v>
      </c>
      <c r="K1706" s="203" t="s">
        <v>36</v>
      </c>
      <c r="L1706" s="57"/>
      <c r="M1706" s="208" t="s">
        <v>36</v>
      </c>
      <c r="N1706" s="209" t="s">
        <v>50</v>
      </c>
      <c r="O1706" s="38"/>
      <c r="P1706" s="210">
        <f t="shared" si="1"/>
        <v>0</v>
      </c>
      <c r="Q1706" s="210">
        <v>5.69</v>
      </c>
      <c r="R1706" s="210">
        <f t="shared" si="2"/>
        <v>11.38</v>
      </c>
      <c r="S1706" s="210">
        <v>0</v>
      </c>
      <c r="T1706" s="211">
        <f t="shared" si="3"/>
        <v>0</v>
      </c>
      <c r="AR1706" s="19" t="s">
        <v>415</v>
      </c>
      <c r="AT1706" s="19" t="s">
        <v>410</v>
      </c>
      <c r="AU1706" s="19" t="s">
        <v>87</v>
      </c>
      <c r="AY1706" s="19" t="s">
        <v>406</v>
      </c>
      <c r="BE1706" s="212">
        <f t="shared" si="4"/>
        <v>0</v>
      </c>
      <c r="BF1706" s="212">
        <f t="shared" si="5"/>
        <v>0</v>
      </c>
      <c r="BG1706" s="212">
        <f t="shared" si="6"/>
        <v>0</v>
      </c>
      <c r="BH1706" s="212">
        <f t="shared" si="7"/>
        <v>0</v>
      </c>
      <c r="BI1706" s="212">
        <f t="shared" si="8"/>
        <v>0</v>
      </c>
      <c r="BJ1706" s="19" t="s">
        <v>23</v>
      </c>
      <c r="BK1706" s="212">
        <f t="shared" si="9"/>
        <v>0</v>
      </c>
      <c r="BL1706" s="19" t="s">
        <v>415</v>
      </c>
      <c r="BM1706" s="19" t="s">
        <v>2428</v>
      </c>
    </row>
    <row r="1707" spans="2:65" s="1" customFormat="1" ht="31.5" customHeight="1" x14ac:dyDescent="0.3">
      <c r="B1707" s="37"/>
      <c r="C1707" s="201" t="s">
        <v>2429</v>
      </c>
      <c r="D1707" s="201" t="s">
        <v>410</v>
      </c>
      <c r="E1707" s="202" t="s">
        <v>2430</v>
      </c>
      <c r="F1707" s="203" t="s">
        <v>2431</v>
      </c>
      <c r="G1707" s="204" t="s">
        <v>1363</v>
      </c>
      <c r="H1707" s="205">
        <v>1</v>
      </c>
      <c r="I1707" s="206"/>
      <c r="J1707" s="207">
        <f t="shared" si="0"/>
        <v>0</v>
      </c>
      <c r="K1707" s="203" t="s">
        <v>36</v>
      </c>
      <c r="L1707" s="57"/>
      <c r="M1707" s="208" t="s">
        <v>36</v>
      </c>
      <c r="N1707" s="209" t="s">
        <v>50</v>
      </c>
      <c r="O1707" s="38"/>
      <c r="P1707" s="210">
        <f t="shared" si="1"/>
        <v>0</v>
      </c>
      <c r="Q1707" s="210">
        <v>1.73</v>
      </c>
      <c r="R1707" s="210">
        <f t="shared" si="2"/>
        <v>1.73</v>
      </c>
      <c r="S1707" s="210">
        <v>0</v>
      </c>
      <c r="T1707" s="211">
        <f t="shared" si="3"/>
        <v>0</v>
      </c>
      <c r="AR1707" s="19" t="s">
        <v>415</v>
      </c>
      <c r="AT1707" s="19" t="s">
        <v>410</v>
      </c>
      <c r="AU1707" s="19" t="s">
        <v>87</v>
      </c>
      <c r="AY1707" s="19" t="s">
        <v>406</v>
      </c>
      <c r="BE1707" s="212">
        <f t="shared" si="4"/>
        <v>0</v>
      </c>
      <c r="BF1707" s="212">
        <f t="shared" si="5"/>
        <v>0</v>
      </c>
      <c r="BG1707" s="212">
        <f t="shared" si="6"/>
        <v>0</v>
      </c>
      <c r="BH1707" s="212">
        <f t="shared" si="7"/>
        <v>0</v>
      </c>
      <c r="BI1707" s="212">
        <f t="shared" si="8"/>
        <v>0</v>
      </c>
      <c r="BJ1707" s="19" t="s">
        <v>23</v>
      </c>
      <c r="BK1707" s="212">
        <f t="shared" si="9"/>
        <v>0</v>
      </c>
      <c r="BL1707" s="19" t="s">
        <v>415</v>
      </c>
      <c r="BM1707" s="19" t="s">
        <v>2432</v>
      </c>
    </row>
    <row r="1708" spans="2:65" s="1" customFormat="1" ht="31.5" customHeight="1" x14ac:dyDescent="0.3">
      <c r="B1708" s="37"/>
      <c r="C1708" s="201" t="s">
        <v>2433</v>
      </c>
      <c r="D1708" s="201" t="s">
        <v>410</v>
      </c>
      <c r="E1708" s="202" t="s">
        <v>2434</v>
      </c>
      <c r="F1708" s="203" t="s">
        <v>2435</v>
      </c>
      <c r="G1708" s="204" t="s">
        <v>1363</v>
      </c>
      <c r="H1708" s="205">
        <v>1</v>
      </c>
      <c r="I1708" s="206"/>
      <c r="J1708" s="207">
        <f t="shared" si="0"/>
        <v>0</v>
      </c>
      <c r="K1708" s="203" t="s">
        <v>36</v>
      </c>
      <c r="L1708" s="57"/>
      <c r="M1708" s="208" t="s">
        <v>36</v>
      </c>
      <c r="N1708" s="209" t="s">
        <v>50</v>
      </c>
      <c r="O1708" s="38"/>
      <c r="P1708" s="210">
        <f t="shared" si="1"/>
        <v>0</v>
      </c>
      <c r="Q1708" s="210">
        <v>5.92</v>
      </c>
      <c r="R1708" s="210">
        <f t="shared" si="2"/>
        <v>5.92</v>
      </c>
      <c r="S1708" s="210">
        <v>0</v>
      </c>
      <c r="T1708" s="211">
        <f t="shared" si="3"/>
        <v>0</v>
      </c>
      <c r="AR1708" s="19" t="s">
        <v>415</v>
      </c>
      <c r="AT1708" s="19" t="s">
        <v>410</v>
      </c>
      <c r="AU1708" s="19" t="s">
        <v>87</v>
      </c>
      <c r="AY1708" s="19" t="s">
        <v>406</v>
      </c>
      <c r="BE1708" s="212">
        <f t="shared" si="4"/>
        <v>0</v>
      </c>
      <c r="BF1708" s="212">
        <f t="shared" si="5"/>
        <v>0</v>
      </c>
      <c r="BG1708" s="212">
        <f t="shared" si="6"/>
        <v>0</v>
      </c>
      <c r="BH1708" s="212">
        <f t="shared" si="7"/>
        <v>0</v>
      </c>
      <c r="BI1708" s="212">
        <f t="shared" si="8"/>
        <v>0</v>
      </c>
      <c r="BJ1708" s="19" t="s">
        <v>23</v>
      </c>
      <c r="BK1708" s="212">
        <f t="shared" si="9"/>
        <v>0</v>
      </c>
      <c r="BL1708" s="19" t="s">
        <v>415</v>
      </c>
      <c r="BM1708" s="19" t="s">
        <v>2436</v>
      </c>
    </row>
    <row r="1709" spans="2:65" s="1" customFormat="1" ht="31.5" customHeight="1" x14ac:dyDescent="0.3">
      <c r="B1709" s="37"/>
      <c r="C1709" s="201" t="s">
        <v>2437</v>
      </c>
      <c r="D1709" s="201" t="s">
        <v>410</v>
      </c>
      <c r="E1709" s="202" t="s">
        <v>2438</v>
      </c>
      <c r="F1709" s="203" t="s">
        <v>2439</v>
      </c>
      <c r="G1709" s="204" t="s">
        <v>1363</v>
      </c>
      <c r="H1709" s="205">
        <v>1</v>
      </c>
      <c r="I1709" s="206"/>
      <c r="J1709" s="207">
        <f t="shared" si="0"/>
        <v>0</v>
      </c>
      <c r="K1709" s="203" t="s">
        <v>36</v>
      </c>
      <c r="L1709" s="57"/>
      <c r="M1709" s="208" t="s">
        <v>36</v>
      </c>
      <c r="N1709" s="209" t="s">
        <v>50</v>
      </c>
      <c r="O1709" s="38"/>
      <c r="P1709" s="210">
        <f t="shared" si="1"/>
        <v>0</v>
      </c>
      <c r="Q1709" s="210">
        <v>5.92</v>
      </c>
      <c r="R1709" s="210">
        <f t="shared" si="2"/>
        <v>5.92</v>
      </c>
      <c r="S1709" s="210">
        <v>0</v>
      </c>
      <c r="T1709" s="211">
        <f t="shared" si="3"/>
        <v>0</v>
      </c>
      <c r="AR1709" s="19" t="s">
        <v>415</v>
      </c>
      <c r="AT1709" s="19" t="s">
        <v>410</v>
      </c>
      <c r="AU1709" s="19" t="s">
        <v>87</v>
      </c>
      <c r="AY1709" s="19" t="s">
        <v>406</v>
      </c>
      <c r="BE1709" s="212">
        <f t="shared" si="4"/>
        <v>0</v>
      </c>
      <c r="BF1709" s="212">
        <f t="shared" si="5"/>
        <v>0</v>
      </c>
      <c r="BG1709" s="212">
        <f t="shared" si="6"/>
        <v>0</v>
      </c>
      <c r="BH1709" s="212">
        <f t="shared" si="7"/>
        <v>0</v>
      </c>
      <c r="BI1709" s="212">
        <f t="shared" si="8"/>
        <v>0</v>
      </c>
      <c r="BJ1709" s="19" t="s">
        <v>23</v>
      </c>
      <c r="BK1709" s="212">
        <f t="shared" si="9"/>
        <v>0</v>
      </c>
      <c r="BL1709" s="19" t="s">
        <v>415</v>
      </c>
      <c r="BM1709" s="19" t="s">
        <v>2440</v>
      </c>
    </row>
    <row r="1710" spans="2:65" s="1" customFormat="1" ht="22.5" customHeight="1" x14ac:dyDescent="0.3">
      <c r="B1710" s="37"/>
      <c r="C1710" s="201" t="s">
        <v>2441</v>
      </c>
      <c r="D1710" s="201" t="s">
        <v>410</v>
      </c>
      <c r="E1710" s="202" t="s">
        <v>2442</v>
      </c>
      <c r="F1710" s="203" t="s">
        <v>2443</v>
      </c>
      <c r="G1710" s="204" t="s">
        <v>1363</v>
      </c>
      <c r="H1710" s="205">
        <v>8</v>
      </c>
      <c r="I1710" s="206"/>
      <c r="J1710" s="207">
        <f t="shared" si="0"/>
        <v>0</v>
      </c>
      <c r="K1710" s="203" t="s">
        <v>414</v>
      </c>
      <c r="L1710" s="57"/>
      <c r="M1710" s="208" t="s">
        <v>36</v>
      </c>
      <c r="N1710" s="209" t="s">
        <v>50</v>
      </c>
      <c r="O1710" s="38"/>
      <c r="P1710" s="210">
        <f t="shared" si="1"/>
        <v>0</v>
      </c>
      <c r="Q1710" s="210">
        <v>9.1800000000000007E-3</v>
      </c>
      <c r="R1710" s="210">
        <f t="shared" si="2"/>
        <v>7.3440000000000005E-2</v>
      </c>
      <c r="S1710" s="210">
        <v>0</v>
      </c>
      <c r="T1710" s="211">
        <f t="shared" si="3"/>
        <v>0</v>
      </c>
      <c r="AR1710" s="19" t="s">
        <v>415</v>
      </c>
      <c r="AT1710" s="19" t="s">
        <v>410</v>
      </c>
      <c r="AU1710" s="19" t="s">
        <v>87</v>
      </c>
      <c r="AY1710" s="19" t="s">
        <v>406</v>
      </c>
      <c r="BE1710" s="212">
        <f t="shared" si="4"/>
        <v>0</v>
      </c>
      <c r="BF1710" s="212">
        <f t="shared" si="5"/>
        <v>0</v>
      </c>
      <c r="BG1710" s="212">
        <f t="shared" si="6"/>
        <v>0</v>
      </c>
      <c r="BH1710" s="212">
        <f t="shared" si="7"/>
        <v>0</v>
      </c>
      <c r="BI1710" s="212">
        <f t="shared" si="8"/>
        <v>0</v>
      </c>
      <c r="BJ1710" s="19" t="s">
        <v>23</v>
      </c>
      <c r="BK1710" s="212">
        <f t="shared" si="9"/>
        <v>0</v>
      </c>
      <c r="BL1710" s="19" t="s">
        <v>415</v>
      </c>
      <c r="BM1710" s="19" t="s">
        <v>2444</v>
      </c>
    </row>
    <row r="1711" spans="2:65" s="13" customFormat="1" x14ac:dyDescent="0.3">
      <c r="B1711" s="225"/>
      <c r="C1711" s="226"/>
      <c r="D1711" s="247" t="s">
        <v>417</v>
      </c>
      <c r="E1711" s="251" t="s">
        <v>36</v>
      </c>
      <c r="F1711" s="252" t="s">
        <v>2445</v>
      </c>
      <c r="G1711" s="226"/>
      <c r="H1711" s="253">
        <v>8</v>
      </c>
      <c r="I1711" s="230"/>
      <c r="J1711" s="226"/>
      <c r="K1711" s="226"/>
      <c r="L1711" s="231"/>
      <c r="M1711" s="232"/>
      <c r="N1711" s="233"/>
      <c r="O1711" s="233"/>
      <c r="P1711" s="233"/>
      <c r="Q1711" s="233"/>
      <c r="R1711" s="233"/>
      <c r="S1711" s="233"/>
      <c r="T1711" s="234"/>
      <c r="AT1711" s="235" t="s">
        <v>417</v>
      </c>
      <c r="AU1711" s="235" t="s">
        <v>87</v>
      </c>
      <c r="AV1711" s="13" t="s">
        <v>87</v>
      </c>
      <c r="AW1711" s="13" t="s">
        <v>43</v>
      </c>
      <c r="AX1711" s="13" t="s">
        <v>23</v>
      </c>
      <c r="AY1711" s="235" t="s">
        <v>406</v>
      </c>
    </row>
    <row r="1712" spans="2:65" s="1" customFormat="1" ht="22.5" customHeight="1" x14ac:dyDescent="0.3">
      <c r="B1712" s="37"/>
      <c r="C1712" s="268" t="s">
        <v>2446</v>
      </c>
      <c r="D1712" s="268" t="s">
        <v>533</v>
      </c>
      <c r="E1712" s="269" t="s">
        <v>2447</v>
      </c>
      <c r="F1712" s="270" t="s">
        <v>2448</v>
      </c>
      <c r="G1712" s="271" t="s">
        <v>1363</v>
      </c>
      <c r="H1712" s="272">
        <v>1.01</v>
      </c>
      <c r="I1712" s="273"/>
      <c r="J1712" s="274">
        <f>ROUND(I1712*H1712,2)</f>
        <v>0</v>
      </c>
      <c r="K1712" s="270" t="s">
        <v>414</v>
      </c>
      <c r="L1712" s="275"/>
      <c r="M1712" s="276" t="s">
        <v>36</v>
      </c>
      <c r="N1712" s="277" t="s">
        <v>50</v>
      </c>
      <c r="O1712" s="38"/>
      <c r="P1712" s="210">
        <f>O1712*H1712</f>
        <v>0</v>
      </c>
      <c r="Q1712" s="210">
        <v>0.25</v>
      </c>
      <c r="R1712" s="210">
        <f>Q1712*H1712</f>
        <v>0.2525</v>
      </c>
      <c r="S1712" s="210">
        <v>0</v>
      </c>
      <c r="T1712" s="211">
        <f>S1712*H1712</f>
        <v>0</v>
      </c>
      <c r="AR1712" s="19" t="s">
        <v>457</v>
      </c>
      <c r="AT1712" s="19" t="s">
        <v>533</v>
      </c>
      <c r="AU1712" s="19" t="s">
        <v>87</v>
      </c>
      <c r="AY1712" s="19" t="s">
        <v>406</v>
      </c>
      <c r="BE1712" s="212">
        <f>IF(N1712="základní",J1712,0)</f>
        <v>0</v>
      </c>
      <c r="BF1712" s="212">
        <f>IF(N1712="snížená",J1712,0)</f>
        <v>0</v>
      </c>
      <c r="BG1712" s="212">
        <f>IF(N1712="zákl. přenesená",J1712,0)</f>
        <v>0</v>
      </c>
      <c r="BH1712" s="212">
        <f>IF(N1712="sníž. přenesená",J1712,0)</f>
        <v>0</v>
      </c>
      <c r="BI1712" s="212">
        <f>IF(N1712="nulová",J1712,0)</f>
        <v>0</v>
      </c>
      <c r="BJ1712" s="19" t="s">
        <v>23</v>
      </c>
      <c r="BK1712" s="212">
        <f>ROUND(I1712*H1712,2)</f>
        <v>0</v>
      </c>
      <c r="BL1712" s="19" t="s">
        <v>415</v>
      </c>
      <c r="BM1712" s="19" t="s">
        <v>2449</v>
      </c>
    </row>
    <row r="1713" spans="2:65" s="13" customFormat="1" x14ac:dyDescent="0.3">
      <c r="B1713" s="225"/>
      <c r="C1713" s="226"/>
      <c r="D1713" s="247" t="s">
        <v>417</v>
      </c>
      <c r="E1713" s="226"/>
      <c r="F1713" s="252" t="s">
        <v>1975</v>
      </c>
      <c r="G1713" s="226"/>
      <c r="H1713" s="253">
        <v>1.01</v>
      </c>
      <c r="I1713" s="230"/>
      <c r="J1713" s="226"/>
      <c r="K1713" s="226"/>
      <c r="L1713" s="231"/>
      <c r="M1713" s="232"/>
      <c r="N1713" s="233"/>
      <c r="O1713" s="233"/>
      <c r="P1713" s="233"/>
      <c r="Q1713" s="233"/>
      <c r="R1713" s="233"/>
      <c r="S1713" s="233"/>
      <c r="T1713" s="234"/>
      <c r="AT1713" s="235" t="s">
        <v>417</v>
      </c>
      <c r="AU1713" s="235" t="s">
        <v>87</v>
      </c>
      <c r="AV1713" s="13" t="s">
        <v>87</v>
      </c>
      <c r="AW1713" s="13" t="s">
        <v>4</v>
      </c>
      <c r="AX1713" s="13" t="s">
        <v>23</v>
      </c>
      <c r="AY1713" s="235" t="s">
        <v>406</v>
      </c>
    </row>
    <row r="1714" spans="2:65" s="1" customFormat="1" ht="22.5" customHeight="1" x14ac:dyDescent="0.3">
      <c r="B1714" s="37"/>
      <c r="C1714" s="268" t="s">
        <v>2450</v>
      </c>
      <c r="D1714" s="268" t="s">
        <v>533</v>
      </c>
      <c r="E1714" s="269" t="s">
        <v>2451</v>
      </c>
      <c r="F1714" s="270" t="s">
        <v>2452</v>
      </c>
      <c r="G1714" s="271" t="s">
        <v>1363</v>
      </c>
      <c r="H1714" s="272">
        <v>4.04</v>
      </c>
      <c r="I1714" s="273"/>
      <c r="J1714" s="274">
        <f>ROUND(I1714*H1714,2)</f>
        <v>0</v>
      </c>
      <c r="K1714" s="270" t="s">
        <v>414</v>
      </c>
      <c r="L1714" s="275"/>
      <c r="M1714" s="276" t="s">
        <v>36</v>
      </c>
      <c r="N1714" s="277" t="s">
        <v>50</v>
      </c>
      <c r="O1714" s="38"/>
      <c r="P1714" s="210">
        <f>O1714*H1714</f>
        <v>0</v>
      </c>
      <c r="Q1714" s="210">
        <v>0.5</v>
      </c>
      <c r="R1714" s="210">
        <f>Q1714*H1714</f>
        <v>2.02</v>
      </c>
      <c r="S1714" s="210">
        <v>0</v>
      </c>
      <c r="T1714" s="211">
        <f>S1714*H1714</f>
        <v>0</v>
      </c>
      <c r="AR1714" s="19" t="s">
        <v>457</v>
      </c>
      <c r="AT1714" s="19" t="s">
        <v>533</v>
      </c>
      <c r="AU1714" s="19" t="s">
        <v>87</v>
      </c>
      <c r="AY1714" s="19" t="s">
        <v>406</v>
      </c>
      <c r="BE1714" s="212">
        <f>IF(N1714="základní",J1714,0)</f>
        <v>0</v>
      </c>
      <c r="BF1714" s="212">
        <f>IF(N1714="snížená",J1714,0)</f>
        <v>0</v>
      </c>
      <c r="BG1714" s="212">
        <f>IF(N1714="zákl. přenesená",J1714,0)</f>
        <v>0</v>
      </c>
      <c r="BH1714" s="212">
        <f>IF(N1714="sníž. přenesená",J1714,0)</f>
        <v>0</v>
      </c>
      <c r="BI1714" s="212">
        <f>IF(N1714="nulová",J1714,0)</f>
        <v>0</v>
      </c>
      <c r="BJ1714" s="19" t="s">
        <v>23</v>
      </c>
      <c r="BK1714" s="212">
        <f>ROUND(I1714*H1714,2)</f>
        <v>0</v>
      </c>
      <c r="BL1714" s="19" t="s">
        <v>415</v>
      </c>
      <c r="BM1714" s="19" t="s">
        <v>2453</v>
      </c>
    </row>
    <row r="1715" spans="2:65" s="13" customFormat="1" x14ac:dyDescent="0.3">
      <c r="B1715" s="225"/>
      <c r="C1715" s="226"/>
      <c r="D1715" s="247" t="s">
        <v>417</v>
      </c>
      <c r="E1715" s="226"/>
      <c r="F1715" s="252" t="s">
        <v>2454</v>
      </c>
      <c r="G1715" s="226"/>
      <c r="H1715" s="253">
        <v>4.04</v>
      </c>
      <c r="I1715" s="230"/>
      <c r="J1715" s="226"/>
      <c r="K1715" s="226"/>
      <c r="L1715" s="231"/>
      <c r="M1715" s="232"/>
      <c r="N1715" s="233"/>
      <c r="O1715" s="233"/>
      <c r="P1715" s="233"/>
      <c r="Q1715" s="233"/>
      <c r="R1715" s="233"/>
      <c r="S1715" s="233"/>
      <c r="T1715" s="234"/>
      <c r="AT1715" s="235" t="s">
        <v>417</v>
      </c>
      <c r="AU1715" s="235" t="s">
        <v>87</v>
      </c>
      <c r="AV1715" s="13" t="s">
        <v>87</v>
      </c>
      <c r="AW1715" s="13" t="s">
        <v>4</v>
      </c>
      <c r="AX1715" s="13" t="s">
        <v>23</v>
      </c>
      <c r="AY1715" s="235" t="s">
        <v>406</v>
      </c>
    </row>
    <row r="1716" spans="2:65" s="1" customFormat="1" ht="22.5" customHeight="1" x14ac:dyDescent="0.3">
      <c r="B1716" s="37"/>
      <c r="C1716" s="268" t="s">
        <v>2455</v>
      </c>
      <c r="D1716" s="268" t="s">
        <v>533</v>
      </c>
      <c r="E1716" s="269" t="s">
        <v>2456</v>
      </c>
      <c r="F1716" s="270" t="s">
        <v>2457</v>
      </c>
      <c r="G1716" s="271" t="s">
        <v>1363</v>
      </c>
      <c r="H1716" s="272">
        <v>3.03</v>
      </c>
      <c r="I1716" s="273"/>
      <c r="J1716" s="274">
        <f>ROUND(I1716*H1716,2)</f>
        <v>0</v>
      </c>
      <c r="K1716" s="270" t="s">
        <v>414</v>
      </c>
      <c r="L1716" s="275"/>
      <c r="M1716" s="276" t="s">
        <v>36</v>
      </c>
      <c r="N1716" s="277" t="s">
        <v>50</v>
      </c>
      <c r="O1716" s="38"/>
      <c r="P1716" s="210">
        <f>O1716*H1716</f>
        <v>0</v>
      </c>
      <c r="Q1716" s="210">
        <v>1</v>
      </c>
      <c r="R1716" s="210">
        <f>Q1716*H1716</f>
        <v>3.03</v>
      </c>
      <c r="S1716" s="210">
        <v>0</v>
      </c>
      <c r="T1716" s="211">
        <f>S1716*H1716</f>
        <v>0</v>
      </c>
      <c r="AR1716" s="19" t="s">
        <v>457</v>
      </c>
      <c r="AT1716" s="19" t="s">
        <v>533</v>
      </c>
      <c r="AU1716" s="19" t="s">
        <v>87</v>
      </c>
      <c r="AY1716" s="19" t="s">
        <v>406</v>
      </c>
      <c r="BE1716" s="212">
        <f>IF(N1716="základní",J1716,0)</f>
        <v>0</v>
      </c>
      <c r="BF1716" s="212">
        <f>IF(N1716="snížená",J1716,0)</f>
        <v>0</v>
      </c>
      <c r="BG1716" s="212">
        <f>IF(N1716="zákl. přenesená",J1716,0)</f>
        <v>0</v>
      </c>
      <c r="BH1716" s="212">
        <f>IF(N1716="sníž. přenesená",J1716,0)</f>
        <v>0</v>
      </c>
      <c r="BI1716" s="212">
        <f>IF(N1716="nulová",J1716,0)</f>
        <v>0</v>
      </c>
      <c r="BJ1716" s="19" t="s">
        <v>23</v>
      </c>
      <c r="BK1716" s="212">
        <f>ROUND(I1716*H1716,2)</f>
        <v>0</v>
      </c>
      <c r="BL1716" s="19" t="s">
        <v>415</v>
      </c>
      <c r="BM1716" s="19" t="s">
        <v>2458</v>
      </c>
    </row>
    <row r="1717" spans="2:65" s="13" customFormat="1" x14ac:dyDescent="0.3">
      <c r="B1717" s="225"/>
      <c r="C1717" s="226"/>
      <c r="D1717" s="247" t="s">
        <v>417</v>
      </c>
      <c r="E1717" s="226"/>
      <c r="F1717" s="252" t="s">
        <v>2459</v>
      </c>
      <c r="G1717" s="226"/>
      <c r="H1717" s="253">
        <v>3.03</v>
      </c>
      <c r="I1717" s="230"/>
      <c r="J1717" s="226"/>
      <c r="K1717" s="226"/>
      <c r="L1717" s="231"/>
      <c r="M1717" s="232"/>
      <c r="N1717" s="233"/>
      <c r="O1717" s="233"/>
      <c r="P1717" s="233"/>
      <c r="Q1717" s="233"/>
      <c r="R1717" s="233"/>
      <c r="S1717" s="233"/>
      <c r="T1717" s="234"/>
      <c r="AT1717" s="235" t="s">
        <v>417</v>
      </c>
      <c r="AU1717" s="235" t="s">
        <v>87</v>
      </c>
      <c r="AV1717" s="13" t="s">
        <v>87</v>
      </c>
      <c r="AW1717" s="13" t="s">
        <v>4</v>
      </c>
      <c r="AX1717" s="13" t="s">
        <v>23</v>
      </c>
      <c r="AY1717" s="235" t="s">
        <v>406</v>
      </c>
    </row>
    <row r="1718" spans="2:65" s="1" customFormat="1" ht="22.5" customHeight="1" x14ac:dyDescent="0.3">
      <c r="B1718" s="37"/>
      <c r="C1718" s="268" t="s">
        <v>2460</v>
      </c>
      <c r="D1718" s="268" t="s">
        <v>533</v>
      </c>
      <c r="E1718" s="269" t="s">
        <v>2461</v>
      </c>
      <c r="F1718" s="270" t="s">
        <v>2462</v>
      </c>
      <c r="G1718" s="271" t="s">
        <v>1363</v>
      </c>
      <c r="H1718" s="272">
        <v>8.16</v>
      </c>
      <c r="I1718" s="273"/>
      <c r="J1718" s="274">
        <f>ROUND(I1718*H1718,2)</f>
        <v>0</v>
      </c>
      <c r="K1718" s="270" t="s">
        <v>414</v>
      </c>
      <c r="L1718" s="275"/>
      <c r="M1718" s="276" t="s">
        <v>36</v>
      </c>
      <c r="N1718" s="277" t="s">
        <v>50</v>
      </c>
      <c r="O1718" s="38"/>
      <c r="P1718" s="210">
        <f>O1718*H1718</f>
        <v>0</v>
      </c>
      <c r="Q1718" s="210">
        <v>2E-3</v>
      </c>
      <c r="R1718" s="210">
        <f>Q1718*H1718</f>
        <v>1.6320000000000001E-2</v>
      </c>
      <c r="S1718" s="210">
        <v>0</v>
      </c>
      <c r="T1718" s="211">
        <f>S1718*H1718</f>
        <v>0</v>
      </c>
      <c r="AR1718" s="19" t="s">
        <v>457</v>
      </c>
      <c r="AT1718" s="19" t="s">
        <v>533</v>
      </c>
      <c r="AU1718" s="19" t="s">
        <v>87</v>
      </c>
      <c r="AY1718" s="19" t="s">
        <v>406</v>
      </c>
      <c r="BE1718" s="212">
        <f>IF(N1718="základní",J1718,0)</f>
        <v>0</v>
      </c>
      <c r="BF1718" s="212">
        <f>IF(N1718="snížená",J1718,0)</f>
        <v>0</v>
      </c>
      <c r="BG1718" s="212">
        <f>IF(N1718="zákl. přenesená",J1718,0)</f>
        <v>0</v>
      </c>
      <c r="BH1718" s="212">
        <f>IF(N1718="sníž. přenesená",J1718,0)</f>
        <v>0</v>
      </c>
      <c r="BI1718" s="212">
        <f>IF(N1718="nulová",J1718,0)</f>
        <v>0</v>
      </c>
      <c r="BJ1718" s="19" t="s">
        <v>23</v>
      </c>
      <c r="BK1718" s="212">
        <f>ROUND(I1718*H1718,2)</f>
        <v>0</v>
      </c>
      <c r="BL1718" s="19" t="s">
        <v>415</v>
      </c>
      <c r="BM1718" s="19" t="s">
        <v>2463</v>
      </c>
    </row>
    <row r="1719" spans="2:65" s="13" customFormat="1" x14ac:dyDescent="0.3">
      <c r="B1719" s="225"/>
      <c r="C1719" s="226"/>
      <c r="D1719" s="247" t="s">
        <v>417</v>
      </c>
      <c r="E1719" s="226"/>
      <c r="F1719" s="252" t="s">
        <v>2464</v>
      </c>
      <c r="G1719" s="226"/>
      <c r="H1719" s="253">
        <v>8.16</v>
      </c>
      <c r="I1719" s="230"/>
      <c r="J1719" s="226"/>
      <c r="K1719" s="226"/>
      <c r="L1719" s="231"/>
      <c r="M1719" s="232"/>
      <c r="N1719" s="233"/>
      <c r="O1719" s="233"/>
      <c r="P1719" s="233"/>
      <c r="Q1719" s="233"/>
      <c r="R1719" s="233"/>
      <c r="S1719" s="233"/>
      <c r="T1719" s="234"/>
      <c r="AT1719" s="235" t="s">
        <v>417</v>
      </c>
      <c r="AU1719" s="235" t="s">
        <v>87</v>
      </c>
      <c r="AV1719" s="13" t="s">
        <v>87</v>
      </c>
      <c r="AW1719" s="13" t="s">
        <v>4</v>
      </c>
      <c r="AX1719" s="13" t="s">
        <v>23</v>
      </c>
      <c r="AY1719" s="235" t="s">
        <v>406</v>
      </c>
    </row>
    <row r="1720" spans="2:65" s="1" customFormat="1" ht="22.5" customHeight="1" x14ac:dyDescent="0.3">
      <c r="B1720" s="37"/>
      <c r="C1720" s="201" t="s">
        <v>2465</v>
      </c>
      <c r="D1720" s="201" t="s">
        <v>410</v>
      </c>
      <c r="E1720" s="202" t="s">
        <v>2466</v>
      </c>
      <c r="F1720" s="203" t="s">
        <v>2467</v>
      </c>
      <c r="G1720" s="204" t="s">
        <v>1363</v>
      </c>
      <c r="H1720" s="205">
        <v>4</v>
      </c>
      <c r="I1720" s="206"/>
      <c r="J1720" s="207">
        <f>ROUND(I1720*H1720,2)</f>
        <v>0</v>
      </c>
      <c r="K1720" s="203" t="s">
        <v>414</v>
      </c>
      <c r="L1720" s="57"/>
      <c r="M1720" s="208" t="s">
        <v>36</v>
      </c>
      <c r="N1720" s="209" t="s">
        <v>50</v>
      </c>
      <c r="O1720" s="38"/>
      <c r="P1720" s="210">
        <f>O1720*H1720</f>
        <v>0</v>
      </c>
      <c r="Q1720" s="210">
        <v>1.1469999999999999E-2</v>
      </c>
      <c r="R1720" s="210">
        <f>Q1720*H1720</f>
        <v>4.5879999999999997E-2</v>
      </c>
      <c r="S1720" s="210">
        <v>0</v>
      </c>
      <c r="T1720" s="211">
        <f>S1720*H1720</f>
        <v>0</v>
      </c>
      <c r="AR1720" s="19" t="s">
        <v>415</v>
      </c>
      <c r="AT1720" s="19" t="s">
        <v>410</v>
      </c>
      <c r="AU1720" s="19" t="s">
        <v>87</v>
      </c>
      <c r="AY1720" s="19" t="s">
        <v>406</v>
      </c>
      <c r="BE1720" s="212">
        <f>IF(N1720="základní",J1720,0)</f>
        <v>0</v>
      </c>
      <c r="BF1720" s="212">
        <f>IF(N1720="snížená",J1720,0)</f>
        <v>0</v>
      </c>
      <c r="BG1720" s="212">
        <f>IF(N1720="zákl. přenesená",J1720,0)</f>
        <v>0</v>
      </c>
      <c r="BH1720" s="212">
        <f>IF(N1720="sníž. přenesená",J1720,0)</f>
        <v>0</v>
      </c>
      <c r="BI1720" s="212">
        <f>IF(N1720="nulová",J1720,0)</f>
        <v>0</v>
      </c>
      <c r="BJ1720" s="19" t="s">
        <v>23</v>
      </c>
      <c r="BK1720" s="212">
        <f>ROUND(I1720*H1720,2)</f>
        <v>0</v>
      </c>
      <c r="BL1720" s="19" t="s">
        <v>415</v>
      </c>
      <c r="BM1720" s="19" t="s">
        <v>2468</v>
      </c>
    </row>
    <row r="1721" spans="2:65" s="13" customFormat="1" x14ac:dyDescent="0.3">
      <c r="B1721" s="225"/>
      <c r="C1721" s="226"/>
      <c r="D1721" s="247" t="s">
        <v>417</v>
      </c>
      <c r="E1721" s="251" t="s">
        <v>36</v>
      </c>
      <c r="F1721" s="252" t="s">
        <v>2469</v>
      </c>
      <c r="G1721" s="226"/>
      <c r="H1721" s="253">
        <v>4</v>
      </c>
      <c r="I1721" s="230"/>
      <c r="J1721" s="226"/>
      <c r="K1721" s="226"/>
      <c r="L1721" s="231"/>
      <c r="M1721" s="232"/>
      <c r="N1721" s="233"/>
      <c r="O1721" s="233"/>
      <c r="P1721" s="233"/>
      <c r="Q1721" s="233"/>
      <c r="R1721" s="233"/>
      <c r="S1721" s="233"/>
      <c r="T1721" s="234"/>
      <c r="AT1721" s="235" t="s">
        <v>417</v>
      </c>
      <c r="AU1721" s="235" t="s">
        <v>87</v>
      </c>
      <c r="AV1721" s="13" t="s">
        <v>87</v>
      </c>
      <c r="AW1721" s="13" t="s">
        <v>43</v>
      </c>
      <c r="AX1721" s="13" t="s">
        <v>23</v>
      </c>
      <c r="AY1721" s="235" t="s">
        <v>406</v>
      </c>
    </row>
    <row r="1722" spans="2:65" s="1" customFormat="1" ht="22.5" customHeight="1" x14ac:dyDescent="0.3">
      <c r="B1722" s="37"/>
      <c r="C1722" s="268" t="s">
        <v>2470</v>
      </c>
      <c r="D1722" s="268" t="s">
        <v>533</v>
      </c>
      <c r="E1722" s="269" t="s">
        <v>2471</v>
      </c>
      <c r="F1722" s="270" t="s">
        <v>2472</v>
      </c>
      <c r="G1722" s="271" t="s">
        <v>1363</v>
      </c>
      <c r="H1722" s="272">
        <v>4.04</v>
      </c>
      <c r="I1722" s="273"/>
      <c r="J1722" s="274">
        <f>ROUND(I1722*H1722,2)</f>
        <v>0</v>
      </c>
      <c r="K1722" s="270" t="s">
        <v>414</v>
      </c>
      <c r="L1722" s="275"/>
      <c r="M1722" s="276" t="s">
        <v>36</v>
      </c>
      <c r="N1722" s="277" t="s">
        <v>50</v>
      </c>
      <c r="O1722" s="38"/>
      <c r="P1722" s="210">
        <f>O1722*H1722</f>
        <v>0</v>
      </c>
      <c r="Q1722" s="210">
        <v>0.58499999999999996</v>
      </c>
      <c r="R1722" s="210">
        <f>Q1722*H1722</f>
        <v>2.3633999999999999</v>
      </c>
      <c r="S1722" s="210">
        <v>0</v>
      </c>
      <c r="T1722" s="211">
        <f>S1722*H1722</f>
        <v>0</v>
      </c>
      <c r="AR1722" s="19" t="s">
        <v>457</v>
      </c>
      <c r="AT1722" s="19" t="s">
        <v>533</v>
      </c>
      <c r="AU1722" s="19" t="s">
        <v>87</v>
      </c>
      <c r="AY1722" s="19" t="s">
        <v>406</v>
      </c>
      <c r="BE1722" s="212">
        <f>IF(N1722="základní",J1722,0)</f>
        <v>0</v>
      </c>
      <c r="BF1722" s="212">
        <f>IF(N1722="snížená",J1722,0)</f>
        <v>0</v>
      </c>
      <c r="BG1722" s="212">
        <f>IF(N1722="zákl. přenesená",J1722,0)</f>
        <v>0</v>
      </c>
      <c r="BH1722" s="212">
        <f>IF(N1722="sníž. přenesená",J1722,0)</f>
        <v>0</v>
      </c>
      <c r="BI1722" s="212">
        <f>IF(N1722="nulová",J1722,0)</f>
        <v>0</v>
      </c>
      <c r="BJ1722" s="19" t="s">
        <v>23</v>
      </c>
      <c r="BK1722" s="212">
        <f>ROUND(I1722*H1722,2)</f>
        <v>0</v>
      </c>
      <c r="BL1722" s="19" t="s">
        <v>415</v>
      </c>
      <c r="BM1722" s="19" t="s">
        <v>2473</v>
      </c>
    </row>
    <row r="1723" spans="2:65" s="13" customFormat="1" x14ac:dyDescent="0.3">
      <c r="B1723" s="225"/>
      <c r="C1723" s="226"/>
      <c r="D1723" s="247" t="s">
        <v>417</v>
      </c>
      <c r="E1723" s="226"/>
      <c r="F1723" s="252" t="s">
        <v>2454</v>
      </c>
      <c r="G1723" s="226"/>
      <c r="H1723" s="253">
        <v>4.04</v>
      </c>
      <c r="I1723" s="230"/>
      <c r="J1723" s="226"/>
      <c r="K1723" s="226"/>
      <c r="L1723" s="231"/>
      <c r="M1723" s="232"/>
      <c r="N1723" s="233"/>
      <c r="O1723" s="233"/>
      <c r="P1723" s="233"/>
      <c r="Q1723" s="233"/>
      <c r="R1723" s="233"/>
      <c r="S1723" s="233"/>
      <c r="T1723" s="234"/>
      <c r="AT1723" s="235" t="s">
        <v>417</v>
      </c>
      <c r="AU1723" s="235" t="s">
        <v>87</v>
      </c>
      <c r="AV1723" s="13" t="s">
        <v>87</v>
      </c>
      <c r="AW1723" s="13" t="s">
        <v>4</v>
      </c>
      <c r="AX1723" s="13" t="s">
        <v>23</v>
      </c>
      <c r="AY1723" s="235" t="s">
        <v>406</v>
      </c>
    </row>
    <row r="1724" spans="2:65" s="1" customFormat="1" ht="22.5" customHeight="1" x14ac:dyDescent="0.3">
      <c r="B1724" s="37"/>
      <c r="C1724" s="268" t="s">
        <v>2474</v>
      </c>
      <c r="D1724" s="268" t="s">
        <v>533</v>
      </c>
      <c r="E1724" s="269" t="s">
        <v>2461</v>
      </c>
      <c r="F1724" s="270" t="s">
        <v>2462</v>
      </c>
      <c r="G1724" s="271" t="s">
        <v>1363</v>
      </c>
      <c r="H1724" s="272">
        <v>4.08</v>
      </c>
      <c r="I1724" s="273"/>
      <c r="J1724" s="274">
        <f>ROUND(I1724*H1724,2)</f>
        <v>0</v>
      </c>
      <c r="K1724" s="270" t="s">
        <v>414</v>
      </c>
      <c r="L1724" s="275"/>
      <c r="M1724" s="276" t="s">
        <v>36</v>
      </c>
      <c r="N1724" s="277" t="s">
        <v>50</v>
      </c>
      <c r="O1724" s="38"/>
      <c r="P1724" s="210">
        <f>O1724*H1724</f>
        <v>0</v>
      </c>
      <c r="Q1724" s="210">
        <v>2E-3</v>
      </c>
      <c r="R1724" s="210">
        <f>Q1724*H1724</f>
        <v>8.1600000000000006E-3</v>
      </c>
      <c r="S1724" s="210">
        <v>0</v>
      </c>
      <c r="T1724" s="211">
        <f>S1724*H1724</f>
        <v>0</v>
      </c>
      <c r="AR1724" s="19" t="s">
        <v>457</v>
      </c>
      <c r="AT1724" s="19" t="s">
        <v>533</v>
      </c>
      <c r="AU1724" s="19" t="s">
        <v>87</v>
      </c>
      <c r="AY1724" s="19" t="s">
        <v>406</v>
      </c>
      <c r="BE1724" s="212">
        <f>IF(N1724="základní",J1724,0)</f>
        <v>0</v>
      </c>
      <c r="BF1724" s="212">
        <f>IF(N1724="snížená",J1724,0)</f>
        <v>0</v>
      </c>
      <c r="BG1724" s="212">
        <f>IF(N1724="zákl. přenesená",J1724,0)</f>
        <v>0</v>
      </c>
      <c r="BH1724" s="212">
        <f>IF(N1724="sníž. přenesená",J1724,0)</f>
        <v>0</v>
      </c>
      <c r="BI1724" s="212">
        <f>IF(N1724="nulová",J1724,0)</f>
        <v>0</v>
      </c>
      <c r="BJ1724" s="19" t="s">
        <v>23</v>
      </c>
      <c r="BK1724" s="212">
        <f>ROUND(I1724*H1724,2)</f>
        <v>0</v>
      </c>
      <c r="BL1724" s="19" t="s">
        <v>415</v>
      </c>
      <c r="BM1724" s="19" t="s">
        <v>2475</v>
      </c>
    </row>
    <row r="1725" spans="2:65" s="13" customFormat="1" x14ac:dyDescent="0.3">
      <c r="B1725" s="225"/>
      <c r="C1725" s="226"/>
      <c r="D1725" s="247" t="s">
        <v>417</v>
      </c>
      <c r="E1725" s="226"/>
      <c r="F1725" s="252" t="s">
        <v>2476</v>
      </c>
      <c r="G1725" s="226"/>
      <c r="H1725" s="253">
        <v>4.08</v>
      </c>
      <c r="I1725" s="230"/>
      <c r="J1725" s="226"/>
      <c r="K1725" s="226"/>
      <c r="L1725" s="231"/>
      <c r="M1725" s="232"/>
      <c r="N1725" s="233"/>
      <c r="O1725" s="233"/>
      <c r="P1725" s="233"/>
      <c r="Q1725" s="233"/>
      <c r="R1725" s="233"/>
      <c r="S1725" s="233"/>
      <c r="T1725" s="234"/>
      <c r="AT1725" s="235" t="s">
        <v>417</v>
      </c>
      <c r="AU1725" s="235" t="s">
        <v>87</v>
      </c>
      <c r="AV1725" s="13" t="s">
        <v>87</v>
      </c>
      <c r="AW1725" s="13" t="s">
        <v>4</v>
      </c>
      <c r="AX1725" s="13" t="s">
        <v>23</v>
      </c>
      <c r="AY1725" s="235" t="s">
        <v>406</v>
      </c>
    </row>
    <row r="1726" spans="2:65" s="1" customFormat="1" ht="31.5" customHeight="1" x14ac:dyDescent="0.3">
      <c r="B1726" s="37"/>
      <c r="C1726" s="201" t="s">
        <v>2477</v>
      </c>
      <c r="D1726" s="201" t="s">
        <v>410</v>
      </c>
      <c r="E1726" s="202" t="s">
        <v>2478</v>
      </c>
      <c r="F1726" s="203" t="s">
        <v>2479</v>
      </c>
      <c r="G1726" s="204" t="s">
        <v>1363</v>
      </c>
      <c r="H1726" s="205">
        <v>5</v>
      </c>
      <c r="I1726" s="206"/>
      <c r="J1726" s="207">
        <f>ROUND(I1726*H1726,2)</f>
        <v>0</v>
      </c>
      <c r="K1726" s="203" t="s">
        <v>36</v>
      </c>
      <c r="L1726" s="57"/>
      <c r="M1726" s="208" t="s">
        <v>36</v>
      </c>
      <c r="N1726" s="209" t="s">
        <v>50</v>
      </c>
      <c r="O1726" s="38"/>
      <c r="P1726" s="210">
        <f>O1726*H1726</f>
        <v>0</v>
      </c>
      <c r="Q1726" s="210">
        <v>7.9200000000000007E-2</v>
      </c>
      <c r="R1726" s="210">
        <f>Q1726*H1726</f>
        <v>0.39600000000000002</v>
      </c>
      <c r="S1726" s="210">
        <v>0</v>
      </c>
      <c r="T1726" s="211">
        <f>S1726*H1726</f>
        <v>0</v>
      </c>
      <c r="AR1726" s="19" t="s">
        <v>415</v>
      </c>
      <c r="AT1726" s="19" t="s">
        <v>410</v>
      </c>
      <c r="AU1726" s="19" t="s">
        <v>87</v>
      </c>
      <c r="AY1726" s="19" t="s">
        <v>406</v>
      </c>
      <c r="BE1726" s="212">
        <f>IF(N1726="základní",J1726,0)</f>
        <v>0</v>
      </c>
      <c r="BF1726" s="212">
        <f>IF(N1726="snížená",J1726,0)</f>
        <v>0</v>
      </c>
      <c r="BG1726" s="212">
        <f>IF(N1726="zákl. přenesená",J1726,0)</f>
        <v>0</v>
      </c>
      <c r="BH1726" s="212">
        <f>IF(N1726="sníž. přenesená",J1726,0)</f>
        <v>0</v>
      </c>
      <c r="BI1726" s="212">
        <f>IF(N1726="nulová",J1726,0)</f>
        <v>0</v>
      </c>
      <c r="BJ1726" s="19" t="s">
        <v>23</v>
      </c>
      <c r="BK1726" s="212">
        <f>ROUND(I1726*H1726,2)</f>
        <v>0</v>
      </c>
      <c r="BL1726" s="19" t="s">
        <v>415</v>
      </c>
      <c r="BM1726" s="19" t="s">
        <v>2480</v>
      </c>
    </row>
    <row r="1727" spans="2:65" s="13" customFormat="1" x14ac:dyDescent="0.3">
      <c r="B1727" s="225"/>
      <c r="C1727" s="226"/>
      <c r="D1727" s="247" t="s">
        <v>417</v>
      </c>
      <c r="E1727" s="251" t="s">
        <v>36</v>
      </c>
      <c r="F1727" s="252" t="s">
        <v>2481</v>
      </c>
      <c r="G1727" s="226"/>
      <c r="H1727" s="253">
        <v>5</v>
      </c>
      <c r="I1727" s="230"/>
      <c r="J1727" s="226"/>
      <c r="K1727" s="226"/>
      <c r="L1727" s="231"/>
      <c r="M1727" s="232"/>
      <c r="N1727" s="233"/>
      <c r="O1727" s="233"/>
      <c r="P1727" s="233"/>
      <c r="Q1727" s="233"/>
      <c r="R1727" s="233"/>
      <c r="S1727" s="233"/>
      <c r="T1727" s="234"/>
      <c r="AT1727" s="235" t="s">
        <v>417</v>
      </c>
      <c r="AU1727" s="235" t="s">
        <v>87</v>
      </c>
      <c r="AV1727" s="13" t="s">
        <v>87</v>
      </c>
      <c r="AW1727" s="13" t="s">
        <v>43</v>
      </c>
      <c r="AX1727" s="13" t="s">
        <v>23</v>
      </c>
      <c r="AY1727" s="235" t="s">
        <v>406</v>
      </c>
    </row>
    <row r="1728" spans="2:65" s="1" customFormat="1" ht="22.5" customHeight="1" x14ac:dyDescent="0.3">
      <c r="B1728" s="37"/>
      <c r="C1728" s="201" t="s">
        <v>2482</v>
      </c>
      <c r="D1728" s="201" t="s">
        <v>410</v>
      </c>
      <c r="E1728" s="202" t="s">
        <v>2483</v>
      </c>
      <c r="F1728" s="203" t="s">
        <v>2484</v>
      </c>
      <c r="G1728" s="204" t="s">
        <v>596</v>
      </c>
      <c r="H1728" s="205">
        <v>1</v>
      </c>
      <c r="I1728" s="206"/>
      <c r="J1728" s="207">
        <f>ROUND(I1728*H1728,2)</f>
        <v>0</v>
      </c>
      <c r="K1728" s="203" t="s">
        <v>36</v>
      </c>
      <c r="L1728" s="57"/>
      <c r="M1728" s="208" t="s">
        <v>36</v>
      </c>
      <c r="N1728" s="209" t="s">
        <v>50</v>
      </c>
      <c r="O1728" s="38"/>
      <c r="P1728" s="210">
        <f>O1728*H1728</f>
        <v>0</v>
      </c>
      <c r="Q1728" s="210">
        <v>0.185</v>
      </c>
      <c r="R1728" s="210">
        <f>Q1728*H1728</f>
        <v>0.185</v>
      </c>
      <c r="S1728" s="210">
        <v>0</v>
      </c>
      <c r="T1728" s="211">
        <f>S1728*H1728</f>
        <v>0</v>
      </c>
      <c r="AR1728" s="19" t="s">
        <v>415</v>
      </c>
      <c r="AT1728" s="19" t="s">
        <v>410</v>
      </c>
      <c r="AU1728" s="19" t="s">
        <v>87</v>
      </c>
      <c r="AY1728" s="19" t="s">
        <v>406</v>
      </c>
      <c r="BE1728" s="212">
        <f>IF(N1728="základní",J1728,0)</f>
        <v>0</v>
      </c>
      <c r="BF1728" s="212">
        <f>IF(N1728="snížená",J1728,0)</f>
        <v>0</v>
      </c>
      <c r="BG1728" s="212">
        <f>IF(N1728="zákl. přenesená",J1728,0)</f>
        <v>0</v>
      </c>
      <c r="BH1728" s="212">
        <f>IF(N1728="sníž. přenesená",J1728,0)</f>
        <v>0</v>
      </c>
      <c r="BI1728" s="212">
        <f>IF(N1728="nulová",J1728,0)</f>
        <v>0</v>
      </c>
      <c r="BJ1728" s="19" t="s">
        <v>23</v>
      </c>
      <c r="BK1728" s="212">
        <f>ROUND(I1728*H1728,2)</f>
        <v>0</v>
      </c>
      <c r="BL1728" s="19" t="s">
        <v>415</v>
      </c>
      <c r="BM1728" s="19" t="s">
        <v>2485</v>
      </c>
    </row>
    <row r="1729" spans="2:65" s="13" customFormat="1" x14ac:dyDescent="0.3">
      <c r="B1729" s="225"/>
      <c r="C1729" s="226"/>
      <c r="D1729" s="247" t="s">
        <v>417</v>
      </c>
      <c r="E1729" s="251" t="s">
        <v>36</v>
      </c>
      <c r="F1729" s="252" t="s">
        <v>2486</v>
      </c>
      <c r="G1729" s="226"/>
      <c r="H1729" s="253">
        <v>1</v>
      </c>
      <c r="I1729" s="230"/>
      <c r="J1729" s="226"/>
      <c r="K1729" s="226"/>
      <c r="L1729" s="231"/>
      <c r="M1729" s="232"/>
      <c r="N1729" s="233"/>
      <c r="O1729" s="233"/>
      <c r="P1729" s="233"/>
      <c r="Q1729" s="233"/>
      <c r="R1729" s="233"/>
      <c r="S1729" s="233"/>
      <c r="T1729" s="234"/>
      <c r="AT1729" s="235" t="s">
        <v>417</v>
      </c>
      <c r="AU1729" s="235" t="s">
        <v>87</v>
      </c>
      <c r="AV1729" s="13" t="s">
        <v>87</v>
      </c>
      <c r="AW1729" s="13" t="s">
        <v>43</v>
      </c>
      <c r="AX1729" s="13" t="s">
        <v>23</v>
      </c>
      <c r="AY1729" s="235" t="s">
        <v>406</v>
      </c>
    </row>
    <row r="1730" spans="2:65" s="1" customFormat="1" ht="22.5" customHeight="1" x14ac:dyDescent="0.3">
      <c r="B1730" s="37"/>
      <c r="C1730" s="201" t="s">
        <v>2487</v>
      </c>
      <c r="D1730" s="201" t="s">
        <v>410</v>
      </c>
      <c r="E1730" s="202" t="s">
        <v>2488</v>
      </c>
      <c r="F1730" s="203" t="s">
        <v>2489</v>
      </c>
      <c r="G1730" s="204" t="s">
        <v>596</v>
      </c>
      <c r="H1730" s="205">
        <v>4.8</v>
      </c>
      <c r="I1730" s="206"/>
      <c r="J1730" s="207">
        <f>ROUND(I1730*H1730,2)</f>
        <v>0</v>
      </c>
      <c r="K1730" s="203" t="s">
        <v>36</v>
      </c>
      <c r="L1730" s="57"/>
      <c r="M1730" s="208" t="s">
        <v>36</v>
      </c>
      <c r="N1730" s="209" t="s">
        <v>50</v>
      </c>
      <c r="O1730" s="38"/>
      <c r="P1730" s="210">
        <f>O1730*H1730</f>
        <v>0</v>
      </c>
      <c r="Q1730" s="210">
        <v>0.70499999999999996</v>
      </c>
      <c r="R1730" s="210">
        <f>Q1730*H1730</f>
        <v>3.3839999999999999</v>
      </c>
      <c r="S1730" s="210">
        <v>0</v>
      </c>
      <c r="T1730" s="211">
        <f>S1730*H1730</f>
        <v>0</v>
      </c>
      <c r="AR1730" s="19" t="s">
        <v>415</v>
      </c>
      <c r="AT1730" s="19" t="s">
        <v>410</v>
      </c>
      <c r="AU1730" s="19" t="s">
        <v>87</v>
      </c>
      <c r="AY1730" s="19" t="s">
        <v>406</v>
      </c>
      <c r="BE1730" s="212">
        <f>IF(N1730="základní",J1730,0)</f>
        <v>0</v>
      </c>
      <c r="BF1730" s="212">
        <f>IF(N1730="snížená",J1730,0)</f>
        <v>0</v>
      </c>
      <c r="BG1730" s="212">
        <f>IF(N1730="zákl. přenesená",J1730,0)</f>
        <v>0</v>
      </c>
      <c r="BH1730" s="212">
        <f>IF(N1730="sníž. přenesená",J1730,0)</f>
        <v>0</v>
      </c>
      <c r="BI1730" s="212">
        <f>IF(N1730="nulová",J1730,0)</f>
        <v>0</v>
      </c>
      <c r="BJ1730" s="19" t="s">
        <v>23</v>
      </c>
      <c r="BK1730" s="212">
        <f>ROUND(I1730*H1730,2)</f>
        <v>0</v>
      </c>
      <c r="BL1730" s="19" t="s">
        <v>415</v>
      </c>
      <c r="BM1730" s="19" t="s">
        <v>2490</v>
      </c>
    </row>
    <row r="1731" spans="2:65" s="13" customFormat="1" x14ac:dyDescent="0.3">
      <c r="B1731" s="225"/>
      <c r="C1731" s="226"/>
      <c r="D1731" s="215" t="s">
        <v>417</v>
      </c>
      <c r="E1731" s="227" t="s">
        <v>36</v>
      </c>
      <c r="F1731" s="228" t="s">
        <v>2491</v>
      </c>
      <c r="G1731" s="226"/>
      <c r="H1731" s="229">
        <v>2</v>
      </c>
      <c r="I1731" s="230"/>
      <c r="J1731" s="226"/>
      <c r="K1731" s="226"/>
      <c r="L1731" s="231"/>
      <c r="M1731" s="232"/>
      <c r="N1731" s="233"/>
      <c r="O1731" s="233"/>
      <c r="P1731" s="233"/>
      <c r="Q1731" s="233"/>
      <c r="R1731" s="233"/>
      <c r="S1731" s="233"/>
      <c r="T1731" s="234"/>
      <c r="AT1731" s="235" t="s">
        <v>417</v>
      </c>
      <c r="AU1731" s="235" t="s">
        <v>87</v>
      </c>
      <c r="AV1731" s="13" t="s">
        <v>87</v>
      </c>
      <c r="AW1731" s="13" t="s">
        <v>43</v>
      </c>
      <c r="AX1731" s="13" t="s">
        <v>79</v>
      </c>
      <c r="AY1731" s="235" t="s">
        <v>406</v>
      </c>
    </row>
    <row r="1732" spans="2:65" s="13" customFormat="1" x14ac:dyDescent="0.3">
      <c r="B1732" s="225"/>
      <c r="C1732" s="226"/>
      <c r="D1732" s="215" t="s">
        <v>417</v>
      </c>
      <c r="E1732" s="227" t="s">
        <v>36</v>
      </c>
      <c r="F1732" s="228" t="s">
        <v>2492</v>
      </c>
      <c r="G1732" s="226"/>
      <c r="H1732" s="229">
        <v>2.8</v>
      </c>
      <c r="I1732" s="230"/>
      <c r="J1732" s="226"/>
      <c r="K1732" s="226"/>
      <c r="L1732" s="231"/>
      <c r="M1732" s="232"/>
      <c r="N1732" s="233"/>
      <c r="O1732" s="233"/>
      <c r="P1732" s="233"/>
      <c r="Q1732" s="233"/>
      <c r="R1732" s="233"/>
      <c r="S1732" s="233"/>
      <c r="T1732" s="234"/>
      <c r="AT1732" s="235" t="s">
        <v>417</v>
      </c>
      <c r="AU1732" s="235" t="s">
        <v>87</v>
      </c>
      <c r="AV1732" s="13" t="s">
        <v>87</v>
      </c>
      <c r="AW1732" s="13" t="s">
        <v>43</v>
      </c>
      <c r="AX1732" s="13" t="s">
        <v>79</v>
      </c>
      <c r="AY1732" s="235" t="s">
        <v>406</v>
      </c>
    </row>
    <row r="1733" spans="2:65" s="14" customFormat="1" x14ac:dyDescent="0.3">
      <c r="B1733" s="236"/>
      <c r="C1733" s="237"/>
      <c r="D1733" s="247" t="s">
        <v>417</v>
      </c>
      <c r="E1733" s="248" t="s">
        <v>36</v>
      </c>
      <c r="F1733" s="249" t="s">
        <v>421</v>
      </c>
      <c r="G1733" s="237"/>
      <c r="H1733" s="250">
        <v>4.8</v>
      </c>
      <c r="I1733" s="241"/>
      <c r="J1733" s="237"/>
      <c r="K1733" s="237"/>
      <c r="L1733" s="242"/>
      <c r="M1733" s="243"/>
      <c r="N1733" s="244"/>
      <c r="O1733" s="244"/>
      <c r="P1733" s="244"/>
      <c r="Q1733" s="244"/>
      <c r="R1733" s="244"/>
      <c r="S1733" s="244"/>
      <c r="T1733" s="245"/>
      <c r="AT1733" s="246" t="s">
        <v>417</v>
      </c>
      <c r="AU1733" s="246" t="s">
        <v>87</v>
      </c>
      <c r="AV1733" s="14" t="s">
        <v>415</v>
      </c>
      <c r="AW1733" s="14" t="s">
        <v>43</v>
      </c>
      <c r="AX1733" s="14" t="s">
        <v>23</v>
      </c>
      <c r="AY1733" s="246" t="s">
        <v>406</v>
      </c>
    </row>
    <row r="1734" spans="2:65" s="1" customFormat="1" ht="22.5" customHeight="1" x14ac:dyDescent="0.3">
      <c r="B1734" s="37"/>
      <c r="C1734" s="201" t="s">
        <v>2493</v>
      </c>
      <c r="D1734" s="201" t="s">
        <v>410</v>
      </c>
      <c r="E1734" s="202" t="s">
        <v>2494</v>
      </c>
      <c r="F1734" s="203" t="s">
        <v>2495</v>
      </c>
      <c r="G1734" s="204" t="s">
        <v>1363</v>
      </c>
      <c r="H1734" s="205">
        <v>1</v>
      </c>
      <c r="I1734" s="206"/>
      <c r="J1734" s="207">
        <f>ROUND(I1734*H1734,2)</f>
        <v>0</v>
      </c>
      <c r="K1734" s="203" t="s">
        <v>36</v>
      </c>
      <c r="L1734" s="57"/>
      <c r="M1734" s="208" t="s">
        <v>36</v>
      </c>
      <c r="N1734" s="209" t="s">
        <v>50</v>
      </c>
      <c r="O1734" s="38"/>
      <c r="P1734" s="210">
        <f>O1734*H1734</f>
        <v>0</v>
      </c>
      <c r="Q1734" s="210">
        <v>0.24099999999999999</v>
      </c>
      <c r="R1734" s="210">
        <f>Q1734*H1734</f>
        <v>0.24099999999999999</v>
      </c>
      <c r="S1734" s="210">
        <v>0</v>
      </c>
      <c r="T1734" s="211">
        <f>S1734*H1734</f>
        <v>0</v>
      </c>
      <c r="AR1734" s="19" t="s">
        <v>415</v>
      </c>
      <c r="AT1734" s="19" t="s">
        <v>410</v>
      </c>
      <c r="AU1734" s="19" t="s">
        <v>87</v>
      </c>
      <c r="AY1734" s="19" t="s">
        <v>406</v>
      </c>
      <c r="BE1734" s="212">
        <f>IF(N1734="základní",J1734,0)</f>
        <v>0</v>
      </c>
      <c r="BF1734" s="212">
        <f>IF(N1734="snížená",J1734,0)</f>
        <v>0</v>
      </c>
      <c r="BG1734" s="212">
        <f>IF(N1734="zákl. přenesená",J1734,0)</f>
        <v>0</v>
      </c>
      <c r="BH1734" s="212">
        <f>IF(N1734="sníž. přenesená",J1734,0)</f>
        <v>0</v>
      </c>
      <c r="BI1734" s="212">
        <f>IF(N1734="nulová",J1734,0)</f>
        <v>0</v>
      </c>
      <c r="BJ1734" s="19" t="s">
        <v>23</v>
      </c>
      <c r="BK1734" s="212">
        <f>ROUND(I1734*H1734,2)</f>
        <v>0</v>
      </c>
      <c r="BL1734" s="19" t="s">
        <v>415</v>
      </c>
      <c r="BM1734" s="19" t="s">
        <v>2496</v>
      </c>
    </row>
    <row r="1735" spans="2:65" s="13" customFormat="1" x14ac:dyDescent="0.3">
      <c r="B1735" s="225"/>
      <c r="C1735" s="226"/>
      <c r="D1735" s="247" t="s">
        <v>417</v>
      </c>
      <c r="E1735" s="251" t="s">
        <v>36</v>
      </c>
      <c r="F1735" s="252" t="s">
        <v>2497</v>
      </c>
      <c r="G1735" s="226"/>
      <c r="H1735" s="253">
        <v>1</v>
      </c>
      <c r="I1735" s="230"/>
      <c r="J1735" s="226"/>
      <c r="K1735" s="226"/>
      <c r="L1735" s="231"/>
      <c r="M1735" s="232"/>
      <c r="N1735" s="233"/>
      <c r="O1735" s="233"/>
      <c r="P1735" s="233"/>
      <c r="Q1735" s="233"/>
      <c r="R1735" s="233"/>
      <c r="S1735" s="233"/>
      <c r="T1735" s="234"/>
      <c r="AT1735" s="235" t="s">
        <v>417</v>
      </c>
      <c r="AU1735" s="235" t="s">
        <v>87</v>
      </c>
      <c r="AV1735" s="13" t="s">
        <v>87</v>
      </c>
      <c r="AW1735" s="13" t="s">
        <v>43</v>
      </c>
      <c r="AX1735" s="13" t="s">
        <v>23</v>
      </c>
      <c r="AY1735" s="235" t="s">
        <v>406</v>
      </c>
    </row>
    <row r="1736" spans="2:65" s="1" customFormat="1" ht="44.25" customHeight="1" x14ac:dyDescent="0.3">
      <c r="B1736" s="37"/>
      <c r="C1736" s="201" t="s">
        <v>2498</v>
      </c>
      <c r="D1736" s="201" t="s">
        <v>410</v>
      </c>
      <c r="E1736" s="202" t="s">
        <v>2499</v>
      </c>
      <c r="F1736" s="203" t="s">
        <v>2500</v>
      </c>
      <c r="G1736" s="204" t="s">
        <v>596</v>
      </c>
      <c r="H1736" s="205">
        <v>114</v>
      </c>
      <c r="I1736" s="206"/>
      <c r="J1736" s="207">
        <f>ROUND(I1736*H1736,2)</f>
        <v>0</v>
      </c>
      <c r="K1736" s="203" t="s">
        <v>36</v>
      </c>
      <c r="L1736" s="57"/>
      <c r="M1736" s="208" t="s">
        <v>36</v>
      </c>
      <c r="N1736" s="209" t="s">
        <v>50</v>
      </c>
      <c r="O1736" s="38"/>
      <c r="P1736" s="210">
        <f>O1736*H1736</f>
        <v>0</v>
      </c>
      <c r="Q1736" s="210">
        <v>0</v>
      </c>
      <c r="R1736" s="210">
        <f>Q1736*H1736</f>
        <v>0</v>
      </c>
      <c r="S1736" s="210">
        <v>0</v>
      </c>
      <c r="T1736" s="211">
        <f>S1736*H1736</f>
        <v>0</v>
      </c>
      <c r="AR1736" s="19" t="s">
        <v>415</v>
      </c>
      <c r="AT1736" s="19" t="s">
        <v>410</v>
      </c>
      <c r="AU1736" s="19" t="s">
        <v>87</v>
      </c>
      <c r="AY1736" s="19" t="s">
        <v>406</v>
      </c>
      <c r="BE1736" s="212">
        <f>IF(N1736="základní",J1736,0)</f>
        <v>0</v>
      </c>
      <c r="BF1736" s="212">
        <f>IF(N1736="snížená",J1736,0)</f>
        <v>0</v>
      </c>
      <c r="BG1736" s="212">
        <f>IF(N1736="zákl. přenesená",J1736,0)</f>
        <v>0</v>
      </c>
      <c r="BH1736" s="212">
        <f>IF(N1736="sníž. přenesená",J1736,0)</f>
        <v>0</v>
      </c>
      <c r="BI1736" s="212">
        <f>IF(N1736="nulová",J1736,0)</f>
        <v>0</v>
      </c>
      <c r="BJ1736" s="19" t="s">
        <v>23</v>
      </c>
      <c r="BK1736" s="212">
        <f>ROUND(I1736*H1736,2)</f>
        <v>0</v>
      </c>
      <c r="BL1736" s="19" t="s">
        <v>415</v>
      </c>
      <c r="BM1736" s="19" t="s">
        <v>2501</v>
      </c>
    </row>
    <row r="1737" spans="2:65" s="13" customFormat="1" x14ac:dyDescent="0.3">
      <c r="B1737" s="225"/>
      <c r="C1737" s="226"/>
      <c r="D1737" s="247" t="s">
        <v>417</v>
      </c>
      <c r="E1737" s="251" t="s">
        <v>36</v>
      </c>
      <c r="F1737" s="252" t="s">
        <v>2502</v>
      </c>
      <c r="G1737" s="226"/>
      <c r="H1737" s="253">
        <v>114</v>
      </c>
      <c r="I1737" s="230"/>
      <c r="J1737" s="226"/>
      <c r="K1737" s="226"/>
      <c r="L1737" s="231"/>
      <c r="M1737" s="232"/>
      <c r="N1737" s="233"/>
      <c r="O1737" s="233"/>
      <c r="P1737" s="233"/>
      <c r="Q1737" s="233"/>
      <c r="R1737" s="233"/>
      <c r="S1737" s="233"/>
      <c r="T1737" s="234"/>
      <c r="AT1737" s="235" t="s">
        <v>417</v>
      </c>
      <c r="AU1737" s="235" t="s">
        <v>87</v>
      </c>
      <c r="AV1737" s="13" t="s">
        <v>87</v>
      </c>
      <c r="AW1737" s="13" t="s">
        <v>43</v>
      </c>
      <c r="AX1737" s="13" t="s">
        <v>23</v>
      </c>
      <c r="AY1737" s="235" t="s">
        <v>406</v>
      </c>
    </row>
    <row r="1738" spans="2:65" s="1" customFormat="1" ht="22.5" customHeight="1" x14ac:dyDescent="0.3">
      <c r="B1738" s="37"/>
      <c r="C1738" s="201" t="s">
        <v>2503</v>
      </c>
      <c r="D1738" s="201" t="s">
        <v>410</v>
      </c>
      <c r="E1738" s="202" t="s">
        <v>2504</v>
      </c>
      <c r="F1738" s="203" t="s">
        <v>2505</v>
      </c>
      <c r="G1738" s="204" t="s">
        <v>1363</v>
      </c>
      <c r="H1738" s="205">
        <v>4</v>
      </c>
      <c r="I1738" s="206"/>
      <c r="J1738" s="207">
        <f>ROUND(I1738*H1738,2)</f>
        <v>0</v>
      </c>
      <c r="K1738" s="203" t="s">
        <v>414</v>
      </c>
      <c r="L1738" s="57"/>
      <c r="M1738" s="208" t="s">
        <v>36</v>
      </c>
      <c r="N1738" s="209" t="s">
        <v>50</v>
      </c>
      <c r="O1738" s="38"/>
      <c r="P1738" s="210">
        <f>O1738*H1738</f>
        <v>0</v>
      </c>
      <c r="Q1738" s="210">
        <v>7.0200000000000002E-3</v>
      </c>
      <c r="R1738" s="210">
        <f>Q1738*H1738</f>
        <v>2.8080000000000001E-2</v>
      </c>
      <c r="S1738" s="210">
        <v>0</v>
      </c>
      <c r="T1738" s="211">
        <f>S1738*H1738</f>
        <v>0</v>
      </c>
      <c r="AR1738" s="19" t="s">
        <v>415</v>
      </c>
      <c r="AT1738" s="19" t="s">
        <v>410</v>
      </c>
      <c r="AU1738" s="19" t="s">
        <v>87</v>
      </c>
      <c r="AY1738" s="19" t="s">
        <v>406</v>
      </c>
      <c r="BE1738" s="212">
        <f>IF(N1738="základní",J1738,0)</f>
        <v>0</v>
      </c>
      <c r="BF1738" s="212">
        <f>IF(N1738="snížená",J1738,0)</f>
        <v>0</v>
      </c>
      <c r="BG1738" s="212">
        <f>IF(N1738="zákl. přenesená",J1738,0)</f>
        <v>0</v>
      </c>
      <c r="BH1738" s="212">
        <f>IF(N1738="sníž. přenesená",J1738,0)</f>
        <v>0</v>
      </c>
      <c r="BI1738" s="212">
        <f>IF(N1738="nulová",J1738,0)</f>
        <v>0</v>
      </c>
      <c r="BJ1738" s="19" t="s">
        <v>23</v>
      </c>
      <c r="BK1738" s="212">
        <f>ROUND(I1738*H1738,2)</f>
        <v>0</v>
      </c>
      <c r="BL1738" s="19" t="s">
        <v>415</v>
      </c>
      <c r="BM1738" s="19" t="s">
        <v>2506</v>
      </c>
    </row>
    <row r="1739" spans="2:65" s="13" customFormat="1" x14ac:dyDescent="0.3">
      <c r="B1739" s="225"/>
      <c r="C1739" s="226"/>
      <c r="D1739" s="247" t="s">
        <v>417</v>
      </c>
      <c r="E1739" s="251" t="s">
        <v>36</v>
      </c>
      <c r="F1739" s="252" t="s">
        <v>2469</v>
      </c>
      <c r="G1739" s="226"/>
      <c r="H1739" s="253">
        <v>4</v>
      </c>
      <c r="I1739" s="230"/>
      <c r="J1739" s="226"/>
      <c r="K1739" s="226"/>
      <c r="L1739" s="231"/>
      <c r="M1739" s="232"/>
      <c r="N1739" s="233"/>
      <c r="O1739" s="233"/>
      <c r="P1739" s="233"/>
      <c r="Q1739" s="233"/>
      <c r="R1739" s="233"/>
      <c r="S1739" s="233"/>
      <c r="T1739" s="234"/>
      <c r="AT1739" s="235" t="s">
        <v>417</v>
      </c>
      <c r="AU1739" s="235" t="s">
        <v>87</v>
      </c>
      <c r="AV1739" s="13" t="s">
        <v>87</v>
      </c>
      <c r="AW1739" s="13" t="s">
        <v>43</v>
      </c>
      <c r="AX1739" s="13" t="s">
        <v>23</v>
      </c>
      <c r="AY1739" s="235" t="s">
        <v>406</v>
      </c>
    </row>
    <row r="1740" spans="2:65" s="1" customFormat="1" ht="22.5" customHeight="1" x14ac:dyDescent="0.3">
      <c r="B1740" s="37"/>
      <c r="C1740" s="268" t="s">
        <v>2507</v>
      </c>
      <c r="D1740" s="268" t="s">
        <v>533</v>
      </c>
      <c r="E1740" s="269" t="s">
        <v>2508</v>
      </c>
      <c r="F1740" s="270" t="s">
        <v>2509</v>
      </c>
      <c r="G1740" s="271" t="s">
        <v>1363</v>
      </c>
      <c r="H1740" s="272">
        <v>4</v>
      </c>
      <c r="I1740" s="273"/>
      <c r="J1740" s="274">
        <f>ROUND(I1740*H1740,2)</f>
        <v>0</v>
      </c>
      <c r="K1740" s="270" t="s">
        <v>36</v>
      </c>
      <c r="L1740" s="275"/>
      <c r="M1740" s="276" t="s">
        <v>36</v>
      </c>
      <c r="N1740" s="277" t="s">
        <v>50</v>
      </c>
      <c r="O1740" s="38"/>
      <c r="P1740" s="210">
        <f>O1740*H1740</f>
        <v>0</v>
      </c>
      <c r="Q1740" s="210">
        <v>0.08</v>
      </c>
      <c r="R1740" s="210">
        <f>Q1740*H1740</f>
        <v>0.32</v>
      </c>
      <c r="S1740" s="210">
        <v>0</v>
      </c>
      <c r="T1740" s="211">
        <f>S1740*H1740</f>
        <v>0</v>
      </c>
      <c r="AR1740" s="19" t="s">
        <v>457</v>
      </c>
      <c r="AT1740" s="19" t="s">
        <v>533</v>
      </c>
      <c r="AU1740" s="19" t="s">
        <v>87</v>
      </c>
      <c r="AY1740" s="19" t="s">
        <v>406</v>
      </c>
      <c r="BE1740" s="212">
        <f>IF(N1740="základní",J1740,0)</f>
        <v>0</v>
      </c>
      <c r="BF1740" s="212">
        <f>IF(N1740="snížená",J1740,0)</f>
        <v>0</v>
      </c>
      <c r="BG1740" s="212">
        <f>IF(N1740="zákl. přenesená",J1740,0)</f>
        <v>0</v>
      </c>
      <c r="BH1740" s="212">
        <f>IF(N1740="sníž. přenesená",J1740,0)</f>
        <v>0</v>
      </c>
      <c r="BI1740" s="212">
        <f>IF(N1740="nulová",J1740,0)</f>
        <v>0</v>
      </c>
      <c r="BJ1740" s="19" t="s">
        <v>23</v>
      </c>
      <c r="BK1740" s="212">
        <f>ROUND(I1740*H1740,2)</f>
        <v>0</v>
      </c>
      <c r="BL1740" s="19" t="s">
        <v>415</v>
      </c>
      <c r="BM1740" s="19" t="s">
        <v>2510</v>
      </c>
    </row>
    <row r="1741" spans="2:65" s="1" customFormat="1" ht="22.5" customHeight="1" x14ac:dyDescent="0.3">
      <c r="B1741" s="37"/>
      <c r="C1741" s="201" t="s">
        <v>2511</v>
      </c>
      <c r="D1741" s="201" t="s">
        <v>410</v>
      </c>
      <c r="E1741" s="202" t="s">
        <v>2512</v>
      </c>
      <c r="F1741" s="203" t="s">
        <v>2513</v>
      </c>
      <c r="G1741" s="204" t="s">
        <v>1363</v>
      </c>
      <c r="H1741" s="205">
        <v>1</v>
      </c>
      <c r="I1741" s="206"/>
      <c r="J1741" s="207">
        <f>ROUND(I1741*H1741,2)</f>
        <v>0</v>
      </c>
      <c r="K1741" s="203" t="s">
        <v>414</v>
      </c>
      <c r="L1741" s="57"/>
      <c r="M1741" s="208" t="s">
        <v>36</v>
      </c>
      <c r="N1741" s="209" t="s">
        <v>50</v>
      </c>
      <c r="O1741" s="38"/>
      <c r="P1741" s="210">
        <f>O1741*H1741</f>
        <v>0</v>
      </c>
      <c r="Q1741" s="210">
        <v>7.0200000000000002E-3</v>
      </c>
      <c r="R1741" s="210">
        <f>Q1741*H1741</f>
        <v>7.0200000000000002E-3</v>
      </c>
      <c r="S1741" s="210">
        <v>0</v>
      </c>
      <c r="T1741" s="211">
        <f>S1741*H1741</f>
        <v>0</v>
      </c>
      <c r="AR1741" s="19" t="s">
        <v>415</v>
      </c>
      <c r="AT1741" s="19" t="s">
        <v>410</v>
      </c>
      <c r="AU1741" s="19" t="s">
        <v>87</v>
      </c>
      <c r="AY1741" s="19" t="s">
        <v>406</v>
      </c>
      <c r="BE1741" s="212">
        <f>IF(N1741="základní",J1741,0)</f>
        <v>0</v>
      </c>
      <c r="BF1741" s="212">
        <f>IF(N1741="snížená",J1741,0)</f>
        <v>0</v>
      </c>
      <c r="BG1741" s="212">
        <f>IF(N1741="zákl. přenesená",J1741,0)</f>
        <v>0</v>
      </c>
      <c r="BH1741" s="212">
        <f>IF(N1741="sníž. přenesená",J1741,0)</f>
        <v>0</v>
      </c>
      <c r="BI1741" s="212">
        <f>IF(N1741="nulová",J1741,0)</f>
        <v>0</v>
      </c>
      <c r="BJ1741" s="19" t="s">
        <v>23</v>
      </c>
      <c r="BK1741" s="212">
        <f>ROUND(I1741*H1741,2)</f>
        <v>0</v>
      </c>
      <c r="BL1741" s="19" t="s">
        <v>415</v>
      </c>
      <c r="BM1741" s="19" t="s">
        <v>2514</v>
      </c>
    </row>
    <row r="1742" spans="2:65" s="13" customFormat="1" x14ac:dyDescent="0.3">
      <c r="B1742" s="225"/>
      <c r="C1742" s="226"/>
      <c r="D1742" s="247" t="s">
        <v>417</v>
      </c>
      <c r="E1742" s="251" t="s">
        <v>36</v>
      </c>
      <c r="F1742" s="252" t="s">
        <v>2515</v>
      </c>
      <c r="G1742" s="226"/>
      <c r="H1742" s="253">
        <v>1</v>
      </c>
      <c r="I1742" s="230"/>
      <c r="J1742" s="226"/>
      <c r="K1742" s="226"/>
      <c r="L1742" s="231"/>
      <c r="M1742" s="232"/>
      <c r="N1742" s="233"/>
      <c r="O1742" s="233"/>
      <c r="P1742" s="233"/>
      <c r="Q1742" s="233"/>
      <c r="R1742" s="233"/>
      <c r="S1742" s="233"/>
      <c r="T1742" s="234"/>
      <c r="AT1742" s="235" t="s">
        <v>417</v>
      </c>
      <c r="AU1742" s="235" t="s">
        <v>87</v>
      </c>
      <c r="AV1742" s="13" t="s">
        <v>87</v>
      </c>
      <c r="AW1742" s="13" t="s">
        <v>43</v>
      </c>
      <c r="AX1742" s="13" t="s">
        <v>23</v>
      </c>
      <c r="AY1742" s="235" t="s">
        <v>406</v>
      </c>
    </row>
    <row r="1743" spans="2:65" s="1" customFormat="1" ht="22.5" customHeight="1" x14ac:dyDescent="0.3">
      <c r="B1743" s="37"/>
      <c r="C1743" s="268" t="s">
        <v>2516</v>
      </c>
      <c r="D1743" s="268" t="s">
        <v>533</v>
      </c>
      <c r="E1743" s="269" t="s">
        <v>2517</v>
      </c>
      <c r="F1743" s="270" t="s">
        <v>2518</v>
      </c>
      <c r="G1743" s="271" t="s">
        <v>1363</v>
      </c>
      <c r="H1743" s="272">
        <v>1</v>
      </c>
      <c r="I1743" s="273"/>
      <c r="J1743" s="274">
        <f>ROUND(I1743*H1743,2)</f>
        <v>0</v>
      </c>
      <c r="K1743" s="270" t="s">
        <v>36</v>
      </c>
      <c r="L1743" s="275"/>
      <c r="M1743" s="276" t="s">
        <v>36</v>
      </c>
      <c r="N1743" s="277" t="s">
        <v>50</v>
      </c>
      <c r="O1743" s="38"/>
      <c r="P1743" s="210">
        <f>O1743*H1743</f>
        <v>0</v>
      </c>
      <c r="Q1743" s="210">
        <v>0.19400000000000001</v>
      </c>
      <c r="R1743" s="210">
        <f>Q1743*H1743</f>
        <v>0.19400000000000001</v>
      </c>
      <c r="S1743" s="210">
        <v>0</v>
      </c>
      <c r="T1743" s="211">
        <f>S1743*H1743</f>
        <v>0</v>
      </c>
      <c r="AR1743" s="19" t="s">
        <v>457</v>
      </c>
      <c r="AT1743" s="19" t="s">
        <v>533</v>
      </c>
      <c r="AU1743" s="19" t="s">
        <v>87</v>
      </c>
      <c r="AY1743" s="19" t="s">
        <v>406</v>
      </c>
      <c r="BE1743" s="212">
        <f>IF(N1743="základní",J1743,0)</f>
        <v>0</v>
      </c>
      <c r="BF1743" s="212">
        <f>IF(N1743="snížená",J1743,0)</f>
        <v>0</v>
      </c>
      <c r="BG1743" s="212">
        <f>IF(N1743="zákl. přenesená",J1743,0)</f>
        <v>0</v>
      </c>
      <c r="BH1743" s="212">
        <f>IF(N1743="sníž. přenesená",J1743,0)</f>
        <v>0</v>
      </c>
      <c r="BI1743" s="212">
        <f>IF(N1743="nulová",J1743,0)</f>
        <v>0</v>
      </c>
      <c r="BJ1743" s="19" t="s">
        <v>23</v>
      </c>
      <c r="BK1743" s="212">
        <f>ROUND(I1743*H1743,2)</f>
        <v>0</v>
      </c>
      <c r="BL1743" s="19" t="s">
        <v>415</v>
      </c>
      <c r="BM1743" s="19" t="s">
        <v>2519</v>
      </c>
    </row>
    <row r="1744" spans="2:65" s="1" customFormat="1" ht="22.5" customHeight="1" x14ac:dyDescent="0.3">
      <c r="B1744" s="37"/>
      <c r="C1744" s="201" t="s">
        <v>2520</v>
      </c>
      <c r="D1744" s="201" t="s">
        <v>410</v>
      </c>
      <c r="E1744" s="202" t="s">
        <v>2521</v>
      </c>
      <c r="F1744" s="203" t="s">
        <v>2522</v>
      </c>
      <c r="G1744" s="204" t="s">
        <v>1363</v>
      </c>
      <c r="H1744" s="205">
        <v>29</v>
      </c>
      <c r="I1744" s="206"/>
      <c r="J1744" s="207">
        <f>ROUND(I1744*H1744,2)</f>
        <v>0</v>
      </c>
      <c r="K1744" s="203" t="s">
        <v>36</v>
      </c>
      <c r="L1744" s="57"/>
      <c r="M1744" s="208" t="s">
        <v>36</v>
      </c>
      <c r="N1744" s="209" t="s">
        <v>50</v>
      </c>
      <c r="O1744" s="38"/>
      <c r="P1744" s="210">
        <f>O1744*H1744</f>
        <v>0</v>
      </c>
      <c r="Q1744" s="210">
        <v>2E-3</v>
      </c>
      <c r="R1744" s="210">
        <f>Q1744*H1744</f>
        <v>5.8000000000000003E-2</v>
      </c>
      <c r="S1744" s="210">
        <v>0</v>
      </c>
      <c r="T1744" s="211">
        <f>S1744*H1744</f>
        <v>0</v>
      </c>
      <c r="AR1744" s="19" t="s">
        <v>415</v>
      </c>
      <c r="AT1744" s="19" t="s">
        <v>410</v>
      </c>
      <c r="AU1744" s="19" t="s">
        <v>87</v>
      </c>
      <c r="AY1744" s="19" t="s">
        <v>406</v>
      </c>
      <c r="BE1744" s="212">
        <f>IF(N1744="základní",J1744,0)</f>
        <v>0</v>
      </c>
      <c r="BF1744" s="212">
        <f>IF(N1744="snížená",J1744,0)</f>
        <v>0</v>
      </c>
      <c r="BG1744" s="212">
        <f>IF(N1744="zákl. přenesená",J1744,0)</f>
        <v>0</v>
      </c>
      <c r="BH1744" s="212">
        <f>IF(N1744="sníž. přenesená",J1744,0)</f>
        <v>0</v>
      </c>
      <c r="BI1744" s="212">
        <f>IF(N1744="nulová",J1744,0)</f>
        <v>0</v>
      </c>
      <c r="BJ1744" s="19" t="s">
        <v>23</v>
      </c>
      <c r="BK1744" s="212">
        <f>ROUND(I1744*H1744,2)</f>
        <v>0</v>
      </c>
      <c r="BL1744" s="19" t="s">
        <v>415</v>
      </c>
      <c r="BM1744" s="19" t="s">
        <v>2523</v>
      </c>
    </row>
    <row r="1745" spans="2:65" s="13" customFormat="1" x14ac:dyDescent="0.3">
      <c r="B1745" s="225"/>
      <c r="C1745" s="226"/>
      <c r="D1745" s="247" t="s">
        <v>417</v>
      </c>
      <c r="E1745" s="251" t="s">
        <v>36</v>
      </c>
      <c r="F1745" s="252" t="s">
        <v>2524</v>
      </c>
      <c r="G1745" s="226"/>
      <c r="H1745" s="253">
        <v>29</v>
      </c>
      <c r="I1745" s="230"/>
      <c r="J1745" s="226"/>
      <c r="K1745" s="226"/>
      <c r="L1745" s="231"/>
      <c r="M1745" s="232"/>
      <c r="N1745" s="233"/>
      <c r="O1745" s="233"/>
      <c r="P1745" s="233"/>
      <c r="Q1745" s="233"/>
      <c r="R1745" s="233"/>
      <c r="S1745" s="233"/>
      <c r="T1745" s="234"/>
      <c r="AT1745" s="235" t="s">
        <v>417</v>
      </c>
      <c r="AU1745" s="235" t="s">
        <v>87</v>
      </c>
      <c r="AV1745" s="13" t="s">
        <v>87</v>
      </c>
      <c r="AW1745" s="13" t="s">
        <v>43</v>
      </c>
      <c r="AX1745" s="13" t="s">
        <v>23</v>
      </c>
      <c r="AY1745" s="235" t="s">
        <v>406</v>
      </c>
    </row>
    <row r="1746" spans="2:65" s="1" customFormat="1" ht="22.5" customHeight="1" x14ac:dyDescent="0.3">
      <c r="B1746" s="37"/>
      <c r="C1746" s="201" t="s">
        <v>2525</v>
      </c>
      <c r="D1746" s="201" t="s">
        <v>410</v>
      </c>
      <c r="E1746" s="202" t="s">
        <v>2526</v>
      </c>
      <c r="F1746" s="203" t="s">
        <v>2527</v>
      </c>
      <c r="G1746" s="204" t="s">
        <v>413</v>
      </c>
      <c r="H1746" s="205">
        <v>2.6549999999999998</v>
      </c>
      <c r="I1746" s="206"/>
      <c r="J1746" s="207">
        <f>ROUND(I1746*H1746,2)</f>
        <v>0</v>
      </c>
      <c r="K1746" s="203" t="s">
        <v>36</v>
      </c>
      <c r="L1746" s="57"/>
      <c r="M1746" s="208" t="s">
        <v>36</v>
      </c>
      <c r="N1746" s="209" t="s">
        <v>50</v>
      </c>
      <c r="O1746" s="38"/>
      <c r="P1746" s="210">
        <f>O1746*H1746</f>
        <v>0</v>
      </c>
      <c r="Q1746" s="210">
        <v>2.9295</v>
      </c>
      <c r="R1746" s="210">
        <f>Q1746*H1746</f>
        <v>7.7778224999999992</v>
      </c>
      <c r="S1746" s="210">
        <v>0</v>
      </c>
      <c r="T1746" s="211">
        <f>S1746*H1746</f>
        <v>0</v>
      </c>
      <c r="AR1746" s="19" t="s">
        <v>415</v>
      </c>
      <c r="AT1746" s="19" t="s">
        <v>410</v>
      </c>
      <c r="AU1746" s="19" t="s">
        <v>87</v>
      </c>
      <c r="AY1746" s="19" t="s">
        <v>406</v>
      </c>
      <c r="BE1746" s="212">
        <f>IF(N1746="základní",J1746,0)</f>
        <v>0</v>
      </c>
      <c r="BF1746" s="212">
        <f>IF(N1746="snížená",J1746,0)</f>
        <v>0</v>
      </c>
      <c r="BG1746" s="212">
        <f>IF(N1746="zákl. přenesená",J1746,0)</f>
        <v>0</v>
      </c>
      <c r="BH1746" s="212">
        <f>IF(N1746="sníž. přenesená",J1746,0)</f>
        <v>0</v>
      </c>
      <c r="BI1746" s="212">
        <f>IF(N1746="nulová",J1746,0)</f>
        <v>0</v>
      </c>
      <c r="BJ1746" s="19" t="s">
        <v>23</v>
      </c>
      <c r="BK1746" s="212">
        <f>ROUND(I1746*H1746,2)</f>
        <v>0</v>
      </c>
      <c r="BL1746" s="19" t="s">
        <v>415</v>
      </c>
      <c r="BM1746" s="19" t="s">
        <v>2528</v>
      </c>
    </row>
    <row r="1747" spans="2:65" s="12" customFormat="1" x14ac:dyDescent="0.3">
      <c r="B1747" s="213"/>
      <c r="C1747" s="214"/>
      <c r="D1747" s="215" t="s">
        <v>417</v>
      </c>
      <c r="E1747" s="216" t="s">
        <v>36</v>
      </c>
      <c r="F1747" s="217" t="s">
        <v>2529</v>
      </c>
      <c r="G1747" s="214"/>
      <c r="H1747" s="218" t="s">
        <v>36</v>
      </c>
      <c r="I1747" s="219"/>
      <c r="J1747" s="214"/>
      <c r="K1747" s="214"/>
      <c r="L1747" s="220"/>
      <c r="M1747" s="221"/>
      <c r="N1747" s="222"/>
      <c r="O1747" s="222"/>
      <c r="P1747" s="222"/>
      <c r="Q1747" s="222"/>
      <c r="R1747" s="222"/>
      <c r="S1747" s="222"/>
      <c r="T1747" s="223"/>
      <c r="AT1747" s="224" t="s">
        <v>417</v>
      </c>
      <c r="AU1747" s="224" t="s">
        <v>87</v>
      </c>
      <c r="AV1747" s="12" t="s">
        <v>23</v>
      </c>
      <c r="AW1747" s="12" t="s">
        <v>43</v>
      </c>
      <c r="AX1747" s="12" t="s">
        <v>79</v>
      </c>
      <c r="AY1747" s="224" t="s">
        <v>406</v>
      </c>
    </row>
    <row r="1748" spans="2:65" s="13" customFormat="1" x14ac:dyDescent="0.3">
      <c r="B1748" s="225"/>
      <c r="C1748" s="226"/>
      <c r="D1748" s="247" t="s">
        <v>417</v>
      </c>
      <c r="E1748" s="251" t="s">
        <v>36</v>
      </c>
      <c r="F1748" s="252" t="s">
        <v>2530</v>
      </c>
      <c r="G1748" s="226"/>
      <c r="H1748" s="253">
        <v>2.6549999999999998</v>
      </c>
      <c r="I1748" s="230"/>
      <c r="J1748" s="226"/>
      <c r="K1748" s="226"/>
      <c r="L1748" s="231"/>
      <c r="M1748" s="232"/>
      <c r="N1748" s="233"/>
      <c r="O1748" s="233"/>
      <c r="P1748" s="233"/>
      <c r="Q1748" s="233"/>
      <c r="R1748" s="233"/>
      <c r="S1748" s="233"/>
      <c r="T1748" s="234"/>
      <c r="AT1748" s="235" t="s">
        <v>417</v>
      </c>
      <c r="AU1748" s="235" t="s">
        <v>87</v>
      </c>
      <c r="AV1748" s="13" t="s">
        <v>87</v>
      </c>
      <c r="AW1748" s="13" t="s">
        <v>43</v>
      </c>
      <c r="AX1748" s="13" t="s">
        <v>23</v>
      </c>
      <c r="AY1748" s="235" t="s">
        <v>406</v>
      </c>
    </row>
    <row r="1749" spans="2:65" s="1" customFormat="1" ht="31.5" customHeight="1" x14ac:dyDescent="0.3">
      <c r="B1749" s="37"/>
      <c r="C1749" s="201" t="s">
        <v>2531</v>
      </c>
      <c r="D1749" s="201" t="s">
        <v>410</v>
      </c>
      <c r="E1749" s="202" t="s">
        <v>2532</v>
      </c>
      <c r="F1749" s="203" t="s">
        <v>2533</v>
      </c>
      <c r="G1749" s="204" t="s">
        <v>413</v>
      </c>
      <c r="H1749" s="205">
        <v>318.89999999999998</v>
      </c>
      <c r="I1749" s="206"/>
      <c r="J1749" s="207">
        <f>ROUND(I1749*H1749,2)</f>
        <v>0</v>
      </c>
      <c r="K1749" s="203" t="s">
        <v>36</v>
      </c>
      <c r="L1749" s="57"/>
      <c r="M1749" s="208" t="s">
        <v>36</v>
      </c>
      <c r="N1749" s="209" t="s">
        <v>50</v>
      </c>
      <c r="O1749" s="38"/>
      <c r="P1749" s="210">
        <f>O1749*H1749</f>
        <v>0</v>
      </c>
      <c r="Q1749" s="210">
        <v>0</v>
      </c>
      <c r="R1749" s="210">
        <f>Q1749*H1749</f>
        <v>0</v>
      </c>
      <c r="S1749" s="210">
        <v>0</v>
      </c>
      <c r="T1749" s="211">
        <f>S1749*H1749</f>
        <v>0</v>
      </c>
      <c r="AR1749" s="19" t="s">
        <v>415</v>
      </c>
      <c r="AT1749" s="19" t="s">
        <v>410</v>
      </c>
      <c r="AU1749" s="19" t="s">
        <v>87</v>
      </c>
      <c r="AY1749" s="19" t="s">
        <v>406</v>
      </c>
      <c r="BE1749" s="212">
        <f>IF(N1749="základní",J1749,0)</f>
        <v>0</v>
      </c>
      <c r="BF1749" s="212">
        <f>IF(N1749="snížená",J1749,0)</f>
        <v>0</v>
      </c>
      <c r="BG1749" s="212">
        <f>IF(N1749="zákl. přenesená",J1749,0)</f>
        <v>0</v>
      </c>
      <c r="BH1749" s="212">
        <f>IF(N1749="sníž. přenesená",J1749,0)</f>
        <v>0</v>
      </c>
      <c r="BI1749" s="212">
        <f>IF(N1749="nulová",J1749,0)</f>
        <v>0</v>
      </c>
      <c r="BJ1749" s="19" t="s">
        <v>23</v>
      </c>
      <c r="BK1749" s="212">
        <f>ROUND(I1749*H1749,2)</f>
        <v>0</v>
      </c>
      <c r="BL1749" s="19" t="s">
        <v>415</v>
      </c>
      <c r="BM1749" s="19" t="s">
        <v>2534</v>
      </c>
    </row>
    <row r="1750" spans="2:65" s="12" customFormat="1" x14ac:dyDescent="0.3">
      <c r="B1750" s="213"/>
      <c r="C1750" s="214"/>
      <c r="D1750" s="215" t="s">
        <v>417</v>
      </c>
      <c r="E1750" s="216" t="s">
        <v>36</v>
      </c>
      <c r="F1750" s="217" t="s">
        <v>2535</v>
      </c>
      <c r="G1750" s="214"/>
      <c r="H1750" s="218" t="s">
        <v>36</v>
      </c>
      <c r="I1750" s="219"/>
      <c r="J1750" s="214"/>
      <c r="K1750" s="214"/>
      <c r="L1750" s="220"/>
      <c r="M1750" s="221"/>
      <c r="N1750" s="222"/>
      <c r="O1750" s="222"/>
      <c r="P1750" s="222"/>
      <c r="Q1750" s="222"/>
      <c r="R1750" s="222"/>
      <c r="S1750" s="222"/>
      <c r="T1750" s="223"/>
      <c r="AT1750" s="224" t="s">
        <v>417</v>
      </c>
      <c r="AU1750" s="224" t="s">
        <v>87</v>
      </c>
      <c r="AV1750" s="12" t="s">
        <v>23</v>
      </c>
      <c r="AW1750" s="12" t="s">
        <v>43</v>
      </c>
      <c r="AX1750" s="12" t="s">
        <v>79</v>
      </c>
      <c r="AY1750" s="224" t="s">
        <v>406</v>
      </c>
    </row>
    <row r="1751" spans="2:65" s="13" customFormat="1" x14ac:dyDescent="0.3">
      <c r="B1751" s="225"/>
      <c r="C1751" s="226"/>
      <c r="D1751" s="215" t="s">
        <v>417</v>
      </c>
      <c r="E1751" s="227" t="s">
        <v>36</v>
      </c>
      <c r="F1751" s="228" t="s">
        <v>2536</v>
      </c>
      <c r="G1751" s="226"/>
      <c r="H1751" s="229">
        <v>225.3</v>
      </c>
      <c r="I1751" s="230"/>
      <c r="J1751" s="226"/>
      <c r="K1751" s="226"/>
      <c r="L1751" s="231"/>
      <c r="M1751" s="232"/>
      <c r="N1751" s="233"/>
      <c r="O1751" s="233"/>
      <c r="P1751" s="233"/>
      <c r="Q1751" s="233"/>
      <c r="R1751" s="233"/>
      <c r="S1751" s="233"/>
      <c r="T1751" s="234"/>
      <c r="AT1751" s="235" t="s">
        <v>417</v>
      </c>
      <c r="AU1751" s="235" t="s">
        <v>87</v>
      </c>
      <c r="AV1751" s="13" t="s">
        <v>87</v>
      </c>
      <c r="AW1751" s="13" t="s">
        <v>43</v>
      </c>
      <c r="AX1751" s="13" t="s">
        <v>79</v>
      </c>
      <c r="AY1751" s="235" t="s">
        <v>406</v>
      </c>
    </row>
    <row r="1752" spans="2:65" s="13" customFormat="1" x14ac:dyDescent="0.3">
      <c r="B1752" s="225"/>
      <c r="C1752" s="226"/>
      <c r="D1752" s="215" t="s">
        <v>417</v>
      </c>
      <c r="E1752" s="227" t="s">
        <v>36</v>
      </c>
      <c r="F1752" s="228" t="s">
        <v>2537</v>
      </c>
      <c r="G1752" s="226"/>
      <c r="H1752" s="229">
        <v>55.8</v>
      </c>
      <c r="I1752" s="230"/>
      <c r="J1752" s="226"/>
      <c r="K1752" s="226"/>
      <c r="L1752" s="231"/>
      <c r="M1752" s="232"/>
      <c r="N1752" s="233"/>
      <c r="O1752" s="233"/>
      <c r="P1752" s="233"/>
      <c r="Q1752" s="233"/>
      <c r="R1752" s="233"/>
      <c r="S1752" s="233"/>
      <c r="T1752" s="234"/>
      <c r="AT1752" s="235" t="s">
        <v>417</v>
      </c>
      <c r="AU1752" s="235" t="s">
        <v>87</v>
      </c>
      <c r="AV1752" s="13" t="s">
        <v>87</v>
      </c>
      <c r="AW1752" s="13" t="s">
        <v>43</v>
      </c>
      <c r="AX1752" s="13" t="s">
        <v>79</v>
      </c>
      <c r="AY1752" s="235" t="s">
        <v>406</v>
      </c>
    </row>
    <row r="1753" spans="2:65" s="13" customFormat="1" x14ac:dyDescent="0.3">
      <c r="B1753" s="225"/>
      <c r="C1753" s="226"/>
      <c r="D1753" s="215" t="s">
        <v>417</v>
      </c>
      <c r="E1753" s="227" t="s">
        <v>36</v>
      </c>
      <c r="F1753" s="228" t="s">
        <v>2538</v>
      </c>
      <c r="G1753" s="226"/>
      <c r="H1753" s="229">
        <v>37.799999999999997</v>
      </c>
      <c r="I1753" s="230"/>
      <c r="J1753" s="226"/>
      <c r="K1753" s="226"/>
      <c r="L1753" s="231"/>
      <c r="M1753" s="232"/>
      <c r="N1753" s="233"/>
      <c r="O1753" s="233"/>
      <c r="P1753" s="233"/>
      <c r="Q1753" s="233"/>
      <c r="R1753" s="233"/>
      <c r="S1753" s="233"/>
      <c r="T1753" s="234"/>
      <c r="AT1753" s="235" t="s">
        <v>417</v>
      </c>
      <c r="AU1753" s="235" t="s">
        <v>87</v>
      </c>
      <c r="AV1753" s="13" t="s">
        <v>87</v>
      </c>
      <c r="AW1753" s="13" t="s">
        <v>43</v>
      </c>
      <c r="AX1753" s="13" t="s">
        <v>79</v>
      </c>
      <c r="AY1753" s="235" t="s">
        <v>406</v>
      </c>
    </row>
    <row r="1754" spans="2:65" s="14" customFormat="1" x14ac:dyDescent="0.3">
      <c r="B1754" s="236"/>
      <c r="C1754" s="237"/>
      <c r="D1754" s="247" t="s">
        <v>417</v>
      </c>
      <c r="E1754" s="248" t="s">
        <v>36</v>
      </c>
      <c r="F1754" s="249" t="s">
        <v>421</v>
      </c>
      <c r="G1754" s="237"/>
      <c r="H1754" s="250">
        <v>318.89999999999998</v>
      </c>
      <c r="I1754" s="241"/>
      <c r="J1754" s="237"/>
      <c r="K1754" s="237"/>
      <c r="L1754" s="242"/>
      <c r="M1754" s="243"/>
      <c r="N1754" s="244"/>
      <c r="O1754" s="244"/>
      <c r="P1754" s="244"/>
      <c r="Q1754" s="244"/>
      <c r="R1754" s="244"/>
      <c r="S1754" s="244"/>
      <c r="T1754" s="245"/>
      <c r="AT1754" s="246" t="s">
        <v>417</v>
      </c>
      <c r="AU1754" s="246" t="s">
        <v>87</v>
      </c>
      <c r="AV1754" s="14" t="s">
        <v>415</v>
      </c>
      <c r="AW1754" s="14" t="s">
        <v>43</v>
      </c>
      <c r="AX1754" s="14" t="s">
        <v>23</v>
      </c>
      <c r="AY1754" s="246" t="s">
        <v>406</v>
      </c>
    </row>
    <row r="1755" spans="2:65" s="1" customFormat="1" ht="22.5" customHeight="1" x14ac:dyDescent="0.3">
      <c r="B1755" s="37"/>
      <c r="C1755" s="201" t="s">
        <v>2539</v>
      </c>
      <c r="D1755" s="201" t="s">
        <v>410</v>
      </c>
      <c r="E1755" s="202" t="s">
        <v>2540</v>
      </c>
      <c r="F1755" s="203" t="s">
        <v>2541</v>
      </c>
      <c r="G1755" s="204" t="s">
        <v>413</v>
      </c>
      <c r="H1755" s="205">
        <v>487.77300000000002</v>
      </c>
      <c r="I1755" s="206"/>
      <c r="J1755" s="207">
        <f>ROUND(I1755*H1755,2)</f>
        <v>0</v>
      </c>
      <c r="K1755" s="203" t="s">
        <v>36</v>
      </c>
      <c r="L1755" s="57"/>
      <c r="M1755" s="208" t="s">
        <v>36</v>
      </c>
      <c r="N1755" s="209" t="s">
        <v>50</v>
      </c>
      <c r="O1755" s="38"/>
      <c r="P1755" s="210">
        <f>O1755*H1755</f>
        <v>0</v>
      </c>
      <c r="Q1755" s="210">
        <v>0</v>
      </c>
      <c r="R1755" s="210">
        <f>Q1755*H1755</f>
        <v>0</v>
      </c>
      <c r="S1755" s="210">
        <v>0</v>
      </c>
      <c r="T1755" s="211">
        <f>S1755*H1755</f>
        <v>0</v>
      </c>
      <c r="AR1755" s="19" t="s">
        <v>415</v>
      </c>
      <c r="AT1755" s="19" t="s">
        <v>410</v>
      </c>
      <c r="AU1755" s="19" t="s">
        <v>87</v>
      </c>
      <c r="AY1755" s="19" t="s">
        <v>406</v>
      </c>
      <c r="BE1755" s="212">
        <f>IF(N1755="základní",J1755,0)</f>
        <v>0</v>
      </c>
      <c r="BF1755" s="212">
        <f>IF(N1755="snížená",J1755,0)</f>
        <v>0</v>
      </c>
      <c r="BG1755" s="212">
        <f>IF(N1755="zákl. přenesená",J1755,0)</f>
        <v>0</v>
      </c>
      <c r="BH1755" s="212">
        <f>IF(N1755="sníž. přenesená",J1755,0)</f>
        <v>0</v>
      </c>
      <c r="BI1755" s="212">
        <f>IF(N1755="nulová",J1755,0)</f>
        <v>0</v>
      </c>
      <c r="BJ1755" s="19" t="s">
        <v>23</v>
      </c>
      <c r="BK1755" s="212">
        <f>ROUND(I1755*H1755,2)</f>
        <v>0</v>
      </c>
      <c r="BL1755" s="19" t="s">
        <v>415</v>
      </c>
      <c r="BM1755" s="19" t="s">
        <v>2542</v>
      </c>
    </row>
    <row r="1756" spans="2:65" s="12" customFormat="1" x14ac:dyDescent="0.3">
      <c r="B1756" s="213"/>
      <c r="C1756" s="214"/>
      <c r="D1756" s="215" t="s">
        <v>417</v>
      </c>
      <c r="E1756" s="216" t="s">
        <v>36</v>
      </c>
      <c r="F1756" s="217" t="s">
        <v>1200</v>
      </c>
      <c r="G1756" s="214"/>
      <c r="H1756" s="218" t="s">
        <v>36</v>
      </c>
      <c r="I1756" s="219"/>
      <c r="J1756" s="214"/>
      <c r="K1756" s="214"/>
      <c r="L1756" s="220"/>
      <c r="M1756" s="221"/>
      <c r="N1756" s="222"/>
      <c r="O1756" s="222"/>
      <c r="P1756" s="222"/>
      <c r="Q1756" s="222"/>
      <c r="R1756" s="222"/>
      <c r="S1756" s="222"/>
      <c r="T1756" s="223"/>
      <c r="AT1756" s="224" t="s">
        <v>417</v>
      </c>
      <c r="AU1756" s="224" t="s">
        <v>87</v>
      </c>
      <c r="AV1756" s="12" t="s">
        <v>23</v>
      </c>
      <c r="AW1756" s="12" t="s">
        <v>43</v>
      </c>
      <c r="AX1756" s="12" t="s">
        <v>79</v>
      </c>
      <c r="AY1756" s="224" t="s">
        <v>406</v>
      </c>
    </row>
    <row r="1757" spans="2:65" s="13" customFormat="1" x14ac:dyDescent="0.3">
      <c r="B1757" s="225"/>
      <c r="C1757" s="226"/>
      <c r="D1757" s="215" t="s">
        <v>417</v>
      </c>
      <c r="E1757" s="227" t="s">
        <v>36</v>
      </c>
      <c r="F1757" s="228" t="s">
        <v>2543</v>
      </c>
      <c r="G1757" s="226"/>
      <c r="H1757" s="229">
        <v>327</v>
      </c>
      <c r="I1757" s="230"/>
      <c r="J1757" s="226"/>
      <c r="K1757" s="226"/>
      <c r="L1757" s="231"/>
      <c r="M1757" s="232"/>
      <c r="N1757" s="233"/>
      <c r="O1757" s="233"/>
      <c r="P1757" s="233"/>
      <c r="Q1757" s="233"/>
      <c r="R1757" s="233"/>
      <c r="S1757" s="233"/>
      <c r="T1757" s="234"/>
      <c r="AT1757" s="235" t="s">
        <v>417</v>
      </c>
      <c r="AU1757" s="235" t="s">
        <v>87</v>
      </c>
      <c r="AV1757" s="13" t="s">
        <v>87</v>
      </c>
      <c r="AW1757" s="13" t="s">
        <v>43</v>
      </c>
      <c r="AX1757" s="13" t="s">
        <v>79</v>
      </c>
      <c r="AY1757" s="235" t="s">
        <v>406</v>
      </c>
    </row>
    <row r="1758" spans="2:65" s="13" customFormat="1" x14ac:dyDescent="0.3">
      <c r="B1758" s="225"/>
      <c r="C1758" s="226"/>
      <c r="D1758" s="215" t="s">
        <v>417</v>
      </c>
      <c r="E1758" s="227" t="s">
        <v>36</v>
      </c>
      <c r="F1758" s="228" t="s">
        <v>2544</v>
      </c>
      <c r="G1758" s="226"/>
      <c r="H1758" s="229">
        <v>54</v>
      </c>
      <c r="I1758" s="230"/>
      <c r="J1758" s="226"/>
      <c r="K1758" s="226"/>
      <c r="L1758" s="231"/>
      <c r="M1758" s="232"/>
      <c r="N1758" s="233"/>
      <c r="O1758" s="233"/>
      <c r="P1758" s="233"/>
      <c r="Q1758" s="233"/>
      <c r="R1758" s="233"/>
      <c r="S1758" s="233"/>
      <c r="T1758" s="234"/>
      <c r="AT1758" s="235" t="s">
        <v>417</v>
      </c>
      <c r="AU1758" s="235" t="s">
        <v>87</v>
      </c>
      <c r="AV1758" s="13" t="s">
        <v>87</v>
      </c>
      <c r="AW1758" s="13" t="s">
        <v>43</v>
      </c>
      <c r="AX1758" s="13" t="s">
        <v>79</v>
      </c>
      <c r="AY1758" s="235" t="s">
        <v>406</v>
      </c>
    </row>
    <row r="1759" spans="2:65" s="12" customFormat="1" x14ac:dyDescent="0.3">
      <c r="B1759" s="213"/>
      <c r="C1759" s="214"/>
      <c r="D1759" s="215" t="s">
        <v>417</v>
      </c>
      <c r="E1759" s="216" t="s">
        <v>36</v>
      </c>
      <c r="F1759" s="217" t="s">
        <v>2545</v>
      </c>
      <c r="G1759" s="214"/>
      <c r="H1759" s="218" t="s">
        <v>36</v>
      </c>
      <c r="I1759" s="219"/>
      <c r="J1759" s="214"/>
      <c r="K1759" s="214"/>
      <c r="L1759" s="220"/>
      <c r="M1759" s="221"/>
      <c r="N1759" s="222"/>
      <c r="O1759" s="222"/>
      <c r="P1759" s="222"/>
      <c r="Q1759" s="222"/>
      <c r="R1759" s="222"/>
      <c r="S1759" s="222"/>
      <c r="T1759" s="223"/>
      <c r="AT1759" s="224" t="s">
        <v>417</v>
      </c>
      <c r="AU1759" s="224" t="s">
        <v>87</v>
      </c>
      <c r="AV1759" s="12" t="s">
        <v>23</v>
      </c>
      <c r="AW1759" s="12" t="s">
        <v>43</v>
      </c>
      <c r="AX1759" s="12" t="s">
        <v>79</v>
      </c>
      <c r="AY1759" s="224" t="s">
        <v>406</v>
      </c>
    </row>
    <row r="1760" spans="2:65" s="13" customFormat="1" x14ac:dyDescent="0.3">
      <c r="B1760" s="225"/>
      <c r="C1760" s="226"/>
      <c r="D1760" s="215" t="s">
        <v>417</v>
      </c>
      <c r="E1760" s="227" t="s">
        <v>36</v>
      </c>
      <c r="F1760" s="228" t="s">
        <v>2546</v>
      </c>
      <c r="G1760" s="226"/>
      <c r="H1760" s="229">
        <v>20.25</v>
      </c>
      <c r="I1760" s="230"/>
      <c r="J1760" s="226"/>
      <c r="K1760" s="226"/>
      <c r="L1760" s="231"/>
      <c r="M1760" s="232"/>
      <c r="N1760" s="233"/>
      <c r="O1760" s="233"/>
      <c r="P1760" s="233"/>
      <c r="Q1760" s="233"/>
      <c r="R1760" s="233"/>
      <c r="S1760" s="233"/>
      <c r="T1760" s="234"/>
      <c r="AT1760" s="235" t="s">
        <v>417</v>
      </c>
      <c r="AU1760" s="235" t="s">
        <v>87</v>
      </c>
      <c r="AV1760" s="13" t="s">
        <v>87</v>
      </c>
      <c r="AW1760" s="13" t="s">
        <v>43</v>
      </c>
      <c r="AX1760" s="13" t="s">
        <v>79</v>
      </c>
      <c r="AY1760" s="235" t="s">
        <v>406</v>
      </c>
    </row>
    <row r="1761" spans="2:65" s="12" customFormat="1" x14ac:dyDescent="0.3">
      <c r="B1761" s="213"/>
      <c r="C1761" s="214"/>
      <c r="D1761" s="215" t="s">
        <v>417</v>
      </c>
      <c r="E1761" s="216" t="s">
        <v>36</v>
      </c>
      <c r="F1761" s="217" t="s">
        <v>2547</v>
      </c>
      <c r="G1761" s="214"/>
      <c r="H1761" s="218" t="s">
        <v>36</v>
      </c>
      <c r="I1761" s="219"/>
      <c r="J1761" s="214"/>
      <c r="K1761" s="214"/>
      <c r="L1761" s="220"/>
      <c r="M1761" s="221"/>
      <c r="N1761" s="222"/>
      <c r="O1761" s="222"/>
      <c r="P1761" s="222"/>
      <c r="Q1761" s="222"/>
      <c r="R1761" s="222"/>
      <c r="S1761" s="222"/>
      <c r="T1761" s="223"/>
      <c r="AT1761" s="224" t="s">
        <v>417</v>
      </c>
      <c r="AU1761" s="224" t="s">
        <v>87</v>
      </c>
      <c r="AV1761" s="12" t="s">
        <v>23</v>
      </c>
      <c r="AW1761" s="12" t="s">
        <v>43</v>
      </c>
      <c r="AX1761" s="12" t="s">
        <v>79</v>
      </c>
      <c r="AY1761" s="224" t="s">
        <v>406</v>
      </c>
    </row>
    <row r="1762" spans="2:65" s="13" customFormat="1" x14ac:dyDescent="0.3">
      <c r="B1762" s="225"/>
      <c r="C1762" s="226"/>
      <c r="D1762" s="215" t="s">
        <v>417</v>
      </c>
      <c r="E1762" s="227" t="s">
        <v>36</v>
      </c>
      <c r="F1762" s="228" t="s">
        <v>2548</v>
      </c>
      <c r="G1762" s="226"/>
      <c r="H1762" s="229">
        <v>81.900000000000006</v>
      </c>
      <c r="I1762" s="230"/>
      <c r="J1762" s="226"/>
      <c r="K1762" s="226"/>
      <c r="L1762" s="231"/>
      <c r="M1762" s="232"/>
      <c r="N1762" s="233"/>
      <c r="O1762" s="233"/>
      <c r="P1762" s="233"/>
      <c r="Q1762" s="233"/>
      <c r="R1762" s="233"/>
      <c r="S1762" s="233"/>
      <c r="T1762" s="234"/>
      <c r="AT1762" s="235" t="s">
        <v>417</v>
      </c>
      <c r="AU1762" s="235" t="s">
        <v>87</v>
      </c>
      <c r="AV1762" s="13" t="s">
        <v>87</v>
      </c>
      <c r="AW1762" s="13" t="s">
        <v>43</v>
      </c>
      <c r="AX1762" s="13" t="s">
        <v>79</v>
      </c>
      <c r="AY1762" s="235" t="s">
        <v>406</v>
      </c>
    </row>
    <row r="1763" spans="2:65" s="13" customFormat="1" x14ac:dyDescent="0.3">
      <c r="B1763" s="225"/>
      <c r="C1763" s="226"/>
      <c r="D1763" s="215" t="s">
        <v>417</v>
      </c>
      <c r="E1763" s="227" t="s">
        <v>36</v>
      </c>
      <c r="F1763" s="228" t="s">
        <v>2549</v>
      </c>
      <c r="G1763" s="226"/>
      <c r="H1763" s="229">
        <v>-17.556999999999999</v>
      </c>
      <c r="I1763" s="230"/>
      <c r="J1763" s="226"/>
      <c r="K1763" s="226"/>
      <c r="L1763" s="231"/>
      <c r="M1763" s="232"/>
      <c r="N1763" s="233"/>
      <c r="O1763" s="233"/>
      <c r="P1763" s="233"/>
      <c r="Q1763" s="233"/>
      <c r="R1763" s="233"/>
      <c r="S1763" s="233"/>
      <c r="T1763" s="234"/>
      <c r="AT1763" s="235" t="s">
        <v>417</v>
      </c>
      <c r="AU1763" s="235" t="s">
        <v>87</v>
      </c>
      <c r="AV1763" s="13" t="s">
        <v>87</v>
      </c>
      <c r="AW1763" s="13" t="s">
        <v>43</v>
      </c>
      <c r="AX1763" s="13" t="s">
        <v>79</v>
      </c>
      <c r="AY1763" s="235" t="s">
        <v>406</v>
      </c>
    </row>
    <row r="1764" spans="2:65" s="13" customFormat="1" x14ac:dyDescent="0.3">
      <c r="B1764" s="225"/>
      <c r="C1764" s="226"/>
      <c r="D1764" s="215" t="s">
        <v>417</v>
      </c>
      <c r="E1764" s="227" t="s">
        <v>36</v>
      </c>
      <c r="F1764" s="228" t="s">
        <v>2550</v>
      </c>
      <c r="G1764" s="226"/>
      <c r="H1764" s="229">
        <v>-3.867</v>
      </c>
      <c r="I1764" s="230"/>
      <c r="J1764" s="226"/>
      <c r="K1764" s="226"/>
      <c r="L1764" s="231"/>
      <c r="M1764" s="232"/>
      <c r="N1764" s="233"/>
      <c r="O1764" s="233"/>
      <c r="P1764" s="233"/>
      <c r="Q1764" s="233"/>
      <c r="R1764" s="233"/>
      <c r="S1764" s="233"/>
      <c r="T1764" s="234"/>
      <c r="AT1764" s="235" t="s">
        <v>417</v>
      </c>
      <c r="AU1764" s="235" t="s">
        <v>87</v>
      </c>
      <c r="AV1764" s="13" t="s">
        <v>87</v>
      </c>
      <c r="AW1764" s="13" t="s">
        <v>43</v>
      </c>
      <c r="AX1764" s="13" t="s">
        <v>79</v>
      </c>
      <c r="AY1764" s="235" t="s">
        <v>406</v>
      </c>
    </row>
    <row r="1765" spans="2:65" s="12" customFormat="1" x14ac:dyDescent="0.3">
      <c r="B1765" s="213"/>
      <c r="C1765" s="214"/>
      <c r="D1765" s="215" t="s">
        <v>417</v>
      </c>
      <c r="E1765" s="216" t="s">
        <v>36</v>
      </c>
      <c r="F1765" s="217" t="s">
        <v>2551</v>
      </c>
      <c r="G1765" s="214"/>
      <c r="H1765" s="218" t="s">
        <v>36</v>
      </c>
      <c r="I1765" s="219"/>
      <c r="J1765" s="214"/>
      <c r="K1765" s="214"/>
      <c r="L1765" s="220"/>
      <c r="M1765" s="221"/>
      <c r="N1765" s="222"/>
      <c r="O1765" s="222"/>
      <c r="P1765" s="222"/>
      <c r="Q1765" s="222"/>
      <c r="R1765" s="222"/>
      <c r="S1765" s="222"/>
      <c r="T1765" s="223"/>
      <c r="AT1765" s="224" t="s">
        <v>417</v>
      </c>
      <c r="AU1765" s="224" t="s">
        <v>87</v>
      </c>
      <c r="AV1765" s="12" t="s">
        <v>23</v>
      </c>
      <c r="AW1765" s="12" t="s">
        <v>43</v>
      </c>
      <c r="AX1765" s="12" t="s">
        <v>79</v>
      </c>
      <c r="AY1765" s="224" t="s">
        <v>406</v>
      </c>
    </row>
    <row r="1766" spans="2:65" s="13" customFormat="1" x14ac:dyDescent="0.3">
      <c r="B1766" s="225"/>
      <c r="C1766" s="226"/>
      <c r="D1766" s="215" t="s">
        <v>417</v>
      </c>
      <c r="E1766" s="227" t="s">
        <v>36</v>
      </c>
      <c r="F1766" s="228" t="s">
        <v>2552</v>
      </c>
      <c r="G1766" s="226"/>
      <c r="H1766" s="229">
        <v>4</v>
      </c>
      <c r="I1766" s="230"/>
      <c r="J1766" s="226"/>
      <c r="K1766" s="226"/>
      <c r="L1766" s="231"/>
      <c r="M1766" s="232"/>
      <c r="N1766" s="233"/>
      <c r="O1766" s="233"/>
      <c r="P1766" s="233"/>
      <c r="Q1766" s="233"/>
      <c r="R1766" s="233"/>
      <c r="S1766" s="233"/>
      <c r="T1766" s="234"/>
      <c r="AT1766" s="235" t="s">
        <v>417</v>
      </c>
      <c r="AU1766" s="235" t="s">
        <v>87</v>
      </c>
      <c r="AV1766" s="13" t="s">
        <v>87</v>
      </c>
      <c r="AW1766" s="13" t="s">
        <v>43</v>
      </c>
      <c r="AX1766" s="13" t="s">
        <v>79</v>
      </c>
      <c r="AY1766" s="235" t="s">
        <v>406</v>
      </c>
    </row>
    <row r="1767" spans="2:65" s="13" customFormat="1" x14ac:dyDescent="0.3">
      <c r="B1767" s="225"/>
      <c r="C1767" s="226"/>
      <c r="D1767" s="215" t="s">
        <v>417</v>
      </c>
      <c r="E1767" s="227" t="s">
        <v>36</v>
      </c>
      <c r="F1767" s="228" t="s">
        <v>2553</v>
      </c>
      <c r="G1767" s="226"/>
      <c r="H1767" s="229">
        <v>-1.143</v>
      </c>
      <c r="I1767" s="230"/>
      <c r="J1767" s="226"/>
      <c r="K1767" s="226"/>
      <c r="L1767" s="231"/>
      <c r="M1767" s="232"/>
      <c r="N1767" s="233"/>
      <c r="O1767" s="233"/>
      <c r="P1767" s="233"/>
      <c r="Q1767" s="233"/>
      <c r="R1767" s="233"/>
      <c r="S1767" s="233"/>
      <c r="T1767" s="234"/>
      <c r="AT1767" s="235" t="s">
        <v>417</v>
      </c>
      <c r="AU1767" s="235" t="s">
        <v>87</v>
      </c>
      <c r="AV1767" s="13" t="s">
        <v>87</v>
      </c>
      <c r="AW1767" s="13" t="s">
        <v>43</v>
      </c>
      <c r="AX1767" s="13" t="s">
        <v>79</v>
      </c>
      <c r="AY1767" s="235" t="s">
        <v>406</v>
      </c>
    </row>
    <row r="1768" spans="2:65" s="12" customFormat="1" x14ac:dyDescent="0.3">
      <c r="B1768" s="213"/>
      <c r="C1768" s="214"/>
      <c r="D1768" s="215" t="s">
        <v>417</v>
      </c>
      <c r="E1768" s="216" t="s">
        <v>36</v>
      </c>
      <c r="F1768" s="217" t="s">
        <v>2554</v>
      </c>
      <c r="G1768" s="214"/>
      <c r="H1768" s="218" t="s">
        <v>36</v>
      </c>
      <c r="I1768" s="219"/>
      <c r="J1768" s="214"/>
      <c r="K1768" s="214"/>
      <c r="L1768" s="220"/>
      <c r="M1768" s="221"/>
      <c r="N1768" s="222"/>
      <c r="O1768" s="222"/>
      <c r="P1768" s="222"/>
      <c r="Q1768" s="222"/>
      <c r="R1768" s="222"/>
      <c r="S1768" s="222"/>
      <c r="T1768" s="223"/>
      <c r="AT1768" s="224" t="s">
        <v>417</v>
      </c>
      <c r="AU1768" s="224" t="s">
        <v>87</v>
      </c>
      <c r="AV1768" s="12" t="s">
        <v>23</v>
      </c>
      <c r="AW1768" s="12" t="s">
        <v>43</v>
      </c>
      <c r="AX1768" s="12" t="s">
        <v>79</v>
      </c>
      <c r="AY1768" s="224" t="s">
        <v>406</v>
      </c>
    </row>
    <row r="1769" spans="2:65" s="13" customFormat="1" x14ac:dyDescent="0.3">
      <c r="B1769" s="225"/>
      <c r="C1769" s="226"/>
      <c r="D1769" s="215" t="s">
        <v>417</v>
      </c>
      <c r="E1769" s="227" t="s">
        <v>36</v>
      </c>
      <c r="F1769" s="228" t="s">
        <v>2555</v>
      </c>
      <c r="G1769" s="226"/>
      <c r="H1769" s="229">
        <v>6</v>
      </c>
      <c r="I1769" s="230"/>
      <c r="J1769" s="226"/>
      <c r="K1769" s="226"/>
      <c r="L1769" s="231"/>
      <c r="M1769" s="232"/>
      <c r="N1769" s="233"/>
      <c r="O1769" s="233"/>
      <c r="P1769" s="233"/>
      <c r="Q1769" s="233"/>
      <c r="R1769" s="233"/>
      <c r="S1769" s="233"/>
      <c r="T1769" s="234"/>
      <c r="AT1769" s="235" t="s">
        <v>417</v>
      </c>
      <c r="AU1769" s="235" t="s">
        <v>87</v>
      </c>
      <c r="AV1769" s="13" t="s">
        <v>87</v>
      </c>
      <c r="AW1769" s="13" t="s">
        <v>43</v>
      </c>
      <c r="AX1769" s="13" t="s">
        <v>79</v>
      </c>
      <c r="AY1769" s="235" t="s">
        <v>406</v>
      </c>
    </row>
    <row r="1770" spans="2:65" s="12" customFormat="1" x14ac:dyDescent="0.3">
      <c r="B1770" s="213"/>
      <c r="C1770" s="214"/>
      <c r="D1770" s="215" t="s">
        <v>417</v>
      </c>
      <c r="E1770" s="216" t="s">
        <v>36</v>
      </c>
      <c r="F1770" s="217" t="s">
        <v>2556</v>
      </c>
      <c r="G1770" s="214"/>
      <c r="H1770" s="218" t="s">
        <v>36</v>
      </c>
      <c r="I1770" s="219"/>
      <c r="J1770" s="214"/>
      <c r="K1770" s="214"/>
      <c r="L1770" s="220"/>
      <c r="M1770" s="221"/>
      <c r="N1770" s="222"/>
      <c r="O1770" s="222"/>
      <c r="P1770" s="222"/>
      <c r="Q1770" s="222"/>
      <c r="R1770" s="222"/>
      <c r="S1770" s="222"/>
      <c r="T1770" s="223"/>
      <c r="AT1770" s="224" t="s">
        <v>417</v>
      </c>
      <c r="AU1770" s="224" t="s">
        <v>87</v>
      </c>
      <c r="AV1770" s="12" t="s">
        <v>23</v>
      </c>
      <c r="AW1770" s="12" t="s">
        <v>43</v>
      </c>
      <c r="AX1770" s="12" t="s">
        <v>79</v>
      </c>
      <c r="AY1770" s="224" t="s">
        <v>406</v>
      </c>
    </row>
    <row r="1771" spans="2:65" s="13" customFormat="1" x14ac:dyDescent="0.3">
      <c r="B1771" s="225"/>
      <c r="C1771" s="226"/>
      <c r="D1771" s="215" t="s">
        <v>417</v>
      </c>
      <c r="E1771" s="227" t="s">
        <v>36</v>
      </c>
      <c r="F1771" s="228" t="s">
        <v>2557</v>
      </c>
      <c r="G1771" s="226"/>
      <c r="H1771" s="229">
        <v>7.5</v>
      </c>
      <c r="I1771" s="230"/>
      <c r="J1771" s="226"/>
      <c r="K1771" s="226"/>
      <c r="L1771" s="231"/>
      <c r="M1771" s="232"/>
      <c r="N1771" s="233"/>
      <c r="O1771" s="233"/>
      <c r="P1771" s="233"/>
      <c r="Q1771" s="233"/>
      <c r="R1771" s="233"/>
      <c r="S1771" s="233"/>
      <c r="T1771" s="234"/>
      <c r="AT1771" s="235" t="s">
        <v>417</v>
      </c>
      <c r="AU1771" s="235" t="s">
        <v>87</v>
      </c>
      <c r="AV1771" s="13" t="s">
        <v>87</v>
      </c>
      <c r="AW1771" s="13" t="s">
        <v>43</v>
      </c>
      <c r="AX1771" s="13" t="s">
        <v>79</v>
      </c>
      <c r="AY1771" s="235" t="s">
        <v>406</v>
      </c>
    </row>
    <row r="1772" spans="2:65" s="12" customFormat="1" x14ac:dyDescent="0.3">
      <c r="B1772" s="213"/>
      <c r="C1772" s="214"/>
      <c r="D1772" s="215" t="s">
        <v>417</v>
      </c>
      <c r="E1772" s="216" t="s">
        <v>36</v>
      </c>
      <c r="F1772" s="217" t="s">
        <v>2558</v>
      </c>
      <c r="G1772" s="214"/>
      <c r="H1772" s="218" t="s">
        <v>36</v>
      </c>
      <c r="I1772" s="219"/>
      <c r="J1772" s="214"/>
      <c r="K1772" s="214"/>
      <c r="L1772" s="220"/>
      <c r="M1772" s="221"/>
      <c r="N1772" s="222"/>
      <c r="O1772" s="222"/>
      <c r="P1772" s="222"/>
      <c r="Q1772" s="222"/>
      <c r="R1772" s="222"/>
      <c r="S1772" s="222"/>
      <c r="T1772" s="223"/>
      <c r="AT1772" s="224" t="s">
        <v>417</v>
      </c>
      <c r="AU1772" s="224" t="s">
        <v>87</v>
      </c>
      <c r="AV1772" s="12" t="s">
        <v>23</v>
      </c>
      <c r="AW1772" s="12" t="s">
        <v>43</v>
      </c>
      <c r="AX1772" s="12" t="s">
        <v>79</v>
      </c>
      <c r="AY1772" s="224" t="s">
        <v>406</v>
      </c>
    </row>
    <row r="1773" spans="2:65" s="13" customFormat="1" x14ac:dyDescent="0.3">
      <c r="B1773" s="225"/>
      <c r="C1773" s="226"/>
      <c r="D1773" s="215" t="s">
        <v>417</v>
      </c>
      <c r="E1773" s="227" t="s">
        <v>36</v>
      </c>
      <c r="F1773" s="228" t="s">
        <v>2559</v>
      </c>
      <c r="G1773" s="226"/>
      <c r="H1773" s="229">
        <v>6.72</v>
      </c>
      <c r="I1773" s="230"/>
      <c r="J1773" s="226"/>
      <c r="K1773" s="226"/>
      <c r="L1773" s="231"/>
      <c r="M1773" s="232"/>
      <c r="N1773" s="233"/>
      <c r="O1773" s="233"/>
      <c r="P1773" s="233"/>
      <c r="Q1773" s="233"/>
      <c r="R1773" s="233"/>
      <c r="S1773" s="233"/>
      <c r="T1773" s="234"/>
      <c r="AT1773" s="235" t="s">
        <v>417</v>
      </c>
      <c r="AU1773" s="235" t="s">
        <v>87</v>
      </c>
      <c r="AV1773" s="13" t="s">
        <v>87</v>
      </c>
      <c r="AW1773" s="13" t="s">
        <v>43</v>
      </c>
      <c r="AX1773" s="13" t="s">
        <v>79</v>
      </c>
      <c r="AY1773" s="235" t="s">
        <v>406</v>
      </c>
    </row>
    <row r="1774" spans="2:65" s="13" customFormat="1" x14ac:dyDescent="0.3">
      <c r="B1774" s="225"/>
      <c r="C1774" s="226"/>
      <c r="D1774" s="215" t="s">
        <v>417</v>
      </c>
      <c r="E1774" s="227" t="s">
        <v>36</v>
      </c>
      <c r="F1774" s="228" t="s">
        <v>2560</v>
      </c>
      <c r="G1774" s="226"/>
      <c r="H1774" s="229">
        <v>2.97</v>
      </c>
      <c r="I1774" s="230"/>
      <c r="J1774" s="226"/>
      <c r="K1774" s="226"/>
      <c r="L1774" s="231"/>
      <c r="M1774" s="232"/>
      <c r="N1774" s="233"/>
      <c r="O1774" s="233"/>
      <c r="P1774" s="233"/>
      <c r="Q1774" s="233"/>
      <c r="R1774" s="233"/>
      <c r="S1774" s="233"/>
      <c r="T1774" s="234"/>
      <c r="AT1774" s="235" t="s">
        <v>417</v>
      </c>
      <c r="AU1774" s="235" t="s">
        <v>87</v>
      </c>
      <c r="AV1774" s="13" t="s">
        <v>87</v>
      </c>
      <c r="AW1774" s="13" t="s">
        <v>43</v>
      </c>
      <c r="AX1774" s="13" t="s">
        <v>79</v>
      </c>
      <c r="AY1774" s="235" t="s">
        <v>406</v>
      </c>
    </row>
    <row r="1775" spans="2:65" s="14" customFormat="1" x14ac:dyDescent="0.3">
      <c r="B1775" s="236"/>
      <c r="C1775" s="237"/>
      <c r="D1775" s="247" t="s">
        <v>417</v>
      </c>
      <c r="E1775" s="248" t="s">
        <v>36</v>
      </c>
      <c r="F1775" s="249" t="s">
        <v>421</v>
      </c>
      <c r="G1775" s="237"/>
      <c r="H1775" s="250">
        <v>487.77300000000002</v>
      </c>
      <c r="I1775" s="241"/>
      <c r="J1775" s="237"/>
      <c r="K1775" s="237"/>
      <c r="L1775" s="242"/>
      <c r="M1775" s="243"/>
      <c r="N1775" s="244"/>
      <c r="O1775" s="244"/>
      <c r="P1775" s="244"/>
      <c r="Q1775" s="244"/>
      <c r="R1775" s="244"/>
      <c r="S1775" s="244"/>
      <c r="T1775" s="245"/>
      <c r="AT1775" s="246" t="s">
        <v>417</v>
      </c>
      <c r="AU1775" s="246" t="s">
        <v>87</v>
      </c>
      <c r="AV1775" s="14" t="s">
        <v>415</v>
      </c>
      <c r="AW1775" s="14" t="s">
        <v>43</v>
      </c>
      <c r="AX1775" s="14" t="s">
        <v>23</v>
      </c>
      <c r="AY1775" s="246" t="s">
        <v>406</v>
      </c>
    </row>
    <row r="1776" spans="2:65" s="1" customFormat="1" ht="22.5" customHeight="1" x14ac:dyDescent="0.3">
      <c r="B1776" s="37"/>
      <c r="C1776" s="201" t="s">
        <v>2561</v>
      </c>
      <c r="D1776" s="201" t="s">
        <v>410</v>
      </c>
      <c r="E1776" s="202" t="s">
        <v>2389</v>
      </c>
      <c r="F1776" s="203" t="s">
        <v>2390</v>
      </c>
      <c r="G1776" s="204" t="s">
        <v>466</v>
      </c>
      <c r="H1776" s="205">
        <v>171.916</v>
      </c>
      <c r="I1776" s="206"/>
      <c r="J1776" s="207">
        <f>ROUND(I1776*H1776,2)</f>
        <v>0</v>
      </c>
      <c r="K1776" s="203" t="s">
        <v>414</v>
      </c>
      <c r="L1776" s="57"/>
      <c r="M1776" s="208" t="s">
        <v>36</v>
      </c>
      <c r="N1776" s="209" t="s">
        <v>50</v>
      </c>
      <c r="O1776" s="38"/>
      <c r="P1776" s="210">
        <f>O1776*H1776</f>
        <v>0</v>
      </c>
      <c r="Q1776" s="210">
        <v>3.5400000000000002E-3</v>
      </c>
      <c r="R1776" s="210">
        <f>Q1776*H1776</f>
        <v>0.60858264000000006</v>
      </c>
      <c r="S1776" s="210">
        <v>0</v>
      </c>
      <c r="T1776" s="211">
        <f>S1776*H1776</f>
        <v>0</v>
      </c>
      <c r="AR1776" s="19" t="s">
        <v>415</v>
      </c>
      <c r="AT1776" s="19" t="s">
        <v>410</v>
      </c>
      <c r="AU1776" s="19" t="s">
        <v>87</v>
      </c>
      <c r="AY1776" s="19" t="s">
        <v>406</v>
      </c>
      <c r="BE1776" s="212">
        <f>IF(N1776="základní",J1776,0)</f>
        <v>0</v>
      </c>
      <c r="BF1776" s="212">
        <f>IF(N1776="snížená",J1776,0)</f>
        <v>0</v>
      </c>
      <c r="BG1776" s="212">
        <f>IF(N1776="zákl. přenesená",J1776,0)</f>
        <v>0</v>
      </c>
      <c r="BH1776" s="212">
        <f>IF(N1776="sníž. přenesená",J1776,0)</f>
        <v>0</v>
      </c>
      <c r="BI1776" s="212">
        <f>IF(N1776="nulová",J1776,0)</f>
        <v>0</v>
      </c>
      <c r="BJ1776" s="19" t="s">
        <v>23</v>
      </c>
      <c r="BK1776" s="212">
        <f>ROUND(I1776*H1776,2)</f>
        <v>0</v>
      </c>
      <c r="BL1776" s="19" t="s">
        <v>415</v>
      </c>
      <c r="BM1776" s="19" t="s">
        <v>2562</v>
      </c>
    </row>
    <row r="1777" spans="2:65" s="12" customFormat="1" x14ac:dyDescent="0.3">
      <c r="B1777" s="213"/>
      <c r="C1777" s="214"/>
      <c r="D1777" s="215" t="s">
        <v>417</v>
      </c>
      <c r="E1777" s="216" t="s">
        <v>36</v>
      </c>
      <c r="F1777" s="217" t="s">
        <v>1200</v>
      </c>
      <c r="G1777" s="214"/>
      <c r="H1777" s="218" t="s">
        <v>36</v>
      </c>
      <c r="I1777" s="219"/>
      <c r="J1777" s="214"/>
      <c r="K1777" s="214"/>
      <c r="L1777" s="220"/>
      <c r="M1777" s="221"/>
      <c r="N1777" s="222"/>
      <c r="O1777" s="222"/>
      <c r="P1777" s="222"/>
      <c r="Q1777" s="222"/>
      <c r="R1777" s="222"/>
      <c r="S1777" s="222"/>
      <c r="T1777" s="223"/>
      <c r="AT1777" s="224" t="s">
        <v>417</v>
      </c>
      <c r="AU1777" s="224" t="s">
        <v>87</v>
      </c>
      <c r="AV1777" s="12" t="s">
        <v>23</v>
      </c>
      <c r="AW1777" s="12" t="s">
        <v>43</v>
      </c>
      <c r="AX1777" s="12" t="s">
        <v>79</v>
      </c>
      <c r="AY1777" s="224" t="s">
        <v>406</v>
      </c>
    </row>
    <row r="1778" spans="2:65" s="13" customFormat="1" x14ac:dyDescent="0.3">
      <c r="B1778" s="225"/>
      <c r="C1778" s="226"/>
      <c r="D1778" s="215" t="s">
        <v>417</v>
      </c>
      <c r="E1778" s="227" t="s">
        <v>36</v>
      </c>
      <c r="F1778" s="228" t="s">
        <v>2563</v>
      </c>
      <c r="G1778" s="226"/>
      <c r="H1778" s="229">
        <v>68.400000000000006</v>
      </c>
      <c r="I1778" s="230"/>
      <c r="J1778" s="226"/>
      <c r="K1778" s="226"/>
      <c r="L1778" s="231"/>
      <c r="M1778" s="232"/>
      <c r="N1778" s="233"/>
      <c r="O1778" s="233"/>
      <c r="P1778" s="233"/>
      <c r="Q1778" s="233"/>
      <c r="R1778" s="233"/>
      <c r="S1778" s="233"/>
      <c r="T1778" s="234"/>
      <c r="AT1778" s="235" t="s">
        <v>417</v>
      </c>
      <c r="AU1778" s="235" t="s">
        <v>87</v>
      </c>
      <c r="AV1778" s="13" t="s">
        <v>87</v>
      </c>
      <c r="AW1778" s="13" t="s">
        <v>43</v>
      </c>
      <c r="AX1778" s="13" t="s">
        <v>79</v>
      </c>
      <c r="AY1778" s="235" t="s">
        <v>406</v>
      </c>
    </row>
    <row r="1779" spans="2:65" s="12" customFormat="1" x14ac:dyDescent="0.3">
      <c r="B1779" s="213"/>
      <c r="C1779" s="214"/>
      <c r="D1779" s="215" t="s">
        <v>417</v>
      </c>
      <c r="E1779" s="216" t="s">
        <v>36</v>
      </c>
      <c r="F1779" s="217" t="s">
        <v>2545</v>
      </c>
      <c r="G1779" s="214"/>
      <c r="H1779" s="218" t="s">
        <v>36</v>
      </c>
      <c r="I1779" s="219"/>
      <c r="J1779" s="214"/>
      <c r="K1779" s="214"/>
      <c r="L1779" s="220"/>
      <c r="M1779" s="221"/>
      <c r="N1779" s="222"/>
      <c r="O1779" s="222"/>
      <c r="P1779" s="222"/>
      <c r="Q1779" s="222"/>
      <c r="R1779" s="222"/>
      <c r="S1779" s="222"/>
      <c r="T1779" s="223"/>
      <c r="AT1779" s="224" t="s">
        <v>417</v>
      </c>
      <c r="AU1779" s="224" t="s">
        <v>87</v>
      </c>
      <c r="AV1779" s="12" t="s">
        <v>23</v>
      </c>
      <c r="AW1779" s="12" t="s">
        <v>43</v>
      </c>
      <c r="AX1779" s="12" t="s">
        <v>79</v>
      </c>
      <c r="AY1779" s="224" t="s">
        <v>406</v>
      </c>
    </row>
    <row r="1780" spans="2:65" s="13" customFormat="1" x14ac:dyDescent="0.3">
      <c r="B1780" s="225"/>
      <c r="C1780" s="226"/>
      <c r="D1780" s="215" t="s">
        <v>417</v>
      </c>
      <c r="E1780" s="227" t="s">
        <v>36</v>
      </c>
      <c r="F1780" s="228" t="s">
        <v>2564</v>
      </c>
      <c r="G1780" s="226"/>
      <c r="H1780" s="229">
        <v>4.2</v>
      </c>
      <c r="I1780" s="230"/>
      <c r="J1780" s="226"/>
      <c r="K1780" s="226"/>
      <c r="L1780" s="231"/>
      <c r="M1780" s="232"/>
      <c r="N1780" s="233"/>
      <c r="O1780" s="233"/>
      <c r="P1780" s="233"/>
      <c r="Q1780" s="233"/>
      <c r="R1780" s="233"/>
      <c r="S1780" s="233"/>
      <c r="T1780" s="234"/>
      <c r="AT1780" s="235" t="s">
        <v>417</v>
      </c>
      <c r="AU1780" s="235" t="s">
        <v>87</v>
      </c>
      <c r="AV1780" s="13" t="s">
        <v>87</v>
      </c>
      <c r="AW1780" s="13" t="s">
        <v>43</v>
      </c>
      <c r="AX1780" s="13" t="s">
        <v>79</v>
      </c>
      <c r="AY1780" s="235" t="s">
        <v>406</v>
      </c>
    </row>
    <row r="1781" spans="2:65" s="12" customFormat="1" x14ac:dyDescent="0.3">
      <c r="B1781" s="213"/>
      <c r="C1781" s="214"/>
      <c r="D1781" s="215" t="s">
        <v>417</v>
      </c>
      <c r="E1781" s="216" t="s">
        <v>36</v>
      </c>
      <c r="F1781" s="217" t="s">
        <v>2547</v>
      </c>
      <c r="G1781" s="214"/>
      <c r="H1781" s="218" t="s">
        <v>36</v>
      </c>
      <c r="I1781" s="219"/>
      <c r="J1781" s="214"/>
      <c r="K1781" s="214"/>
      <c r="L1781" s="220"/>
      <c r="M1781" s="221"/>
      <c r="N1781" s="222"/>
      <c r="O1781" s="222"/>
      <c r="P1781" s="222"/>
      <c r="Q1781" s="222"/>
      <c r="R1781" s="222"/>
      <c r="S1781" s="222"/>
      <c r="T1781" s="223"/>
      <c r="AT1781" s="224" t="s">
        <v>417</v>
      </c>
      <c r="AU1781" s="224" t="s">
        <v>87</v>
      </c>
      <c r="AV1781" s="12" t="s">
        <v>23</v>
      </c>
      <c r="AW1781" s="12" t="s">
        <v>43</v>
      </c>
      <c r="AX1781" s="12" t="s">
        <v>79</v>
      </c>
      <c r="AY1781" s="224" t="s">
        <v>406</v>
      </c>
    </row>
    <row r="1782" spans="2:65" s="13" customFormat="1" x14ac:dyDescent="0.3">
      <c r="B1782" s="225"/>
      <c r="C1782" s="226"/>
      <c r="D1782" s="215" t="s">
        <v>417</v>
      </c>
      <c r="E1782" s="227" t="s">
        <v>36</v>
      </c>
      <c r="F1782" s="228" t="s">
        <v>2565</v>
      </c>
      <c r="G1782" s="226"/>
      <c r="H1782" s="229">
        <v>77.599999999999994</v>
      </c>
      <c r="I1782" s="230"/>
      <c r="J1782" s="226"/>
      <c r="K1782" s="226"/>
      <c r="L1782" s="231"/>
      <c r="M1782" s="232"/>
      <c r="N1782" s="233"/>
      <c r="O1782" s="233"/>
      <c r="P1782" s="233"/>
      <c r="Q1782" s="233"/>
      <c r="R1782" s="233"/>
      <c r="S1782" s="233"/>
      <c r="T1782" s="234"/>
      <c r="AT1782" s="235" t="s">
        <v>417</v>
      </c>
      <c r="AU1782" s="235" t="s">
        <v>87</v>
      </c>
      <c r="AV1782" s="13" t="s">
        <v>87</v>
      </c>
      <c r="AW1782" s="13" t="s">
        <v>43</v>
      </c>
      <c r="AX1782" s="13" t="s">
        <v>79</v>
      </c>
      <c r="AY1782" s="235" t="s">
        <v>406</v>
      </c>
    </row>
    <row r="1783" spans="2:65" s="13" customFormat="1" x14ac:dyDescent="0.3">
      <c r="B1783" s="225"/>
      <c r="C1783" s="226"/>
      <c r="D1783" s="215" t="s">
        <v>417</v>
      </c>
      <c r="E1783" s="227" t="s">
        <v>36</v>
      </c>
      <c r="F1783" s="228" t="s">
        <v>2566</v>
      </c>
      <c r="G1783" s="226"/>
      <c r="H1783" s="229">
        <v>16.283000000000001</v>
      </c>
      <c r="I1783" s="230"/>
      <c r="J1783" s="226"/>
      <c r="K1783" s="226"/>
      <c r="L1783" s="231"/>
      <c r="M1783" s="232"/>
      <c r="N1783" s="233"/>
      <c r="O1783" s="233"/>
      <c r="P1783" s="233"/>
      <c r="Q1783" s="233"/>
      <c r="R1783" s="233"/>
      <c r="S1783" s="233"/>
      <c r="T1783" s="234"/>
      <c r="AT1783" s="235" t="s">
        <v>417</v>
      </c>
      <c r="AU1783" s="235" t="s">
        <v>87</v>
      </c>
      <c r="AV1783" s="13" t="s">
        <v>87</v>
      </c>
      <c r="AW1783" s="13" t="s">
        <v>43</v>
      </c>
      <c r="AX1783" s="13" t="s">
        <v>79</v>
      </c>
      <c r="AY1783" s="235" t="s">
        <v>406</v>
      </c>
    </row>
    <row r="1784" spans="2:65" s="13" customFormat="1" x14ac:dyDescent="0.3">
      <c r="B1784" s="225"/>
      <c r="C1784" s="226"/>
      <c r="D1784" s="215" t="s">
        <v>417</v>
      </c>
      <c r="E1784" s="227" t="s">
        <v>36</v>
      </c>
      <c r="F1784" s="228" t="s">
        <v>2567</v>
      </c>
      <c r="G1784" s="226"/>
      <c r="H1784" s="229">
        <v>0.32</v>
      </c>
      <c r="I1784" s="230"/>
      <c r="J1784" s="226"/>
      <c r="K1784" s="226"/>
      <c r="L1784" s="231"/>
      <c r="M1784" s="232"/>
      <c r="N1784" s="233"/>
      <c r="O1784" s="233"/>
      <c r="P1784" s="233"/>
      <c r="Q1784" s="233"/>
      <c r="R1784" s="233"/>
      <c r="S1784" s="233"/>
      <c r="T1784" s="234"/>
      <c r="AT1784" s="235" t="s">
        <v>417</v>
      </c>
      <c r="AU1784" s="235" t="s">
        <v>87</v>
      </c>
      <c r="AV1784" s="13" t="s">
        <v>87</v>
      </c>
      <c r="AW1784" s="13" t="s">
        <v>43</v>
      </c>
      <c r="AX1784" s="13" t="s">
        <v>79</v>
      </c>
      <c r="AY1784" s="235" t="s">
        <v>406</v>
      </c>
    </row>
    <row r="1785" spans="2:65" s="12" customFormat="1" x14ac:dyDescent="0.3">
      <c r="B1785" s="213"/>
      <c r="C1785" s="214"/>
      <c r="D1785" s="215" t="s">
        <v>417</v>
      </c>
      <c r="E1785" s="216" t="s">
        <v>36</v>
      </c>
      <c r="F1785" s="217" t="s">
        <v>2551</v>
      </c>
      <c r="G1785" s="214"/>
      <c r="H1785" s="218" t="s">
        <v>36</v>
      </c>
      <c r="I1785" s="219"/>
      <c r="J1785" s="214"/>
      <c r="K1785" s="214"/>
      <c r="L1785" s="220"/>
      <c r="M1785" s="221"/>
      <c r="N1785" s="222"/>
      <c r="O1785" s="222"/>
      <c r="P1785" s="222"/>
      <c r="Q1785" s="222"/>
      <c r="R1785" s="222"/>
      <c r="S1785" s="222"/>
      <c r="T1785" s="223"/>
      <c r="AT1785" s="224" t="s">
        <v>417</v>
      </c>
      <c r="AU1785" s="224" t="s">
        <v>87</v>
      </c>
      <c r="AV1785" s="12" t="s">
        <v>23</v>
      </c>
      <c r="AW1785" s="12" t="s">
        <v>43</v>
      </c>
      <c r="AX1785" s="12" t="s">
        <v>79</v>
      </c>
      <c r="AY1785" s="224" t="s">
        <v>406</v>
      </c>
    </row>
    <row r="1786" spans="2:65" s="13" customFormat="1" x14ac:dyDescent="0.3">
      <c r="B1786" s="225"/>
      <c r="C1786" s="226"/>
      <c r="D1786" s="215" t="s">
        <v>417</v>
      </c>
      <c r="E1786" s="227" t="s">
        <v>36</v>
      </c>
      <c r="F1786" s="228" t="s">
        <v>2568</v>
      </c>
      <c r="G1786" s="226"/>
      <c r="H1786" s="229">
        <v>4.1130000000000004</v>
      </c>
      <c r="I1786" s="230"/>
      <c r="J1786" s="226"/>
      <c r="K1786" s="226"/>
      <c r="L1786" s="231"/>
      <c r="M1786" s="232"/>
      <c r="N1786" s="233"/>
      <c r="O1786" s="233"/>
      <c r="P1786" s="233"/>
      <c r="Q1786" s="233"/>
      <c r="R1786" s="233"/>
      <c r="S1786" s="233"/>
      <c r="T1786" s="234"/>
      <c r="AT1786" s="235" t="s">
        <v>417</v>
      </c>
      <c r="AU1786" s="235" t="s">
        <v>87</v>
      </c>
      <c r="AV1786" s="13" t="s">
        <v>87</v>
      </c>
      <c r="AW1786" s="13" t="s">
        <v>43</v>
      </c>
      <c r="AX1786" s="13" t="s">
        <v>79</v>
      </c>
      <c r="AY1786" s="235" t="s">
        <v>406</v>
      </c>
    </row>
    <row r="1787" spans="2:65" s="12" customFormat="1" x14ac:dyDescent="0.3">
      <c r="B1787" s="213"/>
      <c r="C1787" s="214"/>
      <c r="D1787" s="215" t="s">
        <v>417</v>
      </c>
      <c r="E1787" s="216" t="s">
        <v>36</v>
      </c>
      <c r="F1787" s="217" t="s">
        <v>2558</v>
      </c>
      <c r="G1787" s="214"/>
      <c r="H1787" s="218" t="s">
        <v>36</v>
      </c>
      <c r="I1787" s="219"/>
      <c r="J1787" s="214"/>
      <c r="K1787" s="214"/>
      <c r="L1787" s="220"/>
      <c r="M1787" s="221"/>
      <c r="N1787" s="222"/>
      <c r="O1787" s="222"/>
      <c r="P1787" s="222"/>
      <c r="Q1787" s="222"/>
      <c r="R1787" s="222"/>
      <c r="S1787" s="222"/>
      <c r="T1787" s="223"/>
      <c r="AT1787" s="224" t="s">
        <v>417</v>
      </c>
      <c r="AU1787" s="224" t="s">
        <v>87</v>
      </c>
      <c r="AV1787" s="12" t="s">
        <v>23</v>
      </c>
      <c r="AW1787" s="12" t="s">
        <v>43</v>
      </c>
      <c r="AX1787" s="12" t="s">
        <v>79</v>
      </c>
      <c r="AY1787" s="224" t="s">
        <v>406</v>
      </c>
    </row>
    <row r="1788" spans="2:65" s="13" customFormat="1" x14ac:dyDescent="0.3">
      <c r="B1788" s="225"/>
      <c r="C1788" s="226"/>
      <c r="D1788" s="215" t="s">
        <v>417</v>
      </c>
      <c r="E1788" s="227" t="s">
        <v>36</v>
      </c>
      <c r="F1788" s="228" t="s">
        <v>2569</v>
      </c>
      <c r="G1788" s="226"/>
      <c r="H1788" s="229">
        <v>1</v>
      </c>
      <c r="I1788" s="230"/>
      <c r="J1788" s="226"/>
      <c r="K1788" s="226"/>
      <c r="L1788" s="231"/>
      <c r="M1788" s="232"/>
      <c r="N1788" s="233"/>
      <c r="O1788" s="233"/>
      <c r="P1788" s="233"/>
      <c r="Q1788" s="233"/>
      <c r="R1788" s="233"/>
      <c r="S1788" s="233"/>
      <c r="T1788" s="234"/>
      <c r="AT1788" s="235" t="s">
        <v>417</v>
      </c>
      <c r="AU1788" s="235" t="s">
        <v>87</v>
      </c>
      <c r="AV1788" s="13" t="s">
        <v>87</v>
      </c>
      <c r="AW1788" s="13" t="s">
        <v>43</v>
      </c>
      <c r="AX1788" s="13" t="s">
        <v>79</v>
      </c>
      <c r="AY1788" s="235" t="s">
        <v>406</v>
      </c>
    </row>
    <row r="1789" spans="2:65" s="14" customFormat="1" x14ac:dyDescent="0.3">
      <c r="B1789" s="236"/>
      <c r="C1789" s="237"/>
      <c r="D1789" s="247" t="s">
        <v>417</v>
      </c>
      <c r="E1789" s="248" t="s">
        <v>36</v>
      </c>
      <c r="F1789" s="249" t="s">
        <v>421</v>
      </c>
      <c r="G1789" s="237"/>
      <c r="H1789" s="250">
        <v>171.916</v>
      </c>
      <c r="I1789" s="241"/>
      <c r="J1789" s="237"/>
      <c r="K1789" s="237"/>
      <c r="L1789" s="242"/>
      <c r="M1789" s="243"/>
      <c r="N1789" s="244"/>
      <c r="O1789" s="244"/>
      <c r="P1789" s="244"/>
      <c r="Q1789" s="244"/>
      <c r="R1789" s="244"/>
      <c r="S1789" s="244"/>
      <c r="T1789" s="245"/>
      <c r="AT1789" s="246" t="s">
        <v>417</v>
      </c>
      <c r="AU1789" s="246" t="s">
        <v>87</v>
      </c>
      <c r="AV1789" s="14" t="s">
        <v>415</v>
      </c>
      <c r="AW1789" s="14" t="s">
        <v>43</v>
      </c>
      <c r="AX1789" s="14" t="s">
        <v>23</v>
      </c>
      <c r="AY1789" s="246" t="s">
        <v>406</v>
      </c>
    </row>
    <row r="1790" spans="2:65" s="1" customFormat="1" ht="22.5" customHeight="1" x14ac:dyDescent="0.3">
      <c r="B1790" s="37"/>
      <c r="C1790" s="201" t="s">
        <v>2570</v>
      </c>
      <c r="D1790" s="201" t="s">
        <v>410</v>
      </c>
      <c r="E1790" s="202" t="s">
        <v>2571</v>
      </c>
      <c r="F1790" s="203" t="s">
        <v>2572</v>
      </c>
      <c r="G1790" s="204" t="s">
        <v>501</v>
      </c>
      <c r="H1790" s="205">
        <v>4.7869999999999999</v>
      </c>
      <c r="I1790" s="206"/>
      <c r="J1790" s="207">
        <f>ROUND(I1790*H1790,2)</f>
        <v>0</v>
      </c>
      <c r="K1790" s="203" t="s">
        <v>36</v>
      </c>
      <c r="L1790" s="57"/>
      <c r="M1790" s="208" t="s">
        <v>36</v>
      </c>
      <c r="N1790" s="209" t="s">
        <v>50</v>
      </c>
      <c r="O1790" s="38"/>
      <c r="P1790" s="210">
        <f>O1790*H1790</f>
        <v>0</v>
      </c>
      <c r="Q1790" s="210">
        <v>1.0038400000000001</v>
      </c>
      <c r="R1790" s="210">
        <f>Q1790*H1790</f>
        <v>4.8053820800000002</v>
      </c>
      <c r="S1790" s="210">
        <v>0</v>
      </c>
      <c r="T1790" s="211">
        <f>S1790*H1790</f>
        <v>0</v>
      </c>
      <c r="AR1790" s="19" t="s">
        <v>415</v>
      </c>
      <c r="AT1790" s="19" t="s">
        <v>410</v>
      </c>
      <c r="AU1790" s="19" t="s">
        <v>87</v>
      </c>
      <c r="AY1790" s="19" t="s">
        <v>406</v>
      </c>
      <c r="BE1790" s="212">
        <f>IF(N1790="základní",J1790,0)</f>
        <v>0</v>
      </c>
      <c r="BF1790" s="212">
        <f>IF(N1790="snížená",J1790,0)</f>
        <v>0</v>
      </c>
      <c r="BG1790" s="212">
        <f>IF(N1790="zákl. přenesená",J1790,0)</f>
        <v>0</v>
      </c>
      <c r="BH1790" s="212">
        <f>IF(N1790="sníž. přenesená",J1790,0)</f>
        <v>0</v>
      </c>
      <c r="BI1790" s="212">
        <f>IF(N1790="nulová",J1790,0)</f>
        <v>0</v>
      </c>
      <c r="BJ1790" s="19" t="s">
        <v>23</v>
      </c>
      <c r="BK1790" s="212">
        <f>ROUND(I1790*H1790,2)</f>
        <v>0</v>
      </c>
      <c r="BL1790" s="19" t="s">
        <v>415</v>
      </c>
      <c r="BM1790" s="19" t="s">
        <v>2573</v>
      </c>
    </row>
    <row r="1791" spans="2:65" s="12" customFormat="1" x14ac:dyDescent="0.3">
      <c r="B1791" s="213"/>
      <c r="C1791" s="214"/>
      <c r="D1791" s="215" t="s">
        <v>417</v>
      </c>
      <c r="E1791" s="216" t="s">
        <v>36</v>
      </c>
      <c r="F1791" s="217" t="s">
        <v>1200</v>
      </c>
      <c r="G1791" s="214"/>
      <c r="H1791" s="218" t="s">
        <v>36</v>
      </c>
      <c r="I1791" s="219"/>
      <c r="J1791" s="214"/>
      <c r="K1791" s="214"/>
      <c r="L1791" s="220"/>
      <c r="M1791" s="221"/>
      <c r="N1791" s="222"/>
      <c r="O1791" s="222"/>
      <c r="P1791" s="222"/>
      <c r="Q1791" s="222"/>
      <c r="R1791" s="222"/>
      <c r="S1791" s="222"/>
      <c r="T1791" s="223"/>
      <c r="AT1791" s="224" t="s">
        <v>417</v>
      </c>
      <c r="AU1791" s="224" t="s">
        <v>87</v>
      </c>
      <c r="AV1791" s="12" t="s">
        <v>23</v>
      </c>
      <c r="AW1791" s="12" t="s">
        <v>43</v>
      </c>
      <c r="AX1791" s="12" t="s">
        <v>79</v>
      </c>
      <c r="AY1791" s="224" t="s">
        <v>406</v>
      </c>
    </row>
    <row r="1792" spans="2:65" s="13" customFormat="1" x14ac:dyDescent="0.3">
      <c r="B1792" s="225"/>
      <c r="C1792" s="226"/>
      <c r="D1792" s="215" t="s">
        <v>417</v>
      </c>
      <c r="E1792" s="227" t="s">
        <v>36</v>
      </c>
      <c r="F1792" s="228" t="s">
        <v>2574</v>
      </c>
      <c r="G1792" s="226"/>
      <c r="H1792" s="229">
        <v>4.3959999999999999</v>
      </c>
      <c r="I1792" s="230"/>
      <c r="J1792" s="226"/>
      <c r="K1792" s="226"/>
      <c r="L1792" s="231"/>
      <c r="M1792" s="232"/>
      <c r="N1792" s="233"/>
      <c r="O1792" s="233"/>
      <c r="P1792" s="233"/>
      <c r="Q1792" s="233"/>
      <c r="R1792" s="233"/>
      <c r="S1792" s="233"/>
      <c r="T1792" s="234"/>
      <c r="AT1792" s="235" t="s">
        <v>417</v>
      </c>
      <c r="AU1792" s="235" t="s">
        <v>87</v>
      </c>
      <c r="AV1792" s="13" t="s">
        <v>87</v>
      </c>
      <c r="AW1792" s="13" t="s">
        <v>43</v>
      </c>
      <c r="AX1792" s="13" t="s">
        <v>79</v>
      </c>
      <c r="AY1792" s="235" t="s">
        <v>406</v>
      </c>
    </row>
    <row r="1793" spans="2:65" s="12" customFormat="1" x14ac:dyDescent="0.3">
      <c r="B1793" s="213"/>
      <c r="C1793" s="214"/>
      <c r="D1793" s="215" t="s">
        <v>417</v>
      </c>
      <c r="E1793" s="216" t="s">
        <v>36</v>
      </c>
      <c r="F1793" s="217" t="s">
        <v>2545</v>
      </c>
      <c r="G1793" s="214"/>
      <c r="H1793" s="218" t="s">
        <v>36</v>
      </c>
      <c r="I1793" s="219"/>
      <c r="J1793" s="214"/>
      <c r="K1793" s="214"/>
      <c r="L1793" s="220"/>
      <c r="M1793" s="221"/>
      <c r="N1793" s="222"/>
      <c r="O1793" s="222"/>
      <c r="P1793" s="222"/>
      <c r="Q1793" s="222"/>
      <c r="R1793" s="222"/>
      <c r="S1793" s="222"/>
      <c r="T1793" s="223"/>
      <c r="AT1793" s="224" t="s">
        <v>417</v>
      </c>
      <c r="AU1793" s="224" t="s">
        <v>87</v>
      </c>
      <c r="AV1793" s="12" t="s">
        <v>23</v>
      </c>
      <c r="AW1793" s="12" t="s">
        <v>43</v>
      </c>
      <c r="AX1793" s="12" t="s">
        <v>79</v>
      </c>
      <c r="AY1793" s="224" t="s">
        <v>406</v>
      </c>
    </row>
    <row r="1794" spans="2:65" s="13" customFormat="1" x14ac:dyDescent="0.3">
      <c r="B1794" s="225"/>
      <c r="C1794" s="226"/>
      <c r="D1794" s="215" t="s">
        <v>417</v>
      </c>
      <c r="E1794" s="227" t="s">
        <v>36</v>
      </c>
      <c r="F1794" s="228" t="s">
        <v>2575</v>
      </c>
      <c r="G1794" s="226"/>
      <c r="H1794" s="229">
        <v>0.12</v>
      </c>
      <c r="I1794" s="230"/>
      <c r="J1794" s="226"/>
      <c r="K1794" s="226"/>
      <c r="L1794" s="231"/>
      <c r="M1794" s="232"/>
      <c r="N1794" s="233"/>
      <c r="O1794" s="233"/>
      <c r="P1794" s="233"/>
      <c r="Q1794" s="233"/>
      <c r="R1794" s="233"/>
      <c r="S1794" s="233"/>
      <c r="T1794" s="234"/>
      <c r="AT1794" s="235" t="s">
        <v>417</v>
      </c>
      <c r="AU1794" s="235" t="s">
        <v>87</v>
      </c>
      <c r="AV1794" s="13" t="s">
        <v>87</v>
      </c>
      <c r="AW1794" s="13" t="s">
        <v>43</v>
      </c>
      <c r="AX1794" s="13" t="s">
        <v>79</v>
      </c>
      <c r="AY1794" s="235" t="s">
        <v>406</v>
      </c>
    </row>
    <row r="1795" spans="2:65" s="12" customFormat="1" x14ac:dyDescent="0.3">
      <c r="B1795" s="213"/>
      <c r="C1795" s="214"/>
      <c r="D1795" s="215" t="s">
        <v>417</v>
      </c>
      <c r="E1795" s="216" t="s">
        <v>36</v>
      </c>
      <c r="F1795" s="217" t="s">
        <v>2554</v>
      </c>
      <c r="G1795" s="214"/>
      <c r="H1795" s="218" t="s">
        <v>36</v>
      </c>
      <c r="I1795" s="219"/>
      <c r="J1795" s="214"/>
      <c r="K1795" s="214"/>
      <c r="L1795" s="220"/>
      <c r="M1795" s="221"/>
      <c r="N1795" s="222"/>
      <c r="O1795" s="222"/>
      <c r="P1795" s="222"/>
      <c r="Q1795" s="222"/>
      <c r="R1795" s="222"/>
      <c r="S1795" s="222"/>
      <c r="T1795" s="223"/>
      <c r="AT1795" s="224" t="s">
        <v>417</v>
      </c>
      <c r="AU1795" s="224" t="s">
        <v>87</v>
      </c>
      <c r="AV1795" s="12" t="s">
        <v>23</v>
      </c>
      <c r="AW1795" s="12" t="s">
        <v>43</v>
      </c>
      <c r="AX1795" s="12" t="s">
        <v>79</v>
      </c>
      <c r="AY1795" s="224" t="s">
        <v>406</v>
      </c>
    </row>
    <row r="1796" spans="2:65" s="13" customFormat="1" x14ac:dyDescent="0.3">
      <c r="B1796" s="225"/>
      <c r="C1796" s="226"/>
      <c r="D1796" s="215" t="s">
        <v>417</v>
      </c>
      <c r="E1796" s="227" t="s">
        <v>36</v>
      </c>
      <c r="F1796" s="228" t="s">
        <v>2576</v>
      </c>
      <c r="G1796" s="226"/>
      <c r="H1796" s="229">
        <v>5.2999999999999999E-2</v>
      </c>
      <c r="I1796" s="230"/>
      <c r="J1796" s="226"/>
      <c r="K1796" s="226"/>
      <c r="L1796" s="231"/>
      <c r="M1796" s="232"/>
      <c r="N1796" s="233"/>
      <c r="O1796" s="233"/>
      <c r="P1796" s="233"/>
      <c r="Q1796" s="233"/>
      <c r="R1796" s="233"/>
      <c r="S1796" s="233"/>
      <c r="T1796" s="234"/>
      <c r="AT1796" s="235" t="s">
        <v>417</v>
      </c>
      <c r="AU1796" s="235" t="s">
        <v>87</v>
      </c>
      <c r="AV1796" s="13" t="s">
        <v>87</v>
      </c>
      <c r="AW1796" s="13" t="s">
        <v>43</v>
      </c>
      <c r="AX1796" s="13" t="s">
        <v>79</v>
      </c>
      <c r="AY1796" s="235" t="s">
        <v>406</v>
      </c>
    </row>
    <row r="1797" spans="2:65" s="12" customFormat="1" x14ac:dyDescent="0.3">
      <c r="B1797" s="213"/>
      <c r="C1797" s="214"/>
      <c r="D1797" s="215" t="s">
        <v>417</v>
      </c>
      <c r="E1797" s="216" t="s">
        <v>36</v>
      </c>
      <c r="F1797" s="217" t="s">
        <v>2556</v>
      </c>
      <c r="G1797" s="214"/>
      <c r="H1797" s="218" t="s">
        <v>36</v>
      </c>
      <c r="I1797" s="219"/>
      <c r="J1797" s="214"/>
      <c r="K1797" s="214"/>
      <c r="L1797" s="220"/>
      <c r="M1797" s="221"/>
      <c r="N1797" s="222"/>
      <c r="O1797" s="222"/>
      <c r="P1797" s="222"/>
      <c r="Q1797" s="222"/>
      <c r="R1797" s="222"/>
      <c r="S1797" s="222"/>
      <c r="T1797" s="223"/>
      <c r="AT1797" s="224" t="s">
        <v>417</v>
      </c>
      <c r="AU1797" s="224" t="s">
        <v>87</v>
      </c>
      <c r="AV1797" s="12" t="s">
        <v>23</v>
      </c>
      <c r="AW1797" s="12" t="s">
        <v>43</v>
      </c>
      <c r="AX1797" s="12" t="s">
        <v>79</v>
      </c>
      <c r="AY1797" s="224" t="s">
        <v>406</v>
      </c>
    </row>
    <row r="1798" spans="2:65" s="13" customFormat="1" x14ac:dyDescent="0.3">
      <c r="B1798" s="225"/>
      <c r="C1798" s="226"/>
      <c r="D1798" s="215" t="s">
        <v>417</v>
      </c>
      <c r="E1798" s="227" t="s">
        <v>36</v>
      </c>
      <c r="F1798" s="228" t="s">
        <v>2577</v>
      </c>
      <c r="G1798" s="226"/>
      <c r="H1798" s="229">
        <v>0.111</v>
      </c>
      <c r="I1798" s="230"/>
      <c r="J1798" s="226"/>
      <c r="K1798" s="226"/>
      <c r="L1798" s="231"/>
      <c r="M1798" s="232"/>
      <c r="N1798" s="233"/>
      <c r="O1798" s="233"/>
      <c r="P1798" s="233"/>
      <c r="Q1798" s="233"/>
      <c r="R1798" s="233"/>
      <c r="S1798" s="233"/>
      <c r="T1798" s="234"/>
      <c r="AT1798" s="235" t="s">
        <v>417</v>
      </c>
      <c r="AU1798" s="235" t="s">
        <v>87</v>
      </c>
      <c r="AV1798" s="13" t="s">
        <v>87</v>
      </c>
      <c r="AW1798" s="13" t="s">
        <v>43</v>
      </c>
      <c r="AX1798" s="13" t="s">
        <v>79</v>
      </c>
      <c r="AY1798" s="235" t="s">
        <v>406</v>
      </c>
    </row>
    <row r="1799" spans="2:65" s="12" customFormat="1" x14ac:dyDescent="0.3">
      <c r="B1799" s="213"/>
      <c r="C1799" s="214"/>
      <c r="D1799" s="215" t="s">
        <v>417</v>
      </c>
      <c r="E1799" s="216" t="s">
        <v>36</v>
      </c>
      <c r="F1799" s="217" t="s">
        <v>2558</v>
      </c>
      <c r="G1799" s="214"/>
      <c r="H1799" s="218" t="s">
        <v>36</v>
      </c>
      <c r="I1799" s="219"/>
      <c r="J1799" s="214"/>
      <c r="K1799" s="214"/>
      <c r="L1799" s="220"/>
      <c r="M1799" s="221"/>
      <c r="N1799" s="222"/>
      <c r="O1799" s="222"/>
      <c r="P1799" s="222"/>
      <c r="Q1799" s="222"/>
      <c r="R1799" s="222"/>
      <c r="S1799" s="222"/>
      <c r="T1799" s="223"/>
      <c r="AT1799" s="224" t="s">
        <v>417</v>
      </c>
      <c r="AU1799" s="224" t="s">
        <v>87</v>
      </c>
      <c r="AV1799" s="12" t="s">
        <v>23</v>
      </c>
      <c r="AW1799" s="12" t="s">
        <v>43</v>
      </c>
      <c r="AX1799" s="12" t="s">
        <v>79</v>
      </c>
      <c r="AY1799" s="224" t="s">
        <v>406</v>
      </c>
    </row>
    <row r="1800" spans="2:65" s="13" customFormat="1" x14ac:dyDescent="0.3">
      <c r="B1800" s="225"/>
      <c r="C1800" s="226"/>
      <c r="D1800" s="215" t="s">
        <v>417</v>
      </c>
      <c r="E1800" s="227" t="s">
        <v>36</v>
      </c>
      <c r="F1800" s="228" t="s">
        <v>2578</v>
      </c>
      <c r="G1800" s="226"/>
      <c r="H1800" s="229">
        <v>6.7000000000000004E-2</v>
      </c>
      <c r="I1800" s="230"/>
      <c r="J1800" s="226"/>
      <c r="K1800" s="226"/>
      <c r="L1800" s="231"/>
      <c r="M1800" s="232"/>
      <c r="N1800" s="233"/>
      <c r="O1800" s="233"/>
      <c r="P1800" s="233"/>
      <c r="Q1800" s="233"/>
      <c r="R1800" s="233"/>
      <c r="S1800" s="233"/>
      <c r="T1800" s="234"/>
      <c r="AT1800" s="235" t="s">
        <v>417</v>
      </c>
      <c r="AU1800" s="235" t="s">
        <v>87</v>
      </c>
      <c r="AV1800" s="13" t="s">
        <v>87</v>
      </c>
      <c r="AW1800" s="13" t="s">
        <v>43</v>
      </c>
      <c r="AX1800" s="13" t="s">
        <v>79</v>
      </c>
      <c r="AY1800" s="235" t="s">
        <v>406</v>
      </c>
    </row>
    <row r="1801" spans="2:65" s="13" customFormat="1" x14ac:dyDescent="0.3">
      <c r="B1801" s="225"/>
      <c r="C1801" s="226"/>
      <c r="D1801" s="215" t="s">
        <v>417</v>
      </c>
      <c r="E1801" s="227" t="s">
        <v>36</v>
      </c>
      <c r="F1801" s="228" t="s">
        <v>2579</v>
      </c>
      <c r="G1801" s="226"/>
      <c r="H1801" s="229">
        <v>0.04</v>
      </c>
      <c r="I1801" s="230"/>
      <c r="J1801" s="226"/>
      <c r="K1801" s="226"/>
      <c r="L1801" s="231"/>
      <c r="M1801" s="232"/>
      <c r="N1801" s="233"/>
      <c r="O1801" s="233"/>
      <c r="P1801" s="233"/>
      <c r="Q1801" s="233"/>
      <c r="R1801" s="233"/>
      <c r="S1801" s="233"/>
      <c r="T1801" s="234"/>
      <c r="AT1801" s="235" t="s">
        <v>417</v>
      </c>
      <c r="AU1801" s="235" t="s">
        <v>87</v>
      </c>
      <c r="AV1801" s="13" t="s">
        <v>87</v>
      </c>
      <c r="AW1801" s="13" t="s">
        <v>43</v>
      </c>
      <c r="AX1801" s="13" t="s">
        <v>79</v>
      </c>
      <c r="AY1801" s="235" t="s">
        <v>406</v>
      </c>
    </row>
    <row r="1802" spans="2:65" s="14" customFormat="1" x14ac:dyDescent="0.3">
      <c r="B1802" s="236"/>
      <c r="C1802" s="237"/>
      <c r="D1802" s="247" t="s">
        <v>417</v>
      </c>
      <c r="E1802" s="248" t="s">
        <v>36</v>
      </c>
      <c r="F1802" s="249" t="s">
        <v>421</v>
      </c>
      <c r="G1802" s="237"/>
      <c r="H1802" s="250">
        <v>4.7869999999999999</v>
      </c>
      <c r="I1802" s="241"/>
      <c r="J1802" s="237"/>
      <c r="K1802" s="237"/>
      <c r="L1802" s="242"/>
      <c r="M1802" s="243"/>
      <c r="N1802" s="244"/>
      <c r="O1802" s="244"/>
      <c r="P1802" s="244"/>
      <c r="Q1802" s="244"/>
      <c r="R1802" s="244"/>
      <c r="S1802" s="244"/>
      <c r="T1802" s="245"/>
      <c r="AT1802" s="246" t="s">
        <v>417</v>
      </c>
      <c r="AU1802" s="246" t="s">
        <v>87</v>
      </c>
      <c r="AV1802" s="14" t="s">
        <v>415</v>
      </c>
      <c r="AW1802" s="14" t="s">
        <v>43</v>
      </c>
      <c r="AX1802" s="14" t="s">
        <v>23</v>
      </c>
      <c r="AY1802" s="246" t="s">
        <v>406</v>
      </c>
    </row>
    <row r="1803" spans="2:65" s="1" customFormat="1" ht="22.5" customHeight="1" x14ac:dyDescent="0.3">
      <c r="B1803" s="37"/>
      <c r="C1803" s="201" t="s">
        <v>2580</v>
      </c>
      <c r="D1803" s="201" t="s">
        <v>410</v>
      </c>
      <c r="E1803" s="202" t="s">
        <v>1821</v>
      </c>
      <c r="F1803" s="203" t="s">
        <v>1822</v>
      </c>
      <c r="G1803" s="204" t="s">
        <v>596</v>
      </c>
      <c r="H1803" s="205">
        <v>117.3</v>
      </c>
      <c r="I1803" s="206"/>
      <c r="J1803" s="207">
        <f>ROUND(I1803*H1803,2)</f>
        <v>0</v>
      </c>
      <c r="K1803" s="203" t="s">
        <v>36</v>
      </c>
      <c r="L1803" s="57"/>
      <c r="M1803" s="208" t="s">
        <v>36</v>
      </c>
      <c r="N1803" s="209" t="s">
        <v>50</v>
      </c>
      <c r="O1803" s="38"/>
      <c r="P1803" s="210">
        <f>O1803*H1803</f>
        <v>0</v>
      </c>
      <c r="Q1803" s="210">
        <v>3.2000000000000003E-4</v>
      </c>
      <c r="R1803" s="210">
        <f>Q1803*H1803</f>
        <v>3.7536E-2</v>
      </c>
      <c r="S1803" s="210">
        <v>0</v>
      </c>
      <c r="T1803" s="211">
        <f>S1803*H1803</f>
        <v>0</v>
      </c>
      <c r="AR1803" s="19" t="s">
        <v>415</v>
      </c>
      <c r="AT1803" s="19" t="s">
        <v>410</v>
      </c>
      <c r="AU1803" s="19" t="s">
        <v>87</v>
      </c>
      <c r="AY1803" s="19" t="s">
        <v>406</v>
      </c>
      <c r="BE1803" s="212">
        <f>IF(N1803="základní",J1803,0)</f>
        <v>0</v>
      </c>
      <c r="BF1803" s="212">
        <f>IF(N1803="snížená",J1803,0)</f>
        <v>0</v>
      </c>
      <c r="BG1803" s="212">
        <f>IF(N1803="zákl. přenesená",J1803,0)</f>
        <v>0</v>
      </c>
      <c r="BH1803" s="212">
        <f>IF(N1803="sníž. přenesená",J1803,0)</f>
        <v>0</v>
      </c>
      <c r="BI1803" s="212">
        <f>IF(N1803="nulová",J1803,0)</f>
        <v>0</v>
      </c>
      <c r="BJ1803" s="19" t="s">
        <v>23</v>
      </c>
      <c r="BK1803" s="212">
        <f>ROUND(I1803*H1803,2)</f>
        <v>0</v>
      </c>
      <c r="BL1803" s="19" t="s">
        <v>415</v>
      </c>
      <c r="BM1803" s="19" t="s">
        <v>2581</v>
      </c>
    </row>
    <row r="1804" spans="2:65" s="12" customFormat="1" x14ac:dyDescent="0.3">
      <c r="B1804" s="213"/>
      <c r="C1804" s="214"/>
      <c r="D1804" s="215" t="s">
        <v>417</v>
      </c>
      <c r="E1804" s="216" t="s">
        <v>36</v>
      </c>
      <c r="F1804" s="217" t="s">
        <v>1200</v>
      </c>
      <c r="G1804" s="214"/>
      <c r="H1804" s="218" t="s">
        <v>36</v>
      </c>
      <c r="I1804" s="219"/>
      <c r="J1804" s="214"/>
      <c r="K1804" s="214"/>
      <c r="L1804" s="220"/>
      <c r="M1804" s="221"/>
      <c r="N1804" s="222"/>
      <c r="O1804" s="222"/>
      <c r="P1804" s="222"/>
      <c r="Q1804" s="222"/>
      <c r="R1804" s="222"/>
      <c r="S1804" s="222"/>
      <c r="T1804" s="223"/>
      <c r="AT1804" s="224" t="s">
        <v>417</v>
      </c>
      <c r="AU1804" s="224" t="s">
        <v>87</v>
      </c>
      <c r="AV1804" s="12" t="s">
        <v>23</v>
      </c>
      <c r="AW1804" s="12" t="s">
        <v>43</v>
      </c>
      <c r="AX1804" s="12" t="s">
        <v>79</v>
      </c>
      <c r="AY1804" s="224" t="s">
        <v>406</v>
      </c>
    </row>
    <row r="1805" spans="2:65" s="13" customFormat="1" x14ac:dyDescent="0.3">
      <c r="B1805" s="225"/>
      <c r="C1805" s="226"/>
      <c r="D1805" s="215" t="s">
        <v>417</v>
      </c>
      <c r="E1805" s="227" t="s">
        <v>36</v>
      </c>
      <c r="F1805" s="228" t="s">
        <v>2582</v>
      </c>
      <c r="G1805" s="226"/>
      <c r="H1805" s="229">
        <v>47</v>
      </c>
      <c r="I1805" s="230"/>
      <c r="J1805" s="226"/>
      <c r="K1805" s="226"/>
      <c r="L1805" s="231"/>
      <c r="M1805" s="232"/>
      <c r="N1805" s="233"/>
      <c r="O1805" s="233"/>
      <c r="P1805" s="233"/>
      <c r="Q1805" s="233"/>
      <c r="R1805" s="233"/>
      <c r="S1805" s="233"/>
      <c r="T1805" s="234"/>
      <c r="AT1805" s="235" t="s">
        <v>417</v>
      </c>
      <c r="AU1805" s="235" t="s">
        <v>87</v>
      </c>
      <c r="AV1805" s="13" t="s">
        <v>87</v>
      </c>
      <c r="AW1805" s="13" t="s">
        <v>43</v>
      </c>
      <c r="AX1805" s="13" t="s">
        <v>79</v>
      </c>
      <c r="AY1805" s="235" t="s">
        <v>406</v>
      </c>
    </row>
    <row r="1806" spans="2:65" s="12" customFormat="1" x14ac:dyDescent="0.3">
      <c r="B1806" s="213"/>
      <c r="C1806" s="214"/>
      <c r="D1806" s="215" t="s">
        <v>417</v>
      </c>
      <c r="E1806" s="216" t="s">
        <v>36</v>
      </c>
      <c r="F1806" s="217" t="s">
        <v>2583</v>
      </c>
      <c r="G1806" s="214"/>
      <c r="H1806" s="218" t="s">
        <v>36</v>
      </c>
      <c r="I1806" s="219"/>
      <c r="J1806" s="214"/>
      <c r="K1806" s="214"/>
      <c r="L1806" s="220"/>
      <c r="M1806" s="221"/>
      <c r="N1806" s="222"/>
      <c r="O1806" s="222"/>
      <c r="P1806" s="222"/>
      <c r="Q1806" s="222"/>
      <c r="R1806" s="222"/>
      <c r="S1806" s="222"/>
      <c r="T1806" s="223"/>
      <c r="AT1806" s="224" t="s">
        <v>417</v>
      </c>
      <c r="AU1806" s="224" t="s">
        <v>87</v>
      </c>
      <c r="AV1806" s="12" t="s">
        <v>23</v>
      </c>
      <c r="AW1806" s="12" t="s">
        <v>43</v>
      </c>
      <c r="AX1806" s="12" t="s">
        <v>79</v>
      </c>
      <c r="AY1806" s="224" t="s">
        <v>406</v>
      </c>
    </row>
    <row r="1807" spans="2:65" s="13" customFormat="1" x14ac:dyDescent="0.3">
      <c r="B1807" s="225"/>
      <c r="C1807" s="226"/>
      <c r="D1807" s="215" t="s">
        <v>417</v>
      </c>
      <c r="E1807" s="227" t="s">
        <v>36</v>
      </c>
      <c r="F1807" s="228" t="s">
        <v>2584</v>
      </c>
      <c r="G1807" s="226"/>
      <c r="H1807" s="229">
        <v>70.3</v>
      </c>
      <c r="I1807" s="230"/>
      <c r="J1807" s="226"/>
      <c r="K1807" s="226"/>
      <c r="L1807" s="231"/>
      <c r="M1807" s="232"/>
      <c r="N1807" s="233"/>
      <c r="O1807" s="233"/>
      <c r="P1807" s="233"/>
      <c r="Q1807" s="233"/>
      <c r="R1807" s="233"/>
      <c r="S1807" s="233"/>
      <c r="T1807" s="234"/>
      <c r="AT1807" s="235" t="s">
        <v>417</v>
      </c>
      <c r="AU1807" s="235" t="s">
        <v>87</v>
      </c>
      <c r="AV1807" s="13" t="s">
        <v>87</v>
      </c>
      <c r="AW1807" s="13" t="s">
        <v>43</v>
      </c>
      <c r="AX1807" s="13" t="s">
        <v>79</v>
      </c>
      <c r="AY1807" s="235" t="s">
        <v>406</v>
      </c>
    </row>
    <row r="1808" spans="2:65" s="14" customFormat="1" x14ac:dyDescent="0.3">
      <c r="B1808" s="236"/>
      <c r="C1808" s="237"/>
      <c r="D1808" s="247" t="s">
        <v>417</v>
      </c>
      <c r="E1808" s="248" t="s">
        <v>36</v>
      </c>
      <c r="F1808" s="249" t="s">
        <v>421</v>
      </c>
      <c r="G1808" s="237"/>
      <c r="H1808" s="250">
        <v>117.3</v>
      </c>
      <c r="I1808" s="241"/>
      <c r="J1808" s="237"/>
      <c r="K1808" s="237"/>
      <c r="L1808" s="242"/>
      <c r="M1808" s="243"/>
      <c r="N1808" s="244"/>
      <c r="O1808" s="244"/>
      <c r="P1808" s="244"/>
      <c r="Q1808" s="244"/>
      <c r="R1808" s="244"/>
      <c r="S1808" s="244"/>
      <c r="T1808" s="245"/>
      <c r="AT1808" s="246" t="s">
        <v>417</v>
      </c>
      <c r="AU1808" s="246" t="s">
        <v>87</v>
      </c>
      <c r="AV1808" s="14" t="s">
        <v>415</v>
      </c>
      <c r="AW1808" s="14" t="s">
        <v>43</v>
      </c>
      <c r="AX1808" s="14" t="s">
        <v>23</v>
      </c>
      <c r="AY1808" s="246" t="s">
        <v>406</v>
      </c>
    </row>
    <row r="1809" spans="2:65" s="1" customFormat="1" ht="22.5" customHeight="1" x14ac:dyDescent="0.3">
      <c r="B1809" s="37"/>
      <c r="C1809" s="201" t="s">
        <v>2585</v>
      </c>
      <c r="D1809" s="201" t="s">
        <v>410</v>
      </c>
      <c r="E1809" s="202" t="s">
        <v>2586</v>
      </c>
      <c r="F1809" s="203" t="s">
        <v>2587</v>
      </c>
      <c r="G1809" s="204" t="s">
        <v>1363</v>
      </c>
      <c r="H1809" s="205">
        <v>6</v>
      </c>
      <c r="I1809" s="206"/>
      <c r="J1809" s="207">
        <f>ROUND(I1809*H1809,2)</f>
        <v>0</v>
      </c>
      <c r="K1809" s="203" t="s">
        <v>36</v>
      </c>
      <c r="L1809" s="57"/>
      <c r="M1809" s="208" t="s">
        <v>36</v>
      </c>
      <c r="N1809" s="209" t="s">
        <v>50</v>
      </c>
      <c r="O1809" s="38"/>
      <c r="P1809" s="210">
        <f>O1809*H1809</f>
        <v>0</v>
      </c>
      <c r="Q1809" s="210">
        <v>0.14099999999999999</v>
      </c>
      <c r="R1809" s="210">
        <f>Q1809*H1809</f>
        <v>0.84599999999999986</v>
      </c>
      <c r="S1809" s="210">
        <v>0</v>
      </c>
      <c r="T1809" s="211">
        <f>S1809*H1809</f>
        <v>0</v>
      </c>
      <c r="AR1809" s="19" t="s">
        <v>415</v>
      </c>
      <c r="AT1809" s="19" t="s">
        <v>410</v>
      </c>
      <c r="AU1809" s="19" t="s">
        <v>87</v>
      </c>
      <c r="AY1809" s="19" t="s">
        <v>406</v>
      </c>
      <c r="BE1809" s="212">
        <f>IF(N1809="základní",J1809,0)</f>
        <v>0</v>
      </c>
      <c r="BF1809" s="212">
        <f>IF(N1809="snížená",J1809,0)</f>
        <v>0</v>
      </c>
      <c r="BG1809" s="212">
        <f>IF(N1809="zákl. přenesená",J1809,0)</f>
        <v>0</v>
      </c>
      <c r="BH1809" s="212">
        <f>IF(N1809="sníž. přenesená",J1809,0)</f>
        <v>0</v>
      </c>
      <c r="BI1809" s="212">
        <f>IF(N1809="nulová",J1809,0)</f>
        <v>0</v>
      </c>
      <c r="BJ1809" s="19" t="s">
        <v>23</v>
      </c>
      <c r="BK1809" s="212">
        <f>ROUND(I1809*H1809,2)</f>
        <v>0</v>
      </c>
      <c r="BL1809" s="19" t="s">
        <v>415</v>
      </c>
      <c r="BM1809" s="19" t="s">
        <v>2588</v>
      </c>
    </row>
    <row r="1810" spans="2:65" s="1" customFormat="1" ht="22.5" customHeight="1" x14ac:dyDescent="0.3">
      <c r="B1810" s="37"/>
      <c r="C1810" s="201" t="s">
        <v>2589</v>
      </c>
      <c r="D1810" s="201" t="s">
        <v>410</v>
      </c>
      <c r="E1810" s="202" t="s">
        <v>2590</v>
      </c>
      <c r="F1810" s="203" t="s">
        <v>2591</v>
      </c>
      <c r="G1810" s="204" t="s">
        <v>1363</v>
      </c>
      <c r="H1810" s="205">
        <v>1</v>
      </c>
      <c r="I1810" s="206"/>
      <c r="J1810" s="207">
        <f>ROUND(I1810*H1810,2)</f>
        <v>0</v>
      </c>
      <c r="K1810" s="203" t="s">
        <v>36</v>
      </c>
      <c r="L1810" s="57"/>
      <c r="M1810" s="208" t="s">
        <v>36</v>
      </c>
      <c r="N1810" s="209" t="s">
        <v>50</v>
      </c>
      <c r="O1810" s="38"/>
      <c r="P1810" s="210">
        <f>O1810*H1810</f>
        <v>0</v>
      </c>
      <c r="Q1810" s="210">
        <v>0.73699999999999999</v>
      </c>
      <c r="R1810" s="210">
        <f>Q1810*H1810</f>
        <v>0.73699999999999999</v>
      </c>
      <c r="S1810" s="210">
        <v>0</v>
      </c>
      <c r="T1810" s="211">
        <f>S1810*H1810</f>
        <v>0</v>
      </c>
      <c r="AR1810" s="19" t="s">
        <v>415</v>
      </c>
      <c r="AT1810" s="19" t="s">
        <v>410</v>
      </c>
      <c r="AU1810" s="19" t="s">
        <v>87</v>
      </c>
      <c r="AY1810" s="19" t="s">
        <v>406</v>
      </c>
      <c r="BE1810" s="212">
        <f>IF(N1810="základní",J1810,0)</f>
        <v>0</v>
      </c>
      <c r="BF1810" s="212">
        <f>IF(N1810="snížená",J1810,0)</f>
        <v>0</v>
      </c>
      <c r="BG1810" s="212">
        <f>IF(N1810="zákl. přenesená",J1810,0)</f>
        <v>0</v>
      </c>
      <c r="BH1810" s="212">
        <f>IF(N1810="sníž. přenesená",J1810,0)</f>
        <v>0</v>
      </c>
      <c r="BI1810" s="212">
        <f>IF(N1810="nulová",J1810,0)</f>
        <v>0</v>
      </c>
      <c r="BJ1810" s="19" t="s">
        <v>23</v>
      </c>
      <c r="BK1810" s="212">
        <f>ROUND(I1810*H1810,2)</f>
        <v>0</v>
      </c>
      <c r="BL1810" s="19" t="s">
        <v>415</v>
      </c>
      <c r="BM1810" s="19" t="s">
        <v>2592</v>
      </c>
    </row>
    <row r="1811" spans="2:65" s="1" customFormat="1" ht="22.5" customHeight="1" x14ac:dyDescent="0.3">
      <c r="B1811" s="37"/>
      <c r="C1811" s="201" t="s">
        <v>2593</v>
      </c>
      <c r="D1811" s="201" t="s">
        <v>410</v>
      </c>
      <c r="E1811" s="202" t="s">
        <v>2442</v>
      </c>
      <c r="F1811" s="203" t="s">
        <v>2443</v>
      </c>
      <c r="G1811" s="204" t="s">
        <v>1363</v>
      </c>
      <c r="H1811" s="205">
        <v>57</v>
      </c>
      <c r="I1811" s="206"/>
      <c r="J1811" s="207">
        <f>ROUND(I1811*H1811,2)</f>
        <v>0</v>
      </c>
      <c r="K1811" s="203" t="s">
        <v>414</v>
      </c>
      <c r="L1811" s="57"/>
      <c r="M1811" s="208" t="s">
        <v>36</v>
      </c>
      <c r="N1811" s="209" t="s">
        <v>50</v>
      </c>
      <c r="O1811" s="38"/>
      <c r="P1811" s="210">
        <f>O1811*H1811</f>
        <v>0</v>
      </c>
      <c r="Q1811" s="210">
        <v>9.1800000000000007E-3</v>
      </c>
      <c r="R1811" s="210">
        <f>Q1811*H1811</f>
        <v>0.52326000000000006</v>
      </c>
      <c r="S1811" s="210">
        <v>0</v>
      </c>
      <c r="T1811" s="211">
        <f>S1811*H1811</f>
        <v>0</v>
      </c>
      <c r="AR1811" s="19" t="s">
        <v>415</v>
      </c>
      <c r="AT1811" s="19" t="s">
        <v>410</v>
      </c>
      <c r="AU1811" s="19" t="s">
        <v>87</v>
      </c>
      <c r="AY1811" s="19" t="s">
        <v>406</v>
      </c>
      <c r="BE1811" s="212">
        <f>IF(N1811="základní",J1811,0)</f>
        <v>0</v>
      </c>
      <c r="BF1811" s="212">
        <f>IF(N1811="snížená",J1811,0)</f>
        <v>0</v>
      </c>
      <c r="BG1811" s="212">
        <f>IF(N1811="zákl. přenesená",J1811,0)</f>
        <v>0</v>
      </c>
      <c r="BH1811" s="212">
        <f>IF(N1811="sníž. přenesená",J1811,0)</f>
        <v>0</v>
      </c>
      <c r="BI1811" s="212">
        <f>IF(N1811="nulová",J1811,0)</f>
        <v>0</v>
      </c>
      <c r="BJ1811" s="19" t="s">
        <v>23</v>
      </c>
      <c r="BK1811" s="212">
        <f>ROUND(I1811*H1811,2)</f>
        <v>0</v>
      </c>
      <c r="BL1811" s="19" t="s">
        <v>415</v>
      </c>
      <c r="BM1811" s="19" t="s">
        <v>2594</v>
      </c>
    </row>
    <row r="1812" spans="2:65" s="13" customFormat="1" x14ac:dyDescent="0.3">
      <c r="B1812" s="225"/>
      <c r="C1812" s="226"/>
      <c r="D1812" s="247" t="s">
        <v>417</v>
      </c>
      <c r="E1812" s="251" t="s">
        <v>36</v>
      </c>
      <c r="F1812" s="252" t="s">
        <v>2595</v>
      </c>
      <c r="G1812" s="226"/>
      <c r="H1812" s="253">
        <v>57</v>
      </c>
      <c r="I1812" s="230"/>
      <c r="J1812" s="226"/>
      <c r="K1812" s="226"/>
      <c r="L1812" s="231"/>
      <c r="M1812" s="232"/>
      <c r="N1812" s="233"/>
      <c r="O1812" s="233"/>
      <c r="P1812" s="233"/>
      <c r="Q1812" s="233"/>
      <c r="R1812" s="233"/>
      <c r="S1812" s="233"/>
      <c r="T1812" s="234"/>
      <c r="AT1812" s="235" t="s">
        <v>417</v>
      </c>
      <c r="AU1812" s="235" t="s">
        <v>87</v>
      </c>
      <c r="AV1812" s="13" t="s">
        <v>87</v>
      </c>
      <c r="AW1812" s="13" t="s">
        <v>43</v>
      </c>
      <c r="AX1812" s="13" t="s">
        <v>23</v>
      </c>
      <c r="AY1812" s="235" t="s">
        <v>406</v>
      </c>
    </row>
    <row r="1813" spans="2:65" s="1" customFormat="1" ht="22.5" customHeight="1" x14ac:dyDescent="0.3">
      <c r="B1813" s="37"/>
      <c r="C1813" s="268" t="s">
        <v>2596</v>
      </c>
      <c r="D1813" s="268" t="s">
        <v>533</v>
      </c>
      <c r="E1813" s="269" t="s">
        <v>2447</v>
      </c>
      <c r="F1813" s="270" t="s">
        <v>2448</v>
      </c>
      <c r="G1813" s="271" t="s">
        <v>1363</v>
      </c>
      <c r="H1813" s="272">
        <v>19.190000000000001</v>
      </c>
      <c r="I1813" s="273"/>
      <c r="J1813" s="274">
        <f>ROUND(I1813*H1813,2)</f>
        <v>0</v>
      </c>
      <c r="K1813" s="270" t="s">
        <v>414</v>
      </c>
      <c r="L1813" s="275"/>
      <c r="M1813" s="276" t="s">
        <v>36</v>
      </c>
      <c r="N1813" s="277" t="s">
        <v>50</v>
      </c>
      <c r="O1813" s="38"/>
      <c r="P1813" s="210">
        <f>O1813*H1813</f>
        <v>0</v>
      </c>
      <c r="Q1813" s="210">
        <v>0.25</v>
      </c>
      <c r="R1813" s="210">
        <f>Q1813*H1813</f>
        <v>4.7975000000000003</v>
      </c>
      <c r="S1813" s="210">
        <v>0</v>
      </c>
      <c r="T1813" s="211">
        <f>S1813*H1813</f>
        <v>0</v>
      </c>
      <c r="AR1813" s="19" t="s">
        <v>457</v>
      </c>
      <c r="AT1813" s="19" t="s">
        <v>533</v>
      </c>
      <c r="AU1813" s="19" t="s">
        <v>87</v>
      </c>
      <c r="AY1813" s="19" t="s">
        <v>406</v>
      </c>
      <c r="BE1813" s="212">
        <f>IF(N1813="základní",J1813,0)</f>
        <v>0</v>
      </c>
      <c r="BF1813" s="212">
        <f>IF(N1813="snížená",J1813,0)</f>
        <v>0</v>
      </c>
      <c r="BG1813" s="212">
        <f>IF(N1813="zákl. přenesená",J1813,0)</f>
        <v>0</v>
      </c>
      <c r="BH1813" s="212">
        <f>IF(N1813="sníž. přenesená",J1813,0)</f>
        <v>0</v>
      </c>
      <c r="BI1813" s="212">
        <f>IF(N1813="nulová",J1813,0)</f>
        <v>0</v>
      </c>
      <c r="BJ1813" s="19" t="s">
        <v>23</v>
      </c>
      <c r="BK1813" s="212">
        <f>ROUND(I1813*H1813,2)</f>
        <v>0</v>
      </c>
      <c r="BL1813" s="19" t="s">
        <v>415</v>
      </c>
      <c r="BM1813" s="19" t="s">
        <v>2597</v>
      </c>
    </row>
    <row r="1814" spans="2:65" s="13" customFormat="1" x14ac:dyDescent="0.3">
      <c r="B1814" s="225"/>
      <c r="C1814" s="226"/>
      <c r="D1814" s="247" t="s">
        <v>417</v>
      </c>
      <c r="E1814" s="226"/>
      <c r="F1814" s="252" t="s">
        <v>2598</v>
      </c>
      <c r="G1814" s="226"/>
      <c r="H1814" s="253">
        <v>19.190000000000001</v>
      </c>
      <c r="I1814" s="230"/>
      <c r="J1814" s="226"/>
      <c r="K1814" s="226"/>
      <c r="L1814" s="231"/>
      <c r="M1814" s="232"/>
      <c r="N1814" s="233"/>
      <c r="O1814" s="233"/>
      <c r="P1814" s="233"/>
      <c r="Q1814" s="233"/>
      <c r="R1814" s="233"/>
      <c r="S1814" s="233"/>
      <c r="T1814" s="234"/>
      <c r="AT1814" s="235" t="s">
        <v>417</v>
      </c>
      <c r="AU1814" s="235" t="s">
        <v>87</v>
      </c>
      <c r="AV1814" s="13" t="s">
        <v>87</v>
      </c>
      <c r="AW1814" s="13" t="s">
        <v>4</v>
      </c>
      <c r="AX1814" s="13" t="s">
        <v>23</v>
      </c>
      <c r="AY1814" s="235" t="s">
        <v>406</v>
      </c>
    </row>
    <row r="1815" spans="2:65" s="1" customFormat="1" ht="22.5" customHeight="1" x14ac:dyDescent="0.3">
      <c r="B1815" s="37"/>
      <c r="C1815" s="268" t="s">
        <v>2599</v>
      </c>
      <c r="D1815" s="268" t="s">
        <v>533</v>
      </c>
      <c r="E1815" s="269" t="s">
        <v>2451</v>
      </c>
      <c r="F1815" s="270" t="s">
        <v>2452</v>
      </c>
      <c r="G1815" s="271" t="s">
        <v>1363</v>
      </c>
      <c r="H1815" s="272">
        <v>19.190000000000001</v>
      </c>
      <c r="I1815" s="273"/>
      <c r="J1815" s="274">
        <f>ROUND(I1815*H1815,2)</f>
        <v>0</v>
      </c>
      <c r="K1815" s="270" t="s">
        <v>414</v>
      </c>
      <c r="L1815" s="275"/>
      <c r="M1815" s="276" t="s">
        <v>36</v>
      </c>
      <c r="N1815" s="277" t="s">
        <v>50</v>
      </c>
      <c r="O1815" s="38"/>
      <c r="P1815" s="210">
        <f>O1815*H1815</f>
        <v>0</v>
      </c>
      <c r="Q1815" s="210">
        <v>0.5</v>
      </c>
      <c r="R1815" s="210">
        <f>Q1815*H1815</f>
        <v>9.5950000000000006</v>
      </c>
      <c r="S1815" s="210">
        <v>0</v>
      </c>
      <c r="T1815" s="211">
        <f>S1815*H1815</f>
        <v>0</v>
      </c>
      <c r="AR1815" s="19" t="s">
        <v>457</v>
      </c>
      <c r="AT1815" s="19" t="s">
        <v>533</v>
      </c>
      <c r="AU1815" s="19" t="s">
        <v>87</v>
      </c>
      <c r="AY1815" s="19" t="s">
        <v>406</v>
      </c>
      <c r="BE1815" s="212">
        <f>IF(N1815="základní",J1815,0)</f>
        <v>0</v>
      </c>
      <c r="BF1815" s="212">
        <f>IF(N1815="snížená",J1815,0)</f>
        <v>0</v>
      </c>
      <c r="BG1815" s="212">
        <f>IF(N1815="zákl. přenesená",J1815,0)</f>
        <v>0</v>
      </c>
      <c r="BH1815" s="212">
        <f>IF(N1815="sníž. přenesená",J1815,0)</f>
        <v>0</v>
      </c>
      <c r="BI1815" s="212">
        <f>IF(N1815="nulová",J1815,0)</f>
        <v>0</v>
      </c>
      <c r="BJ1815" s="19" t="s">
        <v>23</v>
      </c>
      <c r="BK1815" s="212">
        <f>ROUND(I1815*H1815,2)</f>
        <v>0</v>
      </c>
      <c r="BL1815" s="19" t="s">
        <v>415</v>
      </c>
      <c r="BM1815" s="19" t="s">
        <v>2600</v>
      </c>
    </row>
    <row r="1816" spans="2:65" s="13" customFormat="1" x14ac:dyDescent="0.3">
      <c r="B1816" s="225"/>
      <c r="C1816" s="226"/>
      <c r="D1816" s="247" t="s">
        <v>417</v>
      </c>
      <c r="E1816" s="226"/>
      <c r="F1816" s="252" t="s">
        <v>2598</v>
      </c>
      <c r="G1816" s="226"/>
      <c r="H1816" s="253">
        <v>19.190000000000001</v>
      </c>
      <c r="I1816" s="230"/>
      <c r="J1816" s="226"/>
      <c r="K1816" s="226"/>
      <c r="L1816" s="231"/>
      <c r="M1816" s="232"/>
      <c r="N1816" s="233"/>
      <c r="O1816" s="233"/>
      <c r="P1816" s="233"/>
      <c r="Q1816" s="233"/>
      <c r="R1816" s="233"/>
      <c r="S1816" s="233"/>
      <c r="T1816" s="234"/>
      <c r="AT1816" s="235" t="s">
        <v>417</v>
      </c>
      <c r="AU1816" s="235" t="s">
        <v>87</v>
      </c>
      <c r="AV1816" s="13" t="s">
        <v>87</v>
      </c>
      <c r="AW1816" s="13" t="s">
        <v>4</v>
      </c>
      <c r="AX1816" s="13" t="s">
        <v>23</v>
      </c>
      <c r="AY1816" s="235" t="s">
        <v>406</v>
      </c>
    </row>
    <row r="1817" spans="2:65" s="1" customFormat="1" ht="22.5" customHeight="1" x14ac:dyDescent="0.3">
      <c r="B1817" s="37"/>
      <c r="C1817" s="268" t="s">
        <v>2601</v>
      </c>
      <c r="D1817" s="268" t="s">
        <v>533</v>
      </c>
      <c r="E1817" s="269" t="s">
        <v>2456</v>
      </c>
      <c r="F1817" s="270" t="s">
        <v>2457</v>
      </c>
      <c r="G1817" s="271" t="s">
        <v>1363</v>
      </c>
      <c r="H1817" s="272">
        <v>19.190000000000001</v>
      </c>
      <c r="I1817" s="273"/>
      <c r="J1817" s="274">
        <f>ROUND(I1817*H1817,2)</f>
        <v>0</v>
      </c>
      <c r="K1817" s="270" t="s">
        <v>414</v>
      </c>
      <c r="L1817" s="275"/>
      <c r="M1817" s="276" t="s">
        <v>36</v>
      </c>
      <c r="N1817" s="277" t="s">
        <v>50</v>
      </c>
      <c r="O1817" s="38"/>
      <c r="P1817" s="210">
        <f>O1817*H1817</f>
        <v>0</v>
      </c>
      <c r="Q1817" s="210">
        <v>1</v>
      </c>
      <c r="R1817" s="210">
        <f>Q1817*H1817</f>
        <v>19.190000000000001</v>
      </c>
      <c r="S1817" s="210">
        <v>0</v>
      </c>
      <c r="T1817" s="211">
        <f>S1817*H1817</f>
        <v>0</v>
      </c>
      <c r="AR1817" s="19" t="s">
        <v>457</v>
      </c>
      <c r="AT1817" s="19" t="s">
        <v>533</v>
      </c>
      <c r="AU1817" s="19" t="s">
        <v>87</v>
      </c>
      <c r="AY1817" s="19" t="s">
        <v>406</v>
      </c>
      <c r="BE1817" s="212">
        <f>IF(N1817="základní",J1817,0)</f>
        <v>0</v>
      </c>
      <c r="BF1817" s="212">
        <f>IF(N1817="snížená",J1817,0)</f>
        <v>0</v>
      </c>
      <c r="BG1817" s="212">
        <f>IF(N1817="zákl. přenesená",J1817,0)</f>
        <v>0</v>
      </c>
      <c r="BH1817" s="212">
        <f>IF(N1817="sníž. přenesená",J1817,0)</f>
        <v>0</v>
      </c>
      <c r="BI1817" s="212">
        <f>IF(N1817="nulová",J1817,0)</f>
        <v>0</v>
      </c>
      <c r="BJ1817" s="19" t="s">
        <v>23</v>
      </c>
      <c r="BK1817" s="212">
        <f>ROUND(I1817*H1817,2)</f>
        <v>0</v>
      </c>
      <c r="BL1817" s="19" t="s">
        <v>415</v>
      </c>
      <c r="BM1817" s="19" t="s">
        <v>2602</v>
      </c>
    </row>
    <row r="1818" spans="2:65" s="13" customFormat="1" x14ac:dyDescent="0.3">
      <c r="B1818" s="225"/>
      <c r="C1818" s="226"/>
      <c r="D1818" s="247" t="s">
        <v>417</v>
      </c>
      <c r="E1818" s="226"/>
      <c r="F1818" s="252" t="s">
        <v>2598</v>
      </c>
      <c r="G1818" s="226"/>
      <c r="H1818" s="253">
        <v>19.190000000000001</v>
      </c>
      <c r="I1818" s="230"/>
      <c r="J1818" s="226"/>
      <c r="K1818" s="226"/>
      <c r="L1818" s="231"/>
      <c r="M1818" s="232"/>
      <c r="N1818" s="233"/>
      <c r="O1818" s="233"/>
      <c r="P1818" s="233"/>
      <c r="Q1818" s="233"/>
      <c r="R1818" s="233"/>
      <c r="S1818" s="233"/>
      <c r="T1818" s="234"/>
      <c r="AT1818" s="235" t="s">
        <v>417</v>
      </c>
      <c r="AU1818" s="235" t="s">
        <v>87</v>
      </c>
      <c r="AV1818" s="13" t="s">
        <v>87</v>
      </c>
      <c r="AW1818" s="13" t="s">
        <v>4</v>
      </c>
      <c r="AX1818" s="13" t="s">
        <v>23</v>
      </c>
      <c r="AY1818" s="235" t="s">
        <v>406</v>
      </c>
    </row>
    <row r="1819" spans="2:65" s="1" customFormat="1" ht="22.5" customHeight="1" x14ac:dyDescent="0.3">
      <c r="B1819" s="37"/>
      <c r="C1819" s="268" t="s">
        <v>2603</v>
      </c>
      <c r="D1819" s="268" t="s">
        <v>533</v>
      </c>
      <c r="E1819" s="269" t="s">
        <v>2461</v>
      </c>
      <c r="F1819" s="270" t="s">
        <v>2462</v>
      </c>
      <c r="G1819" s="271" t="s">
        <v>1363</v>
      </c>
      <c r="H1819" s="272">
        <v>58.14</v>
      </c>
      <c r="I1819" s="273"/>
      <c r="J1819" s="274">
        <f>ROUND(I1819*H1819,2)</f>
        <v>0</v>
      </c>
      <c r="K1819" s="270" t="s">
        <v>414</v>
      </c>
      <c r="L1819" s="275"/>
      <c r="M1819" s="276" t="s">
        <v>36</v>
      </c>
      <c r="N1819" s="277" t="s">
        <v>50</v>
      </c>
      <c r="O1819" s="38"/>
      <c r="P1819" s="210">
        <f>O1819*H1819</f>
        <v>0</v>
      </c>
      <c r="Q1819" s="210">
        <v>2E-3</v>
      </c>
      <c r="R1819" s="210">
        <f>Q1819*H1819</f>
        <v>0.11628000000000001</v>
      </c>
      <c r="S1819" s="210">
        <v>0</v>
      </c>
      <c r="T1819" s="211">
        <f>S1819*H1819</f>
        <v>0</v>
      </c>
      <c r="AR1819" s="19" t="s">
        <v>457</v>
      </c>
      <c r="AT1819" s="19" t="s">
        <v>533</v>
      </c>
      <c r="AU1819" s="19" t="s">
        <v>87</v>
      </c>
      <c r="AY1819" s="19" t="s">
        <v>406</v>
      </c>
      <c r="BE1819" s="212">
        <f>IF(N1819="základní",J1819,0)</f>
        <v>0</v>
      </c>
      <c r="BF1819" s="212">
        <f>IF(N1819="snížená",J1819,0)</f>
        <v>0</v>
      </c>
      <c r="BG1819" s="212">
        <f>IF(N1819="zákl. přenesená",J1819,0)</f>
        <v>0</v>
      </c>
      <c r="BH1819" s="212">
        <f>IF(N1819="sníž. přenesená",J1819,0)</f>
        <v>0</v>
      </c>
      <c r="BI1819" s="212">
        <f>IF(N1819="nulová",J1819,0)</f>
        <v>0</v>
      </c>
      <c r="BJ1819" s="19" t="s">
        <v>23</v>
      </c>
      <c r="BK1819" s="212">
        <f>ROUND(I1819*H1819,2)</f>
        <v>0</v>
      </c>
      <c r="BL1819" s="19" t="s">
        <v>415</v>
      </c>
      <c r="BM1819" s="19" t="s">
        <v>2604</v>
      </c>
    </row>
    <row r="1820" spans="2:65" s="13" customFormat="1" x14ac:dyDescent="0.3">
      <c r="B1820" s="225"/>
      <c r="C1820" s="226"/>
      <c r="D1820" s="247" t="s">
        <v>417</v>
      </c>
      <c r="E1820" s="226"/>
      <c r="F1820" s="252" t="s">
        <v>2605</v>
      </c>
      <c r="G1820" s="226"/>
      <c r="H1820" s="253">
        <v>58.14</v>
      </c>
      <c r="I1820" s="230"/>
      <c r="J1820" s="226"/>
      <c r="K1820" s="226"/>
      <c r="L1820" s="231"/>
      <c r="M1820" s="232"/>
      <c r="N1820" s="233"/>
      <c r="O1820" s="233"/>
      <c r="P1820" s="233"/>
      <c r="Q1820" s="233"/>
      <c r="R1820" s="233"/>
      <c r="S1820" s="233"/>
      <c r="T1820" s="234"/>
      <c r="AT1820" s="235" t="s">
        <v>417</v>
      </c>
      <c r="AU1820" s="235" t="s">
        <v>87</v>
      </c>
      <c r="AV1820" s="13" t="s">
        <v>87</v>
      </c>
      <c r="AW1820" s="13" t="s">
        <v>4</v>
      </c>
      <c r="AX1820" s="13" t="s">
        <v>23</v>
      </c>
      <c r="AY1820" s="235" t="s">
        <v>406</v>
      </c>
    </row>
    <row r="1821" spans="2:65" s="1" customFormat="1" ht="22.5" customHeight="1" x14ac:dyDescent="0.3">
      <c r="B1821" s="37"/>
      <c r="C1821" s="201" t="s">
        <v>2606</v>
      </c>
      <c r="D1821" s="201" t="s">
        <v>410</v>
      </c>
      <c r="E1821" s="202" t="s">
        <v>2466</v>
      </c>
      <c r="F1821" s="203" t="s">
        <v>2467</v>
      </c>
      <c r="G1821" s="204" t="s">
        <v>1363</v>
      </c>
      <c r="H1821" s="205">
        <v>19</v>
      </c>
      <c r="I1821" s="206"/>
      <c r="J1821" s="207">
        <f>ROUND(I1821*H1821,2)</f>
        <v>0</v>
      </c>
      <c r="K1821" s="203" t="s">
        <v>414</v>
      </c>
      <c r="L1821" s="57"/>
      <c r="M1821" s="208" t="s">
        <v>36</v>
      </c>
      <c r="N1821" s="209" t="s">
        <v>50</v>
      </c>
      <c r="O1821" s="38"/>
      <c r="P1821" s="210">
        <f>O1821*H1821</f>
        <v>0</v>
      </c>
      <c r="Q1821" s="210">
        <v>1.1469999999999999E-2</v>
      </c>
      <c r="R1821" s="210">
        <f>Q1821*H1821</f>
        <v>0.21792999999999998</v>
      </c>
      <c r="S1821" s="210">
        <v>0</v>
      </c>
      <c r="T1821" s="211">
        <f>S1821*H1821</f>
        <v>0</v>
      </c>
      <c r="AR1821" s="19" t="s">
        <v>415</v>
      </c>
      <c r="AT1821" s="19" t="s">
        <v>410</v>
      </c>
      <c r="AU1821" s="19" t="s">
        <v>87</v>
      </c>
      <c r="AY1821" s="19" t="s">
        <v>406</v>
      </c>
      <c r="BE1821" s="212">
        <f>IF(N1821="základní",J1821,0)</f>
        <v>0</v>
      </c>
      <c r="BF1821" s="212">
        <f>IF(N1821="snížená",J1821,0)</f>
        <v>0</v>
      </c>
      <c r="BG1821" s="212">
        <f>IF(N1821="zákl. přenesená",J1821,0)</f>
        <v>0</v>
      </c>
      <c r="BH1821" s="212">
        <f>IF(N1821="sníž. přenesená",J1821,0)</f>
        <v>0</v>
      </c>
      <c r="BI1821" s="212">
        <f>IF(N1821="nulová",J1821,0)</f>
        <v>0</v>
      </c>
      <c r="BJ1821" s="19" t="s">
        <v>23</v>
      </c>
      <c r="BK1821" s="212">
        <f>ROUND(I1821*H1821,2)</f>
        <v>0</v>
      </c>
      <c r="BL1821" s="19" t="s">
        <v>415</v>
      </c>
      <c r="BM1821" s="19" t="s">
        <v>2607</v>
      </c>
    </row>
    <row r="1822" spans="2:65" s="13" customFormat="1" x14ac:dyDescent="0.3">
      <c r="B1822" s="225"/>
      <c r="C1822" s="226"/>
      <c r="D1822" s="247" t="s">
        <v>417</v>
      </c>
      <c r="E1822" s="251" t="s">
        <v>36</v>
      </c>
      <c r="F1822" s="252" t="s">
        <v>2608</v>
      </c>
      <c r="G1822" s="226"/>
      <c r="H1822" s="253">
        <v>19</v>
      </c>
      <c r="I1822" s="230"/>
      <c r="J1822" s="226"/>
      <c r="K1822" s="226"/>
      <c r="L1822" s="231"/>
      <c r="M1822" s="232"/>
      <c r="N1822" s="233"/>
      <c r="O1822" s="233"/>
      <c r="P1822" s="233"/>
      <c r="Q1822" s="233"/>
      <c r="R1822" s="233"/>
      <c r="S1822" s="233"/>
      <c r="T1822" s="234"/>
      <c r="AT1822" s="235" t="s">
        <v>417</v>
      </c>
      <c r="AU1822" s="235" t="s">
        <v>87</v>
      </c>
      <c r="AV1822" s="13" t="s">
        <v>87</v>
      </c>
      <c r="AW1822" s="13" t="s">
        <v>43</v>
      </c>
      <c r="AX1822" s="13" t="s">
        <v>23</v>
      </c>
      <c r="AY1822" s="235" t="s">
        <v>406</v>
      </c>
    </row>
    <row r="1823" spans="2:65" s="1" customFormat="1" ht="22.5" customHeight="1" x14ac:dyDescent="0.3">
      <c r="B1823" s="37"/>
      <c r="C1823" s="268" t="s">
        <v>2609</v>
      </c>
      <c r="D1823" s="268" t="s">
        <v>533</v>
      </c>
      <c r="E1823" s="269" t="s">
        <v>2471</v>
      </c>
      <c r="F1823" s="270" t="s">
        <v>2472</v>
      </c>
      <c r="G1823" s="271" t="s">
        <v>1363</v>
      </c>
      <c r="H1823" s="272">
        <v>13.13</v>
      </c>
      <c r="I1823" s="273"/>
      <c r="J1823" s="274">
        <f>ROUND(I1823*H1823,2)</f>
        <v>0</v>
      </c>
      <c r="K1823" s="270" t="s">
        <v>414</v>
      </c>
      <c r="L1823" s="275"/>
      <c r="M1823" s="276" t="s">
        <v>36</v>
      </c>
      <c r="N1823" s="277" t="s">
        <v>50</v>
      </c>
      <c r="O1823" s="38"/>
      <c r="P1823" s="210">
        <f>O1823*H1823</f>
        <v>0</v>
      </c>
      <c r="Q1823" s="210">
        <v>0.58499999999999996</v>
      </c>
      <c r="R1823" s="210">
        <f>Q1823*H1823</f>
        <v>7.6810499999999999</v>
      </c>
      <c r="S1823" s="210">
        <v>0</v>
      </c>
      <c r="T1823" s="211">
        <f>S1823*H1823</f>
        <v>0</v>
      </c>
      <c r="AR1823" s="19" t="s">
        <v>457</v>
      </c>
      <c r="AT1823" s="19" t="s">
        <v>533</v>
      </c>
      <c r="AU1823" s="19" t="s">
        <v>87</v>
      </c>
      <c r="AY1823" s="19" t="s">
        <v>406</v>
      </c>
      <c r="BE1823" s="212">
        <f>IF(N1823="základní",J1823,0)</f>
        <v>0</v>
      </c>
      <c r="BF1823" s="212">
        <f>IF(N1823="snížená",J1823,0)</f>
        <v>0</v>
      </c>
      <c r="BG1823" s="212">
        <f>IF(N1823="zákl. přenesená",J1823,0)</f>
        <v>0</v>
      </c>
      <c r="BH1823" s="212">
        <f>IF(N1823="sníž. přenesená",J1823,0)</f>
        <v>0</v>
      </c>
      <c r="BI1823" s="212">
        <f>IF(N1823="nulová",J1823,0)</f>
        <v>0</v>
      </c>
      <c r="BJ1823" s="19" t="s">
        <v>23</v>
      </c>
      <c r="BK1823" s="212">
        <f>ROUND(I1823*H1823,2)</f>
        <v>0</v>
      </c>
      <c r="BL1823" s="19" t="s">
        <v>415</v>
      </c>
      <c r="BM1823" s="19" t="s">
        <v>2610</v>
      </c>
    </row>
    <row r="1824" spans="2:65" s="13" customFormat="1" x14ac:dyDescent="0.3">
      <c r="B1824" s="225"/>
      <c r="C1824" s="226"/>
      <c r="D1824" s="247" t="s">
        <v>417</v>
      </c>
      <c r="E1824" s="226"/>
      <c r="F1824" s="252" t="s">
        <v>1984</v>
      </c>
      <c r="G1824" s="226"/>
      <c r="H1824" s="253">
        <v>13.13</v>
      </c>
      <c r="I1824" s="230"/>
      <c r="J1824" s="226"/>
      <c r="K1824" s="226"/>
      <c r="L1824" s="231"/>
      <c r="M1824" s="232"/>
      <c r="N1824" s="233"/>
      <c r="O1824" s="233"/>
      <c r="P1824" s="233"/>
      <c r="Q1824" s="233"/>
      <c r="R1824" s="233"/>
      <c r="S1824" s="233"/>
      <c r="T1824" s="234"/>
      <c r="AT1824" s="235" t="s">
        <v>417</v>
      </c>
      <c r="AU1824" s="235" t="s">
        <v>87</v>
      </c>
      <c r="AV1824" s="13" t="s">
        <v>87</v>
      </c>
      <c r="AW1824" s="13" t="s">
        <v>4</v>
      </c>
      <c r="AX1824" s="13" t="s">
        <v>23</v>
      </c>
      <c r="AY1824" s="235" t="s">
        <v>406</v>
      </c>
    </row>
    <row r="1825" spans="2:65" s="1" customFormat="1" ht="22.5" customHeight="1" x14ac:dyDescent="0.3">
      <c r="B1825" s="37"/>
      <c r="C1825" s="268" t="s">
        <v>2611</v>
      </c>
      <c r="D1825" s="268" t="s">
        <v>533</v>
      </c>
      <c r="E1825" s="269" t="s">
        <v>2612</v>
      </c>
      <c r="F1825" s="270" t="s">
        <v>2613</v>
      </c>
      <c r="G1825" s="271" t="s">
        <v>1363</v>
      </c>
      <c r="H1825" s="272">
        <v>6.06</v>
      </c>
      <c r="I1825" s="273"/>
      <c r="J1825" s="274">
        <f>ROUND(I1825*H1825,2)</f>
        <v>0</v>
      </c>
      <c r="K1825" s="270" t="s">
        <v>36</v>
      </c>
      <c r="L1825" s="275"/>
      <c r="M1825" s="276" t="s">
        <v>36</v>
      </c>
      <c r="N1825" s="277" t="s">
        <v>50</v>
      </c>
      <c r="O1825" s="38"/>
      <c r="P1825" s="210">
        <f>O1825*H1825</f>
        <v>0</v>
      </c>
      <c r="Q1825" s="210">
        <v>0.48499999999999999</v>
      </c>
      <c r="R1825" s="210">
        <f>Q1825*H1825</f>
        <v>2.9390999999999998</v>
      </c>
      <c r="S1825" s="210">
        <v>0</v>
      </c>
      <c r="T1825" s="211">
        <f>S1825*H1825</f>
        <v>0</v>
      </c>
      <c r="AR1825" s="19" t="s">
        <v>457</v>
      </c>
      <c r="AT1825" s="19" t="s">
        <v>533</v>
      </c>
      <c r="AU1825" s="19" t="s">
        <v>87</v>
      </c>
      <c r="AY1825" s="19" t="s">
        <v>406</v>
      </c>
      <c r="BE1825" s="212">
        <f>IF(N1825="základní",J1825,0)</f>
        <v>0</v>
      </c>
      <c r="BF1825" s="212">
        <f>IF(N1825="snížená",J1825,0)</f>
        <v>0</v>
      </c>
      <c r="BG1825" s="212">
        <f>IF(N1825="zákl. přenesená",J1825,0)</f>
        <v>0</v>
      </c>
      <c r="BH1825" s="212">
        <f>IF(N1825="sníž. přenesená",J1825,0)</f>
        <v>0</v>
      </c>
      <c r="BI1825" s="212">
        <f>IF(N1825="nulová",J1825,0)</f>
        <v>0</v>
      </c>
      <c r="BJ1825" s="19" t="s">
        <v>23</v>
      </c>
      <c r="BK1825" s="212">
        <f>ROUND(I1825*H1825,2)</f>
        <v>0</v>
      </c>
      <c r="BL1825" s="19" t="s">
        <v>415</v>
      </c>
      <c r="BM1825" s="19" t="s">
        <v>2614</v>
      </c>
    </row>
    <row r="1826" spans="2:65" s="13" customFormat="1" x14ac:dyDescent="0.3">
      <c r="B1826" s="225"/>
      <c r="C1826" s="226"/>
      <c r="D1826" s="247" t="s">
        <v>417</v>
      </c>
      <c r="E1826" s="226"/>
      <c r="F1826" s="252" t="s">
        <v>1989</v>
      </c>
      <c r="G1826" s="226"/>
      <c r="H1826" s="253">
        <v>6.06</v>
      </c>
      <c r="I1826" s="230"/>
      <c r="J1826" s="226"/>
      <c r="K1826" s="226"/>
      <c r="L1826" s="231"/>
      <c r="M1826" s="232"/>
      <c r="N1826" s="233"/>
      <c r="O1826" s="233"/>
      <c r="P1826" s="233"/>
      <c r="Q1826" s="233"/>
      <c r="R1826" s="233"/>
      <c r="S1826" s="233"/>
      <c r="T1826" s="234"/>
      <c r="AT1826" s="235" t="s">
        <v>417</v>
      </c>
      <c r="AU1826" s="235" t="s">
        <v>87</v>
      </c>
      <c r="AV1826" s="13" t="s">
        <v>87</v>
      </c>
      <c r="AW1826" s="13" t="s">
        <v>4</v>
      </c>
      <c r="AX1826" s="13" t="s">
        <v>23</v>
      </c>
      <c r="AY1826" s="235" t="s">
        <v>406</v>
      </c>
    </row>
    <row r="1827" spans="2:65" s="1" customFormat="1" ht="22.5" customHeight="1" x14ac:dyDescent="0.3">
      <c r="B1827" s="37"/>
      <c r="C1827" s="268" t="s">
        <v>2615</v>
      </c>
      <c r="D1827" s="268" t="s">
        <v>533</v>
      </c>
      <c r="E1827" s="269" t="s">
        <v>2461</v>
      </c>
      <c r="F1827" s="270" t="s">
        <v>2462</v>
      </c>
      <c r="G1827" s="271" t="s">
        <v>1363</v>
      </c>
      <c r="H1827" s="272">
        <v>19.38</v>
      </c>
      <c r="I1827" s="273"/>
      <c r="J1827" s="274">
        <f>ROUND(I1827*H1827,2)</f>
        <v>0</v>
      </c>
      <c r="K1827" s="270" t="s">
        <v>414</v>
      </c>
      <c r="L1827" s="275"/>
      <c r="M1827" s="276" t="s">
        <v>36</v>
      </c>
      <c r="N1827" s="277" t="s">
        <v>50</v>
      </c>
      <c r="O1827" s="38"/>
      <c r="P1827" s="210">
        <f>O1827*H1827</f>
        <v>0</v>
      </c>
      <c r="Q1827" s="210">
        <v>2E-3</v>
      </c>
      <c r="R1827" s="210">
        <f>Q1827*H1827</f>
        <v>3.8759999999999996E-2</v>
      </c>
      <c r="S1827" s="210">
        <v>0</v>
      </c>
      <c r="T1827" s="211">
        <f>S1827*H1827</f>
        <v>0</v>
      </c>
      <c r="AR1827" s="19" t="s">
        <v>457</v>
      </c>
      <c r="AT1827" s="19" t="s">
        <v>533</v>
      </c>
      <c r="AU1827" s="19" t="s">
        <v>87</v>
      </c>
      <c r="AY1827" s="19" t="s">
        <v>406</v>
      </c>
      <c r="BE1827" s="212">
        <f>IF(N1827="základní",J1827,0)</f>
        <v>0</v>
      </c>
      <c r="BF1827" s="212">
        <f>IF(N1827="snížená",J1827,0)</f>
        <v>0</v>
      </c>
      <c r="BG1827" s="212">
        <f>IF(N1827="zákl. přenesená",J1827,0)</f>
        <v>0</v>
      </c>
      <c r="BH1827" s="212">
        <f>IF(N1827="sníž. přenesená",J1827,0)</f>
        <v>0</v>
      </c>
      <c r="BI1827" s="212">
        <f>IF(N1827="nulová",J1827,0)</f>
        <v>0</v>
      </c>
      <c r="BJ1827" s="19" t="s">
        <v>23</v>
      </c>
      <c r="BK1827" s="212">
        <f>ROUND(I1827*H1827,2)</f>
        <v>0</v>
      </c>
      <c r="BL1827" s="19" t="s">
        <v>415</v>
      </c>
      <c r="BM1827" s="19" t="s">
        <v>2616</v>
      </c>
    </row>
    <row r="1828" spans="2:65" s="13" customFormat="1" x14ac:dyDescent="0.3">
      <c r="B1828" s="225"/>
      <c r="C1828" s="226"/>
      <c r="D1828" s="247" t="s">
        <v>417</v>
      </c>
      <c r="E1828" s="226"/>
      <c r="F1828" s="252" t="s">
        <v>2617</v>
      </c>
      <c r="G1828" s="226"/>
      <c r="H1828" s="253">
        <v>19.38</v>
      </c>
      <c r="I1828" s="230"/>
      <c r="J1828" s="226"/>
      <c r="K1828" s="226"/>
      <c r="L1828" s="231"/>
      <c r="M1828" s="232"/>
      <c r="N1828" s="233"/>
      <c r="O1828" s="233"/>
      <c r="P1828" s="233"/>
      <c r="Q1828" s="233"/>
      <c r="R1828" s="233"/>
      <c r="S1828" s="233"/>
      <c r="T1828" s="234"/>
      <c r="AT1828" s="235" t="s">
        <v>417</v>
      </c>
      <c r="AU1828" s="235" t="s">
        <v>87</v>
      </c>
      <c r="AV1828" s="13" t="s">
        <v>87</v>
      </c>
      <c r="AW1828" s="13" t="s">
        <v>4</v>
      </c>
      <c r="AX1828" s="13" t="s">
        <v>23</v>
      </c>
      <c r="AY1828" s="235" t="s">
        <v>406</v>
      </c>
    </row>
    <row r="1829" spans="2:65" s="1" customFormat="1" ht="31.5" customHeight="1" x14ac:dyDescent="0.3">
      <c r="B1829" s="37"/>
      <c r="C1829" s="201" t="s">
        <v>2618</v>
      </c>
      <c r="D1829" s="201" t="s">
        <v>410</v>
      </c>
      <c r="E1829" s="202" t="s">
        <v>2478</v>
      </c>
      <c r="F1829" s="203" t="s">
        <v>2479</v>
      </c>
      <c r="G1829" s="204" t="s">
        <v>1363</v>
      </c>
      <c r="H1829" s="205">
        <v>19</v>
      </c>
      <c r="I1829" s="206"/>
      <c r="J1829" s="207">
        <f>ROUND(I1829*H1829,2)</f>
        <v>0</v>
      </c>
      <c r="K1829" s="203" t="s">
        <v>36</v>
      </c>
      <c r="L1829" s="57"/>
      <c r="M1829" s="208" t="s">
        <v>36</v>
      </c>
      <c r="N1829" s="209" t="s">
        <v>50</v>
      </c>
      <c r="O1829" s="38"/>
      <c r="P1829" s="210">
        <f>O1829*H1829</f>
        <v>0</v>
      </c>
      <c r="Q1829" s="210">
        <v>7.9200000000000007E-2</v>
      </c>
      <c r="R1829" s="210">
        <f>Q1829*H1829</f>
        <v>1.5048000000000001</v>
      </c>
      <c r="S1829" s="210">
        <v>0</v>
      </c>
      <c r="T1829" s="211">
        <f>S1829*H1829</f>
        <v>0</v>
      </c>
      <c r="AR1829" s="19" t="s">
        <v>415</v>
      </c>
      <c r="AT1829" s="19" t="s">
        <v>410</v>
      </c>
      <c r="AU1829" s="19" t="s">
        <v>87</v>
      </c>
      <c r="AY1829" s="19" t="s">
        <v>406</v>
      </c>
      <c r="BE1829" s="212">
        <f>IF(N1829="základní",J1829,0)</f>
        <v>0</v>
      </c>
      <c r="BF1829" s="212">
        <f>IF(N1829="snížená",J1829,0)</f>
        <v>0</v>
      </c>
      <c r="BG1829" s="212">
        <f>IF(N1829="zákl. přenesená",J1829,0)</f>
        <v>0</v>
      </c>
      <c r="BH1829" s="212">
        <f>IF(N1829="sníž. přenesená",J1829,0)</f>
        <v>0</v>
      </c>
      <c r="BI1829" s="212">
        <f>IF(N1829="nulová",J1829,0)</f>
        <v>0</v>
      </c>
      <c r="BJ1829" s="19" t="s">
        <v>23</v>
      </c>
      <c r="BK1829" s="212">
        <f>ROUND(I1829*H1829,2)</f>
        <v>0</v>
      </c>
      <c r="BL1829" s="19" t="s">
        <v>415</v>
      </c>
      <c r="BM1829" s="19" t="s">
        <v>2619</v>
      </c>
    </row>
    <row r="1830" spans="2:65" s="13" customFormat="1" x14ac:dyDescent="0.3">
      <c r="B1830" s="225"/>
      <c r="C1830" s="226"/>
      <c r="D1830" s="247" t="s">
        <v>417</v>
      </c>
      <c r="E1830" s="251" t="s">
        <v>36</v>
      </c>
      <c r="F1830" s="252" t="s">
        <v>2620</v>
      </c>
      <c r="G1830" s="226"/>
      <c r="H1830" s="253">
        <v>19</v>
      </c>
      <c r="I1830" s="230"/>
      <c r="J1830" s="226"/>
      <c r="K1830" s="226"/>
      <c r="L1830" s="231"/>
      <c r="M1830" s="232"/>
      <c r="N1830" s="233"/>
      <c r="O1830" s="233"/>
      <c r="P1830" s="233"/>
      <c r="Q1830" s="233"/>
      <c r="R1830" s="233"/>
      <c r="S1830" s="233"/>
      <c r="T1830" s="234"/>
      <c r="AT1830" s="235" t="s">
        <v>417</v>
      </c>
      <c r="AU1830" s="235" t="s">
        <v>87</v>
      </c>
      <c r="AV1830" s="13" t="s">
        <v>87</v>
      </c>
      <c r="AW1830" s="13" t="s">
        <v>43</v>
      </c>
      <c r="AX1830" s="13" t="s">
        <v>23</v>
      </c>
      <c r="AY1830" s="235" t="s">
        <v>406</v>
      </c>
    </row>
    <row r="1831" spans="2:65" s="1" customFormat="1" ht="22.5" customHeight="1" x14ac:dyDescent="0.3">
      <c r="B1831" s="37"/>
      <c r="C1831" s="201" t="s">
        <v>2621</v>
      </c>
      <c r="D1831" s="201" t="s">
        <v>410</v>
      </c>
      <c r="E1831" s="202" t="s">
        <v>2504</v>
      </c>
      <c r="F1831" s="203" t="s">
        <v>2505</v>
      </c>
      <c r="G1831" s="204" t="s">
        <v>1363</v>
      </c>
      <c r="H1831" s="205">
        <v>7</v>
      </c>
      <c r="I1831" s="206"/>
      <c r="J1831" s="207">
        <f>ROUND(I1831*H1831,2)</f>
        <v>0</v>
      </c>
      <c r="K1831" s="203" t="s">
        <v>414</v>
      </c>
      <c r="L1831" s="57"/>
      <c r="M1831" s="208" t="s">
        <v>36</v>
      </c>
      <c r="N1831" s="209" t="s">
        <v>50</v>
      </c>
      <c r="O1831" s="38"/>
      <c r="P1831" s="210">
        <f>O1831*H1831</f>
        <v>0</v>
      </c>
      <c r="Q1831" s="210">
        <v>7.0200000000000002E-3</v>
      </c>
      <c r="R1831" s="210">
        <f>Q1831*H1831</f>
        <v>4.9140000000000003E-2</v>
      </c>
      <c r="S1831" s="210">
        <v>0</v>
      </c>
      <c r="T1831" s="211">
        <f>S1831*H1831</f>
        <v>0</v>
      </c>
      <c r="AR1831" s="19" t="s">
        <v>415</v>
      </c>
      <c r="AT1831" s="19" t="s">
        <v>410</v>
      </c>
      <c r="AU1831" s="19" t="s">
        <v>87</v>
      </c>
      <c r="AY1831" s="19" t="s">
        <v>406</v>
      </c>
      <c r="BE1831" s="212">
        <f>IF(N1831="základní",J1831,0)</f>
        <v>0</v>
      </c>
      <c r="BF1831" s="212">
        <f>IF(N1831="snížená",J1831,0)</f>
        <v>0</v>
      </c>
      <c r="BG1831" s="212">
        <f>IF(N1831="zákl. přenesená",J1831,0)</f>
        <v>0</v>
      </c>
      <c r="BH1831" s="212">
        <f>IF(N1831="sníž. přenesená",J1831,0)</f>
        <v>0</v>
      </c>
      <c r="BI1831" s="212">
        <f>IF(N1831="nulová",J1831,0)</f>
        <v>0</v>
      </c>
      <c r="BJ1831" s="19" t="s">
        <v>23</v>
      </c>
      <c r="BK1831" s="212">
        <f>ROUND(I1831*H1831,2)</f>
        <v>0</v>
      </c>
      <c r="BL1831" s="19" t="s">
        <v>415</v>
      </c>
      <c r="BM1831" s="19" t="s">
        <v>2622</v>
      </c>
    </row>
    <row r="1832" spans="2:65" s="13" customFormat="1" x14ac:dyDescent="0.3">
      <c r="B1832" s="225"/>
      <c r="C1832" s="226"/>
      <c r="D1832" s="247" t="s">
        <v>417</v>
      </c>
      <c r="E1832" s="251" t="s">
        <v>36</v>
      </c>
      <c r="F1832" s="252" t="s">
        <v>2623</v>
      </c>
      <c r="G1832" s="226"/>
      <c r="H1832" s="253">
        <v>7</v>
      </c>
      <c r="I1832" s="230"/>
      <c r="J1832" s="226"/>
      <c r="K1832" s="226"/>
      <c r="L1832" s="231"/>
      <c r="M1832" s="232"/>
      <c r="N1832" s="233"/>
      <c r="O1832" s="233"/>
      <c r="P1832" s="233"/>
      <c r="Q1832" s="233"/>
      <c r="R1832" s="233"/>
      <c r="S1832" s="233"/>
      <c r="T1832" s="234"/>
      <c r="AT1832" s="235" t="s">
        <v>417</v>
      </c>
      <c r="AU1832" s="235" t="s">
        <v>87</v>
      </c>
      <c r="AV1832" s="13" t="s">
        <v>87</v>
      </c>
      <c r="AW1832" s="13" t="s">
        <v>43</v>
      </c>
      <c r="AX1832" s="13" t="s">
        <v>23</v>
      </c>
      <c r="AY1832" s="235" t="s">
        <v>406</v>
      </c>
    </row>
    <row r="1833" spans="2:65" s="1" customFormat="1" ht="22.5" customHeight="1" x14ac:dyDescent="0.3">
      <c r="B1833" s="37"/>
      <c r="C1833" s="268" t="s">
        <v>2624</v>
      </c>
      <c r="D1833" s="268" t="s">
        <v>533</v>
      </c>
      <c r="E1833" s="269" t="s">
        <v>2508</v>
      </c>
      <c r="F1833" s="270" t="s">
        <v>2509</v>
      </c>
      <c r="G1833" s="271" t="s">
        <v>1363</v>
      </c>
      <c r="H1833" s="272">
        <v>7</v>
      </c>
      <c r="I1833" s="273"/>
      <c r="J1833" s="274">
        <f>ROUND(I1833*H1833,2)</f>
        <v>0</v>
      </c>
      <c r="K1833" s="270" t="s">
        <v>36</v>
      </c>
      <c r="L1833" s="275"/>
      <c r="M1833" s="276" t="s">
        <v>36</v>
      </c>
      <c r="N1833" s="277" t="s">
        <v>50</v>
      </c>
      <c r="O1833" s="38"/>
      <c r="P1833" s="210">
        <f>O1833*H1833</f>
        <v>0</v>
      </c>
      <c r="Q1833" s="210">
        <v>0.08</v>
      </c>
      <c r="R1833" s="210">
        <f>Q1833*H1833</f>
        <v>0.56000000000000005</v>
      </c>
      <c r="S1833" s="210">
        <v>0</v>
      </c>
      <c r="T1833" s="211">
        <f>S1833*H1833</f>
        <v>0</v>
      </c>
      <c r="AR1833" s="19" t="s">
        <v>457</v>
      </c>
      <c r="AT1833" s="19" t="s">
        <v>533</v>
      </c>
      <c r="AU1833" s="19" t="s">
        <v>87</v>
      </c>
      <c r="AY1833" s="19" t="s">
        <v>406</v>
      </c>
      <c r="BE1833" s="212">
        <f>IF(N1833="základní",J1833,0)</f>
        <v>0</v>
      </c>
      <c r="BF1833" s="212">
        <f>IF(N1833="snížená",J1833,0)</f>
        <v>0</v>
      </c>
      <c r="BG1833" s="212">
        <f>IF(N1833="zákl. přenesená",J1833,0)</f>
        <v>0</v>
      </c>
      <c r="BH1833" s="212">
        <f>IF(N1833="sníž. přenesená",J1833,0)</f>
        <v>0</v>
      </c>
      <c r="BI1833" s="212">
        <f>IF(N1833="nulová",J1833,0)</f>
        <v>0</v>
      </c>
      <c r="BJ1833" s="19" t="s">
        <v>23</v>
      </c>
      <c r="BK1833" s="212">
        <f>ROUND(I1833*H1833,2)</f>
        <v>0</v>
      </c>
      <c r="BL1833" s="19" t="s">
        <v>415</v>
      </c>
      <c r="BM1833" s="19" t="s">
        <v>2625</v>
      </c>
    </row>
    <row r="1834" spans="2:65" s="1" customFormat="1" ht="22.5" customHeight="1" x14ac:dyDescent="0.3">
      <c r="B1834" s="37"/>
      <c r="C1834" s="201" t="s">
        <v>2626</v>
      </c>
      <c r="D1834" s="201" t="s">
        <v>410</v>
      </c>
      <c r="E1834" s="202" t="s">
        <v>2627</v>
      </c>
      <c r="F1834" s="203" t="s">
        <v>2628</v>
      </c>
      <c r="G1834" s="204" t="s">
        <v>1363</v>
      </c>
      <c r="H1834" s="205">
        <v>6</v>
      </c>
      <c r="I1834" s="206"/>
      <c r="J1834" s="207">
        <f>ROUND(I1834*H1834,2)</f>
        <v>0</v>
      </c>
      <c r="K1834" s="203" t="s">
        <v>414</v>
      </c>
      <c r="L1834" s="57"/>
      <c r="M1834" s="208" t="s">
        <v>36</v>
      </c>
      <c r="N1834" s="209" t="s">
        <v>50</v>
      </c>
      <c r="O1834" s="38"/>
      <c r="P1834" s="210">
        <f>O1834*H1834</f>
        <v>0</v>
      </c>
      <c r="Q1834" s="210">
        <v>7.0200000000000002E-3</v>
      </c>
      <c r="R1834" s="210">
        <f>Q1834*H1834</f>
        <v>4.2120000000000005E-2</v>
      </c>
      <c r="S1834" s="210">
        <v>0</v>
      </c>
      <c r="T1834" s="211">
        <f>S1834*H1834</f>
        <v>0</v>
      </c>
      <c r="AR1834" s="19" t="s">
        <v>415</v>
      </c>
      <c r="AT1834" s="19" t="s">
        <v>410</v>
      </c>
      <c r="AU1834" s="19" t="s">
        <v>87</v>
      </c>
      <c r="AY1834" s="19" t="s">
        <v>406</v>
      </c>
      <c r="BE1834" s="212">
        <f>IF(N1834="základní",J1834,0)</f>
        <v>0</v>
      </c>
      <c r="BF1834" s="212">
        <f>IF(N1834="snížená",J1834,0)</f>
        <v>0</v>
      </c>
      <c r="BG1834" s="212">
        <f>IF(N1834="zákl. přenesená",J1834,0)</f>
        <v>0</v>
      </c>
      <c r="BH1834" s="212">
        <f>IF(N1834="sníž. přenesená",J1834,0)</f>
        <v>0</v>
      </c>
      <c r="BI1834" s="212">
        <f>IF(N1834="nulová",J1834,0)</f>
        <v>0</v>
      </c>
      <c r="BJ1834" s="19" t="s">
        <v>23</v>
      </c>
      <c r="BK1834" s="212">
        <f>ROUND(I1834*H1834,2)</f>
        <v>0</v>
      </c>
      <c r="BL1834" s="19" t="s">
        <v>415</v>
      </c>
      <c r="BM1834" s="19" t="s">
        <v>2629</v>
      </c>
    </row>
    <row r="1835" spans="2:65" s="13" customFormat="1" x14ac:dyDescent="0.3">
      <c r="B1835" s="225"/>
      <c r="C1835" s="226"/>
      <c r="D1835" s="247" t="s">
        <v>417</v>
      </c>
      <c r="E1835" s="251" t="s">
        <v>36</v>
      </c>
      <c r="F1835" s="252" t="s">
        <v>2630</v>
      </c>
      <c r="G1835" s="226"/>
      <c r="H1835" s="253">
        <v>6</v>
      </c>
      <c r="I1835" s="230"/>
      <c r="J1835" s="226"/>
      <c r="K1835" s="226"/>
      <c r="L1835" s="231"/>
      <c r="M1835" s="232"/>
      <c r="N1835" s="233"/>
      <c r="O1835" s="233"/>
      <c r="P1835" s="233"/>
      <c r="Q1835" s="233"/>
      <c r="R1835" s="233"/>
      <c r="S1835" s="233"/>
      <c r="T1835" s="234"/>
      <c r="AT1835" s="235" t="s">
        <v>417</v>
      </c>
      <c r="AU1835" s="235" t="s">
        <v>87</v>
      </c>
      <c r="AV1835" s="13" t="s">
        <v>87</v>
      </c>
      <c r="AW1835" s="13" t="s">
        <v>43</v>
      </c>
      <c r="AX1835" s="13" t="s">
        <v>23</v>
      </c>
      <c r="AY1835" s="235" t="s">
        <v>406</v>
      </c>
    </row>
    <row r="1836" spans="2:65" s="1" customFormat="1" ht="22.5" customHeight="1" x14ac:dyDescent="0.3">
      <c r="B1836" s="37"/>
      <c r="C1836" s="268" t="s">
        <v>2631</v>
      </c>
      <c r="D1836" s="268" t="s">
        <v>533</v>
      </c>
      <c r="E1836" s="269" t="s">
        <v>2632</v>
      </c>
      <c r="F1836" s="270" t="s">
        <v>2633</v>
      </c>
      <c r="G1836" s="271" t="s">
        <v>1363</v>
      </c>
      <c r="H1836" s="272">
        <v>6</v>
      </c>
      <c r="I1836" s="273"/>
      <c r="J1836" s="274">
        <f>ROUND(I1836*H1836,2)</f>
        <v>0</v>
      </c>
      <c r="K1836" s="270" t="s">
        <v>36</v>
      </c>
      <c r="L1836" s="275"/>
      <c r="M1836" s="276" t="s">
        <v>36</v>
      </c>
      <c r="N1836" s="277" t="s">
        <v>50</v>
      </c>
      <c r="O1836" s="38"/>
      <c r="P1836" s="210">
        <f>O1836*H1836</f>
        <v>0</v>
      </c>
      <c r="Q1836" s="210">
        <v>0.128</v>
      </c>
      <c r="R1836" s="210">
        <f>Q1836*H1836</f>
        <v>0.76800000000000002</v>
      </c>
      <c r="S1836" s="210">
        <v>0</v>
      </c>
      <c r="T1836" s="211">
        <f>S1836*H1836</f>
        <v>0</v>
      </c>
      <c r="AR1836" s="19" t="s">
        <v>457</v>
      </c>
      <c r="AT1836" s="19" t="s">
        <v>533</v>
      </c>
      <c r="AU1836" s="19" t="s">
        <v>87</v>
      </c>
      <c r="AY1836" s="19" t="s">
        <v>406</v>
      </c>
      <c r="BE1836" s="212">
        <f>IF(N1836="základní",J1836,0)</f>
        <v>0</v>
      </c>
      <c r="BF1836" s="212">
        <f>IF(N1836="snížená",J1836,0)</f>
        <v>0</v>
      </c>
      <c r="BG1836" s="212">
        <f>IF(N1836="zákl. přenesená",J1836,0)</f>
        <v>0</v>
      </c>
      <c r="BH1836" s="212">
        <f>IF(N1836="sníž. přenesená",J1836,0)</f>
        <v>0</v>
      </c>
      <c r="BI1836" s="212">
        <f>IF(N1836="nulová",J1836,0)</f>
        <v>0</v>
      </c>
      <c r="BJ1836" s="19" t="s">
        <v>23</v>
      </c>
      <c r="BK1836" s="212">
        <f>ROUND(I1836*H1836,2)</f>
        <v>0</v>
      </c>
      <c r="BL1836" s="19" t="s">
        <v>415</v>
      </c>
      <c r="BM1836" s="19" t="s">
        <v>2634</v>
      </c>
    </row>
    <row r="1837" spans="2:65" s="1" customFormat="1" ht="22.5" customHeight="1" x14ac:dyDescent="0.3">
      <c r="B1837" s="37"/>
      <c r="C1837" s="201" t="s">
        <v>2635</v>
      </c>
      <c r="D1837" s="201" t="s">
        <v>410</v>
      </c>
      <c r="E1837" s="202" t="s">
        <v>2512</v>
      </c>
      <c r="F1837" s="203" t="s">
        <v>2513</v>
      </c>
      <c r="G1837" s="204" t="s">
        <v>1363</v>
      </c>
      <c r="H1837" s="205">
        <v>6</v>
      </c>
      <c r="I1837" s="206"/>
      <c r="J1837" s="207">
        <f>ROUND(I1837*H1837,2)</f>
        <v>0</v>
      </c>
      <c r="K1837" s="203" t="s">
        <v>414</v>
      </c>
      <c r="L1837" s="57"/>
      <c r="M1837" s="208" t="s">
        <v>36</v>
      </c>
      <c r="N1837" s="209" t="s">
        <v>50</v>
      </c>
      <c r="O1837" s="38"/>
      <c r="P1837" s="210">
        <f>O1837*H1837</f>
        <v>0</v>
      </c>
      <c r="Q1837" s="210">
        <v>7.0200000000000002E-3</v>
      </c>
      <c r="R1837" s="210">
        <f>Q1837*H1837</f>
        <v>4.2120000000000005E-2</v>
      </c>
      <c r="S1837" s="210">
        <v>0</v>
      </c>
      <c r="T1837" s="211">
        <f>S1837*H1837</f>
        <v>0</v>
      </c>
      <c r="AR1837" s="19" t="s">
        <v>415</v>
      </c>
      <c r="AT1837" s="19" t="s">
        <v>410</v>
      </c>
      <c r="AU1837" s="19" t="s">
        <v>87</v>
      </c>
      <c r="AY1837" s="19" t="s">
        <v>406</v>
      </c>
      <c r="BE1837" s="212">
        <f>IF(N1837="základní",J1837,0)</f>
        <v>0</v>
      </c>
      <c r="BF1837" s="212">
        <f>IF(N1837="snížená",J1837,0)</f>
        <v>0</v>
      </c>
      <c r="BG1837" s="212">
        <f>IF(N1837="zákl. přenesená",J1837,0)</f>
        <v>0</v>
      </c>
      <c r="BH1837" s="212">
        <f>IF(N1837="sníž. přenesená",J1837,0)</f>
        <v>0</v>
      </c>
      <c r="BI1837" s="212">
        <f>IF(N1837="nulová",J1837,0)</f>
        <v>0</v>
      </c>
      <c r="BJ1837" s="19" t="s">
        <v>23</v>
      </c>
      <c r="BK1837" s="212">
        <f>ROUND(I1837*H1837,2)</f>
        <v>0</v>
      </c>
      <c r="BL1837" s="19" t="s">
        <v>415</v>
      </c>
      <c r="BM1837" s="19" t="s">
        <v>2636</v>
      </c>
    </row>
    <row r="1838" spans="2:65" s="13" customFormat="1" x14ac:dyDescent="0.3">
      <c r="B1838" s="225"/>
      <c r="C1838" s="226"/>
      <c r="D1838" s="247" t="s">
        <v>417</v>
      </c>
      <c r="E1838" s="251" t="s">
        <v>36</v>
      </c>
      <c r="F1838" s="252" t="s">
        <v>2637</v>
      </c>
      <c r="G1838" s="226"/>
      <c r="H1838" s="253">
        <v>6</v>
      </c>
      <c r="I1838" s="230"/>
      <c r="J1838" s="226"/>
      <c r="K1838" s="226"/>
      <c r="L1838" s="231"/>
      <c r="M1838" s="232"/>
      <c r="N1838" s="233"/>
      <c r="O1838" s="233"/>
      <c r="P1838" s="233"/>
      <c r="Q1838" s="233"/>
      <c r="R1838" s="233"/>
      <c r="S1838" s="233"/>
      <c r="T1838" s="234"/>
      <c r="AT1838" s="235" t="s">
        <v>417</v>
      </c>
      <c r="AU1838" s="235" t="s">
        <v>87</v>
      </c>
      <c r="AV1838" s="13" t="s">
        <v>87</v>
      </c>
      <c r="AW1838" s="13" t="s">
        <v>43</v>
      </c>
      <c r="AX1838" s="13" t="s">
        <v>23</v>
      </c>
      <c r="AY1838" s="235" t="s">
        <v>406</v>
      </c>
    </row>
    <row r="1839" spans="2:65" s="1" customFormat="1" ht="22.5" customHeight="1" x14ac:dyDescent="0.3">
      <c r="B1839" s="37"/>
      <c r="C1839" s="268" t="s">
        <v>2638</v>
      </c>
      <c r="D1839" s="268" t="s">
        <v>533</v>
      </c>
      <c r="E1839" s="269" t="s">
        <v>2517</v>
      </c>
      <c r="F1839" s="270" t="s">
        <v>2518</v>
      </c>
      <c r="G1839" s="271" t="s">
        <v>1363</v>
      </c>
      <c r="H1839" s="272">
        <v>6</v>
      </c>
      <c r="I1839" s="273"/>
      <c r="J1839" s="274">
        <f>ROUND(I1839*H1839,2)</f>
        <v>0</v>
      </c>
      <c r="K1839" s="270" t="s">
        <v>36</v>
      </c>
      <c r="L1839" s="275"/>
      <c r="M1839" s="276" t="s">
        <v>36</v>
      </c>
      <c r="N1839" s="277" t="s">
        <v>50</v>
      </c>
      <c r="O1839" s="38"/>
      <c r="P1839" s="210">
        <f>O1839*H1839</f>
        <v>0</v>
      </c>
      <c r="Q1839" s="210">
        <v>0.19400000000000001</v>
      </c>
      <c r="R1839" s="210">
        <f>Q1839*H1839</f>
        <v>1.1640000000000001</v>
      </c>
      <c r="S1839" s="210">
        <v>0</v>
      </c>
      <c r="T1839" s="211">
        <f>S1839*H1839</f>
        <v>0</v>
      </c>
      <c r="AR1839" s="19" t="s">
        <v>457</v>
      </c>
      <c r="AT1839" s="19" t="s">
        <v>533</v>
      </c>
      <c r="AU1839" s="19" t="s">
        <v>87</v>
      </c>
      <c r="AY1839" s="19" t="s">
        <v>406</v>
      </c>
      <c r="BE1839" s="212">
        <f>IF(N1839="základní",J1839,0)</f>
        <v>0</v>
      </c>
      <c r="BF1839" s="212">
        <f>IF(N1839="snížená",J1839,0)</f>
        <v>0</v>
      </c>
      <c r="BG1839" s="212">
        <f>IF(N1839="zákl. přenesená",J1839,0)</f>
        <v>0</v>
      </c>
      <c r="BH1839" s="212">
        <f>IF(N1839="sníž. přenesená",J1839,0)</f>
        <v>0</v>
      </c>
      <c r="BI1839" s="212">
        <f>IF(N1839="nulová",J1839,0)</f>
        <v>0</v>
      </c>
      <c r="BJ1839" s="19" t="s">
        <v>23</v>
      </c>
      <c r="BK1839" s="212">
        <f>ROUND(I1839*H1839,2)</f>
        <v>0</v>
      </c>
      <c r="BL1839" s="19" t="s">
        <v>415</v>
      </c>
      <c r="BM1839" s="19" t="s">
        <v>2639</v>
      </c>
    </row>
    <row r="1840" spans="2:65" s="1" customFormat="1" ht="22.5" customHeight="1" x14ac:dyDescent="0.3">
      <c r="B1840" s="37"/>
      <c r="C1840" s="201" t="s">
        <v>2640</v>
      </c>
      <c r="D1840" s="201" t="s">
        <v>410</v>
      </c>
      <c r="E1840" s="202" t="s">
        <v>2521</v>
      </c>
      <c r="F1840" s="203" t="s">
        <v>2522</v>
      </c>
      <c r="G1840" s="204" t="s">
        <v>1363</v>
      </c>
      <c r="H1840" s="205">
        <v>167</v>
      </c>
      <c r="I1840" s="206"/>
      <c r="J1840" s="207">
        <f>ROUND(I1840*H1840,2)</f>
        <v>0</v>
      </c>
      <c r="K1840" s="203" t="s">
        <v>36</v>
      </c>
      <c r="L1840" s="57"/>
      <c r="M1840" s="208" t="s">
        <v>36</v>
      </c>
      <c r="N1840" s="209" t="s">
        <v>50</v>
      </c>
      <c r="O1840" s="38"/>
      <c r="P1840" s="210">
        <f>O1840*H1840</f>
        <v>0</v>
      </c>
      <c r="Q1840" s="210">
        <v>2E-3</v>
      </c>
      <c r="R1840" s="210">
        <f>Q1840*H1840</f>
        <v>0.33400000000000002</v>
      </c>
      <c r="S1840" s="210">
        <v>0</v>
      </c>
      <c r="T1840" s="211">
        <f>S1840*H1840</f>
        <v>0</v>
      </c>
      <c r="AR1840" s="19" t="s">
        <v>415</v>
      </c>
      <c r="AT1840" s="19" t="s">
        <v>410</v>
      </c>
      <c r="AU1840" s="19" t="s">
        <v>87</v>
      </c>
      <c r="AY1840" s="19" t="s">
        <v>406</v>
      </c>
      <c r="BE1840" s="212">
        <f>IF(N1840="základní",J1840,0)</f>
        <v>0</v>
      </c>
      <c r="BF1840" s="212">
        <f>IF(N1840="snížená",J1840,0)</f>
        <v>0</v>
      </c>
      <c r="BG1840" s="212">
        <f>IF(N1840="zákl. přenesená",J1840,0)</f>
        <v>0</v>
      </c>
      <c r="BH1840" s="212">
        <f>IF(N1840="sníž. přenesená",J1840,0)</f>
        <v>0</v>
      </c>
      <c r="BI1840" s="212">
        <f>IF(N1840="nulová",J1840,0)</f>
        <v>0</v>
      </c>
      <c r="BJ1840" s="19" t="s">
        <v>23</v>
      </c>
      <c r="BK1840" s="212">
        <f>ROUND(I1840*H1840,2)</f>
        <v>0</v>
      </c>
      <c r="BL1840" s="19" t="s">
        <v>415</v>
      </c>
      <c r="BM1840" s="19" t="s">
        <v>2641</v>
      </c>
    </row>
    <row r="1841" spans="2:65" s="12" customFormat="1" x14ac:dyDescent="0.3">
      <c r="B1841" s="213"/>
      <c r="C1841" s="214"/>
      <c r="D1841" s="215" t="s">
        <v>417</v>
      </c>
      <c r="E1841" s="216" t="s">
        <v>36</v>
      </c>
      <c r="F1841" s="217" t="s">
        <v>2642</v>
      </c>
      <c r="G1841" s="214"/>
      <c r="H1841" s="218" t="s">
        <v>36</v>
      </c>
      <c r="I1841" s="219"/>
      <c r="J1841" s="214"/>
      <c r="K1841" s="214"/>
      <c r="L1841" s="220"/>
      <c r="M1841" s="221"/>
      <c r="N1841" s="222"/>
      <c r="O1841" s="222"/>
      <c r="P1841" s="222"/>
      <c r="Q1841" s="222"/>
      <c r="R1841" s="222"/>
      <c r="S1841" s="222"/>
      <c r="T1841" s="223"/>
      <c r="AT1841" s="224" t="s">
        <v>417</v>
      </c>
      <c r="AU1841" s="224" t="s">
        <v>87</v>
      </c>
      <c r="AV1841" s="12" t="s">
        <v>23</v>
      </c>
      <c r="AW1841" s="12" t="s">
        <v>43</v>
      </c>
      <c r="AX1841" s="12" t="s">
        <v>79</v>
      </c>
      <c r="AY1841" s="224" t="s">
        <v>406</v>
      </c>
    </row>
    <row r="1842" spans="2:65" s="13" customFormat="1" x14ac:dyDescent="0.3">
      <c r="B1842" s="225"/>
      <c r="C1842" s="226"/>
      <c r="D1842" s="215" t="s">
        <v>417</v>
      </c>
      <c r="E1842" s="227" t="s">
        <v>36</v>
      </c>
      <c r="F1842" s="228" t="s">
        <v>2643</v>
      </c>
      <c r="G1842" s="226"/>
      <c r="H1842" s="229">
        <v>34</v>
      </c>
      <c r="I1842" s="230"/>
      <c r="J1842" s="226"/>
      <c r="K1842" s="226"/>
      <c r="L1842" s="231"/>
      <c r="M1842" s="232"/>
      <c r="N1842" s="233"/>
      <c r="O1842" s="233"/>
      <c r="P1842" s="233"/>
      <c r="Q1842" s="233"/>
      <c r="R1842" s="233"/>
      <c r="S1842" s="233"/>
      <c r="T1842" s="234"/>
      <c r="AT1842" s="235" t="s">
        <v>417</v>
      </c>
      <c r="AU1842" s="235" t="s">
        <v>87</v>
      </c>
      <c r="AV1842" s="13" t="s">
        <v>87</v>
      </c>
      <c r="AW1842" s="13" t="s">
        <v>43</v>
      </c>
      <c r="AX1842" s="13" t="s">
        <v>79</v>
      </c>
      <c r="AY1842" s="235" t="s">
        <v>406</v>
      </c>
    </row>
    <row r="1843" spans="2:65" s="13" customFormat="1" x14ac:dyDescent="0.3">
      <c r="B1843" s="225"/>
      <c r="C1843" s="226"/>
      <c r="D1843" s="215" t="s">
        <v>417</v>
      </c>
      <c r="E1843" s="227" t="s">
        <v>36</v>
      </c>
      <c r="F1843" s="228" t="s">
        <v>2644</v>
      </c>
      <c r="G1843" s="226"/>
      <c r="H1843" s="229">
        <v>109</v>
      </c>
      <c r="I1843" s="230"/>
      <c r="J1843" s="226"/>
      <c r="K1843" s="226"/>
      <c r="L1843" s="231"/>
      <c r="M1843" s="232"/>
      <c r="N1843" s="233"/>
      <c r="O1843" s="233"/>
      <c r="P1843" s="233"/>
      <c r="Q1843" s="233"/>
      <c r="R1843" s="233"/>
      <c r="S1843" s="233"/>
      <c r="T1843" s="234"/>
      <c r="AT1843" s="235" t="s">
        <v>417</v>
      </c>
      <c r="AU1843" s="235" t="s">
        <v>87</v>
      </c>
      <c r="AV1843" s="13" t="s">
        <v>87</v>
      </c>
      <c r="AW1843" s="13" t="s">
        <v>43</v>
      </c>
      <c r="AX1843" s="13" t="s">
        <v>79</v>
      </c>
      <c r="AY1843" s="235" t="s">
        <v>406</v>
      </c>
    </row>
    <row r="1844" spans="2:65" s="13" customFormat="1" x14ac:dyDescent="0.3">
      <c r="B1844" s="225"/>
      <c r="C1844" s="226"/>
      <c r="D1844" s="215" t="s">
        <v>417</v>
      </c>
      <c r="E1844" s="227" t="s">
        <v>36</v>
      </c>
      <c r="F1844" s="228" t="s">
        <v>2645</v>
      </c>
      <c r="G1844" s="226"/>
      <c r="H1844" s="229">
        <v>24</v>
      </c>
      <c r="I1844" s="230"/>
      <c r="J1844" s="226"/>
      <c r="K1844" s="226"/>
      <c r="L1844" s="231"/>
      <c r="M1844" s="232"/>
      <c r="N1844" s="233"/>
      <c r="O1844" s="233"/>
      <c r="P1844" s="233"/>
      <c r="Q1844" s="233"/>
      <c r="R1844" s="233"/>
      <c r="S1844" s="233"/>
      <c r="T1844" s="234"/>
      <c r="AT1844" s="235" t="s">
        <v>417</v>
      </c>
      <c r="AU1844" s="235" t="s">
        <v>87</v>
      </c>
      <c r="AV1844" s="13" t="s">
        <v>87</v>
      </c>
      <c r="AW1844" s="13" t="s">
        <v>43</v>
      </c>
      <c r="AX1844" s="13" t="s">
        <v>79</v>
      </c>
      <c r="AY1844" s="235" t="s">
        <v>406</v>
      </c>
    </row>
    <row r="1845" spans="2:65" s="14" customFormat="1" x14ac:dyDescent="0.3">
      <c r="B1845" s="236"/>
      <c r="C1845" s="237"/>
      <c r="D1845" s="247" t="s">
        <v>417</v>
      </c>
      <c r="E1845" s="248" t="s">
        <v>36</v>
      </c>
      <c r="F1845" s="249" t="s">
        <v>421</v>
      </c>
      <c r="G1845" s="237"/>
      <c r="H1845" s="250">
        <v>167</v>
      </c>
      <c r="I1845" s="241"/>
      <c r="J1845" s="237"/>
      <c r="K1845" s="237"/>
      <c r="L1845" s="242"/>
      <c r="M1845" s="243"/>
      <c r="N1845" s="244"/>
      <c r="O1845" s="244"/>
      <c r="P1845" s="244"/>
      <c r="Q1845" s="244"/>
      <c r="R1845" s="244"/>
      <c r="S1845" s="244"/>
      <c r="T1845" s="245"/>
      <c r="AT1845" s="246" t="s">
        <v>417</v>
      </c>
      <c r="AU1845" s="246" t="s">
        <v>87</v>
      </c>
      <c r="AV1845" s="14" t="s">
        <v>415</v>
      </c>
      <c r="AW1845" s="14" t="s">
        <v>43</v>
      </c>
      <c r="AX1845" s="14" t="s">
        <v>23</v>
      </c>
      <c r="AY1845" s="246" t="s">
        <v>406</v>
      </c>
    </row>
    <row r="1846" spans="2:65" s="1" customFormat="1" ht="22.5" customHeight="1" x14ac:dyDescent="0.3">
      <c r="B1846" s="37"/>
      <c r="C1846" s="201" t="s">
        <v>2646</v>
      </c>
      <c r="D1846" s="201" t="s">
        <v>410</v>
      </c>
      <c r="E1846" s="202" t="s">
        <v>2647</v>
      </c>
      <c r="F1846" s="203" t="s">
        <v>2648</v>
      </c>
      <c r="G1846" s="204" t="s">
        <v>1363</v>
      </c>
      <c r="H1846" s="205">
        <v>1</v>
      </c>
      <c r="I1846" s="206"/>
      <c r="J1846" s="207">
        <f>ROUND(I1846*H1846,2)</f>
        <v>0</v>
      </c>
      <c r="K1846" s="203" t="s">
        <v>414</v>
      </c>
      <c r="L1846" s="57"/>
      <c r="M1846" s="208" t="s">
        <v>36</v>
      </c>
      <c r="N1846" s="209" t="s">
        <v>50</v>
      </c>
      <c r="O1846" s="38"/>
      <c r="P1846" s="210">
        <f>O1846*H1846</f>
        <v>0</v>
      </c>
      <c r="Q1846" s="210">
        <v>0.12303</v>
      </c>
      <c r="R1846" s="210">
        <f>Q1846*H1846</f>
        <v>0.12303</v>
      </c>
      <c r="S1846" s="210">
        <v>0</v>
      </c>
      <c r="T1846" s="211">
        <f>S1846*H1846</f>
        <v>0</v>
      </c>
      <c r="AR1846" s="19" t="s">
        <v>415</v>
      </c>
      <c r="AT1846" s="19" t="s">
        <v>410</v>
      </c>
      <c r="AU1846" s="19" t="s">
        <v>87</v>
      </c>
      <c r="AY1846" s="19" t="s">
        <v>406</v>
      </c>
      <c r="BE1846" s="212">
        <f>IF(N1846="základní",J1846,0)</f>
        <v>0</v>
      </c>
      <c r="BF1846" s="212">
        <f>IF(N1846="snížená",J1846,0)</f>
        <v>0</v>
      </c>
      <c r="BG1846" s="212">
        <f>IF(N1846="zákl. přenesená",J1846,0)</f>
        <v>0</v>
      </c>
      <c r="BH1846" s="212">
        <f>IF(N1846="sníž. přenesená",J1846,0)</f>
        <v>0</v>
      </c>
      <c r="BI1846" s="212">
        <f>IF(N1846="nulová",J1846,0)</f>
        <v>0</v>
      </c>
      <c r="BJ1846" s="19" t="s">
        <v>23</v>
      </c>
      <c r="BK1846" s="212">
        <f>ROUND(I1846*H1846,2)</f>
        <v>0</v>
      </c>
      <c r="BL1846" s="19" t="s">
        <v>415</v>
      </c>
      <c r="BM1846" s="19" t="s">
        <v>2649</v>
      </c>
    </row>
    <row r="1847" spans="2:65" s="12" customFormat="1" x14ac:dyDescent="0.3">
      <c r="B1847" s="213"/>
      <c r="C1847" s="214"/>
      <c r="D1847" s="215" t="s">
        <v>417</v>
      </c>
      <c r="E1847" s="216" t="s">
        <v>36</v>
      </c>
      <c r="F1847" s="217" t="s">
        <v>2650</v>
      </c>
      <c r="G1847" s="214"/>
      <c r="H1847" s="218" t="s">
        <v>36</v>
      </c>
      <c r="I1847" s="219"/>
      <c r="J1847" s="214"/>
      <c r="K1847" s="214"/>
      <c r="L1847" s="220"/>
      <c r="M1847" s="221"/>
      <c r="N1847" s="222"/>
      <c r="O1847" s="222"/>
      <c r="P1847" s="222"/>
      <c r="Q1847" s="222"/>
      <c r="R1847" s="222"/>
      <c r="S1847" s="222"/>
      <c r="T1847" s="223"/>
      <c r="AT1847" s="224" t="s">
        <v>417</v>
      </c>
      <c r="AU1847" s="224" t="s">
        <v>87</v>
      </c>
      <c r="AV1847" s="12" t="s">
        <v>23</v>
      </c>
      <c r="AW1847" s="12" t="s">
        <v>43</v>
      </c>
      <c r="AX1847" s="12" t="s">
        <v>79</v>
      </c>
      <c r="AY1847" s="224" t="s">
        <v>406</v>
      </c>
    </row>
    <row r="1848" spans="2:65" s="13" customFormat="1" x14ac:dyDescent="0.3">
      <c r="B1848" s="225"/>
      <c r="C1848" s="226"/>
      <c r="D1848" s="247" t="s">
        <v>417</v>
      </c>
      <c r="E1848" s="251" t="s">
        <v>36</v>
      </c>
      <c r="F1848" s="252" t="s">
        <v>23</v>
      </c>
      <c r="G1848" s="226"/>
      <c r="H1848" s="253">
        <v>1</v>
      </c>
      <c r="I1848" s="230"/>
      <c r="J1848" s="226"/>
      <c r="K1848" s="226"/>
      <c r="L1848" s="231"/>
      <c r="M1848" s="232"/>
      <c r="N1848" s="233"/>
      <c r="O1848" s="233"/>
      <c r="P1848" s="233"/>
      <c r="Q1848" s="233"/>
      <c r="R1848" s="233"/>
      <c r="S1848" s="233"/>
      <c r="T1848" s="234"/>
      <c r="AT1848" s="235" t="s">
        <v>417</v>
      </c>
      <c r="AU1848" s="235" t="s">
        <v>87</v>
      </c>
      <c r="AV1848" s="13" t="s">
        <v>87</v>
      </c>
      <c r="AW1848" s="13" t="s">
        <v>43</v>
      </c>
      <c r="AX1848" s="13" t="s">
        <v>23</v>
      </c>
      <c r="AY1848" s="235" t="s">
        <v>406</v>
      </c>
    </row>
    <row r="1849" spans="2:65" s="1" customFormat="1" ht="22.5" customHeight="1" x14ac:dyDescent="0.3">
      <c r="B1849" s="37"/>
      <c r="C1849" s="268" t="s">
        <v>2651</v>
      </c>
      <c r="D1849" s="268" t="s">
        <v>533</v>
      </c>
      <c r="E1849" s="269" t="s">
        <v>2652</v>
      </c>
      <c r="F1849" s="270" t="s">
        <v>2653</v>
      </c>
      <c r="G1849" s="271" t="s">
        <v>1363</v>
      </c>
      <c r="H1849" s="272">
        <v>1</v>
      </c>
      <c r="I1849" s="273"/>
      <c r="J1849" s="274">
        <f>ROUND(I1849*H1849,2)</f>
        <v>0</v>
      </c>
      <c r="K1849" s="270" t="s">
        <v>36</v>
      </c>
      <c r="L1849" s="275"/>
      <c r="M1849" s="276" t="s">
        <v>36</v>
      </c>
      <c r="N1849" s="277" t="s">
        <v>50</v>
      </c>
      <c r="O1849" s="38"/>
      <c r="P1849" s="210">
        <f>O1849*H1849</f>
        <v>0</v>
      </c>
      <c r="Q1849" s="210">
        <v>1.3299999999999999E-2</v>
      </c>
      <c r="R1849" s="210">
        <f>Q1849*H1849</f>
        <v>1.3299999999999999E-2</v>
      </c>
      <c r="S1849" s="210">
        <v>0</v>
      </c>
      <c r="T1849" s="211">
        <f>S1849*H1849</f>
        <v>0</v>
      </c>
      <c r="AR1849" s="19" t="s">
        <v>457</v>
      </c>
      <c r="AT1849" s="19" t="s">
        <v>533</v>
      </c>
      <c r="AU1849" s="19" t="s">
        <v>87</v>
      </c>
      <c r="AY1849" s="19" t="s">
        <v>406</v>
      </c>
      <c r="BE1849" s="212">
        <f>IF(N1849="základní",J1849,0)</f>
        <v>0</v>
      </c>
      <c r="BF1849" s="212">
        <f>IF(N1849="snížená",J1849,0)</f>
        <v>0</v>
      </c>
      <c r="BG1849" s="212">
        <f>IF(N1849="zákl. přenesená",J1849,0)</f>
        <v>0</v>
      </c>
      <c r="BH1849" s="212">
        <f>IF(N1849="sníž. přenesená",J1849,0)</f>
        <v>0</v>
      </c>
      <c r="BI1849" s="212">
        <f>IF(N1849="nulová",J1849,0)</f>
        <v>0</v>
      </c>
      <c r="BJ1849" s="19" t="s">
        <v>23</v>
      </c>
      <c r="BK1849" s="212">
        <f>ROUND(I1849*H1849,2)</f>
        <v>0</v>
      </c>
      <c r="BL1849" s="19" t="s">
        <v>415</v>
      </c>
      <c r="BM1849" s="19" t="s">
        <v>2654</v>
      </c>
    </row>
    <row r="1850" spans="2:65" s="1" customFormat="1" ht="22.5" customHeight="1" x14ac:dyDescent="0.3">
      <c r="B1850" s="37"/>
      <c r="C1850" s="201" t="s">
        <v>2655</v>
      </c>
      <c r="D1850" s="201" t="s">
        <v>410</v>
      </c>
      <c r="E1850" s="202" t="s">
        <v>2656</v>
      </c>
      <c r="F1850" s="203" t="s">
        <v>2657</v>
      </c>
      <c r="G1850" s="204" t="s">
        <v>1363</v>
      </c>
      <c r="H1850" s="205">
        <v>1</v>
      </c>
      <c r="I1850" s="206"/>
      <c r="J1850" s="207">
        <f>ROUND(I1850*H1850,2)</f>
        <v>0</v>
      </c>
      <c r="K1850" s="203" t="s">
        <v>36</v>
      </c>
      <c r="L1850" s="57"/>
      <c r="M1850" s="208" t="s">
        <v>36</v>
      </c>
      <c r="N1850" s="209" t="s">
        <v>50</v>
      </c>
      <c r="O1850" s="38"/>
      <c r="P1850" s="210">
        <f>O1850*H1850</f>
        <v>0</v>
      </c>
      <c r="Q1850" s="210">
        <v>0</v>
      </c>
      <c r="R1850" s="210">
        <f>Q1850*H1850</f>
        <v>0</v>
      </c>
      <c r="S1850" s="210">
        <v>0</v>
      </c>
      <c r="T1850" s="211">
        <f>S1850*H1850</f>
        <v>0</v>
      </c>
      <c r="AR1850" s="19" t="s">
        <v>415</v>
      </c>
      <c r="AT1850" s="19" t="s">
        <v>410</v>
      </c>
      <c r="AU1850" s="19" t="s">
        <v>87</v>
      </c>
      <c r="AY1850" s="19" t="s">
        <v>406</v>
      </c>
      <c r="BE1850" s="212">
        <f>IF(N1850="základní",J1850,0)</f>
        <v>0</v>
      </c>
      <c r="BF1850" s="212">
        <f>IF(N1850="snížená",J1850,0)</f>
        <v>0</v>
      </c>
      <c r="BG1850" s="212">
        <f>IF(N1850="zákl. přenesená",J1850,0)</f>
        <v>0</v>
      </c>
      <c r="BH1850" s="212">
        <f>IF(N1850="sníž. přenesená",J1850,0)</f>
        <v>0</v>
      </c>
      <c r="BI1850" s="212">
        <f>IF(N1850="nulová",J1850,0)</f>
        <v>0</v>
      </c>
      <c r="BJ1850" s="19" t="s">
        <v>23</v>
      </c>
      <c r="BK1850" s="212">
        <f>ROUND(I1850*H1850,2)</f>
        <v>0</v>
      </c>
      <c r="BL1850" s="19" t="s">
        <v>415</v>
      </c>
      <c r="BM1850" s="19" t="s">
        <v>2658</v>
      </c>
    </row>
    <row r="1851" spans="2:65" s="1" customFormat="1" ht="22.5" customHeight="1" x14ac:dyDescent="0.3">
      <c r="B1851" s="37"/>
      <c r="C1851" s="201" t="s">
        <v>2659</v>
      </c>
      <c r="D1851" s="201" t="s">
        <v>410</v>
      </c>
      <c r="E1851" s="202" t="s">
        <v>2660</v>
      </c>
      <c r="F1851" s="203" t="s">
        <v>2661</v>
      </c>
      <c r="G1851" s="204" t="s">
        <v>1363</v>
      </c>
      <c r="H1851" s="205">
        <v>6</v>
      </c>
      <c r="I1851" s="206"/>
      <c r="J1851" s="207">
        <f>ROUND(I1851*H1851,2)</f>
        <v>0</v>
      </c>
      <c r="K1851" s="203" t="s">
        <v>414</v>
      </c>
      <c r="L1851" s="57"/>
      <c r="M1851" s="208" t="s">
        <v>36</v>
      </c>
      <c r="N1851" s="209" t="s">
        <v>50</v>
      </c>
      <c r="O1851" s="38"/>
      <c r="P1851" s="210">
        <f>O1851*H1851</f>
        <v>0</v>
      </c>
      <c r="Q1851" s="210">
        <v>8.0000000000000004E-4</v>
      </c>
      <c r="R1851" s="210">
        <f>Q1851*H1851</f>
        <v>4.8000000000000004E-3</v>
      </c>
      <c r="S1851" s="210">
        <v>0</v>
      </c>
      <c r="T1851" s="211">
        <f>S1851*H1851</f>
        <v>0</v>
      </c>
      <c r="AR1851" s="19" t="s">
        <v>415</v>
      </c>
      <c r="AT1851" s="19" t="s">
        <v>410</v>
      </c>
      <c r="AU1851" s="19" t="s">
        <v>87</v>
      </c>
      <c r="AY1851" s="19" t="s">
        <v>406</v>
      </c>
      <c r="BE1851" s="212">
        <f>IF(N1851="základní",J1851,0)</f>
        <v>0</v>
      </c>
      <c r="BF1851" s="212">
        <f>IF(N1851="snížená",J1851,0)</f>
        <v>0</v>
      </c>
      <c r="BG1851" s="212">
        <f>IF(N1851="zákl. přenesená",J1851,0)</f>
        <v>0</v>
      </c>
      <c r="BH1851" s="212">
        <f>IF(N1851="sníž. přenesená",J1851,0)</f>
        <v>0</v>
      </c>
      <c r="BI1851" s="212">
        <f>IF(N1851="nulová",J1851,0)</f>
        <v>0</v>
      </c>
      <c r="BJ1851" s="19" t="s">
        <v>23</v>
      </c>
      <c r="BK1851" s="212">
        <f>ROUND(I1851*H1851,2)</f>
        <v>0</v>
      </c>
      <c r="BL1851" s="19" t="s">
        <v>415</v>
      </c>
      <c r="BM1851" s="19" t="s">
        <v>2662</v>
      </c>
    </row>
    <row r="1852" spans="2:65" s="13" customFormat="1" x14ac:dyDescent="0.3">
      <c r="B1852" s="225"/>
      <c r="C1852" s="226"/>
      <c r="D1852" s="247" t="s">
        <v>417</v>
      </c>
      <c r="E1852" s="251" t="s">
        <v>36</v>
      </c>
      <c r="F1852" s="252" t="s">
        <v>2663</v>
      </c>
      <c r="G1852" s="226"/>
      <c r="H1852" s="253">
        <v>6</v>
      </c>
      <c r="I1852" s="230"/>
      <c r="J1852" s="226"/>
      <c r="K1852" s="226"/>
      <c r="L1852" s="231"/>
      <c r="M1852" s="232"/>
      <c r="N1852" s="233"/>
      <c r="O1852" s="233"/>
      <c r="P1852" s="233"/>
      <c r="Q1852" s="233"/>
      <c r="R1852" s="233"/>
      <c r="S1852" s="233"/>
      <c r="T1852" s="234"/>
      <c r="AT1852" s="235" t="s">
        <v>417</v>
      </c>
      <c r="AU1852" s="235" t="s">
        <v>87</v>
      </c>
      <c r="AV1852" s="13" t="s">
        <v>87</v>
      </c>
      <c r="AW1852" s="13" t="s">
        <v>43</v>
      </c>
      <c r="AX1852" s="13" t="s">
        <v>23</v>
      </c>
      <c r="AY1852" s="235" t="s">
        <v>406</v>
      </c>
    </row>
    <row r="1853" spans="2:65" s="1" customFormat="1" ht="22.5" customHeight="1" x14ac:dyDescent="0.3">
      <c r="B1853" s="37"/>
      <c r="C1853" s="268" t="s">
        <v>2664</v>
      </c>
      <c r="D1853" s="268" t="s">
        <v>533</v>
      </c>
      <c r="E1853" s="269" t="s">
        <v>2665</v>
      </c>
      <c r="F1853" s="270" t="s">
        <v>2666</v>
      </c>
      <c r="G1853" s="271" t="s">
        <v>1363</v>
      </c>
      <c r="H1853" s="272">
        <v>1.01</v>
      </c>
      <c r="I1853" s="273"/>
      <c r="J1853" s="274">
        <f>ROUND(I1853*H1853,2)</f>
        <v>0</v>
      </c>
      <c r="K1853" s="270" t="s">
        <v>36</v>
      </c>
      <c r="L1853" s="275"/>
      <c r="M1853" s="276" t="s">
        <v>36</v>
      </c>
      <c r="N1853" s="277" t="s">
        <v>50</v>
      </c>
      <c r="O1853" s="38"/>
      <c r="P1853" s="210">
        <f>O1853*H1853</f>
        <v>0</v>
      </c>
      <c r="Q1853" s="210">
        <v>5.0400000000000002E-3</v>
      </c>
      <c r="R1853" s="210">
        <f>Q1853*H1853</f>
        <v>5.0904000000000001E-3</v>
      </c>
      <c r="S1853" s="210">
        <v>0</v>
      </c>
      <c r="T1853" s="211">
        <f>S1853*H1853</f>
        <v>0</v>
      </c>
      <c r="AR1853" s="19" t="s">
        <v>457</v>
      </c>
      <c r="AT1853" s="19" t="s">
        <v>533</v>
      </c>
      <c r="AU1853" s="19" t="s">
        <v>87</v>
      </c>
      <c r="AY1853" s="19" t="s">
        <v>406</v>
      </c>
      <c r="BE1853" s="212">
        <f>IF(N1853="základní",J1853,0)</f>
        <v>0</v>
      </c>
      <c r="BF1853" s="212">
        <f>IF(N1853="snížená",J1853,0)</f>
        <v>0</v>
      </c>
      <c r="BG1853" s="212">
        <f>IF(N1853="zákl. přenesená",J1853,0)</f>
        <v>0</v>
      </c>
      <c r="BH1853" s="212">
        <f>IF(N1853="sníž. přenesená",J1853,0)</f>
        <v>0</v>
      </c>
      <c r="BI1853" s="212">
        <f>IF(N1853="nulová",J1853,0)</f>
        <v>0</v>
      </c>
      <c r="BJ1853" s="19" t="s">
        <v>23</v>
      </c>
      <c r="BK1853" s="212">
        <f>ROUND(I1853*H1853,2)</f>
        <v>0</v>
      </c>
      <c r="BL1853" s="19" t="s">
        <v>415</v>
      </c>
      <c r="BM1853" s="19" t="s">
        <v>2667</v>
      </c>
    </row>
    <row r="1854" spans="2:65" s="13" customFormat="1" x14ac:dyDescent="0.3">
      <c r="B1854" s="225"/>
      <c r="C1854" s="226"/>
      <c r="D1854" s="247" t="s">
        <v>417</v>
      </c>
      <c r="E1854" s="226"/>
      <c r="F1854" s="252" t="s">
        <v>1975</v>
      </c>
      <c r="G1854" s="226"/>
      <c r="H1854" s="253">
        <v>1.01</v>
      </c>
      <c r="I1854" s="230"/>
      <c r="J1854" s="226"/>
      <c r="K1854" s="226"/>
      <c r="L1854" s="231"/>
      <c r="M1854" s="232"/>
      <c r="N1854" s="233"/>
      <c r="O1854" s="233"/>
      <c r="P1854" s="233"/>
      <c r="Q1854" s="233"/>
      <c r="R1854" s="233"/>
      <c r="S1854" s="233"/>
      <c r="T1854" s="234"/>
      <c r="AT1854" s="235" t="s">
        <v>417</v>
      </c>
      <c r="AU1854" s="235" t="s">
        <v>87</v>
      </c>
      <c r="AV1854" s="13" t="s">
        <v>87</v>
      </c>
      <c r="AW1854" s="13" t="s">
        <v>4</v>
      </c>
      <c r="AX1854" s="13" t="s">
        <v>23</v>
      </c>
      <c r="AY1854" s="235" t="s">
        <v>406</v>
      </c>
    </row>
    <row r="1855" spans="2:65" s="1" customFormat="1" ht="22.5" customHeight="1" x14ac:dyDescent="0.3">
      <c r="B1855" s="37"/>
      <c r="C1855" s="268" t="s">
        <v>2668</v>
      </c>
      <c r="D1855" s="268" t="s">
        <v>533</v>
      </c>
      <c r="E1855" s="269" t="s">
        <v>2669</v>
      </c>
      <c r="F1855" s="270" t="s">
        <v>2670</v>
      </c>
      <c r="G1855" s="271" t="s">
        <v>1363</v>
      </c>
      <c r="H1855" s="272">
        <v>1.01</v>
      </c>
      <c r="I1855" s="273"/>
      <c r="J1855" s="274">
        <f>ROUND(I1855*H1855,2)</f>
        <v>0</v>
      </c>
      <c r="K1855" s="270" t="s">
        <v>36</v>
      </c>
      <c r="L1855" s="275"/>
      <c r="M1855" s="276" t="s">
        <v>36</v>
      </c>
      <c r="N1855" s="277" t="s">
        <v>50</v>
      </c>
      <c r="O1855" s="38"/>
      <c r="P1855" s="210">
        <f>O1855*H1855</f>
        <v>0</v>
      </c>
      <c r="Q1855" s="210">
        <v>7.3000000000000001E-3</v>
      </c>
      <c r="R1855" s="210">
        <f>Q1855*H1855</f>
        <v>7.3730000000000002E-3</v>
      </c>
      <c r="S1855" s="210">
        <v>0</v>
      </c>
      <c r="T1855" s="211">
        <f>S1855*H1855</f>
        <v>0</v>
      </c>
      <c r="AR1855" s="19" t="s">
        <v>457</v>
      </c>
      <c r="AT1855" s="19" t="s">
        <v>533</v>
      </c>
      <c r="AU1855" s="19" t="s">
        <v>87</v>
      </c>
      <c r="AY1855" s="19" t="s">
        <v>406</v>
      </c>
      <c r="BE1855" s="212">
        <f>IF(N1855="základní",J1855,0)</f>
        <v>0</v>
      </c>
      <c r="BF1855" s="212">
        <f>IF(N1855="snížená",J1855,0)</f>
        <v>0</v>
      </c>
      <c r="BG1855" s="212">
        <f>IF(N1855="zákl. přenesená",J1855,0)</f>
        <v>0</v>
      </c>
      <c r="BH1855" s="212">
        <f>IF(N1855="sníž. přenesená",J1855,0)</f>
        <v>0</v>
      </c>
      <c r="BI1855" s="212">
        <f>IF(N1855="nulová",J1855,0)</f>
        <v>0</v>
      </c>
      <c r="BJ1855" s="19" t="s">
        <v>23</v>
      </c>
      <c r="BK1855" s="212">
        <f>ROUND(I1855*H1855,2)</f>
        <v>0</v>
      </c>
      <c r="BL1855" s="19" t="s">
        <v>415</v>
      </c>
      <c r="BM1855" s="19" t="s">
        <v>2671</v>
      </c>
    </row>
    <row r="1856" spans="2:65" s="13" customFormat="1" x14ac:dyDescent="0.3">
      <c r="B1856" s="225"/>
      <c r="C1856" s="226"/>
      <c r="D1856" s="247" t="s">
        <v>417</v>
      </c>
      <c r="E1856" s="226"/>
      <c r="F1856" s="252" t="s">
        <v>1975</v>
      </c>
      <c r="G1856" s="226"/>
      <c r="H1856" s="253">
        <v>1.01</v>
      </c>
      <c r="I1856" s="230"/>
      <c r="J1856" s="226"/>
      <c r="K1856" s="226"/>
      <c r="L1856" s="231"/>
      <c r="M1856" s="232"/>
      <c r="N1856" s="233"/>
      <c r="O1856" s="233"/>
      <c r="P1856" s="233"/>
      <c r="Q1856" s="233"/>
      <c r="R1856" s="233"/>
      <c r="S1856" s="233"/>
      <c r="T1856" s="234"/>
      <c r="AT1856" s="235" t="s">
        <v>417</v>
      </c>
      <c r="AU1856" s="235" t="s">
        <v>87</v>
      </c>
      <c r="AV1856" s="13" t="s">
        <v>87</v>
      </c>
      <c r="AW1856" s="13" t="s">
        <v>4</v>
      </c>
      <c r="AX1856" s="13" t="s">
        <v>23</v>
      </c>
      <c r="AY1856" s="235" t="s">
        <v>406</v>
      </c>
    </row>
    <row r="1857" spans="2:65" s="1" customFormat="1" ht="22.5" customHeight="1" x14ac:dyDescent="0.3">
      <c r="B1857" s="37"/>
      <c r="C1857" s="268" t="s">
        <v>2672</v>
      </c>
      <c r="D1857" s="268" t="s">
        <v>533</v>
      </c>
      <c r="E1857" s="269" t="s">
        <v>2673</v>
      </c>
      <c r="F1857" s="270" t="s">
        <v>2674</v>
      </c>
      <c r="G1857" s="271" t="s">
        <v>1363</v>
      </c>
      <c r="H1857" s="272">
        <v>1.01</v>
      </c>
      <c r="I1857" s="273"/>
      <c r="J1857" s="274">
        <f>ROUND(I1857*H1857,2)</f>
        <v>0</v>
      </c>
      <c r="K1857" s="270" t="s">
        <v>36</v>
      </c>
      <c r="L1857" s="275"/>
      <c r="M1857" s="276" t="s">
        <v>36</v>
      </c>
      <c r="N1857" s="277" t="s">
        <v>50</v>
      </c>
      <c r="O1857" s="38"/>
      <c r="P1857" s="210">
        <f>O1857*H1857</f>
        <v>0</v>
      </c>
      <c r="Q1857" s="210">
        <v>8.2000000000000007E-3</v>
      </c>
      <c r="R1857" s="210">
        <f>Q1857*H1857</f>
        <v>8.2820000000000012E-3</v>
      </c>
      <c r="S1857" s="210">
        <v>0</v>
      </c>
      <c r="T1857" s="211">
        <f>S1857*H1857</f>
        <v>0</v>
      </c>
      <c r="AR1857" s="19" t="s">
        <v>457</v>
      </c>
      <c r="AT1857" s="19" t="s">
        <v>533</v>
      </c>
      <c r="AU1857" s="19" t="s">
        <v>87</v>
      </c>
      <c r="AY1857" s="19" t="s">
        <v>406</v>
      </c>
      <c r="BE1857" s="212">
        <f>IF(N1857="základní",J1857,0)</f>
        <v>0</v>
      </c>
      <c r="BF1857" s="212">
        <f>IF(N1857="snížená",J1857,0)</f>
        <v>0</v>
      </c>
      <c r="BG1857" s="212">
        <f>IF(N1857="zákl. přenesená",J1857,0)</f>
        <v>0</v>
      </c>
      <c r="BH1857" s="212">
        <f>IF(N1857="sníž. přenesená",J1857,0)</f>
        <v>0</v>
      </c>
      <c r="BI1857" s="212">
        <f>IF(N1857="nulová",J1857,0)</f>
        <v>0</v>
      </c>
      <c r="BJ1857" s="19" t="s">
        <v>23</v>
      </c>
      <c r="BK1857" s="212">
        <f>ROUND(I1857*H1857,2)</f>
        <v>0</v>
      </c>
      <c r="BL1857" s="19" t="s">
        <v>415</v>
      </c>
      <c r="BM1857" s="19" t="s">
        <v>2675</v>
      </c>
    </row>
    <row r="1858" spans="2:65" s="13" customFormat="1" x14ac:dyDescent="0.3">
      <c r="B1858" s="225"/>
      <c r="C1858" s="226"/>
      <c r="D1858" s="247" t="s">
        <v>417</v>
      </c>
      <c r="E1858" s="226"/>
      <c r="F1858" s="252" t="s">
        <v>1975</v>
      </c>
      <c r="G1858" s="226"/>
      <c r="H1858" s="253">
        <v>1.01</v>
      </c>
      <c r="I1858" s="230"/>
      <c r="J1858" s="226"/>
      <c r="K1858" s="226"/>
      <c r="L1858" s="231"/>
      <c r="M1858" s="232"/>
      <c r="N1858" s="233"/>
      <c r="O1858" s="233"/>
      <c r="P1858" s="233"/>
      <c r="Q1858" s="233"/>
      <c r="R1858" s="233"/>
      <c r="S1858" s="233"/>
      <c r="T1858" s="234"/>
      <c r="AT1858" s="235" t="s">
        <v>417</v>
      </c>
      <c r="AU1858" s="235" t="s">
        <v>87</v>
      </c>
      <c r="AV1858" s="13" t="s">
        <v>87</v>
      </c>
      <c r="AW1858" s="13" t="s">
        <v>4</v>
      </c>
      <c r="AX1858" s="13" t="s">
        <v>23</v>
      </c>
      <c r="AY1858" s="235" t="s">
        <v>406</v>
      </c>
    </row>
    <row r="1859" spans="2:65" s="1" customFormat="1" ht="22.5" customHeight="1" x14ac:dyDescent="0.3">
      <c r="B1859" s="37"/>
      <c r="C1859" s="268" t="s">
        <v>2676</v>
      </c>
      <c r="D1859" s="268" t="s">
        <v>533</v>
      </c>
      <c r="E1859" s="269" t="s">
        <v>2677</v>
      </c>
      <c r="F1859" s="270" t="s">
        <v>2678</v>
      </c>
      <c r="G1859" s="271" t="s">
        <v>1363</v>
      </c>
      <c r="H1859" s="272">
        <v>1.01</v>
      </c>
      <c r="I1859" s="273"/>
      <c r="J1859" s="274">
        <f>ROUND(I1859*H1859,2)</f>
        <v>0</v>
      </c>
      <c r="K1859" s="270" t="s">
        <v>36</v>
      </c>
      <c r="L1859" s="275"/>
      <c r="M1859" s="276" t="s">
        <v>36</v>
      </c>
      <c r="N1859" s="277" t="s">
        <v>50</v>
      </c>
      <c r="O1859" s="38"/>
      <c r="P1859" s="210">
        <f>O1859*H1859</f>
        <v>0</v>
      </c>
      <c r="Q1859" s="210">
        <v>1.0999999999999999E-2</v>
      </c>
      <c r="R1859" s="210">
        <f>Q1859*H1859</f>
        <v>1.111E-2</v>
      </c>
      <c r="S1859" s="210">
        <v>0</v>
      </c>
      <c r="T1859" s="211">
        <f>S1859*H1859</f>
        <v>0</v>
      </c>
      <c r="AR1859" s="19" t="s">
        <v>457</v>
      </c>
      <c r="AT1859" s="19" t="s">
        <v>533</v>
      </c>
      <c r="AU1859" s="19" t="s">
        <v>87</v>
      </c>
      <c r="AY1859" s="19" t="s">
        <v>406</v>
      </c>
      <c r="BE1859" s="212">
        <f>IF(N1859="základní",J1859,0)</f>
        <v>0</v>
      </c>
      <c r="BF1859" s="212">
        <f>IF(N1859="snížená",J1859,0)</f>
        <v>0</v>
      </c>
      <c r="BG1859" s="212">
        <f>IF(N1859="zákl. přenesená",J1859,0)</f>
        <v>0</v>
      </c>
      <c r="BH1859" s="212">
        <f>IF(N1859="sníž. přenesená",J1859,0)</f>
        <v>0</v>
      </c>
      <c r="BI1859" s="212">
        <f>IF(N1859="nulová",J1859,0)</f>
        <v>0</v>
      </c>
      <c r="BJ1859" s="19" t="s">
        <v>23</v>
      </c>
      <c r="BK1859" s="212">
        <f>ROUND(I1859*H1859,2)</f>
        <v>0</v>
      </c>
      <c r="BL1859" s="19" t="s">
        <v>415</v>
      </c>
      <c r="BM1859" s="19" t="s">
        <v>2679</v>
      </c>
    </row>
    <row r="1860" spans="2:65" s="13" customFormat="1" x14ac:dyDescent="0.3">
      <c r="B1860" s="225"/>
      <c r="C1860" s="226"/>
      <c r="D1860" s="247" t="s">
        <v>417</v>
      </c>
      <c r="E1860" s="226"/>
      <c r="F1860" s="252" t="s">
        <v>1975</v>
      </c>
      <c r="G1860" s="226"/>
      <c r="H1860" s="253">
        <v>1.01</v>
      </c>
      <c r="I1860" s="230"/>
      <c r="J1860" s="226"/>
      <c r="K1860" s="226"/>
      <c r="L1860" s="231"/>
      <c r="M1860" s="232"/>
      <c r="N1860" s="233"/>
      <c r="O1860" s="233"/>
      <c r="P1860" s="233"/>
      <c r="Q1860" s="233"/>
      <c r="R1860" s="233"/>
      <c r="S1860" s="233"/>
      <c r="T1860" s="234"/>
      <c r="AT1860" s="235" t="s">
        <v>417</v>
      </c>
      <c r="AU1860" s="235" t="s">
        <v>87</v>
      </c>
      <c r="AV1860" s="13" t="s">
        <v>87</v>
      </c>
      <c r="AW1860" s="13" t="s">
        <v>4</v>
      </c>
      <c r="AX1860" s="13" t="s">
        <v>23</v>
      </c>
      <c r="AY1860" s="235" t="s">
        <v>406</v>
      </c>
    </row>
    <row r="1861" spans="2:65" s="1" customFormat="1" ht="22.5" customHeight="1" x14ac:dyDescent="0.3">
      <c r="B1861" s="37"/>
      <c r="C1861" s="268" t="s">
        <v>2680</v>
      </c>
      <c r="D1861" s="268" t="s">
        <v>533</v>
      </c>
      <c r="E1861" s="269" t="s">
        <v>2681</v>
      </c>
      <c r="F1861" s="270" t="s">
        <v>2682</v>
      </c>
      <c r="G1861" s="271" t="s">
        <v>1363</v>
      </c>
      <c r="H1861" s="272">
        <v>2.02</v>
      </c>
      <c r="I1861" s="273"/>
      <c r="J1861" s="274">
        <f>ROUND(I1861*H1861,2)</f>
        <v>0</v>
      </c>
      <c r="K1861" s="270" t="s">
        <v>36</v>
      </c>
      <c r="L1861" s="275"/>
      <c r="M1861" s="276" t="s">
        <v>36</v>
      </c>
      <c r="N1861" s="277" t="s">
        <v>50</v>
      </c>
      <c r="O1861" s="38"/>
      <c r="P1861" s="210">
        <f>O1861*H1861</f>
        <v>0</v>
      </c>
      <c r="Q1861" s="210">
        <v>2.0999999999999999E-3</v>
      </c>
      <c r="R1861" s="210">
        <f>Q1861*H1861</f>
        <v>4.2420000000000001E-3</v>
      </c>
      <c r="S1861" s="210">
        <v>0</v>
      </c>
      <c r="T1861" s="211">
        <f>S1861*H1861</f>
        <v>0</v>
      </c>
      <c r="AR1861" s="19" t="s">
        <v>457</v>
      </c>
      <c r="AT1861" s="19" t="s">
        <v>533</v>
      </c>
      <c r="AU1861" s="19" t="s">
        <v>87</v>
      </c>
      <c r="AY1861" s="19" t="s">
        <v>406</v>
      </c>
      <c r="BE1861" s="212">
        <f>IF(N1861="základní",J1861,0)</f>
        <v>0</v>
      </c>
      <c r="BF1861" s="212">
        <f>IF(N1861="snížená",J1861,0)</f>
        <v>0</v>
      </c>
      <c r="BG1861" s="212">
        <f>IF(N1861="zákl. přenesená",J1861,0)</f>
        <v>0</v>
      </c>
      <c r="BH1861" s="212">
        <f>IF(N1861="sníž. přenesená",J1861,0)</f>
        <v>0</v>
      </c>
      <c r="BI1861" s="212">
        <f>IF(N1861="nulová",J1861,0)</f>
        <v>0</v>
      </c>
      <c r="BJ1861" s="19" t="s">
        <v>23</v>
      </c>
      <c r="BK1861" s="212">
        <f>ROUND(I1861*H1861,2)</f>
        <v>0</v>
      </c>
      <c r="BL1861" s="19" t="s">
        <v>415</v>
      </c>
      <c r="BM1861" s="19" t="s">
        <v>2683</v>
      </c>
    </row>
    <row r="1862" spans="2:65" s="13" customFormat="1" x14ac:dyDescent="0.3">
      <c r="B1862" s="225"/>
      <c r="C1862" s="226"/>
      <c r="D1862" s="247" t="s">
        <v>417</v>
      </c>
      <c r="E1862" s="226"/>
      <c r="F1862" s="252" t="s">
        <v>2684</v>
      </c>
      <c r="G1862" s="226"/>
      <c r="H1862" s="253">
        <v>2.02</v>
      </c>
      <c r="I1862" s="230"/>
      <c r="J1862" s="226"/>
      <c r="K1862" s="226"/>
      <c r="L1862" s="231"/>
      <c r="M1862" s="232"/>
      <c r="N1862" s="233"/>
      <c r="O1862" s="233"/>
      <c r="P1862" s="233"/>
      <c r="Q1862" s="233"/>
      <c r="R1862" s="233"/>
      <c r="S1862" s="233"/>
      <c r="T1862" s="234"/>
      <c r="AT1862" s="235" t="s">
        <v>417</v>
      </c>
      <c r="AU1862" s="235" t="s">
        <v>87</v>
      </c>
      <c r="AV1862" s="13" t="s">
        <v>87</v>
      </c>
      <c r="AW1862" s="13" t="s">
        <v>4</v>
      </c>
      <c r="AX1862" s="13" t="s">
        <v>23</v>
      </c>
      <c r="AY1862" s="235" t="s">
        <v>406</v>
      </c>
    </row>
    <row r="1863" spans="2:65" s="1" customFormat="1" ht="31.5" customHeight="1" x14ac:dyDescent="0.3">
      <c r="B1863" s="37"/>
      <c r="C1863" s="201" t="s">
        <v>2685</v>
      </c>
      <c r="D1863" s="201" t="s">
        <v>410</v>
      </c>
      <c r="E1863" s="202" t="s">
        <v>2686</v>
      </c>
      <c r="F1863" s="203" t="s">
        <v>2687</v>
      </c>
      <c r="G1863" s="204" t="s">
        <v>1363</v>
      </c>
      <c r="H1863" s="205">
        <v>2</v>
      </c>
      <c r="I1863" s="206"/>
      <c r="J1863" s="207">
        <f>ROUND(I1863*H1863,2)</f>
        <v>0</v>
      </c>
      <c r="K1863" s="203" t="s">
        <v>414</v>
      </c>
      <c r="L1863" s="57"/>
      <c r="M1863" s="208" t="s">
        <v>36</v>
      </c>
      <c r="N1863" s="209" t="s">
        <v>50</v>
      </c>
      <c r="O1863" s="38"/>
      <c r="P1863" s="210">
        <f>O1863*H1863</f>
        <v>0</v>
      </c>
      <c r="Q1863" s="210">
        <v>0</v>
      </c>
      <c r="R1863" s="210">
        <f>Q1863*H1863</f>
        <v>0</v>
      </c>
      <c r="S1863" s="210">
        <v>0</v>
      </c>
      <c r="T1863" s="211">
        <f>S1863*H1863</f>
        <v>0</v>
      </c>
      <c r="AR1863" s="19" t="s">
        <v>415</v>
      </c>
      <c r="AT1863" s="19" t="s">
        <v>410</v>
      </c>
      <c r="AU1863" s="19" t="s">
        <v>87</v>
      </c>
      <c r="AY1863" s="19" t="s">
        <v>406</v>
      </c>
      <c r="BE1863" s="212">
        <f>IF(N1863="základní",J1863,0)</f>
        <v>0</v>
      </c>
      <c r="BF1863" s="212">
        <f>IF(N1863="snížená",J1863,0)</f>
        <v>0</v>
      </c>
      <c r="BG1863" s="212">
        <f>IF(N1863="zákl. přenesená",J1863,0)</f>
        <v>0</v>
      </c>
      <c r="BH1863" s="212">
        <f>IF(N1863="sníž. přenesená",J1863,0)</f>
        <v>0</v>
      </c>
      <c r="BI1863" s="212">
        <f>IF(N1863="nulová",J1863,0)</f>
        <v>0</v>
      </c>
      <c r="BJ1863" s="19" t="s">
        <v>23</v>
      </c>
      <c r="BK1863" s="212">
        <f>ROUND(I1863*H1863,2)</f>
        <v>0</v>
      </c>
      <c r="BL1863" s="19" t="s">
        <v>415</v>
      </c>
      <c r="BM1863" s="19" t="s">
        <v>2688</v>
      </c>
    </row>
    <row r="1864" spans="2:65" s="13" customFormat="1" x14ac:dyDescent="0.3">
      <c r="B1864" s="225"/>
      <c r="C1864" s="226"/>
      <c r="D1864" s="247" t="s">
        <v>417</v>
      </c>
      <c r="E1864" s="251" t="s">
        <v>36</v>
      </c>
      <c r="F1864" s="252" t="s">
        <v>2689</v>
      </c>
      <c r="G1864" s="226"/>
      <c r="H1864" s="253">
        <v>2</v>
      </c>
      <c r="I1864" s="230"/>
      <c r="J1864" s="226"/>
      <c r="K1864" s="226"/>
      <c r="L1864" s="231"/>
      <c r="M1864" s="232"/>
      <c r="N1864" s="233"/>
      <c r="O1864" s="233"/>
      <c r="P1864" s="233"/>
      <c r="Q1864" s="233"/>
      <c r="R1864" s="233"/>
      <c r="S1864" s="233"/>
      <c r="T1864" s="234"/>
      <c r="AT1864" s="235" t="s">
        <v>417</v>
      </c>
      <c r="AU1864" s="235" t="s">
        <v>87</v>
      </c>
      <c r="AV1864" s="13" t="s">
        <v>87</v>
      </c>
      <c r="AW1864" s="13" t="s">
        <v>43</v>
      </c>
      <c r="AX1864" s="13" t="s">
        <v>23</v>
      </c>
      <c r="AY1864" s="235" t="s">
        <v>406</v>
      </c>
    </row>
    <row r="1865" spans="2:65" s="1" customFormat="1" ht="22.5" customHeight="1" x14ac:dyDescent="0.3">
      <c r="B1865" s="37"/>
      <c r="C1865" s="268" t="s">
        <v>2690</v>
      </c>
      <c r="D1865" s="268" t="s">
        <v>533</v>
      </c>
      <c r="E1865" s="269" t="s">
        <v>2691</v>
      </c>
      <c r="F1865" s="270" t="s">
        <v>2692</v>
      </c>
      <c r="G1865" s="271" t="s">
        <v>1363</v>
      </c>
      <c r="H1865" s="272">
        <v>2.02</v>
      </c>
      <c r="I1865" s="273"/>
      <c r="J1865" s="274">
        <f>ROUND(I1865*H1865,2)</f>
        <v>0</v>
      </c>
      <c r="K1865" s="270" t="s">
        <v>36</v>
      </c>
      <c r="L1865" s="275"/>
      <c r="M1865" s="276" t="s">
        <v>36</v>
      </c>
      <c r="N1865" s="277" t="s">
        <v>50</v>
      </c>
      <c r="O1865" s="38"/>
      <c r="P1865" s="210">
        <f>O1865*H1865</f>
        <v>0</v>
      </c>
      <c r="Q1865" s="210">
        <v>1.4E-2</v>
      </c>
      <c r="R1865" s="210">
        <f>Q1865*H1865</f>
        <v>2.828E-2</v>
      </c>
      <c r="S1865" s="210">
        <v>0</v>
      </c>
      <c r="T1865" s="211">
        <f>S1865*H1865</f>
        <v>0</v>
      </c>
      <c r="AR1865" s="19" t="s">
        <v>457</v>
      </c>
      <c r="AT1865" s="19" t="s">
        <v>533</v>
      </c>
      <c r="AU1865" s="19" t="s">
        <v>87</v>
      </c>
      <c r="AY1865" s="19" t="s">
        <v>406</v>
      </c>
      <c r="BE1865" s="212">
        <f>IF(N1865="základní",J1865,0)</f>
        <v>0</v>
      </c>
      <c r="BF1865" s="212">
        <f>IF(N1865="snížená",J1865,0)</f>
        <v>0</v>
      </c>
      <c r="BG1865" s="212">
        <f>IF(N1865="zákl. přenesená",J1865,0)</f>
        <v>0</v>
      </c>
      <c r="BH1865" s="212">
        <f>IF(N1865="sníž. přenesená",J1865,0)</f>
        <v>0</v>
      </c>
      <c r="BI1865" s="212">
        <f>IF(N1865="nulová",J1865,0)</f>
        <v>0</v>
      </c>
      <c r="BJ1865" s="19" t="s">
        <v>23</v>
      </c>
      <c r="BK1865" s="212">
        <f>ROUND(I1865*H1865,2)</f>
        <v>0</v>
      </c>
      <c r="BL1865" s="19" t="s">
        <v>415</v>
      </c>
      <c r="BM1865" s="19" t="s">
        <v>2693</v>
      </c>
    </row>
    <row r="1866" spans="2:65" s="13" customFormat="1" x14ac:dyDescent="0.3">
      <c r="B1866" s="225"/>
      <c r="C1866" s="226"/>
      <c r="D1866" s="247" t="s">
        <v>417</v>
      </c>
      <c r="E1866" s="226"/>
      <c r="F1866" s="252" t="s">
        <v>2684</v>
      </c>
      <c r="G1866" s="226"/>
      <c r="H1866" s="253">
        <v>2.02</v>
      </c>
      <c r="I1866" s="230"/>
      <c r="J1866" s="226"/>
      <c r="K1866" s="226"/>
      <c r="L1866" s="231"/>
      <c r="M1866" s="232"/>
      <c r="N1866" s="233"/>
      <c r="O1866" s="233"/>
      <c r="P1866" s="233"/>
      <c r="Q1866" s="233"/>
      <c r="R1866" s="233"/>
      <c r="S1866" s="233"/>
      <c r="T1866" s="234"/>
      <c r="AT1866" s="235" t="s">
        <v>417</v>
      </c>
      <c r="AU1866" s="235" t="s">
        <v>87</v>
      </c>
      <c r="AV1866" s="13" t="s">
        <v>87</v>
      </c>
      <c r="AW1866" s="13" t="s">
        <v>4</v>
      </c>
      <c r="AX1866" s="13" t="s">
        <v>23</v>
      </c>
      <c r="AY1866" s="235" t="s">
        <v>406</v>
      </c>
    </row>
    <row r="1867" spans="2:65" s="1" customFormat="1" ht="22.5" customHeight="1" x14ac:dyDescent="0.3">
      <c r="B1867" s="37"/>
      <c r="C1867" s="201" t="s">
        <v>2694</v>
      </c>
      <c r="D1867" s="201" t="s">
        <v>410</v>
      </c>
      <c r="E1867" s="202" t="s">
        <v>2695</v>
      </c>
      <c r="F1867" s="203" t="s">
        <v>2696</v>
      </c>
      <c r="G1867" s="204" t="s">
        <v>1363</v>
      </c>
      <c r="H1867" s="205">
        <v>1</v>
      </c>
      <c r="I1867" s="206"/>
      <c r="J1867" s="207">
        <f>ROUND(I1867*H1867,2)</f>
        <v>0</v>
      </c>
      <c r="K1867" s="203" t="s">
        <v>414</v>
      </c>
      <c r="L1867" s="57"/>
      <c r="M1867" s="208" t="s">
        <v>36</v>
      </c>
      <c r="N1867" s="209" t="s">
        <v>50</v>
      </c>
      <c r="O1867" s="38"/>
      <c r="P1867" s="210">
        <f>O1867*H1867</f>
        <v>0</v>
      </c>
      <c r="Q1867" s="210">
        <v>8.0000000000000004E-4</v>
      </c>
      <c r="R1867" s="210">
        <f>Q1867*H1867</f>
        <v>8.0000000000000004E-4</v>
      </c>
      <c r="S1867" s="210">
        <v>0</v>
      </c>
      <c r="T1867" s="211">
        <f>S1867*H1867</f>
        <v>0</v>
      </c>
      <c r="AR1867" s="19" t="s">
        <v>415</v>
      </c>
      <c r="AT1867" s="19" t="s">
        <v>410</v>
      </c>
      <c r="AU1867" s="19" t="s">
        <v>87</v>
      </c>
      <c r="AY1867" s="19" t="s">
        <v>406</v>
      </c>
      <c r="BE1867" s="212">
        <f>IF(N1867="základní",J1867,0)</f>
        <v>0</v>
      </c>
      <c r="BF1867" s="212">
        <f>IF(N1867="snížená",J1867,0)</f>
        <v>0</v>
      </c>
      <c r="BG1867" s="212">
        <f>IF(N1867="zákl. přenesená",J1867,0)</f>
        <v>0</v>
      </c>
      <c r="BH1867" s="212">
        <f>IF(N1867="sníž. přenesená",J1867,0)</f>
        <v>0</v>
      </c>
      <c r="BI1867" s="212">
        <f>IF(N1867="nulová",J1867,0)</f>
        <v>0</v>
      </c>
      <c r="BJ1867" s="19" t="s">
        <v>23</v>
      </c>
      <c r="BK1867" s="212">
        <f>ROUND(I1867*H1867,2)</f>
        <v>0</v>
      </c>
      <c r="BL1867" s="19" t="s">
        <v>415</v>
      </c>
      <c r="BM1867" s="19" t="s">
        <v>2697</v>
      </c>
    </row>
    <row r="1868" spans="2:65" s="13" customFormat="1" x14ac:dyDescent="0.3">
      <c r="B1868" s="225"/>
      <c r="C1868" s="226"/>
      <c r="D1868" s="247" t="s">
        <v>417</v>
      </c>
      <c r="E1868" s="251" t="s">
        <v>36</v>
      </c>
      <c r="F1868" s="252" t="s">
        <v>2698</v>
      </c>
      <c r="G1868" s="226"/>
      <c r="H1868" s="253">
        <v>1</v>
      </c>
      <c r="I1868" s="230"/>
      <c r="J1868" s="226"/>
      <c r="K1868" s="226"/>
      <c r="L1868" s="231"/>
      <c r="M1868" s="232"/>
      <c r="N1868" s="233"/>
      <c r="O1868" s="233"/>
      <c r="P1868" s="233"/>
      <c r="Q1868" s="233"/>
      <c r="R1868" s="233"/>
      <c r="S1868" s="233"/>
      <c r="T1868" s="234"/>
      <c r="AT1868" s="235" t="s">
        <v>417</v>
      </c>
      <c r="AU1868" s="235" t="s">
        <v>87</v>
      </c>
      <c r="AV1868" s="13" t="s">
        <v>87</v>
      </c>
      <c r="AW1868" s="13" t="s">
        <v>43</v>
      </c>
      <c r="AX1868" s="13" t="s">
        <v>23</v>
      </c>
      <c r="AY1868" s="235" t="s">
        <v>406</v>
      </c>
    </row>
    <row r="1869" spans="2:65" s="1" customFormat="1" ht="22.5" customHeight="1" x14ac:dyDescent="0.3">
      <c r="B1869" s="37"/>
      <c r="C1869" s="268" t="s">
        <v>2699</v>
      </c>
      <c r="D1869" s="268" t="s">
        <v>533</v>
      </c>
      <c r="E1869" s="269" t="s">
        <v>2700</v>
      </c>
      <c r="F1869" s="270" t="s">
        <v>2701</v>
      </c>
      <c r="G1869" s="271" t="s">
        <v>1363</v>
      </c>
      <c r="H1869" s="272">
        <v>1</v>
      </c>
      <c r="I1869" s="273"/>
      <c r="J1869" s="274">
        <f>ROUND(I1869*H1869,2)</f>
        <v>0</v>
      </c>
      <c r="K1869" s="270" t="s">
        <v>36</v>
      </c>
      <c r="L1869" s="275"/>
      <c r="M1869" s="276" t="s">
        <v>36</v>
      </c>
      <c r="N1869" s="277" t="s">
        <v>50</v>
      </c>
      <c r="O1869" s="38"/>
      <c r="P1869" s="210">
        <f>O1869*H1869</f>
        <v>0</v>
      </c>
      <c r="Q1869" s="210">
        <v>1.5100000000000001E-2</v>
      </c>
      <c r="R1869" s="210">
        <f>Q1869*H1869</f>
        <v>1.5100000000000001E-2</v>
      </c>
      <c r="S1869" s="210">
        <v>0</v>
      </c>
      <c r="T1869" s="211">
        <f>S1869*H1869</f>
        <v>0</v>
      </c>
      <c r="AR1869" s="19" t="s">
        <v>457</v>
      </c>
      <c r="AT1869" s="19" t="s">
        <v>533</v>
      </c>
      <c r="AU1869" s="19" t="s">
        <v>87</v>
      </c>
      <c r="AY1869" s="19" t="s">
        <v>406</v>
      </c>
      <c r="BE1869" s="212">
        <f>IF(N1869="základní",J1869,0)</f>
        <v>0</v>
      </c>
      <c r="BF1869" s="212">
        <f>IF(N1869="snížená",J1869,0)</f>
        <v>0</v>
      </c>
      <c r="BG1869" s="212">
        <f>IF(N1869="zákl. přenesená",J1869,0)</f>
        <v>0</v>
      </c>
      <c r="BH1869" s="212">
        <f>IF(N1869="sníž. přenesená",J1869,0)</f>
        <v>0</v>
      </c>
      <c r="BI1869" s="212">
        <f>IF(N1869="nulová",J1869,0)</f>
        <v>0</v>
      </c>
      <c r="BJ1869" s="19" t="s">
        <v>23</v>
      </c>
      <c r="BK1869" s="212">
        <f>ROUND(I1869*H1869,2)</f>
        <v>0</v>
      </c>
      <c r="BL1869" s="19" t="s">
        <v>415</v>
      </c>
      <c r="BM1869" s="19" t="s">
        <v>2702</v>
      </c>
    </row>
    <row r="1870" spans="2:65" s="11" customFormat="1" ht="29.85" customHeight="1" x14ac:dyDescent="0.3">
      <c r="B1870" s="182"/>
      <c r="C1870" s="183"/>
      <c r="D1870" s="198" t="s">
        <v>78</v>
      </c>
      <c r="E1870" s="199" t="s">
        <v>463</v>
      </c>
      <c r="F1870" s="199" t="s">
        <v>2703</v>
      </c>
      <c r="G1870" s="183"/>
      <c r="H1870" s="183"/>
      <c r="I1870" s="186"/>
      <c r="J1870" s="200">
        <f>BK1870</f>
        <v>0</v>
      </c>
      <c r="K1870" s="183"/>
      <c r="L1870" s="188"/>
      <c r="M1870" s="189"/>
      <c r="N1870" s="190"/>
      <c r="O1870" s="190"/>
      <c r="P1870" s="191">
        <f>SUM(P1871:P1909)</f>
        <v>0</v>
      </c>
      <c r="Q1870" s="190"/>
      <c r="R1870" s="191">
        <f>SUM(R1871:R1909)</f>
        <v>1.38982268</v>
      </c>
      <c r="S1870" s="190"/>
      <c r="T1870" s="192">
        <f>SUM(T1871:T1909)</f>
        <v>0</v>
      </c>
      <c r="AR1870" s="193" t="s">
        <v>23</v>
      </c>
      <c r="AT1870" s="194" t="s">
        <v>78</v>
      </c>
      <c r="AU1870" s="194" t="s">
        <v>23</v>
      </c>
      <c r="AY1870" s="193" t="s">
        <v>406</v>
      </c>
      <c r="BK1870" s="195">
        <f>SUM(BK1871:BK1909)</f>
        <v>0</v>
      </c>
    </row>
    <row r="1871" spans="2:65" s="1" customFormat="1" ht="22.5" customHeight="1" x14ac:dyDescent="0.3">
      <c r="B1871" s="37"/>
      <c r="C1871" s="201" t="s">
        <v>2704</v>
      </c>
      <c r="D1871" s="201" t="s">
        <v>410</v>
      </c>
      <c r="E1871" s="202" t="s">
        <v>2705</v>
      </c>
      <c r="F1871" s="203" t="s">
        <v>2706</v>
      </c>
      <c r="G1871" s="204" t="s">
        <v>466</v>
      </c>
      <c r="H1871" s="205">
        <v>710.12599999999998</v>
      </c>
      <c r="I1871" s="206"/>
      <c r="J1871" s="207">
        <f>ROUND(I1871*H1871,2)</f>
        <v>0</v>
      </c>
      <c r="K1871" s="203" t="s">
        <v>414</v>
      </c>
      <c r="L1871" s="57"/>
      <c r="M1871" s="208" t="s">
        <v>36</v>
      </c>
      <c r="N1871" s="209" t="s">
        <v>50</v>
      </c>
      <c r="O1871" s="38"/>
      <c r="P1871" s="210">
        <f>O1871*H1871</f>
        <v>0</v>
      </c>
      <c r="Q1871" s="210">
        <v>1.8000000000000001E-4</v>
      </c>
      <c r="R1871" s="210">
        <f>Q1871*H1871</f>
        <v>0.12782267999999999</v>
      </c>
      <c r="S1871" s="210">
        <v>0</v>
      </c>
      <c r="T1871" s="211">
        <f>S1871*H1871</f>
        <v>0</v>
      </c>
      <c r="AR1871" s="19" t="s">
        <v>415</v>
      </c>
      <c r="AT1871" s="19" t="s">
        <v>410</v>
      </c>
      <c r="AU1871" s="19" t="s">
        <v>87</v>
      </c>
      <c r="AY1871" s="19" t="s">
        <v>406</v>
      </c>
      <c r="BE1871" s="212">
        <f>IF(N1871="základní",J1871,0)</f>
        <v>0</v>
      </c>
      <c r="BF1871" s="212">
        <f>IF(N1871="snížená",J1871,0)</f>
        <v>0</v>
      </c>
      <c r="BG1871" s="212">
        <f>IF(N1871="zákl. přenesená",J1871,0)</f>
        <v>0</v>
      </c>
      <c r="BH1871" s="212">
        <f>IF(N1871="sníž. přenesená",J1871,0)</f>
        <v>0</v>
      </c>
      <c r="BI1871" s="212">
        <f>IF(N1871="nulová",J1871,0)</f>
        <v>0</v>
      </c>
      <c r="BJ1871" s="19" t="s">
        <v>23</v>
      </c>
      <c r="BK1871" s="212">
        <f>ROUND(I1871*H1871,2)</f>
        <v>0</v>
      </c>
      <c r="BL1871" s="19" t="s">
        <v>415</v>
      </c>
      <c r="BM1871" s="19" t="s">
        <v>2707</v>
      </c>
    </row>
    <row r="1872" spans="2:65" s="12" customFormat="1" x14ac:dyDescent="0.3">
      <c r="B1872" s="213"/>
      <c r="C1872" s="214"/>
      <c r="D1872" s="215" t="s">
        <v>417</v>
      </c>
      <c r="E1872" s="216" t="s">
        <v>36</v>
      </c>
      <c r="F1872" s="217" t="s">
        <v>1200</v>
      </c>
      <c r="G1872" s="214"/>
      <c r="H1872" s="218" t="s">
        <v>36</v>
      </c>
      <c r="I1872" s="219"/>
      <c r="J1872" s="214"/>
      <c r="K1872" s="214"/>
      <c r="L1872" s="220"/>
      <c r="M1872" s="221"/>
      <c r="N1872" s="222"/>
      <c r="O1872" s="222"/>
      <c r="P1872" s="222"/>
      <c r="Q1872" s="222"/>
      <c r="R1872" s="222"/>
      <c r="S1872" s="222"/>
      <c r="T1872" s="223"/>
      <c r="AT1872" s="224" t="s">
        <v>417</v>
      </c>
      <c r="AU1872" s="224" t="s">
        <v>87</v>
      </c>
      <c r="AV1872" s="12" t="s">
        <v>23</v>
      </c>
      <c r="AW1872" s="12" t="s">
        <v>43</v>
      </c>
      <c r="AX1872" s="12" t="s">
        <v>79</v>
      </c>
      <c r="AY1872" s="224" t="s">
        <v>406</v>
      </c>
    </row>
    <row r="1873" spans="2:51" s="13" customFormat="1" x14ac:dyDescent="0.3">
      <c r="B1873" s="225"/>
      <c r="C1873" s="226"/>
      <c r="D1873" s="215" t="s">
        <v>417</v>
      </c>
      <c r="E1873" s="227" t="s">
        <v>36</v>
      </c>
      <c r="F1873" s="228" t="s">
        <v>2708</v>
      </c>
      <c r="G1873" s="226"/>
      <c r="H1873" s="229">
        <v>158.5</v>
      </c>
      <c r="I1873" s="230"/>
      <c r="J1873" s="226"/>
      <c r="K1873" s="226"/>
      <c r="L1873" s="231"/>
      <c r="M1873" s="232"/>
      <c r="N1873" s="233"/>
      <c r="O1873" s="233"/>
      <c r="P1873" s="233"/>
      <c r="Q1873" s="233"/>
      <c r="R1873" s="233"/>
      <c r="S1873" s="233"/>
      <c r="T1873" s="234"/>
      <c r="AT1873" s="235" t="s">
        <v>417</v>
      </c>
      <c r="AU1873" s="235" t="s">
        <v>87</v>
      </c>
      <c r="AV1873" s="13" t="s">
        <v>87</v>
      </c>
      <c r="AW1873" s="13" t="s">
        <v>43</v>
      </c>
      <c r="AX1873" s="13" t="s">
        <v>79</v>
      </c>
      <c r="AY1873" s="235" t="s">
        <v>406</v>
      </c>
    </row>
    <row r="1874" spans="2:51" s="13" customFormat="1" x14ac:dyDescent="0.3">
      <c r="B1874" s="225"/>
      <c r="C1874" s="226"/>
      <c r="D1874" s="215" t="s">
        <v>417</v>
      </c>
      <c r="E1874" s="227" t="s">
        <v>36</v>
      </c>
      <c r="F1874" s="228" t="s">
        <v>2709</v>
      </c>
      <c r="G1874" s="226"/>
      <c r="H1874" s="229">
        <v>27.9</v>
      </c>
      <c r="I1874" s="230"/>
      <c r="J1874" s="226"/>
      <c r="K1874" s="226"/>
      <c r="L1874" s="231"/>
      <c r="M1874" s="232"/>
      <c r="N1874" s="233"/>
      <c r="O1874" s="233"/>
      <c r="P1874" s="233"/>
      <c r="Q1874" s="233"/>
      <c r="R1874" s="233"/>
      <c r="S1874" s="233"/>
      <c r="T1874" s="234"/>
      <c r="AT1874" s="235" t="s">
        <v>417</v>
      </c>
      <c r="AU1874" s="235" t="s">
        <v>87</v>
      </c>
      <c r="AV1874" s="13" t="s">
        <v>87</v>
      </c>
      <c r="AW1874" s="13" t="s">
        <v>43</v>
      </c>
      <c r="AX1874" s="13" t="s">
        <v>79</v>
      </c>
      <c r="AY1874" s="235" t="s">
        <v>406</v>
      </c>
    </row>
    <row r="1875" spans="2:51" s="12" customFormat="1" x14ac:dyDescent="0.3">
      <c r="B1875" s="213"/>
      <c r="C1875" s="214"/>
      <c r="D1875" s="215" t="s">
        <v>417</v>
      </c>
      <c r="E1875" s="216" t="s">
        <v>36</v>
      </c>
      <c r="F1875" s="217" t="s">
        <v>2545</v>
      </c>
      <c r="G1875" s="214"/>
      <c r="H1875" s="218" t="s">
        <v>36</v>
      </c>
      <c r="I1875" s="219"/>
      <c r="J1875" s="214"/>
      <c r="K1875" s="214"/>
      <c r="L1875" s="220"/>
      <c r="M1875" s="221"/>
      <c r="N1875" s="222"/>
      <c r="O1875" s="222"/>
      <c r="P1875" s="222"/>
      <c r="Q1875" s="222"/>
      <c r="R1875" s="222"/>
      <c r="S1875" s="222"/>
      <c r="T1875" s="223"/>
      <c r="AT1875" s="224" t="s">
        <v>417</v>
      </c>
      <c r="AU1875" s="224" t="s">
        <v>87</v>
      </c>
      <c r="AV1875" s="12" t="s">
        <v>23</v>
      </c>
      <c r="AW1875" s="12" t="s">
        <v>43</v>
      </c>
      <c r="AX1875" s="12" t="s">
        <v>79</v>
      </c>
      <c r="AY1875" s="224" t="s">
        <v>406</v>
      </c>
    </row>
    <row r="1876" spans="2:51" s="13" customFormat="1" x14ac:dyDescent="0.3">
      <c r="B1876" s="225"/>
      <c r="C1876" s="226"/>
      <c r="D1876" s="215" t="s">
        <v>417</v>
      </c>
      <c r="E1876" s="227" t="s">
        <v>36</v>
      </c>
      <c r="F1876" s="228" t="s">
        <v>2710</v>
      </c>
      <c r="G1876" s="226"/>
      <c r="H1876" s="229">
        <v>45.3</v>
      </c>
      <c r="I1876" s="230"/>
      <c r="J1876" s="226"/>
      <c r="K1876" s="226"/>
      <c r="L1876" s="231"/>
      <c r="M1876" s="232"/>
      <c r="N1876" s="233"/>
      <c r="O1876" s="233"/>
      <c r="P1876" s="233"/>
      <c r="Q1876" s="233"/>
      <c r="R1876" s="233"/>
      <c r="S1876" s="233"/>
      <c r="T1876" s="234"/>
      <c r="AT1876" s="235" t="s">
        <v>417</v>
      </c>
      <c r="AU1876" s="235" t="s">
        <v>87</v>
      </c>
      <c r="AV1876" s="13" t="s">
        <v>87</v>
      </c>
      <c r="AW1876" s="13" t="s">
        <v>43</v>
      </c>
      <c r="AX1876" s="13" t="s">
        <v>79</v>
      </c>
      <c r="AY1876" s="235" t="s">
        <v>406</v>
      </c>
    </row>
    <row r="1877" spans="2:51" s="12" customFormat="1" x14ac:dyDescent="0.3">
      <c r="B1877" s="213"/>
      <c r="C1877" s="214"/>
      <c r="D1877" s="215" t="s">
        <v>417</v>
      </c>
      <c r="E1877" s="216" t="s">
        <v>36</v>
      </c>
      <c r="F1877" s="217" t="s">
        <v>2547</v>
      </c>
      <c r="G1877" s="214"/>
      <c r="H1877" s="218" t="s">
        <v>36</v>
      </c>
      <c r="I1877" s="219"/>
      <c r="J1877" s="214"/>
      <c r="K1877" s="214"/>
      <c r="L1877" s="220"/>
      <c r="M1877" s="221"/>
      <c r="N1877" s="222"/>
      <c r="O1877" s="222"/>
      <c r="P1877" s="222"/>
      <c r="Q1877" s="222"/>
      <c r="R1877" s="222"/>
      <c r="S1877" s="222"/>
      <c r="T1877" s="223"/>
      <c r="AT1877" s="224" t="s">
        <v>417</v>
      </c>
      <c r="AU1877" s="224" t="s">
        <v>87</v>
      </c>
      <c r="AV1877" s="12" t="s">
        <v>23</v>
      </c>
      <c r="AW1877" s="12" t="s">
        <v>43</v>
      </c>
      <c r="AX1877" s="12" t="s">
        <v>79</v>
      </c>
      <c r="AY1877" s="224" t="s">
        <v>406</v>
      </c>
    </row>
    <row r="1878" spans="2:51" s="13" customFormat="1" x14ac:dyDescent="0.3">
      <c r="B1878" s="225"/>
      <c r="C1878" s="226"/>
      <c r="D1878" s="215" t="s">
        <v>417</v>
      </c>
      <c r="E1878" s="227" t="s">
        <v>36</v>
      </c>
      <c r="F1878" s="228" t="s">
        <v>2711</v>
      </c>
      <c r="G1878" s="226"/>
      <c r="H1878" s="229">
        <v>84.7</v>
      </c>
      <c r="I1878" s="230"/>
      <c r="J1878" s="226"/>
      <c r="K1878" s="226"/>
      <c r="L1878" s="231"/>
      <c r="M1878" s="232"/>
      <c r="N1878" s="233"/>
      <c r="O1878" s="233"/>
      <c r="P1878" s="233"/>
      <c r="Q1878" s="233"/>
      <c r="R1878" s="233"/>
      <c r="S1878" s="233"/>
      <c r="T1878" s="234"/>
      <c r="AT1878" s="235" t="s">
        <v>417</v>
      </c>
      <c r="AU1878" s="235" t="s">
        <v>87</v>
      </c>
      <c r="AV1878" s="13" t="s">
        <v>87</v>
      </c>
      <c r="AW1878" s="13" t="s">
        <v>43</v>
      </c>
      <c r="AX1878" s="13" t="s">
        <v>79</v>
      </c>
      <c r="AY1878" s="235" t="s">
        <v>406</v>
      </c>
    </row>
    <row r="1879" spans="2:51" s="12" customFormat="1" x14ac:dyDescent="0.3">
      <c r="B1879" s="213"/>
      <c r="C1879" s="214"/>
      <c r="D1879" s="215" t="s">
        <v>417</v>
      </c>
      <c r="E1879" s="216" t="s">
        <v>36</v>
      </c>
      <c r="F1879" s="217" t="s">
        <v>2551</v>
      </c>
      <c r="G1879" s="214"/>
      <c r="H1879" s="218" t="s">
        <v>36</v>
      </c>
      <c r="I1879" s="219"/>
      <c r="J1879" s="214"/>
      <c r="K1879" s="214"/>
      <c r="L1879" s="220"/>
      <c r="M1879" s="221"/>
      <c r="N1879" s="222"/>
      <c r="O1879" s="222"/>
      <c r="P1879" s="222"/>
      <c r="Q1879" s="222"/>
      <c r="R1879" s="222"/>
      <c r="S1879" s="222"/>
      <c r="T1879" s="223"/>
      <c r="AT1879" s="224" t="s">
        <v>417</v>
      </c>
      <c r="AU1879" s="224" t="s">
        <v>87</v>
      </c>
      <c r="AV1879" s="12" t="s">
        <v>23</v>
      </c>
      <c r="AW1879" s="12" t="s">
        <v>43</v>
      </c>
      <c r="AX1879" s="12" t="s">
        <v>79</v>
      </c>
      <c r="AY1879" s="224" t="s">
        <v>406</v>
      </c>
    </row>
    <row r="1880" spans="2:51" s="13" customFormat="1" x14ac:dyDescent="0.3">
      <c r="B1880" s="225"/>
      <c r="C1880" s="226"/>
      <c r="D1880" s="215" t="s">
        <v>417</v>
      </c>
      <c r="E1880" s="227" t="s">
        <v>36</v>
      </c>
      <c r="F1880" s="228" t="s">
        <v>2712</v>
      </c>
      <c r="G1880" s="226"/>
      <c r="H1880" s="229">
        <v>8</v>
      </c>
      <c r="I1880" s="230"/>
      <c r="J1880" s="226"/>
      <c r="K1880" s="226"/>
      <c r="L1880" s="231"/>
      <c r="M1880" s="232"/>
      <c r="N1880" s="233"/>
      <c r="O1880" s="233"/>
      <c r="P1880" s="233"/>
      <c r="Q1880" s="233"/>
      <c r="R1880" s="233"/>
      <c r="S1880" s="233"/>
      <c r="T1880" s="234"/>
      <c r="AT1880" s="235" t="s">
        <v>417</v>
      </c>
      <c r="AU1880" s="235" t="s">
        <v>87</v>
      </c>
      <c r="AV1880" s="13" t="s">
        <v>87</v>
      </c>
      <c r="AW1880" s="13" t="s">
        <v>43</v>
      </c>
      <c r="AX1880" s="13" t="s">
        <v>79</v>
      </c>
      <c r="AY1880" s="235" t="s">
        <v>406</v>
      </c>
    </row>
    <row r="1881" spans="2:51" s="12" customFormat="1" x14ac:dyDescent="0.3">
      <c r="B1881" s="213"/>
      <c r="C1881" s="214"/>
      <c r="D1881" s="215" t="s">
        <v>417</v>
      </c>
      <c r="E1881" s="216" t="s">
        <v>36</v>
      </c>
      <c r="F1881" s="217" t="s">
        <v>2554</v>
      </c>
      <c r="G1881" s="214"/>
      <c r="H1881" s="218" t="s">
        <v>36</v>
      </c>
      <c r="I1881" s="219"/>
      <c r="J1881" s="214"/>
      <c r="K1881" s="214"/>
      <c r="L1881" s="220"/>
      <c r="M1881" s="221"/>
      <c r="N1881" s="222"/>
      <c r="O1881" s="222"/>
      <c r="P1881" s="222"/>
      <c r="Q1881" s="222"/>
      <c r="R1881" s="222"/>
      <c r="S1881" s="222"/>
      <c r="T1881" s="223"/>
      <c r="AT1881" s="224" t="s">
        <v>417</v>
      </c>
      <c r="AU1881" s="224" t="s">
        <v>87</v>
      </c>
      <c r="AV1881" s="12" t="s">
        <v>23</v>
      </c>
      <c r="AW1881" s="12" t="s">
        <v>43</v>
      </c>
      <c r="AX1881" s="12" t="s">
        <v>79</v>
      </c>
      <c r="AY1881" s="224" t="s">
        <v>406</v>
      </c>
    </row>
    <row r="1882" spans="2:51" s="13" customFormat="1" x14ac:dyDescent="0.3">
      <c r="B1882" s="225"/>
      <c r="C1882" s="226"/>
      <c r="D1882" s="215" t="s">
        <v>417</v>
      </c>
      <c r="E1882" s="227" t="s">
        <v>36</v>
      </c>
      <c r="F1882" s="228" t="s">
        <v>2713</v>
      </c>
      <c r="G1882" s="226"/>
      <c r="H1882" s="229">
        <v>8</v>
      </c>
      <c r="I1882" s="230"/>
      <c r="J1882" s="226"/>
      <c r="K1882" s="226"/>
      <c r="L1882" s="231"/>
      <c r="M1882" s="232"/>
      <c r="N1882" s="233"/>
      <c r="O1882" s="233"/>
      <c r="P1882" s="233"/>
      <c r="Q1882" s="233"/>
      <c r="R1882" s="233"/>
      <c r="S1882" s="233"/>
      <c r="T1882" s="234"/>
      <c r="AT1882" s="235" t="s">
        <v>417</v>
      </c>
      <c r="AU1882" s="235" t="s">
        <v>87</v>
      </c>
      <c r="AV1882" s="13" t="s">
        <v>87</v>
      </c>
      <c r="AW1882" s="13" t="s">
        <v>43</v>
      </c>
      <c r="AX1882" s="13" t="s">
        <v>79</v>
      </c>
      <c r="AY1882" s="235" t="s">
        <v>406</v>
      </c>
    </row>
    <row r="1883" spans="2:51" s="12" customFormat="1" x14ac:dyDescent="0.3">
      <c r="B1883" s="213"/>
      <c r="C1883" s="214"/>
      <c r="D1883" s="215" t="s">
        <v>417</v>
      </c>
      <c r="E1883" s="216" t="s">
        <v>36</v>
      </c>
      <c r="F1883" s="217" t="s">
        <v>2556</v>
      </c>
      <c r="G1883" s="214"/>
      <c r="H1883" s="218" t="s">
        <v>36</v>
      </c>
      <c r="I1883" s="219"/>
      <c r="J1883" s="214"/>
      <c r="K1883" s="214"/>
      <c r="L1883" s="220"/>
      <c r="M1883" s="221"/>
      <c r="N1883" s="222"/>
      <c r="O1883" s="222"/>
      <c r="P1883" s="222"/>
      <c r="Q1883" s="222"/>
      <c r="R1883" s="222"/>
      <c r="S1883" s="222"/>
      <c r="T1883" s="223"/>
      <c r="AT1883" s="224" t="s">
        <v>417</v>
      </c>
      <c r="AU1883" s="224" t="s">
        <v>87</v>
      </c>
      <c r="AV1883" s="12" t="s">
        <v>23</v>
      </c>
      <c r="AW1883" s="12" t="s">
        <v>43</v>
      </c>
      <c r="AX1883" s="12" t="s">
        <v>79</v>
      </c>
      <c r="AY1883" s="224" t="s">
        <v>406</v>
      </c>
    </row>
    <row r="1884" spans="2:51" s="13" customFormat="1" x14ac:dyDescent="0.3">
      <c r="B1884" s="225"/>
      <c r="C1884" s="226"/>
      <c r="D1884" s="215" t="s">
        <v>417</v>
      </c>
      <c r="E1884" s="227" t="s">
        <v>36</v>
      </c>
      <c r="F1884" s="228" t="s">
        <v>2714</v>
      </c>
      <c r="G1884" s="226"/>
      <c r="H1884" s="229">
        <v>8.6999999999999993</v>
      </c>
      <c r="I1884" s="230"/>
      <c r="J1884" s="226"/>
      <c r="K1884" s="226"/>
      <c r="L1884" s="231"/>
      <c r="M1884" s="232"/>
      <c r="N1884" s="233"/>
      <c r="O1884" s="233"/>
      <c r="P1884" s="233"/>
      <c r="Q1884" s="233"/>
      <c r="R1884" s="233"/>
      <c r="S1884" s="233"/>
      <c r="T1884" s="234"/>
      <c r="AT1884" s="235" t="s">
        <v>417</v>
      </c>
      <c r="AU1884" s="235" t="s">
        <v>87</v>
      </c>
      <c r="AV1884" s="13" t="s">
        <v>87</v>
      </c>
      <c r="AW1884" s="13" t="s">
        <v>43</v>
      </c>
      <c r="AX1884" s="13" t="s">
        <v>79</v>
      </c>
      <c r="AY1884" s="235" t="s">
        <v>406</v>
      </c>
    </row>
    <row r="1885" spans="2:51" s="12" customFormat="1" x14ac:dyDescent="0.3">
      <c r="B1885" s="213"/>
      <c r="C1885" s="214"/>
      <c r="D1885" s="215" t="s">
        <v>417</v>
      </c>
      <c r="E1885" s="216" t="s">
        <v>36</v>
      </c>
      <c r="F1885" s="217" t="s">
        <v>2558</v>
      </c>
      <c r="G1885" s="214"/>
      <c r="H1885" s="218" t="s">
        <v>36</v>
      </c>
      <c r="I1885" s="219"/>
      <c r="J1885" s="214"/>
      <c r="K1885" s="214"/>
      <c r="L1885" s="220"/>
      <c r="M1885" s="221"/>
      <c r="N1885" s="222"/>
      <c r="O1885" s="222"/>
      <c r="P1885" s="222"/>
      <c r="Q1885" s="222"/>
      <c r="R1885" s="222"/>
      <c r="S1885" s="222"/>
      <c r="T1885" s="223"/>
      <c r="AT1885" s="224" t="s">
        <v>417</v>
      </c>
      <c r="AU1885" s="224" t="s">
        <v>87</v>
      </c>
      <c r="AV1885" s="12" t="s">
        <v>23</v>
      </c>
      <c r="AW1885" s="12" t="s">
        <v>43</v>
      </c>
      <c r="AX1885" s="12" t="s">
        <v>79</v>
      </c>
      <c r="AY1885" s="224" t="s">
        <v>406</v>
      </c>
    </row>
    <row r="1886" spans="2:51" s="13" customFormat="1" x14ac:dyDescent="0.3">
      <c r="B1886" s="225"/>
      <c r="C1886" s="226"/>
      <c r="D1886" s="215" t="s">
        <v>417</v>
      </c>
      <c r="E1886" s="227" t="s">
        <v>36</v>
      </c>
      <c r="F1886" s="228" t="s">
        <v>2715</v>
      </c>
      <c r="G1886" s="226"/>
      <c r="H1886" s="229">
        <v>7.976</v>
      </c>
      <c r="I1886" s="230"/>
      <c r="J1886" s="226"/>
      <c r="K1886" s="226"/>
      <c r="L1886" s="231"/>
      <c r="M1886" s="232"/>
      <c r="N1886" s="233"/>
      <c r="O1886" s="233"/>
      <c r="P1886" s="233"/>
      <c r="Q1886" s="233"/>
      <c r="R1886" s="233"/>
      <c r="S1886" s="233"/>
      <c r="T1886" s="234"/>
      <c r="AT1886" s="235" t="s">
        <v>417</v>
      </c>
      <c r="AU1886" s="235" t="s">
        <v>87</v>
      </c>
      <c r="AV1886" s="13" t="s">
        <v>87</v>
      </c>
      <c r="AW1886" s="13" t="s">
        <v>43</v>
      </c>
      <c r="AX1886" s="13" t="s">
        <v>79</v>
      </c>
      <c r="AY1886" s="235" t="s">
        <v>406</v>
      </c>
    </row>
    <row r="1887" spans="2:51" s="13" customFormat="1" x14ac:dyDescent="0.3">
      <c r="B1887" s="225"/>
      <c r="C1887" s="226"/>
      <c r="D1887" s="215" t="s">
        <v>417</v>
      </c>
      <c r="E1887" s="227" t="s">
        <v>36</v>
      </c>
      <c r="F1887" s="228" t="s">
        <v>2716</v>
      </c>
      <c r="G1887" s="226"/>
      <c r="H1887" s="229">
        <v>4.95</v>
      </c>
      <c r="I1887" s="230"/>
      <c r="J1887" s="226"/>
      <c r="K1887" s="226"/>
      <c r="L1887" s="231"/>
      <c r="M1887" s="232"/>
      <c r="N1887" s="233"/>
      <c r="O1887" s="233"/>
      <c r="P1887" s="233"/>
      <c r="Q1887" s="233"/>
      <c r="R1887" s="233"/>
      <c r="S1887" s="233"/>
      <c r="T1887" s="234"/>
      <c r="AT1887" s="235" t="s">
        <v>417</v>
      </c>
      <c r="AU1887" s="235" t="s">
        <v>87</v>
      </c>
      <c r="AV1887" s="13" t="s">
        <v>87</v>
      </c>
      <c r="AW1887" s="13" t="s">
        <v>43</v>
      </c>
      <c r="AX1887" s="13" t="s">
        <v>79</v>
      </c>
      <c r="AY1887" s="235" t="s">
        <v>406</v>
      </c>
    </row>
    <row r="1888" spans="2:51" s="15" customFormat="1" x14ac:dyDescent="0.3">
      <c r="B1888" s="254"/>
      <c r="C1888" s="255"/>
      <c r="D1888" s="215" t="s">
        <v>417</v>
      </c>
      <c r="E1888" s="256" t="s">
        <v>36</v>
      </c>
      <c r="F1888" s="257" t="s">
        <v>435</v>
      </c>
      <c r="G1888" s="255"/>
      <c r="H1888" s="258">
        <v>354.02600000000001</v>
      </c>
      <c r="I1888" s="259"/>
      <c r="J1888" s="255"/>
      <c r="K1888" s="255"/>
      <c r="L1888" s="260"/>
      <c r="M1888" s="261"/>
      <c r="N1888" s="262"/>
      <c r="O1888" s="262"/>
      <c r="P1888" s="262"/>
      <c r="Q1888" s="262"/>
      <c r="R1888" s="262"/>
      <c r="S1888" s="262"/>
      <c r="T1888" s="263"/>
      <c r="AT1888" s="264" t="s">
        <v>417</v>
      </c>
      <c r="AU1888" s="264" t="s">
        <v>87</v>
      </c>
      <c r="AV1888" s="15" t="s">
        <v>94</v>
      </c>
      <c r="AW1888" s="15" t="s">
        <v>43</v>
      </c>
      <c r="AX1888" s="15" t="s">
        <v>79</v>
      </c>
      <c r="AY1888" s="264" t="s">
        <v>406</v>
      </c>
    </row>
    <row r="1889" spans="2:65" s="12" customFormat="1" x14ac:dyDescent="0.3">
      <c r="B1889" s="213"/>
      <c r="C1889" s="214"/>
      <c r="D1889" s="215" t="s">
        <v>417</v>
      </c>
      <c r="E1889" s="216" t="s">
        <v>36</v>
      </c>
      <c r="F1889" s="217" t="s">
        <v>2535</v>
      </c>
      <c r="G1889" s="214"/>
      <c r="H1889" s="218" t="s">
        <v>36</v>
      </c>
      <c r="I1889" s="219"/>
      <c r="J1889" s="214"/>
      <c r="K1889" s="214"/>
      <c r="L1889" s="220"/>
      <c r="M1889" s="221"/>
      <c r="N1889" s="222"/>
      <c r="O1889" s="222"/>
      <c r="P1889" s="222"/>
      <c r="Q1889" s="222"/>
      <c r="R1889" s="222"/>
      <c r="S1889" s="222"/>
      <c r="T1889" s="223"/>
      <c r="AT1889" s="224" t="s">
        <v>417</v>
      </c>
      <c r="AU1889" s="224" t="s">
        <v>87</v>
      </c>
      <c r="AV1889" s="12" t="s">
        <v>23</v>
      </c>
      <c r="AW1889" s="12" t="s">
        <v>43</v>
      </c>
      <c r="AX1889" s="12" t="s">
        <v>79</v>
      </c>
      <c r="AY1889" s="224" t="s">
        <v>406</v>
      </c>
    </row>
    <row r="1890" spans="2:65" s="13" customFormat="1" x14ac:dyDescent="0.3">
      <c r="B1890" s="225"/>
      <c r="C1890" s="226"/>
      <c r="D1890" s="215" t="s">
        <v>417</v>
      </c>
      <c r="E1890" s="227" t="s">
        <v>36</v>
      </c>
      <c r="F1890" s="228" t="s">
        <v>2717</v>
      </c>
      <c r="G1890" s="226"/>
      <c r="H1890" s="229">
        <v>238.5</v>
      </c>
      <c r="I1890" s="230"/>
      <c r="J1890" s="226"/>
      <c r="K1890" s="226"/>
      <c r="L1890" s="231"/>
      <c r="M1890" s="232"/>
      <c r="N1890" s="233"/>
      <c r="O1890" s="233"/>
      <c r="P1890" s="233"/>
      <c r="Q1890" s="233"/>
      <c r="R1890" s="233"/>
      <c r="S1890" s="233"/>
      <c r="T1890" s="234"/>
      <c r="AT1890" s="235" t="s">
        <v>417</v>
      </c>
      <c r="AU1890" s="235" t="s">
        <v>87</v>
      </c>
      <c r="AV1890" s="13" t="s">
        <v>87</v>
      </c>
      <c r="AW1890" s="13" t="s">
        <v>43</v>
      </c>
      <c r="AX1890" s="13" t="s">
        <v>79</v>
      </c>
      <c r="AY1890" s="235" t="s">
        <v>406</v>
      </c>
    </row>
    <row r="1891" spans="2:65" s="13" customFormat="1" x14ac:dyDescent="0.3">
      <c r="B1891" s="225"/>
      <c r="C1891" s="226"/>
      <c r="D1891" s="215" t="s">
        <v>417</v>
      </c>
      <c r="E1891" s="227" t="s">
        <v>36</v>
      </c>
      <c r="F1891" s="228" t="s">
        <v>2718</v>
      </c>
      <c r="G1891" s="226"/>
      <c r="H1891" s="229">
        <v>66.599999999999994</v>
      </c>
      <c r="I1891" s="230"/>
      <c r="J1891" s="226"/>
      <c r="K1891" s="226"/>
      <c r="L1891" s="231"/>
      <c r="M1891" s="232"/>
      <c r="N1891" s="233"/>
      <c r="O1891" s="233"/>
      <c r="P1891" s="233"/>
      <c r="Q1891" s="233"/>
      <c r="R1891" s="233"/>
      <c r="S1891" s="233"/>
      <c r="T1891" s="234"/>
      <c r="AT1891" s="235" t="s">
        <v>417</v>
      </c>
      <c r="AU1891" s="235" t="s">
        <v>87</v>
      </c>
      <c r="AV1891" s="13" t="s">
        <v>87</v>
      </c>
      <c r="AW1891" s="13" t="s">
        <v>43</v>
      </c>
      <c r="AX1891" s="13" t="s">
        <v>79</v>
      </c>
      <c r="AY1891" s="235" t="s">
        <v>406</v>
      </c>
    </row>
    <row r="1892" spans="2:65" s="13" customFormat="1" x14ac:dyDescent="0.3">
      <c r="B1892" s="225"/>
      <c r="C1892" s="226"/>
      <c r="D1892" s="215" t="s">
        <v>417</v>
      </c>
      <c r="E1892" s="227" t="s">
        <v>36</v>
      </c>
      <c r="F1892" s="228" t="s">
        <v>2719</v>
      </c>
      <c r="G1892" s="226"/>
      <c r="H1892" s="229">
        <v>51</v>
      </c>
      <c r="I1892" s="230"/>
      <c r="J1892" s="226"/>
      <c r="K1892" s="226"/>
      <c r="L1892" s="231"/>
      <c r="M1892" s="232"/>
      <c r="N1892" s="233"/>
      <c r="O1892" s="233"/>
      <c r="P1892" s="233"/>
      <c r="Q1892" s="233"/>
      <c r="R1892" s="233"/>
      <c r="S1892" s="233"/>
      <c r="T1892" s="234"/>
      <c r="AT1892" s="235" t="s">
        <v>417</v>
      </c>
      <c r="AU1892" s="235" t="s">
        <v>87</v>
      </c>
      <c r="AV1892" s="13" t="s">
        <v>87</v>
      </c>
      <c r="AW1892" s="13" t="s">
        <v>43</v>
      </c>
      <c r="AX1892" s="13" t="s">
        <v>79</v>
      </c>
      <c r="AY1892" s="235" t="s">
        <v>406</v>
      </c>
    </row>
    <row r="1893" spans="2:65" s="15" customFormat="1" x14ac:dyDescent="0.3">
      <c r="B1893" s="254"/>
      <c r="C1893" s="255"/>
      <c r="D1893" s="215" t="s">
        <v>417</v>
      </c>
      <c r="E1893" s="256" t="s">
        <v>36</v>
      </c>
      <c r="F1893" s="257" t="s">
        <v>435</v>
      </c>
      <c r="G1893" s="255"/>
      <c r="H1893" s="258">
        <v>356.1</v>
      </c>
      <c r="I1893" s="259"/>
      <c r="J1893" s="255"/>
      <c r="K1893" s="255"/>
      <c r="L1893" s="260"/>
      <c r="M1893" s="261"/>
      <c r="N1893" s="262"/>
      <c r="O1893" s="262"/>
      <c r="P1893" s="262"/>
      <c r="Q1893" s="262"/>
      <c r="R1893" s="262"/>
      <c r="S1893" s="262"/>
      <c r="T1893" s="263"/>
      <c r="AT1893" s="264" t="s">
        <v>417</v>
      </c>
      <c r="AU1893" s="264" t="s">
        <v>87</v>
      </c>
      <c r="AV1893" s="15" t="s">
        <v>94</v>
      </c>
      <c r="AW1893" s="15" t="s">
        <v>43</v>
      </c>
      <c r="AX1893" s="15" t="s">
        <v>79</v>
      </c>
      <c r="AY1893" s="264" t="s">
        <v>406</v>
      </c>
    </row>
    <row r="1894" spans="2:65" s="14" customFormat="1" x14ac:dyDescent="0.3">
      <c r="B1894" s="236"/>
      <c r="C1894" s="237"/>
      <c r="D1894" s="247" t="s">
        <v>417</v>
      </c>
      <c r="E1894" s="248" t="s">
        <v>36</v>
      </c>
      <c r="F1894" s="249" t="s">
        <v>421</v>
      </c>
      <c r="G1894" s="237"/>
      <c r="H1894" s="250">
        <v>710.12599999999998</v>
      </c>
      <c r="I1894" s="241"/>
      <c r="J1894" s="237"/>
      <c r="K1894" s="237"/>
      <c r="L1894" s="242"/>
      <c r="M1894" s="243"/>
      <c r="N1894" s="244"/>
      <c r="O1894" s="244"/>
      <c r="P1894" s="244"/>
      <c r="Q1894" s="244"/>
      <c r="R1894" s="244"/>
      <c r="S1894" s="244"/>
      <c r="T1894" s="245"/>
      <c r="AT1894" s="246" t="s">
        <v>417</v>
      </c>
      <c r="AU1894" s="246" t="s">
        <v>87</v>
      </c>
      <c r="AV1894" s="14" t="s">
        <v>415</v>
      </c>
      <c r="AW1894" s="14" t="s">
        <v>43</v>
      </c>
      <c r="AX1894" s="14" t="s">
        <v>23</v>
      </c>
      <c r="AY1894" s="246" t="s">
        <v>406</v>
      </c>
    </row>
    <row r="1895" spans="2:65" s="1" customFormat="1" ht="22.5" customHeight="1" x14ac:dyDescent="0.3">
      <c r="B1895" s="37"/>
      <c r="C1895" s="201" t="s">
        <v>2720</v>
      </c>
      <c r="D1895" s="201" t="s">
        <v>410</v>
      </c>
      <c r="E1895" s="202" t="s">
        <v>2721</v>
      </c>
      <c r="F1895" s="203" t="s">
        <v>2722</v>
      </c>
      <c r="G1895" s="204" t="s">
        <v>1363</v>
      </c>
      <c r="H1895" s="205">
        <v>1</v>
      </c>
      <c r="I1895" s="206"/>
      <c r="J1895" s="207">
        <f>ROUND(I1895*H1895,2)</f>
        <v>0</v>
      </c>
      <c r="K1895" s="203" t="s">
        <v>36</v>
      </c>
      <c r="L1895" s="57"/>
      <c r="M1895" s="208" t="s">
        <v>36</v>
      </c>
      <c r="N1895" s="209" t="s">
        <v>50</v>
      </c>
      <c r="O1895" s="38"/>
      <c r="P1895" s="210">
        <f>O1895*H1895</f>
        <v>0</v>
      </c>
      <c r="Q1895" s="210">
        <v>3.0000000000000001E-3</v>
      </c>
      <c r="R1895" s="210">
        <f>Q1895*H1895</f>
        <v>3.0000000000000001E-3</v>
      </c>
      <c r="S1895" s="210">
        <v>0</v>
      </c>
      <c r="T1895" s="211">
        <f>S1895*H1895</f>
        <v>0</v>
      </c>
      <c r="AR1895" s="19" t="s">
        <v>415</v>
      </c>
      <c r="AT1895" s="19" t="s">
        <v>410</v>
      </c>
      <c r="AU1895" s="19" t="s">
        <v>87</v>
      </c>
      <c r="AY1895" s="19" t="s">
        <v>406</v>
      </c>
      <c r="BE1895" s="212">
        <f>IF(N1895="základní",J1895,0)</f>
        <v>0</v>
      </c>
      <c r="BF1895" s="212">
        <f>IF(N1895="snížená",J1895,0)</f>
        <v>0</v>
      </c>
      <c r="BG1895" s="212">
        <f>IF(N1895="zákl. přenesená",J1895,0)</f>
        <v>0</v>
      </c>
      <c r="BH1895" s="212">
        <f>IF(N1895="sníž. přenesená",J1895,0)</f>
        <v>0</v>
      </c>
      <c r="BI1895" s="212">
        <f>IF(N1895="nulová",J1895,0)</f>
        <v>0</v>
      </c>
      <c r="BJ1895" s="19" t="s">
        <v>23</v>
      </c>
      <c r="BK1895" s="212">
        <f>ROUND(I1895*H1895,2)</f>
        <v>0</v>
      </c>
      <c r="BL1895" s="19" t="s">
        <v>415</v>
      </c>
      <c r="BM1895" s="19" t="s">
        <v>2723</v>
      </c>
    </row>
    <row r="1896" spans="2:65" s="12" customFormat="1" x14ac:dyDescent="0.3">
      <c r="B1896" s="213"/>
      <c r="C1896" s="214"/>
      <c r="D1896" s="215" t="s">
        <v>417</v>
      </c>
      <c r="E1896" s="216" t="s">
        <v>36</v>
      </c>
      <c r="F1896" s="217" t="s">
        <v>2724</v>
      </c>
      <c r="G1896" s="214"/>
      <c r="H1896" s="218" t="s">
        <v>36</v>
      </c>
      <c r="I1896" s="219"/>
      <c r="J1896" s="214"/>
      <c r="K1896" s="214"/>
      <c r="L1896" s="220"/>
      <c r="M1896" s="221"/>
      <c r="N1896" s="222"/>
      <c r="O1896" s="222"/>
      <c r="P1896" s="222"/>
      <c r="Q1896" s="222"/>
      <c r="R1896" s="222"/>
      <c r="S1896" s="222"/>
      <c r="T1896" s="223"/>
      <c r="AT1896" s="224" t="s">
        <v>417</v>
      </c>
      <c r="AU1896" s="224" t="s">
        <v>87</v>
      </c>
      <c r="AV1896" s="12" t="s">
        <v>23</v>
      </c>
      <c r="AW1896" s="12" t="s">
        <v>43</v>
      </c>
      <c r="AX1896" s="12" t="s">
        <v>79</v>
      </c>
      <c r="AY1896" s="224" t="s">
        <v>406</v>
      </c>
    </row>
    <row r="1897" spans="2:65" s="13" customFormat="1" x14ac:dyDescent="0.3">
      <c r="B1897" s="225"/>
      <c r="C1897" s="226"/>
      <c r="D1897" s="247" t="s">
        <v>417</v>
      </c>
      <c r="E1897" s="251" t="s">
        <v>36</v>
      </c>
      <c r="F1897" s="252" t="s">
        <v>23</v>
      </c>
      <c r="G1897" s="226"/>
      <c r="H1897" s="253">
        <v>1</v>
      </c>
      <c r="I1897" s="230"/>
      <c r="J1897" s="226"/>
      <c r="K1897" s="226"/>
      <c r="L1897" s="231"/>
      <c r="M1897" s="232"/>
      <c r="N1897" s="233"/>
      <c r="O1897" s="233"/>
      <c r="P1897" s="233"/>
      <c r="Q1897" s="233"/>
      <c r="R1897" s="233"/>
      <c r="S1897" s="233"/>
      <c r="T1897" s="234"/>
      <c r="AT1897" s="235" t="s">
        <v>417</v>
      </c>
      <c r="AU1897" s="235" t="s">
        <v>87</v>
      </c>
      <c r="AV1897" s="13" t="s">
        <v>87</v>
      </c>
      <c r="AW1897" s="13" t="s">
        <v>43</v>
      </c>
      <c r="AX1897" s="13" t="s">
        <v>23</v>
      </c>
      <c r="AY1897" s="235" t="s">
        <v>406</v>
      </c>
    </row>
    <row r="1898" spans="2:65" s="1" customFormat="1" ht="22.5" customHeight="1" x14ac:dyDescent="0.3">
      <c r="B1898" s="37"/>
      <c r="C1898" s="201" t="s">
        <v>2725</v>
      </c>
      <c r="D1898" s="201" t="s">
        <v>410</v>
      </c>
      <c r="E1898" s="202" t="s">
        <v>2726</v>
      </c>
      <c r="F1898" s="203" t="s">
        <v>2727</v>
      </c>
      <c r="G1898" s="204" t="s">
        <v>1363</v>
      </c>
      <c r="H1898" s="205">
        <v>6</v>
      </c>
      <c r="I1898" s="206"/>
      <c r="J1898" s="207">
        <f>ROUND(I1898*H1898,2)</f>
        <v>0</v>
      </c>
      <c r="K1898" s="203" t="s">
        <v>36</v>
      </c>
      <c r="L1898" s="57"/>
      <c r="M1898" s="208" t="s">
        <v>36</v>
      </c>
      <c r="N1898" s="209" t="s">
        <v>50</v>
      </c>
      <c r="O1898" s="38"/>
      <c r="P1898" s="210">
        <f>O1898*H1898</f>
        <v>0</v>
      </c>
      <c r="Q1898" s="210">
        <v>7.0000000000000001E-3</v>
      </c>
      <c r="R1898" s="210">
        <f>Q1898*H1898</f>
        <v>4.2000000000000003E-2</v>
      </c>
      <c r="S1898" s="210">
        <v>0</v>
      </c>
      <c r="T1898" s="211">
        <f>S1898*H1898</f>
        <v>0</v>
      </c>
      <c r="AR1898" s="19" t="s">
        <v>415</v>
      </c>
      <c r="AT1898" s="19" t="s">
        <v>410</v>
      </c>
      <c r="AU1898" s="19" t="s">
        <v>87</v>
      </c>
      <c r="AY1898" s="19" t="s">
        <v>406</v>
      </c>
      <c r="BE1898" s="212">
        <f>IF(N1898="základní",J1898,0)</f>
        <v>0</v>
      </c>
      <c r="BF1898" s="212">
        <f>IF(N1898="snížená",J1898,0)</f>
        <v>0</v>
      </c>
      <c r="BG1898" s="212">
        <f>IF(N1898="zákl. přenesená",J1898,0)</f>
        <v>0</v>
      </c>
      <c r="BH1898" s="212">
        <f>IF(N1898="sníž. přenesená",J1898,0)</f>
        <v>0</v>
      </c>
      <c r="BI1898" s="212">
        <f>IF(N1898="nulová",J1898,0)</f>
        <v>0</v>
      </c>
      <c r="BJ1898" s="19" t="s">
        <v>23</v>
      </c>
      <c r="BK1898" s="212">
        <f>ROUND(I1898*H1898,2)</f>
        <v>0</v>
      </c>
      <c r="BL1898" s="19" t="s">
        <v>415</v>
      </c>
      <c r="BM1898" s="19" t="s">
        <v>2728</v>
      </c>
    </row>
    <row r="1899" spans="2:65" s="13" customFormat="1" x14ac:dyDescent="0.3">
      <c r="B1899" s="225"/>
      <c r="C1899" s="226"/>
      <c r="D1899" s="247" t="s">
        <v>417</v>
      </c>
      <c r="E1899" s="251" t="s">
        <v>36</v>
      </c>
      <c r="F1899" s="252" t="s">
        <v>2729</v>
      </c>
      <c r="G1899" s="226"/>
      <c r="H1899" s="253">
        <v>6</v>
      </c>
      <c r="I1899" s="230"/>
      <c r="J1899" s="226"/>
      <c r="K1899" s="226"/>
      <c r="L1899" s="231"/>
      <c r="M1899" s="232"/>
      <c r="N1899" s="233"/>
      <c r="O1899" s="233"/>
      <c r="P1899" s="233"/>
      <c r="Q1899" s="233"/>
      <c r="R1899" s="233"/>
      <c r="S1899" s="233"/>
      <c r="T1899" s="234"/>
      <c r="AT1899" s="235" t="s">
        <v>417</v>
      </c>
      <c r="AU1899" s="235" t="s">
        <v>87</v>
      </c>
      <c r="AV1899" s="13" t="s">
        <v>87</v>
      </c>
      <c r="AW1899" s="13" t="s">
        <v>43</v>
      </c>
      <c r="AX1899" s="13" t="s">
        <v>23</v>
      </c>
      <c r="AY1899" s="235" t="s">
        <v>406</v>
      </c>
    </row>
    <row r="1900" spans="2:65" s="1" customFormat="1" ht="31.5" customHeight="1" x14ac:dyDescent="0.3">
      <c r="B1900" s="37"/>
      <c r="C1900" s="201" t="s">
        <v>2730</v>
      </c>
      <c r="D1900" s="201" t="s">
        <v>410</v>
      </c>
      <c r="E1900" s="202" t="s">
        <v>2731</v>
      </c>
      <c r="F1900" s="203" t="s">
        <v>2732</v>
      </c>
      <c r="G1900" s="204" t="s">
        <v>1363</v>
      </c>
      <c r="H1900" s="205">
        <v>13</v>
      </c>
      <c r="I1900" s="206"/>
      <c r="J1900" s="207">
        <f t="shared" ref="J1900:J1909" si="10">ROUND(I1900*H1900,2)</f>
        <v>0</v>
      </c>
      <c r="K1900" s="203" t="s">
        <v>36</v>
      </c>
      <c r="L1900" s="57"/>
      <c r="M1900" s="208" t="s">
        <v>36</v>
      </c>
      <c r="N1900" s="209" t="s">
        <v>50</v>
      </c>
      <c r="O1900" s="38"/>
      <c r="P1900" s="210">
        <f t="shared" ref="P1900:P1909" si="11">O1900*H1900</f>
        <v>0</v>
      </c>
      <c r="Q1900" s="210">
        <v>0</v>
      </c>
      <c r="R1900" s="210">
        <f t="shared" ref="R1900:R1909" si="12">Q1900*H1900</f>
        <v>0</v>
      </c>
      <c r="S1900" s="210">
        <v>0</v>
      </c>
      <c r="T1900" s="211">
        <f t="shared" ref="T1900:T1909" si="13">S1900*H1900</f>
        <v>0</v>
      </c>
      <c r="AR1900" s="19" t="s">
        <v>415</v>
      </c>
      <c r="AT1900" s="19" t="s">
        <v>410</v>
      </c>
      <c r="AU1900" s="19" t="s">
        <v>87</v>
      </c>
      <c r="AY1900" s="19" t="s">
        <v>406</v>
      </c>
      <c r="BE1900" s="212">
        <f t="shared" ref="BE1900:BE1909" si="14">IF(N1900="základní",J1900,0)</f>
        <v>0</v>
      </c>
      <c r="BF1900" s="212">
        <f t="shared" ref="BF1900:BF1909" si="15">IF(N1900="snížená",J1900,0)</f>
        <v>0</v>
      </c>
      <c r="BG1900" s="212">
        <f t="shared" ref="BG1900:BG1909" si="16">IF(N1900="zákl. přenesená",J1900,0)</f>
        <v>0</v>
      </c>
      <c r="BH1900" s="212">
        <f t="shared" ref="BH1900:BH1909" si="17">IF(N1900="sníž. přenesená",J1900,0)</f>
        <v>0</v>
      </c>
      <c r="BI1900" s="212">
        <f t="shared" ref="BI1900:BI1909" si="18">IF(N1900="nulová",J1900,0)</f>
        <v>0</v>
      </c>
      <c r="BJ1900" s="19" t="s">
        <v>23</v>
      </c>
      <c r="BK1900" s="212">
        <f t="shared" ref="BK1900:BK1909" si="19">ROUND(I1900*H1900,2)</f>
        <v>0</v>
      </c>
      <c r="BL1900" s="19" t="s">
        <v>415</v>
      </c>
      <c r="BM1900" s="19" t="s">
        <v>2733</v>
      </c>
    </row>
    <row r="1901" spans="2:65" s="1" customFormat="1" ht="31.5" customHeight="1" x14ac:dyDescent="0.3">
      <c r="B1901" s="37"/>
      <c r="C1901" s="201" t="s">
        <v>2734</v>
      </c>
      <c r="D1901" s="201" t="s">
        <v>410</v>
      </c>
      <c r="E1901" s="202" t="s">
        <v>2735</v>
      </c>
      <c r="F1901" s="203" t="s">
        <v>2736</v>
      </c>
      <c r="G1901" s="204" t="s">
        <v>1363</v>
      </c>
      <c r="H1901" s="205">
        <v>8</v>
      </c>
      <c r="I1901" s="206"/>
      <c r="J1901" s="207">
        <f t="shared" si="10"/>
        <v>0</v>
      </c>
      <c r="K1901" s="203" t="s">
        <v>36</v>
      </c>
      <c r="L1901" s="57"/>
      <c r="M1901" s="208" t="s">
        <v>36</v>
      </c>
      <c r="N1901" s="209" t="s">
        <v>50</v>
      </c>
      <c r="O1901" s="38"/>
      <c r="P1901" s="210">
        <f t="shared" si="11"/>
        <v>0</v>
      </c>
      <c r="Q1901" s="210">
        <v>0</v>
      </c>
      <c r="R1901" s="210">
        <f t="shared" si="12"/>
        <v>0</v>
      </c>
      <c r="S1901" s="210">
        <v>0</v>
      </c>
      <c r="T1901" s="211">
        <f t="shared" si="13"/>
        <v>0</v>
      </c>
      <c r="AR1901" s="19" t="s">
        <v>415</v>
      </c>
      <c r="AT1901" s="19" t="s">
        <v>410</v>
      </c>
      <c r="AU1901" s="19" t="s">
        <v>87</v>
      </c>
      <c r="AY1901" s="19" t="s">
        <v>406</v>
      </c>
      <c r="BE1901" s="212">
        <f t="shared" si="14"/>
        <v>0</v>
      </c>
      <c r="BF1901" s="212">
        <f t="shared" si="15"/>
        <v>0</v>
      </c>
      <c r="BG1901" s="212">
        <f t="shared" si="16"/>
        <v>0</v>
      </c>
      <c r="BH1901" s="212">
        <f t="shared" si="17"/>
        <v>0</v>
      </c>
      <c r="BI1901" s="212">
        <f t="shared" si="18"/>
        <v>0</v>
      </c>
      <c r="BJ1901" s="19" t="s">
        <v>23</v>
      </c>
      <c r="BK1901" s="212">
        <f t="shared" si="19"/>
        <v>0</v>
      </c>
      <c r="BL1901" s="19" t="s">
        <v>415</v>
      </c>
      <c r="BM1901" s="19" t="s">
        <v>2737</v>
      </c>
    </row>
    <row r="1902" spans="2:65" s="1" customFormat="1" ht="22.5" customHeight="1" x14ac:dyDescent="0.3">
      <c r="B1902" s="37"/>
      <c r="C1902" s="201" t="s">
        <v>2738</v>
      </c>
      <c r="D1902" s="201" t="s">
        <v>410</v>
      </c>
      <c r="E1902" s="202" t="s">
        <v>2739</v>
      </c>
      <c r="F1902" s="203" t="s">
        <v>2740</v>
      </c>
      <c r="G1902" s="204" t="s">
        <v>596</v>
      </c>
      <c r="H1902" s="205">
        <v>1395</v>
      </c>
      <c r="I1902" s="206"/>
      <c r="J1902" s="207">
        <f t="shared" si="10"/>
        <v>0</v>
      </c>
      <c r="K1902" s="203" t="s">
        <v>36</v>
      </c>
      <c r="L1902" s="57"/>
      <c r="M1902" s="208" t="s">
        <v>36</v>
      </c>
      <c r="N1902" s="209" t="s">
        <v>50</v>
      </c>
      <c r="O1902" s="38"/>
      <c r="P1902" s="210">
        <f t="shared" si="11"/>
        <v>0</v>
      </c>
      <c r="Q1902" s="210">
        <v>0</v>
      </c>
      <c r="R1902" s="210">
        <f t="shared" si="12"/>
        <v>0</v>
      </c>
      <c r="S1902" s="210">
        <v>0</v>
      </c>
      <c r="T1902" s="211">
        <f t="shared" si="13"/>
        <v>0</v>
      </c>
      <c r="AR1902" s="19" t="s">
        <v>415</v>
      </c>
      <c r="AT1902" s="19" t="s">
        <v>410</v>
      </c>
      <c r="AU1902" s="19" t="s">
        <v>87</v>
      </c>
      <c r="AY1902" s="19" t="s">
        <v>406</v>
      </c>
      <c r="BE1902" s="212">
        <f t="shared" si="14"/>
        <v>0</v>
      </c>
      <c r="BF1902" s="212">
        <f t="shared" si="15"/>
        <v>0</v>
      </c>
      <c r="BG1902" s="212">
        <f t="shared" si="16"/>
        <v>0</v>
      </c>
      <c r="BH1902" s="212">
        <f t="shared" si="17"/>
        <v>0</v>
      </c>
      <c r="BI1902" s="212">
        <f t="shared" si="18"/>
        <v>0</v>
      </c>
      <c r="BJ1902" s="19" t="s">
        <v>23</v>
      </c>
      <c r="BK1902" s="212">
        <f t="shared" si="19"/>
        <v>0</v>
      </c>
      <c r="BL1902" s="19" t="s">
        <v>415</v>
      </c>
      <c r="BM1902" s="19" t="s">
        <v>2741</v>
      </c>
    </row>
    <row r="1903" spans="2:65" s="1" customFormat="1" ht="22.5" customHeight="1" x14ac:dyDescent="0.3">
      <c r="B1903" s="37"/>
      <c r="C1903" s="201" t="s">
        <v>2742</v>
      </c>
      <c r="D1903" s="201" t="s">
        <v>410</v>
      </c>
      <c r="E1903" s="202" t="s">
        <v>2743</v>
      </c>
      <c r="F1903" s="203" t="s">
        <v>2744</v>
      </c>
      <c r="G1903" s="204" t="s">
        <v>596</v>
      </c>
      <c r="H1903" s="205">
        <v>329</v>
      </c>
      <c r="I1903" s="206"/>
      <c r="J1903" s="207">
        <f t="shared" si="10"/>
        <v>0</v>
      </c>
      <c r="K1903" s="203" t="s">
        <v>36</v>
      </c>
      <c r="L1903" s="57"/>
      <c r="M1903" s="208" t="s">
        <v>36</v>
      </c>
      <c r="N1903" s="209" t="s">
        <v>50</v>
      </c>
      <c r="O1903" s="38"/>
      <c r="P1903" s="210">
        <f t="shared" si="11"/>
        <v>0</v>
      </c>
      <c r="Q1903" s="210">
        <v>0</v>
      </c>
      <c r="R1903" s="210">
        <f t="shared" si="12"/>
        <v>0</v>
      </c>
      <c r="S1903" s="210">
        <v>0</v>
      </c>
      <c r="T1903" s="211">
        <f t="shared" si="13"/>
        <v>0</v>
      </c>
      <c r="AR1903" s="19" t="s">
        <v>415</v>
      </c>
      <c r="AT1903" s="19" t="s">
        <v>410</v>
      </c>
      <c r="AU1903" s="19" t="s">
        <v>87</v>
      </c>
      <c r="AY1903" s="19" t="s">
        <v>406</v>
      </c>
      <c r="BE1903" s="212">
        <f t="shared" si="14"/>
        <v>0</v>
      </c>
      <c r="BF1903" s="212">
        <f t="shared" si="15"/>
        <v>0</v>
      </c>
      <c r="BG1903" s="212">
        <f t="shared" si="16"/>
        <v>0</v>
      </c>
      <c r="BH1903" s="212">
        <f t="shared" si="17"/>
        <v>0</v>
      </c>
      <c r="BI1903" s="212">
        <f t="shared" si="18"/>
        <v>0</v>
      </c>
      <c r="BJ1903" s="19" t="s">
        <v>23</v>
      </c>
      <c r="BK1903" s="212">
        <f t="shared" si="19"/>
        <v>0</v>
      </c>
      <c r="BL1903" s="19" t="s">
        <v>415</v>
      </c>
      <c r="BM1903" s="19" t="s">
        <v>2745</v>
      </c>
    </row>
    <row r="1904" spans="2:65" s="1" customFormat="1" ht="22.5" customHeight="1" x14ac:dyDescent="0.3">
      <c r="B1904" s="37"/>
      <c r="C1904" s="201" t="s">
        <v>2746</v>
      </c>
      <c r="D1904" s="201" t="s">
        <v>410</v>
      </c>
      <c r="E1904" s="202" t="s">
        <v>2747</v>
      </c>
      <c r="F1904" s="203" t="s">
        <v>2748</v>
      </c>
      <c r="G1904" s="204" t="s">
        <v>596</v>
      </c>
      <c r="H1904" s="205">
        <v>250</v>
      </c>
      <c r="I1904" s="206"/>
      <c r="J1904" s="207">
        <f t="shared" si="10"/>
        <v>0</v>
      </c>
      <c r="K1904" s="203" t="s">
        <v>36</v>
      </c>
      <c r="L1904" s="57"/>
      <c r="M1904" s="208" t="s">
        <v>36</v>
      </c>
      <c r="N1904" s="209" t="s">
        <v>50</v>
      </c>
      <c r="O1904" s="38"/>
      <c r="P1904" s="210">
        <f t="shared" si="11"/>
        <v>0</v>
      </c>
      <c r="Q1904" s="210">
        <v>0</v>
      </c>
      <c r="R1904" s="210">
        <f t="shared" si="12"/>
        <v>0</v>
      </c>
      <c r="S1904" s="210">
        <v>0</v>
      </c>
      <c r="T1904" s="211">
        <f t="shared" si="13"/>
        <v>0</v>
      </c>
      <c r="AR1904" s="19" t="s">
        <v>415</v>
      </c>
      <c r="AT1904" s="19" t="s">
        <v>410</v>
      </c>
      <c r="AU1904" s="19" t="s">
        <v>87</v>
      </c>
      <c r="AY1904" s="19" t="s">
        <v>406</v>
      </c>
      <c r="BE1904" s="212">
        <f t="shared" si="14"/>
        <v>0</v>
      </c>
      <c r="BF1904" s="212">
        <f t="shared" si="15"/>
        <v>0</v>
      </c>
      <c r="BG1904" s="212">
        <f t="shared" si="16"/>
        <v>0</v>
      </c>
      <c r="BH1904" s="212">
        <f t="shared" si="17"/>
        <v>0</v>
      </c>
      <c r="BI1904" s="212">
        <f t="shared" si="18"/>
        <v>0</v>
      </c>
      <c r="BJ1904" s="19" t="s">
        <v>23</v>
      </c>
      <c r="BK1904" s="212">
        <f t="shared" si="19"/>
        <v>0</v>
      </c>
      <c r="BL1904" s="19" t="s">
        <v>415</v>
      </c>
      <c r="BM1904" s="19" t="s">
        <v>2749</v>
      </c>
    </row>
    <row r="1905" spans="2:65" s="1" customFormat="1" ht="22.5" customHeight="1" x14ac:dyDescent="0.3">
      <c r="B1905" s="37"/>
      <c r="C1905" s="201" t="s">
        <v>2750</v>
      </c>
      <c r="D1905" s="201" t="s">
        <v>410</v>
      </c>
      <c r="E1905" s="202" t="s">
        <v>2751</v>
      </c>
      <c r="F1905" s="203" t="s">
        <v>2752</v>
      </c>
      <c r="G1905" s="204" t="s">
        <v>1363</v>
      </c>
      <c r="H1905" s="205">
        <v>6</v>
      </c>
      <c r="I1905" s="206"/>
      <c r="J1905" s="207">
        <f t="shared" si="10"/>
        <v>0</v>
      </c>
      <c r="K1905" s="203" t="s">
        <v>36</v>
      </c>
      <c r="L1905" s="57"/>
      <c r="M1905" s="208" t="s">
        <v>36</v>
      </c>
      <c r="N1905" s="209" t="s">
        <v>50</v>
      </c>
      <c r="O1905" s="38"/>
      <c r="P1905" s="210">
        <f t="shared" si="11"/>
        <v>0</v>
      </c>
      <c r="Q1905" s="210">
        <v>0</v>
      </c>
      <c r="R1905" s="210">
        <f t="shared" si="12"/>
        <v>0</v>
      </c>
      <c r="S1905" s="210">
        <v>0</v>
      </c>
      <c r="T1905" s="211">
        <f t="shared" si="13"/>
        <v>0</v>
      </c>
      <c r="AR1905" s="19" t="s">
        <v>415</v>
      </c>
      <c r="AT1905" s="19" t="s">
        <v>410</v>
      </c>
      <c r="AU1905" s="19" t="s">
        <v>87</v>
      </c>
      <c r="AY1905" s="19" t="s">
        <v>406</v>
      </c>
      <c r="BE1905" s="212">
        <f t="shared" si="14"/>
        <v>0</v>
      </c>
      <c r="BF1905" s="212">
        <f t="shared" si="15"/>
        <v>0</v>
      </c>
      <c r="BG1905" s="212">
        <f t="shared" si="16"/>
        <v>0</v>
      </c>
      <c r="BH1905" s="212">
        <f t="shared" si="17"/>
        <v>0</v>
      </c>
      <c r="BI1905" s="212">
        <f t="shared" si="18"/>
        <v>0</v>
      </c>
      <c r="BJ1905" s="19" t="s">
        <v>23</v>
      </c>
      <c r="BK1905" s="212">
        <f t="shared" si="19"/>
        <v>0</v>
      </c>
      <c r="BL1905" s="19" t="s">
        <v>415</v>
      </c>
      <c r="BM1905" s="19" t="s">
        <v>2753</v>
      </c>
    </row>
    <row r="1906" spans="2:65" s="1" customFormat="1" ht="22.5" customHeight="1" x14ac:dyDescent="0.3">
      <c r="B1906" s="37"/>
      <c r="C1906" s="201" t="s">
        <v>2754</v>
      </c>
      <c r="D1906" s="201" t="s">
        <v>410</v>
      </c>
      <c r="E1906" s="202" t="s">
        <v>2755</v>
      </c>
      <c r="F1906" s="203" t="s">
        <v>2756</v>
      </c>
      <c r="G1906" s="204" t="s">
        <v>1363</v>
      </c>
      <c r="H1906" s="205">
        <v>1</v>
      </c>
      <c r="I1906" s="206"/>
      <c r="J1906" s="207">
        <f t="shared" si="10"/>
        <v>0</v>
      </c>
      <c r="K1906" s="203" t="s">
        <v>36</v>
      </c>
      <c r="L1906" s="57"/>
      <c r="M1906" s="208" t="s">
        <v>36</v>
      </c>
      <c r="N1906" s="209" t="s">
        <v>50</v>
      </c>
      <c r="O1906" s="38"/>
      <c r="P1906" s="210">
        <f t="shared" si="11"/>
        <v>0</v>
      </c>
      <c r="Q1906" s="210">
        <v>0</v>
      </c>
      <c r="R1906" s="210">
        <f t="shared" si="12"/>
        <v>0</v>
      </c>
      <c r="S1906" s="210">
        <v>0</v>
      </c>
      <c r="T1906" s="211">
        <f t="shared" si="13"/>
        <v>0</v>
      </c>
      <c r="AR1906" s="19" t="s">
        <v>415</v>
      </c>
      <c r="AT1906" s="19" t="s">
        <v>410</v>
      </c>
      <c r="AU1906" s="19" t="s">
        <v>87</v>
      </c>
      <c r="AY1906" s="19" t="s">
        <v>406</v>
      </c>
      <c r="BE1906" s="212">
        <f t="shared" si="14"/>
        <v>0</v>
      </c>
      <c r="BF1906" s="212">
        <f t="shared" si="15"/>
        <v>0</v>
      </c>
      <c r="BG1906" s="212">
        <f t="shared" si="16"/>
        <v>0</v>
      </c>
      <c r="BH1906" s="212">
        <f t="shared" si="17"/>
        <v>0</v>
      </c>
      <c r="BI1906" s="212">
        <f t="shared" si="18"/>
        <v>0</v>
      </c>
      <c r="BJ1906" s="19" t="s">
        <v>23</v>
      </c>
      <c r="BK1906" s="212">
        <f t="shared" si="19"/>
        <v>0</v>
      </c>
      <c r="BL1906" s="19" t="s">
        <v>415</v>
      </c>
      <c r="BM1906" s="19" t="s">
        <v>2757</v>
      </c>
    </row>
    <row r="1907" spans="2:65" s="1" customFormat="1" ht="22.5" customHeight="1" x14ac:dyDescent="0.3">
      <c r="B1907" s="37"/>
      <c r="C1907" s="201" t="s">
        <v>2758</v>
      </c>
      <c r="D1907" s="201" t="s">
        <v>410</v>
      </c>
      <c r="E1907" s="202" t="s">
        <v>2759</v>
      </c>
      <c r="F1907" s="203" t="s">
        <v>2760</v>
      </c>
      <c r="G1907" s="204" t="s">
        <v>1363</v>
      </c>
      <c r="H1907" s="205">
        <v>6</v>
      </c>
      <c r="I1907" s="206"/>
      <c r="J1907" s="207">
        <f t="shared" si="10"/>
        <v>0</v>
      </c>
      <c r="K1907" s="203" t="s">
        <v>36</v>
      </c>
      <c r="L1907" s="57"/>
      <c r="M1907" s="208" t="s">
        <v>36</v>
      </c>
      <c r="N1907" s="209" t="s">
        <v>50</v>
      </c>
      <c r="O1907" s="38"/>
      <c r="P1907" s="210">
        <f t="shared" si="11"/>
        <v>0</v>
      </c>
      <c r="Q1907" s="210">
        <v>0.151</v>
      </c>
      <c r="R1907" s="210">
        <f t="shared" si="12"/>
        <v>0.90599999999999992</v>
      </c>
      <c r="S1907" s="210">
        <v>0</v>
      </c>
      <c r="T1907" s="211">
        <f t="shared" si="13"/>
        <v>0</v>
      </c>
      <c r="AR1907" s="19" t="s">
        <v>415</v>
      </c>
      <c r="AT1907" s="19" t="s">
        <v>410</v>
      </c>
      <c r="AU1907" s="19" t="s">
        <v>87</v>
      </c>
      <c r="AY1907" s="19" t="s">
        <v>406</v>
      </c>
      <c r="BE1907" s="212">
        <f t="shared" si="14"/>
        <v>0</v>
      </c>
      <c r="BF1907" s="212">
        <f t="shared" si="15"/>
        <v>0</v>
      </c>
      <c r="BG1907" s="212">
        <f t="shared" si="16"/>
        <v>0</v>
      </c>
      <c r="BH1907" s="212">
        <f t="shared" si="17"/>
        <v>0</v>
      </c>
      <c r="BI1907" s="212">
        <f t="shared" si="18"/>
        <v>0</v>
      </c>
      <c r="BJ1907" s="19" t="s">
        <v>23</v>
      </c>
      <c r="BK1907" s="212">
        <f t="shared" si="19"/>
        <v>0</v>
      </c>
      <c r="BL1907" s="19" t="s">
        <v>415</v>
      </c>
      <c r="BM1907" s="19" t="s">
        <v>2761</v>
      </c>
    </row>
    <row r="1908" spans="2:65" s="1" customFormat="1" ht="31.5" customHeight="1" x14ac:dyDescent="0.3">
      <c r="B1908" s="37"/>
      <c r="C1908" s="201" t="s">
        <v>2762</v>
      </c>
      <c r="D1908" s="201" t="s">
        <v>410</v>
      </c>
      <c r="E1908" s="202" t="s">
        <v>2763</v>
      </c>
      <c r="F1908" s="203" t="s">
        <v>2764</v>
      </c>
      <c r="G1908" s="204" t="s">
        <v>1363</v>
      </c>
      <c r="H1908" s="205">
        <v>1</v>
      </c>
      <c r="I1908" s="206"/>
      <c r="J1908" s="207">
        <f t="shared" si="10"/>
        <v>0</v>
      </c>
      <c r="K1908" s="203" t="s">
        <v>36</v>
      </c>
      <c r="L1908" s="57"/>
      <c r="M1908" s="208" t="s">
        <v>36</v>
      </c>
      <c r="N1908" s="209" t="s">
        <v>50</v>
      </c>
      <c r="O1908" s="38"/>
      <c r="P1908" s="210">
        <f t="shared" si="11"/>
        <v>0</v>
      </c>
      <c r="Q1908" s="210">
        <v>0</v>
      </c>
      <c r="R1908" s="210">
        <f t="shared" si="12"/>
        <v>0</v>
      </c>
      <c r="S1908" s="210">
        <v>0</v>
      </c>
      <c r="T1908" s="211">
        <f t="shared" si="13"/>
        <v>0</v>
      </c>
      <c r="AR1908" s="19" t="s">
        <v>415</v>
      </c>
      <c r="AT1908" s="19" t="s">
        <v>410</v>
      </c>
      <c r="AU1908" s="19" t="s">
        <v>87</v>
      </c>
      <c r="AY1908" s="19" t="s">
        <v>406</v>
      </c>
      <c r="BE1908" s="212">
        <f t="shared" si="14"/>
        <v>0</v>
      </c>
      <c r="BF1908" s="212">
        <f t="shared" si="15"/>
        <v>0</v>
      </c>
      <c r="BG1908" s="212">
        <f t="shared" si="16"/>
        <v>0</v>
      </c>
      <c r="BH1908" s="212">
        <f t="shared" si="17"/>
        <v>0</v>
      </c>
      <c r="BI1908" s="212">
        <f t="shared" si="18"/>
        <v>0</v>
      </c>
      <c r="BJ1908" s="19" t="s">
        <v>23</v>
      </c>
      <c r="BK1908" s="212">
        <f t="shared" si="19"/>
        <v>0</v>
      </c>
      <c r="BL1908" s="19" t="s">
        <v>415</v>
      </c>
      <c r="BM1908" s="19" t="s">
        <v>2765</v>
      </c>
    </row>
    <row r="1909" spans="2:65" s="1" customFormat="1" ht="22.5" customHeight="1" x14ac:dyDescent="0.3">
      <c r="B1909" s="37"/>
      <c r="C1909" s="201" t="s">
        <v>2766</v>
      </c>
      <c r="D1909" s="201" t="s">
        <v>410</v>
      </c>
      <c r="E1909" s="202" t="s">
        <v>2767</v>
      </c>
      <c r="F1909" s="203" t="s">
        <v>2768</v>
      </c>
      <c r="G1909" s="204" t="s">
        <v>1363</v>
      </c>
      <c r="H1909" s="205">
        <v>1</v>
      </c>
      <c r="I1909" s="206"/>
      <c r="J1909" s="207">
        <f t="shared" si="10"/>
        <v>0</v>
      </c>
      <c r="K1909" s="203" t="s">
        <v>36</v>
      </c>
      <c r="L1909" s="57"/>
      <c r="M1909" s="208" t="s">
        <v>36</v>
      </c>
      <c r="N1909" s="209" t="s">
        <v>50</v>
      </c>
      <c r="O1909" s="38"/>
      <c r="P1909" s="210">
        <f t="shared" si="11"/>
        <v>0</v>
      </c>
      <c r="Q1909" s="210">
        <v>0.311</v>
      </c>
      <c r="R1909" s="210">
        <f t="shared" si="12"/>
        <v>0.311</v>
      </c>
      <c r="S1909" s="210">
        <v>0</v>
      </c>
      <c r="T1909" s="211">
        <f t="shared" si="13"/>
        <v>0</v>
      </c>
      <c r="AR1909" s="19" t="s">
        <v>415</v>
      </c>
      <c r="AT1909" s="19" t="s">
        <v>410</v>
      </c>
      <c r="AU1909" s="19" t="s">
        <v>87</v>
      </c>
      <c r="AY1909" s="19" t="s">
        <v>406</v>
      </c>
      <c r="BE1909" s="212">
        <f t="shared" si="14"/>
        <v>0</v>
      </c>
      <c r="BF1909" s="212">
        <f t="shared" si="15"/>
        <v>0</v>
      </c>
      <c r="BG1909" s="212">
        <f t="shared" si="16"/>
        <v>0</v>
      </c>
      <c r="BH1909" s="212">
        <f t="shared" si="17"/>
        <v>0</v>
      </c>
      <c r="BI1909" s="212">
        <f t="shared" si="18"/>
        <v>0</v>
      </c>
      <c r="BJ1909" s="19" t="s">
        <v>23</v>
      </c>
      <c r="BK1909" s="212">
        <f t="shared" si="19"/>
        <v>0</v>
      </c>
      <c r="BL1909" s="19" t="s">
        <v>415</v>
      </c>
      <c r="BM1909" s="19" t="s">
        <v>2769</v>
      </c>
    </row>
    <row r="1910" spans="2:65" s="11" customFormat="1" ht="29.85" customHeight="1" x14ac:dyDescent="0.3">
      <c r="B1910" s="182"/>
      <c r="C1910" s="183"/>
      <c r="D1910" s="198" t="s">
        <v>78</v>
      </c>
      <c r="E1910" s="199" t="s">
        <v>974</v>
      </c>
      <c r="F1910" s="199" t="s">
        <v>2770</v>
      </c>
      <c r="G1910" s="183"/>
      <c r="H1910" s="183"/>
      <c r="I1910" s="186"/>
      <c r="J1910" s="200">
        <f>BK1910</f>
        <v>0</v>
      </c>
      <c r="K1910" s="183"/>
      <c r="L1910" s="188"/>
      <c r="M1910" s="189"/>
      <c r="N1910" s="190"/>
      <c r="O1910" s="190"/>
      <c r="P1910" s="191">
        <f>P1911</f>
        <v>0</v>
      </c>
      <c r="Q1910" s="190"/>
      <c r="R1910" s="191">
        <f>R1911</f>
        <v>0</v>
      </c>
      <c r="S1910" s="190"/>
      <c r="T1910" s="192">
        <f>T1911</f>
        <v>0</v>
      </c>
      <c r="AR1910" s="193" t="s">
        <v>23</v>
      </c>
      <c r="AT1910" s="194" t="s">
        <v>78</v>
      </c>
      <c r="AU1910" s="194" t="s">
        <v>23</v>
      </c>
      <c r="AY1910" s="193" t="s">
        <v>406</v>
      </c>
      <c r="BK1910" s="195">
        <f>BK1911</f>
        <v>0</v>
      </c>
    </row>
    <row r="1911" spans="2:65" s="1" customFormat="1" ht="22.5" customHeight="1" x14ac:dyDescent="0.3">
      <c r="B1911" s="37"/>
      <c r="C1911" s="201" t="s">
        <v>2771</v>
      </c>
      <c r="D1911" s="201" t="s">
        <v>410</v>
      </c>
      <c r="E1911" s="202" t="s">
        <v>2772</v>
      </c>
      <c r="F1911" s="203" t="s">
        <v>2773</v>
      </c>
      <c r="G1911" s="204" t="s">
        <v>501</v>
      </c>
      <c r="H1911" s="205">
        <v>8017.8209999999999</v>
      </c>
      <c r="I1911" s="206"/>
      <c r="J1911" s="207">
        <f>ROUND(I1911*H1911,2)</f>
        <v>0</v>
      </c>
      <c r="K1911" s="203" t="s">
        <v>414</v>
      </c>
      <c r="L1911" s="57"/>
      <c r="M1911" s="208" t="s">
        <v>36</v>
      </c>
      <c r="N1911" s="209" t="s">
        <v>50</v>
      </c>
      <c r="O1911" s="38"/>
      <c r="P1911" s="210">
        <f>O1911*H1911</f>
        <v>0</v>
      </c>
      <c r="Q1911" s="210">
        <v>0</v>
      </c>
      <c r="R1911" s="210">
        <f>Q1911*H1911</f>
        <v>0</v>
      </c>
      <c r="S1911" s="210">
        <v>0</v>
      </c>
      <c r="T1911" s="211">
        <f>S1911*H1911</f>
        <v>0</v>
      </c>
      <c r="AR1911" s="19" t="s">
        <v>415</v>
      </c>
      <c r="AT1911" s="19" t="s">
        <v>410</v>
      </c>
      <c r="AU1911" s="19" t="s">
        <v>87</v>
      </c>
      <c r="AY1911" s="19" t="s">
        <v>406</v>
      </c>
      <c r="BE1911" s="212">
        <f>IF(N1911="základní",J1911,0)</f>
        <v>0</v>
      </c>
      <c r="BF1911" s="212">
        <f>IF(N1911="snížená",J1911,0)</f>
        <v>0</v>
      </c>
      <c r="BG1911" s="212">
        <f>IF(N1911="zákl. přenesená",J1911,0)</f>
        <v>0</v>
      </c>
      <c r="BH1911" s="212">
        <f>IF(N1911="sníž. přenesená",J1911,0)</f>
        <v>0</v>
      </c>
      <c r="BI1911" s="212">
        <f>IF(N1911="nulová",J1911,0)</f>
        <v>0</v>
      </c>
      <c r="BJ1911" s="19" t="s">
        <v>23</v>
      </c>
      <c r="BK1911" s="212">
        <f>ROUND(I1911*H1911,2)</f>
        <v>0</v>
      </c>
      <c r="BL1911" s="19" t="s">
        <v>415</v>
      </c>
      <c r="BM1911" s="19" t="s">
        <v>2774</v>
      </c>
    </row>
    <row r="1912" spans="2:65" s="11" customFormat="1" ht="37.35" customHeight="1" x14ac:dyDescent="0.35">
      <c r="B1912" s="182"/>
      <c r="C1912" s="183"/>
      <c r="D1912" s="184" t="s">
        <v>78</v>
      </c>
      <c r="E1912" s="185" t="s">
        <v>2775</v>
      </c>
      <c r="F1912" s="185" t="s">
        <v>2776</v>
      </c>
      <c r="G1912" s="183"/>
      <c r="H1912" s="183"/>
      <c r="I1912" s="186"/>
      <c r="J1912" s="187">
        <f>BK1912</f>
        <v>0</v>
      </c>
      <c r="K1912" s="183"/>
      <c r="L1912" s="188"/>
      <c r="M1912" s="189"/>
      <c r="N1912" s="190"/>
      <c r="O1912" s="190"/>
      <c r="P1912" s="191">
        <f>P1913+P1937</f>
        <v>0</v>
      </c>
      <c r="Q1912" s="190"/>
      <c r="R1912" s="191">
        <f>R1913+R1937</f>
        <v>3.0668399999999996</v>
      </c>
      <c r="S1912" s="190"/>
      <c r="T1912" s="192">
        <f>T1913+T1937</f>
        <v>0</v>
      </c>
      <c r="AR1912" s="193" t="s">
        <v>87</v>
      </c>
      <c r="AT1912" s="194" t="s">
        <v>78</v>
      </c>
      <c r="AU1912" s="194" t="s">
        <v>79</v>
      </c>
      <c r="AY1912" s="193" t="s">
        <v>406</v>
      </c>
      <c r="BK1912" s="195">
        <f>BK1913+BK1937</f>
        <v>0</v>
      </c>
    </row>
    <row r="1913" spans="2:65" s="11" customFormat="1" ht="19.899999999999999" customHeight="1" x14ac:dyDescent="0.3">
      <c r="B1913" s="182"/>
      <c r="C1913" s="183"/>
      <c r="D1913" s="198" t="s">
        <v>78</v>
      </c>
      <c r="E1913" s="199" t="s">
        <v>2777</v>
      </c>
      <c r="F1913" s="199" t="s">
        <v>2778</v>
      </c>
      <c r="G1913" s="183"/>
      <c r="H1913" s="183"/>
      <c r="I1913" s="186"/>
      <c r="J1913" s="200">
        <f>BK1913</f>
        <v>0</v>
      </c>
      <c r="K1913" s="183"/>
      <c r="L1913" s="188"/>
      <c r="M1913" s="189"/>
      <c r="N1913" s="190"/>
      <c r="O1913" s="190"/>
      <c r="P1913" s="191">
        <f>SUM(P1914:P1936)</f>
        <v>0</v>
      </c>
      <c r="Q1913" s="190"/>
      <c r="R1913" s="191">
        <f>SUM(R1914:R1936)</f>
        <v>0.42683999999999994</v>
      </c>
      <c r="S1913" s="190"/>
      <c r="T1913" s="192">
        <f>SUM(T1914:T1936)</f>
        <v>0</v>
      </c>
      <c r="AR1913" s="193" t="s">
        <v>87</v>
      </c>
      <c r="AT1913" s="194" t="s">
        <v>78</v>
      </c>
      <c r="AU1913" s="194" t="s">
        <v>23</v>
      </c>
      <c r="AY1913" s="193" t="s">
        <v>406</v>
      </c>
      <c r="BK1913" s="195">
        <f>SUM(BK1914:BK1936)</f>
        <v>0</v>
      </c>
    </row>
    <row r="1914" spans="2:65" s="1" customFormat="1" ht="22.5" customHeight="1" x14ac:dyDescent="0.3">
      <c r="B1914" s="37"/>
      <c r="C1914" s="201" t="s">
        <v>2779</v>
      </c>
      <c r="D1914" s="201" t="s">
        <v>410</v>
      </c>
      <c r="E1914" s="202" t="s">
        <v>2780</v>
      </c>
      <c r="F1914" s="203" t="s">
        <v>2781</v>
      </c>
      <c r="G1914" s="204" t="s">
        <v>1363</v>
      </c>
      <c r="H1914" s="205">
        <v>12</v>
      </c>
      <c r="I1914" s="206"/>
      <c r="J1914" s="207">
        <f>ROUND(I1914*H1914,2)</f>
        <v>0</v>
      </c>
      <c r="K1914" s="203" t="s">
        <v>36</v>
      </c>
      <c r="L1914" s="57"/>
      <c r="M1914" s="208" t="s">
        <v>36</v>
      </c>
      <c r="N1914" s="209" t="s">
        <v>50</v>
      </c>
      <c r="O1914" s="38"/>
      <c r="P1914" s="210">
        <f>O1914*H1914</f>
        <v>0</v>
      </c>
      <c r="Q1914" s="210">
        <v>2.0000000000000001E-4</v>
      </c>
      <c r="R1914" s="210">
        <f>Q1914*H1914</f>
        <v>2.4000000000000002E-3</v>
      </c>
      <c r="S1914" s="210">
        <v>0</v>
      </c>
      <c r="T1914" s="211">
        <f>S1914*H1914</f>
        <v>0</v>
      </c>
      <c r="AR1914" s="19" t="s">
        <v>493</v>
      </c>
      <c r="AT1914" s="19" t="s">
        <v>410</v>
      </c>
      <c r="AU1914" s="19" t="s">
        <v>87</v>
      </c>
      <c r="AY1914" s="19" t="s">
        <v>406</v>
      </c>
      <c r="BE1914" s="212">
        <f>IF(N1914="základní",J1914,0)</f>
        <v>0</v>
      </c>
      <c r="BF1914" s="212">
        <f>IF(N1914="snížená",J1914,0)</f>
        <v>0</v>
      </c>
      <c r="BG1914" s="212">
        <f>IF(N1914="zákl. přenesená",J1914,0)</f>
        <v>0</v>
      </c>
      <c r="BH1914" s="212">
        <f>IF(N1914="sníž. přenesená",J1914,0)</f>
        <v>0</v>
      </c>
      <c r="BI1914" s="212">
        <f>IF(N1914="nulová",J1914,0)</f>
        <v>0</v>
      </c>
      <c r="BJ1914" s="19" t="s">
        <v>23</v>
      </c>
      <c r="BK1914" s="212">
        <f>ROUND(I1914*H1914,2)</f>
        <v>0</v>
      </c>
      <c r="BL1914" s="19" t="s">
        <v>493</v>
      </c>
      <c r="BM1914" s="19" t="s">
        <v>2782</v>
      </c>
    </row>
    <row r="1915" spans="2:65" s="13" customFormat="1" x14ac:dyDescent="0.3">
      <c r="B1915" s="225"/>
      <c r="C1915" s="226"/>
      <c r="D1915" s="247" t="s">
        <v>417</v>
      </c>
      <c r="E1915" s="251" t="s">
        <v>36</v>
      </c>
      <c r="F1915" s="252" t="s">
        <v>2783</v>
      </c>
      <c r="G1915" s="226"/>
      <c r="H1915" s="253">
        <v>12</v>
      </c>
      <c r="I1915" s="230"/>
      <c r="J1915" s="226"/>
      <c r="K1915" s="226"/>
      <c r="L1915" s="231"/>
      <c r="M1915" s="232"/>
      <c r="N1915" s="233"/>
      <c r="O1915" s="233"/>
      <c r="P1915" s="233"/>
      <c r="Q1915" s="233"/>
      <c r="R1915" s="233"/>
      <c r="S1915" s="233"/>
      <c r="T1915" s="234"/>
      <c r="AT1915" s="235" t="s">
        <v>417</v>
      </c>
      <c r="AU1915" s="235" t="s">
        <v>87</v>
      </c>
      <c r="AV1915" s="13" t="s">
        <v>87</v>
      </c>
      <c r="AW1915" s="13" t="s">
        <v>43</v>
      </c>
      <c r="AX1915" s="13" t="s">
        <v>23</v>
      </c>
      <c r="AY1915" s="235" t="s">
        <v>406</v>
      </c>
    </row>
    <row r="1916" spans="2:65" s="1" customFormat="1" ht="22.5" customHeight="1" x14ac:dyDescent="0.3">
      <c r="B1916" s="37"/>
      <c r="C1916" s="201" t="s">
        <v>2784</v>
      </c>
      <c r="D1916" s="201" t="s">
        <v>410</v>
      </c>
      <c r="E1916" s="202" t="s">
        <v>2785</v>
      </c>
      <c r="F1916" s="203" t="s">
        <v>2786</v>
      </c>
      <c r="G1916" s="204" t="s">
        <v>1363</v>
      </c>
      <c r="H1916" s="205">
        <v>1</v>
      </c>
      <c r="I1916" s="206"/>
      <c r="J1916" s="207">
        <f>ROUND(I1916*H1916,2)</f>
        <v>0</v>
      </c>
      <c r="K1916" s="203" t="s">
        <v>36</v>
      </c>
      <c r="L1916" s="57"/>
      <c r="M1916" s="208" t="s">
        <v>36</v>
      </c>
      <c r="N1916" s="209" t="s">
        <v>50</v>
      </c>
      <c r="O1916" s="38"/>
      <c r="P1916" s="210">
        <f>O1916*H1916</f>
        <v>0</v>
      </c>
      <c r="Q1916" s="210">
        <v>2.8400000000000002E-2</v>
      </c>
      <c r="R1916" s="210">
        <f>Q1916*H1916</f>
        <v>2.8400000000000002E-2</v>
      </c>
      <c r="S1916" s="210">
        <v>0</v>
      </c>
      <c r="T1916" s="211">
        <f>S1916*H1916</f>
        <v>0</v>
      </c>
      <c r="AR1916" s="19" t="s">
        <v>493</v>
      </c>
      <c r="AT1916" s="19" t="s">
        <v>410</v>
      </c>
      <c r="AU1916" s="19" t="s">
        <v>87</v>
      </c>
      <c r="AY1916" s="19" t="s">
        <v>406</v>
      </c>
      <c r="BE1916" s="212">
        <f>IF(N1916="základní",J1916,0)</f>
        <v>0</v>
      </c>
      <c r="BF1916" s="212">
        <f>IF(N1916="snížená",J1916,0)</f>
        <v>0</v>
      </c>
      <c r="BG1916" s="212">
        <f>IF(N1916="zákl. přenesená",J1916,0)</f>
        <v>0</v>
      </c>
      <c r="BH1916" s="212">
        <f>IF(N1916="sníž. přenesená",J1916,0)</f>
        <v>0</v>
      </c>
      <c r="BI1916" s="212">
        <f>IF(N1916="nulová",J1916,0)</f>
        <v>0</v>
      </c>
      <c r="BJ1916" s="19" t="s">
        <v>23</v>
      </c>
      <c r="BK1916" s="212">
        <f>ROUND(I1916*H1916,2)</f>
        <v>0</v>
      </c>
      <c r="BL1916" s="19" t="s">
        <v>493</v>
      </c>
      <c r="BM1916" s="19" t="s">
        <v>2787</v>
      </c>
    </row>
    <row r="1917" spans="2:65" s="13" customFormat="1" x14ac:dyDescent="0.3">
      <c r="B1917" s="225"/>
      <c r="C1917" s="226"/>
      <c r="D1917" s="247" t="s">
        <v>417</v>
      </c>
      <c r="E1917" s="251" t="s">
        <v>36</v>
      </c>
      <c r="F1917" s="252" t="s">
        <v>2788</v>
      </c>
      <c r="G1917" s="226"/>
      <c r="H1917" s="253">
        <v>1</v>
      </c>
      <c r="I1917" s="230"/>
      <c r="J1917" s="226"/>
      <c r="K1917" s="226"/>
      <c r="L1917" s="231"/>
      <c r="M1917" s="232"/>
      <c r="N1917" s="233"/>
      <c r="O1917" s="233"/>
      <c r="P1917" s="233"/>
      <c r="Q1917" s="233"/>
      <c r="R1917" s="233"/>
      <c r="S1917" s="233"/>
      <c r="T1917" s="234"/>
      <c r="AT1917" s="235" t="s">
        <v>417</v>
      </c>
      <c r="AU1917" s="235" t="s">
        <v>87</v>
      </c>
      <c r="AV1917" s="13" t="s">
        <v>87</v>
      </c>
      <c r="AW1917" s="13" t="s">
        <v>43</v>
      </c>
      <c r="AX1917" s="13" t="s">
        <v>23</v>
      </c>
      <c r="AY1917" s="235" t="s">
        <v>406</v>
      </c>
    </row>
    <row r="1918" spans="2:65" s="1" customFormat="1" ht="22.5" customHeight="1" x14ac:dyDescent="0.3">
      <c r="B1918" s="37"/>
      <c r="C1918" s="201" t="s">
        <v>2789</v>
      </c>
      <c r="D1918" s="201" t="s">
        <v>410</v>
      </c>
      <c r="E1918" s="202" t="s">
        <v>2790</v>
      </c>
      <c r="F1918" s="203" t="s">
        <v>2791</v>
      </c>
      <c r="G1918" s="204" t="s">
        <v>1363</v>
      </c>
      <c r="H1918" s="205">
        <v>1</v>
      </c>
      <c r="I1918" s="206"/>
      <c r="J1918" s="207">
        <f>ROUND(I1918*H1918,2)</f>
        <v>0</v>
      </c>
      <c r="K1918" s="203" t="s">
        <v>36</v>
      </c>
      <c r="L1918" s="57"/>
      <c r="M1918" s="208" t="s">
        <v>36</v>
      </c>
      <c r="N1918" s="209" t="s">
        <v>50</v>
      </c>
      <c r="O1918" s="38"/>
      <c r="P1918" s="210">
        <f>O1918*H1918</f>
        <v>0</v>
      </c>
      <c r="Q1918" s="210">
        <v>3.8000000000000002E-4</v>
      </c>
      <c r="R1918" s="210">
        <f>Q1918*H1918</f>
        <v>3.8000000000000002E-4</v>
      </c>
      <c r="S1918" s="210">
        <v>0</v>
      </c>
      <c r="T1918" s="211">
        <f>S1918*H1918</f>
        <v>0</v>
      </c>
      <c r="AR1918" s="19" t="s">
        <v>493</v>
      </c>
      <c r="AT1918" s="19" t="s">
        <v>410</v>
      </c>
      <c r="AU1918" s="19" t="s">
        <v>87</v>
      </c>
      <c r="AY1918" s="19" t="s">
        <v>406</v>
      </c>
      <c r="BE1918" s="212">
        <f>IF(N1918="základní",J1918,0)</f>
        <v>0</v>
      </c>
      <c r="BF1918" s="212">
        <f>IF(N1918="snížená",J1918,0)</f>
        <v>0</v>
      </c>
      <c r="BG1918" s="212">
        <f>IF(N1918="zákl. přenesená",J1918,0)</f>
        <v>0</v>
      </c>
      <c r="BH1918" s="212">
        <f>IF(N1918="sníž. přenesená",J1918,0)</f>
        <v>0</v>
      </c>
      <c r="BI1918" s="212">
        <f>IF(N1918="nulová",J1918,0)</f>
        <v>0</v>
      </c>
      <c r="BJ1918" s="19" t="s">
        <v>23</v>
      </c>
      <c r="BK1918" s="212">
        <f>ROUND(I1918*H1918,2)</f>
        <v>0</v>
      </c>
      <c r="BL1918" s="19" t="s">
        <v>493</v>
      </c>
      <c r="BM1918" s="19" t="s">
        <v>2792</v>
      </c>
    </row>
    <row r="1919" spans="2:65" s="13" customFormat="1" x14ac:dyDescent="0.3">
      <c r="B1919" s="225"/>
      <c r="C1919" s="226"/>
      <c r="D1919" s="247" t="s">
        <v>417</v>
      </c>
      <c r="E1919" s="251" t="s">
        <v>36</v>
      </c>
      <c r="F1919" s="252" t="s">
        <v>2788</v>
      </c>
      <c r="G1919" s="226"/>
      <c r="H1919" s="253">
        <v>1</v>
      </c>
      <c r="I1919" s="230"/>
      <c r="J1919" s="226"/>
      <c r="K1919" s="226"/>
      <c r="L1919" s="231"/>
      <c r="M1919" s="232"/>
      <c r="N1919" s="233"/>
      <c r="O1919" s="233"/>
      <c r="P1919" s="233"/>
      <c r="Q1919" s="233"/>
      <c r="R1919" s="233"/>
      <c r="S1919" s="233"/>
      <c r="T1919" s="234"/>
      <c r="AT1919" s="235" t="s">
        <v>417</v>
      </c>
      <c r="AU1919" s="235" t="s">
        <v>87</v>
      </c>
      <c r="AV1919" s="13" t="s">
        <v>87</v>
      </c>
      <c r="AW1919" s="13" t="s">
        <v>43</v>
      </c>
      <c r="AX1919" s="13" t="s">
        <v>23</v>
      </c>
      <c r="AY1919" s="235" t="s">
        <v>406</v>
      </c>
    </row>
    <row r="1920" spans="2:65" s="1" customFormat="1" ht="22.5" customHeight="1" x14ac:dyDescent="0.3">
      <c r="B1920" s="37"/>
      <c r="C1920" s="201" t="s">
        <v>2793</v>
      </c>
      <c r="D1920" s="201" t="s">
        <v>410</v>
      </c>
      <c r="E1920" s="202" t="s">
        <v>2794</v>
      </c>
      <c r="F1920" s="203" t="s">
        <v>2795</v>
      </c>
      <c r="G1920" s="204" t="s">
        <v>1363</v>
      </c>
      <c r="H1920" s="205">
        <v>1</v>
      </c>
      <c r="I1920" s="206"/>
      <c r="J1920" s="207">
        <f>ROUND(I1920*H1920,2)</f>
        <v>0</v>
      </c>
      <c r="K1920" s="203" t="s">
        <v>36</v>
      </c>
      <c r="L1920" s="57"/>
      <c r="M1920" s="208" t="s">
        <v>36</v>
      </c>
      <c r="N1920" s="209" t="s">
        <v>50</v>
      </c>
      <c r="O1920" s="38"/>
      <c r="P1920" s="210">
        <f>O1920*H1920</f>
        <v>0</v>
      </c>
      <c r="Q1920" s="210">
        <v>5.0000000000000001E-4</v>
      </c>
      <c r="R1920" s="210">
        <f>Q1920*H1920</f>
        <v>5.0000000000000001E-4</v>
      </c>
      <c r="S1920" s="210">
        <v>0</v>
      </c>
      <c r="T1920" s="211">
        <f>S1920*H1920</f>
        <v>0</v>
      </c>
      <c r="AR1920" s="19" t="s">
        <v>493</v>
      </c>
      <c r="AT1920" s="19" t="s">
        <v>410</v>
      </c>
      <c r="AU1920" s="19" t="s">
        <v>87</v>
      </c>
      <c r="AY1920" s="19" t="s">
        <v>406</v>
      </c>
      <c r="BE1920" s="212">
        <f>IF(N1920="základní",J1920,0)</f>
        <v>0</v>
      </c>
      <c r="BF1920" s="212">
        <f>IF(N1920="snížená",J1920,0)</f>
        <v>0</v>
      </c>
      <c r="BG1920" s="212">
        <f>IF(N1920="zákl. přenesená",J1920,0)</f>
        <v>0</v>
      </c>
      <c r="BH1920" s="212">
        <f>IF(N1920="sníž. přenesená",J1920,0)</f>
        <v>0</v>
      </c>
      <c r="BI1920" s="212">
        <f>IF(N1920="nulová",J1920,0)</f>
        <v>0</v>
      </c>
      <c r="BJ1920" s="19" t="s">
        <v>23</v>
      </c>
      <c r="BK1920" s="212">
        <f>ROUND(I1920*H1920,2)</f>
        <v>0</v>
      </c>
      <c r="BL1920" s="19" t="s">
        <v>493</v>
      </c>
      <c r="BM1920" s="19" t="s">
        <v>2796</v>
      </c>
    </row>
    <row r="1921" spans="2:65" s="13" customFormat="1" x14ac:dyDescent="0.3">
      <c r="B1921" s="225"/>
      <c r="C1921" s="226"/>
      <c r="D1921" s="247" t="s">
        <v>417</v>
      </c>
      <c r="E1921" s="251" t="s">
        <v>36</v>
      </c>
      <c r="F1921" s="252" t="s">
        <v>2788</v>
      </c>
      <c r="G1921" s="226"/>
      <c r="H1921" s="253">
        <v>1</v>
      </c>
      <c r="I1921" s="230"/>
      <c r="J1921" s="226"/>
      <c r="K1921" s="226"/>
      <c r="L1921" s="231"/>
      <c r="M1921" s="232"/>
      <c r="N1921" s="233"/>
      <c r="O1921" s="233"/>
      <c r="P1921" s="233"/>
      <c r="Q1921" s="233"/>
      <c r="R1921" s="233"/>
      <c r="S1921" s="233"/>
      <c r="T1921" s="234"/>
      <c r="AT1921" s="235" t="s">
        <v>417</v>
      </c>
      <c r="AU1921" s="235" t="s">
        <v>87</v>
      </c>
      <c r="AV1921" s="13" t="s">
        <v>87</v>
      </c>
      <c r="AW1921" s="13" t="s">
        <v>43</v>
      </c>
      <c r="AX1921" s="13" t="s">
        <v>23</v>
      </c>
      <c r="AY1921" s="235" t="s">
        <v>406</v>
      </c>
    </row>
    <row r="1922" spans="2:65" s="1" customFormat="1" ht="22.5" customHeight="1" x14ac:dyDescent="0.3">
      <c r="B1922" s="37"/>
      <c r="C1922" s="201" t="s">
        <v>2797</v>
      </c>
      <c r="D1922" s="201" t="s">
        <v>410</v>
      </c>
      <c r="E1922" s="202" t="s">
        <v>2798</v>
      </c>
      <c r="F1922" s="203" t="s">
        <v>2799</v>
      </c>
      <c r="G1922" s="204" t="s">
        <v>1363</v>
      </c>
      <c r="H1922" s="205">
        <v>6</v>
      </c>
      <c r="I1922" s="206"/>
      <c r="J1922" s="207">
        <f>ROUND(I1922*H1922,2)</f>
        <v>0</v>
      </c>
      <c r="K1922" s="203" t="s">
        <v>36</v>
      </c>
      <c r="L1922" s="57"/>
      <c r="M1922" s="208" t="s">
        <v>36</v>
      </c>
      <c r="N1922" s="209" t="s">
        <v>50</v>
      </c>
      <c r="O1922" s="38"/>
      <c r="P1922" s="210">
        <f>O1922*H1922</f>
        <v>0</v>
      </c>
      <c r="Q1922" s="210">
        <v>1.5200000000000001E-3</v>
      </c>
      <c r="R1922" s="210">
        <f>Q1922*H1922</f>
        <v>9.1199999999999996E-3</v>
      </c>
      <c r="S1922" s="210">
        <v>0</v>
      </c>
      <c r="T1922" s="211">
        <f>S1922*H1922</f>
        <v>0</v>
      </c>
      <c r="AR1922" s="19" t="s">
        <v>493</v>
      </c>
      <c r="AT1922" s="19" t="s">
        <v>410</v>
      </c>
      <c r="AU1922" s="19" t="s">
        <v>87</v>
      </c>
      <c r="AY1922" s="19" t="s">
        <v>406</v>
      </c>
      <c r="BE1922" s="212">
        <f>IF(N1922="základní",J1922,0)</f>
        <v>0</v>
      </c>
      <c r="BF1922" s="212">
        <f>IF(N1922="snížená",J1922,0)</f>
        <v>0</v>
      </c>
      <c r="BG1922" s="212">
        <f>IF(N1922="zákl. přenesená",J1922,0)</f>
        <v>0</v>
      </c>
      <c r="BH1922" s="212">
        <f>IF(N1922="sníž. přenesená",J1922,0)</f>
        <v>0</v>
      </c>
      <c r="BI1922" s="212">
        <f>IF(N1922="nulová",J1922,0)</f>
        <v>0</v>
      </c>
      <c r="BJ1922" s="19" t="s">
        <v>23</v>
      </c>
      <c r="BK1922" s="212">
        <f>ROUND(I1922*H1922,2)</f>
        <v>0</v>
      </c>
      <c r="BL1922" s="19" t="s">
        <v>493</v>
      </c>
      <c r="BM1922" s="19" t="s">
        <v>2800</v>
      </c>
    </row>
    <row r="1923" spans="2:65" s="13" customFormat="1" x14ac:dyDescent="0.3">
      <c r="B1923" s="225"/>
      <c r="C1923" s="226"/>
      <c r="D1923" s="247" t="s">
        <v>417</v>
      </c>
      <c r="E1923" s="251" t="s">
        <v>36</v>
      </c>
      <c r="F1923" s="252" t="s">
        <v>2663</v>
      </c>
      <c r="G1923" s="226"/>
      <c r="H1923" s="253">
        <v>6</v>
      </c>
      <c r="I1923" s="230"/>
      <c r="J1923" s="226"/>
      <c r="K1923" s="226"/>
      <c r="L1923" s="231"/>
      <c r="M1923" s="232"/>
      <c r="N1923" s="233"/>
      <c r="O1923" s="233"/>
      <c r="P1923" s="233"/>
      <c r="Q1923" s="233"/>
      <c r="R1923" s="233"/>
      <c r="S1923" s="233"/>
      <c r="T1923" s="234"/>
      <c r="AT1923" s="235" t="s">
        <v>417</v>
      </c>
      <c r="AU1923" s="235" t="s">
        <v>87</v>
      </c>
      <c r="AV1923" s="13" t="s">
        <v>87</v>
      </c>
      <c r="AW1923" s="13" t="s">
        <v>43</v>
      </c>
      <c r="AX1923" s="13" t="s">
        <v>23</v>
      </c>
      <c r="AY1923" s="235" t="s">
        <v>406</v>
      </c>
    </row>
    <row r="1924" spans="2:65" s="1" customFormat="1" ht="22.5" customHeight="1" x14ac:dyDescent="0.3">
      <c r="B1924" s="37"/>
      <c r="C1924" s="201" t="s">
        <v>2801</v>
      </c>
      <c r="D1924" s="201" t="s">
        <v>410</v>
      </c>
      <c r="E1924" s="202" t="s">
        <v>2802</v>
      </c>
      <c r="F1924" s="203" t="s">
        <v>2803</v>
      </c>
      <c r="G1924" s="204" t="s">
        <v>1363</v>
      </c>
      <c r="H1924" s="205">
        <v>6</v>
      </c>
      <c r="I1924" s="206"/>
      <c r="J1924" s="207">
        <f>ROUND(I1924*H1924,2)</f>
        <v>0</v>
      </c>
      <c r="K1924" s="203" t="s">
        <v>36</v>
      </c>
      <c r="L1924" s="57"/>
      <c r="M1924" s="208" t="s">
        <v>36</v>
      </c>
      <c r="N1924" s="209" t="s">
        <v>50</v>
      </c>
      <c r="O1924" s="38"/>
      <c r="P1924" s="210">
        <f>O1924*H1924</f>
        <v>0</v>
      </c>
      <c r="Q1924" s="210">
        <v>8.8299999999999993E-3</v>
      </c>
      <c r="R1924" s="210">
        <f>Q1924*H1924</f>
        <v>5.2979999999999999E-2</v>
      </c>
      <c r="S1924" s="210">
        <v>0</v>
      </c>
      <c r="T1924" s="211">
        <f>S1924*H1924</f>
        <v>0</v>
      </c>
      <c r="AR1924" s="19" t="s">
        <v>493</v>
      </c>
      <c r="AT1924" s="19" t="s">
        <v>410</v>
      </c>
      <c r="AU1924" s="19" t="s">
        <v>87</v>
      </c>
      <c r="AY1924" s="19" t="s">
        <v>406</v>
      </c>
      <c r="BE1924" s="212">
        <f>IF(N1924="základní",J1924,0)</f>
        <v>0</v>
      </c>
      <c r="BF1924" s="212">
        <f>IF(N1924="snížená",J1924,0)</f>
        <v>0</v>
      </c>
      <c r="BG1924" s="212">
        <f>IF(N1924="zákl. přenesená",J1924,0)</f>
        <v>0</v>
      </c>
      <c r="BH1924" s="212">
        <f>IF(N1924="sníž. přenesená",J1924,0)</f>
        <v>0</v>
      </c>
      <c r="BI1924" s="212">
        <f>IF(N1924="nulová",J1924,0)</f>
        <v>0</v>
      </c>
      <c r="BJ1924" s="19" t="s">
        <v>23</v>
      </c>
      <c r="BK1924" s="212">
        <f>ROUND(I1924*H1924,2)</f>
        <v>0</v>
      </c>
      <c r="BL1924" s="19" t="s">
        <v>493</v>
      </c>
      <c r="BM1924" s="19" t="s">
        <v>2804</v>
      </c>
    </row>
    <row r="1925" spans="2:65" s="13" customFormat="1" x14ac:dyDescent="0.3">
      <c r="B1925" s="225"/>
      <c r="C1925" s="226"/>
      <c r="D1925" s="247" t="s">
        <v>417</v>
      </c>
      <c r="E1925" s="251" t="s">
        <v>36</v>
      </c>
      <c r="F1925" s="252" t="s">
        <v>2663</v>
      </c>
      <c r="G1925" s="226"/>
      <c r="H1925" s="253">
        <v>6</v>
      </c>
      <c r="I1925" s="230"/>
      <c r="J1925" s="226"/>
      <c r="K1925" s="226"/>
      <c r="L1925" s="231"/>
      <c r="M1925" s="232"/>
      <c r="N1925" s="233"/>
      <c r="O1925" s="233"/>
      <c r="P1925" s="233"/>
      <c r="Q1925" s="233"/>
      <c r="R1925" s="233"/>
      <c r="S1925" s="233"/>
      <c r="T1925" s="234"/>
      <c r="AT1925" s="235" t="s">
        <v>417</v>
      </c>
      <c r="AU1925" s="235" t="s">
        <v>87</v>
      </c>
      <c r="AV1925" s="13" t="s">
        <v>87</v>
      </c>
      <c r="AW1925" s="13" t="s">
        <v>43</v>
      </c>
      <c r="AX1925" s="13" t="s">
        <v>23</v>
      </c>
      <c r="AY1925" s="235" t="s">
        <v>406</v>
      </c>
    </row>
    <row r="1926" spans="2:65" s="1" customFormat="1" ht="22.5" customHeight="1" x14ac:dyDescent="0.3">
      <c r="B1926" s="37"/>
      <c r="C1926" s="201" t="s">
        <v>2805</v>
      </c>
      <c r="D1926" s="201" t="s">
        <v>410</v>
      </c>
      <c r="E1926" s="202" t="s">
        <v>2806</v>
      </c>
      <c r="F1926" s="203" t="s">
        <v>2807</v>
      </c>
      <c r="G1926" s="204" t="s">
        <v>596</v>
      </c>
      <c r="H1926" s="205">
        <v>200</v>
      </c>
      <c r="I1926" s="206"/>
      <c r="J1926" s="207">
        <f>ROUND(I1926*H1926,2)</f>
        <v>0</v>
      </c>
      <c r="K1926" s="203" t="s">
        <v>36</v>
      </c>
      <c r="L1926" s="57"/>
      <c r="M1926" s="208" t="s">
        <v>36</v>
      </c>
      <c r="N1926" s="209" t="s">
        <v>50</v>
      </c>
      <c r="O1926" s="38"/>
      <c r="P1926" s="210">
        <f>O1926*H1926</f>
        <v>0</v>
      </c>
      <c r="Q1926" s="210">
        <v>1.1000000000000001E-3</v>
      </c>
      <c r="R1926" s="210">
        <f>Q1926*H1926</f>
        <v>0.22</v>
      </c>
      <c r="S1926" s="210">
        <v>0</v>
      </c>
      <c r="T1926" s="211">
        <f>S1926*H1926</f>
        <v>0</v>
      </c>
      <c r="AR1926" s="19" t="s">
        <v>493</v>
      </c>
      <c r="AT1926" s="19" t="s">
        <v>410</v>
      </c>
      <c r="AU1926" s="19" t="s">
        <v>87</v>
      </c>
      <c r="AY1926" s="19" t="s">
        <v>406</v>
      </c>
      <c r="BE1926" s="212">
        <f>IF(N1926="základní",J1926,0)</f>
        <v>0</v>
      </c>
      <c r="BF1926" s="212">
        <f>IF(N1926="snížená",J1926,0)</f>
        <v>0</v>
      </c>
      <c r="BG1926" s="212">
        <f>IF(N1926="zákl. přenesená",J1926,0)</f>
        <v>0</v>
      </c>
      <c r="BH1926" s="212">
        <f>IF(N1926="sníž. přenesená",J1926,0)</f>
        <v>0</v>
      </c>
      <c r="BI1926" s="212">
        <f>IF(N1926="nulová",J1926,0)</f>
        <v>0</v>
      </c>
      <c r="BJ1926" s="19" t="s">
        <v>23</v>
      </c>
      <c r="BK1926" s="212">
        <f>ROUND(I1926*H1926,2)</f>
        <v>0</v>
      </c>
      <c r="BL1926" s="19" t="s">
        <v>493</v>
      </c>
      <c r="BM1926" s="19" t="s">
        <v>2808</v>
      </c>
    </row>
    <row r="1927" spans="2:65" s="13" customFormat="1" x14ac:dyDescent="0.3">
      <c r="B1927" s="225"/>
      <c r="C1927" s="226"/>
      <c r="D1927" s="247" t="s">
        <v>417</v>
      </c>
      <c r="E1927" s="251" t="s">
        <v>36</v>
      </c>
      <c r="F1927" s="252" t="s">
        <v>2809</v>
      </c>
      <c r="G1927" s="226"/>
      <c r="H1927" s="253">
        <v>200</v>
      </c>
      <c r="I1927" s="230"/>
      <c r="J1927" s="226"/>
      <c r="K1927" s="226"/>
      <c r="L1927" s="231"/>
      <c r="M1927" s="232"/>
      <c r="N1927" s="233"/>
      <c r="O1927" s="233"/>
      <c r="P1927" s="233"/>
      <c r="Q1927" s="233"/>
      <c r="R1927" s="233"/>
      <c r="S1927" s="233"/>
      <c r="T1927" s="234"/>
      <c r="AT1927" s="235" t="s">
        <v>417</v>
      </c>
      <c r="AU1927" s="235" t="s">
        <v>87</v>
      </c>
      <c r="AV1927" s="13" t="s">
        <v>87</v>
      </c>
      <c r="AW1927" s="13" t="s">
        <v>43</v>
      </c>
      <c r="AX1927" s="13" t="s">
        <v>23</v>
      </c>
      <c r="AY1927" s="235" t="s">
        <v>406</v>
      </c>
    </row>
    <row r="1928" spans="2:65" s="1" customFormat="1" ht="22.5" customHeight="1" x14ac:dyDescent="0.3">
      <c r="B1928" s="37"/>
      <c r="C1928" s="201" t="s">
        <v>2810</v>
      </c>
      <c r="D1928" s="201" t="s">
        <v>410</v>
      </c>
      <c r="E1928" s="202" t="s">
        <v>2811</v>
      </c>
      <c r="F1928" s="203" t="s">
        <v>2812</v>
      </c>
      <c r="G1928" s="204" t="s">
        <v>596</v>
      </c>
      <c r="H1928" s="205">
        <v>2</v>
      </c>
      <c r="I1928" s="206"/>
      <c r="J1928" s="207">
        <f>ROUND(I1928*H1928,2)</f>
        <v>0</v>
      </c>
      <c r="K1928" s="203" t="s">
        <v>36</v>
      </c>
      <c r="L1928" s="57"/>
      <c r="M1928" s="208" t="s">
        <v>36</v>
      </c>
      <c r="N1928" s="209" t="s">
        <v>50</v>
      </c>
      <c r="O1928" s="38"/>
      <c r="P1928" s="210">
        <f>O1928*H1928</f>
        <v>0</v>
      </c>
      <c r="Q1928" s="210">
        <v>1.1000000000000001E-3</v>
      </c>
      <c r="R1928" s="210">
        <f>Q1928*H1928</f>
        <v>2.2000000000000001E-3</v>
      </c>
      <c r="S1928" s="210">
        <v>0</v>
      </c>
      <c r="T1928" s="211">
        <f>S1928*H1928</f>
        <v>0</v>
      </c>
      <c r="AR1928" s="19" t="s">
        <v>493</v>
      </c>
      <c r="AT1928" s="19" t="s">
        <v>410</v>
      </c>
      <c r="AU1928" s="19" t="s">
        <v>87</v>
      </c>
      <c r="AY1928" s="19" t="s">
        <v>406</v>
      </c>
      <c r="BE1928" s="212">
        <f>IF(N1928="základní",J1928,0)</f>
        <v>0</v>
      </c>
      <c r="BF1928" s="212">
        <f>IF(N1928="snížená",J1928,0)</f>
        <v>0</v>
      </c>
      <c r="BG1928" s="212">
        <f>IF(N1928="zákl. přenesená",J1928,0)</f>
        <v>0</v>
      </c>
      <c r="BH1928" s="212">
        <f>IF(N1928="sníž. přenesená",J1928,0)</f>
        <v>0</v>
      </c>
      <c r="BI1928" s="212">
        <f>IF(N1928="nulová",J1928,0)</f>
        <v>0</v>
      </c>
      <c r="BJ1928" s="19" t="s">
        <v>23</v>
      </c>
      <c r="BK1928" s="212">
        <f>ROUND(I1928*H1928,2)</f>
        <v>0</v>
      </c>
      <c r="BL1928" s="19" t="s">
        <v>493</v>
      </c>
      <c r="BM1928" s="19" t="s">
        <v>2813</v>
      </c>
    </row>
    <row r="1929" spans="2:65" s="13" customFormat="1" x14ac:dyDescent="0.3">
      <c r="B1929" s="225"/>
      <c r="C1929" s="226"/>
      <c r="D1929" s="247" t="s">
        <v>417</v>
      </c>
      <c r="E1929" s="251" t="s">
        <v>36</v>
      </c>
      <c r="F1929" s="252" t="s">
        <v>2689</v>
      </c>
      <c r="G1929" s="226"/>
      <c r="H1929" s="253">
        <v>2</v>
      </c>
      <c r="I1929" s="230"/>
      <c r="J1929" s="226"/>
      <c r="K1929" s="226"/>
      <c r="L1929" s="231"/>
      <c r="M1929" s="232"/>
      <c r="N1929" s="233"/>
      <c r="O1929" s="233"/>
      <c r="P1929" s="233"/>
      <c r="Q1929" s="233"/>
      <c r="R1929" s="233"/>
      <c r="S1929" s="233"/>
      <c r="T1929" s="234"/>
      <c r="AT1929" s="235" t="s">
        <v>417</v>
      </c>
      <c r="AU1929" s="235" t="s">
        <v>87</v>
      </c>
      <c r="AV1929" s="13" t="s">
        <v>87</v>
      </c>
      <c r="AW1929" s="13" t="s">
        <v>43</v>
      </c>
      <c r="AX1929" s="13" t="s">
        <v>23</v>
      </c>
      <c r="AY1929" s="235" t="s">
        <v>406</v>
      </c>
    </row>
    <row r="1930" spans="2:65" s="1" customFormat="1" ht="22.5" customHeight="1" x14ac:dyDescent="0.3">
      <c r="B1930" s="37"/>
      <c r="C1930" s="201" t="s">
        <v>2814</v>
      </c>
      <c r="D1930" s="201" t="s">
        <v>410</v>
      </c>
      <c r="E1930" s="202" t="s">
        <v>2815</v>
      </c>
      <c r="F1930" s="203" t="s">
        <v>2816</v>
      </c>
      <c r="G1930" s="204" t="s">
        <v>596</v>
      </c>
      <c r="H1930" s="205">
        <v>200</v>
      </c>
      <c r="I1930" s="206"/>
      <c r="J1930" s="207">
        <f t="shared" ref="J1930:J1936" si="20">ROUND(I1930*H1930,2)</f>
        <v>0</v>
      </c>
      <c r="K1930" s="203" t="s">
        <v>36</v>
      </c>
      <c r="L1930" s="57"/>
      <c r="M1930" s="208" t="s">
        <v>36</v>
      </c>
      <c r="N1930" s="209" t="s">
        <v>50</v>
      </c>
      <c r="O1930" s="38"/>
      <c r="P1930" s="210">
        <f t="shared" ref="P1930:P1936" si="21">O1930*H1930</f>
        <v>0</v>
      </c>
      <c r="Q1930" s="210">
        <v>1.9000000000000001E-4</v>
      </c>
      <c r="R1930" s="210">
        <f t="shared" ref="R1930:R1936" si="22">Q1930*H1930</f>
        <v>3.7999999999999999E-2</v>
      </c>
      <c r="S1930" s="210">
        <v>0</v>
      </c>
      <c r="T1930" s="211">
        <f t="shared" ref="T1930:T1936" si="23">S1930*H1930</f>
        <v>0</v>
      </c>
      <c r="AR1930" s="19" t="s">
        <v>493</v>
      </c>
      <c r="AT1930" s="19" t="s">
        <v>410</v>
      </c>
      <c r="AU1930" s="19" t="s">
        <v>87</v>
      </c>
      <c r="AY1930" s="19" t="s">
        <v>406</v>
      </c>
      <c r="BE1930" s="212">
        <f t="shared" ref="BE1930:BE1936" si="24">IF(N1930="základní",J1930,0)</f>
        <v>0</v>
      </c>
      <c r="BF1930" s="212">
        <f t="shared" ref="BF1930:BF1936" si="25">IF(N1930="snížená",J1930,0)</f>
        <v>0</v>
      </c>
      <c r="BG1930" s="212">
        <f t="shared" ref="BG1930:BG1936" si="26">IF(N1930="zákl. přenesená",J1930,0)</f>
        <v>0</v>
      </c>
      <c r="BH1930" s="212">
        <f t="shared" ref="BH1930:BH1936" si="27">IF(N1930="sníž. přenesená",J1930,0)</f>
        <v>0</v>
      </c>
      <c r="BI1930" s="212">
        <f t="shared" ref="BI1930:BI1936" si="28">IF(N1930="nulová",J1930,0)</f>
        <v>0</v>
      </c>
      <c r="BJ1930" s="19" t="s">
        <v>23</v>
      </c>
      <c r="BK1930" s="212">
        <f t="shared" ref="BK1930:BK1936" si="29">ROUND(I1930*H1930,2)</f>
        <v>0</v>
      </c>
      <c r="BL1930" s="19" t="s">
        <v>493</v>
      </c>
      <c r="BM1930" s="19" t="s">
        <v>2817</v>
      </c>
    </row>
    <row r="1931" spans="2:65" s="1" customFormat="1" ht="22.5" customHeight="1" x14ac:dyDescent="0.3">
      <c r="B1931" s="37"/>
      <c r="C1931" s="201" t="s">
        <v>2818</v>
      </c>
      <c r="D1931" s="201" t="s">
        <v>410</v>
      </c>
      <c r="E1931" s="202" t="s">
        <v>2819</v>
      </c>
      <c r="F1931" s="203" t="s">
        <v>2820</v>
      </c>
      <c r="G1931" s="204" t="s">
        <v>596</v>
      </c>
      <c r="H1931" s="205">
        <v>2</v>
      </c>
      <c r="I1931" s="206"/>
      <c r="J1931" s="207">
        <f t="shared" si="20"/>
        <v>0</v>
      </c>
      <c r="K1931" s="203" t="s">
        <v>36</v>
      </c>
      <c r="L1931" s="57"/>
      <c r="M1931" s="208" t="s">
        <v>36</v>
      </c>
      <c r="N1931" s="209" t="s">
        <v>50</v>
      </c>
      <c r="O1931" s="38"/>
      <c r="P1931" s="210">
        <f t="shared" si="21"/>
        <v>0</v>
      </c>
      <c r="Q1931" s="210">
        <v>3.5E-4</v>
      </c>
      <c r="R1931" s="210">
        <f t="shared" si="22"/>
        <v>6.9999999999999999E-4</v>
      </c>
      <c r="S1931" s="210">
        <v>0</v>
      </c>
      <c r="T1931" s="211">
        <f t="shared" si="23"/>
        <v>0</v>
      </c>
      <c r="AR1931" s="19" t="s">
        <v>493</v>
      </c>
      <c r="AT1931" s="19" t="s">
        <v>410</v>
      </c>
      <c r="AU1931" s="19" t="s">
        <v>87</v>
      </c>
      <c r="AY1931" s="19" t="s">
        <v>406</v>
      </c>
      <c r="BE1931" s="212">
        <f t="shared" si="24"/>
        <v>0</v>
      </c>
      <c r="BF1931" s="212">
        <f t="shared" si="25"/>
        <v>0</v>
      </c>
      <c r="BG1931" s="212">
        <f t="shared" si="26"/>
        <v>0</v>
      </c>
      <c r="BH1931" s="212">
        <f t="shared" si="27"/>
        <v>0</v>
      </c>
      <c r="BI1931" s="212">
        <f t="shared" si="28"/>
        <v>0</v>
      </c>
      <c r="BJ1931" s="19" t="s">
        <v>23</v>
      </c>
      <c r="BK1931" s="212">
        <f t="shared" si="29"/>
        <v>0</v>
      </c>
      <c r="BL1931" s="19" t="s">
        <v>493</v>
      </c>
      <c r="BM1931" s="19" t="s">
        <v>2821</v>
      </c>
    </row>
    <row r="1932" spans="2:65" s="1" customFormat="1" ht="22.5" customHeight="1" x14ac:dyDescent="0.3">
      <c r="B1932" s="37"/>
      <c r="C1932" s="201" t="s">
        <v>2822</v>
      </c>
      <c r="D1932" s="201" t="s">
        <v>410</v>
      </c>
      <c r="E1932" s="202" t="s">
        <v>2823</v>
      </c>
      <c r="F1932" s="203" t="s">
        <v>2824</v>
      </c>
      <c r="G1932" s="204" t="s">
        <v>596</v>
      </c>
      <c r="H1932" s="205">
        <v>202</v>
      </c>
      <c r="I1932" s="206"/>
      <c r="J1932" s="207">
        <f t="shared" si="20"/>
        <v>0</v>
      </c>
      <c r="K1932" s="203" t="s">
        <v>414</v>
      </c>
      <c r="L1932" s="57"/>
      <c r="M1932" s="208" t="s">
        <v>36</v>
      </c>
      <c r="N1932" s="209" t="s">
        <v>50</v>
      </c>
      <c r="O1932" s="38"/>
      <c r="P1932" s="210">
        <f t="shared" si="21"/>
        <v>0</v>
      </c>
      <c r="Q1932" s="210">
        <v>1.0000000000000001E-5</v>
      </c>
      <c r="R1932" s="210">
        <f t="shared" si="22"/>
        <v>2.0200000000000001E-3</v>
      </c>
      <c r="S1932" s="210">
        <v>0</v>
      </c>
      <c r="T1932" s="211">
        <f t="shared" si="23"/>
        <v>0</v>
      </c>
      <c r="AR1932" s="19" t="s">
        <v>493</v>
      </c>
      <c r="AT1932" s="19" t="s">
        <v>410</v>
      </c>
      <c r="AU1932" s="19" t="s">
        <v>87</v>
      </c>
      <c r="AY1932" s="19" t="s">
        <v>406</v>
      </c>
      <c r="BE1932" s="212">
        <f t="shared" si="24"/>
        <v>0</v>
      </c>
      <c r="BF1932" s="212">
        <f t="shared" si="25"/>
        <v>0</v>
      </c>
      <c r="BG1932" s="212">
        <f t="shared" si="26"/>
        <v>0</v>
      </c>
      <c r="BH1932" s="212">
        <f t="shared" si="27"/>
        <v>0</v>
      </c>
      <c r="BI1932" s="212">
        <f t="shared" si="28"/>
        <v>0</v>
      </c>
      <c r="BJ1932" s="19" t="s">
        <v>23</v>
      </c>
      <c r="BK1932" s="212">
        <f t="shared" si="29"/>
        <v>0</v>
      </c>
      <c r="BL1932" s="19" t="s">
        <v>493</v>
      </c>
      <c r="BM1932" s="19" t="s">
        <v>2825</v>
      </c>
    </row>
    <row r="1933" spans="2:65" s="1" customFormat="1" ht="22.5" customHeight="1" x14ac:dyDescent="0.3">
      <c r="B1933" s="37"/>
      <c r="C1933" s="201" t="s">
        <v>2826</v>
      </c>
      <c r="D1933" s="201" t="s">
        <v>410</v>
      </c>
      <c r="E1933" s="202" t="s">
        <v>2827</v>
      </c>
      <c r="F1933" s="203" t="s">
        <v>2828</v>
      </c>
      <c r="G1933" s="204" t="s">
        <v>596</v>
      </c>
      <c r="H1933" s="205">
        <v>60</v>
      </c>
      <c r="I1933" s="206"/>
      <c r="J1933" s="207">
        <f t="shared" si="20"/>
        <v>0</v>
      </c>
      <c r="K1933" s="203" t="s">
        <v>36</v>
      </c>
      <c r="L1933" s="57"/>
      <c r="M1933" s="208" t="s">
        <v>36</v>
      </c>
      <c r="N1933" s="209" t="s">
        <v>50</v>
      </c>
      <c r="O1933" s="38"/>
      <c r="P1933" s="210">
        <f t="shared" si="21"/>
        <v>0</v>
      </c>
      <c r="Q1933" s="210">
        <v>1.1000000000000001E-3</v>
      </c>
      <c r="R1933" s="210">
        <f t="shared" si="22"/>
        <v>6.6000000000000003E-2</v>
      </c>
      <c r="S1933" s="210">
        <v>0</v>
      </c>
      <c r="T1933" s="211">
        <f t="shared" si="23"/>
        <v>0</v>
      </c>
      <c r="AR1933" s="19" t="s">
        <v>493</v>
      </c>
      <c r="AT1933" s="19" t="s">
        <v>410</v>
      </c>
      <c r="AU1933" s="19" t="s">
        <v>87</v>
      </c>
      <c r="AY1933" s="19" t="s">
        <v>406</v>
      </c>
      <c r="BE1933" s="212">
        <f t="shared" si="24"/>
        <v>0</v>
      </c>
      <c r="BF1933" s="212">
        <f t="shared" si="25"/>
        <v>0</v>
      </c>
      <c r="BG1933" s="212">
        <f t="shared" si="26"/>
        <v>0</v>
      </c>
      <c r="BH1933" s="212">
        <f t="shared" si="27"/>
        <v>0</v>
      </c>
      <c r="BI1933" s="212">
        <f t="shared" si="28"/>
        <v>0</v>
      </c>
      <c r="BJ1933" s="19" t="s">
        <v>23</v>
      </c>
      <c r="BK1933" s="212">
        <f t="shared" si="29"/>
        <v>0</v>
      </c>
      <c r="BL1933" s="19" t="s">
        <v>493</v>
      </c>
      <c r="BM1933" s="19" t="s">
        <v>2829</v>
      </c>
    </row>
    <row r="1934" spans="2:65" s="1" customFormat="1" ht="22.5" customHeight="1" x14ac:dyDescent="0.3">
      <c r="B1934" s="37"/>
      <c r="C1934" s="201" t="s">
        <v>2830</v>
      </c>
      <c r="D1934" s="201" t="s">
        <v>410</v>
      </c>
      <c r="E1934" s="202" t="s">
        <v>2831</v>
      </c>
      <c r="F1934" s="203" t="s">
        <v>2832</v>
      </c>
      <c r="G1934" s="204" t="s">
        <v>1363</v>
      </c>
      <c r="H1934" s="205">
        <v>6</v>
      </c>
      <c r="I1934" s="206"/>
      <c r="J1934" s="207">
        <f t="shared" si="20"/>
        <v>0</v>
      </c>
      <c r="K1934" s="203" t="s">
        <v>36</v>
      </c>
      <c r="L1934" s="57"/>
      <c r="M1934" s="208" t="s">
        <v>36</v>
      </c>
      <c r="N1934" s="209" t="s">
        <v>50</v>
      </c>
      <c r="O1934" s="38"/>
      <c r="P1934" s="210">
        <f t="shared" si="21"/>
        <v>0</v>
      </c>
      <c r="Q1934" s="210">
        <v>3.8000000000000002E-4</v>
      </c>
      <c r="R1934" s="210">
        <f t="shared" si="22"/>
        <v>2.2799999999999999E-3</v>
      </c>
      <c r="S1934" s="210">
        <v>0</v>
      </c>
      <c r="T1934" s="211">
        <f t="shared" si="23"/>
        <v>0</v>
      </c>
      <c r="AR1934" s="19" t="s">
        <v>493</v>
      </c>
      <c r="AT1934" s="19" t="s">
        <v>410</v>
      </c>
      <c r="AU1934" s="19" t="s">
        <v>87</v>
      </c>
      <c r="AY1934" s="19" t="s">
        <v>406</v>
      </c>
      <c r="BE1934" s="212">
        <f t="shared" si="24"/>
        <v>0</v>
      </c>
      <c r="BF1934" s="212">
        <f t="shared" si="25"/>
        <v>0</v>
      </c>
      <c r="BG1934" s="212">
        <f t="shared" si="26"/>
        <v>0</v>
      </c>
      <c r="BH1934" s="212">
        <f t="shared" si="27"/>
        <v>0</v>
      </c>
      <c r="BI1934" s="212">
        <f t="shared" si="28"/>
        <v>0</v>
      </c>
      <c r="BJ1934" s="19" t="s">
        <v>23</v>
      </c>
      <c r="BK1934" s="212">
        <f t="shared" si="29"/>
        <v>0</v>
      </c>
      <c r="BL1934" s="19" t="s">
        <v>493</v>
      </c>
      <c r="BM1934" s="19" t="s">
        <v>2833</v>
      </c>
    </row>
    <row r="1935" spans="2:65" s="1" customFormat="1" ht="22.5" customHeight="1" x14ac:dyDescent="0.3">
      <c r="B1935" s="37"/>
      <c r="C1935" s="201" t="s">
        <v>2834</v>
      </c>
      <c r="D1935" s="201" t="s">
        <v>410</v>
      </c>
      <c r="E1935" s="202" t="s">
        <v>2835</v>
      </c>
      <c r="F1935" s="203" t="s">
        <v>2836</v>
      </c>
      <c r="G1935" s="204" t="s">
        <v>1363</v>
      </c>
      <c r="H1935" s="205">
        <v>6</v>
      </c>
      <c r="I1935" s="206"/>
      <c r="J1935" s="207">
        <f t="shared" si="20"/>
        <v>0</v>
      </c>
      <c r="K1935" s="203" t="s">
        <v>36</v>
      </c>
      <c r="L1935" s="57"/>
      <c r="M1935" s="208" t="s">
        <v>36</v>
      </c>
      <c r="N1935" s="209" t="s">
        <v>50</v>
      </c>
      <c r="O1935" s="38"/>
      <c r="P1935" s="210">
        <f t="shared" si="21"/>
        <v>0</v>
      </c>
      <c r="Q1935" s="210">
        <v>3.1E-4</v>
      </c>
      <c r="R1935" s="210">
        <f t="shared" si="22"/>
        <v>1.8600000000000001E-3</v>
      </c>
      <c r="S1935" s="210">
        <v>0</v>
      </c>
      <c r="T1935" s="211">
        <f t="shared" si="23"/>
        <v>0</v>
      </c>
      <c r="AR1935" s="19" t="s">
        <v>493</v>
      </c>
      <c r="AT1935" s="19" t="s">
        <v>410</v>
      </c>
      <c r="AU1935" s="19" t="s">
        <v>87</v>
      </c>
      <c r="AY1935" s="19" t="s">
        <v>406</v>
      </c>
      <c r="BE1935" s="212">
        <f t="shared" si="24"/>
        <v>0</v>
      </c>
      <c r="BF1935" s="212">
        <f t="shared" si="25"/>
        <v>0</v>
      </c>
      <c r="BG1935" s="212">
        <f t="shared" si="26"/>
        <v>0</v>
      </c>
      <c r="BH1935" s="212">
        <f t="shared" si="27"/>
        <v>0</v>
      </c>
      <c r="BI1935" s="212">
        <f t="shared" si="28"/>
        <v>0</v>
      </c>
      <c r="BJ1935" s="19" t="s">
        <v>23</v>
      </c>
      <c r="BK1935" s="212">
        <f t="shared" si="29"/>
        <v>0</v>
      </c>
      <c r="BL1935" s="19" t="s">
        <v>493</v>
      </c>
      <c r="BM1935" s="19" t="s">
        <v>2837</v>
      </c>
    </row>
    <row r="1936" spans="2:65" s="1" customFormat="1" ht="22.5" customHeight="1" x14ac:dyDescent="0.3">
      <c r="B1936" s="37"/>
      <c r="C1936" s="201" t="s">
        <v>2838</v>
      </c>
      <c r="D1936" s="201" t="s">
        <v>410</v>
      </c>
      <c r="E1936" s="202" t="s">
        <v>2839</v>
      </c>
      <c r="F1936" s="203" t="s">
        <v>2840</v>
      </c>
      <c r="G1936" s="204" t="s">
        <v>501</v>
      </c>
      <c r="H1936" s="205">
        <v>0.42699999999999999</v>
      </c>
      <c r="I1936" s="206"/>
      <c r="J1936" s="207">
        <f t="shared" si="20"/>
        <v>0</v>
      </c>
      <c r="K1936" s="203" t="s">
        <v>414</v>
      </c>
      <c r="L1936" s="57"/>
      <c r="M1936" s="208" t="s">
        <v>36</v>
      </c>
      <c r="N1936" s="209" t="s">
        <v>50</v>
      </c>
      <c r="O1936" s="38"/>
      <c r="P1936" s="210">
        <f t="shared" si="21"/>
        <v>0</v>
      </c>
      <c r="Q1936" s="210">
        <v>0</v>
      </c>
      <c r="R1936" s="210">
        <f t="shared" si="22"/>
        <v>0</v>
      </c>
      <c r="S1936" s="210">
        <v>0</v>
      </c>
      <c r="T1936" s="211">
        <f t="shared" si="23"/>
        <v>0</v>
      </c>
      <c r="AR1936" s="19" t="s">
        <v>493</v>
      </c>
      <c r="AT1936" s="19" t="s">
        <v>410</v>
      </c>
      <c r="AU1936" s="19" t="s">
        <v>87</v>
      </c>
      <c r="AY1936" s="19" t="s">
        <v>406</v>
      </c>
      <c r="BE1936" s="212">
        <f t="shared" si="24"/>
        <v>0</v>
      </c>
      <c r="BF1936" s="212">
        <f t="shared" si="25"/>
        <v>0</v>
      </c>
      <c r="BG1936" s="212">
        <f t="shared" si="26"/>
        <v>0</v>
      </c>
      <c r="BH1936" s="212">
        <f t="shared" si="27"/>
        <v>0</v>
      </c>
      <c r="BI1936" s="212">
        <f t="shared" si="28"/>
        <v>0</v>
      </c>
      <c r="BJ1936" s="19" t="s">
        <v>23</v>
      </c>
      <c r="BK1936" s="212">
        <f t="shared" si="29"/>
        <v>0</v>
      </c>
      <c r="BL1936" s="19" t="s">
        <v>493</v>
      </c>
      <c r="BM1936" s="19" t="s">
        <v>2841</v>
      </c>
    </row>
    <row r="1937" spans="2:65" s="11" customFormat="1" ht="29.85" customHeight="1" x14ac:dyDescent="0.3">
      <c r="B1937" s="182"/>
      <c r="C1937" s="183"/>
      <c r="D1937" s="198" t="s">
        <v>78</v>
      </c>
      <c r="E1937" s="199" t="s">
        <v>2842</v>
      </c>
      <c r="F1937" s="199" t="s">
        <v>2843</v>
      </c>
      <c r="G1937" s="183"/>
      <c r="H1937" s="183"/>
      <c r="I1937" s="186"/>
      <c r="J1937" s="200">
        <f>BK1937</f>
        <v>0</v>
      </c>
      <c r="K1937" s="183"/>
      <c r="L1937" s="188"/>
      <c r="M1937" s="189"/>
      <c r="N1937" s="190"/>
      <c r="O1937" s="190"/>
      <c r="P1937" s="191">
        <f>P1938</f>
        <v>0</v>
      </c>
      <c r="Q1937" s="190"/>
      <c r="R1937" s="191">
        <f>R1938</f>
        <v>2.6399999999999997</v>
      </c>
      <c r="S1937" s="190"/>
      <c r="T1937" s="192">
        <f>T1938</f>
        <v>0</v>
      </c>
      <c r="AR1937" s="193" t="s">
        <v>87</v>
      </c>
      <c r="AT1937" s="194" t="s">
        <v>78</v>
      </c>
      <c r="AU1937" s="194" t="s">
        <v>23</v>
      </c>
      <c r="AY1937" s="193" t="s">
        <v>406</v>
      </c>
      <c r="BK1937" s="195">
        <f>BK1938</f>
        <v>0</v>
      </c>
    </row>
    <row r="1938" spans="2:65" s="1" customFormat="1" ht="31.5" customHeight="1" x14ac:dyDescent="0.3">
      <c r="B1938" s="37"/>
      <c r="C1938" s="201" t="s">
        <v>2844</v>
      </c>
      <c r="D1938" s="201" t="s">
        <v>410</v>
      </c>
      <c r="E1938" s="202" t="s">
        <v>2845</v>
      </c>
      <c r="F1938" s="203" t="s">
        <v>2846</v>
      </c>
      <c r="G1938" s="204" t="s">
        <v>596</v>
      </c>
      <c r="H1938" s="205">
        <v>240</v>
      </c>
      <c r="I1938" s="206"/>
      <c r="J1938" s="207">
        <f>ROUND(I1938*H1938,2)</f>
        <v>0</v>
      </c>
      <c r="K1938" s="203" t="s">
        <v>36</v>
      </c>
      <c r="L1938" s="57"/>
      <c r="M1938" s="208" t="s">
        <v>36</v>
      </c>
      <c r="N1938" s="209" t="s">
        <v>50</v>
      </c>
      <c r="O1938" s="38"/>
      <c r="P1938" s="210">
        <f>O1938*H1938</f>
        <v>0</v>
      </c>
      <c r="Q1938" s="210">
        <v>1.0999999999999999E-2</v>
      </c>
      <c r="R1938" s="210">
        <f>Q1938*H1938</f>
        <v>2.6399999999999997</v>
      </c>
      <c r="S1938" s="210">
        <v>0</v>
      </c>
      <c r="T1938" s="211">
        <f>S1938*H1938</f>
        <v>0</v>
      </c>
      <c r="AR1938" s="19" t="s">
        <v>493</v>
      </c>
      <c r="AT1938" s="19" t="s">
        <v>410</v>
      </c>
      <c r="AU1938" s="19" t="s">
        <v>87</v>
      </c>
      <c r="AY1938" s="19" t="s">
        <v>406</v>
      </c>
      <c r="BE1938" s="212">
        <f>IF(N1938="základní",J1938,0)</f>
        <v>0</v>
      </c>
      <c r="BF1938" s="212">
        <f>IF(N1938="snížená",J1938,0)</f>
        <v>0</v>
      </c>
      <c r="BG1938" s="212">
        <f>IF(N1938="zákl. přenesená",J1938,0)</f>
        <v>0</v>
      </c>
      <c r="BH1938" s="212">
        <f>IF(N1938="sníž. přenesená",J1938,0)</f>
        <v>0</v>
      </c>
      <c r="BI1938" s="212">
        <f>IF(N1938="nulová",J1938,0)</f>
        <v>0</v>
      </c>
      <c r="BJ1938" s="19" t="s">
        <v>23</v>
      </c>
      <c r="BK1938" s="212">
        <f>ROUND(I1938*H1938,2)</f>
        <v>0</v>
      </c>
      <c r="BL1938" s="19" t="s">
        <v>493</v>
      </c>
      <c r="BM1938" s="19" t="s">
        <v>2847</v>
      </c>
    </row>
    <row r="1939" spans="2:65" s="11" customFormat="1" ht="37.35" customHeight="1" x14ac:dyDescent="0.35">
      <c r="B1939" s="182"/>
      <c r="C1939" s="183"/>
      <c r="D1939" s="184" t="s">
        <v>78</v>
      </c>
      <c r="E1939" s="185" t="s">
        <v>533</v>
      </c>
      <c r="F1939" s="185" t="s">
        <v>2848</v>
      </c>
      <c r="G1939" s="183"/>
      <c r="H1939" s="183"/>
      <c r="I1939" s="186"/>
      <c r="J1939" s="187">
        <f>BK1939</f>
        <v>0</v>
      </c>
      <c r="K1939" s="183"/>
      <c r="L1939" s="188"/>
      <c r="M1939" s="189"/>
      <c r="N1939" s="190"/>
      <c r="O1939" s="190"/>
      <c r="P1939" s="191">
        <f>P1940+P1943</f>
        <v>0</v>
      </c>
      <c r="Q1939" s="190"/>
      <c r="R1939" s="191">
        <f>R1940+R1943</f>
        <v>0</v>
      </c>
      <c r="S1939" s="190"/>
      <c r="T1939" s="192">
        <f>T1940+T1943</f>
        <v>0</v>
      </c>
      <c r="AR1939" s="193" t="s">
        <v>94</v>
      </c>
      <c r="AT1939" s="194" t="s">
        <v>78</v>
      </c>
      <c r="AU1939" s="194" t="s">
        <v>79</v>
      </c>
      <c r="AY1939" s="193" t="s">
        <v>406</v>
      </c>
      <c r="BK1939" s="195">
        <f>BK1940+BK1943</f>
        <v>0</v>
      </c>
    </row>
    <row r="1940" spans="2:65" s="11" customFormat="1" ht="19.899999999999999" customHeight="1" x14ac:dyDescent="0.3">
      <c r="B1940" s="182"/>
      <c r="C1940" s="183"/>
      <c r="D1940" s="198" t="s">
        <v>78</v>
      </c>
      <c r="E1940" s="199" t="s">
        <v>2849</v>
      </c>
      <c r="F1940" s="199" t="s">
        <v>2850</v>
      </c>
      <c r="G1940" s="183"/>
      <c r="H1940" s="183"/>
      <c r="I1940" s="186"/>
      <c r="J1940" s="200">
        <f>BK1940</f>
        <v>0</v>
      </c>
      <c r="K1940" s="183"/>
      <c r="L1940" s="188"/>
      <c r="M1940" s="189"/>
      <c r="N1940" s="190"/>
      <c r="O1940" s="190"/>
      <c r="P1940" s="191">
        <f>SUM(P1941:P1942)</f>
        <v>0</v>
      </c>
      <c r="Q1940" s="190"/>
      <c r="R1940" s="191">
        <f>SUM(R1941:R1942)</f>
        <v>0</v>
      </c>
      <c r="S1940" s="190"/>
      <c r="T1940" s="192">
        <f>SUM(T1941:T1942)</f>
        <v>0</v>
      </c>
      <c r="AR1940" s="193" t="s">
        <v>94</v>
      </c>
      <c r="AT1940" s="194" t="s">
        <v>78</v>
      </c>
      <c r="AU1940" s="194" t="s">
        <v>23</v>
      </c>
      <c r="AY1940" s="193" t="s">
        <v>406</v>
      </c>
      <c r="BK1940" s="195">
        <f>SUM(BK1941:BK1942)</f>
        <v>0</v>
      </c>
    </row>
    <row r="1941" spans="2:65" s="1" customFormat="1" ht="22.5" customHeight="1" x14ac:dyDescent="0.3">
      <c r="B1941" s="37"/>
      <c r="C1941" s="201" t="s">
        <v>2851</v>
      </c>
      <c r="D1941" s="201" t="s">
        <v>410</v>
      </c>
      <c r="E1941" s="202" t="s">
        <v>2852</v>
      </c>
      <c r="F1941" s="203" t="s">
        <v>2853</v>
      </c>
      <c r="G1941" s="204" t="s">
        <v>1363</v>
      </c>
      <c r="H1941" s="205">
        <v>1</v>
      </c>
      <c r="I1941" s="206"/>
      <c r="J1941" s="207">
        <f>ROUND(I1941*H1941,2)</f>
        <v>0</v>
      </c>
      <c r="K1941" s="203" t="s">
        <v>36</v>
      </c>
      <c r="L1941" s="57"/>
      <c r="M1941" s="208" t="s">
        <v>36</v>
      </c>
      <c r="N1941" s="209" t="s">
        <v>50</v>
      </c>
      <c r="O1941" s="38"/>
      <c r="P1941" s="210">
        <f>O1941*H1941</f>
        <v>0</v>
      </c>
      <c r="Q1941" s="210">
        <v>0</v>
      </c>
      <c r="R1941" s="210">
        <f>Q1941*H1941</f>
        <v>0</v>
      </c>
      <c r="S1941" s="210">
        <v>0</v>
      </c>
      <c r="T1941" s="211">
        <f>S1941*H1941</f>
        <v>0</v>
      </c>
      <c r="AR1941" s="19" t="s">
        <v>723</v>
      </c>
      <c r="AT1941" s="19" t="s">
        <v>410</v>
      </c>
      <c r="AU1941" s="19" t="s">
        <v>87</v>
      </c>
      <c r="AY1941" s="19" t="s">
        <v>406</v>
      </c>
      <c r="BE1941" s="212">
        <f>IF(N1941="základní",J1941,0)</f>
        <v>0</v>
      </c>
      <c r="BF1941" s="212">
        <f>IF(N1941="snížená",J1941,0)</f>
        <v>0</v>
      </c>
      <c r="BG1941" s="212">
        <f>IF(N1941="zákl. přenesená",J1941,0)</f>
        <v>0</v>
      </c>
      <c r="BH1941" s="212">
        <f>IF(N1941="sníž. přenesená",J1941,0)</f>
        <v>0</v>
      </c>
      <c r="BI1941" s="212">
        <f>IF(N1941="nulová",J1941,0)</f>
        <v>0</v>
      </c>
      <c r="BJ1941" s="19" t="s">
        <v>23</v>
      </c>
      <c r="BK1941" s="212">
        <f>ROUND(I1941*H1941,2)</f>
        <v>0</v>
      </c>
      <c r="BL1941" s="19" t="s">
        <v>723</v>
      </c>
      <c r="BM1941" s="19" t="s">
        <v>2854</v>
      </c>
    </row>
    <row r="1942" spans="2:65" s="13" customFormat="1" x14ac:dyDescent="0.3">
      <c r="B1942" s="225"/>
      <c r="C1942" s="226"/>
      <c r="D1942" s="215" t="s">
        <v>417</v>
      </c>
      <c r="E1942" s="227" t="s">
        <v>36</v>
      </c>
      <c r="F1942" s="228" t="s">
        <v>2855</v>
      </c>
      <c r="G1942" s="226"/>
      <c r="H1942" s="229">
        <v>1</v>
      </c>
      <c r="I1942" s="230"/>
      <c r="J1942" s="226"/>
      <c r="K1942" s="226"/>
      <c r="L1942" s="231"/>
      <c r="M1942" s="232"/>
      <c r="N1942" s="233"/>
      <c r="O1942" s="233"/>
      <c r="P1942" s="233"/>
      <c r="Q1942" s="233"/>
      <c r="R1942" s="233"/>
      <c r="S1942" s="233"/>
      <c r="T1942" s="234"/>
      <c r="AT1942" s="235" t="s">
        <v>417</v>
      </c>
      <c r="AU1942" s="235" t="s">
        <v>87</v>
      </c>
      <c r="AV1942" s="13" t="s">
        <v>87</v>
      </c>
      <c r="AW1942" s="13" t="s">
        <v>43</v>
      </c>
      <c r="AX1942" s="13" t="s">
        <v>23</v>
      </c>
      <c r="AY1942" s="235" t="s">
        <v>406</v>
      </c>
    </row>
    <row r="1943" spans="2:65" s="11" customFormat="1" ht="29.85" customHeight="1" x14ac:dyDescent="0.3">
      <c r="B1943" s="182"/>
      <c r="C1943" s="183"/>
      <c r="D1943" s="198" t="s">
        <v>78</v>
      </c>
      <c r="E1943" s="199" t="s">
        <v>2856</v>
      </c>
      <c r="F1943" s="199" t="s">
        <v>2857</v>
      </c>
      <c r="G1943" s="183"/>
      <c r="H1943" s="183"/>
      <c r="I1943" s="186"/>
      <c r="J1943" s="200">
        <f>BK1943</f>
        <v>0</v>
      </c>
      <c r="K1943" s="183"/>
      <c r="L1943" s="188"/>
      <c r="M1943" s="189"/>
      <c r="N1943" s="190"/>
      <c r="O1943" s="190"/>
      <c r="P1943" s="191">
        <f>SUM(P1944:P1948)</f>
        <v>0</v>
      </c>
      <c r="Q1943" s="190"/>
      <c r="R1943" s="191">
        <f>SUM(R1944:R1948)</f>
        <v>0</v>
      </c>
      <c r="S1943" s="190"/>
      <c r="T1943" s="192">
        <f>SUM(T1944:T1948)</f>
        <v>0</v>
      </c>
      <c r="AR1943" s="193" t="s">
        <v>94</v>
      </c>
      <c r="AT1943" s="194" t="s">
        <v>78</v>
      </c>
      <c r="AU1943" s="194" t="s">
        <v>23</v>
      </c>
      <c r="AY1943" s="193" t="s">
        <v>406</v>
      </c>
      <c r="BK1943" s="195">
        <f>SUM(BK1944:BK1948)</f>
        <v>0</v>
      </c>
    </row>
    <row r="1944" spans="2:65" s="1" customFormat="1" ht="22.5" customHeight="1" x14ac:dyDescent="0.3">
      <c r="B1944" s="37"/>
      <c r="C1944" s="201" t="s">
        <v>2858</v>
      </c>
      <c r="D1944" s="201" t="s">
        <v>410</v>
      </c>
      <c r="E1944" s="202" t="s">
        <v>2859</v>
      </c>
      <c r="F1944" s="203" t="s">
        <v>2860</v>
      </c>
      <c r="G1944" s="204" t="s">
        <v>596</v>
      </c>
      <c r="H1944" s="205">
        <v>8.92</v>
      </c>
      <c r="I1944" s="206"/>
      <c r="J1944" s="207">
        <f>ROUND(I1944*H1944,2)</f>
        <v>0</v>
      </c>
      <c r="K1944" s="203" t="s">
        <v>36</v>
      </c>
      <c r="L1944" s="57"/>
      <c r="M1944" s="208" t="s">
        <v>36</v>
      </c>
      <c r="N1944" s="209" t="s">
        <v>50</v>
      </c>
      <c r="O1944" s="38"/>
      <c r="P1944" s="210">
        <f>O1944*H1944</f>
        <v>0</v>
      </c>
      <c r="Q1944" s="210">
        <v>0</v>
      </c>
      <c r="R1944" s="210">
        <f>Q1944*H1944</f>
        <v>0</v>
      </c>
      <c r="S1944" s="210">
        <v>0</v>
      </c>
      <c r="T1944" s="211">
        <f>S1944*H1944</f>
        <v>0</v>
      </c>
      <c r="AR1944" s="19" t="s">
        <v>723</v>
      </c>
      <c r="AT1944" s="19" t="s">
        <v>410</v>
      </c>
      <c r="AU1944" s="19" t="s">
        <v>87</v>
      </c>
      <c r="AY1944" s="19" t="s">
        <v>406</v>
      </c>
      <c r="BE1944" s="212">
        <f>IF(N1944="základní",J1944,0)</f>
        <v>0</v>
      </c>
      <c r="BF1944" s="212">
        <f>IF(N1944="snížená",J1944,0)</f>
        <v>0</v>
      </c>
      <c r="BG1944" s="212">
        <f>IF(N1944="zákl. přenesená",J1944,0)</f>
        <v>0</v>
      </c>
      <c r="BH1944" s="212">
        <f>IF(N1944="sníž. přenesená",J1944,0)</f>
        <v>0</v>
      </c>
      <c r="BI1944" s="212">
        <f>IF(N1944="nulová",J1944,0)</f>
        <v>0</v>
      </c>
      <c r="BJ1944" s="19" t="s">
        <v>23</v>
      </c>
      <c r="BK1944" s="212">
        <f>ROUND(I1944*H1944,2)</f>
        <v>0</v>
      </c>
      <c r="BL1944" s="19" t="s">
        <v>723</v>
      </c>
      <c r="BM1944" s="19" t="s">
        <v>2861</v>
      </c>
    </row>
    <row r="1945" spans="2:65" s="12" customFormat="1" x14ac:dyDescent="0.3">
      <c r="B1945" s="213"/>
      <c r="C1945" s="214"/>
      <c r="D1945" s="215" t="s">
        <v>417</v>
      </c>
      <c r="E1945" s="216" t="s">
        <v>36</v>
      </c>
      <c r="F1945" s="217" t="s">
        <v>2862</v>
      </c>
      <c r="G1945" s="214"/>
      <c r="H1945" s="218" t="s">
        <v>36</v>
      </c>
      <c r="I1945" s="219"/>
      <c r="J1945" s="214"/>
      <c r="K1945" s="214"/>
      <c r="L1945" s="220"/>
      <c r="M1945" s="221"/>
      <c r="N1945" s="222"/>
      <c r="O1945" s="222"/>
      <c r="P1945" s="222"/>
      <c r="Q1945" s="222"/>
      <c r="R1945" s="222"/>
      <c r="S1945" s="222"/>
      <c r="T1945" s="223"/>
      <c r="AT1945" s="224" t="s">
        <v>417</v>
      </c>
      <c r="AU1945" s="224" t="s">
        <v>87</v>
      </c>
      <c r="AV1945" s="12" t="s">
        <v>23</v>
      </c>
      <c r="AW1945" s="12" t="s">
        <v>43</v>
      </c>
      <c r="AX1945" s="12" t="s">
        <v>79</v>
      </c>
      <c r="AY1945" s="224" t="s">
        <v>406</v>
      </c>
    </row>
    <row r="1946" spans="2:65" s="13" customFormat="1" x14ac:dyDescent="0.3">
      <c r="B1946" s="225"/>
      <c r="C1946" s="226"/>
      <c r="D1946" s="247" t="s">
        <v>417</v>
      </c>
      <c r="E1946" s="251" t="s">
        <v>36</v>
      </c>
      <c r="F1946" s="252" t="s">
        <v>2863</v>
      </c>
      <c r="G1946" s="226"/>
      <c r="H1946" s="253">
        <v>8.92</v>
      </c>
      <c r="I1946" s="230"/>
      <c r="J1946" s="226"/>
      <c r="K1946" s="226"/>
      <c r="L1946" s="231"/>
      <c r="M1946" s="232"/>
      <c r="N1946" s="233"/>
      <c r="O1946" s="233"/>
      <c r="P1946" s="233"/>
      <c r="Q1946" s="233"/>
      <c r="R1946" s="233"/>
      <c r="S1946" s="233"/>
      <c r="T1946" s="234"/>
      <c r="AT1946" s="235" t="s">
        <v>417</v>
      </c>
      <c r="AU1946" s="235" t="s">
        <v>87</v>
      </c>
      <c r="AV1946" s="13" t="s">
        <v>87</v>
      </c>
      <c r="AW1946" s="13" t="s">
        <v>43</v>
      </c>
      <c r="AX1946" s="13" t="s">
        <v>23</v>
      </c>
      <c r="AY1946" s="235" t="s">
        <v>406</v>
      </c>
    </row>
    <row r="1947" spans="2:65" s="1" customFormat="1" ht="22.5" customHeight="1" x14ac:dyDescent="0.3">
      <c r="B1947" s="37"/>
      <c r="C1947" s="201" t="s">
        <v>2864</v>
      </c>
      <c r="D1947" s="201" t="s">
        <v>410</v>
      </c>
      <c r="E1947" s="202" t="s">
        <v>2865</v>
      </c>
      <c r="F1947" s="203" t="s">
        <v>2866</v>
      </c>
      <c r="G1947" s="204" t="s">
        <v>596</v>
      </c>
      <c r="H1947" s="205">
        <v>2.38</v>
      </c>
      <c r="I1947" s="206"/>
      <c r="J1947" s="207">
        <f>ROUND(I1947*H1947,2)</f>
        <v>0</v>
      </c>
      <c r="K1947" s="203" t="s">
        <v>36</v>
      </c>
      <c r="L1947" s="57"/>
      <c r="M1947" s="208" t="s">
        <v>36</v>
      </c>
      <c r="N1947" s="209" t="s">
        <v>50</v>
      </c>
      <c r="O1947" s="38"/>
      <c r="P1947" s="210">
        <f>O1947*H1947</f>
        <v>0</v>
      </c>
      <c r="Q1947" s="210">
        <v>0</v>
      </c>
      <c r="R1947" s="210">
        <f>Q1947*H1947</f>
        <v>0</v>
      </c>
      <c r="S1947" s="210">
        <v>0</v>
      </c>
      <c r="T1947" s="211">
        <f>S1947*H1947</f>
        <v>0</v>
      </c>
      <c r="AR1947" s="19" t="s">
        <v>723</v>
      </c>
      <c r="AT1947" s="19" t="s">
        <v>410</v>
      </c>
      <c r="AU1947" s="19" t="s">
        <v>87</v>
      </c>
      <c r="AY1947" s="19" t="s">
        <v>406</v>
      </c>
      <c r="BE1947" s="212">
        <f>IF(N1947="základní",J1947,0)</f>
        <v>0</v>
      </c>
      <c r="BF1947" s="212">
        <f>IF(N1947="snížená",J1947,0)</f>
        <v>0</v>
      </c>
      <c r="BG1947" s="212">
        <f>IF(N1947="zákl. přenesená",J1947,0)</f>
        <v>0</v>
      </c>
      <c r="BH1947" s="212">
        <f>IF(N1947="sníž. přenesená",J1947,0)</f>
        <v>0</v>
      </c>
      <c r="BI1947" s="212">
        <f>IF(N1947="nulová",J1947,0)</f>
        <v>0</v>
      </c>
      <c r="BJ1947" s="19" t="s">
        <v>23</v>
      </c>
      <c r="BK1947" s="212">
        <f>ROUND(I1947*H1947,2)</f>
        <v>0</v>
      </c>
      <c r="BL1947" s="19" t="s">
        <v>723</v>
      </c>
      <c r="BM1947" s="19" t="s">
        <v>2867</v>
      </c>
    </row>
    <row r="1948" spans="2:65" s="13" customFormat="1" x14ac:dyDescent="0.3">
      <c r="B1948" s="225"/>
      <c r="C1948" s="226"/>
      <c r="D1948" s="215" t="s">
        <v>417</v>
      </c>
      <c r="E1948" s="227" t="s">
        <v>36</v>
      </c>
      <c r="F1948" s="228" t="s">
        <v>253</v>
      </c>
      <c r="G1948" s="226"/>
      <c r="H1948" s="229">
        <v>2.38</v>
      </c>
      <c r="I1948" s="230"/>
      <c r="J1948" s="226"/>
      <c r="K1948" s="226"/>
      <c r="L1948" s="231"/>
      <c r="M1948" s="278"/>
      <c r="N1948" s="279"/>
      <c r="O1948" s="279"/>
      <c r="P1948" s="279"/>
      <c r="Q1948" s="279"/>
      <c r="R1948" s="279"/>
      <c r="S1948" s="279"/>
      <c r="T1948" s="280"/>
      <c r="AT1948" s="235" t="s">
        <v>417</v>
      </c>
      <c r="AU1948" s="235" t="s">
        <v>87</v>
      </c>
      <c r="AV1948" s="13" t="s">
        <v>87</v>
      </c>
      <c r="AW1948" s="13" t="s">
        <v>43</v>
      </c>
      <c r="AX1948" s="13" t="s">
        <v>23</v>
      </c>
      <c r="AY1948" s="235" t="s">
        <v>406</v>
      </c>
    </row>
    <row r="1949" spans="2:65" s="1" customFormat="1" ht="6.95" customHeight="1" x14ac:dyDescent="0.3">
      <c r="B1949" s="52"/>
      <c r="C1949" s="53"/>
      <c r="D1949" s="53"/>
      <c r="E1949" s="53"/>
      <c r="F1949" s="53"/>
      <c r="G1949" s="53"/>
      <c r="H1949" s="53"/>
      <c r="I1949" s="141"/>
      <c r="J1949" s="53"/>
      <c r="K1949" s="53"/>
      <c r="L1949" s="57"/>
    </row>
  </sheetData>
  <sheetProtection password="CC35" sheet="1" objects="1" scenarios="1" formatColumns="0" formatRows="0" sort="0" autoFilter="0"/>
  <autoFilter ref="C106:K106"/>
  <mergeCells count="15">
    <mergeCell ref="E97:H97"/>
    <mergeCell ref="E95:H95"/>
    <mergeCell ref="E99:H99"/>
    <mergeCell ref="G1:H1"/>
    <mergeCell ref="L2:V2"/>
    <mergeCell ref="E49:H49"/>
    <mergeCell ref="E53:H53"/>
    <mergeCell ref="E51:H51"/>
    <mergeCell ref="E55:H55"/>
    <mergeCell ref="E93:H93"/>
    <mergeCell ref="E7:H7"/>
    <mergeCell ref="E11:H11"/>
    <mergeCell ref="E9:H9"/>
    <mergeCell ref="E13:H13"/>
    <mergeCell ref="E28:H28"/>
  </mergeCells>
  <hyperlinks>
    <hyperlink ref="F1:G1" location="C2" tooltip="Krycí list soupisu" display="1) Krycí list soupisu"/>
    <hyperlink ref="G1:H1" location="C62" tooltip="Rekapitulace" display="2) Rekapitulace"/>
    <hyperlink ref="J1" location="C106" tooltip="Soupis prací" display="3) Soupis prací"/>
    <hyperlink ref="L1:V1" location="'Rekapitulace stavby'!C2" tooltip="Rekapitulace stavby" display="Rekapitulace stavby"/>
  </hyperlinks>
  <printOptions horizontalCentered="1"/>
  <pageMargins left="0.59055118110236227" right="0.59055118110236227" top="0.59055118110236227" bottom="0.59055118110236227" header="0" footer="0"/>
  <pageSetup paperSize="9" fitToHeight="100" orientation="landscape" r:id="rId1"/>
  <headerFooter>
    <oddFooter>&amp;CStrana &amp;P z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BR115"/>
  <sheetViews>
    <sheetView showGridLines="0" workbookViewId="0">
      <pane ySplit="1" topLeftCell="A2" activePane="bottomLeft" state="frozen"/>
      <selection pane="bottomLeft"/>
    </sheetView>
  </sheetViews>
  <sheetFormatPr defaultRowHeight="13.5" x14ac:dyDescent="0.3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15" customWidth="1"/>
    <col min="10" max="10" width="23.5" customWidth="1"/>
    <col min="11" max="11" width="15.5" customWidth="1"/>
    <col min="13" max="18" width="9.33203125" hidden="1"/>
    <col min="19" max="19" width="8.1640625" hidden="1" customWidth="1"/>
    <col min="20" max="20" width="29.6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 x14ac:dyDescent="0.3">
      <c r="A1" s="17"/>
      <c r="B1" s="294"/>
      <c r="C1" s="294"/>
      <c r="D1" s="293" t="s">
        <v>1</v>
      </c>
      <c r="E1" s="294"/>
      <c r="F1" s="295" t="s">
        <v>8574</v>
      </c>
      <c r="G1" s="427" t="s">
        <v>8575</v>
      </c>
      <c r="H1" s="427"/>
      <c r="I1" s="300"/>
      <c r="J1" s="295" t="s">
        <v>8576</v>
      </c>
      <c r="K1" s="293" t="s">
        <v>213</v>
      </c>
      <c r="L1" s="295" t="s">
        <v>8577</v>
      </c>
      <c r="M1" s="295"/>
      <c r="N1" s="295"/>
      <c r="O1" s="295"/>
      <c r="P1" s="295"/>
      <c r="Q1" s="295"/>
      <c r="R1" s="295"/>
      <c r="S1" s="295"/>
      <c r="T1" s="295"/>
      <c r="U1" s="291"/>
      <c r="V1" s="291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</row>
    <row r="2" spans="1:70" ht="36.950000000000003" customHeight="1" x14ac:dyDescent="0.3">
      <c r="L2" s="385"/>
      <c r="M2" s="385"/>
      <c r="N2" s="385"/>
      <c r="O2" s="385"/>
      <c r="P2" s="385"/>
      <c r="Q2" s="385"/>
      <c r="R2" s="385"/>
      <c r="S2" s="385"/>
      <c r="T2" s="385"/>
      <c r="U2" s="385"/>
      <c r="V2" s="385"/>
      <c r="AT2" s="19" t="s">
        <v>158</v>
      </c>
    </row>
    <row r="3" spans="1:70" ht="6.95" customHeight="1" x14ac:dyDescent="0.3">
      <c r="B3" s="20"/>
      <c r="C3" s="21"/>
      <c r="D3" s="21"/>
      <c r="E3" s="21"/>
      <c r="F3" s="21"/>
      <c r="G3" s="21"/>
      <c r="H3" s="21"/>
      <c r="I3" s="117"/>
      <c r="J3" s="21"/>
      <c r="K3" s="22"/>
      <c r="AT3" s="19" t="s">
        <v>87</v>
      </c>
    </row>
    <row r="4" spans="1:70" ht="36.950000000000003" customHeight="1" x14ac:dyDescent="0.3">
      <c r="B4" s="23"/>
      <c r="C4" s="24"/>
      <c r="D4" s="25" t="s">
        <v>218</v>
      </c>
      <c r="E4" s="24"/>
      <c r="F4" s="24"/>
      <c r="G4" s="24"/>
      <c r="H4" s="24"/>
      <c r="I4" s="118"/>
      <c r="J4" s="24"/>
      <c r="K4" s="26"/>
      <c r="M4" s="27" t="s">
        <v>10</v>
      </c>
      <c r="AT4" s="19" t="s">
        <v>4</v>
      </c>
    </row>
    <row r="5" spans="1:70" ht="6.95" customHeight="1" x14ac:dyDescent="0.3">
      <c r="B5" s="23"/>
      <c r="C5" s="24"/>
      <c r="D5" s="24"/>
      <c r="E5" s="24"/>
      <c r="F5" s="24"/>
      <c r="G5" s="24"/>
      <c r="H5" s="24"/>
      <c r="I5" s="118"/>
      <c r="J5" s="24"/>
      <c r="K5" s="26"/>
    </row>
    <row r="6" spans="1:70" ht="15" x14ac:dyDescent="0.3">
      <c r="B6" s="23"/>
      <c r="C6" s="24"/>
      <c r="D6" s="32" t="s">
        <v>16</v>
      </c>
      <c r="E6" s="24"/>
      <c r="F6" s="24"/>
      <c r="G6" s="24"/>
      <c r="H6" s="24"/>
      <c r="I6" s="118"/>
      <c r="J6" s="24"/>
      <c r="K6" s="26"/>
    </row>
    <row r="7" spans="1:70" ht="22.5" customHeight="1" x14ac:dyDescent="0.3">
      <c r="B7" s="23"/>
      <c r="C7" s="24"/>
      <c r="D7" s="24"/>
      <c r="E7" s="428" t="str">
        <f>'Rekapitulace stavby'!K6</f>
        <v>ZLEPŠENÍ EKOLOGICKÉHO STAVU ŘEKY BEČVY V HRANICÍCH</v>
      </c>
      <c r="F7" s="414"/>
      <c r="G7" s="414"/>
      <c r="H7" s="414"/>
      <c r="I7" s="118"/>
      <c r="J7" s="24"/>
      <c r="K7" s="26"/>
    </row>
    <row r="8" spans="1:70" ht="15" x14ac:dyDescent="0.3">
      <c r="B8" s="23"/>
      <c r="C8" s="24"/>
      <c r="D8" s="32" t="s">
        <v>226</v>
      </c>
      <c r="E8" s="24"/>
      <c r="F8" s="24"/>
      <c r="G8" s="24"/>
      <c r="H8" s="24"/>
      <c r="I8" s="118"/>
      <c r="J8" s="24"/>
      <c r="K8" s="26"/>
    </row>
    <row r="9" spans="1:70" ht="22.5" customHeight="1" x14ac:dyDescent="0.3">
      <c r="B9" s="23"/>
      <c r="C9" s="24"/>
      <c r="D9" s="24"/>
      <c r="E9" s="428" t="s">
        <v>229</v>
      </c>
      <c r="F9" s="414"/>
      <c r="G9" s="414"/>
      <c r="H9" s="414"/>
      <c r="I9" s="118"/>
      <c r="J9" s="24"/>
      <c r="K9" s="26"/>
    </row>
    <row r="10" spans="1:70" ht="15" x14ac:dyDescent="0.3">
      <c r="B10" s="23"/>
      <c r="C10" s="24"/>
      <c r="D10" s="32" t="s">
        <v>232</v>
      </c>
      <c r="E10" s="24"/>
      <c r="F10" s="24"/>
      <c r="G10" s="24"/>
      <c r="H10" s="24"/>
      <c r="I10" s="118"/>
      <c r="J10" s="24"/>
      <c r="K10" s="26"/>
    </row>
    <row r="11" spans="1:70" s="1" customFormat="1" ht="22.5" customHeight="1" x14ac:dyDescent="0.3">
      <c r="B11" s="37"/>
      <c r="C11" s="38"/>
      <c r="D11" s="38"/>
      <c r="E11" s="429" t="s">
        <v>5031</v>
      </c>
      <c r="F11" s="405"/>
      <c r="G11" s="405"/>
      <c r="H11" s="405"/>
      <c r="I11" s="119"/>
      <c r="J11" s="38"/>
      <c r="K11" s="41"/>
    </row>
    <row r="12" spans="1:70" s="1" customFormat="1" ht="15" x14ac:dyDescent="0.3">
      <c r="B12" s="37"/>
      <c r="C12" s="38"/>
      <c r="D12" s="32" t="s">
        <v>238</v>
      </c>
      <c r="E12" s="38"/>
      <c r="F12" s="38"/>
      <c r="G12" s="38"/>
      <c r="H12" s="38"/>
      <c r="I12" s="119"/>
      <c r="J12" s="38"/>
      <c r="K12" s="41"/>
    </row>
    <row r="13" spans="1:70" s="1" customFormat="1" ht="36.950000000000003" customHeight="1" x14ac:dyDescent="0.3">
      <c r="B13" s="37"/>
      <c r="C13" s="38"/>
      <c r="D13" s="38"/>
      <c r="E13" s="430" t="s">
        <v>6386</v>
      </c>
      <c r="F13" s="405"/>
      <c r="G13" s="405"/>
      <c r="H13" s="405"/>
      <c r="I13" s="119"/>
      <c r="J13" s="38"/>
      <c r="K13" s="41"/>
    </row>
    <row r="14" spans="1:70" s="1" customFormat="1" x14ac:dyDescent="0.3">
      <c r="B14" s="37"/>
      <c r="C14" s="38"/>
      <c r="D14" s="38"/>
      <c r="E14" s="38"/>
      <c r="F14" s="38"/>
      <c r="G14" s="38"/>
      <c r="H14" s="38"/>
      <c r="I14" s="119"/>
      <c r="J14" s="38"/>
      <c r="K14" s="41"/>
    </row>
    <row r="15" spans="1:70" s="1" customFormat="1" ht="14.45" customHeight="1" x14ac:dyDescent="0.3">
      <c r="B15" s="37"/>
      <c r="C15" s="38"/>
      <c r="D15" s="32" t="s">
        <v>19</v>
      </c>
      <c r="E15" s="38"/>
      <c r="F15" s="30" t="s">
        <v>103</v>
      </c>
      <c r="G15" s="38"/>
      <c r="H15" s="38"/>
      <c r="I15" s="120" t="s">
        <v>21</v>
      </c>
      <c r="J15" s="30" t="s">
        <v>36</v>
      </c>
      <c r="K15" s="41"/>
    </row>
    <row r="16" spans="1:70" s="1" customFormat="1" ht="14.45" customHeight="1" x14ac:dyDescent="0.3">
      <c r="B16" s="37"/>
      <c r="C16" s="38"/>
      <c r="D16" s="32" t="s">
        <v>24</v>
      </c>
      <c r="E16" s="38"/>
      <c r="F16" s="30" t="s">
        <v>25</v>
      </c>
      <c r="G16" s="38"/>
      <c r="H16" s="38"/>
      <c r="I16" s="120" t="s">
        <v>26</v>
      </c>
      <c r="J16" s="121" t="str">
        <f>'Rekapitulace stavby'!AN8</f>
        <v>6.4.2016</v>
      </c>
      <c r="K16" s="41"/>
    </row>
    <row r="17" spans="2:11" s="1" customFormat="1" ht="10.9" customHeight="1" x14ac:dyDescent="0.3">
      <c r="B17" s="37"/>
      <c r="C17" s="38"/>
      <c r="D17" s="38"/>
      <c r="E17" s="38"/>
      <c r="F17" s="38"/>
      <c r="G17" s="38"/>
      <c r="H17" s="38"/>
      <c r="I17" s="119"/>
      <c r="J17" s="38"/>
      <c r="K17" s="41"/>
    </row>
    <row r="18" spans="2:11" s="1" customFormat="1" ht="14.45" customHeight="1" x14ac:dyDescent="0.3">
      <c r="B18" s="37"/>
      <c r="C18" s="38"/>
      <c r="D18" s="32" t="s">
        <v>34</v>
      </c>
      <c r="E18" s="38"/>
      <c r="F18" s="38"/>
      <c r="G18" s="38"/>
      <c r="H18" s="38"/>
      <c r="I18" s="120" t="s">
        <v>35</v>
      </c>
      <c r="J18" s="30" t="s">
        <v>36</v>
      </c>
      <c r="K18" s="41"/>
    </row>
    <row r="19" spans="2:11" s="1" customFormat="1" ht="18" customHeight="1" x14ac:dyDescent="0.3">
      <c r="B19" s="37"/>
      <c r="C19" s="38"/>
      <c r="D19" s="38"/>
      <c r="E19" s="30" t="s">
        <v>37</v>
      </c>
      <c r="F19" s="38"/>
      <c r="G19" s="38"/>
      <c r="H19" s="38"/>
      <c r="I19" s="120" t="s">
        <v>38</v>
      </c>
      <c r="J19" s="30" t="s">
        <v>36</v>
      </c>
      <c r="K19" s="41"/>
    </row>
    <row r="20" spans="2:11" s="1" customFormat="1" ht="6.95" customHeight="1" x14ac:dyDescent="0.3">
      <c r="B20" s="37"/>
      <c r="C20" s="38"/>
      <c r="D20" s="38"/>
      <c r="E20" s="38"/>
      <c r="F20" s="38"/>
      <c r="G20" s="38"/>
      <c r="H20" s="38"/>
      <c r="I20" s="119"/>
      <c r="J20" s="38"/>
      <c r="K20" s="41"/>
    </row>
    <row r="21" spans="2:11" s="1" customFormat="1" ht="14.45" customHeight="1" x14ac:dyDescent="0.3">
      <c r="B21" s="37"/>
      <c r="C21" s="38"/>
      <c r="D21" s="32" t="s">
        <v>39</v>
      </c>
      <c r="E21" s="38"/>
      <c r="F21" s="38"/>
      <c r="G21" s="38"/>
      <c r="H21" s="38"/>
      <c r="I21" s="120" t="s">
        <v>35</v>
      </c>
      <c r="J21" s="30" t="str">
        <f>IF('Rekapitulace stavby'!AN13="Vyplň údaj","",IF('Rekapitulace stavby'!AN13="","",'Rekapitulace stavby'!AN13))</f>
        <v/>
      </c>
      <c r="K21" s="41"/>
    </row>
    <row r="22" spans="2:11" s="1" customFormat="1" ht="18" customHeight="1" x14ac:dyDescent="0.3">
      <c r="B22" s="37"/>
      <c r="C22" s="38"/>
      <c r="D22" s="38"/>
      <c r="E22" s="30" t="str">
        <f>IF('Rekapitulace stavby'!E14="Vyplň údaj","",IF('Rekapitulace stavby'!E14="","",'Rekapitulace stavby'!E14))</f>
        <v/>
      </c>
      <c r="F22" s="38"/>
      <c r="G22" s="38"/>
      <c r="H22" s="38"/>
      <c r="I22" s="120" t="s">
        <v>38</v>
      </c>
      <c r="J22" s="30" t="str">
        <f>IF('Rekapitulace stavby'!AN14="Vyplň údaj","",IF('Rekapitulace stavby'!AN14="","",'Rekapitulace stavby'!AN14))</f>
        <v/>
      </c>
      <c r="K22" s="41"/>
    </row>
    <row r="23" spans="2:11" s="1" customFormat="1" ht="6.95" customHeight="1" x14ac:dyDescent="0.3">
      <c r="B23" s="37"/>
      <c r="C23" s="38"/>
      <c r="D23" s="38"/>
      <c r="E23" s="38"/>
      <c r="F23" s="38"/>
      <c r="G23" s="38"/>
      <c r="H23" s="38"/>
      <c r="I23" s="119"/>
      <c r="J23" s="38"/>
      <c r="K23" s="41"/>
    </row>
    <row r="24" spans="2:11" s="1" customFormat="1" ht="14.45" customHeight="1" x14ac:dyDescent="0.3">
      <c r="B24" s="37"/>
      <c r="C24" s="38"/>
      <c r="D24" s="32" t="s">
        <v>41</v>
      </c>
      <c r="E24" s="38"/>
      <c r="F24" s="38"/>
      <c r="G24" s="38"/>
      <c r="H24" s="38"/>
      <c r="I24" s="120" t="s">
        <v>35</v>
      </c>
      <c r="J24" s="30" t="s">
        <v>36</v>
      </c>
      <c r="K24" s="41"/>
    </row>
    <row r="25" spans="2:11" s="1" customFormat="1" ht="18" customHeight="1" x14ac:dyDescent="0.3">
      <c r="B25" s="37"/>
      <c r="C25" s="38"/>
      <c r="D25" s="38"/>
      <c r="E25" s="30" t="s">
        <v>42</v>
      </c>
      <c r="F25" s="38"/>
      <c r="G25" s="38"/>
      <c r="H25" s="38"/>
      <c r="I25" s="120" t="s">
        <v>38</v>
      </c>
      <c r="J25" s="30" t="s">
        <v>36</v>
      </c>
      <c r="K25" s="41"/>
    </row>
    <row r="26" spans="2:11" s="1" customFormat="1" ht="6.95" customHeight="1" x14ac:dyDescent="0.3">
      <c r="B26" s="37"/>
      <c r="C26" s="38"/>
      <c r="D26" s="38"/>
      <c r="E26" s="38"/>
      <c r="F26" s="38"/>
      <c r="G26" s="38"/>
      <c r="H26" s="38"/>
      <c r="I26" s="119"/>
      <c r="J26" s="38"/>
      <c r="K26" s="41"/>
    </row>
    <row r="27" spans="2:11" s="1" customFormat="1" ht="14.45" customHeight="1" x14ac:dyDescent="0.3">
      <c r="B27" s="37"/>
      <c r="C27" s="38"/>
      <c r="D27" s="32" t="s">
        <v>44</v>
      </c>
      <c r="E27" s="38"/>
      <c r="F27" s="38"/>
      <c r="G27" s="38"/>
      <c r="H27" s="38"/>
      <c r="I27" s="119"/>
      <c r="J27" s="38"/>
      <c r="K27" s="41"/>
    </row>
    <row r="28" spans="2:11" s="7" customFormat="1" ht="22.5" customHeight="1" x14ac:dyDescent="0.3">
      <c r="B28" s="122"/>
      <c r="C28" s="123"/>
      <c r="D28" s="123"/>
      <c r="E28" s="417" t="s">
        <v>36</v>
      </c>
      <c r="F28" s="431"/>
      <c r="G28" s="431"/>
      <c r="H28" s="431"/>
      <c r="I28" s="124"/>
      <c r="J28" s="123"/>
      <c r="K28" s="125"/>
    </row>
    <row r="29" spans="2:11" s="1" customFormat="1" ht="6.95" customHeight="1" x14ac:dyDescent="0.3">
      <c r="B29" s="37"/>
      <c r="C29" s="38"/>
      <c r="D29" s="38"/>
      <c r="E29" s="38"/>
      <c r="F29" s="38"/>
      <c r="G29" s="38"/>
      <c r="H29" s="38"/>
      <c r="I29" s="119"/>
      <c r="J29" s="38"/>
      <c r="K29" s="41"/>
    </row>
    <row r="30" spans="2:11" s="1" customFormat="1" ht="6.95" customHeight="1" x14ac:dyDescent="0.3">
      <c r="B30" s="37"/>
      <c r="C30" s="38"/>
      <c r="D30" s="81"/>
      <c r="E30" s="81"/>
      <c r="F30" s="81"/>
      <c r="G30" s="81"/>
      <c r="H30" s="81"/>
      <c r="I30" s="127"/>
      <c r="J30" s="81"/>
      <c r="K30" s="128"/>
    </row>
    <row r="31" spans="2:11" s="1" customFormat="1" ht="25.35" customHeight="1" x14ac:dyDescent="0.3">
      <c r="B31" s="37"/>
      <c r="C31" s="38"/>
      <c r="D31" s="129" t="s">
        <v>45</v>
      </c>
      <c r="E31" s="38"/>
      <c r="F31" s="38"/>
      <c r="G31" s="38"/>
      <c r="H31" s="38"/>
      <c r="I31" s="119"/>
      <c r="J31" s="130">
        <f>ROUND(J93,2)</f>
        <v>0</v>
      </c>
      <c r="K31" s="41"/>
    </row>
    <row r="32" spans="2:11" s="1" customFormat="1" ht="6.95" customHeight="1" x14ac:dyDescent="0.3">
      <c r="B32" s="37"/>
      <c r="C32" s="38"/>
      <c r="D32" s="81"/>
      <c r="E32" s="81"/>
      <c r="F32" s="81"/>
      <c r="G32" s="81"/>
      <c r="H32" s="81"/>
      <c r="I32" s="127"/>
      <c r="J32" s="81"/>
      <c r="K32" s="128"/>
    </row>
    <row r="33" spans="2:11" s="1" customFormat="1" ht="14.45" customHeight="1" x14ac:dyDescent="0.3">
      <c r="B33" s="37"/>
      <c r="C33" s="38"/>
      <c r="D33" s="38"/>
      <c r="E33" s="38"/>
      <c r="F33" s="42" t="s">
        <v>47</v>
      </c>
      <c r="G33" s="38"/>
      <c r="H33" s="38"/>
      <c r="I33" s="131" t="s">
        <v>46</v>
      </c>
      <c r="J33" s="42" t="s">
        <v>48</v>
      </c>
      <c r="K33" s="41"/>
    </row>
    <row r="34" spans="2:11" s="1" customFormat="1" ht="14.45" customHeight="1" x14ac:dyDescent="0.3">
      <c r="B34" s="37"/>
      <c r="C34" s="38"/>
      <c r="D34" s="45" t="s">
        <v>49</v>
      </c>
      <c r="E34" s="45" t="s">
        <v>50</v>
      </c>
      <c r="F34" s="132">
        <f>ROUND(SUM(BE93:BE114), 2)</f>
        <v>0</v>
      </c>
      <c r="G34" s="38"/>
      <c r="H34" s="38"/>
      <c r="I34" s="133">
        <v>0.21</v>
      </c>
      <c r="J34" s="132">
        <f>ROUND(ROUND((SUM(BE93:BE114)), 2)*I34, 2)</f>
        <v>0</v>
      </c>
      <c r="K34" s="41"/>
    </row>
    <row r="35" spans="2:11" s="1" customFormat="1" ht="14.45" customHeight="1" x14ac:dyDescent="0.3">
      <c r="B35" s="37"/>
      <c r="C35" s="38"/>
      <c r="D35" s="38"/>
      <c r="E35" s="45" t="s">
        <v>51</v>
      </c>
      <c r="F35" s="132">
        <f>ROUND(SUM(BF93:BF114), 2)</f>
        <v>0</v>
      </c>
      <c r="G35" s="38"/>
      <c r="H35" s="38"/>
      <c r="I35" s="133">
        <v>0.15</v>
      </c>
      <c r="J35" s="132">
        <f>ROUND(ROUND((SUM(BF93:BF114)), 2)*I35, 2)</f>
        <v>0</v>
      </c>
      <c r="K35" s="41"/>
    </row>
    <row r="36" spans="2:11" s="1" customFormat="1" ht="14.45" hidden="1" customHeight="1" x14ac:dyDescent="0.3">
      <c r="B36" s="37"/>
      <c r="C36" s="38"/>
      <c r="D36" s="38"/>
      <c r="E36" s="45" t="s">
        <v>52</v>
      </c>
      <c r="F36" s="132">
        <f>ROUND(SUM(BG93:BG114), 2)</f>
        <v>0</v>
      </c>
      <c r="G36" s="38"/>
      <c r="H36" s="38"/>
      <c r="I36" s="133">
        <v>0.21</v>
      </c>
      <c r="J36" s="132">
        <v>0</v>
      </c>
      <c r="K36" s="41"/>
    </row>
    <row r="37" spans="2:11" s="1" customFormat="1" ht="14.45" hidden="1" customHeight="1" x14ac:dyDescent="0.3">
      <c r="B37" s="37"/>
      <c r="C37" s="38"/>
      <c r="D37" s="38"/>
      <c r="E37" s="45" t="s">
        <v>53</v>
      </c>
      <c r="F37" s="132">
        <f>ROUND(SUM(BH93:BH114), 2)</f>
        <v>0</v>
      </c>
      <c r="G37" s="38"/>
      <c r="H37" s="38"/>
      <c r="I37" s="133">
        <v>0.15</v>
      </c>
      <c r="J37" s="132">
        <v>0</v>
      </c>
      <c r="K37" s="41"/>
    </row>
    <row r="38" spans="2:11" s="1" customFormat="1" ht="14.45" hidden="1" customHeight="1" x14ac:dyDescent="0.3">
      <c r="B38" s="37"/>
      <c r="C38" s="38"/>
      <c r="D38" s="38"/>
      <c r="E38" s="45" t="s">
        <v>54</v>
      </c>
      <c r="F38" s="132">
        <f>ROUND(SUM(BI93:BI114), 2)</f>
        <v>0</v>
      </c>
      <c r="G38" s="38"/>
      <c r="H38" s="38"/>
      <c r="I38" s="133">
        <v>0</v>
      </c>
      <c r="J38" s="132">
        <v>0</v>
      </c>
      <c r="K38" s="41"/>
    </row>
    <row r="39" spans="2:11" s="1" customFormat="1" ht="6.95" customHeight="1" x14ac:dyDescent="0.3">
      <c r="B39" s="37"/>
      <c r="C39" s="38"/>
      <c r="D39" s="38"/>
      <c r="E39" s="38"/>
      <c r="F39" s="38"/>
      <c r="G39" s="38"/>
      <c r="H39" s="38"/>
      <c r="I39" s="119"/>
      <c r="J39" s="38"/>
      <c r="K39" s="41"/>
    </row>
    <row r="40" spans="2:11" s="1" customFormat="1" ht="25.35" customHeight="1" x14ac:dyDescent="0.3">
      <c r="B40" s="37"/>
      <c r="C40" s="134"/>
      <c r="D40" s="135" t="s">
        <v>55</v>
      </c>
      <c r="E40" s="75"/>
      <c r="F40" s="75"/>
      <c r="G40" s="136" t="s">
        <v>56</v>
      </c>
      <c r="H40" s="137" t="s">
        <v>57</v>
      </c>
      <c r="I40" s="138"/>
      <c r="J40" s="139">
        <f>SUM(J31:J38)</f>
        <v>0</v>
      </c>
      <c r="K40" s="140"/>
    </row>
    <row r="41" spans="2:11" s="1" customFormat="1" ht="14.45" customHeight="1" x14ac:dyDescent="0.3">
      <c r="B41" s="52"/>
      <c r="C41" s="53"/>
      <c r="D41" s="53"/>
      <c r="E41" s="53"/>
      <c r="F41" s="53"/>
      <c r="G41" s="53"/>
      <c r="H41" s="53"/>
      <c r="I41" s="141"/>
      <c r="J41" s="53"/>
      <c r="K41" s="54"/>
    </row>
    <row r="45" spans="2:11" s="1" customFormat="1" ht="6.95" customHeight="1" x14ac:dyDescent="0.3">
      <c r="B45" s="142"/>
      <c r="C45" s="143"/>
      <c r="D45" s="143"/>
      <c r="E45" s="143"/>
      <c r="F45" s="143"/>
      <c r="G45" s="143"/>
      <c r="H45" s="143"/>
      <c r="I45" s="144"/>
      <c r="J45" s="143"/>
      <c r="K45" s="145"/>
    </row>
    <row r="46" spans="2:11" s="1" customFormat="1" ht="36.950000000000003" customHeight="1" x14ac:dyDescent="0.3">
      <c r="B46" s="37"/>
      <c r="C46" s="25" t="s">
        <v>305</v>
      </c>
      <c r="D46" s="38"/>
      <c r="E46" s="38"/>
      <c r="F46" s="38"/>
      <c r="G46" s="38"/>
      <c r="H46" s="38"/>
      <c r="I46" s="119"/>
      <c r="J46" s="38"/>
      <c r="K46" s="41"/>
    </row>
    <row r="47" spans="2:11" s="1" customFormat="1" ht="6.95" customHeight="1" x14ac:dyDescent="0.3">
      <c r="B47" s="37"/>
      <c r="C47" s="38"/>
      <c r="D47" s="38"/>
      <c r="E47" s="38"/>
      <c r="F47" s="38"/>
      <c r="G47" s="38"/>
      <c r="H47" s="38"/>
      <c r="I47" s="119"/>
      <c r="J47" s="38"/>
      <c r="K47" s="41"/>
    </row>
    <row r="48" spans="2:11" s="1" customFormat="1" ht="14.45" customHeight="1" x14ac:dyDescent="0.3">
      <c r="B48" s="37"/>
      <c r="C48" s="32" t="s">
        <v>16</v>
      </c>
      <c r="D48" s="38"/>
      <c r="E48" s="38"/>
      <c r="F48" s="38"/>
      <c r="G48" s="38"/>
      <c r="H48" s="38"/>
      <c r="I48" s="119"/>
      <c r="J48" s="38"/>
      <c r="K48" s="41"/>
    </row>
    <row r="49" spans="2:47" s="1" customFormat="1" ht="22.5" customHeight="1" x14ac:dyDescent="0.3">
      <c r="B49" s="37"/>
      <c r="C49" s="38"/>
      <c r="D49" s="38"/>
      <c r="E49" s="428" t="str">
        <f>E7</f>
        <v>ZLEPŠENÍ EKOLOGICKÉHO STAVU ŘEKY BEČVY V HRANICÍCH</v>
      </c>
      <c r="F49" s="405"/>
      <c r="G49" s="405"/>
      <c r="H49" s="405"/>
      <c r="I49" s="119"/>
      <c r="J49" s="38"/>
      <c r="K49" s="41"/>
    </row>
    <row r="50" spans="2:47" ht="15" x14ac:dyDescent="0.3">
      <c r="B50" s="23"/>
      <c r="C50" s="32" t="s">
        <v>226</v>
      </c>
      <c r="D50" s="24"/>
      <c r="E50" s="24"/>
      <c r="F50" s="24"/>
      <c r="G50" s="24"/>
      <c r="H50" s="24"/>
      <c r="I50" s="118"/>
      <c r="J50" s="24"/>
      <c r="K50" s="26"/>
    </row>
    <row r="51" spans="2:47" ht="22.5" customHeight="1" x14ac:dyDescent="0.3">
      <c r="B51" s="23"/>
      <c r="C51" s="24"/>
      <c r="D51" s="24"/>
      <c r="E51" s="428" t="s">
        <v>229</v>
      </c>
      <c r="F51" s="414"/>
      <c r="G51" s="414"/>
      <c r="H51" s="414"/>
      <c r="I51" s="118"/>
      <c r="J51" s="24"/>
      <c r="K51" s="26"/>
    </row>
    <row r="52" spans="2:47" ht="15" x14ac:dyDescent="0.3">
      <c r="B52" s="23"/>
      <c r="C52" s="32" t="s">
        <v>232</v>
      </c>
      <c r="D52" s="24"/>
      <c r="E52" s="24"/>
      <c r="F52" s="24"/>
      <c r="G52" s="24"/>
      <c r="H52" s="24"/>
      <c r="I52" s="118"/>
      <c r="J52" s="24"/>
      <c r="K52" s="26"/>
    </row>
    <row r="53" spans="2:47" s="1" customFormat="1" ht="22.5" customHeight="1" x14ac:dyDescent="0.3">
      <c r="B53" s="37"/>
      <c r="C53" s="38"/>
      <c r="D53" s="38"/>
      <c r="E53" s="429" t="s">
        <v>5031</v>
      </c>
      <c r="F53" s="405"/>
      <c r="G53" s="405"/>
      <c r="H53" s="405"/>
      <c r="I53" s="119"/>
      <c r="J53" s="38"/>
      <c r="K53" s="41"/>
    </row>
    <row r="54" spans="2:47" s="1" customFormat="1" ht="14.45" customHeight="1" x14ac:dyDescent="0.3">
      <c r="B54" s="37"/>
      <c r="C54" s="32" t="s">
        <v>238</v>
      </c>
      <c r="D54" s="38"/>
      <c r="E54" s="38"/>
      <c r="F54" s="38"/>
      <c r="G54" s="38"/>
      <c r="H54" s="38"/>
      <c r="I54" s="119"/>
      <c r="J54" s="38"/>
      <c r="K54" s="41"/>
    </row>
    <row r="55" spans="2:47" s="1" customFormat="1" ht="23.25" customHeight="1" x14ac:dyDescent="0.3">
      <c r="B55" s="37"/>
      <c r="C55" s="38"/>
      <c r="D55" s="38"/>
      <c r="E55" s="430" t="str">
        <f>E13</f>
        <v>SO 40.3 - Přípojka NN</v>
      </c>
      <c r="F55" s="405"/>
      <c r="G55" s="405"/>
      <c r="H55" s="405"/>
      <c r="I55" s="119"/>
      <c r="J55" s="38"/>
      <c r="K55" s="41"/>
    </row>
    <row r="56" spans="2:47" s="1" customFormat="1" ht="6.95" customHeight="1" x14ac:dyDescent="0.3">
      <c r="B56" s="37"/>
      <c r="C56" s="38"/>
      <c r="D56" s="38"/>
      <c r="E56" s="38"/>
      <c r="F56" s="38"/>
      <c r="G56" s="38"/>
      <c r="H56" s="38"/>
      <c r="I56" s="119"/>
      <c r="J56" s="38"/>
      <c r="K56" s="41"/>
    </row>
    <row r="57" spans="2:47" s="1" customFormat="1" ht="18" customHeight="1" x14ac:dyDescent="0.3">
      <c r="B57" s="37"/>
      <c r="C57" s="32" t="s">
        <v>24</v>
      </c>
      <c r="D57" s="38"/>
      <c r="E57" s="38"/>
      <c r="F57" s="30" t="str">
        <f>F16</f>
        <v>HRANICE - DRAHOTUŠE</v>
      </c>
      <c r="G57" s="38"/>
      <c r="H57" s="38"/>
      <c r="I57" s="120" t="s">
        <v>26</v>
      </c>
      <c r="J57" s="121" t="str">
        <f>IF(J16="","",J16)</f>
        <v>6.4.2016</v>
      </c>
      <c r="K57" s="41"/>
    </row>
    <row r="58" spans="2:47" s="1" customFormat="1" ht="6.95" customHeight="1" x14ac:dyDescent="0.3">
      <c r="B58" s="37"/>
      <c r="C58" s="38"/>
      <c r="D58" s="38"/>
      <c r="E58" s="38"/>
      <c r="F58" s="38"/>
      <c r="G58" s="38"/>
      <c r="H58" s="38"/>
      <c r="I58" s="119"/>
      <c r="J58" s="38"/>
      <c r="K58" s="41"/>
    </row>
    <row r="59" spans="2:47" s="1" customFormat="1" ht="15" x14ac:dyDescent="0.3">
      <c r="B59" s="37"/>
      <c r="C59" s="32" t="s">
        <v>34</v>
      </c>
      <c r="D59" s="38"/>
      <c r="E59" s="38"/>
      <c r="F59" s="30" t="str">
        <f>E19</f>
        <v>VODOVODY A KANALIZACE PŘEROV a.s.</v>
      </c>
      <c r="G59" s="38"/>
      <c r="H59" s="38"/>
      <c r="I59" s="120" t="s">
        <v>41</v>
      </c>
      <c r="J59" s="30" t="str">
        <f>E25</f>
        <v>JV PROJEKT VH s.r.o., BRNO</v>
      </c>
      <c r="K59" s="41"/>
    </row>
    <row r="60" spans="2:47" s="1" customFormat="1" ht="14.45" customHeight="1" x14ac:dyDescent="0.3">
      <c r="B60" s="37"/>
      <c r="C60" s="32" t="s">
        <v>39</v>
      </c>
      <c r="D60" s="38"/>
      <c r="E60" s="38"/>
      <c r="F60" s="30" t="str">
        <f>IF(E22="","",E22)</f>
        <v/>
      </c>
      <c r="G60" s="38"/>
      <c r="H60" s="38"/>
      <c r="I60" s="119"/>
      <c r="J60" s="38"/>
      <c r="K60" s="41"/>
    </row>
    <row r="61" spans="2:47" s="1" customFormat="1" ht="10.35" customHeight="1" x14ac:dyDescent="0.3">
      <c r="B61" s="37"/>
      <c r="C61" s="38"/>
      <c r="D61" s="38"/>
      <c r="E61" s="38"/>
      <c r="F61" s="38"/>
      <c r="G61" s="38"/>
      <c r="H61" s="38"/>
      <c r="I61" s="119"/>
      <c r="J61" s="38"/>
      <c r="K61" s="41"/>
    </row>
    <row r="62" spans="2:47" s="1" customFormat="1" ht="29.25" customHeight="1" x14ac:dyDescent="0.3">
      <c r="B62" s="37"/>
      <c r="C62" s="146" t="s">
        <v>332</v>
      </c>
      <c r="D62" s="134"/>
      <c r="E62" s="134"/>
      <c r="F62" s="134"/>
      <c r="G62" s="134"/>
      <c r="H62" s="134"/>
      <c r="I62" s="147"/>
      <c r="J62" s="148" t="s">
        <v>333</v>
      </c>
      <c r="K62" s="149"/>
    </row>
    <row r="63" spans="2:47" s="1" customFormat="1" ht="10.35" customHeight="1" x14ac:dyDescent="0.3">
      <c r="B63" s="37"/>
      <c r="C63" s="38"/>
      <c r="D63" s="38"/>
      <c r="E63" s="38"/>
      <c r="F63" s="38"/>
      <c r="G63" s="38"/>
      <c r="H63" s="38"/>
      <c r="I63" s="119"/>
      <c r="J63" s="38"/>
      <c r="K63" s="41"/>
    </row>
    <row r="64" spans="2:47" s="1" customFormat="1" ht="29.25" customHeight="1" x14ac:dyDescent="0.3">
      <c r="B64" s="37"/>
      <c r="C64" s="150" t="s">
        <v>338</v>
      </c>
      <c r="D64" s="38"/>
      <c r="E64" s="38"/>
      <c r="F64" s="38"/>
      <c r="G64" s="38"/>
      <c r="H64" s="38"/>
      <c r="I64" s="119"/>
      <c r="J64" s="130">
        <f>J93</f>
        <v>0</v>
      </c>
      <c r="K64" s="41"/>
      <c r="AU64" s="19" t="s">
        <v>339</v>
      </c>
    </row>
    <row r="65" spans="2:12" s="8" customFormat="1" ht="24.95" customHeight="1" x14ac:dyDescent="0.3">
      <c r="B65" s="151"/>
      <c r="C65" s="152"/>
      <c r="D65" s="153" t="s">
        <v>6387</v>
      </c>
      <c r="E65" s="154"/>
      <c r="F65" s="154"/>
      <c r="G65" s="154"/>
      <c r="H65" s="154"/>
      <c r="I65" s="155"/>
      <c r="J65" s="156">
        <f>J94</f>
        <v>0</v>
      </c>
      <c r="K65" s="157"/>
    </row>
    <row r="66" spans="2:12" s="9" customFormat="1" ht="19.899999999999999" customHeight="1" x14ac:dyDescent="0.3">
      <c r="B66" s="159"/>
      <c r="C66" s="160"/>
      <c r="D66" s="161" t="s">
        <v>3007</v>
      </c>
      <c r="E66" s="162"/>
      <c r="F66" s="162"/>
      <c r="G66" s="162"/>
      <c r="H66" s="162"/>
      <c r="I66" s="163"/>
      <c r="J66" s="164">
        <f>J95</f>
        <v>0</v>
      </c>
      <c r="K66" s="165"/>
    </row>
    <row r="67" spans="2:12" s="9" customFormat="1" ht="19.899999999999999" customHeight="1" x14ac:dyDescent="0.3">
      <c r="B67" s="159"/>
      <c r="C67" s="160"/>
      <c r="D67" s="161" t="s">
        <v>3008</v>
      </c>
      <c r="E67" s="162"/>
      <c r="F67" s="162"/>
      <c r="G67" s="162"/>
      <c r="H67" s="162"/>
      <c r="I67" s="163"/>
      <c r="J67" s="164">
        <f>J98</f>
        <v>0</v>
      </c>
      <c r="K67" s="165"/>
    </row>
    <row r="68" spans="2:12" s="9" customFormat="1" ht="19.899999999999999" customHeight="1" x14ac:dyDescent="0.3">
      <c r="B68" s="159"/>
      <c r="C68" s="160"/>
      <c r="D68" s="161" t="s">
        <v>3009</v>
      </c>
      <c r="E68" s="162"/>
      <c r="F68" s="162"/>
      <c r="G68" s="162"/>
      <c r="H68" s="162"/>
      <c r="I68" s="163"/>
      <c r="J68" s="164">
        <f>J105</f>
        <v>0</v>
      </c>
      <c r="K68" s="165"/>
    </row>
    <row r="69" spans="2:12" s="9" customFormat="1" ht="19.899999999999999" customHeight="1" x14ac:dyDescent="0.3">
      <c r="B69" s="159"/>
      <c r="C69" s="160"/>
      <c r="D69" s="161" t="s">
        <v>3010</v>
      </c>
      <c r="E69" s="162"/>
      <c r="F69" s="162"/>
      <c r="G69" s="162"/>
      <c r="H69" s="162"/>
      <c r="I69" s="163"/>
      <c r="J69" s="164">
        <f>J111</f>
        <v>0</v>
      </c>
      <c r="K69" s="165"/>
    </row>
    <row r="70" spans="2:12" s="1" customFormat="1" ht="21.75" customHeight="1" x14ac:dyDescent="0.3">
      <c r="B70" s="37"/>
      <c r="C70" s="38"/>
      <c r="D70" s="38"/>
      <c r="E70" s="38"/>
      <c r="F70" s="38"/>
      <c r="G70" s="38"/>
      <c r="H70" s="38"/>
      <c r="I70" s="119"/>
      <c r="J70" s="38"/>
      <c r="K70" s="41"/>
    </row>
    <row r="71" spans="2:12" s="1" customFormat="1" ht="6.95" customHeight="1" x14ac:dyDescent="0.3">
      <c r="B71" s="52"/>
      <c r="C71" s="53"/>
      <c r="D71" s="53"/>
      <c r="E71" s="53"/>
      <c r="F71" s="53"/>
      <c r="G71" s="53"/>
      <c r="H71" s="53"/>
      <c r="I71" s="141"/>
      <c r="J71" s="53"/>
      <c r="K71" s="54"/>
    </row>
    <row r="75" spans="2:12" s="1" customFormat="1" ht="6.95" customHeight="1" x14ac:dyDescent="0.3">
      <c r="B75" s="55"/>
      <c r="C75" s="56"/>
      <c r="D75" s="56"/>
      <c r="E75" s="56"/>
      <c r="F75" s="56"/>
      <c r="G75" s="56"/>
      <c r="H75" s="56"/>
      <c r="I75" s="144"/>
      <c r="J75" s="56"/>
      <c r="K75" s="56"/>
      <c r="L75" s="57"/>
    </row>
    <row r="76" spans="2:12" s="1" customFormat="1" ht="36.950000000000003" customHeight="1" x14ac:dyDescent="0.3">
      <c r="B76" s="37"/>
      <c r="C76" s="58" t="s">
        <v>390</v>
      </c>
      <c r="D76" s="59"/>
      <c r="E76" s="59"/>
      <c r="F76" s="59"/>
      <c r="G76" s="59"/>
      <c r="H76" s="59"/>
      <c r="I76" s="167"/>
      <c r="J76" s="59"/>
      <c r="K76" s="59"/>
      <c r="L76" s="57"/>
    </row>
    <row r="77" spans="2:12" s="1" customFormat="1" ht="6.95" customHeight="1" x14ac:dyDescent="0.3">
      <c r="B77" s="37"/>
      <c r="C77" s="59"/>
      <c r="D77" s="59"/>
      <c r="E77" s="59"/>
      <c r="F77" s="59"/>
      <c r="G77" s="59"/>
      <c r="H77" s="59"/>
      <c r="I77" s="167"/>
      <c r="J77" s="59"/>
      <c r="K77" s="59"/>
      <c r="L77" s="57"/>
    </row>
    <row r="78" spans="2:12" s="1" customFormat="1" ht="14.45" customHeight="1" x14ac:dyDescent="0.3">
      <c r="B78" s="37"/>
      <c r="C78" s="61" t="s">
        <v>16</v>
      </c>
      <c r="D78" s="59"/>
      <c r="E78" s="59"/>
      <c r="F78" s="59"/>
      <c r="G78" s="59"/>
      <c r="H78" s="59"/>
      <c r="I78" s="167"/>
      <c r="J78" s="59"/>
      <c r="K78" s="59"/>
      <c r="L78" s="57"/>
    </row>
    <row r="79" spans="2:12" s="1" customFormat="1" ht="22.5" customHeight="1" x14ac:dyDescent="0.3">
      <c r="B79" s="37"/>
      <c r="C79" s="59"/>
      <c r="D79" s="59"/>
      <c r="E79" s="425" t="str">
        <f>E7</f>
        <v>ZLEPŠENÍ EKOLOGICKÉHO STAVU ŘEKY BEČVY V HRANICÍCH</v>
      </c>
      <c r="F79" s="398"/>
      <c r="G79" s="398"/>
      <c r="H79" s="398"/>
      <c r="I79" s="167"/>
      <c r="J79" s="59"/>
      <c r="K79" s="59"/>
      <c r="L79" s="57"/>
    </row>
    <row r="80" spans="2:12" ht="15" x14ac:dyDescent="0.3">
      <c r="B80" s="23"/>
      <c r="C80" s="61" t="s">
        <v>226</v>
      </c>
      <c r="D80" s="168"/>
      <c r="E80" s="168"/>
      <c r="F80" s="168"/>
      <c r="G80" s="168"/>
      <c r="H80" s="168"/>
      <c r="J80" s="168"/>
      <c r="K80" s="168"/>
      <c r="L80" s="169"/>
    </row>
    <row r="81" spans="2:65" ht="22.5" customHeight="1" x14ac:dyDescent="0.3">
      <c r="B81" s="23"/>
      <c r="C81" s="168"/>
      <c r="D81" s="168"/>
      <c r="E81" s="425" t="s">
        <v>229</v>
      </c>
      <c r="F81" s="426"/>
      <c r="G81" s="426"/>
      <c r="H81" s="426"/>
      <c r="J81" s="168"/>
      <c r="K81" s="168"/>
      <c r="L81" s="169"/>
    </row>
    <row r="82" spans="2:65" ht="15" x14ac:dyDescent="0.3">
      <c r="B82" s="23"/>
      <c r="C82" s="61" t="s">
        <v>232</v>
      </c>
      <c r="D82" s="168"/>
      <c r="E82" s="168"/>
      <c r="F82" s="168"/>
      <c r="G82" s="168"/>
      <c r="H82" s="168"/>
      <c r="J82" s="168"/>
      <c r="K82" s="168"/>
      <c r="L82" s="169"/>
    </row>
    <row r="83" spans="2:65" s="1" customFormat="1" ht="22.5" customHeight="1" x14ac:dyDescent="0.3">
      <c r="B83" s="37"/>
      <c r="C83" s="59"/>
      <c r="D83" s="59"/>
      <c r="E83" s="424" t="s">
        <v>5031</v>
      </c>
      <c r="F83" s="398"/>
      <c r="G83" s="398"/>
      <c r="H83" s="398"/>
      <c r="I83" s="167"/>
      <c r="J83" s="59"/>
      <c r="K83" s="59"/>
      <c r="L83" s="57"/>
    </row>
    <row r="84" spans="2:65" s="1" customFormat="1" ht="14.45" customHeight="1" x14ac:dyDescent="0.3">
      <c r="B84" s="37"/>
      <c r="C84" s="61" t="s">
        <v>238</v>
      </c>
      <c r="D84" s="59"/>
      <c r="E84" s="59"/>
      <c r="F84" s="59"/>
      <c r="G84" s="59"/>
      <c r="H84" s="59"/>
      <c r="I84" s="167"/>
      <c r="J84" s="59"/>
      <c r="K84" s="59"/>
      <c r="L84" s="57"/>
    </row>
    <row r="85" spans="2:65" s="1" customFormat="1" ht="23.25" customHeight="1" x14ac:dyDescent="0.3">
      <c r="B85" s="37"/>
      <c r="C85" s="59"/>
      <c r="D85" s="59"/>
      <c r="E85" s="395" t="str">
        <f>E13</f>
        <v>SO 40.3 - Přípojka NN</v>
      </c>
      <c r="F85" s="398"/>
      <c r="G85" s="398"/>
      <c r="H85" s="398"/>
      <c r="I85" s="167"/>
      <c r="J85" s="59"/>
      <c r="K85" s="59"/>
      <c r="L85" s="57"/>
    </row>
    <row r="86" spans="2:65" s="1" customFormat="1" ht="6.95" customHeight="1" x14ac:dyDescent="0.3">
      <c r="B86" s="37"/>
      <c r="C86" s="59"/>
      <c r="D86" s="59"/>
      <c r="E86" s="59"/>
      <c r="F86" s="59"/>
      <c r="G86" s="59"/>
      <c r="H86" s="59"/>
      <c r="I86" s="167"/>
      <c r="J86" s="59"/>
      <c r="K86" s="59"/>
      <c r="L86" s="57"/>
    </row>
    <row r="87" spans="2:65" s="1" customFormat="1" ht="18" customHeight="1" x14ac:dyDescent="0.3">
      <c r="B87" s="37"/>
      <c r="C87" s="61" t="s">
        <v>24</v>
      </c>
      <c r="D87" s="59"/>
      <c r="E87" s="59"/>
      <c r="F87" s="170" t="str">
        <f>F16</f>
        <v>HRANICE - DRAHOTUŠE</v>
      </c>
      <c r="G87" s="59"/>
      <c r="H87" s="59"/>
      <c r="I87" s="171" t="s">
        <v>26</v>
      </c>
      <c r="J87" s="69" t="str">
        <f>IF(J16="","",J16)</f>
        <v>6.4.2016</v>
      </c>
      <c r="K87" s="59"/>
      <c r="L87" s="57"/>
    </row>
    <row r="88" spans="2:65" s="1" customFormat="1" ht="6.95" customHeight="1" x14ac:dyDescent="0.3">
      <c r="B88" s="37"/>
      <c r="C88" s="59"/>
      <c r="D88" s="59"/>
      <c r="E88" s="59"/>
      <c r="F88" s="59"/>
      <c r="G88" s="59"/>
      <c r="H88" s="59"/>
      <c r="I88" s="167"/>
      <c r="J88" s="59"/>
      <c r="K88" s="59"/>
      <c r="L88" s="57"/>
    </row>
    <row r="89" spans="2:65" s="1" customFormat="1" ht="15" x14ac:dyDescent="0.3">
      <c r="B89" s="37"/>
      <c r="C89" s="61" t="s">
        <v>34</v>
      </c>
      <c r="D89" s="59"/>
      <c r="E89" s="59"/>
      <c r="F89" s="170" t="str">
        <f>E19</f>
        <v>VODOVODY A KANALIZACE PŘEROV a.s.</v>
      </c>
      <c r="G89" s="59"/>
      <c r="H89" s="59"/>
      <c r="I89" s="171" t="s">
        <v>41</v>
      </c>
      <c r="J89" s="170" t="str">
        <f>E25</f>
        <v>JV PROJEKT VH s.r.o., BRNO</v>
      </c>
      <c r="K89" s="59"/>
      <c r="L89" s="57"/>
    </row>
    <row r="90" spans="2:65" s="1" customFormat="1" ht="14.45" customHeight="1" x14ac:dyDescent="0.3">
      <c r="B90" s="37"/>
      <c r="C90" s="61" t="s">
        <v>39</v>
      </c>
      <c r="D90" s="59"/>
      <c r="E90" s="59"/>
      <c r="F90" s="170" t="str">
        <f>IF(E22="","",E22)</f>
        <v/>
      </c>
      <c r="G90" s="59"/>
      <c r="H90" s="59"/>
      <c r="I90" s="167"/>
      <c r="J90" s="59"/>
      <c r="K90" s="59"/>
      <c r="L90" s="57"/>
    </row>
    <row r="91" spans="2:65" s="1" customFormat="1" ht="10.35" customHeight="1" x14ac:dyDescent="0.3">
      <c r="B91" s="37"/>
      <c r="C91" s="59"/>
      <c r="D91" s="59"/>
      <c r="E91" s="59"/>
      <c r="F91" s="59"/>
      <c r="G91" s="59"/>
      <c r="H91" s="59"/>
      <c r="I91" s="167"/>
      <c r="J91" s="59"/>
      <c r="K91" s="59"/>
      <c r="L91" s="57"/>
    </row>
    <row r="92" spans="2:65" s="10" customFormat="1" ht="29.25" customHeight="1" x14ac:dyDescent="0.3">
      <c r="B92" s="172"/>
      <c r="C92" s="173" t="s">
        <v>391</v>
      </c>
      <c r="D92" s="174" t="s">
        <v>64</v>
      </c>
      <c r="E92" s="174" t="s">
        <v>60</v>
      </c>
      <c r="F92" s="174" t="s">
        <v>392</v>
      </c>
      <c r="G92" s="174" t="s">
        <v>393</v>
      </c>
      <c r="H92" s="174" t="s">
        <v>394</v>
      </c>
      <c r="I92" s="175" t="s">
        <v>395</v>
      </c>
      <c r="J92" s="174" t="s">
        <v>333</v>
      </c>
      <c r="K92" s="176" t="s">
        <v>396</v>
      </c>
      <c r="L92" s="177"/>
      <c r="M92" s="77" t="s">
        <v>397</v>
      </c>
      <c r="N92" s="78" t="s">
        <v>49</v>
      </c>
      <c r="O92" s="78" t="s">
        <v>398</v>
      </c>
      <c r="P92" s="78" t="s">
        <v>399</v>
      </c>
      <c r="Q92" s="78" t="s">
        <v>400</v>
      </c>
      <c r="R92" s="78" t="s">
        <v>401</v>
      </c>
      <c r="S92" s="78" t="s">
        <v>402</v>
      </c>
      <c r="T92" s="79" t="s">
        <v>403</v>
      </c>
    </row>
    <row r="93" spans="2:65" s="1" customFormat="1" ht="29.25" customHeight="1" x14ac:dyDescent="0.35">
      <c r="B93" s="37"/>
      <c r="C93" s="83" t="s">
        <v>338</v>
      </c>
      <c r="D93" s="59"/>
      <c r="E93" s="59"/>
      <c r="F93" s="59"/>
      <c r="G93" s="59"/>
      <c r="H93" s="59"/>
      <c r="I93" s="167"/>
      <c r="J93" s="178">
        <f>BK93</f>
        <v>0</v>
      </c>
      <c r="K93" s="59"/>
      <c r="L93" s="57"/>
      <c r="M93" s="80"/>
      <c r="N93" s="81"/>
      <c r="O93" s="81"/>
      <c r="P93" s="179">
        <f>P94</f>
        <v>0</v>
      </c>
      <c r="Q93" s="81"/>
      <c r="R93" s="179">
        <f>R94</f>
        <v>0</v>
      </c>
      <c r="S93" s="81"/>
      <c r="T93" s="180">
        <f>T94</f>
        <v>0</v>
      </c>
      <c r="AT93" s="19" t="s">
        <v>78</v>
      </c>
      <c r="AU93" s="19" t="s">
        <v>339</v>
      </c>
      <c r="BK93" s="181">
        <f>BK94</f>
        <v>0</v>
      </c>
    </row>
    <row r="94" spans="2:65" s="11" customFormat="1" ht="37.35" customHeight="1" x14ac:dyDescent="0.35">
      <c r="B94" s="182"/>
      <c r="C94" s="183"/>
      <c r="D94" s="184" t="s">
        <v>78</v>
      </c>
      <c r="E94" s="185" t="s">
        <v>3011</v>
      </c>
      <c r="F94" s="185" t="s">
        <v>147</v>
      </c>
      <c r="G94" s="183"/>
      <c r="H94" s="183"/>
      <c r="I94" s="186"/>
      <c r="J94" s="187">
        <f>BK94</f>
        <v>0</v>
      </c>
      <c r="K94" s="183"/>
      <c r="L94" s="188"/>
      <c r="M94" s="189"/>
      <c r="N94" s="190"/>
      <c r="O94" s="190"/>
      <c r="P94" s="191">
        <f>P95+P98+P105+P111</f>
        <v>0</v>
      </c>
      <c r="Q94" s="190"/>
      <c r="R94" s="191">
        <f>R95+R98+R105+R111</f>
        <v>0</v>
      </c>
      <c r="S94" s="190"/>
      <c r="T94" s="192">
        <f>T95+T98+T105+T111</f>
        <v>0</v>
      </c>
      <c r="AR94" s="193" t="s">
        <v>94</v>
      </c>
      <c r="AT94" s="194" t="s">
        <v>78</v>
      </c>
      <c r="AU94" s="194" t="s">
        <v>79</v>
      </c>
      <c r="AY94" s="193" t="s">
        <v>406</v>
      </c>
      <c r="BK94" s="195">
        <f>BK95+BK98+BK105+BK111</f>
        <v>0</v>
      </c>
    </row>
    <row r="95" spans="2:65" s="11" customFormat="1" ht="19.899999999999999" customHeight="1" x14ac:dyDescent="0.3">
      <c r="B95" s="182"/>
      <c r="C95" s="183"/>
      <c r="D95" s="198" t="s">
        <v>78</v>
      </c>
      <c r="E95" s="199" t="s">
        <v>3012</v>
      </c>
      <c r="F95" s="199" t="s">
        <v>3013</v>
      </c>
      <c r="G95" s="183"/>
      <c r="H95" s="183"/>
      <c r="I95" s="186"/>
      <c r="J95" s="200">
        <f>BK95</f>
        <v>0</v>
      </c>
      <c r="K95" s="183"/>
      <c r="L95" s="188"/>
      <c r="M95" s="189"/>
      <c r="N95" s="190"/>
      <c r="O95" s="190"/>
      <c r="P95" s="191">
        <f>SUM(P96:P97)</f>
        <v>0</v>
      </c>
      <c r="Q95" s="190"/>
      <c r="R95" s="191">
        <f>SUM(R96:R97)</f>
        <v>0</v>
      </c>
      <c r="S95" s="190"/>
      <c r="T95" s="192">
        <f>SUM(T96:T97)</f>
        <v>0</v>
      </c>
      <c r="AR95" s="193" t="s">
        <v>94</v>
      </c>
      <c r="AT95" s="194" t="s">
        <v>78</v>
      </c>
      <c r="AU95" s="194" t="s">
        <v>23</v>
      </c>
      <c r="AY95" s="193" t="s">
        <v>406</v>
      </c>
      <c r="BK95" s="195">
        <f>SUM(BK96:BK97)</f>
        <v>0</v>
      </c>
    </row>
    <row r="96" spans="2:65" s="1" customFormat="1" ht="44.25" customHeight="1" x14ac:dyDescent="0.3">
      <c r="B96" s="37"/>
      <c r="C96" s="268" t="s">
        <v>23</v>
      </c>
      <c r="D96" s="268" t="s">
        <v>533</v>
      </c>
      <c r="E96" s="269" t="s">
        <v>23</v>
      </c>
      <c r="F96" s="270" t="s">
        <v>6388</v>
      </c>
      <c r="G96" s="271" t="s">
        <v>1363</v>
      </c>
      <c r="H96" s="272">
        <v>1</v>
      </c>
      <c r="I96" s="273"/>
      <c r="J96" s="274">
        <f>ROUND(I96*H96,2)</f>
        <v>0</v>
      </c>
      <c r="K96" s="270" t="s">
        <v>36</v>
      </c>
      <c r="L96" s="275"/>
      <c r="M96" s="276" t="s">
        <v>36</v>
      </c>
      <c r="N96" s="277" t="s">
        <v>50</v>
      </c>
      <c r="O96" s="38"/>
      <c r="P96" s="210">
        <f>O96*H96</f>
        <v>0</v>
      </c>
      <c r="Q96" s="210">
        <v>0</v>
      </c>
      <c r="R96" s="210">
        <f>Q96*H96</f>
        <v>0</v>
      </c>
      <c r="S96" s="210">
        <v>0</v>
      </c>
      <c r="T96" s="211">
        <f>S96*H96</f>
        <v>0</v>
      </c>
      <c r="AR96" s="19" t="s">
        <v>1919</v>
      </c>
      <c r="AT96" s="19" t="s">
        <v>533</v>
      </c>
      <c r="AU96" s="19" t="s">
        <v>87</v>
      </c>
      <c r="AY96" s="19" t="s">
        <v>406</v>
      </c>
      <c r="BE96" s="212">
        <f>IF(N96="základní",J96,0)</f>
        <v>0</v>
      </c>
      <c r="BF96" s="212">
        <f>IF(N96="snížená",J96,0)</f>
        <v>0</v>
      </c>
      <c r="BG96" s="212">
        <f>IF(N96="zákl. přenesená",J96,0)</f>
        <v>0</v>
      </c>
      <c r="BH96" s="212">
        <f>IF(N96="sníž. přenesená",J96,0)</f>
        <v>0</v>
      </c>
      <c r="BI96" s="212">
        <f>IF(N96="nulová",J96,0)</f>
        <v>0</v>
      </c>
      <c r="BJ96" s="19" t="s">
        <v>23</v>
      </c>
      <c r="BK96" s="212">
        <f>ROUND(I96*H96,2)</f>
        <v>0</v>
      </c>
      <c r="BL96" s="19" t="s">
        <v>723</v>
      </c>
      <c r="BM96" s="19" t="s">
        <v>6389</v>
      </c>
    </row>
    <row r="97" spans="2:65" s="1" customFormat="1" ht="22.5" customHeight="1" x14ac:dyDescent="0.3">
      <c r="B97" s="37"/>
      <c r="C97" s="268" t="s">
        <v>87</v>
      </c>
      <c r="D97" s="268" t="s">
        <v>533</v>
      </c>
      <c r="E97" s="269" t="s">
        <v>87</v>
      </c>
      <c r="F97" s="270" t="s">
        <v>6390</v>
      </c>
      <c r="G97" s="271" t="s">
        <v>1363</v>
      </c>
      <c r="H97" s="272">
        <v>1</v>
      </c>
      <c r="I97" s="273"/>
      <c r="J97" s="274">
        <f>ROUND(I97*H97,2)</f>
        <v>0</v>
      </c>
      <c r="K97" s="270" t="s">
        <v>36</v>
      </c>
      <c r="L97" s="275"/>
      <c r="M97" s="276" t="s">
        <v>36</v>
      </c>
      <c r="N97" s="277" t="s">
        <v>50</v>
      </c>
      <c r="O97" s="38"/>
      <c r="P97" s="210">
        <f>O97*H97</f>
        <v>0</v>
      </c>
      <c r="Q97" s="210">
        <v>0</v>
      </c>
      <c r="R97" s="210">
        <f>Q97*H97</f>
        <v>0</v>
      </c>
      <c r="S97" s="210">
        <v>0</v>
      </c>
      <c r="T97" s="211">
        <f>S97*H97</f>
        <v>0</v>
      </c>
      <c r="AR97" s="19" t="s">
        <v>1919</v>
      </c>
      <c r="AT97" s="19" t="s">
        <v>533</v>
      </c>
      <c r="AU97" s="19" t="s">
        <v>87</v>
      </c>
      <c r="AY97" s="19" t="s">
        <v>406</v>
      </c>
      <c r="BE97" s="212">
        <f>IF(N97="základní",J97,0)</f>
        <v>0</v>
      </c>
      <c r="BF97" s="212">
        <f>IF(N97="snížená",J97,0)</f>
        <v>0</v>
      </c>
      <c r="BG97" s="212">
        <f>IF(N97="zákl. přenesená",J97,0)</f>
        <v>0</v>
      </c>
      <c r="BH97" s="212">
        <f>IF(N97="sníž. přenesená",J97,0)</f>
        <v>0</v>
      </c>
      <c r="BI97" s="212">
        <f>IF(N97="nulová",J97,0)</f>
        <v>0</v>
      </c>
      <c r="BJ97" s="19" t="s">
        <v>23</v>
      </c>
      <c r="BK97" s="212">
        <f>ROUND(I97*H97,2)</f>
        <v>0</v>
      </c>
      <c r="BL97" s="19" t="s">
        <v>723</v>
      </c>
      <c r="BM97" s="19" t="s">
        <v>6391</v>
      </c>
    </row>
    <row r="98" spans="2:65" s="11" customFormat="1" ht="29.85" customHeight="1" x14ac:dyDescent="0.3">
      <c r="B98" s="182"/>
      <c r="C98" s="183"/>
      <c r="D98" s="198" t="s">
        <v>78</v>
      </c>
      <c r="E98" s="199" t="s">
        <v>3022</v>
      </c>
      <c r="F98" s="199" t="s">
        <v>3023</v>
      </c>
      <c r="G98" s="183"/>
      <c r="H98" s="183"/>
      <c r="I98" s="186"/>
      <c r="J98" s="200">
        <f>BK98</f>
        <v>0</v>
      </c>
      <c r="K98" s="183"/>
      <c r="L98" s="188"/>
      <c r="M98" s="189"/>
      <c r="N98" s="190"/>
      <c r="O98" s="190"/>
      <c r="P98" s="191">
        <f>SUM(P99:P104)</f>
        <v>0</v>
      </c>
      <c r="Q98" s="190"/>
      <c r="R98" s="191">
        <f>SUM(R99:R104)</f>
        <v>0</v>
      </c>
      <c r="S98" s="190"/>
      <c r="T98" s="192">
        <f>SUM(T99:T104)</f>
        <v>0</v>
      </c>
      <c r="AR98" s="193" t="s">
        <v>94</v>
      </c>
      <c r="AT98" s="194" t="s">
        <v>78</v>
      </c>
      <c r="AU98" s="194" t="s">
        <v>23</v>
      </c>
      <c r="AY98" s="193" t="s">
        <v>406</v>
      </c>
      <c r="BK98" s="195">
        <f>SUM(BK99:BK104)</f>
        <v>0</v>
      </c>
    </row>
    <row r="99" spans="2:65" s="1" customFormat="1" ht="22.5" customHeight="1" x14ac:dyDescent="0.3">
      <c r="B99" s="37"/>
      <c r="C99" s="268" t="s">
        <v>94</v>
      </c>
      <c r="D99" s="268" t="s">
        <v>533</v>
      </c>
      <c r="E99" s="269" t="s">
        <v>94</v>
      </c>
      <c r="F99" s="270" t="s">
        <v>6392</v>
      </c>
      <c r="G99" s="271" t="s">
        <v>596</v>
      </c>
      <c r="H99" s="272">
        <v>25</v>
      </c>
      <c r="I99" s="273"/>
      <c r="J99" s="274">
        <f t="shared" ref="J99:J104" si="0">ROUND(I99*H99,2)</f>
        <v>0</v>
      </c>
      <c r="K99" s="270" t="s">
        <v>36</v>
      </c>
      <c r="L99" s="275"/>
      <c r="M99" s="276" t="s">
        <v>36</v>
      </c>
      <c r="N99" s="277" t="s">
        <v>50</v>
      </c>
      <c r="O99" s="38"/>
      <c r="P99" s="210">
        <f t="shared" ref="P99:P104" si="1">O99*H99</f>
        <v>0</v>
      </c>
      <c r="Q99" s="210">
        <v>0</v>
      </c>
      <c r="R99" s="210">
        <f t="shared" ref="R99:R104" si="2">Q99*H99</f>
        <v>0</v>
      </c>
      <c r="S99" s="210">
        <v>0</v>
      </c>
      <c r="T99" s="211">
        <f t="shared" ref="T99:T104" si="3">S99*H99</f>
        <v>0</v>
      </c>
      <c r="AR99" s="19" t="s">
        <v>1919</v>
      </c>
      <c r="AT99" s="19" t="s">
        <v>533</v>
      </c>
      <c r="AU99" s="19" t="s">
        <v>87</v>
      </c>
      <c r="AY99" s="19" t="s">
        <v>406</v>
      </c>
      <c r="BE99" s="212">
        <f t="shared" ref="BE99:BE104" si="4">IF(N99="základní",J99,0)</f>
        <v>0</v>
      </c>
      <c r="BF99" s="212">
        <f t="shared" ref="BF99:BF104" si="5">IF(N99="snížená",J99,0)</f>
        <v>0</v>
      </c>
      <c r="BG99" s="212">
        <f t="shared" ref="BG99:BG104" si="6">IF(N99="zákl. přenesená",J99,0)</f>
        <v>0</v>
      </c>
      <c r="BH99" s="212">
        <f t="shared" ref="BH99:BH104" si="7">IF(N99="sníž. přenesená",J99,0)</f>
        <v>0</v>
      </c>
      <c r="BI99" s="212">
        <f t="shared" ref="BI99:BI104" si="8">IF(N99="nulová",J99,0)</f>
        <v>0</v>
      </c>
      <c r="BJ99" s="19" t="s">
        <v>23</v>
      </c>
      <c r="BK99" s="212">
        <f t="shared" ref="BK99:BK104" si="9">ROUND(I99*H99,2)</f>
        <v>0</v>
      </c>
      <c r="BL99" s="19" t="s">
        <v>723</v>
      </c>
      <c r="BM99" s="19" t="s">
        <v>6393</v>
      </c>
    </row>
    <row r="100" spans="2:65" s="1" customFormat="1" ht="22.5" customHeight="1" x14ac:dyDescent="0.3">
      <c r="B100" s="37"/>
      <c r="C100" s="268" t="s">
        <v>415</v>
      </c>
      <c r="D100" s="268" t="s">
        <v>533</v>
      </c>
      <c r="E100" s="269" t="s">
        <v>415</v>
      </c>
      <c r="F100" s="270" t="s">
        <v>3030</v>
      </c>
      <c r="G100" s="271" t="s">
        <v>596</v>
      </c>
      <c r="H100" s="272">
        <v>25</v>
      </c>
      <c r="I100" s="273"/>
      <c r="J100" s="274">
        <f t="shared" si="0"/>
        <v>0</v>
      </c>
      <c r="K100" s="270" t="s">
        <v>36</v>
      </c>
      <c r="L100" s="275"/>
      <c r="M100" s="276" t="s">
        <v>36</v>
      </c>
      <c r="N100" s="277" t="s">
        <v>50</v>
      </c>
      <c r="O100" s="38"/>
      <c r="P100" s="210">
        <f t="shared" si="1"/>
        <v>0</v>
      </c>
      <c r="Q100" s="210">
        <v>0</v>
      </c>
      <c r="R100" s="210">
        <f t="shared" si="2"/>
        <v>0</v>
      </c>
      <c r="S100" s="210">
        <v>0</v>
      </c>
      <c r="T100" s="211">
        <f t="shared" si="3"/>
        <v>0</v>
      </c>
      <c r="AR100" s="19" t="s">
        <v>1919</v>
      </c>
      <c r="AT100" s="19" t="s">
        <v>533</v>
      </c>
      <c r="AU100" s="19" t="s">
        <v>87</v>
      </c>
      <c r="AY100" s="19" t="s">
        <v>406</v>
      </c>
      <c r="BE100" s="212">
        <f t="shared" si="4"/>
        <v>0</v>
      </c>
      <c r="BF100" s="212">
        <f t="shared" si="5"/>
        <v>0</v>
      </c>
      <c r="BG100" s="212">
        <f t="shared" si="6"/>
        <v>0</v>
      </c>
      <c r="BH100" s="212">
        <f t="shared" si="7"/>
        <v>0</v>
      </c>
      <c r="BI100" s="212">
        <f t="shared" si="8"/>
        <v>0</v>
      </c>
      <c r="BJ100" s="19" t="s">
        <v>23</v>
      </c>
      <c r="BK100" s="212">
        <f t="shared" si="9"/>
        <v>0</v>
      </c>
      <c r="BL100" s="19" t="s">
        <v>723</v>
      </c>
      <c r="BM100" s="19" t="s">
        <v>6394</v>
      </c>
    </row>
    <row r="101" spans="2:65" s="1" customFormat="1" ht="22.5" customHeight="1" x14ac:dyDescent="0.3">
      <c r="B101" s="37"/>
      <c r="C101" s="268" t="s">
        <v>440</v>
      </c>
      <c r="D101" s="268" t="s">
        <v>533</v>
      </c>
      <c r="E101" s="269" t="s">
        <v>440</v>
      </c>
      <c r="F101" s="270" t="s">
        <v>3032</v>
      </c>
      <c r="G101" s="271" t="s">
        <v>596</v>
      </c>
      <c r="H101" s="272">
        <v>25</v>
      </c>
      <c r="I101" s="273"/>
      <c r="J101" s="274">
        <f t="shared" si="0"/>
        <v>0</v>
      </c>
      <c r="K101" s="270" t="s">
        <v>36</v>
      </c>
      <c r="L101" s="275"/>
      <c r="M101" s="276" t="s">
        <v>36</v>
      </c>
      <c r="N101" s="277" t="s">
        <v>50</v>
      </c>
      <c r="O101" s="38"/>
      <c r="P101" s="210">
        <f t="shared" si="1"/>
        <v>0</v>
      </c>
      <c r="Q101" s="210">
        <v>0</v>
      </c>
      <c r="R101" s="210">
        <f t="shared" si="2"/>
        <v>0</v>
      </c>
      <c r="S101" s="210">
        <v>0</v>
      </c>
      <c r="T101" s="211">
        <f t="shared" si="3"/>
        <v>0</v>
      </c>
      <c r="AR101" s="19" t="s">
        <v>1919</v>
      </c>
      <c r="AT101" s="19" t="s">
        <v>533</v>
      </c>
      <c r="AU101" s="19" t="s">
        <v>87</v>
      </c>
      <c r="AY101" s="19" t="s">
        <v>406</v>
      </c>
      <c r="BE101" s="212">
        <f t="shared" si="4"/>
        <v>0</v>
      </c>
      <c r="BF101" s="212">
        <f t="shared" si="5"/>
        <v>0</v>
      </c>
      <c r="BG101" s="212">
        <f t="shared" si="6"/>
        <v>0</v>
      </c>
      <c r="BH101" s="212">
        <f t="shared" si="7"/>
        <v>0</v>
      </c>
      <c r="BI101" s="212">
        <f t="shared" si="8"/>
        <v>0</v>
      </c>
      <c r="BJ101" s="19" t="s">
        <v>23</v>
      </c>
      <c r="BK101" s="212">
        <f t="shared" si="9"/>
        <v>0</v>
      </c>
      <c r="BL101" s="19" t="s">
        <v>723</v>
      </c>
      <c r="BM101" s="19" t="s">
        <v>6395</v>
      </c>
    </row>
    <row r="102" spans="2:65" s="1" customFormat="1" ht="22.5" customHeight="1" x14ac:dyDescent="0.3">
      <c r="B102" s="37"/>
      <c r="C102" s="268" t="s">
        <v>446</v>
      </c>
      <c r="D102" s="268" t="s">
        <v>533</v>
      </c>
      <c r="E102" s="269" t="s">
        <v>446</v>
      </c>
      <c r="F102" s="270" t="s">
        <v>3034</v>
      </c>
      <c r="G102" s="271" t="s">
        <v>596</v>
      </c>
      <c r="H102" s="272">
        <v>25</v>
      </c>
      <c r="I102" s="273"/>
      <c r="J102" s="274">
        <f t="shared" si="0"/>
        <v>0</v>
      </c>
      <c r="K102" s="270" t="s">
        <v>36</v>
      </c>
      <c r="L102" s="275"/>
      <c r="M102" s="276" t="s">
        <v>36</v>
      </c>
      <c r="N102" s="277" t="s">
        <v>50</v>
      </c>
      <c r="O102" s="38"/>
      <c r="P102" s="210">
        <f t="shared" si="1"/>
        <v>0</v>
      </c>
      <c r="Q102" s="210">
        <v>0</v>
      </c>
      <c r="R102" s="210">
        <f t="shared" si="2"/>
        <v>0</v>
      </c>
      <c r="S102" s="210">
        <v>0</v>
      </c>
      <c r="T102" s="211">
        <f t="shared" si="3"/>
        <v>0</v>
      </c>
      <c r="AR102" s="19" t="s">
        <v>1919</v>
      </c>
      <c r="AT102" s="19" t="s">
        <v>533</v>
      </c>
      <c r="AU102" s="19" t="s">
        <v>87</v>
      </c>
      <c r="AY102" s="19" t="s">
        <v>406</v>
      </c>
      <c r="BE102" s="212">
        <f t="shared" si="4"/>
        <v>0</v>
      </c>
      <c r="BF102" s="212">
        <f t="shared" si="5"/>
        <v>0</v>
      </c>
      <c r="BG102" s="212">
        <f t="shared" si="6"/>
        <v>0</v>
      </c>
      <c r="BH102" s="212">
        <f t="shared" si="7"/>
        <v>0</v>
      </c>
      <c r="BI102" s="212">
        <f t="shared" si="8"/>
        <v>0</v>
      </c>
      <c r="BJ102" s="19" t="s">
        <v>23</v>
      </c>
      <c r="BK102" s="212">
        <f t="shared" si="9"/>
        <v>0</v>
      </c>
      <c r="BL102" s="19" t="s">
        <v>723</v>
      </c>
      <c r="BM102" s="19" t="s">
        <v>6396</v>
      </c>
    </row>
    <row r="103" spans="2:65" s="1" customFormat="1" ht="22.5" customHeight="1" x14ac:dyDescent="0.3">
      <c r="B103" s="37"/>
      <c r="C103" s="268" t="s">
        <v>452</v>
      </c>
      <c r="D103" s="268" t="s">
        <v>533</v>
      </c>
      <c r="E103" s="269" t="s">
        <v>452</v>
      </c>
      <c r="F103" s="270" t="s">
        <v>3036</v>
      </c>
      <c r="G103" s="271" t="s">
        <v>3037</v>
      </c>
      <c r="H103" s="272">
        <v>1</v>
      </c>
      <c r="I103" s="273"/>
      <c r="J103" s="274">
        <f t="shared" si="0"/>
        <v>0</v>
      </c>
      <c r="K103" s="270" t="s">
        <v>36</v>
      </c>
      <c r="L103" s="275"/>
      <c r="M103" s="276" t="s">
        <v>36</v>
      </c>
      <c r="N103" s="277" t="s">
        <v>50</v>
      </c>
      <c r="O103" s="38"/>
      <c r="P103" s="210">
        <f t="shared" si="1"/>
        <v>0</v>
      </c>
      <c r="Q103" s="210">
        <v>0</v>
      </c>
      <c r="R103" s="210">
        <f t="shared" si="2"/>
        <v>0</v>
      </c>
      <c r="S103" s="210">
        <v>0</v>
      </c>
      <c r="T103" s="211">
        <f t="shared" si="3"/>
        <v>0</v>
      </c>
      <c r="AR103" s="19" t="s">
        <v>1919</v>
      </c>
      <c r="AT103" s="19" t="s">
        <v>533</v>
      </c>
      <c r="AU103" s="19" t="s">
        <v>87</v>
      </c>
      <c r="AY103" s="19" t="s">
        <v>406</v>
      </c>
      <c r="BE103" s="212">
        <f t="shared" si="4"/>
        <v>0</v>
      </c>
      <c r="BF103" s="212">
        <f t="shared" si="5"/>
        <v>0</v>
      </c>
      <c r="BG103" s="212">
        <f t="shared" si="6"/>
        <v>0</v>
      </c>
      <c r="BH103" s="212">
        <f t="shared" si="7"/>
        <v>0</v>
      </c>
      <c r="BI103" s="212">
        <f t="shared" si="8"/>
        <v>0</v>
      </c>
      <c r="BJ103" s="19" t="s">
        <v>23</v>
      </c>
      <c r="BK103" s="212">
        <f t="shared" si="9"/>
        <v>0</v>
      </c>
      <c r="BL103" s="19" t="s">
        <v>723</v>
      </c>
      <c r="BM103" s="19" t="s">
        <v>6397</v>
      </c>
    </row>
    <row r="104" spans="2:65" s="1" customFormat="1" ht="22.5" customHeight="1" x14ac:dyDescent="0.3">
      <c r="B104" s="37"/>
      <c r="C104" s="268" t="s">
        <v>457</v>
      </c>
      <c r="D104" s="268" t="s">
        <v>533</v>
      </c>
      <c r="E104" s="269" t="s">
        <v>457</v>
      </c>
      <c r="F104" s="270" t="s">
        <v>3039</v>
      </c>
      <c r="G104" s="271" t="s">
        <v>3040</v>
      </c>
      <c r="H104" s="272">
        <v>1</v>
      </c>
      <c r="I104" s="273"/>
      <c r="J104" s="274">
        <f t="shared" si="0"/>
        <v>0</v>
      </c>
      <c r="K104" s="270" t="s">
        <v>36</v>
      </c>
      <c r="L104" s="275"/>
      <c r="M104" s="276" t="s">
        <v>36</v>
      </c>
      <c r="N104" s="277" t="s">
        <v>50</v>
      </c>
      <c r="O104" s="38"/>
      <c r="P104" s="210">
        <f t="shared" si="1"/>
        <v>0</v>
      </c>
      <c r="Q104" s="210">
        <v>0</v>
      </c>
      <c r="R104" s="210">
        <f t="shared" si="2"/>
        <v>0</v>
      </c>
      <c r="S104" s="210">
        <v>0</v>
      </c>
      <c r="T104" s="211">
        <f t="shared" si="3"/>
        <v>0</v>
      </c>
      <c r="AR104" s="19" t="s">
        <v>1919</v>
      </c>
      <c r="AT104" s="19" t="s">
        <v>533</v>
      </c>
      <c r="AU104" s="19" t="s">
        <v>87</v>
      </c>
      <c r="AY104" s="19" t="s">
        <v>406</v>
      </c>
      <c r="BE104" s="212">
        <f t="shared" si="4"/>
        <v>0</v>
      </c>
      <c r="BF104" s="212">
        <f t="shared" si="5"/>
        <v>0</v>
      </c>
      <c r="BG104" s="212">
        <f t="shared" si="6"/>
        <v>0</v>
      </c>
      <c r="BH104" s="212">
        <f t="shared" si="7"/>
        <v>0</v>
      </c>
      <c r="BI104" s="212">
        <f t="shared" si="8"/>
        <v>0</v>
      </c>
      <c r="BJ104" s="19" t="s">
        <v>23</v>
      </c>
      <c r="BK104" s="212">
        <f t="shared" si="9"/>
        <v>0</v>
      </c>
      <c r="BL104" s="19" t="s">
        <v>723</v>
      </c>
      <c r="BM104" s="19" t="s">
        <v>6398</v>
      </c>
    </row>
    <row r="105" spans="2:65" s="11" customFormat="1" ht="29.85" customHeight="1" x14ac:dyDescent="0.3">
      <c r="B105" s="182"/>
      <c r="C105" s="183"/>
      <c r="D105" s="198" t="s">
        <v>78</v>
      </c>
      <c r="E105" s="199" t="s">
        <v>3042</v>
      </c>
      <c r="F105" s="199" t="s">
        <v>3043</v>
      </c>
      <c r="G105" s="183"/>
      <c r="H105" s="183"/>
      <c r="I105" s="186"/>
      <c r="J105" s="200">
        <f>BK105</f>
        <v>0</v>
      </c>
      <c r="K105" s="183"/>
      <c r="L105" s="188"/>
      <c r="M105" s="189"/>
      <c r="N105" s="190"/>
      <c r="O105" s="190"/>
      <c r="P105" s="191">
        <f>SUM(P106:P110)</f>
        <v>0</v>
      </c>
      <c r="Q105" s="190"/>
      <c r="R105" s="191">
        <f>SUM(R106:R110)</f>
        <v>0</v>
      </c>
      <c r="S105" s="190"/>
      <c r="T105" s="192">
        <f>SUM(T106:T110)</f>
        <v>0</v>
      </c>
      <c r="AR105" s="193" t="s">
        <v>94</v>
      </c>
      <c r="AT105" s="194" t="s">
        <v>78</v>
      </c>
      <c r="AU105" s="194" t="s">
        <v>23</v>
      </c>
      <c r="AY105" s="193" t="s">
        <v>406</v>
      </c>
      <c r="BK105" s="195">
        <f>SUM(BK106:BK110)</f>
        <v>0</v>
      </c>
    </row>
    <row r="106" spans="2:65" s="1" customFormat="1" ht="22.5" customHeight="1" x14ac:dyDescent="0.3">
      <c r="B106" s="37"/>
      <c r="C106" s="201" t="s">
        <v>463</v>
      </c>
      <c r="D106" s="201" t="s">
        <v>410</v>
      </c>
      <c r="E106" s="202" t="s">
        <v>463</v>
      </c>
      <c r="F106" s="203" t="s">
        <v>3044</v>
      </c>
      <c r="G106" s="204" t="s">
        <v>3037</v>
      </c>
      <c r="H106" s="205">
        <v>1</v>
      </c>
      <c r="I106" s="206"/>
      <c r="J106" s="207">
        <f>ROUND(I106*H106,2)</f>
        <v>0</v>
      </c>
      <c r="K106" s="203" t="s">
        <v>36</v>
      </c>
      <c r="L106" s="57"/>
      <c r="M106" s="208" t="s">
        <v>36</v>
      </c>
      <c r="N106" s="209" t="s">
        <v>50</v>
      </c>
      <c r="O106" s="38"/>
      <c r="P106" s="210">
        <f>O106*H106</f>
        <v>0</v>
      </c>
      <c r="Q106" s="210">
        <v>0</v>
      </c>
      <c r="R106" s="210">
        <f>Q106*H106</f>
        <v>0</v>
      </c>
      <c r="S106" s="210">
        <v>0</v>
      </c>
      <c r="T106" s="211">
        <f>S106*H106</f>
        <v>0</v>
      </c>
      <c r="AR106" s="19" t="s">
        <v>723</v>
      </c>
      <c r="AT106" s="19" t="s">
        <v>410</v>
      </c>
      <c r="AU106" s="19" t="s">
        <v>87</v>
      </c>
      <c r="AY106" s="19" t="s">
        <v>406</v>
      </c>
      <c r="BE106" s="212">
        <f>IF(N106="základní",J106,0)</f>
        <v>0</v>
      </c>
      <c r="BF106" s="212">
        <f>IF(N106="snížená",J106,0)</f>
        <v>0</v>
      </c>
      <c r="BG106" s="212">
        <f>IF(N106="zákl. přenesená",J106,0)</f>
        <v>0</v>
      </c>
      <c r="BH106" s="212">
        <f>IF(N106="sníž. přenesená",J106,0)</f>
        <v>0</v>
      </c>
      <c r="BI106" s="212">
        <f>IF(N106="nulová",J106,0)</f>
        <v>0</v>
      </c>
      <c r="BJ106" s="19" t="s">
        <v>23</v>
      </c>
      <c r="BK106" s="212">
        <f>ROUND(I106*H106,2)</f>
        <v>0</v>
      </c>
      <c r="BL106" s="19" t="s">
        <v>723</v>
      </c>
      <c r="BM106" s="19" t="s">
        <v>6399</v>
      </c>
    </row>
    <row r="107" spans="2:65" s="1" customFormat="1" ht="22.5" customHeight="1" x14ac:dyDescent="0.3">
      <c r="B107" s="37"/>
      <c r="C107" s="201" t="s">
        <v>28</v>
      </c>
      <c r="D107" s="201" t="s">
        <v>410</v>
      </c>
      <c r="E107" s="202" t="s">
        <v>28</v>
      </c>
      <c r="F107" s="203" t="s">
        <v>3046</v>
      </c>
      <c r="G107" s="204" t="s">
        <v>3037</v>
      </c>
      <c r="H107" s="205">
        <v>1</v>
      </c>
      <c r="I107" s="206"/>
      <c r="J107" s="207">
        <f>ROUND(I107*H107,2)</f>
        <v>0</v>
      </c>
      <c r="K107" s="203" t="s">
        <v>36</v>
      </c>
      <c r="L107" s="57"/>
      <c r="M107" s="208" t="s">
        <v>36</v>
      </c>
      <c r="N107" s="209" t="s">
        <v>50</v>
      </c>
      <c r="O107" s="38"/>
      <c r="P107" s="210">
        <f>O107*H107</f>
        <v>0</v>
      </c>
      <c r="Q107" s="210">
        <v>0</v>
      </c>
      <c r="R107" s="210">
        <f>Q107*H107</f>
        <v>0</v>
      </c>
      <c r="S107" s="210">
        <v>0</v>
      </c>
      <c r="T107" s="211">
        <f>S107*H107</f>
        <v>0</v>
      </c>
      <c r="AR107" s="19" t="s">
        <v>723</v>
      </c>
      <c r="AT107" s="19" t="s">
        <v>410</v>
      </c>
      <c r="AU107" s="19" t="s">
        <v>87</v>
      </c>
      <c r="AY107" s="19" t="s">
        <v>406</v>
      </c>
      <c r="BE107" s="212">
        <f>IF(N107="základní",J107,0)</f>
        <v>0</v>
      </c>
      <c r="BF107" s="212">
        <f>IF(N107="snížená",J107,0)</f>
        <v>0</v>
      </c>
      <c r="BG107" s="212">
        <f>IF(N107="zákl. přenesená",J107,0)</f>
        <v>0</v>
      </c>
      <c r="BH107" s="212">
        <f>IF(N107="sníž. přenesená",J107,0)</f>
        <v>0</v>
      </c>
      <c r="BI107" s="212">
        <f>IF(N107="nulová",J107,0)</f>
        <v>0</v>
      </c>
      <c r="BJ107" s="19" t="s">
        <v>23</v>
      </c>
      <c r="BK107" s="212">
        <f>ROUND(I107*H107,2)</f>
        <v>0</v>
      </c>
      <c r="BL107" s="19" t="s">
        <v>723</v>
      </c>
      <c r="BM107" s="19" t="s">
        <v>6400</v>
      </c>
    </row>
    <row r="108" spans="2:65" s="1" customFormat="1" ht="22.5" customHeight="1" x14ac:dyDescent="0.3">
      <c r="B108" s="37"/>
      <c r="C108" s="201" t="s">
        <v>408</v>
      </c>
      <c r="D108" s="201" t="s">
        <v>410</v>
      </c>
      <c r="E108" s="202" t="s">
        <v>408</v>
      </c>
      <c r="F108" s="203" t="s">
        <v>3048</v>
      </c>
      <c r="G108" s="204" t="s">
        <v>3037</v>
      </c>
      <c r="H108" s="205">
        <v>1</v>
      </c>
      <c r="I108" s="206"/>
      <c r="J108" s="207">
        <f>ROUND(I108*H108,2)</f>
        <v>0</v>
      </c>
      <c r="K108" s="203" t="s">
        <v>36</v>
      </c>
      <c r="L108" s="57"/>
      <c r="M108" s="208" t="s">
        <v>36</v>
      </c>
      <c r="N108" s="209" t="s">
        <v>50</v>
      </c>
      <c r="O108" s="38"/>
      <c r="P108" s="210">
        <f>O108*H108</f>
        <v>0</v>
      </c>
      <c r="Q108" s="210">
        <v>0</v>
      </c>
      <c r="R108" s="210">
        <f>Q108*H108</f>
        <v>0</v>
      </c>
      <c r="S108" s="210">
        <v>0</v>
      </c>
      <c r="T108" s="211">
        <f>S108*H108</f>
        <v>0</v>
      </c>
      <c r="AR108" s="19" t="s">
        <v>723</v>
      </c>
      <c r="AT108" s="19" t="s">
        <v>410</v>
      </c>
      <c r="AU108" s="19" t="s">
        <v>87</v>
      </c>
      <c r="AY108" s="19" t="s">
        <v>406</v>
      </c>
      <c r="BE108" s="212">
        <f>IF(N108="základní",J108,0)</f>
        <v>0</v>
      </c>
      <c r="BF108" s="212">
        <f>IF(N108="snížená",J108,0)</f>
        <v>0</v>
      </c>
      <c r="BG108" s="212">
        <f>IF(N108="zákl. přenesená",J108,0)</f>
        <v>0</v>
      </c>
      <c r="BH108" s="212">
        <f>IF(N108="sníž. přenesená",J108,0)</f>
        <v>0</v>
      </c>
      <c r="BI108" s="212">
        <f>IF(N108="nulová",J108,0)</f>
        <v>0</v>
      </c>
      <c r="BJ108" s="19" t="s">
        <v>23</v>
      </c>
      <c r="BK108" s="212">
        <f>ROUND(I108*H108,2)</f>
        <v>0</v>
      </c>
      <c r="BL108" s="19" t="s">
        <v>723</v>
      </c>
      <c r="BM108" s="19" t="s">
        <v>6401</v>
      </c>
    </row>
    <row r="109" spans="2:65" s="1" customFormat="1" ht="22.5" customHeight="1" x14ac:dyDescent="0.3">
      <c r="B109" s="37"/>
      <c r="C109" s="201" t="s">
        <v>476</v>
      </c>
      <c r="D109" s="201" t="s">
        <v>410</v>
      </c>
      <c r="E109" s="202" t="s">
        <v>476</v>
      </c>
      <c r="F109" s="203" t="s">
        <v>3050</v>
      </c>
      <c r="G109" s="204" t="s">
        <v>3037</v>
      </c>
      <c r="H109" s="205">
        <v>1</v>
      </c>
      <c r="I109" s="206"/>
      <c r="J109" s="207">
        <f>ROUND(I109*H109,2)</f>
        <v>0</v>
      </c>
      <c r="K109" s="203" t="s">
        <v>36</v>
      </c>
      <c r="L109" s="57"/>
      <c r="M109" s="208" t="s">
        <v>36</v>
      </c>
      <c r="N109" s="209" t="s">
        <v>50</v>
      </c>
      <c r="O109" s="38"/>
      <c r="P109" s="210">
        <f>O109*H109</f>
        <v>0</v>
      </c>
      <c r="Q109" s="210">
        <v>0</v>
      </c>
      <c r="R109" s="210">
        <f>Q109*H109</f>
        <v>0</v>
      </c>
      <c r="S109" s="210">
        <v>0</v>
      </c>
      <c r="T109" s="211">
        <f>S109*H109</f>
        <v>0</v>
      </c>
      <c r="AR109" s="19" t="s">
        <v>723</v>
      </c>
      <c r="AT109" s="19" t="s">
        <v>410</v>
      </c>
      <c r="AU109" s="19" t="s">
        <v>87</v>
      </c>
      <c r="AY109" s="19" t="s">
        <v>406</v>
      </c>
      <c r="BE109" s="212">
        <f>IF(N109="základní",J109,0)</f>
        <v>0</v>
      </c>
      <c r="BF109" s="212">
        <f>IF(N109="snížená",J109,0)</f>
        <v>0</v>
      </c>
      <c r="BG109" s="212">
        <f>IF(N109="zákl. přenesená",J109,0)</f>
        <v>0</v>
      </c>
      <c r="BH109" s="212">
        <f>IF(N109="sníž. přenesená",J109,0)</f>
        <v>0</v>
      </c>
      <c r="BI109" s="212">
        <f>IF(N109="nulová",J109,0)</f>
        <v>0</v>
      </c>
      <c r="BJ109" s="19" t="s">
        <v>23</v>
      </c>
      <c r="BK109" s="212">
        <f>ROUND(I109*H109,2)</f>
        <v>0</v>
      </c>
      <c r="BL109" s="19" t="s">
        <v>723</v>
      </c>
      <c r="BM109" s="19" t="s">
        <v>6402</v>
      </c>
    </row>
    <row r="110" spans="2:65" s="1" customFormat="1" ht="22.5" customHeight="1" x14ac:dyDescent="0.3">
      <c r="B110" s="37"/>
      <c r="C110" s="201" t="s">
        <v>314</v>
      </c>
      <c r="D110" s="201" t="s">
        <v>410</v>
      </c>
      <c r="E110" s="202" t="s">
        <v>314</v>
      </c>
      <c r="F110" s="203" t="s">
        <v>3052</v>
      </c>
      <c r="G110" s="204" t="s">
        <v>3037</v>
      </c>
      <c r="H110" s="205">
        <v>1</v>
      </c>
      <c r="I110" s="206"/>
      <c r="J110" s="207">
        <f>ROUND(I110*H110,2)</f>
        <v>0</v>
      </c>
      <c r="K110" s="203" t="s">
        <v>36</v>
      </c>
      <c r="L110" s="57"/>
      <c r="M110" s="208" t="s">
        <v>36</v>
      </c>
      <c r="N110" s="209" t="s">
        <v>50</v>
      </c>
      <c r="O110" s="38"/>
      <c r="P110" s="210">
        <f>O110*H110</f>
        <v>0</v>
      </c>
      <c r="Q110" s="210">
        <v>0</v>
      </c>
      <c r="R110" s="210">
        <f>Q110*H110</f>
        <v>0</v>
      </c>
      <c r="S110" s="210">
        <v>0</v>
      </c>
      <c r="T110" s="211">
        <f>S110*H110</f>
        <v>0</v>
      </c>
      <c r="AR110" s="19" t="s">
        <v>723</v>
      </c>
      <c r="AT110" s="19" t="s">
        <v>410</v>
      </c>
      <c r="AU110" s="19" t="s">
        <v>87</v>
      </c>
      <c r="AY110" s="19" t="s">
        <v>406</v>
      </c>
      <c r="BE110" s="212">
        <f>IF(N110="základní",J110,0)</f>
        <v>0</v>
      </c>
      <c r="BF110" s="212">
        <f>IF(N110="snížená",J110,0)</f>
        <v>0</v>
      </c>
      <c r="BG110" s="212">
        <f>IF(N110="zákl. přenesená",J110,0)</f>
        <v>0</v>
      </c>
      <c r="BH110" s="212">
        <f>IF(N110="sníž. přenesená",J110,0)</f>
        <v>0</v>
      </c>
      <c r="BI110" s="212">
        <f>IF(N110="nulová",J110,0)</f>
        <v>0</v>
      </c>
      <c r="BJ110" s="19" t="s">
        <v>23</v>
      </c>
      <c r="BK110" s="212">
        <f>ROUND(I110*H110,2)</f>
        <v>0</v>
      </c>
      <c r="BL110" s="19" t="s">
        <v>723</v>
      </c>
      <c r="BM110" s="19" t="s">
        <v>6403</v>
      </c>
    </row>
    <row r="111" spans="2:65" s="11" customFormat="1" ht="29.85" customHeight="1" x14ac:dyDescent="0.3">
      <c r="B111" s="182"/>
      <c r="C111" s="183"/>
      <c r="D111" s="198" t="s">
        <v>78</v>
      </c>
      <c r="E111" s="199" t="s">
        <v>3054</v>
      </c>
      <c r="F111" s="199" t="s">
        <v>407</v>
      </c>
      <c r="G111" s="183"/>
      <c r="H111" s="183"/>
      <c r="I111" s="186"/>
      <c r="J111" s="200">
        <f>BK111</f>
        <v>0</v>
      </c>
      <c r="K111" s="183"/>
      <c r="L111" s="188"/>
      <c r="M111" s="189"/>
      <c r="N111" s="190"/>
      <c r="O111" s="190"/>
      <c r="P111" s="191">
        <f>SUM(P112:P114)</f>
        <v>0</v>
      </c>
      <c r="Q111" s="190"/>
      <c r="R111" s="191">
        <f>SUM(R112:R114)</f>
        <v>0</v>
      </c>
      <c r="S111" s="190"/>
      <c r="T111" s="192">
        <f>SUM(T112:T114)</f>
        <v>0</v>
      </c>
      <c r="AR111" s="193" t="s">
        <v>94</v>
      </c>
      <c r="AT111" s="194" t="s">
        <v>78</v>
      </c>
      <c r="AU111" s="194" t="s">
        <v>23</v>
      </c>
      <c r="AY111" s="193" t="s">
        <v>406</v>
      </c>
      <c r="BK111" s="195">
        <f>SUM(BK112:BK114)</f>
        <v>0</v>
      </c>
    </row>
    <row r="112" spans="2:65" s="1" customFormat="1" ht="22.5" customHeight="1" x14ac:dyDescent="0.3">
      <c r="B112" s="37"/>
      <c r="C112" s="201" t="s">
        <v>484</v>
      </c>
      <c r="D112" s="201" t="s">
        <v>410</v>
      </c>
      <c r="E112" s="202" t="s">
        <v>484</v>
      </c>
      <c r="F112" s="203" t="s">
        <v>3055</v>
      </c>
      <c r="G112" s="204" t="s">
        <v>3037</v>
      </c>
      <c r="H112" s="205">
        <v>1</v>
      </c>
      <c r="I112" s="206"/>
      <c r="J112" s="207">
        <f>ROUND(I112*H112,2)</f>
        <v>0</v>
      </c>
      <c r="K112" s="203" t="s">
        <v>36</v>
      </c>
      <c r="L112" s="57"/>
      <c r="M112" s="208" t="s">
        <v>36</v>
      </c>
      <c r="N112" s="209" t="s">
        <v>50</v>
      </c>
      <c r="O112" s="38"/>
      <c r="P112" s="210">
        <f>O112*H112</f>
        <v>0</v>
      </c>
      <c r="Q112" s="210">
        <v>0</v>
      </c>
      <c r="R112" s="210">
        <f>Q112*H112</f>
        <v>0</v>
      </c>
      <c r="S112" s="210">
        <v>0</v>
      </c>
      <c r="T112" s="211">
        <f>S112*H112</f>
        <v>0</v>
      </c>
      <c r="AR112" s="19" t="s">
        <v>723</v>
      </c>
      <c r="AT112" s="19" t="s">
        <v>410</v>
      </c>
      <c r="AU112" s="19" t="s">
        <v>87</v>
      </c>
      <c r="AY112" s="19" t="s">
        <v>406</v>
      </c>
      <c r="BE112" s="212">
        <f>IF(N112="základní",J112,0)</f>
        <v>0</v>
      </c>
      <c r="BF112" s="212">
        <f>IF(N112="snížená",J112,0)</f>
        <v>0</v>
      </c>
      <c r="BG112" s="212">
        <f>IF(N112="zákl. přenesená",J112,0)</f>
        <v>0</v>
      </c>
      <c r="BH112" s="212">
        <f>IF(N112="sníž. přenesená",J112,0)</f>
        <v>0</v>
      </c>
      <c r="BI112" s="212">
        <f>IF(N112="nulová",J112,0)</f>
        <v>0</v>
      </c>
      <c r="BJ112" s="19" t="s">
        <v>23</v>
      </c>
      <c r="BK112" s="212">
        <f>ROUND(I112*H112,2)</f>
        <v>0</v>
      </c>
      <c r="BL112" s="19" t="s">
        <v>723</v>
      </c>
      <c r="BM112" s="19" t="s">
        <v>6404</v>
      </c>
    </row>
    <row r="113" spans="2:65" s="1" customFormat="1" ht="44.25" customHeight="1" x14ac:dyDescent="0.3">
      <c r="B113" s="37"/>
      <c r="C113" s="201" t="s">
        <v>8</v>
      </c>
      <c r="D113" s="201" t="s">
        <v>410</v>
      </c>
      <c r="E113" s="202" t="s">
        <v>8</v>
      </c>
      <c r="F113" s="203" t="s">
        <v>3057</v>
      </c>
      <c r="G113" s="204" t="s">
        <v>596</v>
      </c>
      <c r="H113" s="205">
        <v>20</v>
      </c>
      <c r="I113" s="206"/>
      <c r="J113" s="207">
        <f>ROUND(I113*H113,2)</f>
        <v>0</v>
      </c>
      <c r="K113" s="203" t="s">
        <v>36</v>
      </c>
      <c r="L113" s="57"/>
      <c r="M113" s="208" t="s">
        <v>36</v>
      </c>
      <c r="N113" s="209" t="s">
        <v>50</v>
      </c>
      <c r="O113" s="38"/>
      <c r="P113" s="210">
        <f>O113*H113</f>
        <v>0</v>
      </c>
      <c r="Q113" s="210">
        <v>0</v>
      </c>
      <c r="R113" s="210">
        <f>Q113*H113</f>
        <v>0</v>
      </c>
      <c r="S113" s="210">
        <v>0</v>
      </c>
      <c r="T113" s="211">
        <f>S113*H113</f>
        <v>0</v>
      </c>
      <c r="AR113" s="19" t="s">
        <v>723</v>
      </c>
      <c r="AT113" s="19" t="s">
        <v>410</v>
      </c>
      <c r="AU113" s="19" t="s">
        <v>87</v>
      </c>
      <c r="AY113" s="19" t="s">
        <v>406</v>
      </c>
      <c r="BE113" s="212">
        <f>IF(N113="základní",J113,0)</f>
        <v>0</v>
      </c>
      <c r="BF113" s="212">
        <f>IF(N113="snížená",J113,0)</f>
        <v>0</v>
      </c>
      <c r="BG113" s="212">
        <f>IF(N113="zákl. přenesená",J113,0)</f>
        <v>0</v>
      </c>
      <c r="BH113" s="212">
        <f>IF(N113="sníž. přenesená",J113,0)</f>
        <v>0</v>
      </c>
      <c r="BI113" s="212">
        <f>IF(N113="nulová",J113,0)</f>
        <v>0</v>
      </c>
      <c r="BJ113" s="19" t="s">
        <v>23</v>
      </c>
      <c r="BK113" s="212">
        <f>ROUND(I113*H113,2)</f>
        <v>0</v>
      </c>
      <c r="BL113" s="19" t="s">
        <v>723</v>
      </c>
      <c r="BM113" s="19" t="s">
        <v>6405</v>
      </c>
    </row>
    <row r="114" spans="2:65" s="1" customFormat="1" ht="22.5" customHeight="1" x14ac:dyDescent="0.3">
      <c r="B114" s="37"/>
      <c r="C114" s="201" t="s">
        <v>493</v>
      </c>
      <c r="D114" s="201" t="s">
        <v>410</v>
      </c>
      <c r="E114" s="202" t="s">
        <v>493</v>
      </c>
      <c r="F114" s="203" t="s">
        <v>3059</v>
      </c>
      <c r="G114" s="204" t="s">
        <v>3037</v>
      </c>
      <c r="H114" s="205">
        <v>1</v>
      </c>
      <c r="I114" s="206"/>
      <c r="J114" s="207">
        <f>ROUND(I114*H114,2)</f>
        <v>0</v>
      </c>
      <c r="K114" s="203" t="s">
        <v>36</v>
      </c>
      <c r="L114" s="57"/>
      <c r="M114" s="208" t="s">
        <v>36</v>
      </c>
      <c r="N114" s="281" t="s">
        <v>50</v>
      </c>
      <c r="O114" s="282"/>
      <c r="P114" s="283">
        <f>O114*H114</f>
        <v>0</v>
      </c>
      <c r="Q114" s="283">
        <v>0</v>
      </c>
      <c r="R114" s="283">
        <f>Q114*H114</f>
        <v>0</v>
      </c>
      <c r="S114" s="283">
        <v>0</v>
      </c>
      <c r="T114" s="284">
        <f>S114*H114</f>
        <v>0</v>
      </c>
      <c r="AR114" s="19" t="s">
        <v>723</v>
      </c>
      <c r="AT114" s="19" t="s">
        <v>410</v>
      </c>
      <c r="AU114" s="19" t="s">
        <v>87</v>
      </c>
      <c r="AY114" s="19" t="s">
        <v>406</v>
      </c>
      <c r="BE114" s="212">
        <f>IF(N114="základní",J114,0)</f>
        <v>0</v>
      </c>
      <c r="BF114" s="212">
        <f>IF(N114="snížená",J114,0)</f>
        <v>0</v>
      </c>
      <c r="BG114" s="212">
        <f>IF(N114="zákl. přenesená",J114,0)</f>
        <v>0</v>
      </c>
      <c r="BH114" s="212">
        <f>IF(N114="sníž. přenesená",J114,0)</f>
        <v>0</v>
      </c>
      <c r="BI114" s="212">
        <f>IF(N114="nulová",J114,0)</f>
        <v>0</v>
      </c>
      <c r="BJ114" s="19" t="s">
        <v>23</v>
      </c>
      <c r="BK114" s="212">
        <f>ROUND(I114*H114,2)</f>
        <v>0</v>
      </c>
      <c r="BL114" s="19" t="s">
        <v>723</v>
      </c>
      <c r="BM114" s="19" t="s">
        <v>6406</v>
      </c>
    </row>
    <row r="115" spans="2:65" s="1" customFormat="1" ht="6.95" customHeight="1" x14ac:dyDescent="0.3">
      <c r="B115" s="52"/>
      <c r="C115" s="53"/>
      <c r="D115" s="53"/>
      <c r="E115" s="53"/>
      <c r="F115" s="53"/>
      <c r="G115" s="53"/>
      <c r="H115" s="53"/>
      <c r="I115" s="141"/>
      <c r="J115" s="53"/>
      <c r="K115" s="53"/>
      <c r="L115" s="57"/>
    </row>
  </sheetData>
  <sheetProtection password="CC35" sheet="1" objects="1" scenarios="1" formatColumns="0" formatRows="0" sort="0" autoFilter="0"/>
  <autoFilter ref="C92:K92"/>
  <mergeCells count="15">
    <mergeCell ref="E83:H83"/>
    <mergeCell ref="E81:H81"/>
    <mergeCell ref="E85:H85"/>
    <mergeCell ref="G1:H1"/>
    <mergeCell ref="L2:V2"/>
    <mergeCell ref="E49:H49"/>
    <mergeCell ref="E53:H53"/>
    <mergeCell ref="E51:H51"/>
    <mergeCell ref="E55:H55"/>
    <mergeCell ref="E79:H79"/>
    <mergeCell ref="E7:H7"/>
    <mergeCell ref="E11:H11"/>
    <mergeCell ref="E9:H9"/>
    <mergeCell ref="E13:H13"/>
    <mergeCell ref="E28:H28"/>
  </mergeCells>
  <hyperlinks>
    <hyperlink ref="F1:G1" location="C2" tooltip="Krycí list soupisu" display="1) Krycí list soupisu"/>
    <hyperlink ref="G1:H1" location="C62" tooltip="Rekapitulace" display="2) Rekapitulace"/>
    <hyperlink ref="J1" location="C92" tooltip="Soupis prací" display="3) Soupis prací"/>
    <hyperlink ref="L1:V1" location="'Rekapitulace stavby'!C2" tooltip="Rekapitulace stavby" display="Rekapitulace stavby"/>
  </hyperlinks>
  <printOptions horizontalCentered="1"/>
  <pageMargins left="0.59055118110236227" right="0.59055118110236227" top="0.59055118110236227" bottom="0.59055118110236227" header="0" footer="0"/>
  <pageSetup paperSize="9" fitToHeight="100" orientation="landscape" r:id="rId1"/>
  <headerFooter>
    <oddFooter>&amp;CStrana &amp;P z &amp;N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BR486"/>
  <sheetViews>
    <sheetView showGridLines="0" workbookViewId="0">
      <pane ySplit="1" topLeftCell="A2" activePane="bottomLeft" state="frozen"/>
      <selection pane="bottomLeft"/>
    </sheetView>
  </sheetViews>
  <sheetFormatPr defaultRowHeight="13.5" x14ac:dyDescent="0.3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15" customWidth="1"/>
    <col min="10" max="10" width="23.5" customWidth="1"/>
    <col min="11" max="11" width="15.5" customWidth="1"/>
    <col min="13" max="18" width="9.33203125" hidden="1"/>
    <col min="19" max="19" width="8.1640625" hidden="1" customWidth="1"/>
    <col min="20" max="20" width="29.6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 x14ac:dyDescent="0.3">
      <c r="A1" s="17"/>
      <c r="B1" s="294"/>
      <c r="C1" s="294"/>
      <c r="D1" s="293" t="s">
        <v>1</v>
      </c>
      <c r="E1" s="294"/>
      <c r="F1" s="295" t="s">
        <v>8574</v>
      </c>
      <c r="G1" s="427" t="s">
        <v>8575</v>
      </c>
      <c r="H1" s="427"/>
      <c r="I1" s="300"/>
      <c r="J1" s="295" t="s">
        <v>8576</v>
      </c>
      <c r="K1" s="293" t="s">
        <v>213</v>
      </c>
      <c r="L1" s="295" t="s">
        <v>8577</v>
      </c>
      <c r="M1" s="295"/>
      <c r="N1" s="295"/>
      <c r="O1" s="295"/>
      <c r="P1" s="295"/>
      <c r="Q1" s="295"/>
      <c r="R1" s="295"/>
      <c r="S1" s="295"/>
      <c r="T1" s="295"/>
      <c r="U1" s="291"/>
      <c r="V1" s="291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</row>
    <row r="2" spans="1:70" ht="36.950000000000003" customHeight="1" x14ac:dyDescent="0.3">
      <c r="L2" s="385"/>
      <c r="M2" s="385"/>
      <c r="N2" s="385"/>
      <c r="O2" s="385"/>
      <c r="P2" s="385"/>
      <c r="Q2" s="385"/>
      <c r="R2" s="385"/>
      <c r="S2" s="385"/>
      <c r="T2" s="385"/>
      <c r="U2" s="385"/>
      <c r="V2" s="385"/>
      <c r="AT2" s="19" t="s">
        <v>161</v>
      </c>
      <c r="AZ2" s="116" t="s">
        <v>3061</v>
      </c>
      <c r="BA2" s="116" t="s">
        <v>36</v>
      </c>
      <c r="BB2" s="116" t="s">
        <v>36</v>
      </c>
      <c r="BC2" s="116" t="s">
        <v>6407</v>
      </c>
      <c r="BD2" s="116" t="s">
        <v>87</v>
      </c>
    </row>
    <row r="3" spans="1:70" ht="6.95" customHeight="1" x14ac:dyDescent="0.3">
      <c r="B3" s="20"/>
      <c r="C3" s="21"/>
      <c r="D3" s="21"/>
      <c r="E3" s="21"/>
      <c r="F3" s="21"/>
      <c r="G3" s="21"/>
      <c r="H3" s="21"/>
      <c r="I3" s="117"/>
      <c r="J3" s="21"/>
      <c r="K3" s="22"/>
      <c r="AT3" s="19" t="s">
        <v>87</v>
      </c>
      <c r="AZ3" s="116" t="s">
        <v>6408</v>
      </c>
      <c r="BA3" s="116" t="s">
        <v>36</v>
      </c>
      <c r="BB3" s="116" t="s">
        <v>36</v>
      </c>
      <c r="BC3" s="116" t="s">
        <v>6409</v>
      </c>
      <c r="BD3" s="116" t="s">
        <v>87</v>
      </c>
    </row>
    <row r="4" spans="1:70" ht="36.950000000000003" customHeight="1" x14ac:dyDescent="0.3">
      <c r="B4" s="23"/>
      <c r="C4" s="24"/>
      <c r="D4" s="25" t="s">
        <v>218</v>
      </c>
      <c r="E4" s="24"/>
      <c r="F4" s="24"/>
      <c r="G4" s="24"/>
      <c r="H4" s="24"/>
      <c r="I4" s="118"/>
      <c r="J4" s="24"/>
      <c r="K4" s="26"/>
      <c r="M4" s="27" t="s">
        <v>10</v>
      </c>
      <c r="AT4" s="19" t="s">
        <v>4</v>
      </c>
      <c r="AZ4" s="116" t="s">
        <v>6410</v>
      </c>
      <c r="BA4" s="116" t="s">
        <v>36</v>
      </c>
      <c r="BB4" s="116" t="s">
        <v>36</v>
      </c>
      <c r="BC4" s="116" t="s">
        <v>6411</v>
      </c>
      <c r="BD4" s="116" t="s">
        <v>87</v>
      </c>
    </row>
    <row r="5" spans="1:70" ht="6.95" customHeight="1" x14ac:dyDescent="0.3">
      <c r="B5" s="23"/>
      <c r="C5" s="24"/>
      <c r="D5" s="24"/>
      <c r="E5" s="24"/>
      <c r="F5" s="24"/>
      <c r="G5" s="24"/>
      <c r="H5" s="24"/>
      <c r="I5" s="118"/>
      <c r="J5" s="24"/>
      <c r="K5" s="26"/>
      <c r="AZ5" s="116" t="s">
        <v>6412</v>
      </c>
      <c r="BA5" s="116" t="s">
        <v>36</v>
      </c>
      <c r="BB5" s="116" t="s">
        <v>36</v>
      </c>
      <c r="BC5" s="116" t="s">
        <v>6413</v>
      </c>
      <c r="BD5" s="116" t="s">
        <v>87</v>
      </c>
    </row>
    <row r="6" spans="1:70" ht="15" x14ac:dyDescent="0.3">
      <c r="B6" s="23"/>
      <c r="C6" s="24"/>
      <c r="D6" s="32" t="s">
        <v>16</v>
      </c>
      <c r="E6" s="24"/>
      <c r="F6" s="24"/>
      <c r="G6" s="24"/>
      <c r="H6" s="24"/>
      <c r="I6" s="118"/>
      <c r="J6" s="24"/>
      <c r="K6" s="26"/>
      <c r="AZ6" s="116" t="s">
        <v>6414</v>
      </c>
      <c r="BA6" s="116" t="s">
        <v>36</v>
      </c>
      <c r="BB6" s="116" t="s">
        <v>36</v>
      </c>
      <c r="BC6" s="116" t="s">
        <v>6415</v>
      </c>
      <c r="BD6" s="116" t="s">
        <v>87</v>
      </c>
    </row>
    <row r="7" spans="1:70" ht="22.5" customHeight="1" x14ac:dyDescent="0.3">
      <c r="B7" s="23"/>
      <c r="C7" s="24"/>
      <c r="D7" s="24"/>
      <c r="E7" s="428" t="str">
        <f>'Rekapitulace stavby'!K6</f>
        <v>ZLEPŠENÍ EKOLOGICKÉHO STAVU ŘEKY BEČVY V HRANICÍCH</v>
      </c>
      <c r="F7" s="414"/>
      <c r="G7" s="414"/>
      <c r="H7" s="414"/>
      <c r="I7" s="118"/>
      <c r="J7" s="24"/>
      <c r="K7" s="26"/>
      <c r="AZ7" s="116" t="s">
        <v>6416</v>
      </c>
      <c r="BA7" s="116" t="s">
        <v>36</v>
      </c>
      <c r="BB7" s="116" t="s">
        <v>36</v>
      </c>
      <c r="BC7" s="116" t="s">
        <v>6417</v>
      </c>
      <c r="BD7" s="116" t="s">
        <v>87</v>
      </c>
    </row>
    <row r="8" spans="1:70" ht="15" x14ac:dyDescent="0.3">
      <c r="B8" s="23"/>
      <c r="C8" s="24"/>
      <c r="D8" s="32" t="s">
        <v>226</v>
      </c>
      <c r="E8" s="24"/>
      <c r="F8" s="24"/>
      <c r="G8" s="24"/>
      <c r="H8" s="24"/>
      <c r="I8" s="118"/>
      <c r="J8" s="24"/>
      <c r="K8" s="26"/>
      <c r="AZ8" s="116" t="s">
        <v>253</v>
      </c>
      <c r="BA8" s="116" t="s">
        <v>36</v>
      </c>
      <c r="BB8" s="116" t="s">
        <v>36</v>
      </c>
      <c r="BC8" s="116" t="s">
        <v>6418</v>
      </c>
      <c r="BD8" s="116" t="s">
        <v>87</v>
      </c>
    </row>
    <row r="9" spans="1:70" ht="22.5" customHeight="1" x14ac:dyDescent="0.3">
      <c r="B9" s="23"/>
      <c r="C9" s="24"/>
      <c r="D9" s="24"/>
      <c r="E9" s="428" t="s">
        <v>229</v>
      </c>
      <c r="F9" s="414"/>
      <c r="G9" s="414"/>
      <c r="H9" s="414"/>
      <c r="I9" s="118"/>
      <c r="J9" s="24"/>
      <c r="K9" s="26"/>
      <c r="AZ9" s="116" t="s">
        <v>2872</v>
      </c>
      <c r="BA9" s="116" t="s">
        <v>36</v>
      </c>
      <c r="BB9" s="116" t="s">
        <v>36</v>
      </c>
      <c r="BC9" s="116" t="s">
        <v>6419</v>
      </c>
      <c r="BD9" s="116" t="s">
        <v>87</v>
      </c>
    </row>
    <row r="10" spans="1:70" ht="15" x14ac:dyDescent="0.3">
      <c r="B10" s="23"/>
      <c r="C10" s="24"/>
      <c r="D10" s="32" t="s">
        <v>232</v>
      </c>
      <c r="E10" s="24"/>
      <c r="F10" s="24"/>
      <c r="G10" s="24"/>
      <c r="H10" s="24"/>
      <c r="I10" s="118"/>
      <c r="J10" s="24"/>
      <c r="K10" s="26"/>
      <c r="AZ10" s="116" t="s">
        <v>261</v>
      </c>
      <c r="BA10" s="116" t="s">
        <v>36</v>
      </c>
      <c r="BB10" s="116" t="s">
        <v>36</v>
      </c>
      <c r="BC10" s="116" t="s">
        <v>6420</v>
      </c>
      <c r="BD10" s="116" t="s">
        <v>87</v>
      </c>
    </row>
    <row r="11" spans="1:70" s="1" customFormat="1" ht="22.5" customHeight="1" x14ac:dyDescent="0.3">
      <c r="B11" s="37"/>
      <c r="C11" s="38"/>
      <c r="D11" s="38"/>
      <c r="E11" s="429" t="s">
        <v>5031</v>
      </c>
      <c r="F11" s="405"/>
      <c r="G11" s="405"/>
      <c r="H11" s="405"/>
      <c r="I11" s="119"/>
      <c r="J11" s="38"/>
      <c r="K11" s="41"/>
      <c r="AZ11" s="116" t="s">
        <v>2877</v>
      </c>
      <c r="BA11" s="116" t="s">
        <v>36</v>
      </c>
      <c r="BB11" s="116" t="s">
        <v>36</v>
      </c>
      <c r="BC11" s="116" t="s">
        <v>6421</v>
      </c>
      <c r="BD11" s="116" t="s">
        <v>87</v>
      </c>
    </row>
    <row r="12" spans="1:70" s="1" customFormat="1" ht="15" x14ac:dyDescent="0.3">
      <c r="B12" s="37"/>
      <c r="C12" s="38"/>
      <c r="D12" s="32" t="s">
        <v>238</v>
      </c>
      <c r="E12" s="38"/>
      <c r="F12" s="38"/>
      <c r="G12" s="38"/>
      <c r="H12" s="38"/>
      <c r="I12" s="119"/>
      <c r="J12" s="38"/>
      <c r="K12" s="41"/>
      <c r="AZ12" s="116" t="s">
        <v>6422</v>
      </c>
      <c r="BA12" s="116" t="s">
        <v>36</v>
      </c>
      <c r="BB12" s="116" t="s">
        <v>36</v>
      </c>
      <c r="BC12" s="116" t="s">
        <v>6423</v>
      </c>
      <c r="BD12" s="116" t="s">
        <v>87</v>
      </c>
    </row>
    <row r="13" spans="1:70" s="1" customFormat="1" ht="36.950000000000003" customHeight="1" x14ac:dyDescent="0.3">
      <c r="B13" s="37"/>
      <c r="C13" s="38"/>
      <c r="D13" s="38"/>
      <c r="E13" s="430" t="s">
        <v>6424</v>
      </c>
      <c r="F13" s="405"/>
      <c r="G13" s="405"/>
      <c r="H13" s="405"/>
      <c r="I13" s="119"/>
      <c r="J13" s="38"/>
      <c r="K13" s="41"/>
      <c r="AZ13" s="116" t="s">
        <v>296</v>
      </c>
      <c r="BA13" s="116" t="s">
        <v>36</v>
      </c>
      <c r="BB13" s="116" t="s">
        <v>36</v>
      </c>
      <c r="BC13" s="116" t="s">
        <v>6425</v>
      </c>
      <c r="BD13" s="116" t="s">
        <v>87</v>
      </c>
    </row>
    <row r="14" spans="1:70" s="1" customFormat="1" x14ac:dyDescent="0.3">
      <c r="B14" s="37"/>
      <c r="C14" s="38"/>
      <c r="D14" s="38"/>
      <c r="E14" s="38"/>
      <c r="F14" s="38"/>
      <c r="G14" s="38"/>
      <c r="H14" s="38"/>
      <c r="I14" s="119"/>
      <c r="J14" s="38"/>
      <c r="K14" s="41"/>
      <c r="AZ14" s="116" t="s">
        <v>3080</v>
      </c>
      <c r="BA14" s="116" t="s">
        <v>36</v>
      </c>
      <c r="BB14" s="116" t="s">
        <v>36</v>
      </c>
      <c r="BC14" s="116" t="s">
        <v>6407</v>
      </c>
      <c r="BD14" s="116" t="s">
        <v>87</v>
      </c>
    </row>
    <row r="15" spans="1:70" s="1" customFormat="1" ht="14.45" customHeight="1" x14ac:dyDescent="0.3">
      <c r="B15" s="37"/>
      <c r="C15" s="38"/>
      <c r="D15" s="32" t="s">
        <v>19</v>
      </c>
      <c r="E15" s="38"/>
      <c r="F15" s="30" t="s">
        <v>99</v>
      </c>
      <c r="G15" s="38"/>
      <c r="H15" s="38"/>
      <c r="I15" s="120" t="s">
        <v>21</v>
      </c>
      <c r="J15" s="30" t="s">
        <v>36</v>
      </c>
      <c r="K15" s="41"/>
      <c r="AZ15" s="116" t="s">
        <v>3081</v>
      </c>
      <c r="BA15" s="116" t="s">
        <v>36</v>
      </c>
      <c r="BB15" s="116" t="s">
        <v>36</v>
      </c>
      <c r="BC15" s="116" t="s">
        <v>6407</v>
      </c>
      <c r="BD15" s="116" t="s">
        <v>87</v>
      </c>
    </row>
    <row r="16" spans="1:70" s="1" customFormat="1" ht="14.45" customHeight="1" x14ac:dyDescent="0.3">
      <c r="B16" s="37"/>
      <c r="C16" s="38"/>
      <c r="D16" s="32" t="s">
        <v>24</v>
      </c>
      <c r="E16" s="38"/>
      <c r="F16" s="30" t="s">
        <v>25</v>
      </c>
      <c r="G16" s="38"/>
      <c r="H16" s="38"/>
      <c r="I16" s="120" t="s">
        <v>26</v>
      </c>
      <c r="J16" s="121" t="str">
        <f>'Rekapitulace stavby'!AN8</f>
        <v>6.4.2016</v>
      </c>
      <c r="K16" s="41"/>
      <c r="AZ16" s="116" t="s">
        <v>3082</v>
      </c>
      <c r="BA16" s="116" t="s">
        <v>36</v>
      </c>
      <c r="BB16" s="116" t="s">
        <v>36</v>
      </c>
      <c r="BC16" s="116" t="s">
        <v>6426</v>
      </c>
      <c r="BD16" s="116" t="s">
        <v>87</v>
      </c>
    </row>
    <row r="17" spans="2:56" s="1" customFormat="1" ht="10.9" customHeight="1" x14ac:dyDescent="0.3">
      <c r="B17" s="37"/>
      <c r="C17" s="38"/>
      <c r="D17" s="38"/>
      <c r="E17" s="38"/>
      <c r="F17" s="38"/>
      <c r="G17" s="38"/>
      <c r="H17" s="38"/>
      <c r="I17" s="119"/>
      <c r="J17" s="38"/>
      <c r="K17" s="41"/>
      <c r="AZ17" s="116" t="s">
        <v>321</v>
      </c>
      <c r="BA17" s="116" t="s">
        <v>36</v>
      </c>
      <c r="BB17" s="116" t="s">
        <v>36</v>
      </c>
      <c r="BC17" s="116" t="s">
        <v>6427</v>
      </c>
      <c r="BD17" s="116" t="s">
        <v>87</v>
      </c>
    </row>
    <row r="18" spans="2:56" s="1" customFormat="1" ht="14.45" customHeight="1" x14ac:dyDescent="0.3">
      <c r="B18" s="37"/>
      <c r="C18" s="38"/>
      <c r="D18" s="32" t="s">
        <v>34</v>
      </c>
      <c r="E18" s="38"/>
      <c r="F18" s="38"/>
      <c r="G18" s="38"/>
      <c r="H18" s="38"/>
      <c r="I18" s="120" t="s">
        <v>35</v>
      </c>
      <c r="J18" s="30" t="s">
        <v>36</v>
      </c>
      <c r="K18" s="41"/>
      <c r="AZ18" s="116" t="s">
        <v>6428</v>
      </c>
      <c r="BA18" s="116" t="s">
        <v>36</v>
      </c>
      <c r="BB18" s="116" t="s">
        <v>36</v>
      </c>
      <c r="BC18" s="116" t="s">
        <v>6429</v>
      </c>
      <c r="BD18" s="116" t="s">
        <v>87</v>
      </c>
    </row>
    <row r="19" spans="2:56" s="1" customFormat="1" ht="18" customHeight="1" x14ac:dyDescent="0.3">
      <c r="B19" s="37"/>
      <c r="C19" s="38"/>
      <c r="D19" s="38"/>
      <c r="E19" s="30" t="s">
        <v>37</v>
      </c>
      <c r="F19" s="38"/>
      <c r="G19" s="38"/>
      <c r="H19" s="38"/>
      <c r="I19" s="120" t="s">
        <v>38</v>
      </c>
      <c r="J19" s="30" t="s">
        <v>36</v>
      </c>
      <c r="K19" s="41"/>
      <c r="AZ19" s="116" t="s">
        <v>2879</v>
      </c>
      <c r="BA19" s="116" t="s">
        <v>36</v>
      </c>
      <c r="BB19" s="116" t="s">
        <v>36</v>
      </c>
      <c r="BC19" s="116" t="s">
        <v>6430</v>
      </c>
      <c r="BD19" s="116" t="s">
        <v>87</v>
      </c>
    </row>
    <row r="20" spans="2:56" s="1" customFormat="1" ht="6.95" customHeight="1" x14ac:dyDescent="0.3">
      <c r="B20" s="37"/>
      <c r="C20" s="38"/>
      <c r="D20" s="38"/>
      <c r="E20" s="38"/>
      <c r="F20" s="38"/>
      <c r="G20" s="38"/>
      <c r="H20" s="38"/>
      <c r="I20" s="119"/>
      <c r="J20" s="38"/>
      <c r="K20" s="41"/>
      <c r="AZ20" s="116" t="s">
        <v>343</v>
      </c>
      <c r="BA20" s="116" t="s">
        <v>36</v>
      </c>
      <c r="BB20" s="116" t="s">
        <v>36</v>
      </c>
      <c r="BC20" s="116" t="s">
        <v>6431</v>
      </c>
      <c r="BD20" s="116" t="s">
        <v>87</v>
      </c>
    </row>
    <row r="21" spans="2:56" s="1" customFormat="1" ht="14.45" customHeight="1" x14ac:dyDescent="0.3">
      <c r="B21" s="37"/>
      <c r="C21" s="38"/>
      <c r="D21" s="32" t="s">
        <v>39</v>
      </c>
      <c r="E21" s="38"/>
      <c r="F21" s="38"/>
      <c r="G21" s="38"/>
      <c r="H21" s="38"/>
      <c r="I21" s="120" t="s">
        <v>35</v>
      </c>
      <c r="J21" s="30" t="str">
        <f>IF('Rekapitulace stavby'!AN13="Vyplň údaj","",IF('Rekapitulace stavby'!AN13="","",'Rekapitulace stavby'!AN13))</f>
        <v/>
      </c>
      <c r="K21" s="41"/>
      <c r="AZ21" s="116" t="s">
        <v>4743</v>
      </c>
      <c r="BA21" s="116" t="s">
        <v>36</v>
      </c>
      <c r="BB21" s="116" t="s">
        <v>36</v>
      </c>
      <c r="BC21" s="116" t="s">
        <v>6432</v>
      </c>
      <c r="BD21" s="116" t="s">
        <v>87</v>
      </c>
    </row>
    <row r="22" spans="2:56" s="1" customFormat="1" ht="18" customHeight="1" x14ac:dyDescent="0.3">
      <c r="B22" s="37"/>
      <c r="C22" s="38"/>
      <c r="D22" s="38"/>
      <c r="E22" s="30" t="str">
        <f>IF('Rekapitulace stavby'!E14="Vyplň údaj","",IF('Rekapitulace stavby'!E14="","",'Rekapitulace stavby'!E14))</f>
        <v/>
      </c>
      <c r="F22" s="38"/>
      <c r="G22" s="38"/>
      <c r="H22" s="38"/>
      <c r="I22" s="120" t="s">
        <v>38</v>
      </c>
      <c r="J22" s="30" t="str">
        <f>IF('Rekapitulace stavby'!AN14="Vyplň údaj","",IF('Rekapitulace stavby'!AN14="","",'Rekapitulace stavby'!AN14))</f>
        <v/>
      </c>
      <c r="K22" s="41"/>
      <c r="AZ22" s="116" t="s">
        <v>4745</v>
      </c>
      <c r="BA22" s="116" t="s">
        <v>36</v>
      </c>
      <c r="BB22" s="116" t="s">
        <v>36</v>
      </c>
      <c r="BC22" s="116" t="s">
        <v>6433</v>
      </c>
      <c r="BD22" s="116" t="s">
        <v>87</v>
      </c>
    </row>
    <row r="23" spans="2:56" s="1" customFormat="1" ht="6.95" customHeight="1" x14ac:dyDescent="0.3">
      <c r="B23" s="37"/>
      <c r="C23" s="38"/>
      <c r="D23" s="38"/>
      <c r="E23" s="38"/>
      <c r="F23" s="38"/>
      <c r="G23" s="38"/>
      <c r="H23" s="38"/>
      <c r="I23" s="119"/>
      <c r="J23" s="38"/>
      <c r="K23" s="41"/>
      <c r="AZ23" s="116" t="s">
        <v>3089</v>
      </c>
      <c r="BA23" s="116" t="s">
        <v>36</v>
      </c>
      <c r="BB23" s="116" t="s">
        <v>36</v>
      </c>
      <c r="BC23" s="116" t="s">
        <v>6434</v>
      </c>
      <c r="BD23" s="116" t="s">
        <v>87</v>
      </c>
    </row>
    <row r="24" spans="2:56" s="1" customFormat="1" ht="14.45" customHeight="1" x14ac:dyDescent="0.3">
      <c r="B24" s="37"/>
      <c r="C24" s="38"/>
      <c r="D24" s="32" t="s">
        <v>41</v>
      </c>
      <c r="E24" s="38"/>
      <c r="F24" s="38"/>
      <c r="G24" s="38"/>
      <c r="H24" s="38"/>
      <c r="I24" s="120" t="s">
        <v>35</v>
      </c>
      <c r="J24" s="30" t="s">
        <v>36</v>
      </c>
      <c r="K24" s="41"/>
      <c r="AZ24" s="116" t="s">
        <v>378</v>
      </c>
      <c r="BA24" s="116" t="s">
        <v>36</v>
      </c>
      <c r="BB24" s="116" t="s">
        <v>36</v>
      </c>
      <c r="BC24" s="116" t="s">
        <v>6435</v>
      </c>
      <c r="BD24" s="116" t="s">
        <v>87</v>
      </c>
    </row>
    <row r="25" spans="2:56" s="1" customFormat="1" ht="18" customHeight="1" x14ac:dyDescent="0.3">
      <c r="B25" s="37"/>
      <c r="C25" s="38"/>
      <c r="D25" s="38"/>
      <c r="E25" s="30" t="s">
        <v>42</v>
      </c>
      <c r="F25" s="38"/>
      <c r="G25" s="38"/>
      <c r="H25" s="38"/>
      <c r="I25" s="120" t="s">
        <v>38</v>
      </c>
      <c r="J25" s="30" t="s">
        <v>36</v>
      </c>
      <c r="K25" s="41"/>
    </row>
    <row r="26" spans="2:56" s="1" customFormat="1" ht="6.95" customHeight="1" x14ac:dyDescent="0.3">
      <c r="B26" s="37"/>
      <c r="C26" s="38"/>
      <c r="D26" s="38"/>
      <c r="E26" s="38"/>
      <c r="F26" s="38"/>
      <c r="G26" s="38"/>
      <c r="H26" s="38"/>
      <c r="I26" s="119"/>
      <c r="J26" s="38"/>
      <c r="K26" s="41"/>
    </row>
    <row r="27" spans="2:56" s="1" customFormat="1" ht="14.45" customHeight="1" x14ac:dyDescent="0.3">
      <c r="B27" s="37"/>
      <c r="C27" s="38"/>
      <c r="D27" s="32" t="s">
        <v>44</v>
      </c>
      <c r="E27" s="38"/>
      <c r="F27" s="38"/>
      <c r="G27" s="38"/>
      <c r="H27" s="38"/>
      <c r="I27" s="119"/>
      <c r="J27" s="38"/>
      <c r="K27" s="41"/>
    </row>
    <row r="28" spans="2:56" s="7" customFormat="1" ht="22.5" customHeight="1" x14ac:dyDescent="0.3">
      <c r="B28" s="122"/>
      <c r="C28" s="123"/>
      <c r="D28" s="123"/>
      <c r="E28" s="417" t="s">
        <v>36</v>
      </c>
      <c r="F28" s="431"/>
      <c r="G28" s="431"/>
      <c r="H28" s="431"/>
      <c r="I28" s="124"/>
      <c r="J28" s="123"/>
      <c r="K28" s="125"/>
    </row>
    <row r="29" spans="2:56" s="1" customFormat="1" ht="6.95" customHeight="1" x14ac:dyDescent="0.3">
      <c r="B29" s="37"/>
      <c r="C29" s="38"/>
      <c r="D29" s="38"/>
      <c r="E29" s="38"/>
      <c r="F29" s="38"/>
      <c r="G29" s="38"/>
      <c r="H29" s="38"/>
      <c r="I29" s="119"/>
      <c r="J29" s="38"/>
      <c r="K29" s="41"/>
    </row>
    <row r="30" spans="2:56" s="1" customFormat="1" ht="6.95" customHeight="1" x14ac:dyDescent="0.3">
      <c r="B30" s="37"/>
      <c r="C30" s="38"/>
      <c r="D30" s="81"/>
      <c r="E30" s="81"/>
      <c r="F30" s="81"/>
      <c r="G30" s="81"/>
      <c r="H30" s="81"/>
      <c r="I30" s="127"/>
      <c r="J30" s="81"/>
      <c r="K30" s="128"/>
    </row>
    <row r="31" spans="2:56" s="1" customFormat="1" ht="25.35" customHeight="1" x14ac:dyDescent="0.3">
      <c r="B31" s="37"/>
      <c r="C31" s="38"/>
      <c r="D31" s="129" t="s">
        <v>45</v>
      </c>
      <c r="E31" s="38"/>
      <c r="F31" s="38"/>
      <c r="G31" s="38"/>
      <c r="H31" s="38"/>
      <c r="I31" s="119"/>
      <c r="J31" s="130">
        <f>ROUND(J98,2)</f>
        <v>0</v>
      </c>
      <c r="K31" s="41"/>
    </row>
    <row r="32" spans="2:56" s="1" customFormat="1" ht="6.95" customHeight="1" x14ac:dyDescent="0.3">
      <c r="B32" s="37"/>
      <c r="C32" s="38"/>
      <c r="D32" s="81"/>
      <c r="E32" s="81"/>
      <c r="F32" s="81"/>
      <c r="G32" s="81"/>
      <c r="H32" s="81"/>
      <c r="I32" s="127"/>
      <c r="J32" s="81"/>
      <c r="K32" s="128"/>
    </row>
    <row r="33" spans="2:11" s="1" customFormat="1" ht="14.45" customHeight="1" x14ac:dyDescent="0.3">
      <c r="B33" s="37"/>
      <c r="C33" s="38"/>
      <c r="D33" s="38"/>
      <c r="E33" s="38"/>
      <c r="F33" s="42" t="s">
        <v>47</v>
      </c>
      <c r="G33" s="38"/>
      <c r="H33" s="38"/>
      <c r="I33" s="131" t="s">
        <v>46</v>
      </c>
      <c r="J33" s="42" t="s">
        <v>48</v>
      </c>
      <c r="K33" s="41"/>
    </row>
    <row r="34" spans="2:11" s="1" customFormat="1" ht="14.45" customHeight="1" x14ac:dyDescent="0.3">
      <c r="B34" s="37"/>
      <c r="C34" s="38"/>
      <c r="D34" s="45" t="s">
        <v>49</v>
      </c>
      <c r="E34" s="45" t="s">
        <v>50</v>
      </c>
      <c r="F34" s="132">
        <f>ROUND(SUM(BE98:BE485), 2)</f>
        <v>0</v>
      </c>
      <c r="G34" s="38"/>
      <c r="H34" s="38"/>
      <c r="I34" s="133">
        <v>0.21</v>
      </c>
      <c r="J34" s="132">
        <f>ROUND(ROUND((SUM(BE98:BE485)), 2)*I34, 2)</f>
        <v>0</v>
      </c>
      <c r="K34" s="41"/>
    </row>
    <row r="35" spans="2:11" s="1" customFormat="1" ht="14.45" customHeight="1" x14ac:dyDescent="0.3">
      <c r="B35" s="37"/>
      <c r="C35" s="38"/>
      <c r="D35" s="38"/>
      <c r="E35" s="45" t="s">
        <v>51</v>
      </c>
      <c r="F35" s="132">
        <f>ROUND(SUM(BF98:BF485), 2)</f>
        <v>0</v>
      </c>
      <c r="G35" s="38"/>
      <c r="H35" s="38"/>
      <c r="I35" s="133">
        <v>0.15</v>
      </c>
      <c r="J35" s="132">
        <f>ROUND(ROUND((SUM(BF98:BF485)), 2)*I35, 2)</f>
        <v>0</v>
      </c>
      <c r="K35" s="41"/>
    </row>
    <row r="36" spans="2:11" s="1" customFormat="1" ht="14.45" hidden="1" customHeight="1" x14ac:dyDescent="0.3">
      <c r="B36" s="37"/>
      <c r="C36" s="38"/>
      <c r="D36" s="38"/>
      <c r="E36" s="45" t="s">
        <v>52</v>
      </c>
      <c r="F36" s="132">
        <f>ROUND(SUM(BG98:BG485), 2)</f>
        <v>0</v>
      </c>
      <c r="G36" s="38"/>
      <c r="H36" s="38"/>
      <c r="I36" s="133">
        <v>0.21</v>
      </c>
      <c r="J36" s="132">
        <v>0</v>
      </c>
      <c r="K36" s="41"/>
    </row>
    <row r="37" spans="2:11" s="1" customFormat="1" ht="14.45" hidden="1" customHeight="1" x14ac:dyDescent="0.3">
      <c r="B37" s="37"/>
      <c r="C37" s="38"/>
      <c r="D37" s="38"/>
      <c r="E37" s="45" t="s">
        <v>53</v>
      </c>
      <c r="F37" s="132">
        <f>ROUND(SUM(BH98:BH485), 2)</f>
        <v>0</v>
      </c>
      <c r="G37" s="38"/>
      <c r="H37" s="38"/>
      <c r="I37" s="133">
        <v>0.15</v>
      </c>
      <c r="J37" s="132">
        <v>0</v>
      </c>
      <c r="K37" s="41"/>
    </row>
    <row r="38" spans="2:11" s="1" customFormat="1" ht="14.45" hidden="1" customHeight="1" x14ac:dyDescent="0.3">
      <c r="B38" s="37"/>
      <c r="C38" s="38"/>
      <c r="D38" s="38"/>
      <c r="E38" s="45" t="s">
        <v>54</v>
      </c>
      <c r="F38" s="132">
        <f>ROUND(SUM(BI98:BI485), 2)</f>
        <v>0</v>
      </c>
      <c r="G38" s="38"/>
      <c r="H38" s="38"/>
      <c r="I38" s="133">
        <v>0</v>
      </c>
      <c r="J38" s="132">
        <v>0</v>
      </c>
      <c r="K38" s="41"/>
    </row>
    <row r="39" spans="2:11" s="1" customFormat="1" ht="6.95" customHeight="1" x14ac:dyDescent="0.3">
      <c r="B39" s="37"/>
      <c r="C39" s="38"/>
      <c r="D39" s="38"/>
      <c r="E39" s="38"/>
      <c r="F39" s="38"/>
      <c r="G39" s="38"/>
      <c r="H39" s="38"/>
      <c r="I39" s="119"/>
      <c r="J39" s="38"/>
      <c r="K39" s="41"/>
    </row>
    <row r="40" spans="2:11" s="1" customFormat="1" ht="25.35" customHeight="1" x14ac:dyDescent="0.3">
      <c r="B40" s="37"/>
      <c r="C40" s="134"/>
      <c r="D40" s="135" t="s">
        <v>55</v>
      </c>
      <c r="E40" s="75"/>
      <c r="F40" s="75"/>
      <c r="G40" s="136" t="s">
        <v>56</v>
      </c>
      <c r="H40" s="137" t="s">
        <v>57</v>
      </c>
      <c r="I40" s="138"/>
      <c r="J40" s="139">
        <f>SUM(J31:J38)</f>
        <v>0</v>
      </c>
      <c r="K40" s="140"/>
    </row>
    <row r="41" spans="2:11" s="1" customFormat="1" ht="14.45" customHeight="1" x14ac:dyDescent="0.3">
      <c r="B41" s="52"/>
      <c r="C41" s="53"/>
      <c r="D41" s="53"/>
      <c r="E41" s="53"/>
      <c r="F41" s="53"/>
      <c r="G41" s="53"/>
      <c r="H41" s="53"/>
      <c r="I41" s="141"/>
      <c r="J41" s="53"/>
      <c r="K41" s="54"/>
    </row>
    <row r="45" spans="2:11" s="1" customFormat="1" ht="6.95" customHeight="1" x14ac:dyDescent="0.3">
      <c r="B45" s="142"/>
      <c r="C45" s="143"/>
      <c r="D45" s="143"/>
      <c r="E45" s="143"/>
      <c r="F45" s="143"/>
      <c r="G45" s="143"/>
      <c r="H45" s="143"/>
      <c r="I45" s="144"/>
      <c r="J45" s="143"/>
      <c r="K45" s="145"/>
    </row>
    <row r="46" spans="2:11" s="1" customFormat="1" ht="36.950000000000003" customHeight="1" x14ac:dyDescent="0.3">
      <c r="B46" s="37"/>
      <c r="C46" s="25" t="s">
        <v>305</v>
      </c>
      <c r="D46" s="38"/>
      <c r="E46" s="38"/>
      <c r="F46" s="38"/>
      <c r="G46" s="38"/>
      <c r="H46" s="38"/>
      <c r="I46" s="119"/>
      <c r="J46" s="38"/>
      <c r="K46" s="41"/>
    </row>
    <row r="47" spans="2:11" s="1" customFormat="1" ht="6.95" customHeight="1" x14ac:dyDescent="0.3">
      <c r="B47" s="37"/>
      <c r="C47" s="38"/>
      <c r="D47" s="38"/>
      <c r="E47" s="38"/>
      <c r="F47" s="38"/>
      <c r="G47" s="38"/>
      <c r="H47" s="38"/>
      <c r="I47" s="119"/>
      <c r="J47" s="38"/>
      <c r="K47" s="41"/>
    </row>
    <row r="48" spans="2:11" s="1" customFormat="1" ht="14.45" customHeight="1" x14ac:dyDescent="0.3">
      <c r="B48" s="37"/>
      <c r="C48" s="32" t="s">
        <v>16</v>
      </c>
      <c r="D48" s="38"/>
      <c r="E48" s="38"/>
      <c r="F48" s="38"/>
      <c r="G48" s="38"/>
      <c r="H48" s="38"/>
      <c r="I48" s="119"/>
      <c r="J48" s="38"/>
      <c r="K48" s="41"/>
    </row>
    <row r="49" spans="2:47" s="1" customFormat="1" ht="22.5" customHeight="1" x14ac:dyDescent="0.3">
      <c r="B49" s="37"/>
      <c r="C49" s="38"/>
      <c r="D49" s="38"/>
      <c r="E49" s="428" t="str">
        <f>E7</f>
        <v>ZLEPŠENÍ EKOLOGICKÉHO STAVU ŘEKY BEČVY V HRANICÍCH</v>
      </c>
      <c r="F49" s="405"/>
      <c r="G49" s="405"/>
      <c r="H49" s="405"/>
      <c r="I49" s="119"/>
      <c r="J49" s="38"/>
      <c r="K49" s="41"/>
    </row>
    <row r="50" spans="2:47" ht="15" x14ac:dyDescent="0.3">
      <c r="B50" s="23"/>
      <c r="C50" s="32" t="s">
        <v>226</v>
      </c>
      <c r="D50" s="24"/>
      <c r="E50" s="24"/>
      <c r="F50" s="24"/>
      <c r="G50" s="24"/>
      <c r="H50" s="24"/>
      <c r="I50" s="118"/>
      <c r="J50" s="24"/>
      <c r="K50" s="26"/>
    </row>
    <row r="51" spans="2:47" ht="22.5" customHeight="1" x14ac:dyDescent="0.3">
      <c r="B51" s="23"/>
      <c r="C51" s="24"/>
      <c r="D51" s="24"/>
      <c r="E51" s="428" t="s">
        <v>229</v>
      </c>
      <c r="F51" s="414"/>
      <c r="G51" s="414"/>
      <c r="H51" s="414"/>
      <c r="I51" s="118"/>
      <c r="J51" s="24"/>
      <c r="K51" s="26"/>
    </row>
    <row r="52" spans="2:47" ht="15" x14ac:dyDescent="0.3">
      <c r="B52" s="23"/>
      <c r="C52" s="32" t="s">
        <v>232</v>
      </c>
      <c r="D52" s="24"/>
      <c r="E52" s="24"/>
      <c r="F52" s="24"/>
      <c r="G52" s="24"/>
      <c r="H52" s="24"/>
      <c r="I52" s="118"/>
      <c r="J52" s="24"/>
      <c r="K52" s="26"/>
    </row>
    <row r="53" spans="2:47" s="1" customFormat="1" ht="22.5" customHeight="1" x14ac:dyDescent="0.3">
      <c r="B53" s="37"/>
      <c r="C53" s="38"/>
      <c r="D53" s="38"/>
      <c r="E53" s="429" t="s">
        <v>5031</v>
      </c>
      <c r="F53" s="405"/>
      <c r="G53" s="405"/>
      <c r="H53" s="405"/>
      <c r="I53" s="119"/>
      <c r="J53" s="38"/>
      <c r="K53" s="41"/>
    </row>
    <row r="54" spans="2:47" s="1" customFormat="1" ht="14.45" customHeight="1" x14ac:dyDescent="0.3">
      <c r="B54" s="37"/>
      <c r="C54" s="32" t="s">
        <v>238</v>
      </c>
      <c r="D54" s="38"/>
      <c r="E54" s="38"/>
      <c r="F54" s="38"/>
      <c r="G54" s="38"/>
      <c r="H54" s="38"/>
      <c r="I54" s="119"/>
      <c r="J54" s="38"/>
      <c r="K54" s="41"/>
    </row>
    <row r="55" spans="2:47" s="1" customFormat="1" ht="23.25" customHeight="1" x14ac:dyDescent="0.3">
      <c r="B55" s="37"/>
      <c r="C55" s="38"/>
      <c r="D55" s="38"/>
      <c r="E55" s="430" t="str">
        <f>E13</f>
        <v>SO 40.4 - Přeložka vodovodu DN250, DN300</v>
      </c>
      <c r="F55" s="405"/>
      <c r="G55" s="405"/>
      <c r="H55" s="405"/>
      <c r="I55" s="119"/>
      <c r="J55" s="38"/>
      <c r="K55" s="41"/>
    </row>
    <row r="56" spans="2:47" s="1" customFormat="1" ht="6.95" customHeight="1" x14ac:dyDescent="0.3">
      <c r="B56" s="37"/>
      <c r="C56" s="38"/>
      <c r="D56" s="38"/>
      <c r="E56" s="38"/>
      <c r="F56" s="38"/>
      <c r="G56" s="38"/>
      <c r="H56" s="38"/>
      <c r="I56" s="119"/>
      <c r="J56" s="38"/>
      <c r="K56" s="41"/>
    </row>
    <row r="57" spans="2:47" s="1" customFormat="1" ht="18" customHeight="1" x14ac:dyDescent="0.3">
      <c r="B57" s="37"/>
      <c r="C57" s="32" t="s">
        <v>24</v>
      </c>
      <c r="D57" s="38"/>
      <c r="E57" s="38"/>
      <c r="F57" s="30" t="str">
        <f>F16</f>
        <v>HRANICE - DRAHOTUŠE</v>
      </c>
      <c r="G57" s="38"/>
      <c r="H57" s="38"/>
      <c r="I57" s="120" t="s">
        <v>26</v>
      </c>
      <c r="J57" s="121" t="str">
        <f>IF(J16="","",J16)</f>
        <v>6.4.2016</v>
      </c>
      <c r="K57" s="41"/>
    </row>
    <row r="58" spans="2:47" s="1" customFormat="1" ht="6.95" customHeight="1" x14ac:dyDescent="0.3">
      <c r="B58" s="37"/>
      <c r="C58" s="38"/>
      <c r="D58" s="38"/>
      <c r="E58" s="38"/>
      <c r="F58" s="38"/>
      <c r="G58" s="38"/>
      <c r="H58" s="38"/>
      <c r="I58" s="119"/>
      <c r="J58" s="38"/>
      <c r="K58" s="41"/>
    </row>
    <row r="59" spans="2:47" s="1" customFormat="1" ht="15" x14ac:dyDescent="0.3">
      <c r="B59" s="37"/>
      <c r="C59" s="32" t="s">
        <v>34</v>
      </c>
      <c r="D59" s="38"/>
      <c r="E59" s="38"/>
      <c r="F59" s="30" t="str">
        <f>E19</f>
        <v>VODOVODY A KANALIZACE PŘEROV a.s.</v>
      </c>
      <c r="G59" s="38"/>
      <c r="H59" s="38"/>
      <c r="I59" s="120" t="s">
        <v>41</v>
      </c>
      <c r="J59" s="30" t="str">
        <f>E25</f>
        <v>JV PROJEKT VH s.r.o., BRNO</v>
      </c>
      <c r="K59" s="41"/>
    </row>
    <row r="60" spans="2:47" s="1" customFormat="1" ht="14.45" customHeight="1" x14ac:dyDescent="0.3">
      <c r="B60" s="37"/>
      <c r="C60" s="32" t="s">
        <v>39</v>
      </c>
      <c r="D60" s="38"/>
      <c r="E60" s="38"/>
      <c r="F60" s="30" t="str">
        <f>IF(E22="","",E22)</f>
        <v/>
      </c>
      <c r="G60" s="38"/>
      <c r="H60" s="38"/>
      <c r="I60" s="119"/>
      <c r="J60" s="38"/>
      <c r="K60" s="41"/>
    </row>
    <row r="61" spans="2:47" s="1" customFormat="1" ht="10.35" customHeight="1" x14ac:dyDescent="0.3">
      <c r="B61" s="37"/>
      <c r="C61" s="38"/>
      <c r="D61" s="38"/>
      <c r="E61" s="38"/>
      <c r="F61" s="38"/>
      <c r="G61" s="38"/>
      <c r="H61" s="38"/>
      <c r="I61" s="119"/>
      <c r="J61" s="38"/>
      <c r="K61" s="41"/>
    </row>
    <row r="62" spans="2:47" s="1" customFormat="1" ht="29.25" customHeight="1" x14ac:dyDescent="0.3">
      <c r="B62" s="37"/>
      <c r="C62" s="146" t="s">
        <v>332</v>
      </c>
      <c r="D62" s="134"/>
      <c r="E62" s="134"/>
      <c r="F62" s="134"/>
      <c r="G62" s="134"/>
      <c r="H62" s="134"/>
      <c r="I62" s="147"/>
      <c r="J62" s="148" t="s">
        <v>333</v>
      </c>
      <c r="K62" s="149"/>
    </row>
    <row r="63" spans="2:47" s="1" customFormat="1" ht="10.35" customHeight="1" x14ac:dyDescent="0.3">
      <c r="B63" s="37"/>
      <c r="C63" s="38"/>
      <c r="D63" s="38"/>
      <c r="E63" s="38"/>
      <c r="F63" s="38"/>
      <c r="G63" s="38"/>
      <c r="H63" s="38"/>
      <c r="I63" s="119"/>
      <c r="J63" s="38"/>
      <c r="K63" s="41"/>
    </row>
    <row r="64" spans="2:47" s="1" customFormat="1" ht="29.25" customHeight="1" x14ac:dyDescent="0.3">
      <c r="B64" s="37"/>
      <c r="C64" s="150" t="s">
        <v>338</v>
      </c>
      <c r="D64" s="38"/>
      <c r="E64" s="38"/>
      <c r="F64" s="38"/>
      <c r="G64" s="38"/>
      <c r="H64" s="38"/>
      <c r="I64" s="119"/>
      <c r="J64" s="130">
        <f>J98</f>
        <v>0</v>
      </c>
      <c r="K64" s="41"/>
      <c r="AU64" s="19" t="s">
        <v>339</v>
      </c>
    </row>
    <row r="65" spans="2:12" s="8" customFormat="1" ht="24.95" customHeight="1" x14ac:dyDescent="0.3">
      <c r="B65" s="151"/>
      <c r="C65" s="152"/>
      <c r="D65" s="153" t="s">
        <v>342</v>
      </c>
      <c r="E65" s="154"/>
      <c r="F65" s="154"/>
      <c r="G65" s="154"/>
      <c r="H65" s="154"/>
      <c r="I65" s="155"/>
      <c r="J65" s="156">
        <f>J99</f>
        <v>0</v>
      </c>
      <c r="K65" s="157"/>
    </row>
    <row r="66" spans="2:12" s="9" customFormat="1" ht="19.899999999999999" customHeight="1" x14ac:dyDescent="0.3">
      <c r="B66" s="159"/>
      <c r="C66" s="160"/>
      <c r="D66" s="161" t="s">
        <v>345</v>
      </c>
      <c r="E66" s="162"/>
      <c r="F66" s="162"/>
      <c r="G66" s="162"/>
      <c r="H66" s="162"/>
      <c r="I66" s="163"/>
      <c r="J66" s="164">
        <f>J100</f>
        <v>0</v>
      </c>
      <c r="K66" s="165"/>
    </row>
    <row r="67" spans="2:12" s="9" customFormat="1" ht="19.899999999999999" customHeight="1" x14ac:dyDescent="0.3">
      <c r="B67" s="159"/>
      <c r="C67" s="160"/>
      <c r="D67" s="161" t="s">
        <v>360</v>
      </c>
      <c r="E67" s="162"/>
      <c r="F67" s="162"/>
      <c r="G67" s="162"/>
      <c r="H67" s="162"/>
      <c r="I67" s="163"/>
      <c r="J67" s="164">
        <f>J299</f>
        <v>0</v>
      </c>
      <c r="K67" s="165"/>
    </row>
    <row r="68" spans="2:12" s="9" customFormat="1" ht="19.899999999999999" customHeight="1" x14ac:dyDescent="0.3">
      <c r="B68" s="159"/>
      <c r="C68" s="160"/>
      <c r="D68" s="161" t="s">
        <v>363</v>
      </c>
      <c r="E68" s="162"/>
      <c r="F68" s="162"/>
      <c r="G68" s="162"/>
      <c r="H68" s="162"/>
      <c r="I68" s="163"/>
      <c r="J68" s="164">
        <f>J308</f>
        <v>0</v>
      </c>
      <c r="K68" s="165"/>
    </row>
    <row r="69" spans="2:12" s="9" customFormat="1" ht="19.899999999999999" customHeight="1" x14ac:dyDescent="0.3">
      <c r="B69" s="159"/>
      <c r="C69" s="160"/>
      <c r="D69" s="161" t="s">
        <v>366</v>
      </c>
      <c r="E69" s="162"/>
      <c r="F69" s="162"/>
      <c r="G69" s="162"/>
      <c r="H69" s="162"/>
      <c r="I69" s="163"/>
      <c r="J69" s="164">
        <f>J318</f>
        <v>0</v>
      </c>
      <c r="K69" s="165"/>
    </row>
    <row r="70" spans="2:12" s="9" customFormat="1" ht="19.899999999999999" customHeight="1" x14ac:dyDescent="0.3">
      <c r="B70" s="159"/>
      <c r="C70" s="160"/>
      <c r="D70" s="161" t="s">
        <v>372</v>
      </c>
      <c r="E70" s="162"/>
      <c r="F70" s="162"/>
      <c r="G70" s="162"/>
      <c r="H70" s="162"/>
      <c r="I70" s="163"/>
      <c r="J70" s="164">
        <f>J345</f>
        <v>0</v>
      </c>
      <c r="K70" s="165"/>
    </row>
    <row r="71" spans="2:12" s="9" customFormat="1" ht="19.899999999999999" customHeight="1" x14ac:dyDescent="0.3">
      <c r="B71" s="159"/>
      <c r="C71" s="160"/>
      <c r="D71" s="161" t="s">
        <v>377</v>
      </c>
      <c r="E71" s="162"/>
      <c r="F71" s="162"/>
      <c r="G71" s="162"/>
      <c r="H71" s="162"/>
      <c r="I71" s="163"/>
      <c r="J71" s="164">
        <f>J472</f>
        <v>0</v>
      </c>
      <c r="K71" s="165"/>
    </row>
    <row r="72" spans="2:12" s="8" customFormat="1" ht="24.95" customHeight="1" x14ac:dyDescent="0.3">
      <c r="B72" s="151"/>
      <c r="C72" s="152"/>
      <c r="D72" s="153" t="s">
        <v>387</v>
      </c>
      <c r="E72" s="154"/>
      <c r="F72" s="154"/>
      <c r="G72" s="154"/>
      <c r="H72" s="154"/>
      <c r="I72" s="155"/>
      <c r="J72" s="156">
        <f>J474</f>
        <v>0</v>
      </c>
      <c r="K72" s="157"/>
    </row>
    <row r="73" spans="2:12" s="9" customFormat="1" ht="19.899999999999999" customHeight="1" x14ac:dyDescent="0.3">
      <c r="B73" s="159"/>
      <c r="C73" s="160"/>
      <c r="D73" s="161" t="s">
        <v>3438</v>
      </c>
      <c r="E73" s="162"/>
      <c r="F73" s="162"/>
      <c r="G73" s="162"/>
      <c r="H73" s="162"/>
      <c r="I73" s="163"/>
      <c r="J73" s="164">
        <f>J475</f>
        <v>0</v>
      </c>
      <c r="K73" s="165"/>
    </row>
    <row r="74" spans="2:12" s="9" customFormat="1" ht="19.899999999999999" customHeight="1" x14ac:dyDescent="0.3">
      <c r="B74" s="159"/>
      <c r="C74" s="160"/>
      <c r="D74" s="161" t="s">
        <v>389</v>
      </c>
      <c r="E74" s="162"/>
      <c r="F74" s="162"/>
      <c r="G74" s="162"/>
      <c r="H74" s="162"/>
      <c r="I74" s="163"/>
      <c r="J74" s="164">
        <f>J478</f>
        <v>0</v>
      </c>
      <c r="K74" s="165"/>
    </row>
    <row r="75" spans="2:12" s="1" customFormat="1" ht="21.75" customHeight="1" x14ac:dyDescent="0.3">
      <c r="B75" s="37"/>
      <c r="C75" s="38"/>
      <c r="D75" s="38"/>
      <c r="E75" s="38"/>
      <c r="F75" s="38"/>
      <c r="G75" s="38"/>
      <c r="H75" s="38"/>
      <c r="I75" s="119"/>
      <c r="J75" s="38"/>
      <c r="K75" s="41"/>
    </row>
    <row r="76" spans="2:12" s="1" customFormat="1" ht="6.95" customHeight="1" x14ac:dyDescent="0.3">
      <c r="B76" s="52"/>
      <c r="C76" s="53"/>
      <c r="D76" s="53"/>
      <c r="E76" s="53"/>
      <c r="F76" s="53"/>
      <c r="G76" s="53"/>
      <c r="H76" s="53"/>
      <c r="I76" s="141"/>
      <c r="J76" s="53"/>
      <c r="K76" s="54"/>
    </row>
    <row r="80" spans="2:12" s="1" customFormat="1" ht="6.95" customHeight="1" x14ac:dyDescent="0.3">
      <c r="B80" s="55"/>
      <c r="C80" s="56"/>
      <c r="D80" s="56"/>
      <c r="E80" s="56"/>
      <c r="F80" s="56"/>
      <c r="G80" s="56"/>
      <c r="H80" s="56"/>
      <c r="I80" s="144"/>
      <c r="J80" s="56"/>
      <c r="K80" s="56"/>
      <c r="L80" s="57"/>
    </row>
    <row r="81" spans="2:12" s="1" customFormat="1" ht="36.950000000000003" customHeight="1" x14ac:dyDescent="0.3">
      <c r="B81" s="37"/>
      <c r="C81" s="58" t="s">
        <v>390</v>
      </c>
      <c r="D81" s="59"/>
      <c r="E81" s="59"/>
      <c r="F81" s="59"/>
      <c r="G81" s="59"/>
      <c r="H81" s="59"/>
      <c r="I81" s="167"/>
      <c r="J81" s="59"/>
      <c r="K81" s="59"/>
      <c r="L81" s="57"/>
    </row>
    <row r="82" spans="2:12" s="1" customFormat="1" ht="6.95" customHeight="1" x14ac:dyDescent="0.3">
      <c r="B82" s="37"/>
      <c r="C82" s="59"/>
      <c r="D82" s="59"/>
      <c r="E82" s="59"/>
      <c r="F82" s="59"/>
      <c r="G82" s="59"/>
      <c r="H82" s="59"/>
      <c r="I82" s="167"/>
      <c r="J82" s="59"/>
      <c r="K82" s="59"/>
      <c r="L82" s="57"/>
    </row>
    <row r="83" spans="2:12" s="1" customFormat="1" ht="14.45" customHeight="1" x14ac:dyDescent="0.3">
      <c r="B83" s="37"/>
      <c r="C83" s="61" t="s">
        <v>16</v>
      </c>
      <c r="D83" s="59"/>
      <c r="E83" s="59"/>
      <c r="F83" s="59"/>
      <c r="G83" s="59"/>
      <c r="H83" s="59"/>
      <c r="I83" s="167"/>
      <c r="J83" s="59"/>
      <c r="K83" s="59"/>
      <c r="L83" s="57"/>
    </row>
    <row r="84" spans="2:12" s="1" customFormat="1" ht="22.5" customHeight="1" x14ac:dyDescent="0.3">
      <c r="B84" s="37"/>
      <c r="C84" s="59"/>
      <c r="D84" s="59"/>
      <c r="E84" s="425" t="str">
        <f>E7</f>
        <v>ZLEPŠENÍ EKOLOGICKÉHO STAVU ŘEKY BEČVY V HRANICÍCH</v>
      </c>
      <c r="F84" s="398"/>
      <c r="G84" s="398"/>
      <c r="H84" s="398"/>
      <c r="I84" s="167"/>
      <c r="J84" s="59"/>
      <c r="K84" s="59"/>
      <c r="L84" s="57"/>
    </row>
    <row r="85" spans="2:12" ht="15" x14ac:dyDescent="0.3">
      <c r="B85" s="23"/>
      <c r="C85" s="61" t="s">
        <v>226</v>
      </c>
      <c r="D85" s="168"/>
      <c r="E85" s="168"/>
      <c r="F85" s="168"/>
      <c r="G85" s="168"/>
      <c r="H85" s="168"/>
      <c r="J85" s="168"/>
      <c r="K85" s="168"/>
      <c r="L85" s="169"/>
    </row>
    <row r="86" spans="2:12" ht="22.5" customHeight="1" x14ac:dyDescent="0.3">
      <c r="B86" s="23"/>
      <c r="C86" s="168"/>
      <c r="D86" s="168"/>
      <c r="E86" s="425" t="s">
        <v>229</v>
      </c>
      <c r="F86" s="426"/>
      <c r="G86" s="426"/>
      <c r="H86" s="426"/>
      <c r="J86" s="168"/>
      <c r="K86" s="168"/>
      <c r="L86" s="169"/>
    </row>
    <row r="87" spans="2:12" ht="15" x14ac:dyDescent="0.3">
      <c r="B87" s="23"/>
      <c r="C87" s="61" t="s">
        <v>232</v>
      </c>
      <c r="D87" s="168"/>
      <c r="E87" s="168"/>
      <c r="F87" s="168"/>
      <c r="G87" s="168"/>
      <c r="H87" s="168"/>
      <c r="J87" s="168"/>
      <c r="K87" s="168"/>
      <c r="L87" s="169"/>
    </row>
    <row r="88" spans="2:12" s="1" customFormat="1" ht="22.5" customHeight="1" x14ac:dyDescent="0.3">
      <c r="B88" s="37"/>
      <c r="C88" s="59"/>
      <c r="D88" s="59"/>
      <c r="E88" s="424" t="s">
        <v>5031</v>
      </c>
      <c r="F88" s="398"/>
      <c r="G88" s="398"/>
      <c r="H88" s="398"/>
      <c r="I88" s="167"/>
      <c r="J88" s="59"/>
      <c r="K88" s="59"/>
      <c r="L88" s="57"/>
    </row>
    <row r="89" spans="2:12" s="1" customFormat="1" ht="14.45" customHeight="1" x14ac:dyDescent="0.3">
      <c r="B89" s="37"/>
      <c r="C89" s="61" t="s">
        <v>238</v>
      </c>
      <c r="D89" s="59"/>
      <c r="E89" s="59"/>
      <c r="F89" s="59"/>
      <c r="G89" s="59"/>
      <c r="H89" s="59"/>
      <c r="I89" s="167"/>
      <c r="J89" s="59"/>
      <c r="K89" s="59"/>
      <c r="L89" s="57"/>
    </row>
    <row r="90" spans="2:12" s="1" customFormat="1" ht="23.25" customHeight="1" x14ac:dyDescent="0.3">
      <c r="B90" s="37"/>
      <c r="C90" s="59"/>
      <c r="D90" s="59"/>
      <c r="E90" s="395" t="str">
        <f>E13</f>
        <v>SO 40.4 - Přeložka vodovodu DN250, DN300</v>
      </c>
      <c r="F90" s="398"/>
      <c r="G90" s="398"/>
      <c r="H90" s="398"/>
      <c r="I90" s="167"/>
      <c r="J90" s="59"/>
      <c r="K90" s="59"/>
      <c r="L90" s="57"/>
    </row>
    <row r="91" spans="2:12" s="1" customFormat="1" ht="6.95" customHeight="1" x14ac:dyDescent="0.3">
      <c r="B91" s="37"/>
      <c r="C91" s="59"/>
      <c r="D91" s="59"/>
      <c r="E91" s="59"/>
      <c r="F91" s="59"/>
      <c r="G91" s="59"/>
      <c r="H91" s="59"/>
      <c r="I91" s="167"/>
      <c r="J91" s="59"/>
      <c r="K91" s="59"/>
      <c r="L91" s="57"/>
    </row>
    <row r="92" spans="2:12" s="1" customFormat="1" ht="18" customHeight="1" x14ac:dyDescent="0.3">
      <c r="B92" s="37"/>
      <c r="C92" s="61" t="s">
        <v>24</v>
      </c>
      <c r="D92" s="59"/>
      <c r="E92" s="59"/>
      <c r="F92" s="170" t="str">
        <f>F16</f>
        <v>HRANICE - DRAHOTUŠE</v>
      </c>
      <c r="G92" s="59"/>
      <c r="H92" s="59"/>
      <c r="I92" s="171" t="s">
        <v>26</v>
      </c>
      <c r="J92" s="69" t="str">
        <f>IF(J16="","",J16)</f>
        <v>6.4.2016</v>
      </c>
      <c r="K92" s="59"/>
      <c r="L92" s="57"/>
    </row>
    <row r="93" spans="2:12" s="1" customFormat="1" ht="6.95" customHeight="1" x14ac:dyDescent="0.3">
      <c r="B93" s="37"/>
      <c r="C93" s="59"/>
      <c r="D93" s="59"/>
      <c r="E93" s="59"/>
      <c r="F93" s="59"/>
      <c r="G93" s="59"/>
      <c r="H93" s="59"/>
      <c r="I93" s="167"/>
      <c r="J93" s="59"/>
      <c r="K93" s="59"/>
      <c r="L93" s="57"/>
    </row>
    <row r="94" spans="2:12" s="1" customFormat="1" ht="15" x14ac:dyDescent="0.3">
      <c r="B94" s="37"/>
      <c r="C94" s="61" t="s">
        <v>34</v>
      </c>
      <c r="D94" s="59"/>
      <c r="E94" s="59"/>
      <c r="F94" s="170" t="str">
        <f>E19</f>
        <v>VODOVODY A KANALIZACE PŘEROV a.s.</v>
      </c>
      <c r="G94" s="59"/>
      <c r="H94" s="59"/>
      <c r="I94" s="171" t="s">
        <v>41</v>
      </c>
      <c r="J94" s="170" t="str">
        <f>E25</f>
        <v>JV PROJEKT VH s.r.o., BRNO</v>
      </c>
      <c r="K94" s="59"/>
      <c r="L94" s="57"/>
    </row>
    <row r="95" spans="2:12" s="1" customFormat="1" ht="14.45" customHeight="1" x14ac:dyDescent="0.3">
      <c r="B95" s="37"/>
      <c r="C95" s="61" t="s">
        <v>39</v>
      </c>
      <c r="D95" s="59"/>
      <c r="E95" s="59"/>
      <c r="F95" s="170" t="str">
        <f>IF(E22="","",E22)</f>
        <v/>
      </c>
      <c r="G95" s="59"/>
      <c r="H95" s="59"/>
      <c r="I95" s="167"/>
      <c r="J95" s="59"/>
      <c r="K95" s="59"/>
      <c r="L95" s="57"/>
    </row>
    <row r="96" spans="2:12" s="1" customFormat="1" ht="10.35" customHeight="1" x14ac:dyDescent="0.3">
      <c r="B96" s="37"/>
      <c r="C96" s="59"/>
      <c r="D96" s="59"/>
      <c r="E96" s="59"/>
      <c r="F96" s="59"/>
      <c r="G96" s="59"/>
      <c r="H96" s="59"/>
      <c r="I96" s="167"/>
      <c r="J96" s="59"/>
      <c r="K96" s="59"/>
      <c r="L96" s="57"/>
    </row>
    <row r="97" spans="2:65" s="10" customFormat="1" ht="29.25" customHeight="1" x14ac:dyDescent="0.3">
      <c r="B97" s="172"/>
      <c r="C97" s="173" t="s">
        <v>391</v>
      </c>
      <c r="D97" s="174" t="s">
        <v>64</v>
      </c>
      <c r="E97" s="174" t="s">
        <v>60</v>
      </c>
      <c r="F97" s="174" t="s">
        <v>392</v>
      </c>
      <c r="G97" s="174" t="s">
        <v>393</v>
      </c>
      <c r="H97" s="174" t="s">
        <v>394</v>
      </c>
      <c r="I97" s="175" t="s">
        <v>395</v>
      </c>
      <c r="J97" s="174" t="s">
        <v>333</v>
      </c>
      <c r="K97" s="176" t="s">
        <v>396</v>
      </c>
      <c r="L97" s="177"/>
      <c r="M97" s="77" t="s">
        <v>397</v>
      </c>
      <c r="N97" s="78" t="s">
        <v>49</v>
      </c>
      <c r="O97" s="78" t="s">
        <v>398</v>
      </c>
      <c r="P97" s="78" t="s">
        <v>399</v>
      </c>
      <c r="Q97" s="78" t="s">
        <v>400</v>
      </c>
      <c r="R97" s="78" t="s">
        <v>401</v>
      </c>
      <c r="S97" s="78" t="s">
        <v>402</v>
      </c>
      <c r="T97" s="79" t="s">
        <v>403</v>
      </c>
    </row>
    <row r="98" spans="2:65" s="1" customFormat="1" ht="29.25" customHeight="1" x14ac:dyDescent="0.35">
      <c r="B98" s="37"/>
      <c r="C98" s="83" t="s">
        <v>338</v>
      </c>
      <c r="D98" s="59"/>
      <c r="E98" s="59"/>
      <c r="F98" s="59"/>
      <c r="G98" s="59"/>
      <c r="H98" s="59"/>
      <c r="I98" s="167"/>
      <c r="J98" s="178">
        <f>BK98</f>
        <v>0</v>
      </c>
      <c r="K98" s="59"/>
      <c r="L98" s="57"/>
      <c r="M98" s="80"/>
      <c r="N98" s="81"/>
      <c r="O98" s="81"/>
      <c r="P98" s="179">
        <f>P99+P474</f>
        <v>0</v>
      </c>
      <c r="Q98" s="81"/>
      <c r="R98" s="179">
        <f>R99+R474</f>
        <v>9.1741888799999991</v>
      </c>
      <c r="S98" s="81"/>
      <c r="T98" s="180">
        <f>T99+T474</f>
        <v>4.9124850000000002</v>
      </c>
      <c r="AT98" s="19" t="s">
        <v>78</v>
      </c>
      <c r="AU98" s="19" t="s">
        <v>339</v>
      </c>
      <c r="BK98" s="181">
        <f>BK99+BK474</f>
        <v>0</v>
      </c>
    </row>
    <row r="99" spans="2:65" s="11" customFormat="1" ht="37.35" customHeight="1" x14ac:dyDescent="0.35">
      <c r="B99" s="182"/>
      <c r="C99" s="183"/>
      <c r="D99" s="184" t="s">
        <v>78</v>
      </c>
      <c r="E99" s="185" t="s">
        <v>404</v>
      </c>
      <c r="F99" s="185" t="s">
        <v>405</v>
      </c>
      <c r="G99" s="183"/>
      <c r="H99" s="183"/>
      <c r="I99" s="186"/>
      <c r="J99" s="187">
        <f>BK99</f>
        <v>0</v>
      </c>
      <c r="K99" s="183"/>
      <c r="L99" s="188"/>
      <c r="M99" s="189"/>
      <c r="N99" s="190"/>
      <c r="O99" s="190"/>
      <c r="P99" s="191">
        <f>P100+P299+P308+P318+P345+P472</f>
        <v>0</v>
      </c>
      <c r="Q99" s="190"/>
      <c r="R99" s="191">
        <f>R100+R299+R308+R318+R345+R472</f>
        <v>9.1741888799999991</v>
      </c>
      <c r="S99" s="190"/>
      <c r="T99" s="192">
        <f>T100+T299+T308+T318+T345+T472</f>
        <v>4.9124850000000002</v>
      </c>
      <c r="AR99" s="193" t="s">
        <v>23</v>
      </c>
      <c r="AT99" s="194" t="s">
        <v>78</v>
      </c>
      <c r="AU99" s="194" t="s">
        <v>79</v>
      </c>
      <c r="AY99" s="193" t="s">
        <v>406</v>
      </c>
      <c r="BK99" s="195">
        <f>BK100+BK299+BK308+BK318+BK345+BK472</f>
        <v>0</v>
      </c>
    </row>
    <row r="100" spans="2:65" s="11" customFormat="1" ht="19.899999999999999" customHeight="1" x14ac:dyDescent="0.3">
      <c r="B100" s="182"/>
      <c r="C100" s="183"/>
      <c r="D100" s="198" t="s">
        <v>78</v>
      </c>
      <c r="E100" s="199" t="s">
        <v>23</v>
      </c>
      <c r="F100" s="199" t="s">
        <v>407</v>
      </c>
      <c r="G100" s="183"/>
      <c r="H100" s="183"/>
      <c r="I100" s="186"/>
      <c r="J100" s="200">
        <f>BK100</f>
        <v>0</v>
      </c>
      <c r="K100" s="183"/>
      <c r="L100" s="188"/>
      <c r="M100" s="189"/>
      <c r="N100" s="190"/>
      <c r="O100" s="190"/>
      <c r="P100" s="191">
        <f>SUM(P101:P298)</f>
        <v>0</v>
      </c>
      <c r="Q100" s="190"/>
      <c r="R100" s="191">
        <f>SUM(R101:R298)</f>
        <v>0.43218913000000003</v>
      </c>
      <c r="S100" s="190"/>
      <c r="T100" s="192">
        <f>SUM(T101:T298)</f>
        <v>4.8699849999999998</v>
      </c>
      <c r="AR100" s="193" t="s">
        <v>23</v>
      </c>
      <c r="AT100" s="194" t="s">
        <v>78</v>
      </c>
      <c r="AU100" s="194" t="s">
        <v>23</v>
      </c>
      <c r="AY100" s="193" t="s">
        <v>406</v>
      </c>
      <c r="BK100" s="195">
        <f>SUM(BK101:BK298)</f>
        <v>0</v>
      </c>
    </row>
    <row r="101" spans="2:65" s="1" customFormat="1" ht="22.5" customHeight="1" x14ac:dyDescent="0.3">
      <c r="B101" s="37"/>
      <c r="C101" s="201" t="s">
        <v>23</v>
      </c>
      <c r="D101" s="201" t="s">
        <v>410</v>
      </c>
      <c r="E101" s="202" t="s">
        <v>720</v>
      </c>
      <c r="F101" s="203" t="s">
        <v>721</v>
      </c>
      <c r="G101" s="204" t="s">
        <v>466</v>
      </c>
      <c r="H101" s="205">
        <v>95.069000000000003</v>
      </c>
      <c r="I101" s="206"/>
      <c r="J101" s="207">
        <f>ROUND(I101*H101,2)</f>
        <v>0</v>
      </c>
      <c r="K101" s="203" t="s">
        <v>36</v>
      </c>
      <c r="L101" s="57"/>
      <c r="M101" s="208" t="s">
        <v>36</v>
      </c>
      <c r="N101" s="209" t="s">
        <v>50</v>
      </c>
      <c r="O101" s="38"/>
      <c r="P101" s="210">
        <f>O101*H101</f>
        <v>0</v>
      </c>
      <c r="Q101" s="210">
        <v>0</v>
      </c>
      <c r="R101" s="210">
        <f>Q101*H101</f>
        <v>0</v>
      </c>
      <c r="S101" s="210">
        <v>0</v>
      </c>
      <c r="T101" s="211">
        <f>S101*H101</f>
        <v>0</v>
      </c>
      <c r="AR101" s="19" t="s">
        <v>415</v>
      </c>
      <c r="AT101" s="19" t="s">
        <v>410</v>
      </c>
      <c r="AU101" s="19" t="s">
        <v>87</v>
      </c>
      <c r="AY101" s="19" t="s">
        <v>406</v>
      </c>
      <c r="BE101" s="212">
        <f>IF(N101="základní",J101,0)</f>
        <v>0</v>
      </c>
      <c r="BF101" s="212">
        <f>IF(N101="snížená",J101,0)</f>
        <v>0</v>
      </c>
      <c r="BG101" s="212">
        <f>IF(N101="zákl. přenesená",J101,0)</f>
        <v>0</v>
      </c>
      <c r="BH101" s="212">
        <f>IF(N101="sníž. přenesená",J101,0)</f>
        <v>0</v>
      </c>
      <c r="BI101" s="212">
        <f>IF(N101="nulová",J101,0)</f>
        <v>0</v>
      </c>
      <c r="BJ101" s="19" t="s">
        <v>23</v>
      </c>
      <c r="BK101" s="212">
        <f>ROUND(I101*H101,2)</f>
        <v>0</v>
      </c>
      <c r="BL101" s="19" t="s">
        <v>415</v>
      </c>
      <c r="BM101" s="19" t="s">
        <v>6436</v>
      </c>
    </row>
    <row r="102" spans="2:65" s="13" customFormat="1" x14ac:dyDescent="0.3">
      <c r="B102" s="225"/>
      <c r="C102" s="226"/>
      <c r="D102" s="215" t="s">
        <v>417</v>
      </c>
      <c r="E102" s="227" t="s">
        <v>36</v>
      </c>
      <c r="F102" s="228" t="s">
        <v>6437</v>
      </c>
      <c r="G102" s="226"/>
      <c r="H102" s="229">
        <v>47.432000000000002</v>
      </c>
      <c r="I102" s="230"/>
      <c r="J102" s="226"/>
      <c r="K102" s="226"/>
      <c r="L102" s="231"/>
      <c r="M102" s="232"/>
      <c r="N102" s="233"/>
      <c r="O102" s="233"/>
      <c r="P102" s="233"/>
      <c r="Q102" s="233"/>
      <c r="R102" s="233"/>
      <c r="S102" s="233"/>
      <c r="T102" s="234"/>
      <c r="AT102" s="235" t="s">
        <v>417</v>
      </c>
      <c r="AU102" s="235" t="s">
        <v>87</v>
      </c>
      <c r="AV102" s="13" t="s">
        <v>87</v>
      </c>
      <c r="AW102" s="13" t="s">
        <v>43</v>
      </c>
      <c r="AX102" s="13" t="s">
        <v>79</v>
      </c>
      <c r="AY102" s="235" t="s">
        <v>406</v>
      </c>
    </row>
    <row r="103" spans="2:65" s="13" customFormat="1" x14ac:dyDescent="0.3">
      <c r="B103" s="225"/>
      <c r="C103" s="226"/>
      <c r="D103" s="215" t="s">
        <v>417</v>
      </c>
      <c r="E103" s="227" t="s">
        <v>36</v>
      </c>
      <c r="F103" s="228" t="s">
        <v>6438</v>
      </c>
      <c r="G103" s="226"/>
      <c r="H103" s="229">
        <v>24.771999999999998</v>
      </c>
      <c r="I103" s="230"/>
      <c r="J103" s="226"/>
      <c r="K103" s="226"/>
      <c r="L103" s="231"/>
      <c r="M103" s="232"/>
      <c r="N103" s="233"/>
      <c r="O103" s="233"/>
      <c r="P103" s="233"/>
      <c r="Q103" s="233"/>
      <c r="R103" s="233"/>
      <c r="S103" s="233"/>
      <c r="T103" s="234"/>
      <c r="AT103" s="235" t="s">
        <v>417</v>
      </c>
      <c r="AU103" s="235" t="s">
        <v>87</v>
      </c>
      <c r="AV103" s="13" t="s">
        <v>87</v>
      </c>
      <c r="AW103" s="13" t="s">
        <v>43</v>
      </c>
      <c r="AX103" s="13" t="s">
        <v>79</v>
      </c>
      <c r="AY103" s="235" t="s">
        <v>406</v>
      </c>
    </row>
    <row r="104" spans="2:65" s="15" customFormat="1" x14ac:dyDescent="0.3">
      <c r="B104" s="254"/>
      <c r="C104" s="255"/>
      <c r="D104" s="215" t="s">
        <v>417</v>
      </c>
      <c r="E104" s="256" t="s">
        <v>321</v>
      </c>
      <c r="F104" s="257" t="s">
        <v>435</v>
      </c>
      <c r="G104" s="255"/>
      <c r="H104" s="258">
        <v>72.203999999999994</v>
      </c>
      <c r="I104" s="259"/>
      <c r="J104" s="255"/>
      <c r="K104" s="255"/>
      <c r="L104" s="260"/>
      <c r="M104" s="261"/>
      <c r="N104" s="262"/>
      <c r="O104" s="262"/>
      <c r="P104" s="262"/>
      <c r="Q104" s="262"/>
      <c r="R104" s="262"/>
      <c r="S104" s="262"/>
      <c r="T104" s="263"/>
      <c r="AT104" s="264" t="s">
        <v>417</v>
      </c>
      <c r="AU104" s="264" t="s">
        <v>87</v>
      </c>
      <c r="AV104" s="15" t="s">
        <v>94</v>
      </c>
      <c r="AW104" s="15" t="s">
        <v>43</v>
      </c>
      <c r="AX104" s="15" t="s">
        <v>79</v>
      </c>
      <c r="AY104" s="264" t="s">
        <v>406</v>
      </c>
    </row>
    <row r="105" spans="2:65" s="12" customFormat="1" x14ac:dyDescent="0.3">
      <c r="B105" s="213"/>
      <c r="C105" s="214"/>
      <c r="D105" s="215" t="s">
        <v>417</v>
      </c>
      <c r="E105" s="216" t="s">
        <v>36</v>
      </c>
      <c r="F105" s="217" t="s">
        <v>6439</v>
      </c>
      <c r="G105" s="214"/>
      <c r="H105" s="218" t="s">
        <v>36</v>
      </c>
      <c r="I105" s="219"/>
      <c r="J105" s="214"/>
      <c r="K105" s="214"/>
      <c r="L105" s="220"/>
      <c r="M105" s="221"/>
      <c r="N105" s="222"/>
      <c r="O105" s="222"/>
      <c r="P105" s="222"/>
      <c r="Q105" s="222"/>
      <c r="R105" s="222"/>
      <c r="S105" s="222"/>
      <c r="T105" s="223"/>
      <c r="AT105" s="224" t="s">
        <v>417</v>
      </c>
      <c r="AU105" s="224" t="s">
        <v>87</v>
      </c>
      <c r="AV105" s="12" t="s">
        <v>23</v>
      </c>
      <c r="AW105" s="12" t="s">
        <v>43</v>
      </c>
      <c r="AX105" s="12" t="s">
        <v>79</v>
      </c>
      <c r="AY105" s="224" t="s">
        <v>406</v>
      </c>
    </row>
    <row r="106" spans="2:65" s="13" customFormat="1" x14ac:dyDescent="0.3">
      <c r="B106" s="225"/>
      <c r="C106" s="226"/>
      <c r="D106" s="215" t="s">
        <v>417</v>
      </c>
      <c r="E106" s="227" t="s">
        <v>36</v>
      </c>
      <c r="F106" s="228" t="s">
        <v>6440</v>
      </c>
      <c r="G106" s="226"/>
      <c r="H106" s="229">
        <v>22.864999999999998</v>
      </c>
      <c r="I106" s="230"/>
      <c r="J106" s="226"/>
      <c r="K106" s="226"/>
      <c r="L106" s="231"/>
      <c r="M106" s="232"/>
      <c r="N106" s="233"/>
      <c r="O106" s="233"/>
      <c r="P106" s="233"/>
      <c r="Q106" s="233"/>
      <c r="R106" s="233"/>
      <c r="S106" s="233"/>
      <c r="T106" s="234"/>
      <c r="AT106" s="235" t="s">
        <v>417</v>
      </c>
      <c r="AU106" s="235" t="s">
        <v>87</v>
      </c>
      <c r="AV106" s="13" t="s">
        <v>87</v>
      </c>
      <c r="AW106" s="13" t="s">
        <v>43</v>
      </c>
      <c r="AX106" s="13" t="s">
        <v>79</v>
      </c>
      <c r="AY106" s="235" t="s">
        <v>406</v>
      </c>
    </row>
    <row r="107" spans="2:65" s="15" customFormat="1" x14ac:dyDescent="0.3">
      <c r="B107" s="254"/>
      <c r="C107" s="255"/>
      <c r="D107" s="215" t="s">
        <v>417</v>
      </c>
      <c r="E107" s="256" t="s">
        <v>6428</v>
      </c>
      <c r="F107" s="257" t="s">
        <v>435</v>
      </c>
      <c r="G107" s="255"/>
      <c r="H107" s="258">
        <v>22.864999999999998</v>
      </c>
      <c r="I107" s="259"/>
      <c r="J107" s="255"/>
      <c r="K107" s="255"/>
      <c r="L107" s="260"/>
      <c r="M107" s="261"/>
      <c r="N107" s="262"/>
      <c r="O107" s="262"/>
      <c r="P107" s="262"/>
      <c r="Q107" s="262"/>
      <c r="R107" s="262"/>
      <c r="S107" s="262"/>
      <c r="T107" s="263"/>
      <c r="AT107" s="264" t="s">
        <v>417</v>
      </c>
      <c r="AU107" s="264" t="s">
        <v>87</v>
      </c>
      <c r="AV107" s="15" t="s">
        <v>94</v>
      </c>
      <c r="AW107" s="15" t="s">
        <v>43</v>
      </c>
      <c r="AX107" s="15" t="s">
        <v>79</v>
      </c>
      <c r="AY107" s="264" t="s">
        <v>406</v>
      </c>
    </row>
    <row r="108" spans="2:65" s="14" customFormat="1" x14ac:dyDescent="0.3">
      <c r="B108" s="236"/>
      <c r="C108" s="237"/>
      <c r="D108" s="247" t="s">
        <v>417</v>
      </c>
      <c r="E108" s="248" t="s">
        <v>3082</v>
      </c>
      <c r="F108" s="249" t="s">
        <v>421</v>
      </c>
      <c r="G108" s="237"/>
      <c r="H108" s="250">
        <v>95.069000000000003</v>
      </c>
      <c r="I108" s="241"/>
      <c r="J108" s="237"/>
      <c r="K108" s="237"/>
      <c r="L108" s="242"/>
      <c r="M108" s="243"/>
      <c r="N108" s="244"/>
      <c r="O108" s="244"/>
      <c r="P108" s="244"/>
      <c r="Q108" s="244"/>
      <c r="R108" s="244"/>
      <c r="S108" s="244"/>
      <c r="T108" s="245"/>
      <c r="AT108" s="246" t="s">
        <v>417</v>
      </c>
      <c r="AU108" s="246" t="s">
        <v>87</v>
      </c>
      <c r="AV108" s="14" t="s">
        <v>415</v>
      </c>
      <c r="AW108" s="14" t="s">
        <v>43</v>
      </c>
      <c r="AX108" s="14" t="s">
        <v>23</v>
      </c>
      <c r="AY108" s="246" t="s">
        <v>406</v>
      </c>
    </row>
    <row r="109" spans="2:65" s="1" customFormat="1" ht="22.5" customHeight="1" x14ac:dyDescent="0.3">
      <c r="B109" s="37"/>
      <c r="C109" s="201" t="s">
        <v>87</v>
      </c>
      <c r="D109" s="201" t="s">
        <v>410</v>
      </c>
      <c r="E109" s="202" t="s">
        <v>411</v>
      </c>
      <c r="F109" s="203" t="s">
        <v>412</v>
      </c>
      <c r="G109" s="204" t="s">
        <v>413</v>
      </c>
      <c r="H109" s="205">
        <v>19.013999999999999</v>
      </c>
      <c r="I109" s="206"/>
      <c r="J109" s="207">
        <f>ROUND(I109*H109,2)</f>
        <v>0</v>
      </c>
      <c r="K109" s="203" t="s">
        <v>414</v>
      </c>
      <c r="L109" s="57"/>
      <c r="M109" s="208" t="s">
        <v>36</v>
      </c>
      <c r="N109" s="209" t="s">
        <v>50</v>
      </c>
      <c r="O109" s="38"/>
      <c r="P109" s="210">
        <f>O109*H109</f>
        <v>0</v>
      </c>
      <c r="Q109" s="210">
        <v>0</v>
      </c>
      <c r="R109" s="210">
        <f>Q109*H109</f>
        <v>0</v>
      </c>
      <c r="S109" s="210">
        <v>0</v>
      </c>
      <c r="T109" s="211">
        <f>S109*H109</f>
        <v>0</v>
      </c>
      <c r="AR109" s="19" t="s">
        <v>415</v>
      </c>
      <c r="AT109" s="19" t="s">
        <v>410</v>
      </c>
      <c r="AU109" s="19" t="s">
        <v>87</v>
      </c>
      <c r="AY109" s="19" t="s">
        <v>406</v>
      </c>
      <c r="BE109" s="212">
        <f>IF(N109="základní",J109,0)</f>
        <v>0</v>
      </c>
      <c r="BF109" s="212">
        <f>IF(N109="snížená",J109,0)</f>
        <v>0</v>
      </c>
      <c r="BG109" s="212">
        <f>IF(N109="zákl. přenesená",J109,0)</f>
        <v>0</v>
      </c>
      <c r="BH109" s="212">
        <f>IF(N109="sníž. přenesená",J109,0)</f>
        <v>0</v>
      </c>
      <c r="BI109" s="212">
        <f>IF(N109="nulová",J109,0)</f>
        <v>0</v>
      </c>
      <c r="BJ109" s="19" t="s">
        <v>23</v>
      </c>
      <c r="BK109" s="212">
        <f>ROUND(I109*H109,2)</f>
        <v>0</v>
      </c>
      <c r="BL109" s="19" t="s">
        <v>415</v>
      </c>
      <c r="BM109" s="19" t="s">
        <v>6441</v>
      </c>
    </row>
    <row r="110" spans="2:65" s="13" customFormat="1" x14ac:dyDescent="0.3">
      <c r="B110" s="225"/>
      <c r="C110" s="226"/>
      <c r="D110" s="215" t="s">
        <v>417</v>
      </c>
      <c r="E110" s="227" t="s">
        <v>36</v>
      </c>
      <c r="F110" s="228" t="s">
        <v>3095</v>
      </c>
      <c r="G110" s="226"/>
      <c r="H110" s="229">
        <v>19.013999999999999</v>
      </c>
      <c r="I110" s="230"/>
      <c r="J110" s="226"/>
      <c r="K110" s="226"/>
      <c r="L110" s="231"/>
      <c r="M110" s="232"/>
      <c r="N110" s="233"/>
      <c r="O110" s="233"/>
      <c r="P110" s="233"/>
      <c r="Q110" s="233"/>
      <c r="R110" s="233"/>
      <c r="S110" s="233"/>
      <c r="T110" s="234"/>
      <c r="AT110" s="235" t="s">
        <v>417</v>
      </c>
      <c r="AU110" s="235" t="s">
        <v>87</v>
      </c>
      <c r="AV110" s="13" t="s">
        <v>87</v>
      </c>
      <c r="AW110" s="13" t="s">
        <v>43</v>
      </c>
      <c r="AX110" s="13" t="s">
        <v>79</v>
      </c>
      <c r="AY110" s="235" t="s">
        <v>406</v>
      </c>
    </row>
    <row r="111" spans="2:65" s="14" customFormat="1" x14ac:dyDescent="0.3">
      <c r="B111" s="236"/>
      <c r="C111" s="237"/>
      <c r="D111" s="247" t="s">
        <v>417</v>
      </c>
      <c r="E111" s="248" t="s">
        <v>3075</v>
      </c>
      <c r="F111" s="249" t="s">
        <v>421</v>
      </c>
      <c r="G111" s="237"/>
      <c r="H111" s="250">
        <v>19.013999999999999</v>
      </c>
      <c r="I111" s="241"/>
      <c r="J111" s="237"/>
      <c r="K111" s="237"/>
      <c r="L111" s="242"/>
      <c r="M111" s="243"/>
      <c r="N111" s="244"/>
      <c r="O111" s="244"/>
      <c r="P111" s="244"/>
      <c r="Q111" s="244"/>
      <c r="R111" s="244"/>
      <c r="S111" s="244"/>
      <c r="T111" s="245"/>
      <c r="AT111" s="246" t="s">
        <v>417</v>
      </c>
      <c r="AU111" s="246" t="s">
        <v>87</v>
      </c>
      <c r="AV111" s="14" t="s">
        <v>415</v>
      </c>
      <c r="AW111" s="14" t="s">
        <v>43</v>
      </c>
      <c r="AX111" s="14" t="s">
        <v>23</v>
      </c>
      <c r="AY111" s="246" t="s">
        <v>406</v>
      </c>
    </row>
    <row r="112" spans="2:65" s="1" customFormat="1" ht="22.5" customHeight="1" x14ac:dyDescent="0.3">
      <c r="B112" s="37"/>
      <c r="C112" s="201" t="s">
        <v>94</v>
      </c>
      <c r="D112" s="201" t="s">
        <v>410</v>
      </c>
      <c r="E112" s="202" t="s">
        <v>5318</v>
      </c>
      <c r="F112" s="203" t="s">
        <v>5319</v>
      </c>
      <c r="G112" s="204" t="s">
        <v>413</v>
      </c>
      <c r="H112" s="205">
        <v>28.521000000000001</v>
      </c>
      <c r="I112" s="206"/>
      <c r="J112" s="207">
        <f>ROUND(I112*H112,2)</f>
        <v>0</v>
      </c>
      <c r="K112" s="203" t="s">
        <v>414</v>
      </c>
      <c r="L112" s="57"/>
      <c r="M112" s="208" t="s">
        <v>36</v>
      </c>
      <c r="N112" s="209" t="s">
        <v>50</v>
      </c>
      <c r="O112" s="38"/>
      <c r="P112" s="210">
        <f>O112*H112</f>
        <v>0</v>
      </c>
      <c r="Q112" s="210">
        <v>0</v>
      </c>
      <c r="R112" s="210">
        <f>Q112*H112</f>
        <v>0</v>
      </c>
      <c r="S112" s="210">
        <v>0</v>
      </c>
      <c r="T112" s="211">
        <f>S112*H112</f>
        <v>0</v>
      </c>
      <c r="AR112" s="19" t="s">
        <v>415</v>
      </c>
      <c r="AT112" s="19" t="s">
        <v>410</v>
      </c>
      <c r="AU112" s="19" t="s">
        <v>87</v>
      </c>
      <c r="AY112" s="19" t="s">
        <v>406</v>
      </c>
      <c r="BE112" s="212">
        <f>IF(N112="základní",J112,0)</f>
        <v>0</v>
      </c>
      <c r="BF112" s="212">
        <f>IF(N112="snížená",J112,0)</f>
        <v>0</v>
      </c>
      <c r="BG112" s="212">
        <f>IF(N112="zákl. přenesená",J112,0)</f>
        <v>0</v>
      </c>
      <c r="BH112" s="212">
        <f>IF(N112="sníž. přenesená",J112,0)</f>
        <v>0</v>
      </c>
      <c r="BI112" s="212">
        <f>IF(N112="nulová",J112,0)</f>
        <v>0</v>
      </c>
      <c r="BJ112" s="19" t="s">
        <v>23</v>
      </c>
      <c r="BK112" s="212">
        <f>ROUND(I112*H112,2)</f>
        <v>0</v>
      </c>
      <c r="BL112" s="19" t="s">
        <v>415</v>
      </c>
      <c r="BM112" s="19" t="s">
        <v>6442</v>
      </c>
    </row>
    <row r="113" spans="2:65" s="13" customFormat="1" x14ac:dyDescent="0.3">
      <c r="B113" s="225"/>
      <c r="C113" s="226"/>
      <c r="D113" s="247" t="s">
        <v>417</v>
      </c>
      <c r="E113" s="251" t="s">
        <v>36</v>
      </c>
      <c r="F113" s="252" t="s">
        <v>6443</v>
      </c>
      <c r="G113" s="226"/>
      <c r="H113" s="253">
        <v>28.521000000000001</v>
      </c>
      <c r="I113" s="230"/>
      <c r="J113" s="226"/>
      <c r="K113" s="226"/>
      <c r="L113" s="231"/>
      <c r="M113" s="232"/>
      <c r="N113" s="233"/>
      <c r="O113" s="233"/>
      <c r="P113" s="233"/>
      <c r="Q113" s="233"/>
      <c r="R113" s="233"/>
      <c r="S113" s="233"/>
      <c r="T113" s="234"/>
      <c r="AT113" s="235" t="s">
        <v>417</v>
      </c>
      <c r="AU113" s="235" t="s">
        <v>87</v>
      </c>
      <c r="AV113" s="13" t="s">
        <v>87</v>
      </c>
      <c r="AW113" s="13" t="s">
        <v>43</v>
      </c>
      <c r="AX113" s="13" t="s">
        <v>23</v>
      </c>
      <c r="AY113" s="235" t="s">
        <v>406</v>
      </c>
    </row>
    <row r="114" spans="2:65" s="1" customFormat="1" ht="22.5" customHeight="1" x14ac:dyDescent="0.3">
      <c r="B114" s="37"/>
      <c r="C114" s="201" t="s">
        <v>415</v>
      </c>
      <c r="D114" s="201" t="s">
        <v>410</v>
      </c>
      <c r="E114" s="202" t="s">
        <v>633</v>
      </c>
      <c r="F114" s="203" t="s">
        <v>634</v>
      </c>
      <c r="G114" s="204" t="s">
        <v>466</v>
      </c>
      <c r="H114" s="205">
        <v>5.335</v>
      </c>
      <c r="I114" s="206"/>
      <c r="J114" s="207">
        <f>ROUND(I114*H114,2)</f>
        <v>0</v>
      </c>
      <c r="K114" s="203" t="s">
        <v>414</v>
      </c>
      <c r="L114" s="57"/>
      <c r="M114" s="208" t="s">
        <v>36</v>
      </c>
      <c r="N114" s="209" t="s">
        <v>50</v>
      </c>
      <c r="O114" s="38"/>
      <c r="P114" s="210">
        <f>O114*H114</f>
        <v>0</v>
      </c>
      <c r="Q114" s="210">
        <v>0</v>
      </c>
      <c r="R114" s="210">
        <f>Q114*H114</f>
        <v>0</v>
      </c>
      <c r="S114" s="210">
        <v>0.24</v>
      </c>
      <c r="T114" s="211">
        <f>S114*H114</f>
        <v>1.2804</v>
      </c>
      <c r="AR114" s="19" t="s">
        <v>415</v>
      </c>
      <c r="AT114" s="19" t="s">
        <v>410</v>
      </c>
      <c r="AU114" s="19" t="s">
        <v>87</v>
      </c>
      <c r="AY114" s="19" t="s">
        <v>406</v>
      </c>
      <c r="BE114" s="212">
        <f>IF(N114="základní",J114,0)</f>
        <v>0</v>
      </c>
      <c r="BF114" s="212">
        <f>IF(N114="snížená",J114,0)</f>
        <v>0</v>
      </c>
      <c r="BG114" s="212">
        <f>IF(N114="zákl. přenesená",J114,0)</f>
        <v>0</v>
      </c>
      <c r="BH114" s="212">
        <f>IF(N114="sníž. přenesená",J114,0)</f>
        <v>0</v>
      </c>
      <c r="BI114" s="212">
        <f>IF(N114="nulová",J114,0)</f>
        <v>0</v>
      </c>
      <c r="BJ114" s="19" t="s">
        <v>23</v>
      </c>
      <c r="BK114" s="212">
        <f>ROUND(I114*H114,2)</f>
        <v>0</v>
      </c>
      <c r="BL114" s="19" t="s">
        <v>415</v>
      </c>
      <c r="BM114" s="19" t="s">
        <v>6444</v>
      </c>
    </row>
    <row r="115" spans="2:65" s="13" customFormat="1" x14ac:dyDescent="0.3">
      <c r="B115" s="225"/>
      <c r="C115" s="226"/>
      <c r="D115" s="247" t="s">
        <v>417</v>
      </c>
      <c r="E115" s="251" t="s">
        <v>36</v>
      </c>
      <c r="F115" s="252" t="s">
        <v>3061</v>
      </c>
      <c r="G115" s="226"/>
      <c r="H115" s="253">
        <v>5.335</v>
      </c>
      <c r="I115" s="230"/>
      <c r="J115" s="226"/>
      <c r="K115" s="226"/>
      <c r="L115" s="231"/>
      <c r="M115" s="232"/>
      <c r="N115" s="233"/>
      <c r="O115" s="233"/>
      <c r="P115" s="233"/>
      <c r="Q115" s="233"/>
      <c r="R115" s="233"/>
      <c r="S115" s="233"/>
      <c r="T115" s="234"/>
      <c r="AT115" s="235" t="s">
        <v>417</v>
      </c>
      <c r="AU115" s="235" t="s">
        <v>87</v>
      </c>
      <c r="AV115" s="13" t="s">
        <v>87</v>
      </c>
      <c r="AW115" s="13" t="s">
        <v>43</v>
      </c>
      <c r="AX115" s="13" t="s">
        <v>23</v>
      </c>
      <c r="AY115" s="235" t="s">
        <v>406</v>
      </c>
    </row>
    <row r="116" spans="2:65" s="1" customFormat="1" ht="22.5" customHeight="1" x14ac:dyDescent="0.3">
      <c r="B116" s="37"/>
      <c r="C116" s="201" t="s">
        <v>440</v>
      </c>
      <c r="D116" s="201" t="s">
        <v>410</v>
      </c>
      <c r="E116" s="202" t="s">
        <v>638</v>
      </c>
      <c r="F116" s="203" t="s">
        <v>639</v>
      </c>
      <c r="G116" s="204" t="s">
        <v>466</v>
      </c>
      <c r="H116" s="205">
        <v>5.335</v>
      </c>
      <c r="I116" s="206"/>
      <c r="J116" s="207">
        <f>ROUND(I116*H116,2)</f>
        <v>0</v>
      </c>
      <c r="K116" s="203" t="s">
        <v>414</v>
      </c>
      <c r="L116" s="57"/>
      <c r="M116" s="208" t="s">
        <v>36</v>
      </c>
      <c r="N116" s="209" t="s">
        <v>50</v>
      </c>
      <c r="O116" s="38"/>
      <c r="P116" s="210">
        <f>O116*H116</f>
        <v>0</v>
      </c>
      <c r="Q116" s="210">
        <v>0</v>
      </c>
      <c r="R116" s="210">
        <f>Q116*H116</f>
        <v>0</v>
      </c>
      <c r="S116" s="210">
        <v>0.23499999999999999</v>
      </c>
      <c r="T116" s="211">
        <f>S116*H116</f>
        <v>1.253725</v>
      </c>
      <c r="AR116" s="19" t="s">
        <v>415</v>
      </c>
      <c r="AT116" s="19" t="s">
        <v>410</v>
      </c>
      <c r="AU116" s="19" t="s">
        <v>87</v>
      </c>
      <c r="AY116" s="19" t="s">
        <v>406</v>
      </c>
      <c r="BE116" s="212">
        <f>IF(N116="základní",J116,0)</f>
        <v>0</v>
      </c>
      <c r="BF116" s="212">
        <f>IF(N116="snížená",J116,0)</f>
        <v>0</v>
      </c>
      <c r="BG116" s="212">
        <f>IF(N116="zákl. přenesená",J116,0)</f>
        <v>0</v>
      </c>
      <c r="BH116" s="212">
        <f>IF(N116="sníž. přenesená",J116,0)</f>
        <v>0</v>
      </c>
      <c r="BI116" s="212">
        <f>IF(N116="nulová",J116,0)</f>
        <v>0</v>
      </c>
      <c r="BJ116" s="19" t="s">
        <v>23</v>
      </c>
      <c r="BK116" s="212">
        <f>ROUND(I116*H116,2)</f>
        <v>0</v>
      </c>
      <c r="BL116" s="19" t="s">
        <v>415</v>
      </c>
      <c r="BM116" s="19" t="s">
        <v>6445</v>
      </c>
    </row>
    <row r="117" spans="2:65" s="13" customFormat="1" x14ac:dyDescent="0.3">
      <c r="B117" s="225"/>
      <c r="C117" s="226"/>
      <c r="D117" s="247" t="s">
        <v>417</v>
      </c>
      <c r="E117" s="251" t="s">
        <v>36</v>
      </c>
      <c r="F117" s="252" t="s">
        <v>3061</v>
      </c>
      <c r="G117" s="226"/>
      <c r="H117" s="253">
        <v>5.335</v>
      </c>
      <c r="I117" s="230"/>
      <c r="J117" s="226"/>
      <c r="K117" s="226"/>
      <c r="L117" s="231"/>
      <c r="M117" s="232"/>
      <c r="N117" s="233"/>
      <c r="O117" s="233"/>
      <c r="P117" s="233"/>
      <c r="Q117" s="233"/>
      <c r="R117" s="233"/>
      <c r="S117" s="233"/>
      <c r="T117" s="234"/>
      <c r="AT117" s="235" t="s">
        <v>417</v>
      </c>
      <c r="AU117" s="235" t="s">
        <v>87</v>
      </c>
      <c r="AV117" s="13" t="s">
        <v>87</v>
      </c>
      <c r="AW117" s="13" t="s">
        <v>43</v>
      </c>
      <c r="AX117" s="13" t="s">
        <v>23</v>
      </c>
      <c r="AY117" s="235" t="s">
        <v>406</v>
      </c>
    </row>
    <row r="118" spans="2:65" s="1" customFormat="1" ht="22.5" customHeight="1" x14ac:dyDescent="0.3">
      <c r="B118" s="37"/>
      <c r="C118" s="201" t="s">
        <v>446</v>
      </c>
      <c r="D118" s="201" t="s">
        <v>410</v>
      </c>
      <c r="E118" s="202" t="s">
        <v>616</v>
      </c>
      <c r="F118" s="203" t="s">
        <v>617</v>
      </c>
      <c r="G118" s="204" t="s">
        <v>501</v>
      </c>
      <c r="H118" s="205">
        <v>2.5339999999999998</v>
      </c>
      <c r="I118" s="206"/>
      <c r="J118" s="207">
        <f>ROUND(I118*H118,2)</f>
        <v>0</v>
      </c>
      <c r="K118" s="203" t="s">
        <v>414</v>
      </c>
      <c r="L118" s="57"/>
      <c r="M118" s="208" t="s">
        <v>36</v>
      </c>
      <c r="N118" s="209" t="s">
        <v>50</v>
      </c>
      <c r="O118" s="38"/>
      <c r="P118" s="210">
        <f>O118*H118</f>
        <v>0</v>
      </c>
      <c r="Q118" s="210">
        <v>0</v>
      </c>
      <c r="R118" s="210">
        <f>Q118*H118</f>
        <v>0</v>
      </c>
      <c r="S118" s="210">
        <v>0</v>
      </c>
      <c r="T118" s="211">
        <f>S118*H118</f>
        <v>0</v>
      </c>
      <c r="AR118" s="19" t="s">
        <v>415</v>
      </c>
      <c r="AT118" s="19" t="s">
        <v>410</v>
      </c>
      <c r="AU118" s="19" t="s">
        <v>87</v>
      </c>
      <c r="AY118" s="19" t="s">
        <v>406</v>
      </c>
      <c r="BE118" s="212">
        <f>IF(N118="základní",J118,0)</f>
        <v>0</v>
      </c>
      <c r="BF118" s="212">
        <f>IF(N118="snížená",J118,0)</f>
        <v>0</v>
      </c>
      <c r="BG118" s="212">
        <f>IF(N118="zákl. přenesená",J118,0)</f>
        <v>0</v>
      </c>
      <c r="BH118" s="212">
        <f>IF(N118="sníž. přenesená",J118,0)</f>
        <v>0</v>
      </c>
      <c r="BI118" s="212">
        <f>IF(N118="nulová",J118,0)</f>
        <v>0</v>
      </c>
      <c r="BJ118" s="19" t="s">
        <v>23</v>
      </c>
      <c r="BK118" s="212">
        <f>ROUND(I118*H118,2)</f>
        <v>0</v>
      </c>
      <c r="BL118" s="19" t="s">
        <v>415</v>
      </c>
      <c r="BM118" s="19" t="s">
        <v>6446</v>
      </c>
    </row>
    <row r="119" spans="2:65" s="1" customFormat="1" ht="22.5" customHeight="1" x14ac:dyDescent="0.3">
      <c r="B119" s="37"/>
      <c r="C119" s="201" t="s">
        <v>452</v>
      </c>
      <c r="D119" s="201" t="s">
        <v>410</v>
      </c>
      <c r="E119" s="202" t="s">
        <v>620</v>
      </c>
      <c r="F119" s="203" t="s">
        <v>621</v>
      </c>
      <c r="G119" s="204" t="s">
        <v>501</v>
      </c>
      <c r="H119" s="205">
        <v>55.747999999999998</v>
      </c>
      <c r="I119" s="206"/>
      <c r="J119" s="207">
        <f>ROUND(I119*H119,2)</f>
        <v>0</v>
      </c>
      <c r="K119" s="203" t="s">
        <v>414</v>
      </c>
      <c r="L119" s="57"/>
      <c r="M119" s="208" t="s">
        <v>36</v>
      </c>
      <c r="N119" s="209" t="s">
        <v>50</v>
      </c>
      <c r="O119" s="38"/>
      <c r="P119" s="210">
        <f>O119*H119</f>
        <v>0</v>
      </c>
      <c r="Q119" s="210">
        <v>0</v>
      </c>
      <c r="R119" s="210">
        <f>Q119*H119</f>
        <v>0</v>
      </c>
      <c r="S119" s="210">
        <v>0</v>
      </c>
      <c r="T119" s="211">
        <f>S119*H119</f>
        <v>0</v>
      </c>
      <c r="AR119" s="19" t="s">
        <v>415</v>
      </c>
      <c r="AT119" s="19" t="s">
        <v>410</v>
      </c>
      <c r="AU119" s="19" t="s">
        <v>87</v>
      </c>
      <c r="AY119" s="19" t="s">
        <v>406</v>
      </c>
      <c r="BE119" s="212">
        <f>IF(N119="základní",J119,0)</f>
        <v>0</v>
      </c>
      <c r="BF119" s="212">
        <f>IF(N119="snížená",J119,0)</f>
        <v>0</v>
      </c>
      <c r="BG119" s="212">
        <f>IF(N119="zákl. přenesená",J119,0)</f>
        <v>0</v>
      </c>
      <c r="BH119" s="212">
        <f>IF(N119="sníž. přenesená",J119,0)</f>
        <v>0</v>
      </c>
      <c r="BI119" s="212">
        <f>IF(N119="nulová",J119,0)</f>
        <v>0</v>
      </c>
      <c r="BJ119" s="19" t="s">
        <v>23</v>
      </c>
      <c r="BK119" s="212">
        <f>ROUND(I119*H119,2)</f>
        <v>0</v>
      </c>
      <c r="BL119" s="19" t="s">
        <v>415</v>
      </c>
      <c r="BM119" s="19" t="s">
        <v>6447</v>
      </c>
    </row>
    <row r="120" spans="2:65" s="13" customFormat="1" x14ac:dyDescent="0.3">
      <c r="B120" s="225"/>
      <c r="C120" s="226"/>
      <c r="D120" s="247" t="s">
        <v>417</v>
      </c>
      <c r="E120" s="226"/>
      <c r="F120" s="252" t="s">
        <v>6448</v>
      </c>
      <c r="G120" s="226"/>
      <c r="H120" s="253">
        <v>55.747999999999998</v>
      </c>
      <c r="I120" s="230"/>
      <c r="J120" s="226"/>
      <c r="K120" s="226"/>
      <c r="L120" s="231"/>
      <c r="M120" s="232"/>
      <c r="N120" s="233"/>
      <c r="O120" s="233"/>
      <c r="P120" s="233"/>
      <c r="Q120" s="233"/>
      <c r="R120" s="233"/>
      <c r="S120" s="233"/>
      <c r="T120" s="234"/>
      <c r="AT120" s="235" t="s">
        <v>417</v>
      </c>
      <c r="AU120" s="235" t="s">
        <v>87</v>
      </c>
      <c r="AV120" s="13" t="s">
        <v>87</v>
      </c>
      <c r="AW120" s="13" t="s">
        <v>4</v>
      </c>
      <c r="AX120" s="13" t="s">
        <v>23</v>
      </c>
      <c r="AY120" s="235" t="s">
        <v>406</v>
      </c>
    </row>
    <row r="121" spans="2:65" s="1" customFormat="1" ht="22.5" customHeight="1" x14ac:dyDescent="0.3">
      <c r="B121" s="37"/>
      <c r="C121" s="201" t="s">
        <v>457</v>
      </c>
      <c r="D121" s="201" t="s">
        <v>410</v>
      </c>
      <c r="E121" s="202" t="s">
        <v>3107</v>
      </c>
      <c r="F121" s="203" t="s">
        <v>3108</v>
      </c>
      <c r="G121" s="204" t="s">
        <v>501</v>
      </c>
      <c r="H121" s="205">
        <v>2.5339999999999998</v>
      </c>
      <c r="I121" s="206"/>
      <c r="J121" s="207">
        <f>ROUND(I121*H121,2)</f>
        <v>0</v>
      </c>
      <c r="K121" s="203" t="s">
        <v>36</v>
      </c>
      <c r="L121" s="57"/>
      <c r="M121" s="208" t="s">
        <v>36</v>
      </c>
      <c r="N121" s="209" t="s">
        <v>50</v>
      </c>
      <c r="O121" s="38"/>
      <c r="P121" s="210">
        <f>O121*H121</f>
        <v>0</v>
      </c>
      <c r="Q121" s="210">
        <v>0</v>
      </c>
      <c r="R121" s="210">
        <f>Q121*H121</f>
        <v>0</v>
      </c>
      <c r="S121" s="210">
        <v>0</v>
      </c>
      <c r="T121" s="211">
        <f>S121*H121</f>
        <v>0</v>
      </c>
      <c r="AR121" s="19" t="s">
        <v>415</v>
      </c>
      <c r="AT121" s="19" t="s">
        <v>410</v>
      </c>
      <c r="AU121" s="19" t="s">
        <v>87</v>
      </c>
      <c r="AY121" s="19" t="s">
        <v>406</v>
      </c>
      <c r="BE121" s="212">
        <f>IF(N121="základní",J121,0)</f>
        <v>0</v>
      </c>
      <c r="BF121" s="212">
        <f>IF(N121="snížená",J121,0)</f>
        <v>0</v>
      </c>
      <c r="BG121" s="212">
        <f>IF(N121="zákl. přenesená",J121,0)</f>
        <v>0</v>
      </c>
      <c r="BH121" s="212">
        <f>IF(N121="sníž. přenesená",J121,0)</f>
        <v>0</v>
      </c>
      <c r="BI121" s="212">
        <f>IF(N121="nulová",J121,0)</f>
        <v>0</v>
      </c>
      <c r="BJ121" s="19" t="s">
        <v>23</v>
      </c>
      <c r="BK121" s="212">
        <f>ROUND(I121*H121,2)</f>
        <v>0</v>
      </c>
      <c r="BL121" s="19" t="s">
        <v>415</v>
      </c>
      <c r="BM121" s="19" t="s">
        <v>6449</v>
      </c>
    </row>
    <row r="122" spans="2:65" s="1" customFormat="1" ht="22.5" customHeight="1" x14ac:dyDescent="0.3">
      <c r="B122" s="37"/>
      <c r="C122" s="201" t="s">
        <v>463</v>
      </c>
      <c r="D122" s="201" t="s">
        <v>410</v>
      </c>
      <c r="E122" s="202" t="s">
        <v>665</v>
      </c>
      <c r="F122" s="203" t="s">
        <v>666</v>
      </c>
      <c r="G122" s="204" t="s">
        <v>466</v>
      </c>
      <c r="H122" s="205">
        <v>5.335</v>
      </c>
      <c r="I122" s="206"/>
      <c r="J122" s="207">
        <f>ROUND(I122*H122,2)</f>
        <v>0</v>
      </c>
      <c r="K122" s="203" t="s">
        <v>414</v>
      </c>
      <c r="L122" s="57"/>
      <c r="M122" s="208" t="s">
        <v>36</v>
      </c>
      <c r="N122" s="209" t="s">
        <v>50</v>
      </c>
      <c r="O122" s="38"/>
      <c r="P122" s="210">
        <f>O122*H122</f>
        <v>0</v>
      </c>
      <c r="Q122" s="210">
        <v>0</v>
      </c>
      <c r="R122" s="210">
        <f>Q122*H122</f>
        <v>0</v>
      </c>
      <c r="S122" s="210">
        <v>0.316</v>
      </c>
      <c r="T122" s="211">
        <f>S122*H122</f>
        <v>1.6858599999999999</v>
      </c>
      <c r="AR122" s="19" t="s">
        <v>415</v>
      </c>
      <c r="AT122" s="19" t="s">
        <v>410</v>
      </c>
      <c r="AU122" s="19" t="s">
        <v>87</v>
      </c>
      <c r="AY122" s="19" t="s">
        <v>406</v>
      </c>
      <c r="BE122" s="212">
        <f>IF(N122="základní",J122,0)</f>
        <v>0</v>
      </c>
      <c r="BF122" s="212">
        <f>IF(N122="snížená",J122,0)</f>
        <v>0</v>
      </c>
      <c r="BG122" s="212">
        <f>IF(N122="zákl. přenesená",J122,0)</f>
        <v>0</v>
      </c>
      <c r="BH122" s="212">
        <f>IF(N122="sníž. přenesená",J122,0)</f>
        <v>0</v>
      </c>
      <c r="BI122" s="212">
        <f>IF(N122="nulová",J122,0)</f>
        <v>0</v>
      </c>
      <c r="BJ122" s="19" t="s">
        <v>23</v>
      </c>
      <c r="BK122" s="212">
        <f>ROUND(I122*H122,2)</f>
        <v>0</v>
      </c>
      <c r="BL122" s="19" t="s">
        <v>415</v>
      </c>
      <c r="BM122" s="19" t="s">
        <v>6450</v>
      </c>
    </row>
    <row r="123" spans="2:65" s="12" customFormat="1" x14ac:dyDescent="0.3">
      <c r="B123" s="213"/>
      <c r="C123" s="214"/>
      <c r="D123" s="215" t="s">
        <v>417</v>
      </c>
      <c r="E123" s="216" t="s">
        <v>36</v>
      </c>
      <c r="F123" s="217" t="s">
        <v>3113</v>
      </c>
      <c r="G123" s="214"/>
      <c r="H123" s="218" t="s">
        <v>36</v>
      </c>
      <c r="I123" s="219"/>
      <c r="J123" s="214"/>
      <c r="K123" s="214"/>
      <c r="L123" s="220"/>
      <c r="M123" s="221"/>
      <c r="N123" s="222"/>
      <c r="O123" s="222"/>
      <c r="P123" s="222"/>
      <c r="Q123" s="222"/>
      <c r="R123" s="222"/>
      <c r="S123" s="222"/>
      <c r="T123" s="223"/>
      <c r="AT123" s="224" t="s">
        <v>417</v>
      </c>
      <c r="AU123" s="224" t="s">
        <v>87</v>
      </c>
      <c r="AV123" s="12" t="s">
        <v>23</v>
      </c>
      <c r="AW123" s="12" t="s">
        <v>43</v>
      </c>
      <c r="AX123" s="12" t="s">
        <v>79</v>
      </c>
      <c r="AY123" s="224" t="s">
        <v>406</v>
      </c>
    </row>
    <row r="124" spans="2:65" s="13" customFormat="1" x14ac:dyDescent="0.3">
      <c r="B124" s="225"/>
      <c r="C124" s="226"/>
      <c r="D124" s="215" t="s">
        <v>417</v>
      </c>
      <c r="E124" s="227" t="s">
        <v>36</v>
      </c>
      <c r="F124" s="228" t="s">
        <v>6451</v>
      </c>
      <c r="G124" s="226"/>
      <c r="H124" s="229">
        <v>5.335</v>
      </c>
      <c r="I124" s="230"/>
      <c r="J124" s="226"/>
      <c r="K124" s="226"/>
      <c r="L124" s="231"/>
      <c r="M124" s="232"/>
      <c r="N124" s="233"/>
      <c r="O124" s="233"/>
      <c r="P124" s="233"/>
      <c r="Q124" s="233"/>
      <c r="R124" s="233"/>
      <c r="S124" s="233"/>
      <c r="T124" s="234"/>
      <c r="AT124" s="235" t="s">
        <v>417</v>
      </c>
      <c r="AU124" s="235" t="s">
        <v>87</v>
      </c>
      <c r="AV124" s="13" t="s">
        <v>87</v>
      </c>
      <c r="AW124" s="13" t="s">
        <v>43</v>
      </c>
      <c r="AX124" s="13" t="s">
        <v>79</v>
      </c>
      <c r="AY124" s="235" t="s">
        <v>406</v>
      </c>
    </row>
    <row r="125" spans="2:65" s="14" customFormat="1" x14ac:dyDescent="0.3">
      <c r="B125" s="236"/>
      <c r="C125" s="237"/>
      <c r="D125" s="247" t="s">
        <v>417</v>
      </c>
      <c r="E125" s="248" t="s">
        <v>3061</v>
      </c>
      <c r="F125" s="249" t="s">
        <v>421</v>
      </c>
      <c r="G125" s="237"/>
      <c r="H125" s="250">
        <v>5.335</v>
      </c>
      <c r="I125" s="241"/>
      <c r="J125" s="237"/>
      <c r="K125" s="237"/>
      <c r="L125" s="242"/>
      <c r="M125" s="243"/>
      <c r="N125" s="244"/>
      <c r="O125" s="244"/>
      <c r="P125" s="244"/>
      <c r="Q125" s="244"/>
      <c r="R125" s="244"/>
      <c r="S125" s="244"/>
      <c r="T125" s="245"/>
      <c r="AT125" s="246" t="s">
        <v>417</v>
      </c>
      <c r="AU125" s="246" t="s">
        <v>87</v>
      </c>
      <c r="AV125" s="14" t="s">
        <v>415</v>
      </c>
      <c r="AW125" s="14" t="s">
        <v>43</v>
      </c>
      <c r="AX125" s="14" t="s">
        <v>23</v>
      </c>
      <c r="AY125" s="246" t="s">
        <v>406</v>
      </c>
    </row>
    <row r="126" spans="2:65" s="1" customFormat="1" ht="22.5" customHeight="1" x14ac:dyDescent="0.3">
      <c r="B126" s="37"/>
      <c r="C126" s="201" t="s">
        <v>28</v>
      </c>
      <c r="D126" s="201" t="s">
        <v>410</v>
      </c>
      <c r="E126" s="202" t="s">
        <v>678</v>
      </c>
      <c r="F126" s="203" t="s">
        <v>679</v>
      </c>
      <c r="G126" s="204" t="s">
        <v>596</v>
      </c>
      <c r="H126" s="205">
        <v>9.6999999999999993</v>
      </c>
      <c r="I126" s="206"/>
      <c r="J126" s="207">
        <f>ROUND(I126*H126,2)</f>
        <v>0</v>
      </c>
      <c r="K126" s="203" t="s">
        <v>414</v>
      </c>
      <c r="L126" s="57"/>
      <c r="M126" s="208" t="s">
        <v>36</v>
      </c>
      <c r="N126" s="209" t="s">
        <v>50</v>
      </c>
      <c r="O126" s="38"/>
      <c r="P126" s="210">
        <f>O126*H126</f>
        <v>0</v>
      </c>
      <c r="Q126" s="210">
        <v>0</v>
      </c>
      <c r="R126" s="210">
        <f>Q126*H126</f>
        <v>0</v>
      </c>
      <c r="S126" s="210">
        <v>0</v>
      </c>
      <c r="T126" s="211">
        <f>S126*H126</f>
        <v>0</v>
      </c>
      <c r="AR126" s="19" t="s">
        <v>415</v>
      </c>
      <c r="AT126" s="19" t="s">
        <v>410</v>
      </c>
      <c r="AU126" s="19" t="s">
        <v>87</v>
      </c>
      <c r="AY126" s="19" t="s">
        <v>406</v>
      </c>
      <c r="BE126" s="212">
        <f>IF(N126="základní",J126,0)</f>
        <v>0</v>
      </c>
      <c r="BF126" s="212">
        <f>IF(N126="snížená",J126,0)</f>
        <v>0</v>
      </c>
      <c r="BG126" s="212">
        <f>IF(N126="zákl. přenesená",J126,0)</f>
        <v>0</v>
      </c>
      <c r="BH126" s="212">
        <f>IF(N126="sníž. přenesená",J126,0)</f>
        <v>0</v>
      </c>
      <c r="BI126" s="212">
        <f>IF(N126="nulová",J126,0)</f>
        <v>0</v>
      </c>
      <c r="BJ126" s="19" t="s">
        <v>23</v>
      </c>
      <c r="BK126" s="212">
        <f>ROUND(I126*H126,2)</f>
        <v>0</v>
      </c>
      <c r="BL126" s="19" t="s">
        <v>415</v>
      </c>
      <c r="BM126" s="19" t="s">
        <v>6452</v>
      </c>
    </row>
    <row r="127" spans="2:65" s="13" customFormat="1" x14ac:dyDescent="0.3">
      <c r="B127" s="225"/>
      <c r="C127" s="226"/>
      <c r="D127" s="247" t="s">
        <v>417</v>
      </c>
      <c r="E127" s="251" t="s">
        <v>36</v>
      </c>
      <c r="F127" s="252" t="s">
        <v>6453</v>
      </c>
      <c r="G127" s="226"/>
      <c r="H127" s="253">
        <v>9.6999999999999993</v>
      </c>
      <c r="I127" s="230"/>
      <c r="J127" s="226"/>
      <c r="K127" s="226"/>
      <c r="L127" s="231"/>
      <c r="M127" s="232"/>
      <c r="N127" s="233"/>
      <c r="O127" s="233"/>
      <c r="P127" s="233"/>
      <c r="Q127" s="233"/>
      <c r="R127" s="233"/>
      <c r="S127" s="233"/>
      <c r="T127" s="234"/>
      <c r="AT127" s="235" t="s">
        <v>417</v>
      </c>
      <c r="AU127" s="235" t="s">
        <v>87</v>
      </c>
      <c r="AV127" s="13" t="s">
        <v>87</v>
      </c>
      <c r="AW127" s="13" t="s">
        <v>43</v>
      </c>
      <c r="AX127" s="13" t="s">
        <v>23</v>
      </c>
      <c r="AY127" s="235" t="s">
        <v>406</v>
      </c>
    </row>
    <row r="128" spans="2:65" s="1" customFormat="1" ht="22.5" customHeight="1" x14ac:dyDescent="0.3">
      <c r="B128" s="37"/>
      <c r="C128" s="201" t="s">
        <v>408</v>
      </c>
      <c r="D128" s="201" t="s">
        <v>410</v>
      </c>
      <c r="E128" s="202" t="s">
        <v>616</v>
      </c>
      <c r="F128" s="203" t="s">
        <v>617</v>
      </c>
      <c r="G128" s="204" t="s">
        <v>501</v>
      </c>
      <c r="H128" s="205">
        <v>1.6859999999999999</v>
      </c>
      <c r="I128" s="206"/>
      <c r="J128" s="207">
        <f>ROUND(I128*H128,2)</f>
        <v>0</v>
      </c>
      <c r="K128" s="203" t="s">
        <v>414</v>
      </c>
      <c r="L128" s="57"/>
      <c r="M128" s="208" t="s">
        <v>36</v>
      </c>
      <c r="N128" s="209" t="s">
        <v>50</v>
      </c>
      <c r="O128" s="38"/>
      <c r="P128" s="210">
        <f>O128*H128</f>
        <v>0</v>
      </c>
      <c r="Q128" s="210">
        <v>0</v>
      </c>
      <c r="R128" s="210">
        <f>Q128*H128</f>
        <v>0</v>
      </c>
      <c r="S128" s="210">
        <v>0</v>
      </c>
      <c r="T128" s="211">
        <f>S128*H128</f>
        <v>0</v>
      </c>
      <c r="AR128" s="19" t="s">
        <v>415</v>
      </c>
      <c r="AT128" s="19" t="s">
        <v>410</v>
      </c>
      <c r="AU128" s="19" t="s">
        <v>87</v>
      </c>
      <c r="AY128" s="19" t="s">
        <v>406</v>
      </c>
      <c r="BE128" s="212">
        <f>IF(N128="základní",J128,0)</f>
        <v>0</v>
      </c>
      <c r="BF128" s="212">
        <f>IF(N128="snížená",J128,0)</f>
        <v>0</v>
      </c>
      <c r="BG128" s="212">
        <f>IF(N128="zákl. přenesená",J128,0)</f>
        <v>0</v>
      </c>
      <c r="BH128" s="212">
        <f>IF(N128="sníž. přenesená",J128,0)</f>
        <v>0</v>
      </c>
      <c r="BI128" s="212">
        <f>IF(N128="nulová",J128,0)</f>
        <v>0</v>
      </c>
      <c r="BJ128" s="19" t="s">
        <v>23</v>
      </c>
      <c r="BK128" s="212">
        <f>ROUND(I128*H128,2)</f>
        <v>0</v>
      </c>
      <c r="BL128" s="19" t="s">
        <v>415</v>
      </c>
      <c r="BM128" s="19" t="s">
        <v>6454</v>
      </c>
    </row>
    <row r="129" spans="2:65" s="1" customFormat="1" ht="22.5" customHeight="1" x14ac:dyDescent="0.3">
      <c r="B129" s="37"/>
      <c r="C129" s="201" t="s">
        <v>476</v>
      </c>
      <c r="D129" s="201" t="s">
        <v>410</v>
      </c>
      <c r="E129" s="202" t="s">
        <v>620</v>
      </c>
      <c r="F129" s="203" t="s">
        <v>621</v>
      </c>
      <c r="G129" s="204" t="s">
        <v>501</v>
      </c>
      <c r="H129" s="205">
        <v>8.43</v>
      </c>
      <c r="I129" s="206"/>
      <c r="J129" s="207">
        <f>ROUND(I129*H129,2)</f>
        <v>0</v>
      </c>
      <c r="K129" s="203" t="s">
        <v>414</v>
      </c>
      <c r="L129" s="57"/>
      <c r="M129" s="208" t="s">
        <v>36</v>
      </c>
      <c r="N129" s="209" t="s">
        <v>50</v>
      </c>
      <c r="O129" s="38"/>
      <c r="P129" s="210">
        <f>O129*H129</f>
        <v>0</v>
      </c>
      <c r="Q129" s="210">
        <v>0</v>
      </c>
      <c r="R129" s="210">
        <f>Q129*H129</f>
        <v>0</v>
      </c>
      <c r="S129" s="210">
        <v>0</v>
      </c>
      <c r="T129" s="211">
        <f>S129*H129</f>
        <v>0</v>
      </c>
      <c r="AR129" s="19" t="s">
        <v>415</v>
      </c>
      <c r="AT129" s="19" t="s">
        <v>410</v>
      </c>
      <c r="AU129" s="19" t="s">
        <v>87</v>
      </c>
      <c r="AY129" s="19" t="s">
        <v>406</v>
      </c>
      <c r="BE129" s="212">
        <f>IF(N129="základní",J129,0)</f>
        <v>0</v>
      </c>
      <c r="BF129" s="212">
        <f>IF(N129="snížená",J129,0)</f>
        <v>0</v>
      </c>
      <c r="BG129" s="212">
        <f>IF(N129="zákl. přenesená",J129,0)</f>
        <v>0</v>
      </c>
      <c r="BH129" s="212">
        <f>IF(N129="sníž. přenesená",J129,0)</f>
        <v>0</v>
      </c>
      <c r="BI129" s="212">
        <f>IF(N129="nulová",J129,0)</f>
        <v>0</v>
      </c>
      <c r="BJ129" s="19" t="s">
        <v>23</v>
      </c>
      <c r="BK129" s="212">
        <f>ROUND(I129*H129,2)</f>
        <v>0</v>
      </c>
      <c r="BL129" s="19" t="s">
        <v>415</v>
      </c>
      <c r="BM129" s="19" t="s">
        <v>6455</v>
      </c>
    </row>
    <row r="130" spans="2:65" s="13" customFormat="1" x14ac:dyDescent="0.3">
      <c r="B130" s="225"/>
      <c r="C130" s="226"/>
      <c r="D130" s="247" t="s">
        <v>417</v>
      </c>
      <c r="E130" s="226"/>
      <c r="F130" s="252" t="s">
        <v>6456</v>
      </c>
      <c r="G130" s="226"/>
      <c r="H130" s="253">
        <v>8.43</v>
      </c>
      <c r="I130" s="230"/>
      <c r="J130" s="226"/>
      <c r="K130" s="226"/>
      <c r="L130" s="231"/>
      <c r="M130" s="232"/>
      <c r="N130" s="233"/>
      <c r="O130" s="233"/>
      <c r="P130" s="233"/>
      <c r="Q130" s="233"/>
      <c r="R130" s="233"/>
      <c r="S130" s="233"/>
      <c r="T130" s="234"/>
      <c r="AT130" s="235" t="s">
        <v>417</v>
      </c>
      <c r="AU130" s="235" t="s">
        <v>87</v>
      </c>
      <c r="AV130" s="13" t="s">
        <v>87</v>
      </c>
      <c r="AW130" s="13" t="s">
        <v>4</v>
      </c>
      <c r="AX130" s="13" t="s">
        <v>23</v>
      </c>
      <c r="AY130" s="235" t="s">
        <v>406</v>
      </c>
    </row>
    <row r="131" spans="2:65" s="1" customFormat="1" ht="22.5" customHeight="1" x14ac:dyDescent="0.3">
      <c r="B131" s="37"/>
      <c r="C131" s="201" t="s">
        <v>314</v>
      </c>
      <c r="D131" s="201" t="s">
        <v>410</v>
      </c>
      <c r="E131" s="202" t="s">
        <v>6457</v>
      </c>
      <c r="F131" s="203" t="s">
        <v>6458</v>
      </c>
      <c r="G131" s="204" t="s">
        <v>501</v>
      </c>
      <c r="H131" s="205">
        <v>1.6859999999999999</v>
      </c>
      <c r="I131" s="206"/>
      <c r="J131" s="207">
        <f>ROUND(I131*H131,2)</f>
        <v>0</v>
      </c>
      <c r="K131" s="203" t="s">
        <v>36</v>
      </c>
      <c r="L131" s="57"/>
      <c r="M131" s="208" t="s">
        <v>36</v>
      </c>
      <c r="N131" s="209" t="s">
        <v>50</v>
      </c>
      <c r="O131" s="38"/>
      <c r="P131" s="210">
        <f>O131*H131</f>
        <v>0</v>
      </c>
      <c r="Q131" s="210">
        <v>0</v>
      </c>
      <c r="R131" s="210">
        <f>Q131*H131</f>
        <v>0</v>
      </c>
      <c r="S131" s="210">
        <v>0</v>
      </c>
      <c r="T131" s="211">
        <f>S131*H131</f>
        <v>0</v>
      </c>
      <c r="AR131" s="19" t="s">
        <v>415</v>
      </c>
      <c r="AT131" s="19" t="s">
        <v>410</v>
      </c>
      <c r="AU131" s="19" t="s">
        <v>87</v>
      </c>
      <c r="AY131" s="19" t="s">
        <v>406</v>
      </c>
      <c r="BE131" s="212">
        <f>IF(N131="základní",J131,0)</f>
        <v>0</v>
      </c>
      <c r="BF131" s="212">
        <f>IF(N131="snížená",J131,0)</f>
        <v>0</v>
      </c>
      <c r="BG131" s="212">
        <f>IF(N131="zákl. přenesená",J131,0)</f>
        <v>0</v>
      </c>
      <c r="BH131" s="212">
        <f>IF(N131="sníž. přenesená",J131,0)</f>
        <v>0</v>
      </c>
      <c r="BI131" s="212">
        <f>IF(N131="nulová",J131,0)</f>
        <v>0</v>
      </c>
      <c r="BJ131" s="19" t="s">
        <v>23</v>
      </c>
      <c r="BK131" s="212">
        <f>ROUND(I131*H131,2)</f>
        <v>0</v>
      </c>
      <c r="BL131" s="19" t="s">
        <v>415</v>
      </c>
      <c r="BM131" s="19" t="s">
        <v>6459</v>
      </c>
    </row>
    <row r="132" spans="2:65" s="1" customFormat="1" ht="22.5" customHeight="1" x14ac:dyDescent="0.3">
      <c r="B132" s="37"/>
      <c r="C132" s="201" t="s">
        <v>484</v>
      </c>
      <c r="D132" s="201" t="s">
        <v>410</v>
      </c>
      <c r="E132" s="202" t="s">
        <v>739</v>
      </c>
      <c r="F132" s="203" t="s">
        <v>740</v>
      </c>
      <c r="G132" s="204" t="s">
        <v>596</v>
      </c>
      <c r="H132" s="205">
        <v>1.1000000000000001</v>
      </c>
      <c r="I132" s="206"/>
      <c r="J132" s="207">
        <f>ROUND(I132*H132,2)</f>
        <v>0</v>
      </c>
      <c r="K132" s="203" t="s">
        <v>414</v>
      </c>
      <c r="L132" s="57"/>
      <c r="M132" s="208" t="s">
        <v>36</v>
      </c>
      <c r="N132" s="209" t="s">
        <v>50</v>
      </c>
      <c r="O132" s="38"/>
      <c r="P132" s="210">
        <f>O132*H132</f>
        <v>0</v>
      </c>
      <c r="Q132" s="210">
        <v>1.269E-2</v>
      </c>
      <c r="R132" s="210">
        <f>Q132*H132</f>
        <v>1.3959000000000001E-2</v>
      </c>
      <c r="S132" s="210">
        <v>0</v>
      </c>
      <c r="T132" s="211">
        <f>S132*H132</f>
        <v>0</v>
      </c>
      <c r="AR132" s="19" t="s">
        <v>415</v>
      </c>
      <c r="AT132" s="19" t="s">
        <v>410</v>
      </c>
      <c r="AU132" s="19" t="s">
        <v>87</v>
      </c>
      <c r="AY132" s="19" t="s">
        <v>406</v>
      </c>
      <c r="BE132" s="212">
        <f>IF(N132="základní",J132,0)</f>
        <v>0</v>
      </c>
      <c r="BF132" s="212">
        <f>IF(N132="snížená",J132,0)</f>
        <v>0</v>
      </c>
      <c r="BG132" s="212">
        <f>IF(N132="zákl. přenesená",J132,0)</f>
        <v>0</v>
      </c>
      <c r="BH132" s="212">
        <f>IF(N132="sníž. přenesená",J132,0)</f>
        <v>0</v>
      </c>
      <c r="BI132" s="212">
        <f>IF(N132="nulová",J132,0)</f>
        <v>0</v>
      </c>
      <c r="BJ132" s="19" t="s">
        <v>23</v>
      </c>
      <c r="BK132" s="212">
        <f>ROUND(I132*H132,2)</f>
        <v>0</v>
      </c>
      <c r="BL132" s="19" t="s">
        <v>415</v>
      </c>
      <c r="BM132" s="19" t="s">
        <v>6460</v>
      </c>
    </row>
    <row r="133" spans="2:65" s="12" customFormat="1" x14ac:dyDescent="0.3">
      <c r="B133" s="213"/>
      <c r="C133" s="214"/>
      <c r="D133" s="215" t="s">
        <v>417</v>
      </c>
      <c r="E133" s="216" t="s">
        <v>36</v>
      </c>
      <c r="F133" s="217" t="s">
        <v>3131</v>
      </c>
      <c r="G133" s="214"/>
      <c r="H133" s="218" t="s">
        <v>36</v>
      </c>
      <c r="I133" s="219"/>
      <c r="J133" s="214"/>
      <c r="K133" s="214"/>
      <c r="L133" s="220"/>
      <c r="M133" s="221"/>
      <c r="N133" s="222"/>
      <c r="O133" s="222"/>
      <c r="P133" s="222"/>
      <c r="Q133" s="222"/>
      <c r="R133" s="222"/>
      <c r="S133" s="222"/>
      <c r="T133" s="223"/>
      <c r="AT133" s="224" t="s">
        <v>417</v>
      </c>
      <c r="AU133" s="224" t="s">
        <v>87</v>
      </c>
      <c r="AV133" s="12" t="s">
        <v>23</v>
      </c>
      <c r="AW133" s="12" t="s">
        <v>43</v>
      </c>
      <c r="AX133" s="12" t="s">
        <v>79</v>
      </c>
      <c r="AY133" s="224" t="s">
        <v>406</v>
      </c>
    </row>
    <row r="134" spans="2:65" s="13" customFormat="1" x14ac:dyDescent="0.3">
      <c r="B134" s="225"/>
      <c r="C134" s="226"/>
      <c r="D134" s="215" t="s">
        <v>417</v>
      </c>
      <c r="E134" s="227" t="s">
        <v>36</v>
      </c>
      <c r="F134" s="228" t="s">
        <v>6461</v>
      </c>
      <c r="G134" s="226"/>
      <c r="H134" s="229">
        <v>1.1000000000000001</v>
      </c>
      <c r="I134" s="230"/>
      <c r="J134" s="226"/>
      <c r="K134" s="226"/>
      <c r="L134" s="231"/>
      <c r="M134" s="232"/>
      <c r="N134" s="233"/>
      <c r="O134" s="233"/>
      <c r="P134" s="233"/>
      <c r="Q134" s="233"/>
      <c r="R134" s="233"/>
      <c r="S134" s="233"/>
      <c r="T134" s="234"/>
      <c r="AT134" s="235" t="s">
        <v>417</v>
      </c>
      <c r="AU134" s="235" t="s">
        <v>87</v>
      </c>
      <c r="AV134" s="13" t="s">
        <v>87</v>
      </c>
      <c r="AW134" s="13" t="s">
        <v>43</v>
      </c>
      <c r="AX134" s="13" t="s">
        <v>79</v>
      </c>
      <c r="AY134" s="235" t="s">
        <v>406</v>
      </c>
    </row>
    <row r="135" spans="2:65" s="13" customFormat="1" x14ac:dyDescent="0.3">
      <c r="B135" s="225"/>
      <c r="C135" s="226"/>
      <c r="D135" s="215" t="s">
        <v>417</v>
      </c>
      <c r="E135" s="227" t="s">
        <v>36</v>
      </c>
      <c r="F135" s="228" t="s">
        <v>6462</v>
      </c>
      <c r="G135" s="226"/>
      <c r="H135" s="229">
        <v>0</v>
      </c>
      <c r="I135" s="230"/>
      <c r="J135" s="226"/>
      <c r="K135" s="226"/>
      <c r="L135" s="231"/>
      <c r="M135" s="232"/>
      <c r="N135" s="233"/>
      <c r="O135" s="233"/>
      <c r="P135" s="233"/>
      <c r="Q135" s="233"/>
      <c r="R135" s="233"/>
      <c r="S135" s="233"/>
      <c r="T135" s="234"/>
      <c r="AT135" s="235" t="s">
        <v>417</v>
      </c>
      <c r="AU135" s="235" t="s">
        <v>87</v>
      </c>
      <c r="AV135" s="13" t="s">
        <v>87</v>
      </c>
      <c r="AW135" s="13" t="s">
        <v>43</v>
      </c>
      <c r="AX135" s="13" t="s">
        <v>79</v>
      </c>
      <c r="AY135" s="235" t="s">
        <v>406</v>
      </c>
    </row>
    <row r="136" spans="2:65" s="14" customFormat="1" x14ac:dyDescent="0.3">
      <c r="B136" s="236"/>
      <c r="C136" s="237"/>
      <c r="D136" s="247" t="s">
        <v>417</v>
      </c>
      <c r="E136" s="248" t="s">
        <v>296</v>
      </c>
      <c r="F136" s="249" t="s">
        <v>421</v>
      </c>
      <c r="G136" s="237"/>
      <c r="H136" s="250">
        <v>1.1000000000000001</v>
      </c>
      <c r="I136" s="241"/>
      <c r="J136" s="237"/>
      <c r="K136" s="237"/>
      <c r="L136" s="242"/>
      <c r="M136" s="243"/>
      <c r="N136" s="244"/>
      <c r="O136" s="244"/>
      <c r="P136" s="244"/>
      <c r="Q136" s="244"/>
      <c r="R136" s="244"/>
      <c r="S136" s="244"/>
      <c r="T136" s="245"/>
      <c r="AT136" s="246" t="s">
        <v>417</v>
      </c>
      <c r="AU136" s="246" t="s">
        <v>87</v>
      </c>
      <c r="AV136" s="14" t="s">
        <v>415</v>
      </c>
      <c r="AW136" s="14" t="s">
        <v>43</v>
      </c>
      <c r="AX136" s="14" t="s">
        <v>23</v>
      </c>
      <c r="AY136" s="246" t="s">
        <v>406</v>
      </c>
    </row>
    <row r="137" spans="2:65" s="1" customFormat="1" ht="22.5" customHeight="1" x14ac:dyDescent="0.3">
      <c r="B137" s="37"/>
      <c r="C137" s="201" t="s">
        <v>8</v>
      </c>
      <c r="D137" s="201" t="s">
        <v>410</v>
      </c>
      <c r="E137" s="202" t="s">
        <v>744</v>
      </c>
      <c r="F137" s="203" t="s">
        <v>745</v>
      </c>
      <c r="G137" s="204" t="s">
        <v>596</v>
      </c>
      <c r="H137" s="205">
        <v>5.5</v>
      </c>
      <c r="I137" s="206"/>
      <c r="J137" s="207">
        <f>ROUND(I137*H137,2)</f>
        <v>0</v>
      </c>
      <c r="K137" s="203" t="s">
        <v>414</v>
      </c>
      <c r="L137" s="57"/>
      <c r="M137" s="208" t="s">
        <v>36</v>
      </c>
      <c r="N137" s="209" t="s">
        <v>50</v>
      </c>
      <c r="O137" s="38"/>
      <c r="P137" s="210">
        <f>O137*H137</f>
        <v>0</v>
      </c>
      <c r="Q137" s="210">
        <v>3.6900000000000002E-2</v>
      </c>
      <c r="R137" s="210">
        <f>Q137*H137</f>
        <v>0.20295000000000002</v>
      </c>
      <c r="S137" s="210">
        <v>0</v>
      </c>
      <c r="T137" s="211">
        <f>S137*H137</f>
        <v>0</v>
      </c>
      <c r="AR137" s="19" t="s">
        <v>415</v>
      </c>
      <c r="AT137" s="19" t="s">
        <v>410</v>
      </c>
      <c r="AU137" s="19" t="s">
        <v>87</v>
      </c>
      <c r="AY137" s="19" t="s">
        <v>406</v>
      </c>
      <c r="BE137" s="212">
        <f>IF(N137="základní",J137,0)</f>
        <v>0</v>
      </c>
      <c r="BF137" s="212">
        <f>IF(N137="snížená",J137,0)</f>
        <v>0</v>
      </c>
      <c r="BG137" s="212">
        <f>IF(N137="zákl. přenesená",J137,0)</f>
        <v>0</v>
      </c>
      <c r="BH137" s="212">
        <f>IF(N137="sníž. přenesená",J137,0)</f>
        <v>0</v>
      </c>
      <c r="BI137" s="212">
        <f>IF(N137="nulová",J137,0)</f>
        <v>0</v>
      </c>
      <c r="BJ137" s="19" t="s">
        <v>23</v>
      </c>
      <c r="BK137" s="212">
        <f>ROUND(I137*H137,2)</f>
        <v>0</v>
      </c>
      <c r="BL137" s="19" t="s">
        <v>415</v>
      </c>
      <c r="BM137" s="19" t="s">
        <v>6463</v>
      </c>
    </row>
    <row r="138" spans="2:65" s="13" customFormat="1" x14ac:dyDescent="0.3">
      <c r="B138" s="225"/>
      <c r="C138" s="226"/>
      <c r="D138" s="215" t="s">
        <v>417</v>
      </c>
      <c r="E138" s="227" t="s">
        <v>36</v>
      </c>
      <c r="F138" s="228" t="s">
        <v>6464</v>
      </c>
      <c r="G138" s="226"/>
      <c r="H138" s="229">
        <v>5.5</v>
      </c>
      <c r="I138" s="230"/>
      <c r="J138" s="226"/>
      <c r="K138" s="226"/>
      <c r="L138" s="231"/>
      <c r="M138" s="232"/>
      <c r="N138" s="233"/>
      <c r="O138" s="233"/>
      <c r="P138" s="233"/>
      <c r="Q138" s="233"/>
      <c r="R138" s="233"/>
      <c r="S138" s="233"/>
      <c r="T138" s="234"/>
      <c r="AT138" s="235" t="s">
        <v>417</v>
      </c>
      <c r="AU138" s="235" t="s">
        <v>87</v>
      </c>
      <c r="AV138" s="13" t="s">
        <v>87</v>
      </c>
      <c r="AW138" s="13" t="s">
        <v>43</v>
      </c>
      <c r="AX138" s="13" t="s">
        <v>79</v>
      </c>
      <c r="AY138" s="235" t="s">
        <v>406</v>
      </c>
    </row>
    <row r="139" spans="2:65" s="14" customFormat="1" x14ac:dyDescent="0.3">
      <c r="B139" s="236"/>
      <c r="C139" s="237"/>
      <c r="D139" s="247" t="s">
        <v>417</v>
      </c>
      <c r="E139" s="248" t="s">
        <v>253</v>
      </c>
      <c r="F139" s="249" t="s">
        <v>421</v>
      </c>
      <c r="G139" s="237"/>
      <c r="H139" s="250">
        <v>5.5</v>
      </c>
      <c r="I139" s="241"/>
      <c r="J139" s="237"/>
      <c r="K139" s="237"/>
      <c r="L139" s="242"/>
      <c r="M139" s="243"/>
      <c r="N139" s="244"/>
      <c r="O139" s="244"/>
      <c r="P139" s="244"/>
      <c r="Q139" s="244"/>
      <c r="R139" s="244"/>
      <c r="S139" s="244"/>
      <c r="T139" s="245"/>
      <c r="AT139" s="246" t="s">
        <v>417</v>
      </c>
      <c r="AU139" s="246" t="s">
        <v>87</v>
      </c>
      <c r="AV139" s="14" t="s">
        <v>415</v>
      </c>
      <c r="AW139" s="14" t="s">
        <v>43</v>
      </c>
      <c r="AX139" s="14" t="s">
        <v>23</v>
      </c>
      <c r="AY139" s="246" t="s">
        <v>406</v>
      </c>
    </row>
    <row r="140" spans="2:65" s="1" customFormat="1" ht="22.5" customHeight="1" x14ac:dyDescent="0.3">
      <c r="B140" s="37"/>
      <c r="C140" s="201" t="s">
        <v>493</v>
      </c>
      <c r="D140" s="201" t="s">
        <v>410</v>
      </c>
      <c r="E140" s="202" t="s">
        <v>749</v>
      </c>
      <c r="F140" s="203" t="s">
        <v>750</v>
      </c>
      <c r="G140" s="204" t="s">
        <v>413</v>
      </c>
      <c r="H140" s="205">
        <v>10.656000000000001</v>
      </c>
      <c r="I140" s="206"/>
      <c r="J140" s="207">
        <f>ROUND(I140*H140,2)</f>
        <v>0</v>
      </c>
      <c r="K140" s="203" t="s">
        <v>414</v>
      </c>
      <c r="L140" s="57"/>
      <c r="M140" s="208" t="s">
        <v>36</v>
      </c>
      <c r="N140" s="209" t="s">
        <v>50</v>
      </c>
      <c r="O140" s="38"/>
      <c r="P140" s="210">
        <f>O140*H140</f>
        <v>0</v>
      </c>
      <c r="Q140" s="210">
        <v>0</v>
      </c>
      <c r="R140" s="210">
        <f>Q140*H140</f>
        <v>0</v>
      </c>
      <c r="S140" s="210">
        <v>0</v>
      </c>
      <c r="T140" s="211">
        <f>S140*H140</f>
        <v>0</v>
      </c>
      <c r="AR140" s="19" t="s">
        <v>415</v>
      </c>
      <c r="AT140" s="19" t="s">
        <v>410</v>
      </c>
      <c r="AU140" s="19" t="s">
        <v>87</v>
      </c>
      <c r="AY140" s="19" t="s">
        <v>406</v>
      </c>
      <c r="BE140" s="212">
        <f>IF(N140="základní",J140,0)</f>
        <v>0</v>
      </c>
      <c r="BF140" s="212">
        <f>IF(N140="snížená",J140,0)</f>
        <v>0</v>
      </c>
      <c r="BG140" s="212">
        <f>IF(N140="zákl. přenesená",J140,0)</f>
        <v>0</v>
      </c>
      <c r="BH140" s="212">
        <f>IF(N140="sníž. přenesená",J140,0)</f>
        <v>0</v>
      </c>
      <c r="BI140" s="212">
        <f>IF(N140="nulová",J140,0)</f>
        <v>0</v>
      </c>
      <c r="BJ140" s="19" t="s">
        <v>23</v>
      </c>
      <c r="BK140" s="212">
        <f>ROUND(I140*H140,2)</f>
        <v>0</v>
      </c>
      <c r="BL140" s="19" t="s">
        <v>415</v>
      </c>
      <c r="BM140" s="19" t="s">
        <v>6465</v>
      </c>
    </row>
    <row r="141" spans="2:65" s="13" customFormat="1" x14ac:dyDescent="0.3">
      <c r="B141" s="225"/>
      <c r="C141" s="226"/>
      <c r="D141" s="215" t="s">
        <v>417</v>
      </c>
      <c r="E141" s="227" t="s">
        <v>36</v>
      </c>
      <c r="F141" s="228" t="s">
        <v>5327</v>
      </c>
      <c r="G141" s="226"/>
      <c r="H141" s="229">
        <v>2.4060000000000001</v>
      </c>
      <c r="I141" s="230"/>
      <c r="J141" s="226"/>
      <c r="K141" s="226"/>
      <c r="L141" s="231"/>
      <c r="M141" s="232"/>
      <c r="N141" s="233"/>
      <c r="O141" s="233"/>
      <c r="P141" s="233"/>
      <c r="Q141" s="233"/>
      <c r="R141" s="233"/>
      <c r="S141" s="233"/>
      <c r="T141" s="234"/>
      <c r="AT141" s="235" t="s">
        <v>417</v>
      </c>
      <c r="AU141" s="235" t="s">
        <v>87</v>
      </c>
      <c r="AV141" s="13" t="s">
        <v>87</v>
      </c>
      <c r="AW141" s="13" t="s">
        <v>43</v>
      </c>
      <c r="AX141" s="13" t="s">
        <v>79</v>
      </c>
      <c r="AY141" s="235" t="s">
        <v>406</v>
      </c>
    </row>
    <row r="142" spans="2:65" s="13" customFormat="1" x14ac:dyDescent="0.3">
      <c r="B142" s="225"/>
      <c r="C142" s="226"/>
      <c r="D142" s="215" t="s">
        <v>417</v>
      </c>
      <c r="E142" s="227" t="s">
        <v>36</v>
      </c>
      <c r="F142" s="228" t="s">
        <v>3138</v>
      </c>
      <c r="G142" s="226"/>
      <c r="H142" s="229">
        <v>8.25</v>
      </c>
      <c r="I142" s="230"/>
      <c r="J142" s="226"/>
      <c r="K142" s="226"/>
      <c r="L142" s="231"/>
      <c r="M142" s="232"/>
      <c r="N142" s="233"/>
      <c r="O142" s="233"/>
      <c r="P142" s="233"/>
      <c r="Q142" s="233"/>
      <c r="R142" s="233"/>
      <c r="S142" s="233"/>
      <c r="T142" s="234"/>
      <c r="AT142" s="235" t="s">
        <v>417</v>
      </c>
      <c r="AU142" s="235" t="s">
        <v>87</v>
      </c>
      <c r="AV142" s="13" t="s">
        <v>87</v>
      </c>
      <c r="AW142" s="13" t="s">
        <v>43</v>
      </c>
      <c r="AX142" s="13" t="s">
        <v>79</v>
      </c>
      <c r="AY142" s="235" t="s">
        <v>406</v>
      </c>
    </row>
    <row r="143" spans="2:65" s="14" customFormat="1" x14ac:dyDescent="0.3">
      <c r="B143" s="236"/>
      <c r="C143" s="237"/>
      <c r="D143" s="247" t="s">
        <v>417</v>
      </c>
      <c r="E143" s="248" t="s">
        <v>36</v>
      </c>
      <c r="F143" s="249" t="s">
        <v>421</v>
      </c>
      <c r="G143" s="237"/>
      <c r="H143" s="250">
        <v>10.656000000000001</v>
      </c>
      <c r="I143" s="241"/>
      <c r="J143" s="237"/>
      <c r="K143" s="237"/>
      <c r="L143" s="242"/>
      <c r="M143" s="243"/>
      <c r="N143" s="244"/>
      <c r="O143" s="244"/>
      <c r="P143" s="244"/>
      <c r="Q143" s="244"/>
      <c r="R143" s="244"/>
      <c r="S143" s="244"/>
      <c r="T143" s="245"/>
      <c r="AT143" s="246" t="s">
        <v>417</v>
      </c>
      <c r="AU143" s="246" t="s">
        <v>87</v>
      </c>
      <c r="AV143" s="14" t="s">
        <v>415</v>
      </c>
      <c r="AW143" s="14" t="s">
        <v>43</v>
      </c>
      <c r="AX143" s="14" t="s">
        <v>23</v>
      </c>
      <c r="AY143" s="246" t="s">
        <v>406</v>
      </c>
    </row>
    <row r="144" spans="2:65" s="1" customFormat="1" ht="22.5" customHeight="1" x14ac:dyDescent="0.3">
      <c r="B144" s="37"/>
      <c r="C144" s="201" t="s">
        <v>498</v>
      </c>
      <c r="D144" s="201" t="s">
        <v>410</v>
      </c>
      <c r="E144" s="202" t="s">
        <v>431</v>
      </c>
      <c r="F144" s="203" t="s">
        <v>432</v>
      </c>
      <c r="G144" s="204" t="s">
        <v>413</v>
      </c>
      <c r="H144" s="205">
        <v>34.536999999999999</v>
      </c>
      <c r="I144" s="206"/>
      <c r="J144" s="207">
        <f>ROUND(I144*H144,2)</f>
        <v>0</v>
      </c>
      <c r="K144" s="203" t="s">
        <v>414</v>
      </c>
      <c r="L144" s="57"/>
      <c r="M144" s="208" t="s">
        <v>36</v>
      </c>
      <c r="N144" s="209" t="s">
        <v>50</v>
      </c>
      <c r="O144" s="38"/>
      <c r="P144" s="210">
        <f>O144*H144</f>
        <v>0</v>
      </c>
      <c r="Q144" s="210">
        <v>0</v>
      </c>
      <c r="R144" s="210">
        <f>Q144*H144</f>
        <v>0</v>
      </c>
      <c r="S144" s="210">
        <v>0</v>
      </c>
      <c r="T144" s="211">
        <f>S144*H144</f>
        <v>0</v>
      </c>
      <c r="AR144" s="19" t="s">
        <v>415</v>
      </c>
      <c r="AT144" s="19" t="s">
        <v>410</v>
      </c>
      <c r="AU144" s="19" t="s">
        <v>87</v>
      </c>
      <c r="AY144" s="19" t="s">
        <v>406</v>
      </c>
      <c r="BE144" s="212">
        <f>IF(N144="základní",J144,0)</f>
        <v>0</v>
      </c>
      <c r="BF144" s="212">
        <f>IF(N144="snížená",J144,0)</f>
        <v>0</v>
      </c>
      <c r="BG144" s="212">
        <f>IF(N144="zákl. přenesená",J144,0)</f>
        <v>0</v>
      </c>
      <c r="BH144" s="212">
        <f>IF(N144="sníž. přenesená",J144,0)</f>
        <v>0</v>
      </c>
      <c r="BI144" s="212">
        <f>IF(N144="nulová",J144,0)</f>
        <v>0</v>
      </c>
      <c r="BJ144" s="19" t="s">
        <v>23</v>
      </c>
      <c r="BK144" s="212">
        <f>ROUND(I144*H144,2)</f>
        <v>0</v>
      </c>
      <c r="BL144" s="19" t="s">
        <v>415</v>
      </c>
      <c r="BM144" s="19" t="s">
        <v>6466</v>
      </c>
    </row>
    <row r="145" spans="2:51" s="12" customFormat="1" x14ac:dyDescent="0.3">
      <c r="B145" s="213"/>
      <c r="C145" s="214"/>
      <c r="D145" s="215" t="s">
        <v>417</v>
      </c>
      <c r="E145" s="216" t="s">
        <v>36</v>
      </c>
      <c r="F145" s="217" t="s">
        <v>6467</v>
      </c>
      <c r="G145" s="214"/>
      <c r="H145" s="218" t="s">
        <v>36</v>
      </c>
      <c r="I145" s="219"/>
      <c r="J145" s="214"/>
      <c r="K145" s="214"/>
      <c r="L145" s="220"/>
      <c r="M145" s="221"/>
      <c r="N145" s="222"/>
      <c r="O145" s="222"/>
      <c r="P145" s="222"/>
      <c r="Q145" s="222"/>
      <c r="R145" s="222"/>
      <c r="S145" s="222"/>
      <c r="T145" s="223"/>
      <c r="AT145" s="224" t="s">
        <v>417</v>
      </c>
      <c r="AU145" s="224" t="s">
        <v>87</v>
      </c>
      <c r="AV145" s="12" t="s">
        <v>23</v>
      </c>
      <c r="AW145" s="12" t="s">
        <v>43</v>
      </c>
      <c r="AX145" s="12" t="s">
        <v>79</v>
      </c>
      <c r="AY145" s="224" t="s">
        <v>406</v>
      </c>
    </row>
    <row r="146" spans="2:51" s="13" customFormat="1" x14ac:dyDescent="0.3">
      <c r="B146" s="225"/>
      <c r="C146" s="226"/>
      <c r="D146" s="215" t="s">
        <v>417</v>
      </c>
      <c r="E146" s="227" t="s">
        <v>36</v>
      </c>
      <c r="F146" s="228" t="s">
        <v>6468</v>
      </c>
      <c r="G146" s="226"/>
      <c r="H146" s="229">
        <v>14.114000000000001</v>
      </c>
      <c r="I146" s="230"/>
      <c r="J146" s="226"/>
      <c r="K146" s="226"/>
      <c r="L146" s="231"/>
      <c r="M146" s="232"/>
      <c r="N146" s="233"/>
      <c r="O146" s="233"/>
      <c r="P146" s="233"/>
      <c r="Q146" s="233"/>
      <c r="R146" s="233"/>
      <c r="S146" s="233"/>
      <c r="T146" s="234"/>
      <c r="AT146" s="235" t="s">
        <v>417</v>
      </c>
      <c r="AU146" s="235" t="s">
        <v>87</v>
      </c>
      <c r="AV146" s="13" t="s">
        <v>87</v>
      </c>
      <c r="AW146" s="13" t="s">
        <v>43</v>
      </c>
      <c r="AX146" s="13" t="s">
        <v>79</v>
      </c>
      <c r="AY146" s="235" t="s">
        <v>406</v>
      </c>
    </row>
    <row r="147" spans="2:51" s="13" customFormat="1" x14ac:dyDescent="0.3">
      <c r="B147" s="225"/>
      <c r="C147" s="226"/>
      <c r="D147" s="215" t="s">
        <v>417</v>
      </c>
      <c r="E147" s="227" t="s">
        <v>36</v>
      </c>
      <c r="F147" s="228" t="s">
        <v>6469</v>
      </c>
      <c r="G147" s="226"/>
      <c r="H147" s="229">
        <v>56.036999999999999</v>
      </c>
      <c r="I147" s="230"/>
      <c r="J147" s="226"/>
      <c r="K147" s="226"/>
      <c r="L147" s="231"/>
      <c r="M147" s="232"/>
      <c r="N147" s="233"/>
      <c r="O147" s="233"/>
      <c r="P147" s="233"/>
      <c r="Q147" s="233"/>
      <c r="R147" s="233"/>
      <c r="S147" s="233"/>
      <c r="T147" s="234"/>
      <c r="AT147" s="235" t="s">
        <v>417</v>
      </c>
      <c r="AU147" s="235" t="s">
        <v>87</v>
      </c>
      <c r="AV147" s="13" t="s">
        <v>87</v>
      </c>
      <c r="AW147" s="13" t="s">
        <v>43</v>
      </c>
      <c r="AX147" s="13" t="s">
        <v>79</v>
      </c>
      <c r="AY147" s="235" t="s">
        <v>406</v>
      </c>
    </row>
    <row r="148" spans="2:51" s="13" customFormat="1" x14ac:dyDescent="0.3">
      <c r="B148" s="225"/>
      <c r="C148" s="226"/>
      <c r="D148" s="215" t="s">
        <v>417</v>
      </c>
      <c r="E148" s="227" t="s">
        <v>36</v>
      </c>
      <c r="F148" s="228" t="s">
        <v>6470</v>
      </c>
      <c r="G148" s="226"/>
      <c r="H148" s="229">
        <v>5.6970000000000001</v>
      </c>
      <c r="I148" s="230"/>
      <c r="J148" s="226"/>
      <c r="K148" s="226"/>
      <c r="L148" s="231"/>
      <c r="M148" s="232"/>
      <c r="N148" s="233"/>
      <c r="O148" s="233"/>
      <c r="P148" s="233"/>
      <c r="Q148" s="233"/>
      <c r="R148" s="233"/>
      <c r="S148" s="233"/>
      <c r="T148" s="234"/>
      <c r="AT148" s="235" t="s">
        <v>417</v>
      </c>
      <c r="AU148" s="235" t="s">
        <v>87</v>
      </c>
      <c r="AV148" s="13" t="s">
        <v>87</v>
      </c>
      <c r="AW148" s="13" t="s">
        <v>43</v>
      </c>
      <c r="AX148" s="13" t="s">
        <v>79</v>
      </c>
      <c r="AY148" s="235" t="s">
        <v>406</v>
      </c>
    </row>
    <row r="149" spans="2:51" s="13" customFormat="1" x14ac:dyDescent="0.3">
      <c r="B149" s="225"/>
      <c r="C149" s="226"/>
      <c r="D149" s="215" t="s">
        <v>417</v>
      </c>
      <c r="E149" s="227" t="s">
        <v>36</v>
      </c>
      <c r="F149" s="228" t="s">
        <v>6471</v>
      </c>
      <c r="G149" s="226"/>
      <c r="H149" s="229">
        <v>6.5179999999999998</v>
      </c>
      <c r="I149" s="230"/>
      <c r="J149" s="226"/>
      <c r="K149" s="226"/>
      <c r="L149" s="231"/>
      <c r="M149" s="232"/>
      <c r="N149" s="233"/>
      <c r="O149" s="233"/>
      <c r="P149" s="233"/>
      <c r="Q149" s="233"/>
      <c r="R149" s="233"/>
      <c r="S149" s="233"/>
      <c r="T149" s="234"/>
      <c r="AT149" s="235" t="s">
        <v>417</v>
      </c>
      <c r="AU149" s="235" t="s">
        <v>87</v>
      </c>
      <c r="AV149" s="13" t="s">
        <v>87</v>
      </c>
      <c r="AW149" s="13" t="s">
        <v>43</v>
      </c>
      <c r="AX149" s="13" t="s">
        <v>79</v>
      </c>
      <c r="AY149" s="235" t="s">
        <v>406</v>
      </c>
    </row>
    <row r="150" spans="2:51" s="13" customFormat="1" x14ac:dyDescent="0.3">
      <c r="B150" s="225"/>
      <c r="C150" s="226"/>
      <c r="D150" s="215" t="s">
        <v>417</v>
      </c>
      <c r="E150" s="227" t="s">
        <v>36</v>
      </c>
      <c r="F150" s="228" t="s">
        <v>6472</v>
      </c>
      <c r="G150" s="226"/>
      <c r="H150" s="229">
        <v>2.8130000000000002</v>
      </c>
      <c r="I150" s="230"/>
      <c r="J150" s="226"/>
      <c r="K150" s="226"/>
      <c r="L150" s="231"/>
      <c r="M150" s="232"/>
      <c r="N150" s="233"/>
      <c r="O150" s="233"/>
      <c r="P150" s="233"/>
      <c r="Q150" s="233"/>
      <c r="R150" s="233"/>
      <c r="S150" s="233"/>
      <c r="T150" s="234"/>
      <c r="AT150" s="235" t="s">
        <v>417</v>
      </c>
      <c r="AU150" s="235" t="s">
        <v>87</v>
      </c>
      <c r="AV150" s="13" t="s">
        <v>87</v>
      </c>
      <c r="AW150" s="13" t="s">
        <v>43</v>
      </c>
      <c r="AX150" s="13" t="s">
        <v>79</v>
      </c>
      <c r="AY150" s="235" t="s">
        <v>406</v>
      </c>
    </row>
    <row r="151" spans="2:51" s="13" customFormat="1" x14ac:dyDescent="0.3">
      <c r="B151" s="225"/>
      <c r="C151" s="226"/>
      <c r="D151" s="215" t="s">
        <v>417</v>
      </c>
      <c r="E151" s="227" t="s">
        <v>36</v>
      </c>
      <c r="F151" s="228" t="s">
        <v>6473</v>
      </c>
      <c r="G151" s="226"/>
      <c r="H151" s="229">
        <v>5.5309999999999997</v>
      </c>
      <c r="I151" s="230"/>
      <c r="J151" s="226"/>
      <c r="K151" s="226"/>
      <c r="L151" s="231"/>
      <c r="M151" s="232"/>
      <c r="N151" s="233"/>
      <c r="O151" s="233"/>
      <c r="P151" s="233"/>
      <c r="Q151" s="233"/>
      <c r="R151" s="233"/>
      <c r="S151" s="233"/>
      <c r="T151" s="234"/>
      <c r="AT151" s="235" t="s">
        <v>417</v>
      </c>
      <c r="AU151" s="235" t="s">
        <v>87</v>
      </c>
      <c r="AV151" s="13" t="s">
        <v>87</v>
      </c>
      <c r="AW151" s="13" t="s">
        <v>43</v>
      </c>
      <c r="AX151" s="13" t="s">
        <v>79</v>
      </c>
      <c r="AY151" s="235" t="s">
        <v>406</v>
      </c>
    </row>
    <row r="152" spans="2:51" s="12" customFormat="1" x14ac:dyDescent="0.3">
      <c r="B152" s="213"/>
      <c r="C152" s="214"/>
      <c r="D152" s="215" t="s">
        <v>417</v>
      </c>
      <c r="E152" s="216" t="s">
        <v>36</v>
      </c>
      <c r="F152" s="217" t="s">
        <v>6474</v>
      </c>
      <c r="G152" s="214"/>
      <c r="H152" s="218" t="s">
        <v>36</v>
      </c>
      <c r="I152" s="219"/>
      <c r="J152" s="214"/>
      <c r="K152" s="214"/>
      <c r="L152" s="220"/>
      <c r="M152" s="221"/>
      <c r="N152" s="222"/>
      <c r="O152" s="222"/>
      <c r="P152" s="222"/>
      <c r="Q152" s="222"/>
      <c r="R152" s="222"/>
      <c r="S152" s="222"/>
      <c r="T152" s="223"/>
      <c r="AT152" s="224" t="s">
        <v>417</v>
      </c>
      <c r="AU152" s="224" t="s">
        <v>87</v>
      </c>
      <c r="AV152" s="12" t="s">
        <v>23</v>
      </c>
      <c r="AW152" s="12" t="s">
        <v>43</v>
      </c>
      <c r="AX152" s="12" t="s">
        <v>79</v>
      </c>
      <c r="AY152" s="224" t="s">
        <v>406</v>
      </c>
    </row>
    <row r="153" spans="2:51" s="13" customFormat="1" x14ac:dyDescent="0.3">
      <c r="B153" s="225"/>
      <c r="C153" s="226"/>
      <c r="D153" s="215" t="s">
        <v>417</v>
      </c>
      <c r="E153" s="227" t="s">
        <v>36</v>
      </c>
      <c r="F153" s="228" t="s">
        <v>6475</v>
      </c>
      <c r="G153" s="226"/>
      <c r="H153" s="229">
        <v>2.8559999999999999</v>
      </c>
      <c r="I153" s="230"/>
      <c r="J153" s="226"/>
      <c r="K153" s="226"/>
      <c r="L153" s="231"/>
      <c r="M153" s="232"/>
      <c r="N153" s="233"/>
      <c r="O153" s="233"/>
      <c r="P153" s="233"/>
      <c r="Q153" s="233"/>
      <c r="R153" s="233"/>
      <c r="S153" s="233"/>
      <c r="T153" s="234"/>
      <c r="AT153" s="235" t="s">
        <v>417</v>
      </c>
      <c r="AU153" s="235" t="s">
        <v>87</v>
      </c>
      <c r="AV153" s="13" t="s">
        <v>87</v>
      </c>
      <c r="AW153" s="13" t="s">
        <v>43</v>
      </c>
      <c r="AX153" s="13" t="s">
        <v>79</v>
      </c>
      <c r="AY153" s="235" t="s">
        <v>406</v>
      </c>
    </row>
    <row r="154" spans="2:51" s="13" customFormat="1" x14ac:dyDescent="0.3">
      <c r="B154" s="225"/>
      <c r="C154" s="226"/>
      <c r="D154" s="215" t="s">
        <v>417</v>
      </c>
      <c r="E154" s="227" t="s">
        <v>36</v>
      </c>
      <c r="F154" s="228" t="s">
        <v>6476</v>
      </c>
      <c r="G154" s="226"/>
      <c r="H154" s="229">
        <v>6.4690000000000003</v>
      </c>
      <c r="I154" s="230"/>
      <c r="J154" s="226"/>
      <c r="K154" s="226"/>
      <c r="L154" s="231"/>
      <c r="M154" s="232"/>
      <c r="N154" s="233"/>
      <c r="O154" s="233"/>
      <c r="P154" s="233"/>
      <c r="Q154" s="233"/>
      <c r="R154" s="233"/>
      <c r="S154" s="233"/>
      <c r="T154" s="234"/>
      <c r="AT154" s="235" t="s">
        <v>417</v>
      </c>
      <c r="AU154" s="235" t="s">
        <v>87</v>
      </c>
      <c r="AV154" s="13" t="s">
        <v>87</v>
      </c>
      <c r="AW154" s="13" t="s">
        <v>43</v>
      </c>
      <c r="AX154" s="13" t="s">
        <v>79</v>
      </c>
      <c r="AY154" s="235" t="s">
        <v>406</v>
      </c>
    </row>
    <row r="155" spans="2:51" s="13" customFormat="1" x14ac:dyDescent="0.3">
      <c r="B155" s="225"/>
      <c r="C155" s="226"/>
      <c r="D155" s="215" t="s">
        <v>417</v>
      </c>
      <c r="E155" s="227" t="s">
        <v>36</v>
      </c>
      <c r="F155" s="228" t="s">
        <v>6477</v>
      </c>
      <c r="G155" s="226"/>
      <c r="H155" s="229">
        <v>21.54</v>
      </c>
      <c r="I155" s="230"/>
      <c r="J155" s="226"/>
      <c r="K155" s="226"/>
      <c r="L155" s="231"/>
      <c r="M155" s="232"/>
      <c r="N155" s="233"/>
      <c r="O155" s="233"/>
      <c r="P155" s="233"/>
      <c r="Q155" s="233"/>
      <c r="R155" s="233"/>
      <c r="S155" s="233"/>
      <c r="T155" s="234"/>
      <c r="AT155" s="235" t="s">
        <v>417</v>
      </c>
      <c r="AU155" s="235" t="s">
        <v>87</v>
      </c>
      <c r="AV155" s="13" t="s">
        <v>87</v>
      </c>
      <c r="AW155" s="13" t="s">
        <v>43</v>
      </c>
      <c r="AX155" s="13" t="s">
        <v>79</v>
      </c>
      <c r="AY155" s="235" t="s">
        <v>406</v>
      </c>
    </row>
    <row r="156" spans="2:51" s="13" customFormat="1" x14ac:dyDescent="0.3">
      <c r="B156" s="225"/>
      <c r="C156" s="226"/>
      <c r="D156" s="215" t="s">
        <v>417</v>
      </c>
      <c r="E156" s="227" t="s">
        <v>36</v>
      </c>
      <c r="F156" s="228" t="s">
        <v>6478</v>
      </c>
      <c r="G156" s="226"/>
      <c r="H156" s="229">
        <v>17.609000000000002</v>
      </c>
      <c r="I156" s="230"/>
      <c r="J156" s="226"/>
      <c r="K156" s="226"/>
      <c r="L156" s="231"/>
      <c r="M156" s="232"/>
      <c r="N156" s="233"/>
      <c r="O156" s="233"/>
      <c r="P156" s="233"/>
      <c r="Q156" s="233"/>
      <c r="R156" s="233"/>
      <c r="S156" s="233"/>
      <c r="T156" s="234"/>
      <c r="AT156" s="235" t="s">
        <v>417</v>
      </c>
      <c r="AU156" s="235" t="s">
        <v>87</v>
      </c>
      <c r="AV156" s="13" t="s">
        <v>87</v>
      </c>
      <c r="AW156" s="13" t="s">
        <v>43</v>
      </c>
      <c r="AX156" s="13" t="s">
        <v>79</v>
      </c>
      <c r="AY156" s="235" t="s">
        <v>406</v>
      </c>
    </row>
    <row r="157" spans="2:51" s="15" customFormat="1" x14ac:dyDescent="0.3">
      <c r="B157" s="254"/>
      <c r="C157" s="255"/>
      <c r="D157" s="215" t="s">
        <v>417</v>
      </c>
      <c r="E157" s="256" t="s">
        <v>343</v>
      </c>
      <c r="F157" s="257" t="s">
        <v>435</v>
      </c>
      <c r="G157" s="255"/>
      <c r="H157" s="258">
        <v>139.184</v>
      </c>
      <c r="I157" s="259"/>
      <c r="J157" s="255"/>
      <c r="K157" s="255"/>
      <c r="L157" s="260"/>
      <c r="M157" s="261"/>
      <c r="N157" s="262"/>
      <c r="O157" s="262"/>
      <c r="P157" s="262"/>
      <c r="Q157" s="262"/>
      <c r="R157" s="262"/>
      <c r="S157" s="262"/>
      <c r="T157" s="263"/>
      <c r="AT157" s="264" t="s">
        <v>417</v>
      </c>
      <c r="AU157" s="264" t="s">
        <v>87</v>
      </c>
      <c r="AV157" s="15" t="s">
        <v>94</v>
      </c>
      <c r="AW157" s="15" t="s">
        <v>43</v>
      </c>
      <c r="AX157" s="15" t="s">
        <v>79</v>
      </c>
      <c r="AY157" s="264" t="s">
        <v>406</v>
      </c>
    </row>
    <row r="158" spans="2:51" s="12" customFormat="1" x14ac:dyDescent="0.3">
      <c r="B158" s="213"/>
      <c r="C158" s="214"/>
      <c r="D158" s="215" t="s">
        <v>417</v>
      </c>
      <c r="E158" s="216" t="s">
        <v>36</v>
      </c>
      <c r="F158" s="217" t="s">
        <v>765</v>
      </c>
      <c r="G158" s="214"/>
      <c r="H158" s="218" t="s">
        <v>36</v>
      </c>
      <c r="I158" s="219"/>
      <c r="J158" s="214"/>
      <c r="K158" s="214"/>
      <c r="L158" s="220"/>
      <c r="M158" s="221"/>
      <c r="N158" s="222"/>
      <c r="O158" s="222"/>
      <c r="P158" s="222"/>
      <c r="Q158" s="222"/>
      <c r="R158" s="222"/>
      <c r="S158" s="222"/>
      <c r="T158" s="223"/>
      <c r="AT158" s="224" t="s">
        <v>417</v>
      </c>
      <c r="AU158" s="224" t="s">
        <v>87</v>
      </c>
      <c r="AV158" s="12" t="s">
        <v>23</v>
      </c>
      <c r="AW158" s="12" t="s">
        <v>43</v>
      </c>
      <c r="AX158" s="12" t="s">
        <v>79</v>
      </c>
      <c r="AY158" s="224" t="s">
        <v>406</v>
      </c>
    </row>
    <row r="159" spans="2:51" s="13" customFormat="1" x14ac:dyDescent="0.3">
      <c r="B159" s="225"/>
      <c r="C159" s="226"/>
      <c r="D159" s="215" t="s">
        <v>417</v>
      </c>
      <c r="E159" s="227" t="s">
        <v>36</v>
      </c>
      <c r="F159" s="228" t="s">
        <v>3148</v>
      </c>
      <c r="G159" s="226"/>
      <c r="H159" s="229">
        <v>-2.4009999999999998</v>
      </c>
      <c r="I159" s="230"/>
      <c r="J159" s="226"/>
      <c r="K159" s="226"/>
      <c r="L159" s="231"/>
      <c r="M159" s="232"/>
      <c r="N159" s="233"/>
      <c r="O159" s="233"/>
      <c r="P159" s="233"/>
      <c r="Q159" s="233"/>
      <c r="R159" s="233"/>
      <c r="S159" s="233"/>
      <c r="T159" s="234"/>
      <c r="AT159" s="235" t="s">
        <v>417</v>
      </c>
      <c r="AU159" s="235" t="s">
        <v>87</v>
      </c>
      <c r="AV159" s="13" t="s">
        <v>87</v>
      </c>
      <c r="AW159" s="13" t="s">
        <v>43</v>
      </c>
      <c r="AX159" s="13" t="s">
        <v>79</v>
      </c>
      <c r="AY159" s="235" t="s">
        <v>406</v>
      </c>
    </row>
    <row r="160" spans="2:51" s="13" customFormat="1" x14ac:dyDescent="0.3">
      <c r="B160" s="225"/>
      <c r="C160" s="226"/>
      <c r="D160" s="215" t="s">
        <v>417</v>
      </c>
      <c r="E160" s="227" t="s">
        <v>36</v>
      </c>
      <c r="F160" s="228" t="s">
        <v>6479</v>
      </c>
      <c r="G160" s="226"/>
      <c r="H160" s="229">
        <v>-21.661000000000001</v>
      </c>
      <c r="I160" s="230"/>
      <c r="J160" s="226"/>
      <c r="K160" s="226"/>
      <c r="L160" s="231"/>
      <c r="M160" s="232"/>
      <c r="N160" s="233"/>
      <c r="O160" s="233"/>
      <c r="P160" s="233"/>
      <c r="Q160" s="233"/>
      <c r="R160" s="233"/>
      <c r="S160" s="233"/>
      <c r="T160" s="234"/>
      <c r="AT160" s="235" t="s">
        <v>417</v>
      </c>
      <c r="AU160" s="235" t="s">
        <v>87</v>
      </c>
      <c r="AV160" s="13" t="s">
        <v>87</v>
      </c>
      <c r="AW160" s="13" t="s">
        <v>43</v>
      </c>
      <c r="AX160" s="13" t="s">
        <v>79</v>
      </c>
      <c r="AY160" s="235" t="s">
        <v>406</v>
      </c>
    </row>
    <row r="161" spans="2:65" s="14" customFormat="1" x14ac:dyDescent="0.3">
      <c r="B161" s="236"/>
      <c r="C161" s="237"/>
      <c r="D161" s="215" t="s">
        <v>417</v>
      </c>
      <c r="E161" s="238" t="s">
        <v>2879</v>
      </c>
      <c r="F161" s="239" t="s">
        <v>421</v>
      </c>
      <c r="G161" s="237"/>
      <c r="H161" s="240">
        <v>115.122</v>
      </c>
      <c r="I161" s="241"/>
      <c r="J161" s="237"/>
      <c r="K161" s="237"/>
      <c r="L161" s="242"/>
      <c r="M161" s="243"/>
      <c r="N161" s="244"/>
      <c r="O161" s="244"/>
      <c r="P161" s="244"/>
      <c r="Q161" s="244"/>
      <c r="R161" s="244"/>
      <c r="S161" s="244"/>
      <c r="T161" s="245"/>
      <c r="AT161" s="246" t="s">
        <v>417</v>
      </c>
      <c r="AU161" s="246" t="s">
        <v>87</v>
      </c>
      <c r="AV161" s="14" t="s">
        <v>415</v>
      </c>
      <c r="AW161" s="14" t="s">
        <v>43</v>
      </c>
      <c r="AX161" s="14" t="s">
        <v>79</v>
      </c>
      <c r="AY161" s="246" t="s">
        <v>406</v>
      </c>
    </row>
    <row r="162" spans="2:65" s="12" customFormat="1" x14ac:dyDescent="0.3">
      <c r="B162" s="213"/>
      <c r="C162" s="214"/>
      <c r="D162" s="215" t="s">
        <v>417</v>
      </c>
      <c r="E162" s="216" t="s">
        <v>36</v>
      </c>
      <c r="F162" s="217" t="s">
        <v>450</v>
      </c>
      <c r="G162" s="214"/>
      <c r="H162" s="218" t="s">
        <v>36</v>
      </c>
      <c r="I162" s="219"/>
      <c r="J162" s="214"/>
      <c r="K162" s="214"/>
      <c r="L162" s="220"/>
      <c r="M162" s="221"/>
      <c r="N162" s="222"/>
      <c r="O162" s="222"/>
      <c r="P162" s="222"/>
      <c r="Q162" s="222"/>
      <c r="R162" s="222"/>
      <c r="S162" s="222"/>
      <c r="T162" s="223"/>
      <c r="AT162" s="224" t="s">
        <v>417</v>
      </c>
      <c r="AU162" s="224" t="s">
        <v>87</v>
      </c>
      <c r="AV162" s="12" t="s">
        <v>23</v>
      </c>
      <c r="AW162" s="12" t="s">
        <v>43</v>
      </c>
      <c r="AX162" s="12" t="s">
        <v>79</v>
      </c>
      <c r="AY162" s="224" t="s">
        <v>406</v>
      </c>
    </row>
    <row r="163" spans="2:65" s="13" customFormat="1" x14ac:dyDescent="0.3">
      <c r="B163" s="225"/>
      <c r="C163" s="226"/>
      <c r="D163" s="247" t="s">
        <v>417</v>
      </c>
      <c r="E163" s="251" t="s">
        <v>36</v>
      </c>
      <c r="F163" s="252" t="s">
        <v>2888</v>
      </c>
      <c r="G163" s="226"/>
      <c r="H163" s="253">
        <v>34.536999999999999</v>
      </c>
      <c r="I163" s="230"/>
      <c r="J163" s="226"/>
      <c r="K163" s="226"/>
      <c r="L163" s="231"/>
      <c r="M163" s="232"/>
      <c r="N163" s="233"/>
      <c r="O163" s="233"/>
      <c r="P163" s="233"/>
      <c r="Q163" s="233"/>
      <c r="R163" s="233"/>
      <c r="S163" s="233"/>
      <c r="T163" s="234"/>
      <c r="AT163" s="235" t="s">
        <v>417</v>
      </c>
      <c r="AU163" s="235" t="s">
        <v>87</v>
      </c>
      <c r="AV163" s="13" t="s">
        <v>87</v>
      </c>
      <c r="AW163" s="13" t="s">
        <v>43</v>
      </c>
      <c r="AX163" s="13" t="s">
        <v>23</v>
      </c>
      <c r="AY163" s="235" t="s">
        <v>406</v>
      </c>
    </row>
    <row r="164" spans="2:65" s="1" customFormat="1" ht="22.5" customHeight="1" x14ac:dyDescent="0.3">
      <c r="B164" s="37"/>
      <c r="C164" s="201" t="s">
        <v>503</v>
      </c>
      <c r="D164" s="201" t="s">
        <v>410</v>
      </c>
      <c r="E164" s="202" t="s">
        <v>441</v>
      </c>
      <c r="F164" s="203" t="s">
        <v>442</v>
      </c>
      <c r="G164" s="204" t="s">
        <v>413</v>
      </c>
      <c r="H164" s="205">
        <v>6.907</v>
      </c>
      <c r="I164" s="206"/>
      <c r="J164" s="207">
        <f>ROUND(I164*H164,2)</f>
        <v>0</v>
      </c>
      <c r="K164" s="203" t="s">
        <v>414</v>
      </c>
      <c r="L164" s="57"/>
      <c r="M164" s="208" t="s">
        <v>36</v>
      </c>
      <c r="N164" s="209" t="s">
        <v>50</v>
      </c>
      <c r="O164" s="38"/>
      <c r="P164" s="210">
        <f>O164*H164</f>
        <v>0</v>
      </c>
      <c r="Q164" s="210">
        <v>0</v>
      </c>
      <c r="R164" s="210">
        <f>Q164*H164</f>
        <v>0</v>
      </c>
      <c r="S164" s="210">
        <v>0</v>
      </c>
      <c r="T164" s="211">
        <f>S164*H164</f>
        <v>0</v>
      </c>
      <c r="AR164" s="19" t="s">
        <v>415</v>
      </c>
      <c r="AT164" s="19" t="s">
        <v>410</v>
      </c>
      <c r="AU164" s="19" t="s">
        <v>87</v>
      </c>
      <c r="AY164" s="19" t="s">
        <v>406</v>
      </c>
      <c r="BE164" s="212">
        <f>IF(N164="základní",J164,0)</f>
        <v>0</v>
      </c>
      <c r="BF164" s="212">
        <f>IF(N164="snížená",J164,0)</f>
        <v>0</v>
      </c>
      <c r="BG164" s="212">
        <f>IF(N164="zákl. přenesená",J164,0)</f>
        <v>0</v>
      </c>
      <c r="BH164" s="212">
        <f>IF(N164="sníž. přenesená",J164,0)</f>
        <v>0</v>
      </c>
      <c r="BI164" s="212">
        <f>IF(N164="nulová",J164,0)</f>
        <v>0</v>
      </c>
      <c r="BJ164" s="19" t="s">
        <v>23</v>
      </c>
      <c r="BK164" s="212">
        <f>ROUND(I164*H164,2)</f>
        <v>0</v>
      </c>
      <c r="BL164" s="19" t="s">
        <v>415</v>
      </c>
      <c r="BM164" s="19" t="s">
        <v>6480</v>
      </c>
    </row>
    <row r="165" spans="2:65" s="12" customFormat="1" x14ac:dyDescent="0.3">
      <c r="B165" s="213"/>
      <c r="C165" s="214"/>
      <c r="D165" s="215" t="s">
        <v>417</v>
      </c>
      <c r="E165" s="216" t="s">
        <v>36</v>
      </c>
      <c r="F165" s="217" t="s">
        <v>5191</v>
      </c>
      <c r="G165" s="214"/>
      <c r="H165" s="218" t="s">
        <v>36</v>
      </c>
      <c r="I165" s="219"/>
      <c r="J165" s="214"/>
      <c r="K165" s="214"/>
      <c r="L165" s="220"/>
      <c r="M165" s="221"/>
      <c r="N165" s="222"/>
      <c r="O165" s="222"/>
      <c r="P165" s="222"/>
      <c r="Q165" s="222"/>
      <c r="R165" s="222"/>
      <c r="S165" s="222"/>
      <c r="T165" s="223"/>
      <c r="AT165" s="224" t="s">
        <v>417</v>
      </c>
      <c r="AU165" s="224" t="s">
        <v>87</v>
      </c>
      <c r="AV165" s="12" t="s">
        <v>23</v>
      </c>
      <c r="AW165" s="12" t="s">
        <v>43</v>
      </c>
      <c r="AX165" s="12" t="s">
        <v>79</v>
      </c>
      <c r="AY165" s="224" t="s">
        <v>406</v>
      </c>
    </row>
    <row r="166" spans="2:65" s="13" customFormat="1" x14ac:dyDescent="0.3">
      <c r="B166" s="225"/>
      <c r="C166" s="226"/>
      <c r="D166" s="247" t="s">
        <v>417</v>
      </c>
      <c r="E166" s="251" t="s">
        <v>36</v>
      </c>
      <c r="F166" s="252" t="s">
        <v>6312</v>
      </c>
      <c r="G166" s="226"/>
      <c r="H166" s="253">
        <v>6.907</v>
      </c>
      <c r="I166" s="230"/>
      <c r="J166" s="226"/>
      <c r="K166" s="226"/>
      <c r="L166" s="231"/>
      <c r="M166" s="232"/>
      <c r="N166" s="233"/>
      <c r="O166" s="233"/>
      <c r="P166" s="233"/>
      <c r="Q166" s="233"/>
      <c r="R166" s="233"/>
      <c r="S166" s="233"/>
      <c r="T166" s="234"/>
      <c r="AT166" s="235" t="s">
        <v>417</v>
      </c>
      <c r="AU166" s="235" t="s">
        <v>87</v>
      </c>
      <c r="AV166" s="13" t="s">
        <v>87</v>
      </c>
      <c r="AW166" s="13" t="s">
        <v>43</v>
      </c>
      <c r="AX166" s="13" t="s">
        <v>23</v>
      </c>
      <c r="AY166" s="235" t="s">
        <v>406</v>
      </c>
    </row>
    <row r="167" spans="2:65" s="1" customFormat="1" ht="22.5" customHeight="1" x14ac:dyDescent="0.3">
      <c r="B167" s="37"/>
      <c r="C167" s="201" t="s">
        <v>508</v>
      </c>
      <c r="D167" s="201" t="s">
        <v>410</v>
      </c>
      <c r="E167" s="202" t="s">
        <v>4775</v>
      </c>
      <c r="F167" s="203" t="s">
        <v>4776</v>
      </c>
      <c r="G167" s="204" t="s">
        <v>413</v>
      </c>
      <c r="H167" s="205">
        <v>80.584999999999994</v>
      </c>
      <c r="I167" s="206"/>
      <c r="J167" s="207">
        <f>ROUND(I167*H167,2)</f>
        <v>0</v>
      </c>
      <c r="K167" s="203" t="s">
        <v>414</v>
      </c>
      <c r="L167" s="57"/>
      <c r="M167" s="208" t="s">
        <v>36</v>
      </c>
      <c r="N167" s="209" t="s">
        <v>50</v>
      </c>
      <c r="O167" s="38"/>
      <c r="P167" s="210">
        <f>O167*H167</f>
        <v>0</v>
      </c>
      <c r="Q167" s="210">
        <v>0</v>
      </c>
      <c r="R167" s="210">
        <f>Q167*H167</f>
        <v>0</v>
      </c>
      <c r="S167" s="210">
        <v>0</v>
      </c>
      <c r="T167" s="211">
        <f>S167*H167</f>
        <v>0</v>
      </c>
      <c r="AR167" s="19" t="s">
        <v>415</v>
      </c>
      <c r="AT167" s="19" t="s">
        <v>410</v>
      </c>
      <c r="AU167" s="19" t="s">
        <v>87</v>
      </c>
      <c r="AY167" s="19" t="s">
        <v>406</v>
      </c>
      <c r="BE167" s="212">
        <f>IF(N167="základní",J167,0)</f>
        <v>0</v>
      </c>
      <c r="BF167" s="212">
        <f>IF(N167="snížená",J167,0)</f>
        <v>0</v>
      </c>
      <c r="BG167" s="212">
        <f>IF(N167="zákl. přenesená",J167,0)</f>
        <v>0</v>
      </c>
      <c r="BH167" s="212">
        <f>IF(N167="sníž. přenesená",J167,0)</f>
        <v>0</v>
      </c>
      <c r="BI167" s="212">
        <f>IF(N167="nulová",J167,0)</f>
        <v>0</v>
      </c>
      <c r="BJ167" s="19" t="s">
        <v>23</v>
      </c>
      <c r="BK167" s="212">
        <f>ROUND(I167*H167,2)</f>
        <v>0</v>
      </c>
      <c r="BL167" s="19" t="s">
        <v>415</v>
      </c>
      <c r="BM167" s="19" t="s">
        <v>6481</v>
      </c>
    </row>
    <row r="168" spans="2:65" s="12" customFormat="1" x14ac:dyDescent="0.3">
      <c r="B168" s="213"/>
      <c r="C168" s="214"/>
      <c r="D168" s="215" t="s">
        <v>417</v>
      </c>
      <c r="E168" s="216" t="s">
        <v>36</v>
      </c>
      <c r="F168" s="217" t="s">
        <v>2892</v>
      </c>
      <c r="G168" s="214"/>
      <c r="H168" s="218" t="s">
        <v>36</v>
      </c>
      <c r="I168" s="219"/>
      <c r="J168" s="214"/>
      <c r="K168" s="214"/>
      <c r="L168" s="220"/>
      <c r="M168" s="221"/>
      <c r="N168" s="222"/>
      <c r="O168" s="222"/>
      <c r="P168" s="222"/>
      <c r="Q168" s="222"/>
      <c r="R168" s="222"/>
      <c r="S168" s="222"/>
      <c r="T168" s="223"/>
      <c r="AT168" s="224" t="s">
        <v>417</v>
      </c>
      <c r="AU168" s="224" t="s">
        <v>87</v>
      </c>
      <c r="AV168" s="12" t="s">
        <v>23</v>
      </c>
      <c r="AW168" s="12" t="s">
        <v>43</v>
      </c>
      <c r="AX168" s="12" t="s">
        <v>79</v>
      </c>
      <c r="AY168" s="224" t="s">
        <v>406</v>
      </c>
    </row>
    <row r="169" spans="2:65" s="13" customFormat="1" x14ac:dyDescent="0.3">
      <c r="B169" s="225"/>
      <c r="C169" s="226"/>
      <c r="D169" s="247" t="s">
        <v>417</v>
      </c>
      <c r="E169" s="251" t="s">
        <v>36</v>
      </c>
      <c r="F169" s="252" t="s">
        <v>2893</v>
      </c>
      <c r="G169" s="226"/>
      <c r="H169" s="253">
        <v>80.584999999999994</v>
      </c>
      <c r="I169" s="230"/>
      <c r="J169" s="226"/>
      <c r="K169" s="226"/>
      <c r="L169" s="231"/>
      <c r="M169" s="232"/>
      <c r="N169" s="233"/>
      <c r="O169" s="233"/>
      <c r="P169" s="233"/>
      <c r="Q169" s="233"/>
      <c r="R169" s="233"/>
      <c r="S169" s="233"/>
      <c r="T169" s="234"/>
      <c r="AT169" s="235" t="s">
        <v>417</v>
      </c>
      <c r="AU169" s="235" t="s">
        <v>87</v>
      </c>
      <c r="AV169" s="13" t="s">
        <v>87</v>
      </c>
      <c r="AW169" s="13" t="s">
        <v>43</v>
      </c>
      <c r="AX169" s="13" t="s">
        <v>23</v>
      </c>
      <c r="AY169" s="235" t="s">
        <v>406</v>
      </c>
    </row>
    <row r="170" spans="2:65" s="1" customFormat="1" ht="22.5" customHeight="1" x14ac:dyDescent="0.3">
      <c r="B170" s="37"/>
      <c r="C170" s="201" t="s">
        <v>512</v>
      </c>
      <c r="D170" s="201" t="s">
        <v>410</v>
      </c>
      <c r="E170" s="202" t="s">
        <v>453</v>
      </c>
      <c r="F170" s="203" t="s">
        <v>454</v>
      </c>
      <c r="G170" s="204" t="s">
        <v>413</v>
      </c>
      <c r="H170" s="205">
        <v>16.117000000000001</v>
      </c>
      <c r="I170" s="206"/>
      <c r="J170" s="207">
        <f>ROUND(I170*H170,2)</f>
        <v>0</v>
      </c>
      <c r="K170" s="203" t="s">
        <v>414</v>
      </c>
      <c r="L170" s="57"/>
      <c r="M170" s="208" t="s">
        <v>36</v>
      </c>
      <c r="N170" s="209" t="s">
        <v>50</v>
      </c>
      <c r="O170" s="38"/>
      <c r="P170" s="210">
        <f>O170*H170</f>
        <v>0</v>
      </c>
      <c r="Q170" s="210">
        <v>0</v>
      </c>
      <c r="R170" s="210">
        <f>Q170*H170</f>
        <v>0</v>
      </c>
      <c r="S170" s="210">
        <v>0</v>
      </c>
      <c r="T170" s="211">
        <f>S170*H170</f>
        <v>0</v>
      </c>
      <c r="AR170" s="19" t="s">
        <v>415</v>
      </c>
      <c r="AT170" s="19" t="s">
        <v>410</v>
      </c>
      <c r="AU170" s="19" t="s">
        <v>87</v>
      </c>
      <c r="AY170" s="19" t="s">
        <v>406</v>
      </c>
      <c r="BE170" s="212">
        <f>IF(N170="základní",J170,0)</f>
        <v>0</v>
      </c>
      <c r="BF170" s="212">
        <f>IF(N170="snížená",J170,0)</f>
        <v>0</v>
      </c>
      <c r="BG170" s="212">
        <f>IF(N170="zákl. přenesená",J170,0)</f>
        <v>0</v>
      </c>
      <c r="BH170" s="212">
        <f>IF(N170="sníž. přenesená",J170,0)</f>
        <v>0</v>
      </c>
      <c r="BI170" s="212">
        <f>IF(N170="nulová",J170,0)</f>
        <v>0</v>
      </c>
      <c r="BJ170" s="19" t="s">
        <v>23</v>
      </c>
      <c r="BK170" s="212">
        <f>ROUND(I170*H170,2)</f>
        <v>0</v>
      </c>
      <c r="BL170" s="19" t="s">
        <v>415</v>
      </c>
      <c r="BM170" s="19" t="s">
        <v>6482</v>
      </c>
    </row>
    <row r="171" spans="2:65" s="12" customFormat="1" x14ac:dyDescent="0.3">
      <c r="B171" s="213"/>
      <c r="C171" s="214"/>
      <c r="D171" s="215" t="s">
        <v>417</v>
      </c>
      <c r="E171" s="216" t="s">
        <v>36</v>
      </c>
      <c r="F171" s="217" t="s">
        <v>6315</v>
      </c>
      <c r="G171" s="214"/>
      <c r="H171" s="218" t="s">
        <v>36</v>
      </c>
      <c r="I171" s="219"/>
      <c r="J171" s="214"/>
      <c r="K171" s="214"/>
      <c r="L171" s="220"/>
      <c r="M171" s="221"/>
      <c r="N171" s="222"/>
      <c r="O171" s="222"/>
      <c r="P171" s="222"/>
      <c r="Q171" s="222"/>
      <c r="R171" s="222"/>
      <c r="S171" s="222"/>
      <c r="T171" s="223"/>
      <c r="AT171" s="224" t="s">
        <v>417</v>
      </c>
      <c r="AU171" s="224" t="s">
        <v>87</v>
      </c>
      <c r="AV171" s="12" t="s">
        <v>23</v>
      </c>
      <c r="AW171" s="12" t="s">
        <v>43</v>
      </c>
      <c r="AX171" s="12" t="s">
        <v>79</v>
      </c>
      <c r="AY171" s="224" t="s">
        <v>406</v>
      </c>
    </row>
    <row r="172" spans="2:65" s="13" customFormat="1" x14ac:dyDescent="0.3">
      <c r="B172" s="225"/>
      <c r="C172" s="226"/>
      <c r="D172" s="247" t="s">
        <v>417</v>
      </c>
      <c r="E172" s="251" t="s">
        <v>36</v>
      </c>
      <c r="F172" s="252" t="s">
        <v>6316</v>
      </c>
      <c r="G172" s="226"/>
      <c r="H172" s="253">
        <v>16.117000000000001</v>
      </c>
      <c r="I172" s="230"/>
      <c r="J172" s="226"/>
      <c r="K172" s="226"/>
      <c r="L172" s="231"/>
      <c r="M172" s="232"/>
      <c r="N172" s="233"/>
      <c r="O172" s="233"/>
      <c r="P172" s="233"/>
      <c r="Q172" s="233"/>
      <c r="R172" s="233"/>
      <c r="S172" s="233"/>
      <c r="T172" s="234"/>
      <c r="AT172" s="235" t="s">
        <v>417</v>
      </c>
      <c r="AU172" s="235" t="s">
        <v>87</v>
      </c>
      <c r="AV172" s="13" t="s">
        <v>87</v>
      </c>
      <c r="AW172" s="13" t="s">
        <v>43</v>
      </c>
      <c r="AX172" s="13" t="s">
        <v>23</v>
      </c>
      <c r="AY172" s="235" t="s">
        <v>406</v>
      </c>
    </row>
    <row r="173" spans="2:65" s="1" customFormat="1" ht="31.5" customHeight="1" x14ac:dyDescent="0.3">
      <c r="B173" s="37"/>
      <c r="C173" s="201" t="s">
        <v>7</v>
      </c>
      <c r="D173" s="201" t="s">
        <v>410</v>
      </c>
      <c r="E173" s="202" t="s">
        <v>5516</v>
      </c>
      <c r="F173" s="203" t="s">
        <v>6483</v>
      </c>
      <c r="G173" s="204" t="s">
        <v>596</v>
      </c>
      <c r="H173" s="205">
        <v>10</v>
      </c>
      <c r="I173" s="206"/>
      <c r="J173" s="207">
        <f>ROUND(I173*H173,2)</f>
        <v>0</v>
      </c>
      <c r="K173" s="203" t="s">
        <v>36</v>
      </c>
      <c r="L173" s="57"/>
      <c r="M173" s="208" t="s">
        <v>36</v>
      </c>
      <c r="N173" s="209" t="s">
        <v>50</v>
      </c>
      <c r="O173" s="38"/>
      <c r="P173" s="210">
        <f>O173*H173</f>
        <v>0</v>
      </c>
      <c r="Q173" s="210">
        <v>0</v>
      </c>
      <c r="R173" s="210">
        <f>Q173*H173</f>
        <v>0</v>
      </c>
      <c r="S173" s="210">
        <v>6.5000000000000002E-2</v>
      </c>
      <c r="T173" s="211">
        <f>S173*H173</f>
        <v>0.65</v>
      </c>
      <c r="AR173" s="19" t="s">
        <v>415</v>
      </c>
      <c r="AT173" s="19" t="s">
        <v>410</v>
      </c>
      <c r="AU173" s="19" t="s">
        <v>87</v>
      </c>
      <c r="AY173" s="19" t="s">
        <v>406</v>
      </c>
      <c r="BE173" s="212">
        <f>IF(N173="základní",J173,0)</f>
        <v>0</v>
      </c>
      <c r="BF173" s="212">
        <f>IF(N173="snížená",J173,0)</f>
        <v>0</v>
      </c>
      <c r="BG173" s="212">
        <f>IF(N173="zákl. přenesená",J173,0)</f>
        <v>0</v>
      </c>
      <c r="BH173" s="212">
        <f>IF(N173="sníž. přenesená",J173,0)</f>
        <v>0</v>
      </c>
      <c r="BI173" s="212">
        <f>IF(N173="nulová",J173,0)</f>
        <v>0</v>
      </c>
      <c r="BJ173" s="19" t="s">
        <v>23</v>
      </c>
      <c r="BK173" s="212">
        <f>ROUND(I173*H173,2)</f>
        <v>0</v>
      </c>
      <c r="BL173" s="19" t="s">
        <v>415</v>
      </c>
      <c r="BM173" s="19" t="s">
        <v>6484</v>
      </c>
    </row>
    <row r="174" spans="2:65" s="13" customFormat="1" x14ac:dyDescent="0.3">
      <c r="B174" s="225"/>
      <c r="C174" s="226"/>
      <c r="D174" s="215" t="s">
        <v>417</v>
      </c>
      <c r="E174" s="227" t="s">
        <v>36</v>
      </c>
      <c r="F174" s="228" t="s">
        <v>6485</v>
      </c>
      <c r="G174" s="226"/>
      <c r="H174" s="229">
        <v>4</v>
      </c>
      <c r="I174" s="230"/>
      <c r="J174" s="226"/>
      <c r="K174" s="226"/>
      <c r="L174" s="231"/>
      <c r="M174" s="232"/>
      <c r="N174" s="233"/>
      <c r="O174" s="233"/>
      <c r="P174" s="233"/>
      <c r="Q174" s="233"/>
      <c r="R174" s="233"/>
      <c r="S174" s="233"/>
      <c r="T174" s="234"/>
      <c r="AT174" s="235" t="s">
        <v>417</v>
      </c>
      <c r="AU174" s="235" t="s">
        <v>87</v>
      </c>
      <c r="AV174" s="13" t="s">
        <v>87</v>
      </c>
      <c r="AW174" s="13" t="s">
        <v>43</v>
      </c>
      <c r="AX174" s="13" t="s">
        <v>79</v>
      </c>
      <c r="AY174" s="235" t="s">
        <v>406</v>
      </c>
    </row>
    <row r="175" spans="2:65" s="13" customFormat="1" x14ac:dyDescent="0.3">
      <c r="B175" s="225"/>
      <c r="C175" s="226"/>
      <c r="D175" s="215" t="s">
        <v>417</v>
      </c>
      <c r="E175" s="227" t="s">
        <v>36</v>
      </c>
      <c r="F175" s="228" t="s">
        <v>6486</v>
      </c>
      <c r="G175" s="226"/>
      <c r="H175" s="229">
        <v>6</v>
      </c>
      <c r="I175" s="230"/>
      <c r="J175" s="226"/>
      <c r="K175" s="226"/>
      <c r="L175" s="231"/>
      <c r="M175" s="232"/>
      <c r="N175" s="233"/>
      <c r="O175" s="233"/>
      <c r="P175" s="233"/>
      <c r="Q175" s="233"/>
      <c r="R175" s="233"/>
      <c r="S175" s="233"/>
      <c r="T175" s="234"/>
      <c r="AT175" s="235" t="s">
        <v>417</v>
      </c>
      <c r="AU175" s="235" t="s">
        <v>87</v>
      </c>
      <c r="AV175" s="13" t="s">
        <v>87</v>
      </c>
      <c r="AW175" s="13" t="s">
        <v>43</v>
      </c>
      <c r="AX175" s="13" t="s">
        <v>79</v>
      </c>
      <c r="AY175" s="235" t="s">
        <v>406</v>
      </c>
    </row>
    <row r="176" spans="2:65" s="14" customFormat="1" x14ac:dyDescent="0.3">
      <c r="B176" s="236"/>
      <c r="C176" s="237"/>
      <c r="D176" s="247" t="s">
        <v>417</v>
      </c>
      <c r="E176" s="248" t="s">
        <v>36</v>
      </c>
      <c r="F176" s="249" t="s">
        <v>421</v>
      </c>
      <c r="G176" s="237"/>
      <c r="H176" s="250">
        <v>10</v>
      </c>
      <c r="I176" s="241"/>
      <c r="J176" s="237"/>
      <c r="K176" s="237"/>
      <c r="L176" s="242"/>
      <c r="M176" s="243"/>
      <c r="N176" s="244"/>
      <c r="O176" s="244"/>
      <c r="P176" s="244"/>
      <c r="Q176" s="244"/>
      <c r="R176" s="244"/>
      <c r="S176" s="244"/>
      <c r="T176" s="245"/>
      <c r="AT176" s="246" t="s">
        <v>417</v>
      </c>
      <c r="AU176" s="246" t="s">
        <v>87</v>
      </c>
      <c r="AV176" s="14" t="s">
        <v>415</v>
      </c>
      <c r="AW176" s="14" t="s">
        <v>43</v>
      </c>
      <c r="AX176" s="14" t="s">
        <v>23</v>
      </c>
      <c r="AY176" s="246" t="s">
        <v>406</v>
      </c>
    </row>
    <row r="177" spans="2:65" s="1" customFormat="1" ht="31.5" customHeight="1" x14ac:dyDescent="0.3">
      <c r="B177" s="37"/>
      <c r="C177" s="201" t="s">
        <v>520</v>
      </c>
      <c r="D177" s="201" t="s">
        <v>410</v>
      </c>
      <c r="E177" s="202" t="s">
        <v>884</v>
      </c>
      <c r="F177" s="203" t="s">
        <v>885</v>
      </c>
      <c r="G177" s="204" t="s">
        <v>501</v>
      </c>
      <c r="H177" s="205">
        <v>0.65</v>
      </c>
      <c r="I177" s="206"/>
      <c r="J177" s="207">
        <f>ROUND(I177*H177,2)</f>
        <v>0</v>
      </c>
      <c r="K177" s="203" t="s">
        <v>414</v>
      </c>
      <c r="L177" s="57"/>
      <c r="M177" s="208" t="s">
        <v>36</v>
      </c>
      <c r="N177" s="209" t="s">
        <v>50</v>
      </c>
      <c r="O177" s="38"/>
      <c r="P177" s="210">
        <f>O177*H177</f>
        <v>0</v>
      </c>
      <c r="Q177" s="210">
        <v>0</v>
      </c>
      <c r="R177" s="210">
        <f>Q177*H177</f>
        <v>0</v>
      </c>
      <c r="S177" s="210">
        <v>0</v>
      </c>
      <c r="T177" s="211">
        <f>S177*H177</f>
        <v>0</v>
      </c>
      <c r="AR177" s="19" t="s">
        <v>415</v>
      </c>
      <c r="AT177" s="19" t="s">
        <v>410</v>
      </c>
      <c r="AU177" s="19" t="s">
        <v>87</v>
      </c>
      <c r="AY177" s="19" t="s">
        <v>406</v>
      </c>
      <c r="BE177" s="212">
        <f>IF(N177="základní",J177,0)</f>
        <v>0</v>
      </c>
      <c r="BF177" s="212">
        <f>IF(N177="snížená",J177,0)</f>
        <v>0</v>
      </c>
      <c r="BG177" s="212">
        <f>IF(N177="zákl. přenesená",J177,0)</f>
        <v>0</v>
      </c>
      <c r="BH177" s="212">
        <f>IF(N177="sníž. přenesená",J177,0)</f>
        <v>0</v>
      </c>
      <c r="BI177" s="212">
        <f>IF(N177="nulová",J177,0)</f>
        <v>0</v>
      </c>
      <c r="BJ177" s="19" t="s">
        <v>23</v>
      </c>
      <c r="BK177" s="212">
        <f>ROUND(I177*H177,2)</f>
        <v>0</v>
      </c>
      <c r="BL177" s="19" t="s">
        <v>415</v>
      </c>
      <c r="BM177" s="19" t="s">
        <v>6487</v>
      </c>
    </row>
    <row r="178" spans="2:65" s="1" customFormat="1" ht="22.5" customHeight="1" x14ac:dyDescent="0.3">
      <c r="B178" s="37"/>
      <c r="C178" s="201" t="s">
        <v>525</v>
      </c>
      <c r="D178" s="201" t="s">
        <v>410</v>
      </c>
      <c r="E178" s="202" t="s">
        <v>888</v>
      </c>
      <c r="F178" s="203" t="s">
        <v>889</v>
      </c>
      <c r="G178" s="204" t="s">
        <v>501</v>
      </c>
      <c r="H178" s="205">
        <v>0.65</v>
      </c>
      <c r="I178" s="206"/>
      <c r="J178" s="207">
        <f>ROUND(I178*H178,2)</f>
        <v>0</v>
      </c>
      <c r="K178" s="203" t="s">
        <v>414</v>
      </c>
      <c r="L178" s="57"/>
      <c r="M178" s="208" t="s">
        <v>36</v>
      </c>
      <c r="N178" s="209" t="s">
        <v>50</v>
      </c>
      <c r="O178" s="38"/>
      <c r="P178" s="210">
        <f>O178*H178</f>
        <v>0</v>
      </c>
      <c r="Q178" s="210">
        <v>0</v>
      </c>
      <c r="R178" s="210">
        <f>Q178*H178</f>
        <v>0</v>
      </c>
      <c r="S178" s="210">
        <v>0</v>
      </c>
      <c r="T178" s="211">
        <f>S178*H178</f>
        <v>0</v>
      </c>
      <c r="AR178" s="19" t="s">
        <v>415</v>
      </c>
      <c r="AT178" s="19" t="s">
        <v>410</v>
      </c>
      <c r="AU178" s="19" t="s">
        <v>87</v>
      </c>
      <c r="AY178" s="19" t="s">
        <v>406</v>
      </c>
      <c r="BE178" s="212">
        <f>IF(N178="základní",J178,0)</f>
        <v>0</v>
      </c>
      <c r="BF178" s="212">
        <f>IF(N178="snížená",J178,0)</f>
        <v>0</v>
      </c>
      <c r="BG178" s="212">
        <f>IF(N178="zákl. přenesená",J178,0)</f>
        <v>0</v>
      </c>
      <c r="BH178" s="212">
        <f>IF(N178="sníž. přenesená",J178,0)</f>
        <v>0</v>
      </c>
      <c r="BI178" s="212">
        <f>IF(N178="nulová",J178,0)</f>
        <v>0</v>
      </c>
      <c r="BJ178" s="19" t="s">
        <v>23</v>
      </c>
      <c r="BK178" s="212">
        <f>ROUND(I178*H178,2)</f>
        <v>0</v>
      </c>
      <c r="BL178" s="19" t="s">
        <v>415</v>
      </c>
      <c r="BM178" s="19" t="s">
        <v>6488</v>
      </c>
    </row>
    <row r="179" spans="2:65" s="1" customFormat="1" ht="22.5" customHeight="1" x14ac:dyDescent="0.3">
      <c r="B179" s="37"/>
      <c r="C179" s="201" t="s">
        <v>527</v>
      </c>
      <c r="D179" s="201" t="s">
        <v>410</v>
      </c>
      <c r="E179" s="202" t="s">
        <v>892</v>
      </c>
      <c r="F179" s="203" t="s">
        <v>893</v>
      </c>
      <c r="G179" s="204" t="s">
        <v>501</v>
      </c>
      <c r="H179" s="205">
        <v>14.3</v>
      </c>
      <c r="I179" s="206"/>
      <c r="J179" s="207">
        <f>ROUND(I179*H179,2)</f>
        <v>0</v>
      </c>
      <c r="K179" s="203" t="s">
        <v>414</v>
      </c>
      <c r="L179" s="57"/>
      <c r="M179" s="208" t="s">
        <v>36</v>
      </c>
      <c r="N179" s="209" t="s">
        <v>50</v>
      </c>
      <c r="O179" s="38"/>
      <c r="P179" s="210">
        <f>O179*H179</f>
        <v>0</v>
      </c>
      <c r="Q179" s="210">
        <v>0</v>
      </c>
      <c r="R179" s="210">
        <f>Q179*H179</f>
        <v>0</v>
      </c>
      <c r="S179" s="210">
        <v>0</v>
      </c>
      <c r="T179" s="211">
        <f>S179*H179</f>
        <v>0</v>
      </c>
      <c r="AR179" s="19" t="s">
        <v>415</v>
      </c>
      <c r="AT179" s="19" t="s">
        <v>410</v>
      </c>
      <c r="AU179" s="19" t="s">
        <v>87</v>
      </c>
      <c r="AY179" s="19" t="s">
        <v>406</v>
      </c>
      <c r="BE179" s="212">
        <f>IF(N179="základní",J179,0)</f>
        <v>0</v>
      </c>
      <c r="BF179" s="212">
        <f>IF(N179="snížená",J179,0)</f>
        <v>0</v>
      </c>
      <c r="BG179" s="212">
        <f>IF(N179="zákl. přenesená",J179,0)</f>
        <v>0</v>
      </c>
      <c r="BH179" s="212">
        <f>IF(N179="sníž. přenesená",J179,0)</f>
        <v>0</v>
      </c>
      <c r="BI179" s="212">
        <f>IF(N179="nulová",J179,0)</f>
        <v>0</v>
      </c>
      <c r="BJ179" s="19" t="s">
        <v>23</v>
      </c>
      <c r="BK179" s="212">
        <f>ROUND(I179*H179,2)</f>
        <v>0</v>
      </c>
      <c r="BL179" s="19" t="s">
        <v>415</v>
      </c>
      <c r="BM179" s="19" t="s">
        <v>6489</v>
      </c>
    </row>
    <row r="180" spans="2:65" s="13" customFormat="1" x14ac:dyDescent="0.3">
      <c r="B180" s="225"/>
      <c r="C180" s="226"/>
      <c r="D180" s="247" t="s">
        <v>417</v>
      </c>
      <c r="E180" s="226"/>
      <c r="F180" s="252" t="s">
        <v>6490</v>
      </c>
      <c r="G180" s="226"/>
      <c r="H180" s="253">
        <v>14.3</v>
      </c>
      <c r="I180" s="230"/>
      <c r="J180" s="226"/>
      <c r="K180" s="226"/>
      <c r="L180" s="231"/>
      <c r="M180" s="232"/>
      <c r="N180" s="233"/>
      <c r="O180" s="233"/>
      <c r="P180" s="233"/>
      <c r="Q180" s="233"/>
      <c r="R180" s="233"/>
      <c r="S180" s="233"/>
      <c r="T180" s="234"/>
      <c r="AT180" s="235" t="s">
        <v>417</v>
      </c>
      <c r="AU180" s="235" t="s">
        <v>87</v>
      </c>
      <c r="AV180" s="13" t="s">
        <v>87</v>
      </c>
      <c r="AW180" s="13" t="s">
        <v>4</v>
      </c>
      <c r="AX180" s="13" t="s">
        <v>23</v>
      </c>
      <c r="AY180" s="235" t="s">
        <v>406</v>
      </c>
    </row>
    <row r="181" spans="2:65" s="1" customFormat="1" ht="22.5" customHeight="1" x14ac:dyDescent="0.3">
      <c r="B181" s="37"/>
      <c r="C181" s="201" t="s">
        <v>532</v>
      </c>
      <c r="D181" s="201" t="s">
        <v>410</v>
      </c>
      <c r="E181" s="202" t="s">
        <v>509</v>
      </c>
      <c r="F181" s="203" t="s">
        <v>510</v>
      </c>
      <c r="G181" s="204" t="s">
        <v>501</v>
      </c>
      <c r="H181" s="205">
        <v>0.65</v>
      </c>
      <c r="I181" s="206"/>
      <c r="J181" s="207">
        <f>ROUND(I181*H181,2)</f>
        <v>0</v>
      </c>
      <c r="K181" s="203" t="s">
        <v>36</v>
      </c>
      <c r="L181" s="57"/>
      <c r="M181" s="208" t="s">
        <v>36</v>
      </c>
      <c r="N181" s="209" t="s">
        <v>50</v>
      </c>
      <c r="O181" s="38"/>
      <c r="P181" s="210">
        <f>O181*H181</f>
        <v>0</v>
      </c>
      <c r="Q181" s="210">
        <v>0</v>
      </c>
      <c r="R181" s="210">
        <f>Q181*H181</f>
        <v>0</v>
      </c>
      <c r="S181" s="210">
        <v>0</v>
      </c>
      <c r="T181" s="211">
        <f>S181*H181</f>
        <v>0</v>
      </c>
      <c r="AR181" s="19" t="s">
        <v>415</v>
      </c>
      <c r="AT181" s="19" t="s">
        <v>410</v>
      </c>
      <c r="AU181" s="19" t="s">
        <v>87</v>
      </c>
      <c r="AY181" s="19" t="s">
        <v>406</v>
      </c>
      <c r="BE181" s="212">
        <f>IF(N181="základní",J181,0)</f>
        <v>0</v>
      </c>
      <c r="BF181" s="212">
        <f>IF(N181="snížená",J181,0)</f>
        <v>0</v>
      </c>
      <c r="BG181" s="212">
        <f>IF(N181="zákl. přenesená",J181,0)</f>
        <v>0</v>
      </c>
      <c r="BH181" s="212">
        <f>IF(N181="sníž. přenesená",J181,0)</f>
        <v>0</v>
      </c>
      <c r="BI181" s="212">
        <f>IF(N181="nulová",J181,0)</f>
        <v>0</v>
      </c>
      <c r="BJ181" s="19" t="s">
        <v>23</v>
      </c>
      <c r="BK181" s="212">
        <f>ROUND(I181*H181,2)</f>
        <v>0</v>
      </c>
      <c r="BL181" s="19" t="s">
        <v>415</v>
      </c>
      <c r="BM181" s="19" t="s">
        <v>6491</v>
      </c>
    </row>
    <row r="182" spans="2:65" s="1" customFormat="1" ht="22.5" customHeight="1" x14ac:dyDescent="0.3">
      <c r="B182" s="37"/>
      <c r="C182" s="201" t="s">
        <v>539</v>
      </c>
      <c r="D182" s="201" t="s">
        <v>410</v>
      </c>
      <c r="E182" s="202" t="s">
        <v>3444</v>
      </c>
      <c r="F182" s="203" t="s">
        <v>3445</v>
      </c>
      <c r="G182" s="204" t="s">
        <v>466</v>
      </c>
      <c r="H182" s="205">
        <v>181.77199999999999</v>
      </c>
      <c r="I182" s="206"/>
      <c r="J182" s="207">
        <f>ROUND(I182*H182,2)</f>
        <v>0</v>
      </c>
      <c r="K182" s="203" t="s">
        <v>414</v>
      </c>
      <c r="L182" s="57"/>
      <c r="M182" s="208" t="s">
        <v>36</v>
      </c>
      <c r="N182" s="209" t="s">
        <v>50</v>
      </c>
      <c r="O182" s="38"/>
      <c r="P182" s="210">
        <f>O182*H182</f>
        <v>0</v>
      </c>
      <c r="Q182" s="210">
        <v>8.4000000000000003E-4</v>
      </c>
      <c r="R182" s="210">
        <f>Q182*H182</f>
        <v>0.15268847999999999</v>
      </c>
      <c r="S182" s="210">
        <v>0</v>
      </c>
      <c r="T182" s="211">
        <f>S182*H182</f>
        <v>0</v>
      </c>
      <c r="AR182" s="19" t="s">
        <v>415</v>
      </c>
      <c r="AT182" s="19" t="s">
        <v>410</v>
      </c>
      <c r="AU182" s="19" t="s">
        <v>87</v>
      </c>
      <c r="AY182" s="19" t="s">
        <v>406</v>
      </c>
      <c r="BE182" s="212">
        <f>IF(N182="základní",J182,0)</f>
        <v>0</v>
      </c>
      <c r="BF182" s="212">
        <f>IF(N182="snížená",J182,0)</f>
        <v>0</v>
      </c>
      <c r="BG182" s="212">
        <f>IF(N182="zákl. přenesená",J182,0)</f>
        <v>0</v>
      </c>
      <c r="BH182" s="212">
        <f>IF(N182="sníž. přenesená",J182,0)</f>
        <v>0</v>
      </c>
      <c r="BI182" s="212">
        <f>IF(N182="nulová",J182,0)</f>
        <v>0</v>
      </c>
      <c r="BJ182" s="19" t="s">
        <v>23</v>
      </c>
      <c r="BK182" s="212">
        <f>ROUND(I182*H182,2)</f>
        <v>0</v>
      </c>
      <c r="BL182" s="19" t="s">
        <v>415</v>
      </c>
      <c r="BM182" s="19" t="s">
        <v>6492</v>
      </c>
    </row>
    <row r="183" spans="2:65" s="12" customFormat="1" x14ac:dyDescent="0.3">
      <c r="B183" s="213"/>
      <c r="C183" s="214"/>
      <c r="D183" s="215" t="s">
        <v>417</v>
      </c>
      <c r="E183" s="216" t="s">
        <v>36</v>
      </c>
      <c r="F183" s="217" t="s">
        <v>6467</v>
      </c>
      <c r="G183" s="214"/>
      <c r="H183" s="218" t="s">
        <v>36</v>
      </c>
      <c r="I183" s="219"/>
      <c r="J183" s="214"/>
      <c r="K183" s="214"/>
      <c r="L183" s="220"/>
      <c r="M183" s="221"/>
      <c r="N183" s="222"/>
      <c r="O183" s="222"/>
      <c r="P183" s="222"/>
      <c r="Q183" s="222"/>
      <c r="R183" s="222"/>
      <c r="S183" s="222"/>
      <c r="T183" s="223"/>
      <c r="AT183" s="224" t="s">
        <v>417</v>
      </c>
      <c r="AU183" s="224" t="s">
        <v>87</v>
      </c>
      <c r="AV183" s="12" t="s">
        <v>23</v>
      </c>
      <c r="AW183" s="12" t="s">
        <v>43</v>
      </c>
      <c r="AX183" s="12" t="s">
        <v>79</v>
      </c>
      <c r="AY183" s="224" t="s">
        <v>406</v>
      </c>
    </row>
    <row r="184" spans="2:65" s="13" customFormat="1" x14ac:dyDescent="0.3">
      <c r="B184" s="225"/>
      <c r="C184" s="226"/>
      <c r="D184" s="215" t="s">
        <v>417</v>
      </c>
      <c r="E184" s="227" t="s">
        <v>36</v>
      </c>
      <c r="F184" s="228" t="s">
        <v>6493</v>
      </c>
      <c r="G184" s="226"/>
      <c r="H184" s="229">
        <v>25.661999999999999</v>
      </c>
      <c r="I184" s="230"/>
      <c r="J184" s="226"/>
      <c r="K184" s="226"/>
      <c r="L184" s="231"/>
      <c r="M184" s="232"/>
      <c r="N184" s="233"/>
      <c r="O184" s="233"/>
      <c r="P184" s="233"/>
      <c r="Q184" s="233"/>
      <c r="R184" s="233"/>
      <c r="S184" s="233"/>
      <c r="T184" s="234"/>
      <c r="AT184" s="235" t="s">
        <v>417</v>
      </c>
      <c r="AU184" s="235" t="s">
        <v>87</v>
      </c>
      <c r="AV184" s="13" t="s">
        <v>87</v>
      </c>
      <c r="AW184" s="13" t="s">
        <v>43</v>
      </c>
      <c r="AX184" s="13" t="s">
        <v>79</v>
      </c>
      <c r="AY184" s="235" t="s">
        <v>406</v>
      </c>
    </row>
    <row r="185" spans="2:65" s="13" customFormat="1" x14ac:dyDescent="0.3">
      <c r="B185" s="225"/>
      <c r="C185" s="226"/>
      <c r="D185" s="215" t="s">
        <v>417</v>
      </c>
      <c r="E185" s="227" t="s">
        <v>36</v>
      </c>
      <c r="F185" s="228" t="s">
        <v>6494</v>
      </c>
      <c r="G185" s="226"/>
      <c r="H185" s="229">
        <v>101.88500000000001</v>
      </c>
      <c r="I185" s="230"/>
      <c r="J185" s="226"/>
      <c r="K185" s="226"/>
      <c r="L185" s="231"/>
      <c r="M185" s="232"/>
      <c r="N185" s="233"/>
      <c r="O185" s="233"/>
      <c r="P185" s="233"/>
      <c r="Q185" s="233"/>
      <c r="R185" s="233"/>
      <c r="S185" s="233"/>
      <c r="T185" s="234"/>
      <c r="AT185" s="235" t="s">
        <v>417</v>
      </c>
      <c r="AU185" s="235" t="s">
        <v>87</v>
      </c>
      <c r="AV185" s="13" t="s">
        <v>87</v>
      </c>
      <c r="AW185" s="13" t="s">
        <v>43</v>
      </c>
      <c r="AX185" s="13" t="s">
        <v>79</v>
      </c>
      <c r="AY185" s="235" t="s">
        <v>406</v>
      </c>
    </row>
    <row r="186" spans="2:65" s="13" customFormat="1" x14ac:dyDescent="0.3">
      <c r="B186" s="225"/>
      <c r="C186" s="226"/>
      <c r="D186" s="215" t="s">
        <v>417</v>
      </c>
      <c r="E186" s="227" t="s">
        <v>36</v>
      </c>
      <c r="F186" s="228" t="s">
        <v>6495</v>
      </c>
      <c r="G186" s="226"/>
      <c r="H186" s="229">
        <v>10.358000000000001</v>
      </c>
      <c r="I186" s="230"/>
      <c r="J186" s="226"/>
      <c r="K186" s="226"/>
      <c r="L186" s="231"/>
      <c r="M186" s="232"/>
      <c r="N186" s="233"/>
      <c r="O186" s="233"/>
      <c r="P186" s="233"/>
      <c r="Q186" s="233"/>
      <c r="R186" s="233"/>
      <c r="S186" s="233"/>
      <c r="T186" s="234"/>
      <c r="AT186" s="235" t="s">
        <v>417</v>
      </c>
      <c r="AU186" s="235" t="s">
        <v>87</v>
      </c>
      <c r="AV186" s="13" t="s">
        <v>87</v>
      </c>
      <c r="AW186" s="13" t="s">
        <v>43</v>
      </c>
      <c r="AX186" s="13" t="s">
        <v>79</v>
      </c>
      <c r="AY186" s="235" t="s">
        <v>406</v>
      </c>
    </row>
    <row r="187" spans="2:65" s="13" customFormat="1" x14ac:dyDescent="0.3">
      <c r="B187" s="225"/>
      <c r="C187" s="226"/>
      <c r="D187" s="215" t="s">
        <v>417</v>
      </c>
      <c r="E187" s="227" t="s">
        <v>36</v>
      </c>
      <c r="F187" s="228" t="s">
        <v>6496</v>
      </c>
      <c r="G187" s="226"/>
      <c r="H187" s="229">
        <v>11.85</v>
      </c>
      <c r="I187" s="230"/>
      <c r="J187" s="226"/>
      <c r="K187" s="226"/>
      <c r="L187" s="231"/>
      <c r="M187" s="232"/>
      <c r="N187" s="233"/>
      <c r="O187" s="233"/>
      <c r="P187" s="233"/>
      <c r="Q187" s="233"/>
      <c r="R187" s="233"/>
      <c r="S187" s="233"/>
      <c r="T187" s="234"/>
      <c r="AT187" s="235" t="s">
        <v>417</v>
      </c>
      <c r="AU187" s="235" t="s">
        <v>87</v>
      </c>
      <c r="AV187" s="13" t="s">
        <v>87</v>
      </c>
      <c r="AW187" s="13" t="s">
        <v>43</v>
      </c>
      <c r="AX187" s="13" t="s">
        <v>79</v>
      </c>
      <c r="AY187" s="235" t="s">
        <v>406</v>
      </c>
    </row>
    <row r="188" spans="2:65" s="13" customFormat="1" x14ac:dyDescent="0.3">
      <c r="B188" s="225"/>
      <c r="C188" s="226"/>
      <c r="D188" s="215" t="s">
        <v>417</v>
      </c>
      <c r="E188" s="227" t="s">
        <v>36</v>
      </c>
      <c r="F188" s="228" t="s">
        <v>6497</v>
      </c>
      <c r="G188" s="226"/>
      <c r="H188" s="229">
        <v>5.1150000000000002</v>
      </c>
      <c r="I188" s="230"/>
      <c r="J188" s="226"/>
      <c r="K188" s="226"/>
      <c r="L188" s="231"/>
      <c r="M188" s="232"/>
      <c r="N188" s="233"/>
      <c r="O188" s="233"/>
      <c r="P188" s="233"/>
      <c r="Q188" s="233"/>
      <c r="R188" s="233"/>
      <c r="S188" s="233"/>
      <c r="T188" s="234"/>
      <c r="AT188" s="235" t="s">
        <v>417</v>
      </c>
      <c r="AU188" s="235" t="s">
        <v>87</v>
      </c>
      <c r="AV188" s="13" t="s">
        <v>87</v>
      </c>
      <c r="AW188" s="13" t="s">
        <v>43</v>
      </c>
      <c r="AX188" s="13" t="s">
        <v>79</v>
      </c>
      <c r="AY188" s="235" t="s">
        <v>406</v>
      </c>
    </row>
    <row r="189" spans="2:65" s="13" customFormat="1" x14ac:dyDescent="0.3">
      <c r="B189" s="225"/>
      <c r="C189" s="226"/>
      <c r="D189" s="215" t="s">
        <v>417</v>
      </c>
      <c r="E189" s="227" t="s">
        <v>36</v>
      </c>
      <c r="F189" s="228" t="s">
        <v>6498</v>
      </c>
      <c r="G189" s="226"/>
      <c r="H189" s="229">
        <v>10.057</v>
      </c>
      <c r="I189" s="230"/>
      <c r="J189" s="226"/>
      <c r="K189" s="226"/>
      <c r="L189" s="231"/>
      <c r="M189" s="232"/>
      <c r="N189" s="233"/>
      <c r="O189" s="233"/>
      <c r="P189" s="233"/>
      <c r="Q189" s="233"/>
      <c r="R189" s="233"/>
      <c r="S189" s="233"/>
      <c r="T189" s="234"/>
      <c r="AT189" s="235" t="s">
        <v>417</v>
      </c>
      <c r="AU189" s="235" t="s">
        <v>87</v>
      </c>
      <c r="AV189" s="13" t="s">
        <v>87</v>
      </c>
      <c r="AW189" s="13" t="s">
        <v>43</v>
      </c>
      <c r="AX189" s="13" t="s">
        <v>79</v>
      </c>
      <c r="AY189" s="235" t="s">
        <v>406</v>
      </c>
    </row>
    <row r="190" spans="2:65" s="12" customFormat="1" x14ac:dyDescent="0.3">
      <c r="B190" s="213"/>
      <c r="C190" s="214"/>
      <c r="D190" s="215" t="s">
        <v>417</v>
      </c>
      <c r="E190" s="216" t="s">
        <v>36</v>
      </c>
      <c r="F190" s="217" t="s">
        <v>6474</v>
      </c>
      <c r="G190" s="214"/>
      <c r="H190" s="218" t="s">
        <v>36</v>
      </c>
      <c r="I190" s="219"/>
      <c r="J190" s="214"/>
      <c r="K190" s="214"/>
      <c r="L190" s="220"/>
      <c r="M190" s="221"/>
      <c r="N190" s="222"/>
      <c r="O190" s="222"/>
      <c r="P190" s="222"/>
      <c r="Q190" s="222"/>
      <c r="R190" s="222"/>
      <c r="S190" s="222"/>
      <c r="T190" s="223"/>
      <c r="AT190" s="224" t="s">
        <v>417</v>
      </c>
      <c r="AU190" s="224" t="s">
        <v>87</v>
      </c>
      <c r="AV190" s="12" t="s">
        <v>23</v>
      </c>
      <c r="AW190" s="12" t="s">
        <v>43</v>
      </c>
      <c r="AX190" s="12" t="s">
        <v>79</v>
      </c>
      <c r="AY190" s="224" t="s">
        <v>406</v>
      </c>
    </row>
    <row r="191" spans="2:65" s="13" customFormat="1" x14ac:dyDescent="0.3">
      <c r="B191" s="225"/>
      <c r="C191" s="226"/>
      <c r="D191" s="215" t="s">
        <v>417</v>
      </c>
      <c r="E191" s="227" t="s">
        <v>36</v>
      </c>
      <c r="F191" s="228" t="s">
        <v>6499</v>
      </c>
      <c r="G191" s="226"/>
      <c r="H191" s="229">
        <v>5.1920000000000002</v>
      </c>
      <c r="I191" s="230"/>
      <c r="J191" s="226"/>
      <c r="K191" s="226"/>
      <c r="L191" s="231"/>
      <c r="M191" s="232"/>
      <c r="N191" s="233"/>
      <c r="O191" s="233"/>
      <c r="P191" s="233"/>
      <c r="Q191" s="233"/>
      <c r="R191" s="233"/>
      <c r="S191" s="233"/>
      <c r="T191" s="234"/>
      <c r="AT191" s="235" t="s">
        <v>417</v>
      </c>
      <c r="AU191" s="235" t="s">
        <v>87</v>
      </c>
      <c r="AV191" s="13" t="s">
        <v>87</v>
      </c>
      <c r="AW191" s="13" t="s">
        <v>43</v>
      </c>
      <c r="AX191" s="13" t="s">
        <v>79</v>
      </c>
      <c r="AY191" s="235" t="s">
        <v>406</v>
      </c>
    </row>
    <row r="192" spans="2:65" s="13" customFormat="1" x14ac:dyDescent="0.3">
      <c r="B192" s="225"/>
      <c r="C192" s="226"/>
      <c r="D192" s="215" t="s">
        <v>417</v>
      </c>
      <c r="E192" s="227" t="s">
        <v>36</v>
      </c>
      <c r="F192" s="228" t="s">
        <v>6500</v>
      </c>
      <c r="G192" s="226"/>
      <c r="H192" s="229">
        <v>11.760999999999999</v>
      </c>
      <c r="I192" s="230"/>
      <c r="J192" s="226"/>
      <c r="K192" s="226"/>
      <c r="L192" s="231"/>
      <c r="M192" s="232"/>
      <c r="N192" s="233"/>
      <c r="O192" s="233"/>
      <c r="P192" s="233"/>
      <c r="Q192" s="233"/>
      <c r="R192" s="233"/>
      <c r="S192" s="233"/>
      <c r="T192" s="234"/>
      <c r="AT192" s="235" t="s">
        <v>417</v>
      </c>
      <c r="AU192" s="235" t="s">
        <v>87</v>
      </c>
      <c r="AV192" s="13" t="s">
        <v>87</v>
      </c>
      <c r="AW192" s="13" t="s">
        <v>43</v>
      </c>
      <c r="AX192" s="13" t="s">
        <v>79</v>
      </c>
      <c r="AY192" s="235" t="s">
        <v>406</v>
      </c>
    </row>
    <row r="193" spans="2:65" s="13" customFormat="1" x14ac:dyDescent="0.3">
      <c r="B193" s="225"/>
      <c r="C193" s="226"/>
      <c r="D193" s="215" t="s">
        <v>417</v>
      </c>
      <c r="E193" s="227" t="s">
        <v>36</v>
      </c>
      <c r="F193" s="228" t="s">
        <v>6501</v>
      </c>
      <c r="G193" s="226"/>
      <c r="H193" s="229">
        <v>39.164000000000001</v>
      </c>
      <c r="I193" s="230"/>
      <c r="J193" s="226"/>
      <c r="K193" s="226"/>
      <c r="L193" s="231"/>
      <c r="M193" s="232"/>
      <c r="N193" s="233"/>
      <c r="O193" s="233"/>
      <c r="P193" s="233"/>
      <c r="Q193" s="233"/>
      <c r="R193" s="233"/>
      <c r="S193" s="233"/>
      <c r="T193" s="234"/>
      <c r="AT193" s="235" t="s">
        <v>417</v>
      </c>
      <c r="AU193" s="235" t="s">
        <v>87</v>
      </c>
      <c r="AV193" s="13" t="s">
        <v>87</v>
      </c>
      <c r="AW193" s="13" t="s">
        <v>43</v>
      </c>
      <c r="AX193" s="13" t="s">
        <v>79</v>
      </c>
      <c r="AY193" s="235" t="s">
        <v>406</v>
      </c>
    </row>
    <row r="194" spans="2:65" s="13" customFormat="1" x14ac:dyDescent="0.3">
      <c r="B194" s="225"/>
      <c r="C194" s="226"/>
      <c r="D194" s="215" t="s">
        <v>417</v>
      </c>
      <c r="E194" s="227" t="s">
        <v>36</v>
      </c>
      <c r="F194" s="228" t="s">
        <v>6502</v>
      </c>
      <c r="G194" s="226"/>
      <c r="H194" s="229">
        <v>32.017000000000003</v>
      </c>
      <c r="I194" s="230"/>
      <c r="J194" s="226"/>
      <c r="K194" s="226"/>
      <c r="L194" s="231"/>
      <c r="M194" s="232"/>
      <c r="N194" s="233"/>
      <c r="O194" s="233"/>
      <c r="P194" s="233"/>
      <c r="Q194" s="233"/>
      <c r="R194" s="233"/>
      <c r="S194" s="233"/>
      <c r="T194" s="234"/>
      <c r="AT194" s="235" t="s">
        <v>417</v>
      </c>
      <c r="AU194" s="235" t="s">
        <v>87</v>
      </c>
      <c r="AV194" s="13" t="s">
        <v>87</v>
      </c>
      <c r="AW194" s="13" t="s">
        <v>43</v>
      </c>
      <c r="AX194" s="13" t="s">
        <v>79</v>
      </c>
      <c r="AY194" s="235" t="s">
        <v>406</v>
      </c>
    </row>
    <row r="195" spans="2:65" s="12" customFormat="1" x14ac:dyDescent="0.3">
      <c r="B195" s="213"/>
      <c r="C195" s="214"/>
      <c r="D195" s="215" t="s">
        <v>417</v>
      </c>
      <c r="E195" s="216" t="s">
        <v>36</v>
      </c>
      <c r="F195" s="217" t="s">
        <v>6503</v>
      </c>
      <c r="G195" s="214"/>
      <c r="H195" s="218" t="s">
        <v>36</v>
      </c>
      <c r="I195" s="219"/>
      <c r="J195" s="214"/>
      <c r="K195" s="214"/>
      <c r="L195" s="220"/>
      <c r="M195" s="221"/>
      <c r="N195" s="222"/>
      <c r="O195" s="222"/>
      <c r="P195" s="222"/>
      <c r="Q195" s="222"/>
      <c r="R195" s="222"/>
      <c r="S195" s="222"/>
      <c r="T195" s="223"/>
      <c r="AT195" s="224" t="s">
        <v>417</v>
      </c>
      <c r="AU195" s="224" t="s">
        <v>87</v>
      </c>
      <c r="AV195" s="12" t="s">
        <v>23</v>
      </c>
      <c r="AW195" s="12" t="s">
        <v>43</v>
      </c>
      <c r="AX195" s="12" t="s">
        <v>79</v>
      </c>
      <c r="AY195" s="224" t="s">
        <v>406</v>
      </c>
    </row>
    <row r="196" spans="2:65" s="13" customFormat="1" x14ac:dyDescent="0.3">
      <c r="B196" s="225"/>
      <c r="C196" s="226"/>
      <c r="D196" s="215" t="s">
        <v>417</v>
      </c>
      <c r="E196" s="227" t="s">
        <v>36</v>
      </c>
      <c r="F196" s="228" t="s">
        <v>6504</v>
      </c>
      <c r="G196" s="226"/>
      <c r="H196" s="229">
        <v>-71.289000000000001</v>
      </c>
      <c r="I196" s="230"/>
      <c r="J196" s="226"/>
      <c r="K196" s="226"/>
      <c r="L196" s="231"/>
      <c r="M196" s="232"/>
      <c r="N196" s="233"/>
      <c r="O196" s="233"/>
      <c r="P196" s="233"/>
      <c r="Q196" s="233"/>
      <c r="R196" s="233"/>
      <c r="S196" s="233"/>
      <c r="T196" s="234"/>
      <c r="AT196" s="235" t="s">
        <v>417</v>
      </c>
      <c r="AU196" s="235" t="s">
        <v>87</v>
      </c>
      <c r="AV196" s="13" t="s">
        <v>87</v>
      </c>
      <c r="AW196" s="13" t="s">
        <v>43</v>
      </c>
      <c r="AX196" s="13" t="s">
        <v>79</v>
      </c>
      <c r="AY196" s="235" t="s">
        <v>406</v>
      </c>
    </row>
    <row r="197" spans="2:65" s="14" customFormat="1" x14ac:dyDescent="0.3">
      <c r="B197" s="236"/>
      <c r="C197" s="237"/>
      <c r="D197" s="247" t="s">
        <v>417</v>
      </c>
      <c r="E197" s="248" t="s">
        <v>36</v>
      </c>
      <c r="F197" s="249" t="s">
        <v>421</v>
      </c>
      <c r="G197" s="237"/>
      <c r="H197" s="250">
        <v>181.77199999999999</v>
      </c>
      <c r="I197" s="241"/>
      <c r="J197" s="237"/>
      <c r="K197" s="237"/>
      <c r="L197" s="242"/>
      <c r="M197" s="243"/>
      <c r="N197" s="244"/>
      <c r="O197" s="244"/>
      <c r="P197" s="244"/>
      <c r="Q197" s="244"/>
      <c r="R197" s="244"/>
      <c r="S197" s="244"/>
      <c r="T197" s="245"/>
      <c r="AT197" s="246" t="s">
        <v>417</v>
      </c>
      <c r="AU197" s="246" t="s">
        <v>87</v>
      </c>
      <c r="AV197" s="14" t="s">
        <v>415</v>
      </c>
      <c r="AW197" s="14" t="s">
        <v>43</v>
      </c>
      <c r="AX197" s="14" t="s">
        <v>23</v>
      </c>
      <c r="AY197" s="246" t="s">
        <v>406</v>
      </c>
    </row>
    <row r="198" spans="2:65" s="1" customFormat="1" ht="22.5" customHeight="1" x14ac:dyDescent="0.3">
      <c r="B198" s="37"/>
      <c r="C198" s="201" t="s">
        <v>543</v>
      </c>
      <c r="D198" s="201" t="s">
        <v>410</v>
      </c>
      <c r="E198" s="202" t="s">
        <v>3450</v>
      </c>
      <c r="F198" s="203" t="s">
        <v>3451</v>
      </c>
      <c r="G198" s="204" t="s">
        <v>466</v>
      </c>
      <c r="H198" s="205">
        <v>181.77199999999999</v>
      </c>
      <c r="I198" s="206"/>
      <c r="J198" s="207">
        <f>ROUND(I198*H198,2)</f>
        <v>0</v>
      </c>
      <c r="K198" s="203" t="s">
        <v>414</v>
      </c>
      <c r="L198" s="57"/>
      <c r="M198" s="208" t="s">
        <v>36</v>
      </c>
      <c r="N198" s="209" t="s">
        <v>50</v>
      </c>
      <c r="O198" s="38"/>
      <c r="P198" s="210">
        <f>O198*H198</f>
        <v>0</v>
      </c>
      <c r="Q198" s="210">
        <v>0</v>
      </c>
      <c r="R198" s="210">
        <f>Q198*H198</f>
        <v>0</v>
      </c>
      <c r="S198" s="210">
        <v>0</v>
      </c>
      <c r="T198" s="211">
        <f>S198*H198</f>
        <v>0</v>
      </c>
      <c r="AR198" s="19" t="s">
        <v>415</v>
      </c>
      <c r="AT198" s="19" t="s">
        <v>410</v>
      </c>
      <c r="AU198" s="19" t="s">
        <v>87</v>
      </c>
      <c r="AY198" s="19" t="s">
        <v>406</v>
      </c>
      <c r="BE198" s="212">
        <f>IF(N198="základní",J198,0)</f>
        <v>0</v>
      </c>
      <c r="BF198" s="212">
        <f>IF(N198="snížená",J198,0)</f>
        <v>0</v>
      </c>
      <c r="BG198" s="212">
        <f>IF(N198="zákl. přenesená",J198,0)</f>
        <v>0</v>
      </c>
      <c r="BH198" s="212">
        <f>IF(N198="sníž. přenesená",J198,0)</f>
        <v>0</v>
      </c>
      <c r="BI198" s="212">
        <f>IF(N198="nulová",J198,0)</f>
        <v>0</v>
      </c>
      <c r="BJ198" s="19" t="s">
        <v>23</v>
      </c>
      <c r="BK198" s="212">
        <f>ROUND(I198*H198,2)</f>
        <v>0</v>
      </c>
      <c r="BL198" s="19" t="s">
        <v>415</v>
      </c>
      <c r="BM198" s="19" t="s">
        <v>6505</v>
      </c>
    </row>
    <row r="199" spans="2:65" s="1" customFormat="1" ht="22.5" customHeight="1" x14ac:dyDescent="0.3">
      <c r="B199" s="37"/>
      <c r="C199" s="201" t="s">
        <v>546</v>
      </c>
      <c r="D199" s="201" t="s">
        <v>410</v>
      </c>
      <c r="E199" s="202" t="s">
        <v>2897</v>
      </c>
      <c r="F199" s="203" t="s">
        <v>2898</v>
      </c>
      <c r="G199" s="204" t="s">
        <v>466</v>
      </c>
      <c r="H199" s="205">
        <v>71.289000000000001</v>
      </c>
      <c r="I199" s="206"/>
      <c r="J199" s="207">
        <f>ROUND(I199*H199,2)</f>
        <v>0</v>
      </c>
      <c r="K199" s="203" t="s">
        <v>414</v>
      </c>
      <c r="L199" s="57"/>
      <c r="M199" s="208" t="s">
        <v>36</v>
      </c>
      <c r="N199" s="209" t="s">
        <v>50</v>
      </c>
      <c r="O199" s="38"/>
      <c r="P199" s="210">
        <f>O199*H199</f>
        <v>0</v>
      </c>
      <c r="Q199" s="210">
        <v>8.4999999999999995E-4</v>
      </c>
      <c r="R199" s="210">
        <f>Q199*H199</f>
        <v>6.0595650000000001E-2</v>
      </c>
      <c r="S199" s="210">
        <v>0</v>
      </c>
      <c r="T199" s="211">
        <f>S199*H199</f>
        <v>0</v>
      </c>
      <c r="AR199" s="19" t="s">
        <v>415</v>
      </c>
      <c r="AT199" s="19" t="s">
        <v>410</v>
      </c>
      <c r="AU199" s="19" t="s">
        <v>87</v>
      </c>
      <c r="AY199" s="19" t="s">
        <v>406</v>
      </c>
      <c r="BE199" s="212">
        <f>IF(N199="základní",J199,0)</f>
        <v>0</v>
      </c>
      <c r="BF199" s="212">
        <f>IF(N199="snížená",J199,0)</f>
        <v>0</v>
      </c>
      <c r="BG199" s="212">
        <f>IF(N199="zákl. přenesená",J199,0)</f>
        <v>0</v>
      </c>
      <c r="BH199" s="212">
        <f>IF(N199="sníž. přenesená",J199,0)</f>
        <v>0</v>
      </c>
      <c r="BI199" s="212">
        <f>IF(N199="nulová",J199,0)</f>
        <v>0</v>
      </c>
      <c r="BJ199" s="19" t="s">
        <v>23</v>
      </c>
      <c r="BK199" s="212">
        <f>ROUND(I199*H199,2)</f>
        <v>0</v>
      </c>
      <c r="BL199" s="19" t="s">
        <v>415</v>
      </c>
      <c r="BM199" s="19" t="s">
        <v>6506</v>
      </c>
    </row>
    <row r="200" spans="2:65" s="12" customFormat="1" x14ac:dyDescent="0.3">
      <c r="B200" s="213"/>
      <c r="C200" s="214"/>
      <c r="D200" s="215" t="s">
        <v>417</v>
      </c>
      <c r="E200" s="216" t="s">
        <v>36</v>
      </c>
      <c r="F200" s="217" t="s">
        <v>6467</v>
      </c>
      <c r="G200" s="214"/>
      <c r="H200" s="218" t="s">
        <v>36</v>
      </c>
      <c r="I200" s="219"/>
      <c r="J200" s="214"/>
      <c r="K200" s="214"/>
      <c r="L200" s="220"/>
      <c r="M200" s="221"/>
      <c r="N200" s="222"/>
      <c r="O200" s="222"/>
      <c r="P200" s="222"/>
      <c r="Q200" s="222"/>
      <c r="R200" s="222"/>
      <c r="S200" s="222"/>
      <c r="T200" s="223"/>
      <c r="AT200" s="224" t="s">
        <v>417</v>
      </c>
      <c r="AU200" s="224" t="s">
        <v>87</v>
      </c>
      <c r="AV200" s="12" t="s">
        <v>23</v>
      </c>
      <c r="AW200" s="12" t="s">
        <v>43</v>
      </c>
      <c r="AX200" s="12" t="s">
        <v>79</v>
      </c>
      <c r="AY200" s="224" t="s">
        <v>406</v>
      </c>
    </row>
    <row r="201" spans="2:65" s="13" customFormat="1" x14ac:dyDescent="0.3">
      <c r="B201" s="225"/>
      <c r="C201" s="226"/>
      <c r="D201" s="215" t="s">
        <v>417</v>
      </c>
      <c r="E201" s="227" t="s">
        <v>36</v>
      </c>
      <c r="F201" s="228" t="s">
        <v>6497</v>
      </c>
      <c r="G201" s="226"/>
      <c r="H201" s="229">
        <v>5.1150000000000002</v>
      </c>
      <c r="I201" s="230"/>
      <c r="J201" s="226"/>
      <c r="K201" s="226"/>
      <c r="L201" s="231"/>
      <c r="M201" s="232"/>
      <c r="N201" s="233"/>
      <c r="O201" s="233"/>
      <c r="P201" s="233"/>
      <c r="Q201" s="233"/>
      <c r="R201" s="233"/>
      <c r="S201" s="233"/>
      <c r="T201" s="234"/>
      <c r="AT201" s="235" t="s">
        <v>417</v>
      </c>
      <c r="AU201" s="235" t="s">
        <v>87</v>
      </c>
      <c r="AV201" s="13" t="s">
        <v>87</v>
      </c>
      <c r="AW201" s="13" t="s">
        <v>43</v>
      </c>
      <c r="AX201" s="13" t="s">
        <v>79</v>
      </c>
      <c r="AY201" s="235" t="s">
        <v>406</v>
      </c>
    </row>
    <row r="202" spans="2:65" s="13" customFormat="1" x14ac:dyDescent="0.3">
      <c r="B202" s="225"/>
      <c r="C202" s="226"/>
      <c r="D202" s="215" t="s">
        <v>417</v>
      </c>
      <c r="E202" s="227" t="s">
        <v>36</v>
      </c>
      <c r="F202" s="228" t="s">
        <v>6498</v>
      </c>
      <c r="G202" s="226"/>
      <c r="H202" s="229">
        <v>10.057</v>
      </c>
      <c r="I202" s="230"/>
      <c r="J202" s="226"/>
      <c r="K202" s="226"/>
      <c r="L202" s="231"/>
      <c r="M202" s="232"/>
      <c r="N202" s="233"/>
      <c r="O202" s="233"/>
      <c r="P202" s="233"/>
      <c r="Q202" s="233"/>
      <c r="R202" s="233"/>
      <c r="S202" s="233"/>
      <c r="T202" s="234"/>
      <c r="AT202" s="235" t="s">
        <v>417</v>
      </c>
      <c r="AU202" s="235" t="s">
        <v>87</v>
      </c>
      <c r="AV202" s="13" t="s">
        <v>87</v>
      </c>
      <c r="AW202" s="13" t="s">
        <v>43</v>
      </c>
      <c r="AX202" s="13" t="s">
        <v>79</v>
      </c>
      <c r="AY202" s="235" t="s">
        <v>406</v>
      </c>
    </row>
    <row r="203" spans="2:65" s="12" customFormat="1" x14ac:dyDescent="0.3">
      <c r="B203" s="213"/>
      <c r="C203" s="214"/>
      <c r="D203" s="215" t="s">
        <v>417</v>
      </c>
      <c r="E203" s="216" t="s">
        <v>36</v>
      </c>
      <c r="F203" s="217" t="s">
        <v>6474</v>
      </c>
      <c r="G203" s="214"/>
      <c r="H203" s="218" t="s">
        <v>36</v>
      </c>
      <c r="I203" s="219"/>
      <c r="J203" s="214"/>
      <c r="K203" s="214"/>
      <c r="L203" s="220"/>
      <c r="M203" s="221"/>
      <c r="N203" s="222"/>
      <c r="O203" s="222"/>
      <c r="P203" s="222"/>
      <c r="Q203" s="222"/>
      <c r="R203" s="222"/>
      <c r="S203" s="222"/>
      <c r="T203" s="223"/>
      <c r="AT203" s="224" t="s">
        <v>417</v>
      </c>
      <c r="AU203" s="224" t="s">
        <v>87</v>
      </c>
      <c r="AV203" s="12" t="s">
        <v>23</v>
      </c>
      <c r="AW203" s="12" t="s">
        <v>43</v>
      </c>
      <c r="AX203" s="12" t="s">
        <v>79</v>
      </c>
      <c r="AY203" s="224" t="s">
        <v>406</v>
      </c>
    </row>
    <row r="204" spans="2:65" s="13" customFormat="1" x14ac:dyDescent="0.3">
      <c r="B204" s="225"/>
      <c r="C204" s="226"/>
      <c r="D204" s="215" t="s">
        <v>417</v>
      </c>
      <c r="E204" s="227" t="s">
        <v>36</v>
      </c>
      <c r="F204" s="228" t="s">
        <v>6499</v>
      </c>
      <c r="G204" s="226"/>
      <c r="H204" s="229">
        <v>5.1920000000000002</v>
      </c>
      <c r="I204" s="230"/>
      <c r="J204" s="226"/>
      <c r="K204" s="226"/>
      <c r="L204" s="231"/>
      <c r="M204" s="232"/>
      <c r="N204" s="233"/>
      <c r="O204" s="233"/>
      <c r="P204" s="233"/>
      <c r="Q204" s="233"/>
      <c r="R204" s="233"/>
      <c r="S204" s="233"/>
      <c r="T204" s="234"/>
      <c r="AT204" s="235" t="s">
        <v>417</v>
      </c>
      <c r="AU204" s="235" t="s">
        <v>87</v>
      </c>
      <c r="AV204" s="13" t="s">
        <v>87</v>
      </c>
      <c r="AW204" s="13" t="s">
        <v>43</v>
      </c>
      <c r="AX204" s="13" t="s">
        <v>79</v>
      </c>
      <c r="AY204" s="235" t="s">
        <v>406</v>
      </c>
    </row>
    <row r="205" spans="2:65" s="13" customFormat="1" x14ac:dyDescent="0.3">
      <c r="B205" s="225"/>
      <c r="C205" s="226"/>
      <c r="D205" s="215" t="s">
        <v>417</v>
      </c>
      <c r="E205" s="227" t="s">
        <v>36</v>
      </c>
      <c r="F205" s="228" t="s">
        <v>6500</v>
      </c>
      <c r="G205" s="226"/>
      <c r="H205" s="229">
        <v>11.760999999999999</v>
      </c>
      <c r="I205" s="230"/>
      <c r="J205" s="226"/>
      <c r="K205" s="226"/>
      <c r="L205" s="231"/>
      <c r="M205" s="232"/>
      <c r="N205" s="233"/>
      <c r="O205" s="233"/>
      <c r="P205" s="233"/>
      <c r="Q205" s="233"/>
      <c r="R205" s="233"/>
      <c r="S205" s="233"/>
      <c r="T205" s="234"/>
      <c r="AT205" s="235" t="s">
        <v>417</v>
      </c>
      <c r="AU205" s="235" t="s">
        <v>87</v>
      </c>
      <c r="AV205" s="13" t="s">
        <v>87</v>
      </c>
      <c r="AW205" s="13" t="s">
        <v>43</v>
      </c>
      <c r="AX205" s="13" t="s">
        <v>79</v>
      </c>
      <c r="AY205" s="235" t="s">
        <v>406</v>
      </c>
    </row>
    <row r="206" spans="2:65" s="13" customFormat="1" x14ac:dyDescent="0.3">
      <c r="B206" s="225"/>
      <c r="C206" s="226"/>
      <c r="D206" s="215" t="s">
        <v>417</v>
      </c>
      <c r="E206" s="227" t="s">
        <v>36</v>
      </c>
      <c r="F206" s="228" t="s">
        <v>6501</v>
      </c>
      <c r="G206" s="226"/>
      <c r="H206" s="229">
        <v>39.164000000000001</v>
      </c>
      <c r="I206" s="230"/>
      <c r="J206" s="226"/>
      <c r="K206" s="226"/>
      <c r="L206" s="231"/>
      <c r="M206" s="232"/>
      <c r="N206" s="233"/>
      <c r="O206" s="233"/>
      <c r="P206" s="233"/>
      <c r="Q206" s="233"/>
      <c r="R206" s="233"/>
      <c r="S206" s="233"/>
      <c r="T206" s="234"/>
      <c r="AT206" s="235" t="s">
        <v>417</v>
      </c>
      <c r="AU206" s="235" t="s">
        <v>87</v>
      </c>
      <c r="AV206" s="13" t="s">
        <v>87</v>
      </c>
      <c r="AW206" s="13" t="s">
        <v>43</v>
      </c>
      <c r="AX206" s="13" t="s">
        <v>79</v>
      </c>
      <c r="AY206" s="235" t="s">
        <v>406</v>
      </c>
    </row>
    <row r="207" spans="2:65" s="14" customFormat="1" x14ac:dyDescent="0.3">
      <c r="B207" s="236"/>
      <c r="C207" s="237"/>
      <c r="D207" s="247" t="s">
        <v>417</v>
      </c>
      <c r="E207" s="248" t="s">
        <v>6422</v>
      </c>
      <c r="F207" s="249" t="s">
        <v>421</v>
      </c>
      <c r="G207" s="237"/>
      <c r="H207" s="250">
        <v>71.289000000000001</v>
      </c>
      <c r="I207" s="241"/>
      <c r="J207" s="237"/>
      <c r="K207" s="237"/>
      <c r="L207" s="242"/>
      <c r="M207" s="243"/>
      <c r="N207" s="244"/>
      <c r="O207" s="244"/>
      <c r="P207" s="244"/>
      <c r="Q207" s="244"/>
      <c r="R207" s="244"/>
      <c r="S207" s="244"/>
      <c r="T207" s="245"/>
      <c r="AT207" s="246" t="s">
        <v>417</v>
      </c>
      <c r="AU207" s="246" t="s">
        <v>87</v>
      </c>
      <c r="AV207" s="14" t="s">
        <v>415</v>
      </c>
      <c r="AW207" s="14" t="s">
        <v>43</v>
      </c>
      <c r="AX207" s="14" t="s">
        <v>23</v>
      </c>
      <c r="AY207" s="246" t="s">
        <v>406</v>
      </c>
    </row>
    <row r="208" spans="2:65" s="1" customFormat="1" ht="22.5" customHeight="1" x14ac:dyDescent="0.3">
      <c r="B208" s="37"/>
      <c r="C208" s="201" t="s">
        <v>550</v>
      </c>
      <c r="D208" s="201" t="s">
        <v>410</v>
      </c>
      <c r="E208" s="202" t="s">
        <v>2901</v>
      </c>
      <c r="F208" s="203" t="s">
        <v>2902</v>
      </c>
      <c r="G208" s="204" t="s">
        <v>466</v>
      </c>
      <c r="H208" s="205">
        <v>71.289000000000001</v>
      </c>
      <c r="I208" s="206"/>
      <c r="J208" s="207">
        <f>ROUND(I208*H208,2)</f>
        <v>0</v>
      </c>
      <c r="K208" s="203" t="s">
        <v>414</v>
      </c>
      <c r="L208" s="57"/>
      <c r="M208" s="208" t="s">
        <v>36</v>
      </c>
      <c r="N208" s="209" t="s">
        <v>50</v>
      </c>
      <c r="O208" s="38"/>
      <c r="P208" s="210">
        <f>O208*H208</f>
        <v>0</v>
      </c>
      <c r="Q208" s="210">
        <v>0</v>
      </c>
      <c r="R208" s="210">
        <f>Q208*H208</f>
        <v>0</v>
      </c>
      <c r="S208" s="210">
        <v>0</v>
      </c>
      <c r="T208" s="211">
        <f>S208*H208</f>
        <v>0</v>
      </c>
      <c r="AR208" s="19" t="s">
        <v>415</v>
      </c>
      <c r="AT208" s="19" t="s">
        <v>410</v>
      </c>
      <c r="AU208" s="19" t="s">
        <v>87</v>
      </c>
      <c r="AY208" s="19" t="s">
        <v>406</v>
      </c>
      <c r="BE208" s="212">
        <f>IF(N208="základní",J208,0)</f>
        <v>0</v>
      </c>
      <c r="BF208" s="212">
        <f>IF(N208="snížená",J208,0)</f>
        <v>0</v>
      </c>
      <c r="BG208" s="212">
        <f>IF(N208="zákl. přenesená",J208,0)</f>
        <v>0</v>
      </c>
      <c r="BH208" s="212">
        <f>IF(N208="sníž. přenesená",J208,0)</f>
        <v>0</v>
      </c>
      <c r="BI208" s="212">
        <f>IF(N208="nulová",J208,0)</f>
        <v>0</v>
      </c>
      <c r="BJ208" s="19" t="s">
        <v>23</v>
      </c>
      <c r="BK208" s="212">
        <f>ROUND(I208*H208,2)</f>
        <v>0</v>
      </c>
      <c r="BL208" s="19" t="s">
        <v>415</v>
      </c>
      <c r="BM208" s="19" t="s">
        <v>6507</v>
      </c>
    </row>
    <row r="209" spans="2:65" s="1" customFormat="1" ht="22.5" customHeight="1" x14ac:dyDescent="0.3">
      <c r="B209" s="37"/>
      <c r="C209" s="201" t="s">
        <v>299</v>
      </c>
      <c r="D209" s="201" t="s">
        <v>410</v>
      </c>
      <c r="E209" s="202" t="s">
        <v>3452</v>
      </c>
      <c r="F209" s="203" t="s">
        <v>3453</v>
      </c>
      <c r="G209" s="204" t="s">
        <v>413</v>
      </c>
      <c r="H209" s="205">
        <v>115.122</v>
      </c>
      <c r="I209" s="206"/>
      <c r="J209" s="207">
        <f>ROUND(I209*H209,2)</f>
        <v>0</v>
      </c>
      <c r="K209" s="203" t="s">
        <v>414</v>
      </c>
      <c r="L209" s="57"/>
      <c r="M209" s="208" t="s">
        <v>36</v>
      </c>
      <c r="N209" s="209" t="s">
        <v>50</v>
      </c>
      <c r="O209" s="38"/>
      <c r="P209" s="210">
        <f>O209*H209</f>
        <v>0</v>
      </c>
      <c r="Q209" s="210">
        <v>0</v>
      </c>
      <c r="R209" s="210">
        <f>Q209*H209</f>
        <v>0</v>
      </c>
      <c r="S209" s="210">
        <v>0</v>
      </c>
      <c r="T209" s="211">
        <f>S209*H209</f>
        <v>0</v>
      </c>
      <c r="AR209" s="19" t="s">
        <v>415</v>
      </c>
      <c r="AT209" s="19" t="s">
        <v>410</v>
      </c>
      <c r="AU209" s="19" t="s">
        <v>87</v>
      </c>
      <c r="AY209" s="19" t="s">
        <v>406</v>
      </c>
      <c r="BE209" s="212">
        <f>IF(N209="základní",J209,0)</f>
        <v>0</v>
      </c>
      <c r="BF209" s="212">
        <f>IF(N209="snížená",J209,0)</f>
        <v>0</v>
      </c>
      <c r="BG209" s="212">
        <f>IF(N209="zákl. přenesená",J209,0)</f>
        <v>0</v>
      </c>
      <c r="BH209" s="212">
        <f>IF(N209="sníž. přenesená",J209,0)</f>
        <v>0</v>
      </c>
      <c r="BI209" s="212">
        <f>IF(N209="nulová",J209,0)</f>
        <v>0</v>
      </c>
      <c r="BJ209" s="19" t="s">
        <v>23</v>
      </c>
      <c r="BK209" s="212">
        <f>ROUND(I209*H209,2)</f>
        <v>0</v>
      </c>
      <c r="BL209" s="19" t="s">
        <v>415</v>
      </c>
      <c r="BM209" s="19" t="s">
        <v>6508</v>
      </c>
    </row>
    <row r="210" spans="2:65" s="13" customFormat="1" x14ac:dyDescent="0.3">
      <c r="B210" s="225"/>
      <c r="C210" s="226"/>
      <c r="D210" s="247" t="s">
        <v>417</v>
      </c>
      <c r="E210" s="251" t="s">
        <v>36</v>
      </c>
      <c r="F210" s="252" t="s">
        <v>2879</v>
      </c>
      <c r="G210" s="226"/>
      <c r="H210" s="253">
        <v>115.122</v>
      </c>
      <c r="I210" s="230"/>
      <c r="J210" s="226"/>
      <c r="K210" s="226"/>
      <c r="L210" s="231"/>
      <c r="M210" s="232"/>
      <c r="N210" s="233"/>
      <c r="O210" s="233"/>
      <c r="P210" s="233"/>
      <c r="Q210" s="233"/>
      <c r="R210" s="233"/>
      <c r="S210" s="233"/>
      <c r="T210" s="234"/>
      <c r="AT210" s="235" t="s">
        <v>417</v>
      </c>
      <c r="AU210" s="235" t="s">
        <v>87</v>
      </c>
      <c r="AV210" s="13" t="s">
        <v>87</v>
      </c>
      <c r="AW210" s="13" t="s">
        <v>43</v>
      </c>
      <c r="AX210" s="13" t="s">
        <v>23</v>
      </c>
      <c r="AY210" s="235" t="s">
        <v>406</v>
      </c>
    </row>
    <row r="211" spans="2:65" s="1" customFormat="1" ht="22.5" customHeight="1" x14ac:dyDescent="0.3">
      <c r="B211" s="37"/>
      <c r="C211" s="201" t="s">
        <v>559</v>
      </c>
      <c r="D211" s="201" t="s">
        <v>410</v>
      </c>
      <c r="E211" s="202" t="s">
        <v>6509</v>
      </c>
      <c r="F211" s="203" t="s">
        <v>6510</v>
      </c>
      <c r="G211" s="204" t="s">
        <v>413</v>
      </c>
      <c r="H211" s="205">
        <v>1.3720000000000001</v>
      </c>
      <c r="I211" s="206"/>
      <c r="J211" s="207">
        <f>ROUND(I211*H211,2)</f>
        <v>0</v>
      </c>
      <c r="K211" s="203" t="s">
        <v>414</v>
      </c>
      <c r="L211" s="57"/>
      <c r="M211" s="208" t="s">
        <v>36</v>
      </c>
      <c r="N211" s="209" t="s">
        <v>50</v>
      </c>
      <c r="O211" s="38"/>
      <c r="P211" s="210">
        <f>O211*H211</f>
        <v>0</v>
      </c>
      <c r="Q211" s="210">
        <v>0</v>
      </c>
      <c r="R211" s="210">
        <f>Q211*H211</f>
        <v>0</v>
      </c>
      <c r="S211" s="210">
        <v>0</v>
      </c>
      <c r="T211" s="211">
        <f>S211*H211</f>
        <v>0</v>
      </c>
      <c r="AR211" s="19" t="s">
        <v>415</v>
      </c>
      <c r="AT211" s="19" t="s">
        <v>410</v>
      </c>
      <c r="AU211" s="19" t="s">
        <v>87</v>
      </c>
      <c r="AY211" s="19" t="s">
        <v>406</v>
      </c>
      <c r="BE211" s="212">
        <f>IF(N211="základní",J211,0)</f>
        <v>0</v>
      </c>
      <c r="BF211" s="212">
        <f>IF(N211="snížená",J211,0)</f>
        <v>0</v>
      </c>
      <c r="BG211" s="212">
        <f>IF(N211="zákl. přenesená",J211,0)</f>
        <v>0</v>
      </c>
      <c r="BH211" s="212">
        <f>IF(N211="sníž. přenesená",J211,0)</f>
        <v>0</v>
      </c>
      <c r="BI211" s="212">
        <f>IF(N211="nulová",J211,0)</f>
        <v>0</v>
      </c>
      <c r="BJ211" s="19" t="s">
        <v>23</v>
      </c>
      <c r="BK211" s="212">
        <f>ROUND(I211*H211,2)</f>
        <v>0</v>
      </c>
      <c r="BL211" s="19" t="s">
        <v>415</v>
      </c>
      <c r="BM211" s="19" t="s">
        <v>6511</v>
      </c>
    </row>
    <row r="212" spans="2:65" s="12" customFormat="1" x14ac:dyDescent="0.3">
      <c r="B212" s="213"/>
      <c r="C212" s="214"/>
      <c r="D212" s="215" t="s">
        <v>417</v>
      </c>
      <c r="E212" s="216" t="s">
        <v>36</v>
      </c>
      <c r="F212" s="217" t="s">
        <v>6439</v>
      </c>
      <c r="G212" s="214"/>
      <c r="H212" s="218" t="s">
        <v>36</v>
      </c>
      <c r="I212" s="219"/>
      <c r="J212" s="214"/>
      <c r="K212" s="214"/>
      <c r="L212" s="220"/>
      <c r="M212" s="221"/>
      <c r="N212" s="222"/>
      <c r="O212" s="222"/>
      <c r="P212" s="222"/>
      <c r="Q212" s="222"/>
      <c r="R212" s="222"/>
      <c r="S212" s="222"/>
      <c r="T212" s="223"/>
      <c r="AT212" s="224" t="s">
        <v>417</v>
      </c>
      <c r="AU212" s="224" t="s">
        <v>87</v>
      </c>
      <c r="AV212" s="12" t="s">
        <v>23</v>
      </c>
      <c r="AW212" s="12" t="s">
        <v>43</v>
      </c>
      <c r="AX212" s="12" t="s">
        <v>79</v>
      </c>
      <c r="AY212" s="224" t="s">
        <v>406</v>
      </c>
    </row>
    <row r="213" spans="2:65" s="13" customFormat="1" x14ac:dyDescent="0.3">
      <c r="B213" s="225"/>
      <c r="C213" s="226"/>
      <c r="D213" s="215" t="s">
        <v>417</v>
      </c>
      <c r="E213" s="227" t="s">
        <v>36</v>
      </c>
      <c r="F213" s="228" t="s">
        <v>6512</v>
      </c>
      <c r="G213" s="226"/>
      <c r="H213" s="229">
        <v>11.433</v>
      </c>
      <c r="I213" s="230"/>
      <c r="J213" s="226"/>
      <c r="K213" s="226"/>
      <c r="L213" s="231"/>
      <c r="M213" s="232"/>
      <c r="N213" s="233"/>
      <c r="O213" s="233"/>
      <c r="P213" s="233"/>
      <c r="Q213" s="233"/>
      <c r="R213" s="233"/>
      <c r="S213" s="233"/>
      <c r="T213" s="234"/>
      <c r="AT213" s="235" t="s">
        <v>417</v>
      </c>
      <c r="AU213" s="235" t="s">
        <v>87</v>
      </c>
      <c r="AV213" s="13" t="s">
        <v>87</v>
      </c>
      <c r="AW213" s="13" t="s">
        <v>43</v>
      </c>
      <c r="AX213" s="13" t="s">
        <v>79</v>
      </c>
      <c r="AY213" s="235" t="s">
        <v>406</v>
      </c>
    </row>
    <row r="214" spans="2:65" s="15" customFormat="1" x14ac:dyDescent="0.3">
      <c r="B214" s="254"/>
      <c r="C214" s="255"/>
      <c r="D214" s="215" t="s">
        <v>417</v>
      </c>
      <c r="E214" s="256" t="s">
        <v>4745</v>
      </c>
      <c r="F214" s="257" t="s">
        <v>435</v>
      </c>
      <c r="G214" s="255"/>
      <c r="H214" s="258">
        <v>11.433</v>
      </c>
      <c r="I214" s="259"/>
      <c r="J214" s="255"/>
      <c r="K214" s="255"/>
      <c r="L214" s="260"/>
      <c r="M214" s="261"/>
      <c r="N214" s="262"/>
      <c r="O214" s="262"/>
      <c r="P214" s="262"/>
      <c r="Q214" s="262"/>
      <c r="R214" s="262"/>
      <c r="S214" s="262"/>
      <c r="T214" s="263"/>
      <c r="AT214" s="264" t="s">
        <v>417</v>
      </c>
      <c r="AU214" s="264" t="s">
        <v>87</v>
      </c>
      <c r="AV214" s="15" t="s">
        <v>94</v>
      </c>
      <c r="AW214" s="15" t="s">
        <v>43</v>
      </c>
      <c r="AX214" s="15" t="s">
        <v>79</v>
      </c>
      <c r="AY214" s="264" t="s">
        <v>406</v>
      </c>
    </row>
    <row r="215" spans="2:65" s="12" customFormat="1" x14ac:dyDescent="0.3">
      <c r="B215" s="213"/>
      <c r="C215" s="214"/>
      <c r="D215" s="215" t="s">
        <v>417</v>
      </c>
      <c r="E215" s="216" t="s">
        <v>36</v>
      </c>
      <c r="F215" s="217" t="s">
        <v>765</v>
      </c>
      <c r="G215" s="214"/>
      <c r="H215" s="218" t="s">
        <v>36</v>
      </c>
      <c r="I215" s="219"/>
      <c r="J215" s="214"/>
      <c r="K215" s="214"/>
      <c r="L215" s="220"/>
      <c r="M215" s="221"/>
      <c r="N215" s="222"/>
      <c r="O215" s="222"/>
      <c r="P215" s="222"/>
      <c r="Q215" s="222"/>
      <c r="R215" s="222"/>
      <c r="S215" s="222"/>
      <c r="T215" s="223"/>
      <c r="AT215" s="224" t="s">
        <v>417</v>
      </c>
      <c r="AU215" s="224" t="s">
        <v>87</v>
      </c>
      <c r="AV215" s="12" t="s">
        <v>23</v>
      </c>
      <c r="AW215" s="12" t="s">
        <v>43</v>
      </c>
      <c r="AX215" s="12" t="s">
        <v>79</v>
      </c>
      <c r="AY215" s="224" t="s">
        <v>406</v>
      </c>
    </row>
    <row r="216" spans="2:65" s="13" customFormat="1" x14ac:dyDescent="0.3">
      <c r="B216" s="225"/>
      <c r="C216" s="226"/>
      <c r="D216" s="215" t="s">
        <v>417</v>
      </c>
      <c r="E216" s="227" t="s">
        <v>36</v>
      </c>
      <c r="F216" s="228" t="s">
        <v>6513</v>
      </c>
      <c r="G216" s="226"/>
      <c r="H216" s="229">
        <v>-6.86</v>
      </c>
      <c r="I216" s="230"/>
      <c r="J216" s="226"/>
      <c r="K216" s="226"/>
      <c r="L216" s="231"/>
      <c r="M216" s="232"/>
      <c r="N216" s="233"/>
      <c r="O216" s="233"/>
      <c r="P216" s="233"/>
      <c r="Q216" s="233"/>
      <c r="R216" s="233"/>
      <c r="S216" s="233"/>
      <c r="T216" s="234"/>
      <c r="AT216" s="235" t="s">
        <v>417</v>
      </c>
      <c r="AU216" s="235" t="s">
        <v>87</v>
      </c>
      <c r="AV216" s="13" t="s">
        <v>87</v>
      </c>
      <c r="AW216" s="13" t="s">
        <v>43</v>
      </c>
      <c r="AX216" s="13" t="s">
        <v>79</v>
      </c>
      <c r="AY216" s="235" t="s">
        <v>406</v>
      </c>
    </row>
    <row r="217" spans="2:65" s="14" customFormat="1" x14ac:dyDescent="0.3">
      <c r="B217" s="236"/>
      <c r="C217" s="237"/>
      <c r="D217" s="215" t="s">
        <v>417</v>
      </c>
      <c r="E217" s="238" t="s">
        <v>4743</v>
      </c>
      <c r="F217" s="239" t="s">
        <v>421</v>
      </c>
      <c r="G217" s="237"/>
      <c r="H217" s="240">
        <v>4.5730000000000004</v>
      </c>
      <c r="I217" s="241"/>
      <c r="J217" s="237"/>
      <c r="K217" s="237"/>
      <c r="L217" s="242"/>
      <c r="M217" s="243"/>
      <c r="N217" s="244"/>
      <c r="O217" s="244"/>
      <c r="P217" s="244"/>
      <c r="Q217" s="244"/>
      <c r="R217" s="244"/>
      <c r="S217" s="244"/>
      <c r="T217" s="245"/>
      <c r="AT217" s="246" t="s">
        <v>417</v>
      </c>
      <c r="AU217" s="246" t="s">
        <v>87</v>
      </c>
      <c r="AV217" s="14" t="s">
        <v>415</v>
      </c>
      <c r="AW217" s="14" t="s">
        <v>43</v>
      </c>
      <c r="AX217" s="14" t="s">
        <v>79</v>
      </c>
      <c r="AY217" s="246" t="s">
        <v>406</v>
      </c>
    </row>
    <row r="218" spans="2:65" s="12" customFormat="1" x14ac:dyDescent="0.3">
      <c r="B218" s="213"/>
      <c r="C218" s="214"/>
      <c r="D218" s="215" t="s">
        <v>417</v>
      </c>
      <c r="E218" s="216" t="s">
        <v>36</v>
      </c>
      <c r="F218" s="217" t="s">
        <v>450</v>
      </c>
      <c r="G218" s="214"/>
      <c r="H218" s="218" t="s">
        <v>36</v>
      </c>
      <c r="I218" s="219"/>
      <c r="J218" s="214"/>
      <c r="K218" s="214"/>
      <c r="L218" s="220"/>
      <c r="M218" s="221"/>
      <c r="N218" s="222"/>
      <c r="O218" s="222"/>
      <c r="P218" s="222"/>
      <c r="Q218" s="222"/>
      <c r="R218" s="222"/>
      <c r="S218" s="222"/>
      <c r="T218" s="223"/>
      <c r="AT218" s="224" t="s">
        <v>417</v>
      </c>
      <c r="AU218" s="224" t="s">
        <v>87</v>
      </c>
      <c r="AV218" s="12" t="s">
        <v>23</v>
      </c>
      <c r="AW218" s="12" t="s">
        <v>43</v>
      </c>
      <c r="AX218" s="12" t="s">
        <v>79</v>
      </c>
      <c r="AY218" s="224" t="s">
        <v>406</v>
      </c>
    </row>
    <row r="219" spans="2:65" s="13" customFormat="1" x14ac:dyDescent="0.3">
      <c r="B219" s="225"/>
      <c r="C219" s="226"/>
      <c r="D219" s="247" t="s">
        <v>417</v>
      </c>
      <c r="E219" s="251" t="s">
        <v>36</v>
      </c>
      <c r="F219" s="252" t="s">
        <v>6514</v>
      </c>
      <c r="G219" s="226"/>
      <c r="H219" s="253">
        <v>1.3720000000000001</v>
      </c>
      <c r="I219" s="230"/>
      <c r="J219" s="226"/>
      <c r="K219" s="226"/>
      <c r="L219" s="231"/>
      <c r="M219" s="232"/>
      <c r="N219" s="233"/>
      <c r="O219" s="233"/>
      <c r="P219" s="233"/>
      <c r="Q219" s="233"/>
      <c r="R219" s="233"/>
      <c r="S219" s="233"/>
      <c r="T219" s="234"/>
      <c r="AT219" s="235" t="s">
        <v>417</v>
      </c>
      <c r="AU219" s="235" t="s">
        <v>87</v>
      </c>
      <c r="AV219" s="13" t="s">
        <v>87</v>
      </c>
      <c r="AW219" s="13" t="s">
        <v>43</v>
      </c>
      <c r="AX219" s="13" t="s">
        <v>23</v>
      </c>
      <c r="AY219" s="235" t="s">
        <v>406</v>
      </c>
    </row>
    <row r="220" spans="2:65" s="1" customFormat="1" ht="22.5" customHeight="1" x14ac:dyDescent="0.3">
      <c r="B220" s="37"/>
      <c r="C220" s="201" t="s">
        <v>564</v>
      </c>
      <c r="D220" s="201" t="s">
        <v>410</v>
      </c>
      <c r="E220" s="202" t="s">
        <v>6515</v>
      </c>
      <c r="F220" s="203" t="s">
        <v>6516</v>
      </c>
      <c r="G220" s="204" t="s">
        <v>413</v>
      </c>
      <c r="H220" s="205">
        <v>0.27400000000000002</v>
      </c>
      <c r="I220" s="206"/>
      <c r="J220" s="207">
        <f>ROUND(I220*H220,2)</f>
        <v>0</v>
      </c>
      <c r="K220" s="203" t="s">
        <v>414</v>
      </c>
      <c r="L220" s="57"/>
      <c r="M220" s="208" t="s">
        <v>36</v>
      </c>
      <c r="N220" s="209" t="s">
        <v>50</v>
      </c>
      <c r="O220" s="38"/>
      <c r="P220" s="210">
        <f>O220*H220</f>
        <v>0</v>
      </c>
      <c r="Q220" s="210">
        <v>0</v>
      </c>
      <c r="R220" s="210">
        <f>Q220*H220</f>
        <v>0</v>
      </c>
      <c r="S220" s="210">
        <v>0</v>
      </c>
      <c r="T220" s="211">
        <f>S220*H220</f>
        <v>0</v>
      </c>
      <c r="AR220" s="19" t="s">
        <v>415</v>
      </c>
      <c r="AT220" s="19" t="s">
        <v>410</v>
      </c>
      <c r="AU220" s="19" t="s">
        <v>87</v>
      </c>
      <c r="AY220" s="19" t="s">
        <v>406</v>
      </c>
      <c r="BE220" s="212">
        <f>IF(N220="základní",J220,0)</f>
        <v>0</v>
      </c>
      <c r="BF220" s="212">
        <f>IF(N220="snížená",J220,0)</f>
        <v>0</v>
      </c>
      <c r="BG220" s="212">
        <f>IF(N220="zákl. přenesená",J220,0)</f>
        <v>0</v>
      </c>
      <c r="BH220" s="212">
        <f>IF(N220="sníž. přenesená",J220,0)</f>
        <v>0</v>
      </c>
      <c r="BI220" s="212">
        <f>IF(N220="nulová",J220,0)</f>
        <v>0</v>
      </c>
      <c r="BJ220" s="19" t="s">
        <v>23</v>
      </c>
      <c r="BK220" s="212">
        <f>ROUND(I220*H220,2)</f>
        <v>0</v>
      </c>
      <c r="BL220" s="19" t="s">
        <v>415</v>
      </c>
      <c r="BM220" s="19" t="s">
        <v>6517</v>
      </c>
    </row>
    <row r="221" spans="2:65" s="13" customFormat="1" x14ac:dyDescent="0.3">
      <c r="B221" s="225"/>
      <c r="C221" s="226"/>
      <c r="D221" s="247" t="s">
        <v>417</v>
      </c>
      <c r="E221" s="251" t="s">
        <v>36</v>
      </c>
      <c r="F221" s="252" t="s">
        <v>6518</v>
      </c>
      <c r="G221" s="226"/>
      <c r="H221" s="253">
        <v>0.27400000000000002</v>
      </c>
      <c r="I221" s="230"/>
      <c r="J221" s="226"/>
      <c r="K221" s="226"/>
      <c r="L221" s="231"/>
      <c r="M221" s="232"/>
      <c r="N221" s="233"/>
      <c r="O221" s="233"/>
      <c r="P221" s="233"/>
      <c r="Q221" s="233"/>
      <c r="R221" s="233"/>
      <c r="S221" s="233"/>
      <c r="T221" s="234"/>
      <c r="AT221" s="235" t="s">
        <v>417</v>
      </c>
      <c r="AU221" s="235" t="s">
        <v>87</v>
      </c>
      <c r="AV221" s="13" t="s">
        <v>87</v>
      </c>
      <c r="AW221" s="13" t="s">
        <v>43</v>
      </c>
      <c r="AX221" s="13" t="s">
        <v>23</v>
      </c>
      <c r="AY221" s="235" t="s">
        <v>406</v>
      </c>
    </row>
    <row r="222" spans="2:65" s="1" customFormat="1" ht="22.5" customHeight="1" x14ac:dyDescent="0.3">
      <c r="B222" s="37"/>
      <c r="C222" s="201" t="s">
        <v>572</v>
      </c>
      <c r="D222" s="201" t="s">
        <v>410</v>
      </c>
      <c r="E222" s="202" t="s">
        <v>6519</v>
      </c>
      <c r="F222" s="203" t="s">
        <v>6520</v>
      </c>
      <c r="G222" s="204" t="s">
        <v>413</v>
      </c>
      <c r="H222" s="205">
        <v>3.2010000000000001</v>
      </c>
      <c r="I222" s="206"/>
      <c r="J222" s="207">
        <f>ROUND(I222*H222,2)</f>
        <v>0</v>
      </c>
      <c r="K222" s="203" t="s">
        <v>414</v>
      </c>
      <c r="L222" s="57"/>
      <c r="M222" s="208" t="s">
        <v>36</v>
      </c>
      <c r="N222" s="209" t="s">
        <v>50</v>
      </c>
      <c r="O222" s="38"/>
      <c r="P222" s="210">
        <f>O222*H222</f>
        <v>0</v>
      </c>
      <c r="Q222" s="210">
        <v>0</v>
      </c>
      <c r="R222" s="210">
        <f>Q222*H222</f>
        <v>0</v>
      </c>
      <c r="S222" s="210">
        <v>0</v>
      </c>
      <c r="T222" s="211">
        <f>S222*H222</f>
        <v>0</v>
      </c>
      <c r="AR222" s="19" t="s">
        <v>415</v>
      </c>
      <c r="AT222" s="19" t="s">
        <v>410</v>
      </c>
      <c r="AU222" s="19" t="s">
        <v>87</v>
      </c>
      <c r="AY222" s="19" t="s">
        <v>406</v>
      </c>
      <c r="BE222" s="212">
        <f>IF(N222="základní",J222,0)</f>
        <v>0</v>
      </c>
      <c r="BF222" s="212">
        <f>IF(N222="snížená",J222,0)</f>
        <v>0</v>
      </c>
      <c r="BG222" s="212">
        <f>IF(N222="zákl. přenesená",J222,0)</f>
        <v>0</v>
      </c>
      <c r="BH222" s="212">
        <f>IF(N222="sníž. přenesená",J222,0)</f>
        <v>0</v>
      </c>
      <c r="BI222" s="212">
        <f>IF(N222="nulová",J222,0)</f>
        <v>0</v>
      </c>
      <c r="BJ222" s="19" t="s">
        <v>23</v>
      </c>
      <c r="BK222" s="212">
        <f>ROUND(I222*H222,2)</f>
        <v>0</v>
      </c>
      <c r="BL222" s="19" t="s">
        <v>415</v>
      </c>
      <c r="BM222" s="19" t="s">
        <v>6521</v>
      </c>
    </row>
    <row r="223" spans="2:65" s="13" customFormat="1" x14ac:dyDescent="0.3">
      <c r="B223" s="225"/>
      <c r="C223" s="226"/>
      <c r="D223" s="247" t="s">
        <v>417</v>
      </c>
      <c r="E223" s="251" t="s">
        <v>36</v>
      </c>
      <c r="F223" s="252" t="s">
        <v>6522</v>
      </c>
      <c r="G223" s="226"/>
      <c r="H223" s="253">
        <v>3.2010000000000001</v>
      </c>
      <c r="I223" s="230"/>
      <c r="J223" s="226"/>
      <c r="K223" s="226"/>
      <c r="L223" s="231"/>
      <c r="M223" s="232"/>
      <c r="N223" s="233"/>
      <c r="O223" s="233"/>
      <c r="P223" s="233"/>
      <c r="Q223" s="233"/>
      <c r="R223" s="233"/>
      <c r="S223" s="233"/>
      <c r="T223" s="234"/>
      <c r="AT223" s="235" t="s">
        <v>417</v>
      </c>
      <c r="AU223" s="235" t="s">
        <v>87</v>
      </c>
      <c r="AV223" s="13" t="s">
        <v>87</v>
      </c>
      <c r="AW223" s="13" t="s">
        <v>43</v>
      </c>
      <c r="AX223" s="13" t="s">
        <v>23</v>
      </c>
      <c r="AY223" s="235" t="s">
        <v>406</v>
      </c>
    </row>
    <row r="224" spans="2:65" s="1" customFormat="1" ht="22.5" customHeight="1" x14ac:dyDescent="0.3">
      <c r="B224" s="37"/>
      <c r="C224" s="201" t="s">
        <v>576</v>
      </c>
      <c r="D224" s="201" t="s">
        <v>410</v>
      </c>
      <c r="E224" s="202" t="s">
        <v>6523</v>
      </c>
      <c r="F224" s="203" t="s">
        <v>6524</v>
      </c>
      <c r="G224" s="204" t="s">
        <v>413</v>
      </c>
      <c r="H224" s="205">
        <v>0.64</v>
      </c>
      <c r="I224" s="206"/>
      <c r="J224" s="207">
        <f>ROUND(I224*H224,2)</f>
        <v>0</v>
      </c>
      <c r="K224" s="203" t="s">
        <v>414</v>
      </c>
      <c r="L224" s="57"/>
      <c r="M224" s="208" t="s">
        <v>36</v>
      </c>
      <c r="N224" s="209" t="s">
        <v>50</v>
      </c>
      <c r="O224" s="38"/>
      <c r="P224" s="210">
        <f>O224*H224</f>
        <v>0</v>
      </c>
      <c r="Q224" s="210">
        <v>0</v>
      </c>
      <c r="R224" s="210">
        <f>Q224*H224</f>
        <v>0</v>
      </c>
      <c r="S224" s="210">
        <v>0</v>
      </c>
      <c r="T224" s="211">
        <f>S224*H224</f>
        <v>0</v>
      </c>
      <c r="AR224" s="19" t="s">
        <v>415</v>
      </c>
      <c r="AT224" s="19" t="s">
        <v>410</v>
      </c>
      <c r="AU224" s="19" t="s">
        <v>87</v>
      </c>
      <c r="AY224" s="19" t="s">
        <v>406</v>
      </c>
      <c r="BE224" s="212">
        <f>IF(N224="základní",J224,0)</f>
        <v>0</v>
      </c>
      <c r="BF224" s="212">
        <f>IF(N224="snížená",J224,0)</f>
        <v>0</v>
      </c>
      <c r="BG224" s="212">
        <f>IF(N224="zákl. přenesená",J224,0)</f>
        <v>0</v>
      </c>
      <c r="BH224" s="212">
        <f>IF(N224="sníž. přenesená",J224,0)</f>
        <v>0</v>
      </c>
      <c r="BI224" s="212">
        <f>IF(N224="nulová",J224,0)</f>
        <v>0</v>
      </c>
      <c r="BJ224" s="19" t="s">
        <v>23</v>
      </c>
      <c r="BK224" s="212">
        <f>ROUND(I224*H224,2)</f>
        <v>0</v>
      </c>
      <c r="BL224" s="19" t="s">
        <v>415</v>
      </c>
      <c r="BM224" s="19" t="s">
        <v>6525</v>
      </c>
    </row>
    <row r="225" spans="2:65" s="13" customFormat="1" x14ac:dyDescent="0.3">
      <c r="B225" s="225"/>
      <c r="C225" s="226"/>
      <c r="D225" s="247" t="s">
        <v>417</v>
      </c>
      <c r="E225" s="251" t="s">
        <v>36</v>
      </c>
      <c r="F225" s="252" t="s">
        <v>6526</v>
      </c>
      <c r="G225" s="226"/>
      <c r="H225" s="253">
        <v>0.64</v>
      </c>
      <c r="I225" s="230"/>
      <c r="J225" s="226"/>
      <c r="K225" s="226"/>
      <c r="L225" s="231"/>
      <c r="M225" s="232"/>
      <c r="N225" s="233"/>
      <c r="O225" s="233"/>
      <c r="P225" s="233"/>
      <c r="Q225" s="233"/>
      <c r="R225" s="233"/>
      <c r="S225" s="233"/>
      <c r="T225" s="234"/>
      <c r="AT225" s="235" t="s">
        <v>417</v>
      </c>
      <c r="AU225" s="235" t="s">
        <v>87</v>
      </c>
      <c r="AV225" s="13" t="s">
        <v>87</v>
      </c>
      <c r="AW225" s="13" t="s">
        <v>43</v>
      </c>
      <c r="AX225" s="13" t="s">
        <v>23</v>
      </c>
      <c r="AY225" s="235" t="s">
        <v>406</v>
      </c>
    </row>
    <row r="226" spans="2:65" s="1" customFormat="1" ht="22.5" customHeight="1" x14ac:dyDescent="0.3">
      <c r="B226" s="37"/>
      <c r="C226" s="201" t="s">
        <v>580</v>
      </c>
      <c r="D226" s="201" t="s">
        <v>410</v>
      </c>
      <c r="E226" s="202" t="s">
        <v>5318</v>
      </c>
      <c r="F226" s="203" t="s">
        <v>5319</v>
      </c>
      <c r="G226" s="204" t="s">
        <v>413</v>
      </c>
      <c r="H226" s="205">
        <v>58.698999999999998</v>
      </c>
      <c r="I226" s="206"/>
      <c r="J226" s="207">
        <f>ROUND(I226*H226,2)</f>
        <v>0</v>
      </c>
      <c r="K226" s="203" t="s">
        <v>414</v>
      </c>
      <c r="L226" s="57"/>
      <c r="M226" s="208" t="s">
        <v>36</v>
      </c>
      <c r="N226" s="209" t="s">
        <v>50</v>
      </c>
      <c r="O226" s="38"/>
      <c r="P226" s="210">
        <f>O226*H226</f>
        <v>0</v>
      </c>
      <c r="Q226" s="210">
        <v>0</v>
      </c>
      <c r="R226" s="210">
        <f>Q226*H226</f>
        <v>0</v>
      </c>
      <c r="S226" s="210">
        <v>0</v>
      </c>
      <c r="T226" s="211">
        <f>S226*H226</f>
        <v>0</v>
      </c>
      <c r="AR226" s="19" t="s">
        <v>415</v>
      </c>
      <c r="AT226" s="19" t="s">
        <v>410</v>
      </c>
      <c r="AU226" s="19" t="s">
        <v>87</v>
      </c>
      <c r="AY226" s="19" t="s">
        <v>406</v>
      </c>
      <c r="BE226" s="212">
        <f>IF(N226="základní",J226,0)</f>
        <v>0</v>
      </c>
      <c r="BF226" s="212">
        <f>IF(N226="snížená",J226,0)</f>
        <v>0</v>
      </c>
      <c r="BG226" s="212">
        <f>IF(N226="zákl. přenesená",J226,0)</f>
        <v>0</v>
      </c>
      <c r="BH226" s="212">
        <f>IF(N226="sníž. přenesená",J226,0)</f>
        <v>0</v>
      </c>
      <c r="BI226" s="212">
        <f>IF(N226="nulová",J226,0)</f>
        <v>0</v>
      </c>
      <c r="BJ226" s="19" t="s">
        <v>23</v>
      </c>
      <c r="BK226" s="212">
        <f>ROUND(I226*H226,2)</f>
        <v>0</v>
      </c>
      <c r="BL226" s="19" t="s">
        <v>415</v>
      </c>
      <c r="BM226" s="19" t="s">
        <v>6527</v>
      </c>
    </row>
    <row r="227" spans="2:65" s="12" customFormat="1" x14ac:dyDescent="0.3">
      <c r="B227" s="213"/>
      <c r="C227" s="214"/>
      <c r="D227" s="215" t="s">
        <v>417</v>
      </c>
      <c r="E227" s="216" t="s">
        <v>36</v>
      </c>
      <c r="F227" s="217" t="s">
        <v>732</v>
      </c>
      <c r="G227" s="214"/>
      <c r="H227" s="218" t="s">
        <v>36</v>
      </c>
      <c r="I227" s="219"/>
      <c r="J227" s="214"/>
      <c r="K227" s="214"/>
      <c r="L227" s="220"/>
      <c r="M227" s="221"/>
      <c r="N227" s="222"/>
      <c r="O227" s="222"/>
      <c r="P227" s="222"/>
      <c r="Q227" s="222"/>
      <c r="R227" s="222"/>
      <c r="S227" s="222"/>
      <c r="T227" s="223"/>
      <c r="AT227" s="224" t="s">
        <v>417</v>
      </c>
      <c r="AU227" s="224" t="s">
        <v>87</v>
      </c>
      <c r="AV227" s="12" t="s">
        <v>23</v>
      </c>
      <c r="AW227" s="12" t="s">
        <v>43</v>
      </c>
      <c r="AX227" s="12" t="s">
        <v>79</v>
      </c>
      <c r="AY227" s="224" t="s">
        <v>406</v>
      </c>
    </row>
    <row r="228" spans="2:65" s="13" customFormat="1" x14ac:dyDescent="0.3">
      <c r="B228" s="225"/>
      <c r="C228" s="226"/>
      <c r="D228" s="247" t="s">
        <v>417</v>
      </c>
      <c r="E228" s="251" t="s">
        <v>36</v>
      </c>
      <c r="F228" s="252" t="s">
        <v>3207</v>
      </c>
      <c r="G228" s="226"/>
      <c r="H228" s="253">
        <v>58.698999999999998</v>
      </c>
      <c r="I228" s="230"/>
      <c r="J228" s="226"/>
      <c r="K228" s="226"/>
      <c r="L228" s="231"/>
      <c r="M228" s="232"/>
      <c r="N228" s="233"/>
      <c r="O228" s="233"/>
      <c r="P228" s="233"/>
      <c r="Q228" s="233"/>
      <c r="R228" s="233"/>
      <c r="S228" s="233"/>
      <c r="T228" s="234"/>
      <c r="AT228" s="235" t="s">
        <v>417</v>
      </c>
      <c r="AU228" s="235" t="s">
        <v>87</v>
      </c>
      <c r="AV228" s="13" t="s">
        <v>87</v>
      </c>
      <c r="AW228" s="13" t="s">
        <v>43</v>
      </c>
      <c r="AX228" s="13" t="s">
        <v>23</v>
      </c>
      <c r="AY228" s="235" t="s">
        <v>406</v>
      </c>
    </row>
    <row r="229" spans="2:65" s="1" customFormat="1" ht="22.5" customHeight="1" x14ac:dyDescent="0.3">
      <c r="B229" s="37"/>
      <c r="C229" s="201" t="s">
        <v>585</v>
      </c>
      <c r="D229" s="201" t="s">
        <v>410</v>
      </c>
      <c r="E229" s="202" t="s">
        <v>547</v>
      </c>
      <c r="F229" s="203" t="s">
        <v>548</v>
      </c>
      <c r="G229" s="204" t="s">
        <v>413</v>
      </c>
      <c r="H229" s="205">
        <v>65.930000000000007</v>
      </c>
      <c r="I229" s="206"/>
      <c r="J229" s="207">
        <f>ROUND(I229*H229,2)</f>
        <v>0</v>
      </c>
      <c r="K229" s="203" t="s">
        <v>414</v>
      </c>
      <c r="L229" s="57"/>
      <c r="M229" s="208" t="s">
        <v>36</v>
      </c>
      <c r="N229" s="209" t="s">
        <v>50</v>
      </c>
      <c r="O229" s="38"/>
      <c r="P229" s="210">
        <f>O229*H229</f>
        <v>0</v>
      </c>
      <c r="Q229" s="210">
        <v>0</v>
      </c>
      <c r="R229" s="210">
        <f>Q229*H229</f>
        <v>0</v>
      </c>
      <c r="S229" s="210">
        <v>0</v>
      </c>
      <c r="T229" s="211">
        <f>S229*H229</f>
        <v>0</v>
      </c>
      <c r="AR229" s="19" t="s">
        <v>415</v>
      </c>
      <c r="AT229" s="19" t="s">
        <v>410</v>
      </c>
      <c r="AU229" s="19" t="s">
        <v>87</v>
      </c>
      <c r="AY229" s="19" t="s">
        <v>406</v>
      </c>
      <c r="BE229" s="212">
        <f>IF(N229="základní",J229,0)</f>
        <v>0</v>
      </c>
      <c r="BF229" s="212">
        <f>IF(N229="snížená",J229,0)</f>
        <v>0</v>
      </c>
      <c r="BG229" s="212">
        <f>IF(N229="zákl. přenesená",J229,0)</f>
        <v>0</v>
      </c>
      <c r="BH229" s="212">
        <f>IF(N229="sníž. přenesená",J229,0)</f>
        <v>0</v>
      </c>
      <c r="BI229" s="212">
        <f>IF(N229="nulová",J229,0)</f>
        <v>0</v>
      </c>
      <c r="BJ229" s="19" t="s">
        <v>23</v>
      </c>
      <c r="BK229" s="212">
        <f>ROUND(I229*H229,2)</f>
        <v>0</v>
      </c>
      <c r="BL229" s="19" t="s">
        <v>415</v>
      </c>
      <c r="BM229" s="19" t="s">
        <v>6528</v>
      </c>
    </row>
    <row r="230" spans="2:65" s="13" customFormat="1" x14ac:dyDescent="0.3">
      <c r="B230" s="225"/>
      <c r="C230" s="226"/>
      <c r="D230" s="215" t="s">
        <v>417</v>
      </c>
      <c r="E230" s="227" t="s">
        <v>36</v>
      </c>
      <c r="F230" s="228" t="s">
        <v>3210</v>
      </c>
      <c r="G230" s="226"/>
      <c r="H230" s="229">
        <v>124.629</v>
      </c>
      <c r="I230" s="230"/>
      <c r="J230" s="226"/>
      <c r="K230" s="226"/>
      <c r="L230" s="231"/>
      <c r="M230" s="232"/>
      <c r="N230" s="233"/>
      <c r="O230" s="233"/>
      <c r="P230" s="233"/>
      <c r="Q230" s="233"/>
      <c r="R230" s="233"/>
      <c r="S230" s="233"/>
      <c r="T230" s="234"/>
      <c r="AT230" s="235" t="s">
        <v>417</v>
      </c>
      <c r="AU230" s="235" t="s">
        <v>87</v>
      </c>
      <c r="AV230" s="13" t="s">
        <v>87</v>
      </c>
      <c r="AW230" s="13" t="s">
        <v>43</v>
      </c>
      <c r="AX230" s="13" t="s">
        <v>79</v>
      </c>
      <c r="AY230" s="235" t="s">
        <v>406</v>
      </c>
    </row>
    <row r="231" spans="2:65" s="13" customFormat="1" x14ac:dyDescent="0.3">
      <c r="B231" s="225"/>
      <c r="C231" s="226"/>
      <c r="D231" s="215" t="s">
        <v>417</v>
      </c>
      <c r="E231" s="227" t="s">
        <v>36</v>
      </c>
      <c r="F231" s="228" t="s">
        <v>3211</v>
      </c>
      <c r="G231" s="226"/>
      <c r="H231" s="229">
        <v>-58.698999999999998</v>
      </c>
      <c r="I231" s="230"/>
      <c r="J231" s="226"/>
      <c r="K231" s="226"/>
      <c r="L231" s="231"/>
      <c r="M231" s="232"/>
      <c r="N231" s="233"/>
      <c r="O231" s="233"/>
      <c r="P231" s="233"/>
      <c r="Q231" s="233"/>
      <c r="R231" s="233"/>
      <c r="S231" s="233"/>
      <c r="T231" s="234"/>
      <c r="AT231" s="235" t="s">
        <v>417</v>
      </c>
      <c r="AU231" s="235" t="s">
        <v>87</v>
      </c>
      <c r="AV231" s="13" t="s">
        <v>87</v>
      </c>
      <c r="AW231" s="13" t="s">
        <v>43</v>
      </c>
      <c r="AX231" s="13" t="s">
        <v>79</v>
      </c>
      <c r="AY231" s="235" t="s">
        <v>406</v>
      </c>
    </row>
    <row r="232" spans="2:65" s="14" customFormat="1" x14ac:dyDescent="0.3">
      <c r="B232" s="236"/>
      <c r="C232" s="237"/>
      <c r="D232" s="247" t="s">
        <v>417</v>
      </c>
      <c r="E232" s="248" t="s">
        <v>2877</v>
      </c>
      <c r="F232" s="249" t="s">
        <v>421</v>
      </c>
      <c r="G232" s="237"/>
      <c r="H232" s="250">
        <v>65.930000000000007</v>
      </c>
      <c r="I232" s="241"/>
      <c r="J232" s="237"/>
      <c r="K232" s="237"/>
      <c r="L232" s="242"/>
      <c r="M232" s="243"/>
      <c r="N232" s="244"/>
      <c r="O232" s="244"/>
      <c r="P232" s="244"/>
      <c r="Q232" s="244"/>
      <c r="R232" s="244"/>
      <c r="S232" s="244"/>
      <c r="T232" s="245"/>
      <c r="AT232" s="246" t="s">
        <v>417</v>
      </c>
      <c r="AU232" s="246" t="s">
        <v>87</v>
      </c>
      <c r="AV232" s="14" t="s">
        <v>415</v>
      </c>
      <c r="AW232" s="14" t="s">
        <v>43</v>
      </c>
      <c r="AX232" s="14" t="s">
        <v>23</v>
      </c>
      <c r="AY232" s="246" t="s">
        <v>406</v>
      </c>
    </row>
    <row r="233" spans="2:65" s="1" customFormat="1" ht="31.5" customHeight="1" x14ac:dyDescent="0.3">
      <c r="B233" s="37"/>
      <c r="C233" s="201" t="s">
        <v>587</v>
      </c>
      <c r="D233" s="201" t="s">
        <v>410</v>
      </c>
      <c r="E233" s="202" t="s">
        <v>551</v>
      </c>
      <c r="F233" s="203" t="s">
        <v>552</v>
      </c>
      <c r="G233" s="204" t="s">
        <v>413</v>
      </c>
      <c r="H233" s="205">
        <v>857.09</v>
      </c>
      <c r="I233" s="206"/>
      <c r="J233" s="207">
        <f>ROUND(I233*H233,2)</f>
        <v>0</v>
      </c>
      <c r="K233" s="203" t="s">
        <v>414</v>
      </c>
      <c r="L233" s="57"/>
      <c r="M233" s="208" t="s">
        <v>36</v>
      </c>
      <c r="N233" s="209" t="s">
        <v>50</v>
      </c>
      <c r="O233" s="38"/>
      <c r="P233" s="210">
        <f>O233*H233</f>
        <v>0</v>
      </c>
      <c r="Q233" s="210">
        <v>0</v>
      </c>
      <c r="R233" s="210">
        <f>Q233*H233</f>
        <v>0</v>
      </c>
      <c r="S233" s="210">
        <v>0</v>
      </c>
      <c r="T233" s="211">
        <f>S233*H233</f>
        <v>0</v>
      </c>
      <c r="AR233" s="19" t="s">
        <v>415</v>
      </c>
      <c r="AT233" s="19" t="s">
        <v>410</v>
      </c>
      <c r="AU233" s="19" t="s">
        <v>87</v>
      </c>
      <c r="AY233" s="19" t="s">
        <v>406</v>
      </c>
      <c r="BE233" s="212">
        <f>IF(N233="základní",J233,0)</f>
        <v>0</v>
      </c>
      <c r="BF233" s="212">
        <f>IF(N233="snížená",J233,0)</f>
        <v>0</v>
      </c>
      <c r="BG233" s="212">
        <f>IF(N233="zákl. přenesená",J233,0)</f>
        <v>0</v>
      </c>
      <c r="BH233" s="212">
        <f>IF(N233="sníž. přenesená",J233,0)</f>
        <v>0</v>
      </c>
      <c r="BI233" s="212">
        <f>IF(N233="nulová",J233,0)</f>
        <v>0</v>
      </c>
      <c r="BJ233" s="19" t="s">
        <v>23</v>
      </c>
      <c r="BK233" s="212">
        <f>ROUND(I233*H233,2)</f>
        <v>0</v>
      </c>
      <c r="BL233" s="19" t="s">
        <v>415</v>
      </c>
      <c r="BM233" s="19" t="s">
        <v>6529</v>
      </c>
    </row>
    <row r="234" spans="2:65" s="13" customFormat="1" x14ac:dyDescent="0.3">
      <c r="B234" s="225"/>
      <c r="C234" s="226"/>
      <c r="D234" s="247" t="s">
        <v>417</v>
      </c>
      <c r="E234" s="226"/>
      <c r="F234" s="252" t="s">
        <v>6530</v>
      </c>
      <c r="G234" s="226"/>
      <c r="H234" s="253">
        <v>857.09</v>
      </c>
      <c r="I234" s="230"/>
      <c r="J234" s="226"/>
      <c r="K234" s="226"/>
      <c r="L234" s="231"/>
      <c r="M234" s="232"/>
      <c r="N234" s="233"/>
      <c r="O234" s="233"/>
      <c r="P234" s="233"/>
      <c r="Q234" s="233"/>
      <c r="R234" s="233"/>
      <c r="S234" s="233"/>
      <c r="T234" s="234"/>
      <c r="AT234" s="235" t="s">
        <v>417</v>
      </c>
      <c r="AU234" s="235" t="s">
        <v>87</v>
      </c>
      <c r="AV234" s="13" t="s">
        <v>87</v>
      </c>
      <c r="AW234" s="13" t="s">
        <v>4</v>
      </c>
      <c r="AX234" s="13" t="s">
        <v>23</v>
      </c>
      <c r="AY234" s="235" t="s">
        <v>406</v>
      </c>
    </row>
    <row r="235" spans="2:65" s="1" customFormat="1" ht="22.5" customHeight="1" x14ac:dyDescent="0.3">
      <c r="B235" s="37"/>
      <c r="C235" s="201" t="s">
        <v>593</v>
      </c>
      <c r="D235" s="201" t="s">
        <v>410</v>
      </c>
      <c r="E235" s="202" t="s">
        <v>555</v>
      </c>
      <c r="F235" s="203" t="s">
        <v>556</v>
      </c>
      <c r="G235" s="204" t="s">
        <v>413</v>
      </c>
      <c r="H235" s="205">
        <v>65.930000000000007</v>
      </c>
      <c r="I235" s="206"/>
      <c r="J235" s="207">
        <f>ROUND(I235*H235,2)</f>
        <v>0</v>
      </c>
      <c r="K235" s="203" t="s">
        <v>36</v>
      </c>
      <c r="L235" s="57"/>
      <c r="M235" s="208" t="s">
        <v>36</v>
      </c>
      <c r="N235" s="209" t="s">
        <v>50</v>
      </c>
      <c r="O235" s="38"/>
      <c r="P235" s="210">
        <f>O235*H235</f>
        <v>0</v>
      </c>
      <c r="Q235" s="210">
        <v>0</v>
      </c>
      <c r="R235" s="210">
        <f>Q235*H235</f>
        <v>0</v>
      </c>
      <c r="S235" s="210">
        <v>0</v>
      </c>
      <c r="T235" s="211">
        <f>S235*H235</f>
        <v>0</v>
      </c>
      <c r="AR235" s="19" t="s">
        <v>415</v>
      </c>
      <c r="AT235" s="19" t="s">
        <v>410</v>
      </c>
      <c r="AU235" s="19" t="s">
        <v>87</v>
      </c>
      <c r="AY235" s="19" t="s">
        <v>406</v>
      </c>
      <c r="BE235" s="212">
        <f>IF(N235="základní",J235,0)</f>
        <v>0</v>
      </c>
      <c r="BF235" s="212">
        <f>IF(N235="snížená",J235,0)</f>
        <v>0</v>
      </c>
      <c r="BG235" s="212">
        <f>IF(N235="zákl. přenesená",J235,0)</f>
        <v>0</v>
      </c>
      <c r="BH235" s="212">
        <f>IF(N235="sníž. přenesená",J235,0)</f>
        <v>0</v>
      </c>
      <c r="BI235" s="212">
        <f>IF(N235="nulová",J235,0)</f>
        <v>0</v>
      </c>
      <c r="BJ235" s="19" t="s">
        <v>23</v>
      </c>
      <c r="BK235" s="212">
        <f>ROUND(I235*H235,2)</f>
        <v>0</v>
      </c>
      <c r="BL235" s="19" t="s">
        <v>415</v>
      </c>
      <c r="BM235" s="19" t="s">
        <v>6531</v>
      </c>
    </row>
    <row r="236" spans="2:65" s="13" customFormat="1" x14ac:dyDescent="0.3">
      <c r="B236" s="225"/>
      <c r="C236" s="226"/>
      <c r="D236" s="247" t="s">
        <v>417</v>
      </c>
      <c r="E236" s="251" t="s">
        <v>36</v>
      </c>
      <c r="F236" s="252" t="s">
        <v>2877</v>
      </c>
      <c r="G236" s="226"/>
      <c r="H236" s="253">
        <v>65.930000000000007</v>
      </c>
      <c r="I236" s="230"/>
      <c r="J236" s="226"/>
      <c r="K236" s="226"/>
      <c r="L236" s="231"/>
      <c r="M236" s="232"/>
      <c r="N236" s="233"/>
      <c r="O236" s="233"/>
      <c r="P236" s="233"/>
      <c r="Q236" s="233"/>
      <c r="R236" s="233"/>
      <c r="S236" s="233"/>
      <c r="T236" s="234"/>
      <c r="AT236" s="235" t="s">
        <v>417</v>
      </c>
      <c r="AU236" s="235" t="s">
        <v>87</v>
      </c>
      <c r="AV236" s="13" t="s">
        <v>87</v>
      </c>
      <c r="AW236" s="13" t="s">
        <v>43</v>
      </c>
      <c r="AX236" s="13" t="s">
        <v>23</v>
      </c>
      <c r="AY236" s="235" t="s">
        <v>406</v>
      </c>
    </row>
    <row r="237" spans="2:65" s="1" customFormat="1" ht="22.5" customHeight="1" x14ac:dyDescent="0.3">
      <c r="B237" s="37"/>
      <c r="C237" s="201" t="s">
        <v>600</v>
      </c>
      <c r="D237" s="201" t="s">
        <v>410</v>
      </c>
      <c r="E237" s="202" t="s">
        <v>480</v>
      </c>
      <c r="F237" s="203" t="s">
        <v>481</v>
      </c>
      <c r="G237" s="204" t="s">
        <v>413</v>
      </c>
      <c r="H237" s="205">
        <v>62.893000000000001</v>
      </c>
      <c r="I237" s="206"/>
      <c r="J237" s="207">
        <f>ROUND(I237*H237,2)</f>
        <v>0</v>
      </c>
      <c r="K237" s="203" t="s">
        <v>414</v>
      </c>
      <c r="L237" s="57"/>
      <c r="M237" s="208" t="s">
        <v>36</v>
      </c>
      <c r="N237" s="209" t="s">
        <v>50</v>
      </c>
      <c r="O237" s="38"/>
      <c r="P237" s="210">
        <f>O237*H237</f>
        <v>0</v>
      </c>
      <c r="Q237" s="210">
        <v>0</v>
      </c>
      <c r="R237" s="210">
        <f>Q237*H237</f>
        <v>0</v>
      </c>
      <c r="S237" s="210">
        <v>0</v>
      </c>
      <c r="T237" s="211">
        <f>S237*H237</f>
        <v>0</v>
      </c>
      <c r="AR237" s="19" t="s">
        <v>415</v>
      </c>
      <c r="AT237" s="19" t="s">
        <v>410</v>
      </c>
      <c r="AU237" s="19" t="s">
        <v>87</v>
      </c>
      <c r="AY237" s="19" t="s">
        <v>406</v>
      </c>
      <c r="BE237" s="212">
        <f>IF(N237="základní",J237,0)</f>
        <v>0</v>
      </c>
      <c r="BF237" s="212">
        <f>IF(N237="snížená",J237,0)</f>
        <v>0</v>
      </c>
      <c r="BG237" s="212">
        <f>IF(N237="zákl. přenesená",J237,0)</f>
        <v>0</v>
      </c>
      <c r="BH237" s="212">
        <f>IF(N237="sníž. přenesená",J237,0)</f>
        <v>0</v>
      </c>
      <c r="BI237" s="212">
        <f>IF(N237="nulová",J237,0)</f>
        <v>0</v>
      </c>
      <c r="BJ237" s="19" t="s">
        <v>23</v>
      </c>
      <c r="BK237" s="212">
        <f>ROUND(I237*H237,2)</f>
        <v>0</v>
      </c>
      <c r="BL237" s="19" t="s">
        <v>415</v>
      </c>
      <c r="BM237" s="19" t="s">
        <v>6532</v>
      </c>
    </row>
    <row r="238" spans="2:65" s="12" customFormat="1" x14ac:dyDescent="0.3">
      <c r="B238" s="213"/>
      <c r="C238" s="214"/>
      <c r="D238" s="215" t="s">
        <v>417</v>
      </c>
      <c r="E238" s="216" t="s">
        <v>36</v>
      </c>
      <c r="F238" s="217" t="s">
        <v>1053</v>
      </c>
      <c r="G238" s="214"/>
      <c r="H238" s="218" t="s">
        <v>36</v>
      </c>
      <c r="I238" s="219"/>
      <c r="J238" s="214"/>
      <c r="K238" s="214"/>
      <c r="L238" s="220"/>
      <c r="M238" s="221"/>
      <c r="N238" s="222"/>
      <c r="O238" s="222"/>
      <c r="P238" s="222"/>
      <c r="Q238" s="222"/>
      <c r="R238" s="222"/>
      <c r="S238" s="222"/>
      <c r="T238" s="223"/>
      <c r="AT238" s="224" t="s">
        <v>417</v>
      </c>
      <c r="AU238" s="224" t="s">
        <v>87</v>
      </c>
      <c r="AV238" s="12" t="s">
        <v>23</v>
      </c>
      <c r="AW238" s="12" t="s">
        <v>43</v>
      </c>
      <c r="AX238" s="12" t="s">
        <v>79</v>
      </c>
      <c r="AY238" s="224" t="s">
        <v>406</v>
      </c>
    </row>
    <row r="239" spans="2:65" s="13" customFormat="1" x14ac:dyDescent="0.3">
      <c r="B239" s="225"/>
      <c r="C239" s="226"/>
      <c r="D239" s="215" t="s">
        <v>417</v>
      </c>
      <c r="E239" s="227" t="s">
        <v>36</v>
      </c>
      <c r="F239" s="228" t="s">
        <v>4796</v>
      </c>
      <c r="G239" s="226"/>
      <c r="H239" s="229">
        <v>150.61699999999999</v>
      </c>
      <c r="I239" s="230"/>
      <c r="J239" s="226"/>
      <c r="K239" s="226"/>
      <c r="L239" s="231"/>
      <c r="M239" s="232"/>
      <c r="N239" s="233"/>
      <c r="O239" s="233"/>
      <c r="P239" s="233"/>
      <c r="Q239" s="233"/>
      <c r="R239" s="233"/>
      <c r="S239" s="233"/>
      <c r="T239" s="234"/>
      <c r="AT239" s="235" t="s">
        <v>417</v>
      </c>
      <c r="AU239" s="235" t="s">
        <v>87</v>
      </c>
      <c r="AV239" s="13" t="s">
        <v>87</v>
      </c>
      <c r="AW239" s="13" t="s">
        <v>43</v>
      </c>
      <c r="AX239" s="13" t="s">
        <v>79</v>
      </c>
      <c r="AY239" s="235" t="s">
        <v>406</v>
      </c>
    </row>
    <row r="240" spans="2:65" s="12" customFormat="1" x14ac:dyDescent="0.3">
      <c r="B240" s="213"/>
      <c r="C240" s="214"/>
      <c r="D240" s="215" t="s">
        <v>417</v>
      </c>
      <c r="E240" s="216" t="s">
        <v>36</v>
      </c>
      <c r="F240" s="217" t="s">
        <v>765</v>
      </c>
      <c r="G240" s="214"/>
      <c r="H240" s="218" t="s">
        <v>36</v>
      </c>
      <c r="I240" s="219"/>
      <c r="J240" s="214"/>
      <c r="K240" s="214"/>
      <c r="L240" s="220"/>
      <c r="M240" s="221"/>
      <c r="N240" s="222"/>
      <c r="O240" s="222"/>
      <c r="P240" s="222"/>
      <c r="Q240" s="222"/>
      <c r="R240" s="222"/>
      <c r="S240" s="222"/>
      <c r="T240" s="223"/>
      <c r="AT240" s="224" t="s">
        <v>417</v>
      </c>
      <c r="AU240" s="224" t="s">
        <v>87</v>
      </c>
      <c r="AV240" s="12" t="s">
        <v>23</v>
      </c>
      <c r="AW240" s="12" t="s">
        <v>43</v>
      </c>
      <c r="AX240" s="12" t="s">
        <v>79</v>
      </c>
      <c r="AY240" s="224" t="s">
        <v>406</v>
      </c>
    </row>
    <row r="241" spans="2:65" s="13" customFormat="1" x14ac:dyDescent="0.3">
      <c r="B241" s="225"/>
      <c r="C241" s="226"/>
      <c r="D241" s="215" t="s">
        <v>417</v>
      </c>
      <c r="E241" s="227" t="s">
        <v>36</v>
      </c>
      <c r="F241" s="228" t="s">
        <v>3148</v>
      </c>
      <c r="G241" s="226"/>
      <c r="H241" s="229">
        <v>-2.4009999999999998</v>
      </c>
      <c r="I241" s="230"/>
      <c r="J241" s="226"/>
      <c r="K241" s="226"/>
      <c r="L241" s="231"/>
      <c r="M241" s="232"/>
      <c r="N241" s="233"/>
      <c r="O241" s="233"/>
      <c r="P241" s="233"/>
      <c r="Q241" s="233"/>
      <c r="R241" s="233"/>
      <c r="S241" s="233"/>
      <c r="T241" s="234"/>
      <c r="AT241" s="235" t="s">
        <v>417</v>
      </c>
      <c r="AU241" s="235" t="s">
        <v>87</v>
      </c>
      <c r="AV241" s="13" t="s">
        <v>87</v>
      </c>
      <c r="AW241" s="13" t="s">
        <v>43</v>
      </c>
      <c r="AX241" s="13" t="s">
        <v>79</v>
      </c>
      <c r="AY241" s="235" t="s">
        <v>406</v>
      </c>
    </row>
    <row r="242" spans="2:65" s="13" customFormat="1" x14ac:dyDescent="0.3">
      <c r="B242" s="225"/>
      <c r="C242" s="226"/>
      <c r="D242" s="215" t="s">
        <v>417</v>
      </c>
      <c r="E242" s="227" t="s">
        <v>36</v>
      </c>
      <c r="F242" s="228" t="s">
        <v>3149</v>
      </c>
      <c r="G242" s="226"/>
      <c r="H242" s="229">
        <v>-28.521000000000001</v>
      </c>
      <c r="I242" s="230"/>
      <c r="J242" s="226"/>
      <c r="K242" s="226"/>
      <c r="L242" s="231"/>
      <c r="M242" s="232"/>
      <c r="N242" s="233"/>
      <c r="O242" s="233"/>
      <c r="P242" s="233"/>
      <c r="Q242" s="233"/>
      <c r="R242" s="233"/>
      <c r="S242" s="233"/>
      <c r="T242" s="234"/>
      <c r="AT242" s="235" t="s">
        <v>417</v>
      </c>
      <c r="AU242" s="235" t="s">
        <v>87</v>
      </c>
      <c r="AV242" s="13" t="s">
        <v>87</v>
      </c>
      <c r="AW242" s="13" t="s">
        <v>43</v>
      </c>
      <c r="AX242" s="13" t="s">
        <v>79</v>
      </c>
      <c r="AY242" s="235" t="s">
        <v>406</v>
      </c>
    </row>
    <row r="243" spans="2:65" s="12" customFormat="1" x14ac:dyDescent="0.3">
      <c r="B243" s="213"/>
      <c r="C243" s="214"/>
      <c r="D243" s="215" t="s">
        <v>417</v>
      </c>
      <c r="E243" s="216" t="s">
        <v>36</v>
      </c>
      <c r="F243" s="217" t="s">
        <v>2913</v>
      </c>
      <c r="G243" s="214"/>
      <c r="H243" s="218" t="s">
        <v>36</v>
      </c>
      <c r="I243" s="219"/>
      <c r="J243" s="214"/>
      <c r="K243" s="214"/>
      <c r="L243" s="220"/>
      <c r="M243" s="221"/>
      <c r="N243" s="222"/>
      <c r="O243" s="222"/>
      <c r="P243" s="222"/>
      <c r="Q243" s="222"/>
      <c r="R243" s="222"/>
      <c r="S243" s="222"/>
      <c r="T243" s="223"/>
      <c r="AT243" s="224" t="s">
        <v>417</v>
      </c>
      <c r="AU243" s="224" t="s">
        <v>87</v>
      </c>
      <c r="AV243" s="12" t="s">
        <v>23</v>
      </c>
      <c r="AW243" s="12" t="s">
        <v>43</v>
      </c>
      <c r="AX243" s="12" t="s">
        <v>79</v>
      </c>
      <c r="AY243" s="224" t="s">
        <v>406</v>
      </c>
    </row>
    <row r="244" spans="2:65" s="13" customFormat="1" x14ac:dyDescent="0.3">
      <c r="B244" s="225"/>
      <c r="C244" s="226"/>
      <c r="D244" s="215" t="s">
        <v>417</v>
      </c>
      <c r="E244" s="227" t="s">
        <v>36</v>
      </c>
      <c r="F244" s="228" t="s">
        <v>6533</v>
      </c>
      <c r="G244" s="226"/>
      <c r="H244" s="229">
        <v>-35.03</v>
      </c>
      <c r="I244" s="230"/>
      <c r="J244" s="226"/>
      <c r="K244" s="226"/>
      <c r="L244" s="231"/>
      <c r="M244" s="232"/>
      <c r="N244" s="233"/>
      <c r="O244" s="233"/>
      <c r="P244" s="233"/>
      <c r="Q244" s="233"/>
      <c r="R244" s="233"/>
      <c r="S244" s="233"/>
      <c r="T244" s="234"/>
      <c r="AT244" s="235" t="s">
        <v>417</v>
      </c>
      <c r="AU244" s="235" t="s">
        <v>87</v>
      </c>
      <c r="AV244" s="13" t="s">
        <v>87</v>
      </c>
      <c r="AW244" s="13" t="s">
        <v>43</v>
      </c>
      <c r="AX244" s="13" t="s">
        <v>79</v>
      </c>
      <c r="AY244" s="235" t="s">
        <v>406</v>
      </c>
    </row>
    <row r="245" spans="2:65" s="13" customFormat="1" x14ac:dyDescent="0.3">
      <c r="B245" s="225"/>
      <c r="C245" s="226"/>
      <c r="D245" s="215" t="s">
        <v>417</v>
      </c>
      <c r="E245" s="227" t="s">
        <v>36</v>
      </c>
      <c r="F245" s="228" t="s">
        <v>6534</v>
      </c>
      <c r="G245" s="226"/>
      <c r="H245" s="229">
        <v>-17.736999999999998</v>
      </c>
      <c r="I245" s="230"/>
      <c r="J245" s="226"/>
      <c r="K245" s="226"/>
      <c r="L245" s="231"/>
      <c r="M245" s="232"/>
      <c r="N245" s="233"/>
      <c r="O245" s="233"/>
      <c r="P245" s="233"/>
      <c r="Q245" s="233"/>
      <c r="R245" s="233"/>
      <c r="S245" s="233"/>
      <c r="T245" s="234"/>
      <c r="AT245" s="235" t="s">
        <v>417</v>
      </c>
      <c r="AU245" s="235" t="s">
        <v>87</v>
      </c>
      <c r="AV245" s="13" t="s">
        <v>87</v>
      </c>
      <c r="AW245" s="13" t="s">
        <v>43</v>
      </c>
      <c r="AX245" s="13" t="s">
        <v>79</v>
      </c>
      <c r="AY245" s="235" t="s">
        <v>406</v>
      </c>
    </row>
    <row r="246" spans="2:65" s="13" customFormat="1" x14ac:dyDescent="0.3">
      <c r="B246" s="225"/>
      <c r="C246" s="226"/>
      <c r="D246" s="215" t="s">
        <v>417</v>
      </c>
      <c r="E246" s="227" t="s">
        <v>36</v>
      </c>
      <c r="F246" s="228" t="s">
        <v>6535</v>
      </c>
      <c r="G246" s="226"/>
      <c r="H246" s="229">
        <v>-4.0350000000000001</v>
      </c>
      <c r="I246" s="230"/>
      <c r="J246" s="226"/>
      <c r="K246" s="226"/>
      <c r="L246" s="231"/>
      <c r="M246" s="232"/>
      <c r="N246" s="233"/>
      <c r="O246" s="233"/>
      <c r="P246" s="233"/>
      <c r="Q246" s="233"/>
      <c r="R246" s="233"/>
      <c r="S246" s="233"/>
      <c r="T246" s="234"/>
      <c r="AT246" s="235" t="s">
        <v>417</v>
      </c>
      <c r="AU246" s="235" t="s">
        <v>87</v>
      </c>
      <c r="AV246" s="13" t="s">
        <v>87</v>
      </c>
      <c r="AW246" s="13" t="s">
        <v>43</v>
      </c>
      <c r="AX246" s="13" t="s">
        <v>79</v>
      </c>
      <c r="AY246" s="235" t="s">
        <v>406</v>
      </c>
    </row>
    <row r="247" spans="2:65" s="14" customFormat="1" x14ac:dyDescent="0.3">
      <c r="B247" s="236"/>
      <c r="C247" s="237"/>
      <c r="D247" s="247" t="s">
        <v>417</v>
      </c>
      <c r="E247" s="248" t="s">
        <v>3089</v>
      </c>
      <c r="F247" s="249" t="s">
        <v>421</v>
      </c>
      <c r="G247" s="237"/>
      <c r="H247" s="250">
        <v>62.893000000000001</v>
      </c>
      <c r="I247" s="241"/>
      <c r="J247" s="237"/>
      <c r="K247" s="237"/>
      <c r="L247" s="242"/>
      <c r="M247" s="243"/>
      <c r="N247" s="244"/>
      <c r="O247" s="244"/>
      <c r="P247" s="244"/>
      <c r="Q247" s="244"/>
      <c r="R247" s="244"/>
      <c r="S247" s="244"/>
      <c r="T247" s="245"/>
      <c r="AT247" s="246" t="s">
        <v>417</v>
      </c>
      <c r="AU247" s="246" t="s">
        <v>87</v>
      </c>
      <c r="AV247" s="14" t="s">
        <v>415</v>
      </c>
      <c r="AW247" s="14" t="s">
        <v>43</v>
      </c>
      <c r="AX247" s="14" t="s">
        <v>23</v>
      </c>
      <c r="AY247" s="246" t="s">
        <v>406</v>
      </c>
    </row>
    <row r="248" spans="2:65" s="1" customFormat="1" ht="22.5" customHeight="1" x14ac:dyDescent="0.3">
      <c r="B248" s="37"/>
      <c r="C248" s="268" t="s">
        <v>607</v>
      </c>
      <c r="D248" s="268" t="s">
        <v>533</v>
      </c>
      <c r="E248" s="269" t="s">
        <v>1084</v>
      </c>
      <c r="F248" s="270" t="s">
        <v>1085</v>
      </c>
      <c r="G248" s="271" t="s">
        <v>413</v>
      </c>
      <c r="H248" s="272">
        <v>4.194</v>
      </c>
      <c r="I248" s="273"/>
      <c r="J248" s="274">
        <f>ROUND(I248*H248,2)</f>
        <v>0</v>
      </c>
      <c r="K248" s="270" t="s">
        <v>36</v>
      </c>
      <c r="L248" s="275"/>
      <c r="M248" s="276" t="s">
        <v>36</v>
      </c>
      <c r="N248" s="277" t="s">
        <v>50</v>
      </c>
      <c r="O248" s="38"/>
      <c r="P248" s="210">
        <f>O248*H248</f>
        <v>0</v>
      </c>
      <c r="Q248" s="210">
        <v>0</v>
      </c>
      <c r="R248" s="210">
        <f>Q248*H248</f>
        <v>0</v>
      </c>
      <c r="S248" s="210">
        <v>0</v>
      </c>
      <c r="T248" s="211">
        <f>S248*H248</f>
        <v>0</v>
      </c>
      <c r="AR248" s="19" t="s">
        <v>457</v>
      </c>
      <c r="AT248" s="19" t="s">
        <v>533</v>
      </c>
      <c r="AU248" s="19" t="s">
        <v>87</v>
      </c>
      <c r="AY248" s="19" t="s">
        <v>406</v>
      </c>
      <c r="BE248" s="212">
        <f>IF(N248="základní",J248,0)</f>
        <v>0</v>
      </c>
      <c r="BF248" s="212">
        <f>IF(N248="snížená",J248,0)</f>
        <v>0</v>
      </c>
      <c r="BG248" s="212">
        <f>IF(N248="zákl. přenesená",J248,0)</f>
        <v>0</v>
      </c>
      <c r="BH248" s="212">
        <f>IF(N248="sníž. přenesená",J248,0)</f>
        <v>0</v>
      </c>
      <c r="BI248" s="212">
        <f>IF(N248="nulová",J248,0)</f>
        <v>0</v>
      </c>
      <c r="BJ248" s="19" t="s">
        <v>23</v>
      </c>
      <c r="BK248" s="212">
        <f>ROUND(I248*H248,2)</f>
        <v>0</v>
      </c>
      <c r="BL248" s="19" t="s">
        <v>415</v>
      </c>
      <c r="BM248" s="19" t="s">
        <v>6536</v>
      </c>
    </row>
    <row r="249" spans="2:65" s="12" customFormat="1" x14ac:dyDescent="0.3">
      <c r="B249" s="213"/>
      <c r="C249" s="214"/>
      <c r="D249" s="215" t="s">
        <v>417</v>
      </c>
      <c r="E249" s="216" t="s">
        <v>36</v>
      </c>
      <c r="F249" s="217" t="s">
        <v>6537</v>
      </c>
      <c r="G249" s="214"/>
      <c r="H249" s="218" t="s">
        <v>36</v>
      </c>
      <c r="I249" s="219"/>
      <c r="J249" s="214"/>
      <c r="K249" s="214"/>
      <c r="L249" s="220"/>
      <c r="M249" s="221"/>
      <c r="N249" s="222"/>
      <c r="O249" s="222"/>
      <c r="P249" s="222"/>
      <c r="Q249" s="222"/>
      <c r="R249" s="222"/>
      <c r="S249" s="222"/>
      <c r="T249" s="223"/>
      <c r="AT249" s="224" t="s">
        <v>417</v>
      </c>
      <c r="AU249" s="224" t="s">
        <v>87</v>
      </c>
      <c r="AV249" s="12" t="s">
        <v>23</v>
      </c>
      <c r="AW249" s="12" t="s">
        <v>43</v>
      </c>
      <c r="AX249" s="12" t="s">
        <v>79</v>
      </c>
      <c r="AY249" s="224" t="s">
        <v>406</v>
      </c>
    </row>
    <row r="250" spans="2:65" s="13" customFormat="1" x14ac:dyDescent="0.3">
      <c r="B250" s="225"/>
      <c r="C250" s="226"/>
      <c r="D250" s="215" t="s">
        <v>417</v>
      </c>
      <c r="E250" s="227" t="s">
        <v>36</v>
      </c>
      <c r="F250" s="228" t="s">
        <v>6538</v>
      </c>
      <c r="G250" s="226"/>
      <c r="H250" s="229">
        <v>10.137</v>
      </c>
      <c r="I250" s="230"/>
      <c r="J250" s="226"/>
      <c r="K250" s="226"/>
      <c r="L250" s="231"/>
      <c r="M250" s="232"/>
      <c r="N250" s="233"/>
      <c r="O250" s="233"/>
      <c r="P250" s="233"/>
      <c r="Q250" s="233"/>
      <c r="R250" s="233"/>
      <c r="S250" s="233"/>
      <c r="T250" s="234"/>
      <c r="AT250" s="235" t="s">
        <v>417</v>
      </c>
      <c r="AU250" s="235" t="s">
        <v>87</v>
      </c>
      <c r="AV250" s="13" t="s">
        <v>87</v>
      </c>
      <c r="AW250" s="13" t="s">
        <v>43</v>
      </c>
      <c r="AX250" s="13" t="s">
        <v>79</v>
      </c>
      <c r="AY250" s="235" t="s">
        <v>406</v>
      </c>
    </row>
    <row r="251" spans="2:65" s="13" customFormat="1" x14ac:dyDescent="0.3">
      <c r="B251" s="225"/>
      <c r="C251" s="226"/>
      <c r="D251" s="215" t="s">
        <v>417</v>
      </c>
      <c r="E251" s="227" t="s">
        <v>36</v>
      </c>
      <c r="F251" s="228" t="s">
        <v>3148</v>
      </c>
      <c r="G251" s="226"/>
      <c r="H251" s="229">
        <v>-2.4009999999999998</v>
      </c>
      <c r="I251" s="230"/>
      <c r="J251" s="226"/>
      <c r="K251" s="226"/>
      <c r="L251" s="231"/>
      <c r="M251" s="232"/>
      <c r="N251" s="233"/>
      <c r="O251" s="233"/>
      <c r="P251" s="233"/>
      <c r="Q251" s="233"/>
      <c r="R251" s="233"/>
      <c r="S251" s="233"/>
      <c r="T251" s="234"/>
      <c r="AT251" s="235" t="s">
        <v>417</v>
      </c>
      <c r="AU251" s="235" t="s">
        <v>87</v>
      </c>
      <c r="AV251" s="13" t="s">
        <v>87</v>
      </c>
      <c r="AW251" s="13" t="s">
        <v>43</v>
      </c>
      <c r="AX251" s="13" t="s">
        <v>79</v>
      </c>
      <c r="AY251" s="235" t="s">
        <v>406</v>
      </c>
    </row>
    <row r="252" spans="2:65" s="13" customFormat="1" x14ac:dyDescent="0.3">
      <c r="B252" s="225"/>
      <c r="C252" s="226"/>
      <c r="D252" s="215" t="s">
        <v>417</v>
      </c>
      <c r="E252" s="227" t="s">
        <v>36</v>
      </c>
      <c r="F252" s="228" t="s">
        <v>6539</v>
      </c>
      <c r="G252" s="226"/>
      <c r="H252" s="229">
        <v>-3.5419999999999998</v>
      </c>
      <c r="I252" s="230"/>
      <c r="J252" s="226"/>
      <c r="K252" s="226"/>
      <c r="L252" s="231"/>
      <c r="M252" s="232"/>
      <c r="N252" s="233"/>
      <c r="O252" s="233"/>
      <c r="P252" s="233"/>
      <c r="Q252" s="233"/>
      <c r="R252" s="233"/>
      <c r="S252" s="233"/>
      <c r="T252" s="234"/>
      <c r="AT252" s="235" t="s">
        <v>417</v>
      </c>
      <c r="AU252" s="235" t="s">
        <v>87</v>
      </c>
      <c r="AV252" s="13" t="s">
        <v>87</v>
      </c>
      <c r="AW252" s="13" t="s">
        <v>43</v>
      </c>
      <c r="AX252" s="13" t="s">
        <v>79</v>
      </c>
      <c r="AY252" s="235" t="s">
        <v>406</v>
      </c>
    </row>
    <row r="253" spans="2:65" s="14" customFormat="1" x14ac:dyDescent="0.3">
      <c r="B253" s="236"/>
      <c r="C253" s="237"/>
      <c r="D253" s="247" t="s">
        <v>417</v>
      </c>
      <c r="E253" s="248" t="s">
        <v>378</v>
      </c>
      <c r="F253" s="249" t="s">
        <v>421</v>
      </c>
      <c r="G253" s="237"/>
      <c r="H253" s="250">
        <v>4.194</v>
      </c>
      <c r="I253" s="241"/>
      <c r="J253" s="237"/>
      <c r="K253" s="237"/>
      <c r="L253" s="242"/>
      <c r="M253" s="243"/>
      <c r="N253" s="244"/>
      <c r="O253" s="244"/>
      <c r="P253" s="244"/>
      <c r="Q253" s="244"/>
      <c r="R253" s="244"/>
      <c r="S253" s="244"/>
      <c r="T253" s="245"/>
      <c r="AT253" s="246" t="s">
        <v>417</v>
      </c>
      <c r="AU253" s="246" t="s">
        <v>87</v>
      </c>
      <c r="AV253" s="14" t="s">
        <v>415</v>
      </c>
      <c r="AW253" s="14" t="s">
        <v>43</v>
      </c>
      <c r="AX253" s="14" t="s">
        <v>23</v>
      </c>
      <c r="AY253" s="246" t="s">
        <v>406</v>
      </c>
    </row>
    <row r="254" spans="2:65" s="1" customFormat="1" ht="22.5" customHeight="1" x14ac:dyDescent="0.3">
      <c r="B254" s="37"/>
      <c r="C254" s="201" t="s">
        <v>615</v>
      </c>
      <c r="D254" s="201" t="s">
        <v>410</v>
      </c>
      <c r="E254" s="202" t="s">
        <v>1131</v>
      </c>
      <c r="F254" s="203" t="s">
        <v>1132</v>
      </c>
      <c r="G254" s="204" t="s">
        <v>413</v>
      </c>
      <c r="H254" s="205">
        <v>4.194</v>
      </c>
      <c r="I254" s="206"/>
      <c r="J254" s="207">
        <f>ROUND(I254*H254,2)</f>
        <v>0</v>
      </c>
      <c r="K254" s="203" t="s">
        <v>414</v>
      </c>
      <c r="L254" s="57"/>
      <c r="M254" s="208" t="s">
        <v>36</v>
      </c>
      <c r="N254" s="209" t="s">
        <v>50</v>
      </c>
      <c r="O254" s="38"/>
      <c r="P254" s="210">
        <f>O254*H254</f>
        <v>0</v>
      </c>
      <c r="Q254" s="210">
        <v>0</v>
      </c>
      <c r="R254" s="210">
        <f>Q254*H254</f>
        <v>0</v>
      </c>
      <c r="S254" s="210">
        <v>0</v>
      </c>
      <c r="T254" s="211">
        <f>S254*H254</f>
        <v>0</v>
      </c>
      <c r="AR254" s="19" t="s">
        <v>415</v>
      </c>
      <c r="AT254" s="19" t="s">
        <v>410</v>
      </c>
      <c r="AU254" s="19" t="s">
        <v>87</v>
      </c>
      <c r="AY254" s="19" t="s">
        <v>406</v>
      </c>
      <c r="BE254" s="212">
        <f>IF(N254="základní",J254,0)</f>
        <v>0</v>
      </c>
      <c r="BF254" s="212">
        <f>IF(N254="snížená",J254,0)</f>
        <v>0</v>
      </c>
      <c r="BG254" s="212">
        <f>IF(N254="zákl. přenesená",J254,0)</f>
        <v>0</v>
      </c>
      <c r="BH254" s="212">
        <f>IF(N254="sníž. přenesená",J254,0)</f>
        <v>0</v>
      </c>
      <c r="BI254" s="212">
        <f>IF(N254="nulová",J254,0)</f>
        <v>0</v>
      </c>
      <c r="BJ254" s="19" t="s">
        <v>23</v>
      </c>
      <c r="BK254" s="212">
        <f>ROUND(I254*H254,2)</f>
        <v>0</v>
      </c>
      <c r="BL254" s="19" t="s">
        <v>415</v>
      </c>
      <c r="BM254" s="19" t="s">
        <v>6540</v>
      </c>
    </row>
    <row r="255" spans="2:65" s="13" customFormat="1" x14ac:dyDescent="0.3">
      <c r="B255" s="225"/>
      <c r="C255" s="226"/>
      <c r="D255" s="247" t="s">
        <v>417</v>
      </c>
      <c r="E255" s="251" t="s">
        <v>36</v>
      </c>
      <c r="F255" s="252" t="s">
        <v>3240</v>
      </c>
      <c r="G255" s="226"/>
      <c r="H255" s="253">
        <v>4.194</v>
      </c>
      <c r="I255" s="230"/>
      <c r="J255" s="226"/>
      <c r="K255" s="226"/>
      <c r="L255" s="231"/>
      <c r="M255" s="232"/>
      <c r="N255" s="233"/>
      <c r="O255" s="233"/>
      <c r="P255" s="233"/>
      <c r="Q255" s="233"/>
      <c r="R255" s="233"/>
      <c r="S255" s="233"/>
      <c r="T255" s="234"/>
      <c r="AT255" s="235" t="s">
        <v>417</v>
      </c>
      <c r="AU255" s="235" t="s">
        <v>87</v>
      </c>
      <c r="AV255" s="13" t="s">
        <v>87</v>
      </c>
      <c r="AW255" s="13" t="s">
        <v>43</v>
      </c>
      <c r="AX255" s="13" t="s">
        <v>23</v>
      </c>
      <c r="AY255" s="235" t="s">
        <v>406</v>
      </c>
    </row>
    <row r="256" spans="2:65" s="1" customFormat="1" ht="22.5" customHeight="1" x14ac:dyDescent="0.3">
      <c r="B256" s="37"/>
      <c r="C256" s="201" t="s">
        <v>619</v>
      </c>
      <c r="D256" s="201" t="s">
        <v>410</v>
      </c>
      <c r="E256" s="202" t="s">
        <v>5318</v>
      </c>
      <c r="F256" s="203" t="s">
        <v>5319</v>
      </c>
      <c r="G256" s="204" t="s">
        <v>413</v>
      </c>
      <c r="H256" s="205">
        <v>4.194</v>
      </c>
      <c r="I256" s="206"/>
      <c r="J256" s="207">
        <f>ROUND(I256*H256,2)</f>
        <v>0</v>
      </c>
      <c r="K256" s="203" t="s">
        <v>414</v>
      </c>
      <c r="L256" s="57"/>
      <c r="M256" s="208" t="s">
        <v>36</v>
      </c>
      <c r="N256" s="209" t="s">
        <v>50</v>
      </c>
      <c r="O256" s="38"/>
      <c r="P256" s="210">
        <f>O256*H256</f>
        <v>0</v>
      </c>
      <c r="Q256" s="210">
        <v>0</v>
      </c>
      <c r="R256" s="210">
        <f>Q256*H256</f>
        <v>0</v>
      </c>
      <c r="S256" s="210">
        <v>0</v>
      </c>
      <c r="T256" s="211">
        <f>S256*H256</f>
        <v>0</v>
      </c>
      <c r="AR256" s="19" t="s">
        <v>415</v>
      </c>
      <c r="AT256" s="19" t="s">
        <v>410</v>
      </c>
      <c r="AU256" s="19" t="s">
        <v>87</v>
      </c>
      <c r="AY256" s="19" t="s">
        <v>406</v>
      </c>
      <c r="BE256" s="212">
        <f>IF(N256="základní",J256,0)</f>
        <v>0</v>
      </c>
      <c r="BF256" s="212">
        <f>IF(N256="snížená",J256,0)</f>
        <v>0</v>
      </c>
      <c r="BG256" s="212">
        <f>IF(N256="zákl. přenesená",J256,0)</f>
        <v>0</v>
      </c>
      <c r="BH256" s="212">
        <f>IF(N256="sníž. přenesená",J256,0)</f>
        <v>0</v>
      </c>
      <c r="BI256" s="212">
        <f>IF(N256="nulová",J256,0)</f>
        <v>0</v>
      </c>
      <c r="BJ256" s="19" t="s">
        <v>23</v>
      </c>
      <c r="BK256" s="212">
        <f>ROUND(I256*H256,2)</f>
        <v>0</v>
      </c>
      <c r="BL256" s="19" t="s">
        <v>415</v>
      </c>
      <c r="BM256" s="19" t="s">
        <v>6541</v>
      </c>
    </row>
    <row r="257" spans="2:65" s="1" customFormat="1" ht="22.5" customHeight="1" x14ac:dyDescent="0.3">
      <c r="B257" s="37"/>
      <c r="C257" s="201" t="s">
        <v>624</v>
      </c>
      <c r="D257" s="201" t="s">
        <v>410</v>
      </c>
      <c r="E257" s="202" t="s">
        <v>2916</v>
      </c>
      <c r="F257" s="203" t="s">
        <v>1353</v>
      </c>
      <c r="G257" s="204" t="s">
        <v>413</v>
      </c>
      <c r="H257" s="205">
        <v>58.698999999999998</v>
      </c>
      <c r="I257" s="206"/>
      <c r="J257" s="207">
        <f>ROUND(I257*H257,2)</f>
        <v>0</v>
      </c>
      <c r="K257" s="203" t="s">
        <v>36</v>
      </c>
      <c r="L257" s="57"/>
      <c r="M257" s="208" t="s">
        <v>36</v>
      </c>
      <c r="N257" s="209" t="s">
        <v>50</v>
      </c>
      <c r="O257" s="38"/>
      <c r="P257" s="210">
        <f>O257*H257</f>
        <v>0</v>
      </c>
      <c r="Q257" s="210">
        <v>0</v>
      </c>
      <c r="R257" s="210">
        <f>Q257*H257</f>
        <v>0</v>
      </c>
      <c r="S257" s="210">
        <v>0</v>
      </c>
      <c r="T257" s="211">
        <f>S257*H257</f>
        <v>0</v>
      </c>
      <c r="AR257" s="19" t="s">
        <v>415</v>
      </c>
      <c r="AT257" s="19" t="s">
        <v>410</v>
      </c>
      <c r="AU257" s="19" t="s">
        <v>87</v>
      </c>
      <c r="AY257" s="19" t="s">
        <v>406</v>
      </c>
      <c r="BE257" s="212">
        <f>IF(N257="základní",J257,0)</f>
        <v>0</v>
      </c>
      <c r="BF257" s="212">
        <f>IF(N257="snížená",J257,0)</f>
        <v>0</v>
      </c>
      <c r="BG257" s="212">
        <f>IF(N257="zákl. přenesená",J257,0)</f>
        <v>0</v>
      </c>
      <c r="BH257" s="212">
        <f>IF(N257="sníž. přenesená",J257,0)</f>
        <v>0</v>
      </c>
      <c r="BI257" s="212">
        <f>IF(N257="nulová",J257,0)</f>
        <v>0</v>
      </c>
      <c r="BJ257" s="19" t="s">
        <v>23</v>
      </c>
      <c r="BK257" s="212">
        <f>ROUND(I257*H257,2)</f>
        <v>0</v>
      </c>
      <c r="BL257" s="19" t="s">
        <v>415</v>
      </c>
      <c r="BM257" s="19" t="s">
        <v>6542</v>
      </c>
    </row>
    <row r="258" spans="2:65" s="13" customFormat="1" x14ac:dyDescent="0.3">
      <c r="B258" s="225"/>
      <c r="C258" s="226"/>
      <c r="D258" s="247" t="s">
        <v>417</v>
      </c>
      <c r="E258" s="251" t="s">
        <v>36</v>
      </c>
      <c r="F258" s="252" t="s">
        <v>3207</v>
      </c>
      <c r="G258" s="226"/>
      <c r="H258" s="253">
        <v>58.698999999999998</v>
      </c>
      <c r="I258" s="230"/>
      <c r="J258" s="226"/>
      <c r="K258" s="226"/>
      <c r="L258" s="231"/>
      <c r="M258" s="232"/>
      <c r="N258" s="233"/>
      <c r="O258" s="233"/>
      <c r="P258" s="233"/>
      <c r="Q258" s="233"/>
      <c r="R258" s="233"/>
      <c r="S258" s="233"/>
      <c r="T258" s="234"/>
      <c r="AT258" s="235" t="s">
        <v>417</v>
      </c>
      <c r="AU258" s="235" t="s">
        <v>87</v>
      </c>
      <c r="AV258" s="13" t="s">
        <v>87</v>
      </c>
      <c r="AW258" s="13" t="s">
        <v>43</v>
      </c>
      <c r="AX258" s="13" t="s">
        <v>23</v>
      </c>
      <c r="AY258" s="235" t="s">
        <v>406</v>
      </c>
    </row>
    <row r="259" spans="2:65" s="1" customFormat="1" ht="22.5" customHeight="1" x14ac:dyDescent="0.3">
      <c r="B259" s="37"/>
      <c r="C259" s="201" t="s">
        <v>626</v>
      </c>
      <c r="D259" s="201" t="s">
        <v>410</v>
      </c>
      <c r="E259" s="202" t="s">
        <v>1131</v>
      </c>
      <c r="F259" s="203" t="s">
        <v>1132</v>
      </c>
      <c r="G259" s="204" t="s">
        <v>413</v>
      </c>
      <c r="H259" s="205">
        <v>58.698999999999998</v>
      </c>
      <c r="I259" s="206"/>
      <c r="J259" s="207">
        <f>ROUND(I259*H259,2)</f>
        <v>0</v>
      </c>
      <c r="K259" s="203" t="s">
        <v>414</v>
      </c>
      <c r="L259" s="57"/>
      <c r="M259" s="208" t="s">
        <v>36</v>
      </c>
      <c r="N259" s="209" t="s">
        <v>50</v>
      </c>
      <c r="O259" s="38"/>
      <c r="P259" s="210">
        <f>O259*H259</f>
        <v>0</v>
      </c>
      <c r="Q259" s="210">
        <v>0</v>
      </c>
      <c r="R259" s="210">
        <f>Q259*H259</f>
        <v>0</v>
      </c>
      <c r="S259" s="210">
        <v>0</v>
      </c>
      <c r="T259" s="211">
        <f>S259*H259</f>
        <v>0</v>
      </c>
      <c r="AR259" s="19" t="s">
        <v>415</v>
      </c>
      <c r="AT259" s="19" t="s">
        <v>410</v>
      </c>
      <c r="AU259" s="19" t="s">
        <v>87</v>
      </c>
      <c r="AY259" s="19" t="s">
        <v>406</v>
      </c>
      <c r="BE259" s="212">
        <f>IF(N259="základní",J259,0)</f>
        <v>0</v>
      </c>
      <c r="BF259" s="212">
        <f>IF(N259="snížená",J259,0)</f>
        <v>0</v>
      </c>
      <c r="BG259" s="212">
        <f>IF(N259="zákl. přenesená",J259,0)</f>
        <v>0</v>
      </c>
      <c r="BH259" s="212">
        <f>IF(N259="sníž. přenesená",J259,0)</f>
        <v>0</v>
      </c>
      <c r="BI259" s="212">
        <f>IF(N259="nulová",J259,0)</f>
        <v>0</v>
      </c>
      <c r="BJ259" s="19" t="s">
        <v>23</v>
      </c>
      <c r="BK259" s="212">
        <f>ROUND(I259*H259,2)</f>
        <v>0</v>
      </c>
      <c r="BL259" s="19" t="s">
        <v>415</v>
      </c>
      <c r="BM259" s="19" t="s">
        <v>6543</v>
      </c>
    </row>
    <row r="260" spans="2:65" s="12" customFormat="1" x14ac:dyDescent="0.3">
      <c r="B260" s="213"/>
      <c r="C260" s="214"/>
      <c r="D260" s="215" t="s">
        <v>417</v>
      </c>
      <c r="E260" s="216" t="s">
        <v>36</v>
      </c>
      <c r="F260" s="217" t="s">
        <v>4107</v>
      </c>
      <c r="G260" s="214"/>
      <c r="H260" s="218" t="s">
        <v>36</v>
      </c>
      <c r="I260" s="219"/>
      <c r="J260" s="214"/>
      <c r="K260" s="214"/>
      <c r="L260" s="220"/>
      <c r="M260" s="221"/>
      <c r="N260" s="222"/>
      <c r="O260" s="222"/>
      <c r="P260" s="222"/>
      <c r="Q260" s="222"/>
      <c r="R260" s="222"/>
      <c r="S260" s="222"/>
      <c r="T260" s="223"/>
      <c r="AT260" s="224" t="s">
        <v>417</v>
      </c>
      <c r="AU260" s="224" t="s">
        <v>87</v>
      </c>
      <c r="AV260" s="12" t="s">
        <v>23</v>
      </c>
      <c r="AW260" s="12" t="s">
        <v>43</v>
      </c>
      <c r="AX260" s="12" t="s">
        <v>79</v>
      </c>
      <c r="AY260" s="224" t="s">
        <v>406</v>
      </c>
    </row>
    <row r="261" spans="2:65" s="13" customFormat="1" x14ac:dyDescent="0.3">
      <c r="B261" s="225"/>
      <c r="C261" s="226"/>
      <c r="D261" s="247" t="s">
        <v>417</v>
      </c>
      <c r="E261" s="251" t="s">
        <v>36</v>
      </c>
      <c r="F261" s="252" t="s">
        <v>3207</v>
      </c>
      <c r="G261" s="226"/>
      <c r="H261" s="253">
        <v>58.698999999999998</v>
      </c>
      <c r="I261" s="230"/>
      <c r="J261" s="226"/>
      <c r="K261" s="226"/>
      <c r="L261" s="231"/>
      <c r="M261" s="232"/>
      <c r="N261" s="233"/>
      <c r="O261" s="233"/>
      <c r="P261" s="233"/>
      <c r="Q261" s="233"/>
      <c r="R261" s="233"/>
      <c r="S261" s="233"/>
      <c r="T261" s="234"/>
      <c r="AT261" s="235" t="s">
        <v>417</v>
      </c>
      <c r="AU261" s="235" t="s">
        <v>87</v>
      </c>
      <c r="AV261" s="13" t="s">
        <v>87</v>
      </c>
      <c r="AW261" s="13" t="s">
        <v>43</v>
      </c>
      <c r="AX261" s="13" t="s">
        <v>23</v>
      </c>
      <c r="AY261" s="235" t="s">
        <v>406</v>
      </c>
    </row>
    <row r="262" spans="2:65" s="1" customFormat="1" ht="22.5" customHeight="1" x14ac:dyDescent="0.3">
      <c r="B262" s="37"/>
      <c r="C262" s="201" t="s">
        <v>632</v>
      </c>
      <c r="D262" s="201" t="s">
        <v>410</v>
      </c>
      <c r="E262" s="202" t="s">
        <v>5318</v>
      </c>
      <c r="F262" s="203" t="s">
        <v>5319</v>
      </c>
      <c r="G262" s="204" t="s">
        <v>413</v>
      </c>
      <c r="H262" s="205">
        <v>58.698999999999998</v>
      </c>
      <c r="I262" s="206"/>
      <c r="J262" s="207">
        <f>ROUND(I262*H262,2)</f>
        <v>0</v>
      </c>
      <c r="K262" s="203" t="s">
        <v>414</v>
      </c>
      <c r="L262" s="57"/>
      <c r="M262" s="208" t="s">
        <v>36</v>
      </c>
      <c r="N262" s="209" t="s">
        <v>50</v>
      </c>
      <c r="O262" s="38"/>
      <c r="P262" s="210">
        <f>O262*H262</f>
        <v>0</v>
      </c>
      <c r="Q262" s="210">
        <v>0</v>
      </c>
      <c r="R262" s="210">
        <f>Q262*H262</f>
        <v>0</v>
      </c>
      <c r="S262" s="210">
        <v>0</v>
      </c>
      <c r="T262" s="211">
        <f>S262*H262</f>
        <v>0</v>
      </c>
      <c r="AR262" s="19" t="s">
        <v>415</v>
      </c>
      <c r="AT262" s="19" t="s">
        <v>410</v>
      </c>
      <c r="AU262" s="19" t="s">
        <v>87</v>
      </c>
      <c r="AY262" s="19" t="s">
        <v>406</v>
      </c>
      <c r="BE262" s="212">
        <f>IF(N262="základní",J262,0)</f>
        <v>0</v>
      </c>
      <c r="BF262" s="212">
        <f>IF(N262="snížená",J262,0)</f>
        <v>0</v>
      </c>
      <c r="BG262" s="212">
        <f>IF(N262="zákl. přenesená",J262,0)</f>
        <v>0</v>
      </c>
      <c r="BH262" s="212">
        <f>IF(N262="sníž. přenesená",J262,0)</f>
        <v>0</v>
      </c>
      <c r="BI262" s="212">
        <f>IF(N262="nulová",J262,0)</f>
        <v>0</v>
      </c>
      <c r="BJ262" s="19" t="s">
        <v>23</v>
      </c>
      <c r="BK262" s="212">
        <f>ROUND(I262*H262,2)</f>
        <v>0</v>
      </c>
      <c r="BL262" s="19" t="s">
        <v>415</v>
      </c>
      <c r="BM262" s="19" t="s">
        <v>6544</v>
      </c>
    </row>
    <row r="263" spans="2:65" s="1" customFormat="1" ht="22.5" customHeight="1" x14ac:dyDescent="0.3">
      <c r="B263" s="37"/>
      <c r="C263" s="201" t="s">
        <v>637</v>
      </c>
      <c r="D263" s="201" t="s">
        <v>410</v>
      </c>
      <c r="E263" s="202" t="s">
        <v>1104</v>
      </c>
      <c r="F263" s="203" t="s">
        <v>1105</v>
      </c>
      <c r="G263" s="204" t="s">
        <v>413</v>
      </c>
      <c r="H263" s="205">
        <v>43.124000000000002</v>
      </c>
      <c r="I263" s="206"/>
      <c r="J263" s="207">
        <f>ROUND(I263*H263,2)</f>
        <v>0</v>
      </c>
      <c r="K263" s="203" t="s">
        <v>414</v>
      </c>
      <c r="L263" s="57"/>
      <c r="M263" s="208" t="s">
        <v>36</v>
      </c>
      <c r="N263" s="209" t="s">
        <v>50</v>
      </c>
      <c r="O263" s="38"/>
      <c r="P263" s="210">
        <f>O263*H263</f>
        <v>0</v>
      </c>
      <c r="Q263" s="210">
        <v>0</v>
      </c>
      <c r="R263" s="210">
        <f>Q263*H263</f>
        <v>0</v>
      </c>
      <c r="S263" s="210">
        <v>0</v>
      </c>
      <c r="T263" s="211">
        <f>S263*H263</f>
        <v>0</v>
      </c>
      <c r="AR263" s="19" t="s">
        <v>415</v>
      </c>
      <c r="AT263" s="19" t="s">
        <v>410</v>
      </c>
      <c r="AU263" s="19" t="s">
        <v>87</v>
      </c>
      <c r="AY263" s="19" t="s">
        <v>406</v>
      </c>
      <c r="BE263" s="212">
        <f>IF(N263="základní",J263,0)</f>
        <v>0</v>
      </c>
      <c r="BF263" s="212">
        <f>IF(N263="snížená",J263,0)</f>
        <v>0</v>
      </c>
      <c r="BG263" s="212">
        <f>IF(N263="zákl. přenesená",J263,0)</f>
        <v>0</v>
      </c>
      <c r="BH263" s="212">
        <f>IF(N263="sníž. přenesená",J263,0)</f>
        <v>0</v>
      </c>
      <c r="BI263" s="212">
        <f>IF(N263="nulová",J263,0)</f>
        <v>0</v>
      </c>
      <c r="BJ263" s="19" t="s">
        <v>23</v>
      </c>
      <c r="BK263" s="212">
        <f>ROUND(I263*H263,2)</f>
        <v>0</v>
      </c>
      <c r="BL263" s="19" t="s">
        <v>415</v>
      </c>
      <c r="BM263" s="19" t="s">
        <v>6545</v>
      </c>
    </row>
    <row r="264" spans="2:65" s="12" customFormat="1" x14ac:dyDescent="0.3">
      <c r="B264" s="213"/>
      <c r="C264" s="214"/>
      <c r="D264" s="215" t="s">
        <v>417</v>
      </c>
      <c r="E264" s="216" t="s">
        <v>36</v>
      </c>
      <c r="F264" s="217" t="s">
        <v>6546</v>
      </c>
      <c r="G264" s="214"/>
      <c r="H264" s="218" t="s">
        <v>36</v>
      </c>
      <c r="I264" s="219"/>
      <c r="J264" s="214"/>
      <c r="K264" s="214"/>
      <c r="L264" s="220"/>
      <c r="M264" s="221"/>
      <c r="N264" s="222"/>
      <c r="O264" s="222"/>
      <c r="P264" s="222"/>
      <c r="Q264" s="222"/>
      <c r="R264" s="222"/>
      <c r="S264" s="222"/>
      <c r="T264" s="223"/>
      <c r="AT264" s="224" t="s">
        <v>417</v>
      </c>
      <c r="AU264" s="224" t="s">
        <v>87</v>
      </c>
      <c r="AV264" s="12" t="s">
        <v>23</v>
      </c>
      <c r="AW264" s="12" t="s">
        <v>43</v>
      </c>
      <c r="AX264" s="12" t="s">
        <v>79</v>
      </c>
      <c r="AY264" s="224" t="s">
        <v>406</v>
      </c>
    </row>
    <row r="265" spans="2:65" s="13" customFormat="1" x14ac:dyDescent="0.3">
      <c r="B265" s="225"/>
      <c r="C265" s="226"/>
      <c r="D265" s="215" t="s">
        <v>417</v>
      </c>
      <c r="E265" s="227" t="s">
        <v>36</v>
      </c>
      <c r="F265" s="228" t="s">
        <v>6547</v>
      </c>
      <c r="G265" s="226"/>
      <c r="H265" s="229">
        <v>30.282</v>
      </c>
      <c r="I265" s="230"/>
      <c r="J265" s="226"/>
      <c r="K265" s="226"/>
      <c r="L265" s="231"/>
      <c r="M265" s="232"/>
      <c r="N265" s="233"/>
      <c r="O265" s="233"/>
      <c r="P265" s="233"/>
      <c r="Q265" s="233"/>
      <c r="R265" s="233"/>
      <c r="S265" s="233"/>
      <c r="T265" s="234"/>
      <c r="AT265" s="235" t="s">
        <v>417</v>
      </c>
      <c r="AU265" s="235" t="s">
        <v>87</v>
      </c>
      <c r="AV265" s="13" t="s">
        <v>87</v>
      </c>
      <c r="AW265" s="13" t="s">
        <v>43</v>
      </c>
      <c r="AX265" s="13" t="s">
        <v>79</v>
      </c>
      <c r="AY265" s="235" t="s">
        <v>406</v>
      </c>
    </row>
    <row r="266" spans="2:65" s="13" customFormat="1" x14ac:dyDescent="0.3">
      <c r="B266" s="225"/>
      <c r="C266" s="226"/>
      <c r="D266" s="215" t="s">
        <v>417</v>
      </c>
      <c r="E266" s="227" t="s">
        <v>36</v>
      </c>
      <c r="F266" s="228" t="s">
        <v>6548</v>
      </c>
      <c r="G266" s="226"/>
      <c r="H266" s="229">
        <v>15.507</v>
      </c>
      <c r="I266" s="230"/>
      <c r="J266" s="226"/>
      <c r="K266" s="226"/>
      <c r="L266" s="231"/>
      <c r="M266" s="232"/>
      <c r="N266" s="233"/>
      <c r="O266" s="233"/>
      <c r="P266" s="233"/>
      <c r="Q266" s="233"/>
      <c r="R266" s="233"/>
      <c r="S266" s="233"/>
      <c r="T266" s="234"/>
      <c r="AT266" s="235" t="s">
        <v>417</v>
      </c>
      <c r="AU266" s="235" t="s">
        <v>87</v>
      </c>
      <c r="AV266" s="13" t="s">
        <v>87</v>
      </c>
      <c r="AW266" s="13" t="s">
        <v>43</v>
      </c>
      <c r="AX266" s="13" t="s">
        <v>79</v>
      </c>
      <c r="AY266" s="235" t="s">
        <v>406</v>
      </c>
    </row>
    <row r="267" spans="2:65" s="12" customFormat="1" x14ac:dyDescent="0.3">
      <c r="B267" s="213"/>
      <c r="C267" s="214"/>
      <c r="D267" s="215" t="s">
        <v>417</v>
      </c>
      <c r="E267" s="216" t="s">
        <v>36</v>
      </c>
      <c r="F267" s="217" t="s">
        <v>6549</v>
      </c>
      <c r="G267" s="214"/>
      <c r="H267" s="218" t="s">
        <v>36</v>
      </c>
      <c r="I267" s="219"/>
      <c r="J267" s="214"/>
      <c r="K267" s="214"/>
      <c r="L267" s="220"/>
      <c r="M267" s="221"/>
      <c r="N267" s="222"/>
      <c r="O267" s="222"/>
      <c r="P267" s="222"/>
      <c r="Q267" s="222"/>
      <c r="R267" s="222"/>
      <c r="S267" s="222"/>
      <c r="T267" s="223"/>
      <c r="AT267" s="224" t="s">
        <v>417</v>
      </c>
      <c r="AU267" s="224" t="s">
        <v>87</v>
      </c>
      <c r="AV267" s="12" t="s">
        <v>23</v>
      </c>
      <c r="AW267" s="12" t="s">
        <v>43</v>
      </c>
      <c r="AX267" s="12" t="s">
        <v>79</v>
      </c>
      <c r="AY267" s="224" t="s">
        <v>406</v>
      </c>
    </row>
    <row r="268" spans="2:65" s="13" customFormat="1" x14ac:dyDescent="0.3">
      <c r="B268" s="225"/>
      <c r="C268" s="226"/>
      <c r="D268" s="215" t="s">
        <v>417</v>
      </c>
      <c r="E268" s="227" t="s">
        <v>36</v>
      </c>
      <c r="F268" s="228" t="s">
        <v>6550</v>
      </c>
      <c r="G268" s="226"/>
      <c r="H268" s="229">
        <v>3.363</v>
      </c>
      <c r="I268" s="230"/>
      <c r="J268" s="226"/>
      <c r="K268" s="226"/>
      <c r="L268" s="231"/>
      <c r="M268" s="232"/>
      <c r="N268" s="233"/>
      <c r="O268" s="233"/>
      <c r="P268" s="233"/>
      <c r="Q268" s="233"/>
      <c r="R268" s="233"/>
      <c r="S268" s="233"/>
      <c r="T268" s="234"/>
      <c r="AT268" s="235" t="s">
        <v>417</v>
      </c>
      <c r="AU268" s="235" t="s">
        <v>87</v>
      </c>
      <c r="AV268" s="13" t="s">
        <v>87</v>
      </c>
      <c r="AW268" s="13" t="s">
        <v>43</v>
      </c>
      <c r="AX268" s="13" t="s">
        <v>79</v>
      </c>
      <c r="AY268" s="235" t="s">
        <v>406</v>
      </c>
    </row>
    <row r="269" spans="2:65" s="15" customFormat="1" x14ac:dyDescent="0.3">
      <c r="B269" s="254"/>
      <c r="C269" s="255"/>
      <c r="D269" s="215" t="s">
        <v>417</v>
      </c>
      <c r="E269" s="256" t="s">
        <v>2875</v>
      </c>
      <c r="F269" s="257" t="s">
        <v>435</v>
      </c>
      <c r="G269" s="255"/>
      <c r="H269" s="258">
        <v>49.152000000000001</v>
      </c>
      <c r="I269" s="259"/>
      <c r="J269" s="255"/>
      <c r="K269" s="255"/>
      <c r="L269" s="260"/>
      <c r="M269" s="261"/>
      <c r="N269" s="262"/>
      <c r="O269" s="262"/>
      <c r="P269" s="262"/>
      <c r="Q269" s="262"/>
      <c r="R269" s="262"/>
      <c r="S269" s="262"/>
      <c r="T269" s="263"/>
      <c r="AT269" s="264" t="s">
        <v>417</v>
      </c>
      <c r="AU269" s="264" t="s">
        <v>87</v>
      </c>
      <c r="AV269" s="15" t="s">
        <v>94</v>
      </c>
      <c r="AW269" s="15" t="s">
        <v>43</v>
      </c>
      <c r="AX269" s="15" t="s">
        <v>79</v>
      </c>
      <c r="AY269" s="264" t="s">
        <v>406</v>
      </c>
    </row>
    <row r="270" spans="2:65" s="12" customFormat="1" x14ac:dyDescent="0.3">
      <c r="B270" s="213"/>
      <c r="C270" s="214"/>
      <c r="D270" s="215" t="s">
        <v>417</v>
      </c>
      <c r="E270" s="216" t="s">
        <v>36</v>
      </c>
      <c r="F270" s="217" t="s">
        <v>2921</v>
      </c>
      <c r="G270" s="214"/>
      <c r="H270" s="218" t="s">
        <v>36</v>
      </c>
      <c r="I270" s="219"/>
      <c r="J270" s="214"/>
      <c r="K270" s="214"/>
      <c r="L270" s="220"/>
      <c r="M270" s="221"/>
      <c r="N270" s="222"/>
      <c r="O270" s="222"/>
      <c r="P270" s="222"/>
      <c r="Q270" s="222"/>
      <c r="R270" s="222"/>
      <c r="S270" s="222"/>
      <c r="T270" s="223"/>
      <c r="AT270" s="224" t="s">
        <v>417</v>
      </c>
      <c r="AU270" s="224" t="s">
        <v>87</v>
      </c>
      <c r="AV270" s="12" t="s">
        <v>23</v>
      </c>
      <c r="AW270" s="12" t="s">
        <v>43</v>
      </c>
      <c r="AX270" s="12" t="s">
        <v>79</v>
      </c>
      <c r="AY270" s="224" t="s">
        <v>406</v>
      </c>
    </row>
    <row r="271" spans="2:65" s="13" customFormat="1" x14ac:dyDescent="0.3">
      <c r="B271" s="225"/>
      <c r="C271" s="226"/>
      <c r="D271" s="215" t="s">
        <v>417</v>
      </c>
      <c r="E271" s="227" t="s">
        <v>36</v>
      </c>
      <c r="F271" s="228" t="s">
        <v>6551</v>
      </c>
      <c r="G271" s="226"/>
      <c r="H271" s="229">
        <v>-2.8279999999999998</v>
      </c>
      <c r="I271" s="230"/>
      <c r="J271" s="226"/>
      <c r="K271" s="226"/>
      <c r="L271" s="231"/>
      <c r="M271" s="232"/>
      <c r="N271" s="233"/>
      <c r="O271" s="233"/>
      <c r="P271" s="233"/>
      <c r="Q271" s="233"/>
      <c r="R271" s="233"/>
      <c r="S271" s="233"/>
      <c r="T271" s="234"/>
      <c r="AT271" s="235" t="s">
        <v>417</v>
      </c>
      <c r="AU271" s="235" t="s">
        <v>87</v>
      </c>
      <c r="AV271" s="13" t="s">
        <v>87</v>
      </c>
      <c r="AW271" s="13" t="s">
        <v>43</v>
      </c>
      <c r="AX271" s="13" t="s">
        <v>79</v>
      </c>
      <c r="AY271" s="235" t="s">
        <v>406</v>
      </c>
    </row>
    <row r="272" spans="2:65" s="13" customFormat="1" x14ac:dyDescent="0.3">
      <c r="B272" s="225"/>
      <c r="C272" s="226"/>
      <c r="D272" s="215" t="s">
        <v>417</v>
      </c>
      <c r="E272" s="227" t="s">
        <v>36</v>
      </c>
      <c r="F272" s="228" t="s">
        <v>6552</v>
      </c>
      <c r="G272" s="226"/>
      <c r="H272" s="229">
        <v>-1.88</v>
      </c>
      <c r="I272" s="230"/>
      <c r="J272" s="226"/>
      <c r="K272" s="226"/>
      <c r="L272" s="231"/>
      <c r="M272" s="232"/>
      <c r="N272" s="233"/>
      <c r="O272" s="233"/>
      <c r="P272" s="233"/>
      <c r="Q272" s="233"/>
      <c r="R272" s="233"/>
      <c r="S272" s="233"/>
      <c r="T272" s="234"/>
      <c r="AT272" s="235" t="s">
        <v>417</v>
      </c>
      <c r="AU272" s="235" t="s">
        <v>87</v>
      </c>
      <c r="AV272" s="13" t="s">
        <v>87</v>
      </c>
      <c r="AW272" s="13" t="s">
        <v>43</v>
      </c>
      <c r="AX272" s="13" t="s">
        <v>79</v>
      </c>
      <c r="AY272" s="235" t="s">
        <v>406</v>
      </c>
    </row>
    <row r="273" spans="2:65" s="13" customFormat="1" x14ac:dyDescent="0.3">
      <c r="B273" s="225"/>
      <c r="C273" s="226"/>
      <c r="D273" s="215" t="s">
        <v>417</v>
      </c>
      <c r="E273" s="227" t="s">
        <v>36</v>
      </c>
      <c r="F273" s="228" t="s">
        <v>6553</v>
      </c>
      <c r="G273" s="226"/>
      <c r="H273" s="229">
        <v>-1.32</v>
      </c>
      <c r="I273" s="230"/>
      <c r="J273" s="226"/>
      <c r="K273" s="226"/>
      <c r="L273" s="231"/>
      <c r="M273" s="232"/>
      <c r="N273" s="233"/>
      <c r="O273" s="233"/>
      <c r="P273" s="233"/>
      <c r="Q273" s="233"/>
      <c r="R273" s="233"/>
      <c r="S273" s="233"/>
      <c r="T273" s="234"/>
      <c r="AT273" s="235" t="s">
        <v>417</v>
      </c>
      <c r="AU273" s="235" t="s">
        <v>87</v>
      </c>
      <c r="AV273" s="13" t="s">
        <v>87</v>
      </c>
      <c r="AW273" s="13" t="s">
        <v>43</v>
      </c>
      <c r="AX273" s="13" t="s">
        <v>79</v>
      </c>
      <c r="AY273" s="235" t="s">
        <v>406</v>
      </c>
    </row>
    <row r="274" spans="2:65" s="14" customFormat="1" x14ac:dyDescent="0.3">
      <c r="B274" s="236"/>
      <c r="C274" s="237"/>
      <c r="D274" s="247" t="s">
        <v>417</v>
      </c>
      <c r="E274" s="248" t="s">
        <v>261</v>
      </c>
      <c r="F274" s="249" t="s">
        <v>421</v>
      </c>
      <c r="G274" s="237"/>
      <c r="H274" s="250">
        <v>43.124000000000002</v>
      </c>
      <c r="I274" s="241"/>
      <c r="J274" s="237"/>
      <c r="K274" s="237"/>
      <c r="L274" s="242"/>
      <c r="M274" s="243"/>
      <c r="N274" s="244"/>
      <c r="O274" s="244"/>
      <c r="P274" s="244"/>
      <c r="Q274" s="244"/>
      <c r="R274" s="244"/>
      <c r="S274" s="244"/>
      <c r="T274" s="245"/>
      <c r="AT274" s="246" t="s">
        <v>417</v>
      </c>
      <c r="AU274" s="246" t="s">
        <v>87</v>
      </c>
      <c r="AV274" s="14" t="s">
        <v>415</v>
      </c>
      <c r="AW274" s="14" t="s">
        <v>43</v>
      </c>
      <c r="AX274" s="14" t="s">
        <v>23</v>
      </c>
      <c r="AY274" s="246" t="s">
        <v>406</v>
      </c>
    </row>
    <row r="275" spans="2:65" s="1" customFormat="1" ht="22.5" customHeight="1" x14ac:dyDescent="0.3">
      <c r="B275" s="37"/>
      <c r="C275" s="268" t="s">
        <v>641</v>
      </c>
      <c r="D275" s="268" t="s">
        <v>533</v>
      </c>
      <c r="E275" s="269" t="s">
        <v>2923</v>
      </c>
      <c r="F275" s="270" t="s">
        <v>2924</v>
      </c>
      <c r="G275" s="271" t="s">
        <v>501</v>
      </c>
      <c r="H275" s="272">
        <v>81.516000000000005</v>
      </c>
      <c r="I275" s="273"/>
      <c r="J275" s="274">
        <f>ROUND(I275*H275,2)</f>
        <v>0</v>
      </c>
      <c r="K275" s="270" t="s">
        <v>36</v>
      </c>
      <c r="L275" s="275"/>
      <c r="M275" s="276" t="s">
        <v>36</v>
      </c>
      <c r="N275" s="277" t="s">
        <v>50</v>
      </c>
      <c r="O275" s="38"/>
      <c r="P275" s="210">
        <f>O275*H275</f>
        <v>0</v>
      </c>
      <c r="Q275" s="210">
        <v>0</v>
      </c>
      <c r="R275" s="210">
        <f>Q275*H275</f>
        <v>0</v>
      </c>
      <c r="S275" s="210">
        <v>0</v>
      </c>
      <c r="T275" s="211">
        <f>S275*H275</f>
        <v>0</v>
      </c>
      <c r="AR275" s="19" t="s">
        <v>457</v>
      </c>
      <c r="AT275" s="19" t="s">
        <v>533</v>
      </c>
      <c r="AU275" s="19" t="s">
        <v>87</v>
      </c>
      <c r="AY275" s="19" t="s">
        <v>406</v>
      </c>
      <c r="BE275" s="212">
        <f>IF(N275="základní",J275,0)</f>
        <v>0</v>
      </c>
      <c r="BF275" s="212">
        <f>IF(N275="snížená",J275,0)</f>
        <v>0</v>
      </c>
      <c r="BG275" s="212">
        <f>IF(N275="zákl. přenesená",J275,0)</f>
        <v>0</v>
      </c>
      <c r="BH275" s="212">
        <f>IF(N275="sníž. přenesená",J275,0)</f>
        <v>0</v>
      </c>
      <c r="BI275" s="212">
        <f>IF(N275="nulová",J275,0)</f>
        <v>0</v>
      </c>
      <c r="BJ275" s="19" t="s">
        <v>23</v>
      </c>
      <c r="BK275" s="212">
        <f>ROUND(I275*H275,2)</f>
        <v>0</v>
      </c>
      <c r="BL275" s="19" t="s">
        <v>415</v>
      </c>
      <c r="BM275" s="19" t="s">
        <v>6554</v>
      </c>
    </row>
    <row r="276" spans="2:65" s="13" customFormat="1" x14ac:dyDescent="0.3">
      <c r="B276" s="225"/>
      <c r="C276" s="226"/>
      <c r="D276" s="247" t="s">
        <v>417</v>
      </c>
      <c r="E276" s="251" t="s">
        <v>36</v>
      </c>
      <c r="F276" s="252" t="s">
        <v>2926</v>
      </c>
      <c r="G276" s="226"/>
      <c r="H276" s="253">
        <v>81.516000000000005</v>
      </c>
      <c r="I276" s="230"/>
      <c r="J276" s="226"/>
      <c r="K276" s="226"/>
      <c r="L276" s="231"/>
      <c r="M276" s="232"/>
      <c r="N276" s="233"/>
      <c r="O276" s="233"/>
      <c r="P276" s="233"/>
      <c r="Q276" s="233"/>
      <c r="R276" s="233"/>
      <c r="S276" s="233"/>
      <c r="T276" s="234"/>
      <c r="AT276" s="235" t="s">
        <v>417</v>
      </c>
      <c r="AU276" s="235" t="s">
        <v>87</v>
      </c>
      <c r="AV276" s="13" t="s">
        <v>87</v>
      </c>
      <c r="AW276" s="13" t="s">
        <v>43</v>
      </c>
      <c r="AX276" s="13" t="s">
        <v>23</v>
      </c>
      <c r="AY276" s="235" t="s">
        <v>406</v>
      </c>
    </row>
    <row r="277" spans="2:65" s="1" customFormat="1" ht="22.5" customHeight="1" x14ac:dyDescent="0.3">
      <c r="B277" s="37"/>
      <c r="C277" s="201" t="s">
        <v>646</v>
      </c>
      <c r="D277" s="201" t="s">
        <v>410</v>
      </c>
      <c r="E277" s="202" t="s">
        <v>1131</v>
      </c>
      <c r="F277" s="203" t="s">
        <v>1132</v>
      </c>
      <c r="G277" s="204" t="s">
        <v>413</v>
      </c>
      <c r="H277" s="205">
        <v>43.124000000000002</v>
      </c>
      <c r="I277" s="206"/>
      <c r="J277" s="207">
        <f>ROUND(I277*H277,2)</f>
        <v>0</v>
      </c>
      <c r="K277" s="203" t="s">
        <v>414</v>
      </c>
      <c r="L277" s="57"/>
      <c r="M277" s="208" t="s">
        <v>36</v>
      </c>
      <c r="N277" s="209" t="s">
        <v>50</v>
      </c>
      <c r="O277" s="38"/>
      <c r="P277" s="210">
        <f>O277*H277</f>
        <v>0</v>
      </c>
      <c r="Q277" s="210">
        <v>0</v>
      </c>
      <c r="R277" s="210">
        <f>Q277*H277</f>
        <v>0</v>
      </c>
      <c r="S277" s="210">
        <v>0</v>
      </c>
      <c r="T277" s="211">
        <f>S277*H277</f>
        <v>0</v>
      </c>
      <c r="AR277" s="19" t="s">
        <v>415</v>
      </c>
      <c r="AT277" s="19" t="s">
        <v>410</v>
      </c>
      <c r="AU277" s="19" t="s">
        <v>87</v>
      </c>
      <c r="AY277" s="19" t="s">
        <v>406</v>
      </c>
      <c r="BE277" s="212">
        <f>IF(N277="základní",J277,0)</f>
        <v>0</v>
      </c>
      <c r="BF277" s="212">
        <f>IF(N277="snížená",J277,0)</f>
        <v>0</v>
      </c>
      <c r="BG277" s="212">
        <f>IF(N277="zákl. přenesená",J277,0)</f>
        <v>0</v>
      </c>
      <c r="BH277" s="212">
        <f>IF(N277="sníž. přenesená",J277,0)</f>
        <v>0</v>
      </c>
      <c r="BI277" s="212">
        <f>IF(N277="nulová",J277,0)</f>
        <v>0</v>
      </c>
      <c r="BJ277" s="19" t="s">
        <v>23</v>
      </c>
      <c r="BK277" s="212">
        <f>ROUND(I277*H277,2)</f>
        <v>0</v>
      </c>
      <c r="BL277" s="19" t="s">
        <v>415</v>
      </c>
      <c r="BM277" s="19" t="s">
        <v>6555</v>
      </c>
    </row>
    <row r="278" spans="2:65" s="13" customFormat="1" x14ac:dyDescent="0.3">
      <c r="B278" s="225"/>
      <c r="C278" s="226"/>
      <c r="D278" s="247" t="s">
        <v>417</v>
      </c>
      <c r="E278" s="251" t="s">
        <v>36</v>
      </c>
      <c r="F278" s="252" t="s">
        <v>1504</v>
      </c>
      <c r="G278" s="226"/>
      <c r="H278" s="253">
        <v>43.124000000000002</v>
      </c>
      <c r="I278" s="230"/>
      <c r="J278" s="226"/>
      <c r="K278" s="226"/>
      <c r="L278" s="231"/>
      <c r="M278" s="232"/>
      <c r="N278" s="233"/>
      <c r="O278" s="233"/>
      <c r="P278" s="233"/>
      <c r="Q278" s="233"/>
      <c r="R278" s="233"/>
      <c r="S278" s="233"/>
      <c r="T278" s="234"/>
      <c r="AT278" s="235" t="s">
        <v>417</v>
      </c>
      <c r="AU278" s="235" t="s">
        <v>87</v>
      </c>
      <c r="AV278" s="13" t="s">
        <v>87</v>
      </c>
      <c r="AW278" s="13" t="s">
        <v>43</v>
      </c>
      <c r="AX278" s="13" t="s">
        <v>23</v>
      </c>
      <c r="AY278" s="235" t="s">
        <v>406</v>
      </c>
    </row>
    <row r="279" spans="2:65" s="1" customFormat="1" ht="22.5" customHeight="1" x14ac:dyDescent="0.3">
      <c r="B279" s="37"/>
      <c r="C279" s="201" t="s">
        <v>652</v>
      </c>
      <c r="D279" s="201" t="s">
        <v>410</v>
      </c>
      <c r="E279" s="202" t="s">
        <v>1121</v>
      </c>
      <c r="F279" s="203" t="s">
        <v>1122</v>
      </c>
      <c r="G279" s="204" t="s">
        <v>413</v>
      </c>
      <c r="H279" s="205">
        <v>43.124000000000002</v>
      </c>
      <c r="I279" s="206"/>
      <c r="J279" s="207">
        <f>ROUND(I279*H279,2)</f>
        <v>0</v>
      </c>
      <c r="K279" s="203" t="s">
        <v>414</v>
      </c>
      <c r="L279" s="57"/>
      <c r="M279" s="208" t="s">
        <v>36</v>
      </c>
      <c r="N279" s="209" t="s">
        <v>50</v>
      </c>
      <c r="O279" s="38"/>
      <c r="P279" s="210">
        <f>O279*H279</f>
        <v>0</v>
      </c>
      <c r="Q279" s="210">
        <v>0</v>
      </c>
      <c r="R279" s="210">
        <f>Q279*H279</f>
        <v>0</v>
      </c>
      <c r="S279" s="210">
        <v>0</v>
      </c>
      <c r="T279" s="211">
        <f>S279*H279</f>
        <v>0</v>
      </c>
      <c r="AR279" s="19" t="s">
        <v>415</v>
      </c>
      <c r="AT279" s="19" t="s">
        <v>410</v>
      </c>
      <c r="AU279" s="19" t="s">
        <v>87</v>
      </c>
      <c r="AY279" s="19" t="s">
        <v>406</v>
      </c>
      <c r="BE279" s="212">
        <f>IF(N279="základní",J279,0)</f>
        <v>0</v>
      </c>
      <c r="BF279" s="212">
        <f>IF(N279="snížená",J279,0)</f>
        <v>0</v>
      </c>
      <c r="BG279" s="212">
        <f>IF(N279="zákl. přenesená",J279,0)</f>
        <v>0</v>
      </c>
      <c r="BH279" s="212">
        <f>IF(N279="sníž. přenesená",J279,0)</f>
        <v>0</v>
      </c>
      <c r="BI279" s="212">
        <f>IF(N279="nulová",J279,0)</f>
        <v>0</v>
      </c>
      <c r="BJ279" s="19" t="s">
        <v>23</v>
      </c>
      <c r="BK279" s="212">
        <f>ROUND(I279*H279,2)</f>
        <v>0</v>
      </c>
      <c r="BL279" s="19" t="s">
        <v>415</v>
      </c>
      <c r="BM279" s="19" t="s">
        <v>6556</v>
      </c>
    </row>
    <row r="280" spans="2:65" s="1" customFormat="1" ht="22.5" customHeight="1" x14ac:dyDescent="0.3">
      <c r="B280" s="37"/>
      <c r="C280" s="201" t="s">
        <v>657</v>
      </c>
      <c r="D280" s="201" t="s">
        <v>410</v>
      </c>
      <c r="E280" s="202" t="s">
        <v>1125</v>
      </c>
      <c r="F280" s="203" t="s">
        <v>1126</v>
      </c>
      <c r="G280" s="204" t="s">
        <v>466</v>
      </c>
      <c r="H280" s="205">
        <v>95.069000000000003</v>
      </c>
      <c r="I280" s="206"/>
      <c r="J280" s="207">
        <f>ROUND(I280*H280,2)</f>
        <v>0</v>
      </c>
      <c r="K280" s="203" t="s">
        <v>414</v>
      </c>
      <c r="L280" s="57"/>
      <c r="M280" s="208" t="s">
        <v>36</v>
      </c>
      <c r="N280" s="209" t="s">
        <v>50</v>
      </c>
      <c r="O280" s="38"/>
      <c r="P280" s="210">
        <f>O280*H280</f>
        <v>0</v>
      </c>
      <c r="Q280" s="210">
        <v>0</v>
      </c>
      <c r="R280" s="210">
        <f>Q280*H280</f>
        <v>0</v>
      </c>
      <c r="S280" s="210">
        <v>0</v>
      </c>
      <c r="T280" s="211">
        <f>S280*H280</f>
        <v>0</v>
      </c>
      <c r="AR280" s="19" t="s">
        <v>415</v>
      </c>
      <c r="AT280" s="19" t="s">
        <v>410</v>
      </c>
      <c r="AU280" s="19" t="s">
        <v>87</v>
      </c>
      <c r="AY280" s="19" t="s">
        <v>406</v>
      </c>
      <c r="BE280" s="212">
        <f>IF(N280="základní",J280,0)</f>
        <v>0</v>
      </c>
      <c r="BF280" s="212">
        <f>IF(N280="snížená",J280,0)</f>
        <v>0</v>
      </c>
      <c r="BG280" s="212">
        <f>IF(N280="zákl. přenesená",J280,0)</f>
        <v>0</v>
      </c>
      <c r="BH280" s="212">
        <f>IF(N280="sníž. přenesená",J280,0)</f>
        <v>0</v>
      </c>
      <c r="BI280" s="212">
        <f>IF(N280="nulová",J280,0)</f>
        <v>0</v>
      </c>
      <c r="BJ280" s="19" t="s">
        <v>23</v>
      </c>
      <c r="BK280" s="212">
        <f>ROUND(I280*H280,2)</f>
        <v>0</v>
      </c>
      <c r="BL280" s="19" t="s">
        <v>415</v>
      </c>
      <c r="BM280" s="19" t="s">
        <v>6557</v>
      </c>
    </row>
    <row r="281" spans="2:65" s="13" customFormat="1" x14ac:dyDescent="0.3">
      <c r="B281" s="225"/>
      <c r="C281" s="226"/>
      <c r="D281" s="247" t="s">
        <v>417</v>
      </c>
      <c r="E281" s="251" t="s">
        <v>36</v>
      </c>
      <c r="F281" s="252" t="s">
        <v>3082</v>
      </c>
      <c r="G281" s="226"/>
      <c r="H281" s="253">
        <v>95.069000000000003</v>
      </c>
      <c r="I281" s="230"/>
      <c r="J281" s="226"/>
      <c r="K281" s="226"/>
      <c r="L281" s="231"/>
      <c r="M281" s="232"/>
      <c r="N281" s="233"/>
      <c r="O281" s="233"/>
      <c r="P281" s="233"/>
      <c r="Q281" s="233"/>
      <c r="R281" s="233"/>
      <c r="S281" s="233"/>
      <c r="T281" s="234"/>
      <c r="AT281" s="235" t="s">
        <v>417</v>
      </c>
      <c r="AU281" s="235" t="s">
        <v>87</v>
      </c>
      <c r="AV281" s="13" t="s">
        <v>87</v>
      </c>
      <c r="AW281" s="13" t="s">
        <v>43</v>
      </c>
      <c r="AX281" s="13" t="s">
        <v>23</v>
      </c>
      <c r="AY281" s="235" t="s">
        <v>406</v>
      </c>
    </row>
    <row r="282" spans="2:65" s="1" customFormat="1" ht="22.5" customHeight="1" x14ac:dyDescent="0.3">
      <c r="B282" s="37"/>
      <c r="C282" s="201" t="s">
        <v>659</v>
      </c>
      <c r="D282" s="201" t="s">
        <v>410</v>
      </c>
      <c r="E282" s="202" t="s">
        <v>1131</v>
      </c>
      <c r="F282" s="203" t="s">
        <v>1132</v>
      </c>
      <c r="G282" s="204" t="s">
        <v>413</v>
      </c>
      <c r="H282" s="205">
        <v>19.013999999999999</v>
      </c>
      <c r="I282" s="206"/>
      <c r="J282" s="207">
        <f>ROUND(I282*H282,2)</f>
        <v>0</v>
      </c>
      <c r="K282" s="203" t="s">
        <v>414</v>
      </c>
      <c r="L282" s="57"/>
      <c r="M282" s="208" t="s">
        <v>36</v>
      </c>
      <c r="N282" s="209" t="s">
        <v>50</v>
      </c>
      <c r="O282" s="38"/>
      <c r="P282" s="210">
        <f>O282*H282</f>
        <v>0</v>
      </c>
      <c r="Q282" s="210">
        <v>0</v>
      </c>
      <c r="R282" s="210">
        <f>Q282*H282</f>
        <v>0</v>
      </c>
      <c r="S282" s="210">
        <v>0</v>
      </c>
      <c r="T282" s="211">
        <f>S282*H282</f>
        <v>0</v>
      </c>
      <c r="AR282" s="19" t="s">
        <v>415</v>
      </c>
      <c r="AT282" s="19" t="s">
        <v>410</v>
      </c>
      <c r="AU282" s="19" t="s">
        <v>87</v>
      </c>
      <c r="AY282" s="19" t="s">
        <v>406</v>
      </c>
      <c r="BE282" s="212">
        <f>IF(N282="základní",J282,0)</f>
        <v>0</v>
      </c>
      <c r="BF282" s="212">
        <f>IF(N282="snížená",J282,0)</f>
        <v>0</v>
      </c>
      <c r="BG282" s="212">
        <f>IF(N282="zákl. přenesená",J282,0)</f>
        <v>0</v>
      </c>
      <c r="BH282" s="212">
        <f>IF(N282="sníž. přenesená",J282,0)</f>
        <v>0</v>
      </c>
      <c r="BI282" s="212">
        <f>IF(N282="nulová",J282,0)</f>
        <v>0</v>
      </c>
      <c r="BJ282" s="19" t="s">
        <v>23</v>
      </c>
      <c r="BK282" s="212">
        <f>ROUND(I282*H282,2)</f>
        <v>0</v>
      </c>
      <c r="BL282" s="19" t="s">
        <v>415</v>
      </c>
      <c r="BM282" s="19" t="s">
        <v>6558</v>
      </c>
    </row>
    <row r="283" spans="2:65" s="12" customFormat="1" x14ac:dyDescent="0.3">
      <c r="B283" s="213"/>
      <c r="C283" s="214"/>
      <c r="D283" s="215" t="s">
        <v>417</v>
      </c>
      <c r="E283" s="216" t="s">
        <v>36</v>
      </c>
      <c r="F283" s="217" t="s">
        <v>4107</v>
      </c>
      <c r="G283" s="214"/>
      <c r="H283" s="218" t="s">
        <v>36</v>
      </c>
      <c r="I283" s="219"/>
      <c r="J283" s="214"/>
      <c r="K283" s="214"/>
      <c r="L283" s="220"/>
      <c r="M283" s="221"/>
      <c r="N283" s="222"/>
      <c r="O283" s="222"/>
      <c r="P283" s="222"/>
      <c r="Q283" s="222"/>
      <c r="R283" s="222"/>
      <c r="S283" s="222"/>
      <c r="T283" s="223"/>
      <c r="AT283" s="224" t="s">
        <v>417</v>
      </c>
      <c r="AU283" s="224" t="s">
        <v>87</v>
      </c>
      <c r="AV283" s="12" t="s">
        <v>23</v>
      </c>
      <c r="AW283" s="12" t="s">
        <v>43</v>
      </c>
      <c r="AX283" s="12" t="s">
        <v>79</v>
      </c>
      <c r="AY283" s="224" t="s">
        <v>406</v>
      </c>
    </row>
    <row r="284" spans="2:65" s="13" customFormat="1" x14ac:dyDescent="0.3">
      <c r="B284" s="225"/>
      <c r="C284" s="226"/>
      <c r="D284" s="247" t="s">
        <v>417</v>
      </c>
      <c r="E284" s="251" t="s">
        <v>36</v>
      </c>
      <c r="F284" s="252" t="s">
        <v>3254</v>
      </c>
      <c r="G284" s="226"/>
      <c r="H284" s="253">
        <v>19.013999999999999</v>
      </c>
      <c r="I284" s="230"/>
      <c r="J284" s="226"/>
      <c r="K284" s="226"/>
      <c r="L284" s="231"/>
      <c r="M284" s="232"/>
      <c r="N284" s="233"/>
      <c r="O284" s="233"/>
      <c r="P284" s="233"/>
      <c r="Q284" s="233"/>
      <c r="R284" s="233"/>
      <c r="S284" s="233"/>
      <c r="T284" s="234"/>
      <c r="AT284" s="235" t="s">
        <v>417</v>
      </c>
      <c r="AU284" s="235" t="s">
        <v>87</v>
      </c>
      <c r="AV284" s="13" t="s">
        <v>87</v>
      </c>
      <c r="AW284" s="13" t="s">
        <v>43</v>
      </c>
      <c r="AX284" s="13" t="s">
        <v>23</v>
      </c>
      <c r="AY284" s="235" t="s">
        <v>406</v>
      </c>
    </row>
    <row r="285" spans="2:65" s="1" customFormat="1" ht="22.5" customHeight="1" x14ac:dyDescent="0.3">
      <c r="B285" s="37"/>
      <c r="C285" s="201" t="s">
        <v>662</v>
      </c>
      <c r="D285" s="201" t="s">
        <v>410</v>
      </c>
      <c r="E285" s="202" t="s">
        <v>5318</v>
      </c>
      <c r="F285" s="203" t="s">
        <v>5319</v>
      </c>
      <c r="G285" s="204" t="s">
        <v>413</v>
      </c>
      <c r="H285" s="205">
        <v>19.013999999999999</v>
      </c>
      <c r="I285" s="206"/>
      <c r="J285" s="207">
        <f>ROUND(I285*H285,2)</f>
        <v>0</v>
      </c>
      <c r="K285" s="203" t="s">
        <v>414</v>
      </c>
      <c r="L285" s="57"/>
      <c r="M285" s="208" t="s">
        <v>36</v>
      </c>
      <c r="N285" s="209" t="s">
        <v>50</v>
      </c>
      <c r="O285" s="38"/>
      <c r="P285" s="210">
        <f>O285*H285</f>
        <v>0</v>
      </c>
      <c r="Q285" s="210">
        <v>0</v>
      </c>
      <c r="R285" s="210">
        <f>Q285*H285</f>
        <v>0</v>
      </c>
      <c r="S285" s="210">
        <v>0</v>
      </c>
      <c r="T285" s="211">
        <f>S285*H285</f>
        <v>0</v>
      </c>
      <c r="AR285" s="19" t="s">
        <v>415</v>
      </c>
      <c r="AT285" s="19" t="s">
        <v>410</v>
      </c>
      <c r="AU285" s="19" t="s">
        <v>87</v>
      </c>
      <c r="AY285" s="19" t="s">
        <v>406</v>
      </c>
      <c r="BE285" s="212">
        <f>IF(N285="základní",J285,0)</f>
        <v>0</v>
      </c>
      <c r="BF285" s="212">
        <f>IF(N285="snížená",J285,0)</f>
        <v>0</v>
      </c>
      <c r="BG285" s="212">
        <f>IF(N285="zákl. přenesená",J285,0)</f>
        <v>0</v>
      </c>
      <c r="BH285" s="212">
        <f>IF(N285="sníž. přenesená",J285,0)</f>
        <v>0</v>
      </c>
      <c r="BI285" s="212">
        <f>IF(N285="nulová",J285,0)</f>
        <v>0</v>
      </c>
      <c r="BJ285" s="19" t="s">
        <v>23</v>
      </c>
      <c r="BK285" s="212">
        <f>ROUND(I285*H285,2)</f>
        <v>0</v>
      </c>
      <c r="BL285" s="19" t="s">
        <v>415</v>
      </c>
      <c r="BM285" s="19" t="s">
        <v>6559</v>
      </c>
    </row>
    <row r="286" spans="2:65" s="1" customFormat="1" ht="22.5" customHeight="1" x14ac:dyDescent="0.3">
      <c r="B286" s="37"/>
      <c r="C286" s="201" t="s">
        <v>664</v>
      </c>
      <c r="D286" s="201" t="s">
        <v>410</v>
      </c>
      <c r="E286" s="202" t="s">
        <v>1138</v>
      </c>
      <c r="F286" s="203" t="s">
        <v>1139</v>
      </c>
      <c r="G286" s="204" t="s">
        <v>466</v>
      </c>
      <c r="H286" s="205">
        <v>95.069000000000003</v>
      </c>
      <c r="I286" s="206"/>
      <c r="J286" s="207">
        <f>ROUND(I286*H286,2)</f>
        <v>0</v>
      </c>
      <c r="K286" s="203" t="s">
        <v>414</v>
      </c>
      <c r="L286" s="57"/>
      <c r="M286" s="208" t="s">
        <v>36</v>
      </c>
      <c r="N286" s="209" t="s">
        <v>50</v>
      </c>
      <c r="O286" s="38"/>
      <c r="P286" s="210">
        <f>O286*H286</f>
        <v>0</v>
      </c>
      <c r="Q286" s="210">
        <v>0</v>
      </c>
      <c r="R286" s="210">
        <f>Q286*H286</f>
        <v>0</v>
      </c>
      <c r="S286" s="210">
        <v>0</v>
      </c>
      <c r="T286" s="211">
        <f>S286*H286</f>
        <v>0</v>
      </c>
      <c r="AR286" s="19" t="s">
        <v>415</v>
      </c>
      <c r="AT286" s="19" t="s">
        <v>410</v>
      </c>
      <c r="AU286" s="19" t="s">
        <v>87</v>
      </c>
      <c r="AY286" s="19" t="s">
        <v>406</v>
      </c>
      <c r="BE286" s="212">
        <f>IF(N286="základní",J286,0)</f>
        <v>0</v>
      </c>
      <c r="BF286" s="212">
        <f>IF(N286="snížená",J286,0)</f>
        <v>0</v>
      </c>
      <c r="BG286" s="212">
        <f>IF(N286="zákl. přenesená",J286,0)</f>
        <v>0</v>
      </c>
      <c r="BH286" s="212">
        <f>IF(N286="sníž. přenesená",J286,0)</f>
        <v>0</v>
      </c>
      <c r="BI286" s="212">
        <f>IF(N286="nulová",J286,0)</f>
        <v>0</v>
      </c>
      <c r="BJ286" s="19" t="s">
        <v>23</v>
      </c>
      <c r="BK286" s="212">
        <f>ROUND(I286*H286,2)</f>
        <v>0</v>
      </c>
      <c r="BL286" s="19" t="s">
        <v>415</v>
      </c>
      <c r="BM286" s="19" t="s">
        <v>6560</v>
      </c>
    </row>
    <row r="287" spans="2:65" s="13" customFormat="1" x14ac:dyDescent="0.3">
      <c r="B287" s="225"/>
      <c r="C287" s="226"/>
      <c r="D287" s="247" t="s">
        <v>417</v>
      </c>
      <c r="E287" s="251" t="s">
        <v>36</v>
      </c>
      <c r="F287" s="252" t="s">
        <v>3082</v>
      </c>
      <c r="G287" s="226"/>
      <c r="H287" s="253">
        <v>95.069000000000003</v>
      </c>
      <c r="I287" s="230"/>
      <c r="J287" s="226"/>
      <c r="K287" s="226"/>
      <c r="L287" s="231"/>
      <c r="M287" s="232"/>
      <c r="N287" s="233"/>
      <c r="O287" s="233"/>
      <c r="P287" s="233"/>
      <c r="Q287" s="233"/>
      <c r="R287" s="233"/>
      <c r="S287" s="233"/>
      <c r="T287" s="234"/>
      <c r="AT287" s="235" t="s">
        <v>417</v>
      </c>
      <c r="AU287" s="235" t="s">
        <v>87</v>
      </c>
      <c r="AV287" s="13" t="s">
        <v>87</v>
      </c>
      <c r="AW287" s="13" t="s">
        <v>43</v>
      </c>
      <c r="AX287" s="13" t="s">
        <v>23</v>
      </c>
      <c r="AY287" s="235" t="s">
        <v>406</v>
      </c>
    </row>
    <row r="288" spans="2:65" s="1" customFormat="1" ht="22.5" customHeight="1" x14ac:dyDescent="0.3">
      <c r="B288" s="37"/>
      <c r="C288" s="268" t="s">
        <v>252</v>
      </c>
      <c r="D288" s="268" t="s">
        <v>533</v>
      </c>
      <c r="E288" s="269" t="s">
        <v>1143</v>
      </c>
      <c r="F288" s="270" t="s">
        <v>1144</v>
      </c>
      <c r="G288" s="271" t="s">
        <v>413</v>
      </c>
      <c r="H288" s="272">
        <v>9.9819999999999993</v>
      </c>
      <c r="I288" s="273"/>
      <c r="J288" s="274">
        <f>ROUND(I288*H288,2)</f>
        <v>0</v>
      </c>
      <c r="K288" s="270" t="s">
        <v>36</v>
      </c>
      <c r="L288" s="275"/>
      <c r="M288" s="276" t="s">
        <v>36</v>
      </c>
      <c r="N288" s="277" t="s">
        <v>50</v>
      </c>
      <c r="O288" s="38"/>
      <c r="P288" s="210">
        <f>O288*H288</f>
        <v>0</v>
      </c>
      <c r="Q288" s="210">
        <v>0</v>
      </c>
      <c r="R288" s="210">
        <f>Q288*H288</f>
        <v>0</v>
      </c>
      <c r="S288" s="210">
        <v>0</v>
      </c>
      <c r="T288" s="211">
        <f>S288*H288</f>
        <v>0</v>
      </c>
      <c r="AR288" s="19" t="s">
        <v>457</v>
      </c>
      <c r="AT288" s="19" t="s">
        <v>533</v>
      </c>
      <c r="AU288" s="19" t="s">
        <v>87</v>
      </c>
      <c r="AY288" s="19" t="s">
        <v>406</v>
      </c>
      <c r="BE288" s="212">
        <f>IF(N288="základní",J288,0)</f>
        <v>0</v>
      </c>
      <c r="BF288" s="212">
        <f>IF(N288="snížená",J288,0)</f>
        <v>0</v>
      </c>
      <c r="BG288" s="212">
        <f>IF(N288="zákl. přenesená",J288,0)</f>
        <v>0</v>
      </c>
      <c r="BH288" s="212">
        <f>IF(N288="sníž. přenesená",J288,0)</f>
        <v>0</v>
      </c>
      <c r="BI288" s="212">
        <f>IF(N288="nulová",J288,0)</f>
        <v>0</v>
      </c>
      <c r="BJ288" s="19" t="s">
        <v>23</v>
      </c>
      <c r="BK288" s="212">
        <f>ROUND(I288*H288,2)</f>
        <v>0</v>
      </c>
      <c r="BL288" s="19" t="s">
        <v>415</v>
      </c>
      <c r="BM288" s="19" t="s">
        <v>6561</v>
      </c>
    </row>
    <row r="289" spans="2:65" s="13" customFormat="1" x14ac:dyDescent="0.3">
      <c r="B289" s="225"/>
      <c r="C289" s="226"/>
      <c r="D289" s="247" t="s">
        <v>417</v>
      </c>
      <c r="E289" s="251" t="s">
        <v>36</v>
      </c>
      <c r="F289" s="252" t="s">
        <v>3258</v>
      </c>
      <c r="G289" s="226"/>
      <c r="H289" s="253">
        <v>9.9819999999999993</v>
      </c>
      <c r="I289" s="230"/>
      <c r="J289" s="226"/>
      <c r="K289" s="226"/>
      <c r="L289" s="231"/>
      <c r="M289" s="232"/>
      <c r="N289" s="233"/>
      <c r="O289" s="233"/>
      <c r="P289" s="233"/>
      <c r="Q289" s="233"/>
      <c r="R289" s="233"/>
      <c r="S289" s="233"/>
      <c r="T289" s="234"/>
      <c r="AT289" s="235" t="s">
        <v>417</v>
      </c>
      <c r="AU289" s="235" t="s">
        <v>87</v>
      </c>
      <c r="AV289" s="13" t="s">
        <v>87</v>
      </c>
      <c r="AW289" s="13" t="s">
        <v>43</v>
      </c>
      <c r="AX289" s="13" t="s">
        <v>23</v>
      </c>
      <c r="AY289" s="235" t="s">
        <v>406</v>
      </c>
    </row>
    <row r="290" spans="2:65" s="1" customFormat="1" ht="22.5" customHeight="1" x14ac:dyDescent="0.3">
      <c r="B290" s="37"/>
      <c r="C290" s="201" t="s">
        <v>683</v>
      </c>
      <c r="D290" s="201" t="s">
        <v>410</v>
      </c>
      <c r="E290" s="202" t="s">
        <v>1131</v>
      </c>
      <c r="F290" s="203" t="s">
        <v>1132</v>
      </c>
      <c r="G290" s="204" t="s">
        <v>413</v>
      </c>
      <c r="H290" s="205">
        <v>9.9819999999999993</v>
      </c>
      <c r="I290" s="206"/>
      <c r="J290" s="207">
        <f>ROUND(I290*H290,2)</f>
        <v>0</v>
      </c>
      <c r="K290" s="203" t="s">
        <v>414</v>
      </c>
      <c r="L290" s="57"/>
      <c r="M290" s="208" t="s">
        <v>36</v>
      </c>
      <c r="N290" s="209" t="s">
        <v>50</v>
      </c>
      <c r="O290" s="38"/>
      <c r="P290" s="210">
        <f>O290*H290</f>
        <v>0</v>
      </c>
      <c r="Q290" s="210">
        <v>0</v>
      </c>
      <c r="R290" s="210">
        <f>Q290*H290</f>
        <v>0</v>
      </c>
      <c r="S290" s="210">
        <v>0</v>
      </c>
      <c r="T290" s="211">
        <f>S290*H290</f>
        <v>0</v>
      </c>
      <c r="AR290" s="19" t="s">
        <v>415</v>
      </c>
      <c r="AT290" s="19" t="s">
        <v>410</v>
      </c>
      <c r="AU290" s="19" t="s">
        <v>87</v>
      </c>
      <c r="AY290" s="19" t="s">
        <v>406</v>
      </c>
      <c r="BE290" s="212">
        <f>IF(N290="základní",J290,0)</f>
        <v>0</v>
      </c>
      <c r="BF290" s="212">
        <f>IF(N290="snížená",J290,0)</f>
        <v>0</v>
      </c>
      <c r="BG290" s="212">
        <f>IF(N290="zákl. přenesená",J290,0)</f>
        <v>0</v>
      </c>
      <c r="BH290" s="212">
        <f>IF(N290="sníž. přenesená",J290,0)</f>
        <v>0</v>
      </c>
      <c r="BI290" s="212">
        <f>IF(N290="nulová",J290,0)</f>
        <v>0</v>
      </c>
      <c r="BJ290" s="19" t="s">
        <v>23</v>
      </c>
      <c r="BK290" s="212">
        <f>ROUND(I290*H290,2)</f>
        <v>0</v>
      </c>
      <c r="BL290" s="19" t="s">
        <v>415</v>
      </c>
      <c r="BM290" s="19" t="s">
        <v>6562</v>
      </c>
    </row>
    <row r="291" spans="2:65" s="13" customFormat="1" x14ac:dyDescent="0.3">
      <c r="B291" s="225"/>
      <c r="C291" s="226"/>
      <c r="D291" s="247" t="s">
        <v>417</v>
      </c>
      <c r="E291" s="251" t="s">
        <v>36</v>
      </c>
      <c r="F291" s="252" t="s">
        <v>4815</v>
      </c>
      <c r="G291" s="226"/>
      <c r="H291" s="253">
        <v>9.9819999999999993</v>
      </c>
      <c r="I291" s="230"/>
      <c r="J291" s="226"/>
      <c r="K291" s="226"/>
      <c r="L291" s="231"/>
      <c r="M291" s="232"/>
      <c r="N291" s="233"/>
      <c r="O291" s="233"/>
      <c r="P291" s="233"/>
      <c r="Q291" s="233"/>
      <c r="R291" s="233"/>
      <c r="S291" s="233"/>
      <c r="T291" s="234"/>
      <c r="AT291" s="235" t="s">
        <v>417</v>
      </c>
      <c r="AU291" s="235" t="s">
        <v>87</v>
      </c>
      <c r="AV291" s="13" t="s">
        <v>87</v>
      </c>
      <c r="AW291" s="13" t="s">
        <v>43</v>
      </c>
      <c r="AX291" s="13" t="s">
        <v>23</v>
      </c>
      <c r="AY291" s="235" t="s">
        <v>406</v>
      </c>
    </row>
    <row r="292" spans="2:65" s="1" customFormat="1" ht="22.5" customHeight="1" x14ac:dyDescent="0.3">
      <c r="B292" s="37"/>
      <c r="C292" s="201" t="s">
        <v>688</v>
      </c>
      <c r="D292" s="201" t="s">
        <v>410</v>
      </c>
      <c r="E292" s="202" t="s">
        <v>1121</v>
      </c>
      <c r="F292" s="203" t="s">
        <v>1122</v>
      </c>
      <c r="G292" s="204" t="s">
        <v>413</v>
      </c>
      <c r="H292" s="205">
        <v>9.9819999999999993</v>
      </c>
      <c r="I292" s="206"/>
      <c r="J292" s="207">
        <f>ROUND(I292*H292,2)</f>
        <v>0</v>
      </c>
      <c r="K292" s="203" t="s">
        <v>414</v>
      </c>
      <c r="L292" s="57"/>
      <c r="M292" s="208" t="s">
        <v>36</v>
      </c>
      <c r="N292" s="209" t="s">
        <v>50</v>
      </c>
      <c r="O292" s="38"/>
      <c r="P292" s="210">
        <f>O292*H292</f>
        <v>0</v>
      </c>
      <c r="Q292" s="210">
        <v>0</v>
      </c>
      <c r="R292" s="210">
        <f>Q292*H292</f>
        <v>0</v>
      </c>
      <c r="S292" s="210">
        <v>0</v>
      </c>
      <c r="T292" s="211">
        <f>S292*H292</f>
        <v>0</v>
      </c>
      <c r="AR292" s="19" t="s">
        <v>415</v>
      </c>
      <c r="AT292" s="19" t="s">
        <v>410</v>
      </c>
      <c r="AU292" s="19" t="s">
        <v>87</v>
      </c>
      <c r="AY292" s="19" t="s">
        <v>406</v>
      </c>
      <c r="BE292" s="212">
        <f>IF(N292="základní",J292,0)</f>
        <v>0</v>
      </c>
      <c r="BF292" s="212">
        <f>IF(N292="snížená",J292,0)</f>
        <v>0</v>
      </c>
      <c r="BG292" s="212">
        <f>IF(N292="zákl. přenesená",J292,0)</f>
        <v>0</v>
      </c>
      <c r="BH292" s="212">
        <f>IF(N292="sníž. přenesená",J292,0)</f>
        <v>0</v>
      </c>
      <c r="BI292" s="212">
        <f>IF(N292="nulová",J292,0)</f>
        <v>0</v>
      </c>
      <c r="BJ292" s="19" t="s">
        <v>23</v>
      </c>
      <c r="BK292" s="212">
        <f>ROUND(I292*H292,2)</f>
        <v>0</v>
      </c>
      <c r="BL292" s="19" t="s">
        <v>415</v>
      </c>
      <c r="BM292" s="19" t="s">
        <v>6563</v>
      </c>
    </row>
    <row r="293" spans="2:65" s="1" customFormat="1" ht="22.5" customHeight="1" x14ac:dyDescent="0.3">
      <c r="B293" s="37"/>
      <c r="C293" s="201" t="s">
        <v>694</v>
      </c>
      <c r="D293" s="201" t="s">
        <v>410</v>
      </c>
      <c r="E293" s="202" t="s">
        <v>1153</v>
      </c>
      <c r="F293" s="203" t="s">
        <v>1154</v>
      </c>
      <c r="G293" s="204" t="s">
        <v>466</v>
      </c>
      <c r="H293" s="205">
        <v>95.069000000000003</v>
      </c>
      <c r="I293" s="206"/>
      <c r="J293" s="207">
        <f>ROUND(I293*H293,2)</f>
        <v>0</v>
      </c>
      <c r="K293" s="203" t="s">
        <v>414</v>
      </c>
      <c r="L293" s="57"/>
      <c r="M293" s="208" t="s">
        <v>36</v>
      </c>
      <c r="N293" s="209" t="s">
        <v>50</v>
      </c>
      <c r="O293" s="38"/>
      <c r="P293" s="210">
        <f>O293*H293</f>
        <v>0</v>
      </c>
      <c r="Q293" s="210">
        <v>0</v>
      </c>
      <c r="R293" s="210">
        <f>Q293*H293</f>
        <v>0</v>
      </c>
      <c r="S293" s="210">
        <v>0</v>
      </c>
      <c r="T293" s="211">
        <f>S293*H293</f>
        <v>0</v>
      </c>
      <c r="AR293" s="19" t="s">
        <v>415</v>
      </c>
      <c r="AT293" s="19" t="s">
        <v>410</v>
      </c>
      <c r="AU293" s="19" t="s">
        <v>87</v>
      </c>
      <c r="AY293" s="19" t="s">
        <v>406</v>
      </c>
      <c r="BE293" s="212">
        <f>IF(N293="základní",J293,0)</f>
        <v>0</v>
      </c>
      <c r="BF293" s="212">
        <f>IF(N293="snížená",J293,0)</f>
        <v>0</v>
      </c>
      <c r="BG293" s="212">
        <f>IF(N293="zákl. přenesená",J293,0)</f>
        <v>0</v>
      </c>
      <c r="BH293" s="212">
        <f>IF(N293="sníž. přenesená",J293,0)</f>
        <v>0</v>
      </c>
      <c r="BI293" s="212">
        <f>IF(N293="nulová",J293,0)</f>
        <v>0</v>
      </c>
      <c r="BJ293" s="19" t="s">
        <v>23</v>
      </c>
      <c r="BK293" s="212">
        <f>ROUND(I293*H293,2)</f>
        <v>0</v>
      </c>
      <c r="BL293" s="19" t="s">
        <v>415</v>
      </c>
      <c r="BM293" s="19" t="s">
        <v>6564</v>
      </c>
    </row>
    <row r="294" spans="2:65" s="13" customFormat="1" x14ac:dyDescent="0.3">
      <c r="B294" s="225"/>
      <c r="C294" s="226"/>
      <c r="D294" s="247" t="s">
        <v>417</v>
      </c>
      <c r="E294" s="251" t="s">
        <v>36</v>
      </c>
      <c r="F294" s="252" t="s">
        <v>3082</v>
      </c>
      <c r="G294" s="226"/>
      <c r="H294" s="253">
        <v>95.069000000000003</v>
      </c>
      <c r="I294" s="230"/>
      <c r="J294" s="226"/>
      <c r="K294" s="226"/>
      <c r="L294" s="231"/>
      <c r="M294" s="232"/>
      <c r="N294" s="233"/>
      <c r="O294" s="233"/>
      <c r="P294" s="233"/>
      <c r="Q294" s="233"/>
      <c r="R294" s="233"/>
      <c r="S294" s="233"/>
      <c r="T294" s="234"/>
      <c r="AT294" s="235" t="s">
        <v>417</v>
      </c>
      <c r="AU294" s="235" t="s">
        <v>87</v>
      </c>
      <c r="AV294" s="13" t="s">
        <v>87</v>
      </c>
      <c r="AW294" s="13" t="s">
        <v>43</v>
      </c>
      <c r="AX294" s="13" t="s">
        <v>23</v>
      </c>
      <c r="AY294" s="235" t="s">
        <v>406</v>
      </c>
    </row>
    <row r="295" spans="2:65" s="1" customFormat="1" ht="22.5" customHeight="1" x14ac:dyDescent="0.3">
      <c r="B295" s="37"/>
      <c r="C295" s="268" t="s">
        <v>696</v>
      </c>
      <c r="D295" s="268" t="s">
        <v>533</v>
      </c>
      <c r="E295" s="269" t="s">
        <v>534</v>
      </c>
      <c r="F295" s="270" t="s">
        <v>535</v>
      </c>
      <c r="G295" s="271" t="s">
        <v>536</v>
      </c>
      <c r="H295" s="272">
        <v>1.996</v>
      </c>
      <c r="I295" s="273"/>
      <c r="J295" s="274">
        <f>ROUND(I295*H295,2)</f>
        <v>0</v>
      </c>
      <c r="K295" s="270" t="s">
        <v>36</v>
      </c>
      <c r="L295" s="275"/>
      <c r="M295" s="276" t="s">
        <v>36</v>
      </c>
      <c r="N295" s="277" t="s">
        <v>50</v>
      </c>
      <c r="O295" s="38"/>
      <c r="P295" s="210">
        <f>O295*H295</f>
        <v>0</v>
      </c>
      <c r="Q295" s="210">
        <v>1E-3</v>
      </c>
      <c r="R295" s="210">
        <f>Q295*H295</f>
        <v>1.9959999999999999E-3</v>
      </c>
      <c r="S295" s="210">
        <v>0</v>
      </c>
      <c r="T295" s="211">
        <f>S295*H295</f>
        <v>0</v>
      </c>
      <c r="AR295" s="19" t="s">
        <v>457</v>
      </c>
      <c r="AT295" s="19" t="s">
        <v>533</v>
      </c>
      <c r="AU295" s="19" t="s">
        <v>87</v>
      </c>
      <c r="AY295" s="19" t="s">
        <v>406</v>
      </c>
      <c r="BE295" s="212">
        <f>IF(N295="základní",J295,0)</f>
        <v>0</v>
      </c>
      <c r="BF295" s="212">
        <f>IF(N295="snížená",J295,0)</f>
        <v>0</v>
      </c>
      <c r="BG295" s="212">
        <f>IF(N295="zákl. přenesená",J295,0)</f>
        <v>0</v>
      </c>
      <c r="BH295" s="212">
        <f>IF(N295="sníž. přenesená",J295,0)</f>
        <v>0</v>
      </c>
      <c r="BI295" s="212">
        <f>IF(N295="nulová",J295,0)</f>
        <v>0</v>
      </c>
      <c r="BJ295" s="19" t="s">
        <v>23</v>
      </c>
      <c r="BK295" s="212">
        <f>ROUND(I295*H295,2)</f>
        <v>0</v>
      </c>
      <c r="BL295" s="19" t="s">
        <v>415</v>
      </c>
      <c r="BM295" s="19" t="s">
        <v>6565</v>
      </c>
    </row>
    <row r="296" spans="2:65" s="13" customFormat="1" x14ac:dyDescent="0.3">
      <c r="B296" s="225"/>
      <c r="C296" s="226"/>
      <c r="D296" s="247" t="s">
        <v>417</v>
      </c>
      <c r="E296" s="251" t="s">
        <v>36</v>
      </c>
      <c r="F296" s="252" t="s">
        <v>3263</v>
      </c>
      <c r="G296" s="226"/>
      <c r="H296" s="253">
        <v>1.996</v>
      </c>
      <c r="I296" s="230"/>
      <c r="J296" s="226"/>
      <c r="K296" s="226"/>
      <c r="L296" s="231"/>
      <c r="M296" s="232"/>
      <c r="N296" s="233"/>
      <c r="O296" s="233"/>
      <c r="P296" s="233"/>
      <c r="Q296" s="233"/>
      <c r="R296" s="233"/>
      <c r="S296" s="233"/>
      <c r="T296" s="234"/>
      <c r="AT296" s="235" t="s">
        <v>417</v>
      </c>
      <c r="AU296" s="235" t="s">
        <v>87</v>
      </c>
      <c r="AV296" s="13" t="s">
        <v>87</v>
      </c>
      <c r="AW296" s="13" t="s">
        <v>43</v>
      </c>
      <c r="AX296" s="13" t="s">
        <v>23</v>
      </c>
      <c r="AY296" s="235" t="s">
        <v>406</v>
      </c>
    </row>
    <row r="297" spans="2:65" s="1" customFormat="1" ht="22.5" customHeight="1" x14ac:dyDescent="0.3">
      <c r="B297" s="37"/>
      <c r="C297" s="201" t="s">
        <v>699</v>
      </c>
      <c r="D297" s="201" t="s">
        <v>410</v>
      </c>
      <c r="E297" s="202" t="s">
        <v>1163</v>
      </c>
      <c r="F297" s="203" t="s">
        <v>1164</v>
      </c>
      <c r="G297" s="204" t="s">
        <v>466</v>
      </c>
      <c r="H297" s="205">
        <v>95.069000000000003</v>
      </c>
      <c r="I297" s="206"/>
      <c r="J297" s="207">
        <f>ROUND(I297*H297,2)</f>
        <v>0</v>
      </c>
      <c r="K297" s="203" t="s">
        <v>36</v>
      </c>
      <c r="L297" s="57"/>
      <c r="M297" s="208" t="s">
        <v>36</v>
      </c>
      <c r="N297" s="209" t="s">
        <v>50</v>
      </c>
      <c r="O297" s="38"/>
      <c r="P297" s="210">
        <f>O297*H297</f>
        <v>0</v>
      </c>
      <c r="Q297" s="210">
        <v>0</v>
      </c>
      <c r="R297" s="210">
        <f>Q297*H297</f>
        <v>0</v>
      </c>
      <c r="S297" s="210">
        <v>0</v>
      </c>
      <c r="T297" s="211">
        <f>S297*H297</f>
        <v>0</v>
      </c>
      <c r="AR297" s="19" t="s">
        <v>415</v>
      </c>
      <c r="AT297" s="19" t="s">
        <v>410</v>
      </c>
      <c r="AU297" s="19" t="s">
        <v>87</v>
      </c>
      <c r="AY297" s="19" t="s">
        <v>406</v>
      </c>
      <c r="BE297" s="212">
        <f>IF(N297="základní",J297,0)</f>
        <v>0</v>
      </c>
      <c r="BF297" s="212">
        <f>IF(N297="snížená",J297,0)</f>
        <v>0</v>
      </c>
      <c r="BG297" s="212">
        <f>IF(N297="zákl. přenesená",J297,0)</f>
        <v>0</v>
      </c>
      <c r="BH297" s="212">
        <f>IF(N297="sníž. přenesená",J297,0)</f>
        <v>0</v>
      </c>
      <c r="BI297" s="212">
        <f>IF(N297="nulová",J297,0)</f>
        <v>0</v>
      </c>
      <c r="BJ297" s="19" t="s">
        <v>23</v>
      </c>
      <c r="BK297" s="212">
        <f>ROUND(I297*H297,2)</f>
        <v>0</v>
      </c>
      <c r="BL297" s="19" t="s">
        <v>415</v>
      </c>
      <c r="BM297" s="19" t="s">
        <v>6566</v>
      </c>
    </row>
    <row r="298" spans="2:65" s="13" customFormat="1" x14ac:dyDescent="0.3">
      <c r="B298" s="225"/>
      <c r="C298" s="226"/>
      <c r="D298" s="215" t="s">
        <v>417</v>
      </c>
      <c r="E298" s="227" t="s">
        <v>36</v>
      </c>
      <c r="F298" s="228" t="s">
        <v>3082</v>
      </c>
      <c r="G298" s="226"/>
      <c r="H298" s="229">
        <v>95.069000000000003</v>
      </c>
      <c r="I298" s="230"/>
      <c r="J298" s="226"/>
      <c r="K298" s="226"/>
      <c r="L298" s="231"/>
      <c r="M298" s="232"/>
      <c r="N298" s="233"/>
      <c r="O298" s="233"/>
      <c r="P298" s="233"/>
      <c r="Q298" s="233"/>
      <c r="R298" s="233"/>
      <c r="S298" s="233"/>
      <c r="T298" s="234"/>
      <c r="AT298" s="235" t="s">
        <v>417</v>
      </c>
      <c r="AU298" s="235" t="s">
        <v>87</v>
      </c>
      <c r="AV298" s="13" t="s">
        <v>87</v>
      </c>
      <c r="AW298" s="13" t="s">
        <v>43</v>
      </c>
      <c r="AX298" s="13" t="s">
        <v>23</v>
      </c>
      <c r="AY298" s="235" t="s">
        <v>406</v>
      </c>
    </row>
    <row r="299" spans="2:65" s="11" customFormat="1" ht="29.85" customHeight="1" x14ac:dyDescent="0.3">
      <c r="B299" s="182"/>
      <c r="C299" s="183"/>
      <c r="D299" s="198" t="s">
        <v>78</v>
      </c>
      <c r="E299" s="199" t="s">
        <v>94</v>
      </c>
      <c r="F299" s="199" t="s">
        <v>1652</v>
      </c>
      <c r="G299" s="183"/>
      <c r="H299" s="183"/>
      <c r="I299" s="186"/>
      <c r="J299" s="200">
        <f>BK299</f>
        <v>0</v>
      </c>
      <c r="K299" s="183"/>
      <c r="L299" s="188"/>
      <c r="M299" s="189"/>
      <c r="N299" s="190"/>
      <c r="O299" s="190"/>
      <c r="P299" s="191">
        <f>SUM(P300:P307)</f>
        <v>0</v>
      </c>
      <c r="Q299" s="190"/>
      <c r="R299" s="191">
        <f>SUM(R300:R307)</f>
        <v>1.4</v>
      </c>
      <c r="S299" s="190"/>
      <c r="T299" s="192">
        <f>SUM(T300:T307)</f>
        <v>0</v>
      </c>
      <c r="AR299" s="193" t="s">
        <v>23</v>
      </c>
      <c r="AT299" s="194" t="s">
        <v>78</v>
      </c>
      <c r="AU299" s="194" t="s">
        <v>23</v>
      </c>
      <c r="AY299" s="193" t="s">
        <v>406</v>
      </c>
      <c r="BK299" s="195">
        <f>SUM(BK300:BK307)</f>
        <v>0</v>
      </c>
    </row>
    <row r="300" spans="2:65" s="1" customFormat="1" ht="31.5" customHeight="1" x14ac:dyDescent="0.3">
      <c r="B300" s="37"/>
      <c r="C300" s="201" t="s">
        <v>703</v>
      </c>
      <c r="D300" s="201" t="s">
        <v>410</v>
      </c>
      <c r="E300" s="202" t="s">
        <v>6567</v>
      </c>
      <c r="F300" s="203" t="s">
        <v>6568</v>
      </c>
      <c r="G300" s="204" t="s">
        <v>1363</v>
      </c>
      <c r="H300" s="205">
        <v>2</v>
      </c>
      <c r="I300" s="206"/>
      <c r="J300" s="207">
        <f>ROUND(I300*H300,2)</f>
        <v>0</v>
      </c>
      <c r="K300" s="203" t="s">
        <v>36</v>
      </c>
      <c r="L300" s="57"/>
      <c r="M300" s="208" t="s">
        <v>36</v>
      </c>
      <c r="N300" s="209" t="s">
        <v>50</v>
      </c>
      <c r="O300" s="38"/>
      <c r="P300" s="210">
        <f>O300*H300</f>
        <v>0</v>
      </c>
      <c r="Q300" s="210">
        <v>0.7</v>
      </c>
      <c r="R300" s="210">
        <f>Q300*H300</f>
        <v>1.4</v>
      </c>
      <c r="S300" s="210">
        <v>0</v>
      </c>
      <c r="T300" s="211">
        <f>S300*H300</f>
        <v>0</v>
      </c>
      <c r="AR300" s="19" t="s">
        <v>415</v>
      </c>
      <c r="AT300" s="19" t="s">
        <v>410</v>
      </c>
      <c r="AU300" s="19" t="s">
        <v>87</v>
      </c>
      <c r="AY300" s="19" t="s">
        <v>406</v>
      </c>
      <c r="BE300" s="212">
        <f>IF(N300="základní",J300,0)</f>
        <v>0</v>
      </c>
      <c r="BF300" s="212">
        <f>IF(N300="snížená",J300,0)</f>
        <v>0</v>
      </c>
      <c r="BG300" s="212">
        <f>IF(N300="zákl. přenesená",J300,0)</f>
        <v>0</v>
      </c>
      <c r="BH300" s="212">
        <f>IF(N300="sníž. přenesená",J300,0)</f>
        <v>0</v>
      </c>
      <c r="BI300" s="212">
        <f>IF(N300="nulová",J300,0)</f>
        <v>0</v>
      </c>
      <c r="BJ300" s="19" t="s">
        <v>23</v>
      </c>
      <c r="BK300" s="212">
        <f>ROUND(I300*H300,2)</f>
        <v>0</v>
      </c>
      <c r="BL300" s="19" t="s">
        <v>415</v>
      </c>
      <c r="BM300" s="19" t="s">
        <v>6569</v>
      </c>
    </row>
    <row r="301" spans="2:65" s="1" customFormat="1" ht="31.5" customHeight="1" x14ac:dyDescent="0.3">
      <c r="B301" s="37"/>
      <c r="C301" s="201" t="s">
        <v>709</v>
      </c>
      <c r="D301" s="201" t="s">
        <v>410</v>
      </c>
      <c r="E301" s="202" t="s">
        <v>3272</v>
      </c>
      <c r="F301" s="203" t="s">
        <v>3273</v>
      </c>
      <c r="G301" s="204" t="s">
        <v>413</v>
      </c>
      <c r="H301" s="205">
        <v>2.157</v>
      </c>
      <c r="I301" s="206"/>
      <c r="J301" s="207">
        <f>ROUND(I301*H301,2)</f>
        <v>0</v>
      </c>
      <c r="K301" s="203" t="s">
        <v>36</v>
      </c>
      <c r="L301" s="57"/>
      <c r="M301" s="208" t="s">
        <v>36</v>
      </c>
      <c r="N301" s="209" t="s">
        <v>50</v>
      </c>
      <c r="O301" s="38"/>
      <c r="P301" s="210">
        <f>O301*H301</f>
        <v>0</v>
      </c>
      <c r="Q301" s="210">
        <v>0</v>
      </c>
      <c r="R301" s="210">
        <f>Q301*H301</f>
        <v>0</v>
      </c>
      <c r="S301" s="210">
        <v>0</v>
      </c>
      <c r="T301" s="211">
        <f>S301*H301</f>
        <v>0</v>
      </c>
      <c r="AR301" s="19" t="s">
        <v>415</v>
      </c>
      <c r="AT301" s="19" t="s">
        <v>410</v>
      </c>
      <c r="AU301" s="19" t="s">
        <v>87</v>
      </c>
      <c r="AY301" s="19" t="s">
        <v>406</v>
      </c>
      <c r="BE301" s="212">
        <f>IF(N301="základní",J301,0)</f>
        <v>0</v>
      </c>
      <c r="BF301" s="212">
        <f>IF(N301="snížená",J301,0)</f>
        <v>0</v>
      </c>
      <c r="BG301" s="212">
        <f>IF(N301="zákl. přenesená",J301,0)</f>
        <v>0</v>
      </c>
      <c r="BH301" s="212">
        <f>IF(N301="sníž. přenesená",J301,0)</f>
        <v>0</v>
      </c>
      <c r="BI301" s="212">
        <f>IF(N301="nulová",J301,0)</f>
        <v>0</v>
      </c>
      <c r="BJ301" s="19" t="s">
        <v>23</v>
      </c>
      <c r="BK301" s="212">
        <f>ROUND(I301*H301,2)</f>
        <v>0</v>
      </c>
      <c r="BL301" s="19" t="s">
        <v>415</v>
      </c>
      <c r="BM301" s="19" t="s">
        <v>6570</v>
      </c>
    </row>
    <row r="302" spans="2:65" s="12" customFormat="1" x14ac:dyDescent="0.3">
      <c r="B302" s="213"/>
      <c r="C302" s="214"/>
      <c r="D302" s="215" t="s">
        <v>417</v>
      </c>
      <c r="E302" s="216" t="s">
        <v>36</v>
      </c>
      <c r="F302" s="217" t="s">
        <v>3275</v>
      </c>
      <c r="G302" s="214"/>
      <c r="H302" s="218" t="s">
        <v>36</v>
      </c>
      <c r="I302" s="219"/>
      <c r="J302" s="214"/>
      <c r="K302" s="214"/>
      <c r="L302" s="220"/>
      <c r="M302" s="221"/>
      <c r="N302" s="222"/>
      <c r="O302" s="222"/>
      <c r="P302" s="222"/>
      <c r="Q302" s="222"/>
      <c r="R302" s="222"/>
      <c r="S302" s="222"/>
      <c r="T302" s="223"/>
      <c r="AT302" s="224" t="s">
        <v>417</v>
      </c>
      <c r="AU302" s="224" t="s">
        <v>87</v>
      </c>
      <c r="AV302" s="12" t="s">
        <v>23</v>
      </c>
      <c r="AW302" s="12" t="s">
        <v>43</v>
      </c>
      <c r="AX302" s="12" t="s">
        <v>79</v>
      </c>
      <c r="AY302" s="224" t="s">
        <v>406</v>
      </c>
    </row>
    <row r="303" spans="2:65" s="13" customFormat="1" x14ac:dyDescent="0.3">
      <c r="B303" s="225"/>
      <c r="C303" s="226"/>
      <c r="D303" s="215" t="s">
        <v>417</v>
      </c>
      <c r="E303" s="227" t="s">
        <v>36</v>
      </c>
      <c r="F303" s="228" t="s">
        <v>6571</v>
      </c>
      <c r="G303" s="226"/>
      <c r="H303" s="229">
        <v>0.39300000000000002</v>
      </c>
      <c r="I303" s="230"/>
      <c r="J303" s="226"/>
      <c r="K303" s="226"/>
      <c r="L303" s="231"/>
      <c r="M303" s="232"/>
      <c r="N303" s="233"/>
      <c r="O303" s="233"/>
      <c r="P303" s="233"/>
      <c r="Q303" s="233"/>
      <c r="R303" s="233"/>
      <c r="S303" s="233"/>
      <c r="T303" s="234"/>
      <c r="AT303" s="235" t="s">
        <v>417</v>
      </c>
      <c r="AU303" s="235" t="s">
        <v>87</v>
      </c>
      <c r="AV303" s="13" t="s">
        <v>87</v>
      </c>
      <c r="AW303" s="13" t="s">
        <v>43</v>
      </c>
      <c r="AX303" s="13" t="s">
        <v>79</v>
      </c>
      <c r="AY303" s="235" t="s">
        <v>406</v>
      </c>
    </row>
    <row r="304" spans="2:65" s="13" customFormat="1" x14ac:dyDescent="0.3">
      <c r="B304" s="225"/>
      <c r="C304" s="226"/>
      <c r="D304" s="215" t="s">
        <v>417</v>
      </c>
      <c r="E304" s="227" t="s">
        <v>36</v>
      </c>
      <c r="F304" s="228" t="s">
        <v>6572</v>
      </c>
      <c r="G304" s="226"/>
      <c r="H304" s="229">
        <v>0.91900000000000004</v>
      </c>
      <c r="I304" s="230"/>
      <c r="J304" s="226"/>
      <c r="K304" s="226"/>
      <c r="L304" s="231"/>
      <c r="M304" s="232"/>
      <c r="N304" s="233"/>
      <c r="O304" s="233"/>
      <c r="P304" s="233"/>
      <c r="Q304" s="233"/>
      <c r="R304" s="233"/>
      <c r="S304" s="233"/>
      <c r="T304" s="234"/>
      <c r="AT304" s="235" t="s">
        <v>417</v>
      </c>
      <c r="AU304" s="235" t="s">
        <v>87</v>
      </c>
      <c r="AV304" s="13" t="s">
        <v>87</v>
      </c>
      <c r="AW304" s="13" t="s">
        <v>43</v>
      </c>
      <c r="AX304" s="13" t="s">
        <v>79</v>
      </c>
      <c r="AY304" s="235" t="s">
        <v>406</v>
      </c>
    </row>
    <row r="305" spans="2:65" s="12" customFormat="1" x14ac:dyDescent="0.3">
      <c r="B305" s="213"/>
      <c r="C305" s="214"/>
      <c r="D305" s="215" t="s">
        <v>417</v>
      </c>
      <c r="E305" s="216" t="s">
        <v>36</v>
      </c>
      <c r="F305" s="217" t="s">
        <v>6549</v>
      </c>
      <c r="G305" s="214"/>
      <c r="H305" s="218" t="s">
        <v>36</v>
      </c>
      <c r="I305" s="219"/>
      <c r="J305" s="214"/>
      <c r="K305" s="214"/>
      <c r="L305" s="220"/>
      <c r="M305" s="221"/>
      <c r="N305" s="222"/>
      <c r="O305" s="222"/>
      <c r="P305" s="222"/>
      <c r="Q305" s="222"/>
      <c r="R305" s="222"/>
      <c r="S305" s="222"/>
      <c r="T305" s="223"/>
      <c r="AT305" s="224" t="s">
        <v>417</v>
      </c>
      <c r="AU305" s="224" t="s">
        <v>87</v>
      </c>
      <c r="AV305" s="12" t="s">
        <v>23</v>
      </c>
      <c r="AW305" s="12" t="s">
        <v>43</v>
      </c>
      <c r="AX305" s="12" t="s">
        <v>79</v>
      </c>
      <c r="AY305" s="224" t="s">
        <v>406</v>
      </c>
    </row>
    <row r="306" spans="2:65" s="13" customFormat="1" x14ac:dyDescent="0.3">
      <c r="B306" s="225"/>
      <c r="C306" s="226"/>
      <c r="D306" s="215" t="s">
        <v>417</v>
      </c>
      <c r="E306" s="227" t="s">
        <v>36</v>
      </c>
      <c r="F306" s="228" t="s">
        <v>6573</v>
      </c>
      <c r="G306" s="226"/>
      <c r="H306" s="229">
        <v>0.84499999999999997</v>
      </c>
      <c r="I306" s="230"/>
      <c r="J306" s="226"/>
      <c r="K306" s="226"/>
      <c r="L306" s="231"/>
      <c r="M306" s="232"/>
      <c r="N306" s="233"/>
      <c r="O306" s="233"/>
      <c r="P306" s="233"/>
      <c r="Q306" s="233"/>
      <c r="R306" s="233"/>
      <c r="S306" s="233"/>
      <c r="T306" s="234"/>
      <c r="AT306" s="235" t="s">
        <v>417</v>
      </c>
      <c r="AU306" s="235" t="s">
        <v>87</v>
      </c>
      <c r="AV306" s="13" t="s">
        <v>87</v>
      </c>
      <c r="AW306" s="13" t="s">
        <v>43</v>
      </c>
      <c r="AX306" s="13" t="s">
        <v>79</v>
      </c>
      <c r="AY306" s="235" t="s">
        <v>406</v>
      </c>
    </row>
    <row r="307" spans="2:65" s="14" customFormat="1" x14ac:dyDescent="0.3">
      <c r="B307" s="236"/>
      <c r="C307" s="237"/>
      <c r="D307" s="215" t="s">
        <v>417</v>
      </c>
      <c r="E307" s="238" t="s">
        <v>36</v>
      </c>
      <c r="F307" s="239" t="s">
        <v>421</v>
      </c>
      <c r="G307" s="237"/>
      <c r="H307" s="240">
        <v>2.157</v>
      </c>
      <c r="I307" s="241"/>
      <c r="J307" s="237"/>
      <c r="K307" s="237"/>
      <c r="L307" s="242"/>
      <c r="M307" s="243"/>
      <c r="N307" s="244"/>
      <c r="O307" s="244"/>
      <c r="P307" s="244"/>
      <c r="Q307" s="244"/>
      <c r="R307" s="244"/>
      <c r="S307" s="244"/>
      <c r="T307" s="245"/>
      <c r="AT307" s="246" t="s">
        <v>417</v>
      </c>
      <c r="AU307" s="246" t="s">
        <v>87</v>
      </c>
      <c r="AV307" s="14" t="s">
        <v>415</v>
      </c>
      <c r="AW307" s="14" t="s">
        <v>43</v>
      </c>
      <c r="AX307" s="14" t="s">
        <v>23</v>
      </c>
      <c r="AY307" s="246" t="s">
        <v>406</v>
      </c>
    </row>
    <row r="308" spans="2:65" s="11" customFormat="1" ht="29.85" customHeight="1" x14ac:dyDescent="0.3">
      <c r="B308" s="182"/>
      <c r="C308" s="183"/>
      <c r="D308" s="198" t="s">
        <v>78</v>
      </c>
      <c r="E308" s="199" t="s">
        <v>415</v>
      </c>
      <c r="F308" s="199" t="s">
        <v>1900</v>
      </c>
      <c r="G308" s="183"/>
      <c r="H308" s="183"/>
      <c r="I308" s="186"/>
      <c r="J308" s="200">
        <f>BK308</f>
        <v>0</v>
      </c>
      <c r="K308" s="183"/>
      <c r="L308" s="188"/>
      <c r="M308" s="189"/>
      <c r="N308" s="190"/>
      <c r="O308" s="190"/>
      <c r="P308" s="191">
        <f>SUM(P309:P317)</f>
        <v>0</v>
      </c>
      <c r="Q308" s="190"/>
      <c r="R308" s="191">
        <f>SUM(R309:R317)</f>
        <v>0</v>
      </c>
      <c r="S308" s="190"/>
      <c r="T308" s="192">
        <f>SUM(T309:T317)</f>
        <v>0</v>
      </c>
      <c r="AR308" s="193" t="s">
        <v>23</v>
      </c>
      <c r="AT308" s="194" t="s">
        <v>78</v>
      </c>
      <c r="AU308" s="194" t="s">
        <v>23</v>
      </c>
      <c r="AY308" s="193" t="s">
        <v>406</v>
      </c>
      <c r="BK308" s="195">
        <f>SUM(BK309:BK317)</f>
        <v>0</v>
      </c>
    </row>
    <row r="309" spans="2:65" s="1" customFormat="1" ht="22.5" customHeight="1" x14ac:dyDescent="0.3">
      <c r="B309" s="37"/>
      <c r="C309" s="201" t="s">
        <v>714</v>
      </c>
      <c r="D309" s="201" t="s">
        <v>410</v>
      </c>
      <c r="E309" s="202" t="s">
        <v>2929</v>
      </c>
      <c r="F309" s="203" t="s">
        <v>2930</v>
      </c>
      <c r="G309" s="204" t="s">
        <v>413</v>
      </c>
      <c r="H309" s="205">
        <v>8.4260000000000002</v>
      </c>
      <c r="I309" s="206"/>
      <c r="J309" s="207">
        <f>ROUND(I309*H309,2)</f>
        <v>0</v>
      </c>
      <c r="K309" s="203" t="s">
        <v>414</v>
      </c>
      <c r="L309" s="57"/>
      <c r="M309" s="208" t="s">
        <v>36</v>
      </c>
      <c r="N309" s="209" t="s">
        <v>50</v>
      </c>
      <c r="O309" s="38"/>
      <c r="P309" s="210">
        <f>O309*H309</f>
        <v>0</v>
      </c>
      <c r="Q309" s="210">
        <v>0</v>
      </c>
      <c r="R309" s="210">
        <f>Q309*H309</f>
        <v>0</v>
      </c>
      <c r="S309" s="210">
        <v>0</v>
      </c>
      <c r="T309" s="211">
        <f>S309*H309</f>
        <v>0</v>
      </c>
      <c r="AR309" s="19" t="s">
        <v>415</v>
      </c>
      <c r="AT309" s="19" t="s">
        <v>410</v>
      </c>
      <c r="AU309" s="19" t="s">
        <v>87</v>
      </c>
      <c r="AY309" s="19" t="s">
        <v>406</v>
      </c>
      <c r="BE309" s="212">
        <f>IF(N309="základní",J309,0)</f>
        <v>0</v>
      </c>
      <c r="BF309" s="212">
        <f>IF(N309="snížená",J309,0)</f>
        <v>0</v>
      </c>
      <c r="BG309" s="212">
        <f>IF(N309="zákl. přenesená",J309,0)</f>
        <v>0</v>
      </c>
      <c r="BH309" s="212">
        <f>IF(N309="sníž. přenesená",J309,0)</f>
        <v>0</v>
      </c>
      <c r="BI309" s="212">
        <f>IF(N309="nulová",J309,0)</f>
        <v>0</v>
      </c>
      <c r="BJ309" s="19" t="s">
        <v>23</v>
      </c>
      <c r="BK309" s="212">
        <f>ROUND(I309*H309,2)</f>
        <v>0</v>
      </c>
      <c r="BL309" s="19" t="s">
        <v>415</v>
      </c>
      <c r="BM309" s="19" t="s">
        <v>6574</v>
      </c>
    </row>
    <row r="310" spans="2:65" s="12" customFormat="1" x14ac:dyDescent="0.3">
      <c r="B310" s="213"/>
      <c r="C310" s="214"/>
      <c r="D310" s="215" t="s">
        <v>417</v>
      </c>
      <c r="E310" s="216" t="s">
        <v>36</v>
      </c>
      <c r="F310" s="217" t="s">
        <v>2932</v>
      </c>
      <c r="G310" s="214"/>
      <c r="H310" s="218" t="s">
        <v>36</v>
      </c>
      <c r="I310" s="219"/>
      <c r="J310" s="214"/>
      <c r="K310" s="214"/>
      <c r="L310" s="220"/>
      <c r="M310" s="221"/>
      <c r="N310" s="222"/>
      <c r="O310" s="222"/>
      <c r="P310" s="222"/>
      <c r="Q310" s="222"/>
      <c r="R310" s="222"/>
      <c r="S310" s="222"/>
      <c r="T310" s="223"/>
      <c r="AT310" s="224" t="s">
        <v>417</v>
      </c>
      <c r="AU310" s="224" t="s">
        <v>87</v>
      </c>
      <c r="AV310" s="12" t="s">
        <v>23</v>
      </c>
      <c r="AW310" s="12" t="s">
        <v>43</v>
      </c>
      <c r="AX310" s="12" t="s">
        <v>79</v>
      </c>
      <c r="AY310" s="224" t="s">
        <v>406</v>
      </c>
    </row>
    <row r="311" spans="2:65" s="13" customFormat="1" x14ac:dyDescent="0.3">
      <c r="B311" s="225"/>
      <c r="C311" s="226"/>
      <c r="D311" s="215" t="s">
        <v>417</v>
      </c>
      <c r="E311" s="227" t="s">
        <v>36</v>
      </c>
      <c r="F311" s="228" t="s">
        <v>6575</v>
      </c>
      <c r="G311" s="226"/>
      <c r="H311" s="229">
        <v>5.2759999999999998</v>
      </c>
      <c r="I311" s="230"/>
      <c r="J311" s="226"/>
      <c r="K311" s="226"/>
      <c r="L311" s="231"/>
      <c r="M311" s="232"/>
      <c r="N311" s="233"/>
      <c r="O311" s="233"/>
      <c r="P311" s="233"/>
      <c r="Q311" s="233"/>
      <c r="R311" s="233"/>
      <c r="S311" s="233"/>
      <c r="T311" s="234"/>
      <c r="AT311" s="235" t="s">
        <v>417</v>
      </c>
      <c r="AU311" s="235" t="s">
        <v>87</v>
      </c>
      <c r="AV311" s="13" t="s">
        <v>87</v>
      </c>
      <c r="AW311" s="13" t="s">
        <v>43</v>
      </c>
      <c r="AX311" s="13" t="s">
        <v>79</v>
      </c>
      <c r="AY311" s="235" t="s">
        <v>406</v>
      </c>
    </row>
    <row r="312" spans="2:65" s="13" customFormat="1" x14ac:dyDescent="0.3">
      <c r="B312" s="225"/>
      <c r="C312" s="226"/>
      <c r="D312" s="215" t="s">
        <v>417</v>
      </c>
      <c r="E312" s="227" t="s">
        <v>36</v>
      </c>
      <c r="F312" s="228" t="s">
        <v>6576</v>
      </c>
      <c r="G312" s="226"/>
      <c r="H312" s="229">
        <v>2.4769999999999999</v>
      </c>
      <c r="I312" s="230"/>
      <c r="J312" s="226"/>
      <c r="K312" s="226"/>
      <c r="L312" s="231"/>
      <c r="M312" s="232"/>
      <c r="N312" s="233"/>
      <c r="O312" s="233"/>
      <c r="P312" s="233"/>
      <c r="Q312" s="233"/>
      <c r="R312" s="233"/>
      <c r="S312" s="233"/>
      <c r="T312" s="234"/>
      <c r="AT312" s="235" t="s">
        <v>417</v>
      </c>
      <c r="AU312" s="235" t="s">
        <v>87</v>
      </c>
      <c r="AV312" s="13" t="s">
        <v>87</v>
      </c>
      <c r="AW312" s="13" t="s">
        <v>43</v>
      </c>
      <c r="AX312" s="13" t="s">
        <v>79</v>
      </c>
      <c r="AY312" s="235" t="s">
        <v>406</v>
      </c>
    </row>
    <row r="313" spans="2:65" s="13" customFormat="1" x14ac:dyDescent="0.3">
      <c r="B313" s="225"/>
      <c r="C313" s="226"/>
      <c r="D313" s="215" t="s">
        <v>417</v>
      </c>
      <c r="E313" s="227" t="s">
        <v>36</v>
      </c>
      <c r="F313" s="228" t="s">
        <v>6577</v>
      </c>
      <c r="G313" s="226"/>
      <c r="H313" s="229">
        <v>0.67300000000000004</v>
      </c>
      <c r="I313" s="230"/>
      <c r="J313" s="226"/>
      <c r="K313" s="226"/>
      <c r="L313" s="231"/>
      <c r="M313" s="232"/>
      <c r="N313" s="233"/>
      <c r="O313" s="233"/>
      <c r="P313" s="233"/>
      <c r="Q313" s="233"/>
      <c r="R313" s="233"/>
      <c r="S313" s="233"/>
      <c r="T313" s="234"/>
      <c r="AT313" s="235" t="s">
        <v>417</v>
      </c>
      <c r="AU313" s="235" t="s">
        <v>87</v>
      </c>
      <c r="AV313" s="13" t="s">
        <v>87</v>
      </c>
      <c r="AW313" s="13" t="s">
        <v>43</v>
      </c>
      <c r="AX313" s="13" t="s">
        <v>79</v>
      </c>
      <c r="AY313" s="235" t="s">
        <v>406</v>
      </c>
    </row>
    <row r="314" spans="2:65" s="14" customFormat="1" x14ac:dyDescent="0.3">
      <c r="B314" s="236"/>
      <c r="C314" s="237"/>
      <c r="D314" s="247" t="s">
        <v>417</v>
      </c>
      <c r="E314" s="248" t="s">
        <v>2872</v>
      </c>
      <c r="F314" s="249" t="s">
        <v>421</v>
      </c>
      <c r="G314" s="237"/>
      <c r="H314" s="250">
        <v>8.4260000000000002</v>
      </c>
      <c r="I314" s="241"/>
      <c r="J314" s="237"/>
      <c r="K314" s="237"/>
      <c r="L314" s="242"/>
      <c r="M314" s="243"/>
      <c r="N314" s="244"/>
      <c r="O314" s="244"/>
      <c r="P314" s="244"/>
      <c r="Q314" s="244"/>
      <c r="R314" s="244"/>
      <c r="S314" s="244"/>
      <c r="T314" s="245"/>
      <c r="AT314" s="246" t="s">
        <v>417</v>
      </c>
      <c r="AU314" s="246" t="s">
        <v>87</v>
      </c>
      <c r="AV314" s="14" t="s">
        <v>415</v>
      </c>
      <c r="AW314" s="14" t="s">
        <v>43</v>
      </c>
      <c r="AX314" s="14" t="s">
        <v>23</v>
      </c>
      <c r="AY314" s="246" t="s">
        <v>406</v>
      </c>
    </row>
    <row r="315" spans="2:65" s="1" customFormat="1" ht="22.5" customHeight="1" x14ac:dyDescent="0.3">
      <c r="B315" s="37"/>
      <c r="C315" s="201" t="s">
        <v>719</v>
      </c>
      <c r="D315" s="201" t="s">
        <v>410</v>
      </c>
      <c r="E315" s="202" t="s">
        <v>1131</v>
      </c>
      <c r="F315" s="203" t="s">
        <v>1132</v>
      </c>
      <c r="G315" s="204" t="s">
        <v>413</v>
      </c>
      <c r="H315" s="205">
        <v>8.4260000000000002</v>
      </c>
      <c r="I315" s="206"/>
      <c r="J315" s="207">
        <f>ROUND(I315*H315,2)</f>
        <v>0</v>
      </c>
      <c r="K315" s="203" t="s">
        <v>414</v>
      </c>
      <c r="L315" s="57"/>
      <c r="M315" s="208" t="s">
        <v>36</v>
      </c>
      <c r="N315" s="209" t="s">
        <v>50</v>
      </c>
      <c r="O315" s="38"/>
      <c r="P315" s="210">
        <f>O315*H315</f>
        <v>0</v>
      </c>
      <c r="Q315" s="210">
        <v>0</v>
      </c>
      <c r="R315" s="210">
        <f>Q315*H315</f>
        <v>0</v>
      </c>
      <c r="S315" s="210">
        <v>0</v>
      </c>
      <c r="T315" s="211">
        <f>S315*H315</f>
        <v>0</v>
      </c>
      <c r="AR315" s="19" t="s">
        <v>415</v>
      </c>
      <c r="AT315" s="19" t="s">
        <v>410</v>
      </c>
      <c r="AU315" s="19" t="s">
        <v>87</v>
      </c>
      <c r="AY315" s="19" t="s">
        <v>406</v>
      </c>
      <c r="BE315" s="212">
        <f>IF(N315="základní",J315,0)</f>
        <v>0</v>
      </c>
      <c r="BF315" s="212">
        <f>IF(N315="snížená",J315,0)</f>
        <v>0</v>
      </c>
      <c r="BG315" s="212">
        <f>IF(N315="zákl. přenesená",J315,0)</f>
        <v>0</v>
      </c>
      <c r="BH315" s="212">
        <f>IF(N315="sníž. přenesená",J315,0)</f>
        <v>0</v>
      </c>
      <c r="BI315" s="212">
        <f>IF(N315="nulová",J315,0)</f>
        <v>0</v>
      </c>
      <c r="BJ315" s="19" t="s">
        <v>23</v>
      </c>
      <c r="BK315" s="212">
        <f>ROUND(I315*H315,2)</f>
        <v>0</v>
      </c>
      <c r="BL315" s="19" t="s">
        <v>415</v>
      </c>
      <c r="BM315" s="19" t="s">
        <v>6578</v>
      </c>
    </row>
    <row r="316" spans="2:65" s="13" customFormat="1" x14ac:dyDescent="0.3">
      <c r="B316" s="225"/>
      <c r="C316" s="226"/>
      <c r="D316" s="247" t="s">
        <v>417</v>
      </c>
      <c r="E316" s="251" t="s">
        <v>36</v>
      </c>
      <c r="F316" s="252" t="s">
        <v>2935</v>
      </c>
      <c r="G316" s="226"/>
      <c r="H316" s="253">
        <v>8.4260000000000002</v>
      </c>
      <c r="I316" s="230"/>
      <c r="J316" s="226"/>
      <c r="K316" s="226"/>
      <c r="L316" s="231"/>
      <c r="M316" s="232"/>
      <c r="N316" s="233"/>
      <c r="O316" s="233"/>
      <c r="P316" s="233"/>
      <c r="Q316" s="233"/>
      <c r="R316" s="233"/>
      <c r="S316" s="233"/>
      <c r="T316" s="234"/>
      <c r="AT316" s="235" t="s">
        <v>417</v>
      </c>
      <c r="AU316" s="235" t="s">
        <v>87</v>
      </c>
      <c r="AV316" s="13" t="s">
        <v>87</v>
      </c>
      <c r="AW316" s="13" t="s">
        <v>43</v>
      </c>
      <c r="AX316" s="13" t="s">
        <v>23</v>
      </c>
      <c r="AY316" s="235" t="s">
        <v>406</v>
      </c>
    </row>
    <row r="317" spans="2:65" s="1" customFormat="1" ht="22.5" customHeight="1" x14ac:dyDescent="0.3">
      <c r="B317" s="37"/>
      <c r="C317" s="201" t="s">
        <v>723</v>
      </c>
      <c r="D317" s="201" t="s">
        <v>410</v>
      </c>
      <c r="E317" s="202" t="s">
        <v>1121</v>
      </c>
      <c r="F317" s="203" t="s">
        <v>1122</v>
      </c>
      <c r="G317" s="204" t="s">
        <v>413</v>
      </c>
      <c r="H317" s="205">
        <v>8.4260000000000002</v>
      </c>
      <c r="I317" s="206"/>
      <c r="J317" s="207">
        <f>ROUND(I317*H317,2)</f>
        <v>0</v>
      </c>
      <c r="K317" s="203" t="s">
        <v>414</v>
      </c>
      <c r="L317" s="57"/>
      <c r="M317" s="208" t="s">
        <v>36</v>
      </c>
      <c r="N317" s="209" t="s">
        <v>50</v>
      </c>
      <c r="O317" s="38"/>
      <c r="P317" s="210">
        <f>O317*H317</f>
        <v>0</v>
      </c>
      <c r="Q317" s="210">
        <v>0</v>
      </c>
      <c r="R317" s="210">
        <f>Q317*H317</f>
        <v>0</v>
      </c>
      <c r="S317" s="210">
        <v>0</v>
      </c>
      <c r="T317" s="211">
        <f>S317*H317</f>
        <v>0</v>
      </c>
      <c r="AR317" s="19" t="s">
        <v>415</v>
      </c>
      <c r="AT317" s="19" t="s">
        <v>410</v>
      </c>
      <c r="AU317" s="19" t="s">
        <v>87</v>
      </c>
      <c r="AY317" s="19" t="s">
        <v>406</v>
      </c>
      <c r="BE317" s="212">
        <f>IF(N317="základní",J317,0)</f>
        <v>0</v>
      </c>
      <c r="BF317" s="212">
        <f>IF(N317="snížená",J317,0)</f>
        <v>0</v>
      </c>
      <c r="BG317" s="212">
        <f>IF(N317="zákl. přenesená",J317,0)</f>
        <v>0</v>
      </c>
      <c r="BH317" s="212">
        <f>IF(N317="sníž. přenesená",J317,0)</f>
        <v>0</v>
      </c>
      <c r="BI317" s="212">
        <f>IF(N317="nulová",J317,0)</f>
        <v>0</v>
      </c>
      <c r="BJ317" s="19" t="s">
        <v>23</v>
      </c>
      <c r="BK317" s="212">
        <f>ROUND(I317*H317,2)</f>
        <v>0</v>
      </c>
      <c r="BL317" s="19" t="s">
        <v>415</v>
      </c>
      <c r="BM317" s="19" t="s">
        <v>6579</v>
      </c>
    </row>
    <row r="318" spans="2:65" s="11" customFormat="1" ht="29.85" customHeight="1" x14ac:dyDescent="0.3">
      <c r="B318" s="182"/>
      <c r="C318" s="183"/>
      <c r="D318" s="198" t="s">
        <v>78</v>
      </c>
      <c r="E318" s="199" t="s">
        <v>440</v>
      </c>
      <c r="F318" s="199" t="s">
        <v>2132</v>
      </c>
      <c r="G318" s="183"/>
      <c r="H318" s="183"/>
      <c r="I318" s="186"/>
      <c r="J318" s="200">
        <f>BK318</f>
        <v>0</v>
      </c>
      <c r="K318" s="183"/>
      <c r="L318" s="188"/>
      <c r="M318" s="189"/>
      <c r="N318" s="190"/>
      <c r="O318" s="190"/>
      <c r="P318" s="191">
        <f>SUM(P319:P344)</f>
        <v>0</v>
      </c>
      <c r="Q318" s="190"/>
      <c r="R318" s="191">
        <f>SUM(R319:R344)</f>
        <v>6.3741249999999999E-2</v>
      </c>
      <c r="S318" s="190"/>
      <c r="T318" s="192">
        <f>SUM(T319:T344)</f>
        <v>0</v>
      </c>
      <c r="AR318" s="193" t="s">
        <v>23</v>
      </c>
      <c r="AT318" s="194" t="s">
        <v>78</v>
      </c>
      <c r="AU318" s="194" t="s">
        <v>23</v>
      </c>
      <c r="AY318" s="193" t="s">
        <v>406</v>
      </c>
      <c r="BK318" s="195">
        <f>SUM(BK319:BK344)</f>
        <v>0</v>
      </c>
    </row>
    <row r="319" spans="2:65" s="1" customFormat="1" ht="22.5" customHeight="1" x14ac:dyDescent="0.3">
      <c r="B319" s="37"/>
      <c r="C319" s="201" t="s">
        <v>730</v>
      </c>
      <c r="D319" s="201" t="s">
        <v>410</v>
      </c>
      <c r="E319" s="202" t="s">
        <v>3318</v>
      </c>
      <c r="F319" s="203" t="s">
        <v>3319</v>
      </c>
      <c r="G319" s="204" t="s">
        <v>466</v>
      </c>
      <c r="H319" s="205">
        <v>5.335</v>
      </c>
      <c r="I319" s="206"/>
      <c r="J319" s="207">
        <f>ROUND(I319*H319,2)</f>
        <v>0</v>
      </c>
      <c r="K319" s="203" t="s">
        <v>414</v>
      </c>
      <c r="L319" s="57"/>
      <c r="M319" s="208" t="s">
        <v>36</v>
      </c>
      <c r="N319" s="209" t="s">
        <v>50</v>
      </c>
      <c r="O319" s="38"/>
      <c r="P319" s="210">
        <f>O319*H319</f>
        <v>0</v>
      </c>
      <c r="Q319" s="210">
        <v>0</v>
      </c>
      <c r="R319" s="210">
        <f>Q319*H319</f>
        <v>0</v>
      </c>
      <c r="S319" s="210">
        <v>0</v>
      </c>
      <c r="T319" s="211">
        <f>S319*H319</f>
        <v>0</v>
      </c>
      <c r="AR319" s="19" t="s">
        <v>415</v>
      </c>
      <c r="AT319" s="19" t="s">
        <v>410</v>
      </c>
      <c r="AU319" s="19" t="s">
        <v>87</v>
      </c>
      <c r="AY319" s="19" t="s">
        <v>406</v>
      </c>
      <c r="BE319" s="212">
        <f>IF(N319="základní",J319,0)</f>
        <v>0</v>
      </c>
      <c r="BF319" s="212">
        <f>IF(N319="snížená",J319,0)</f>
        <v>0</v>
      </c>
      <c r="BG319" s="212">
        <f>IF(N319="zákl. přenesená",J319,0)</f>
        <v>0</v>
      </c>
      <c r="BH319" s="212">
        <f>IF(N319="sníž. přenesená",J319,0)</f>
        <v>0</v>
      </c>
      <c r="BI319" s="212">
        <f>IF(N319="nulová",J319,0)</f>
        <v>0</v>
      </c>
      <c r="BJ319" s="19" t="s">
        <v>23</v>
      </c>
      <c r="BK319" s="212">
        <f>ROUND(I319*H319,2)</f>
        <v>0</v>
      </c>
      <c r="BL319" s="19" t="s">
        <v>415</v>
      </c>
      <c r="BM319" s="19" t="s">
        <v>6580</v>
      </c>
    </row>
    <row r="320" spans="2:65" s="13" customFormat="1" x14ac:dyDescent="0.3">
      <c r="B320" s="225"/>
      <c r="C320" s="226"/>
      <c r="D320" s="215" t="s">
        <v>417</v>
      </c>
      <c r="E320" s="227" t="s">
        <v>36</v>
      </c>
      <c r="F320" s="228" t="s">
        <v>3321</v>
      </c>
      <c r="G320" s="226"/>
      <c r="H320" s="229">
        <v>5.335</v>
      </c>
      <c r="I320" s="230"/>
      <c r="J320" s="226"/>
      <c r="K320" s="226"/>
      <c r="L320" s="231"/>
      <c r="M320" s="232"/>
      <c r="N320" s="233"/>
      <c r="O320" s="233"/>
      <c r="P320" s="233"/>
      <c r="Q320" s="233"/>
      <c r="R320" s="233"/>
      <c r="S320" s="233"/>
      <c r="T320" s="234"/>
      <c r="AT320" s="235" t="s">
        <v>417</v>
      </c>
      <c r="AU320" s="235" t="s">
        <v>87</v>
      </c>
      <c r="AV320" s="13" t="s">
        <v>87</v>
      </c>
      <c r="AW320" s="13" t="s">
        <v>43</v>
      </c>
      <c r="AX320" s="13" t="s">
        <v>79</v>
      </c>
      <c r="AY320" s="235" t="s">
        <v>406</v>
      </c>
    </row>
    <row r="321" spans="2:65" s="14" customFormat="1" x14ac:dyDescent="0.3">
      <c r="B321" s="236"/>
      <c r="C321" s="237"/>
      <c r="D321" s="247" t="s">
        <v>417</v>
      </c>
      <c r="E321" s="248" t="s">
        <v>3080</v>
      </c>
      <c r="F321" s="249" t="s">
        <v>421</v>
      </c>
      <c r="G321" s="237"/>
      <c r="H321" s="250">
        <v>5.335</v>
      </c>
      <c r="I321" s="241"/>
      <c r="J321" s="237"/>
      <c r="K321" s="237"/>
      <c r="L321" s="242"/>
      <c r="M321" s="243"/>
      <c r="N321" s="244"/>
      <c r="O321" s="244"/>
      <c r="P321" s="244"/>
      <c r="Q321" s="244"/>
      <c r="R321" s="244"/>
      <c r="S321" s="244"/>
      <c r="T321" s="245"/>
      <c r="AT321" s="246" t="s">
        <v>417</v>
      </c>
      <c r="AU321" s="246" t="s">
        <v>87</v>
      </c>
      <c r="AV321" s="14" t="s">
        <v>415</v>
      </c>
      <c r="AW321" s="14" t="s">
        <v>43</v>
      </c>
      <c r="AX321" s="14" t="s">
        <v>23</v>
      </c>
      <c r="AY321" s="246" t="s">
        <v>406</v>
      </c>
    </row>
    <row r="322" spans="2:65" s="1" customFormat="1" ht="22.5" customHeight="1" x14ac:dyDescent="0.3">
      <c r="B322" s="37"/>
      <c r="C322" s="201" t="s">
        <v>733</v>
      </c>
      <c r="D322" s="201" t="s">
        <v>410</v>
      </c>
      <c r="E322" s="202" t="s">
        <v>2161</v>
      </c>
      <c r="F322" s="203" t="s">
        <v>2162</v>
      </c>
      <c r="G322" s="204" t="s">
        <v>466</v>
      </c>
      <c r="H322" s="205">
        <v>5.335</v>
      </c>
      <c r="I322" s="206"/>
      <c r="J322" s="207">
        <f>ROUND(I322*H322,2)</f>
        <v>0</v>
      </c>
      <c r="K322" s="203" t="s">
        <v>414</v>
      </c>
      <c r="L322" s="57"/>
      <c r="M322" s="208" t="s">
        <v>36</v>
      </c>
      <c r="N322" s="209" t="s">
        <v>50</v>
      </c>
      <c r="O322" s="38"/>
      <c r="P322" s="210">
        <f>O322*H322</f>
        <v>0</v>
      </c>
      <c r="Q322" s="210">
        <v>0</v>
      </c>
      <c r="R322" s="210">
        <f>Q322*H322</f>
        <v>0</v>
      </c>
      <c r="S322" s="210">
        <v>0</v>
      </c>
      <c r="T322" s="211">
        <f>S322*H322</f>
        <v>0</v>
      </c>
      <c r="AR322" s="19" t="s">
        <v>415</v>
      </c>
      <c r="AT322" s="19" t="s">
        <v>410</v>
      </c>
      <c r="AU322" s="19" t="s">
        <v>87</v>
      </c>
      <c r="AY322" s="19" t="s">
        <v>406</v>
      </c>
      <c r="BE322" s="212">
        <f>IF(N322="základní",J322,0)</f>
        <v>0</v>
      </c>
      <c r="BF322" s="212">
        <f>IF(N322="snížená",J322,0)</f>
        <v>0</v>
      </c>
      <c r="BG322" s="212">
        <f>IF(N322="zákl. přenesená",J322,0)</f>
        <v>0</v>
      </c>
      <c r="BH322" s="212">
        <f>IF(N322="sníž. přenesená",J322,0)</f>
        <v>0</v>
      </c>
      <c r="BI322" s="212">
        <f>IF(N322="nulová",J322,0)</f>
        <v>0</v>
      </c>
      <c r="BJ322" s="19" t="s">
        <v>23</v>
      </c>
      <c r="BK322" s="212">
        <f>ROUND(I322*H322,2)</f>
        <v>0</v>
      </c>
      <c r="BL322" s="19" t="s">
        <v>415</v>
      </c>
      <c r="BM322" s="19" t="s">
        <v>6581</v>
      </c>
    </row>
    <row r="323" spans="2:65" s="13" customFormat="1" x14ac:dyDescent="0.3">
      <c r="B323" s="225"/>
      <c r="C323" s="226"/>
      <c r="D323" s="215" t="s">
        <v>417</v>
      </c>
      <c r="E323" s="227" t="s">
        <v>36</v>
      </c>
      <c r="F323" s="228" t="s">
        <v>3321</v>
      </c>
      <c r="G323" s="226"/>
      <c r="H323" s="229">
        <v>5.335</v>
      </c>
      <c r="I323" s="230"/>
      <c r="J323" s="226"/>
      <c r="K323" s="226"/>
      <c r="L323" s="231"/>
      <c r="M323" s="232"/>
      <c r="N323" s="233"/>
      <c r="O323" s="233"/>
      <c r="P323" s="233"/>
      <c r="Q323" s="233"/>
      <c r="R323" s="233"/>
      <c r="S323" s="233"/>
      <c r="T323" s="234"/>
      <c r="AT323" s="235" t="s">
        <v>417</v>
      </c>
      <c r="AU323" s="235" t="s">
        <v>87</v>
      </c>
      <c r="AV323" s="13" t="s">
        <v>87</v>
      </c>
      <c r="AW323" s="13" t="s">
        <v>43</v>
      </c>
      <c r="AX323" s="13" t="s">
        <v>79</v>
      </c>
      <c r="AY323" s="235" t="s">
        <v>406</v>
      </c>
    </row>
    <row r="324" spans="2:65" s="14" customFormat="1" x14ac:dyDescent="0.3">
      <c r="B324" s="236"/>
      <c r="C324" s="237"/>
      <c r="D324" s="247" t="s">
        <v>417</v>
      </c>
      <c r="E324" s="248" t="s">
        <v>3081</v>
      </c>
      <c r="F324" s="249" t="s">
        <v>421</v>
      </c>
      <c r="G324" s="237"/>
      <c r="H324" s="250">
        <v>5.335</v>
      </c>
      <c r="I324" s="241"/>
      <c r="J324" s="237"/>
      <c r="K324" s="237"/>
      <c r="L324" s="242"/>
      <c r="M324" s="243"/>
      <c r="N324" s="244"/>
      <c r="O324" s="244"/>
      <c r="P324" s="244"/>
      <c r="Q324" s="244"/>
      <c r="R324" s="244"/>
      <c r="S324" s="244"/>
      <c r="T324" s="245"/>
      <c r="AT324" s="246" t="s">
        <v>417</v>
      </c>
      <c r="AU324" s="246" t="s">
        <v>87</v>
      </c>
      <c r="AV324" s="14" t="s">
        <v>415</v>
      </c>
      <c r="AW324" s="14" t="s">
        <v>43</v>
      </c>
      <c r="AX324" s="14" t="s">
        <v>23</v>
      </c>
      <c r="AY324" s="246" t="s">
        <v>406</v>
      </c>
    </row>
    <row r="325" spans="2:65" s="1" customFormat="1" ht="22.5" customHeight="1" x14ac:dyDescent="0.3">
      <c r="B325" s="37"/>
      <c r="C325" s="201" t="s">
        <v>738</v>
      </c>
      <c r="D325" s="201" t="s">
        <v>410</v>
      </c>
      <c r="E325" s="202" t="s">
        <v>1131</v>
      </c>
      <c r="F325" s="203" t="s">
        <v>1132</v>
      </c>
      <c r="G325" s="204" t="s">
        <v>413</v>
      </c>
      <c r="H325" s="205">
        <v>1.6</v>
      </c>
      <c r="I325" s="206"/>
      <c r="J325" s="207">
        <f>ROUND(I325*H325,2)</f>
        <v>0</v>
      </c>
      <c r="K325" s="203" t="s">
        <v>414</v>
      </c>
      <c r="L325" s="57"/>
      <c r="M325" s="208" t="s">
        <v>36</v>
      </c>
      <c r="N325" s="209" t="s">
        <v>50</v>
      </c>
      <c r="O325" s="38"/>
      <c r="P325" s="210">
        <f>O325*H325</f>
        <v>0</v>
      </c>
      <c r="Q325" s="210">
        <v>0</v>
      </c>
      <c r="R325" s="210">
        <f>Q325*H325</f>
        <v>0</v>
      </c>
      <c r="S325" s="210">
        <v>0</v>
      </c>
      <c r="T325" s="211">
        <f>S325*H325</f>
        <v>0</v>
      </c>
      <c r="AR325" s="19" t="s">
        <v>415</v>
      </c>
      <c r="AT325" s="19" t="s">
        <v>410</v>
      </c>
      <c r="AU325" s="19" t="s">
        <v>87</v>
      </c>
      <c r="AY325" s="19" t="s">
        <v>406</v>
      </c>
      <c r="BE325" s="212">
        <f>IF(N325="základní",J325,0)</f>
        <v>0</v>
      </c>
      <c r="BF325" s="212">
        <f>IF(N325="snížená",J325,0)</f>
        <v>0</v>
      </c>
      <c r="BG325" s="212">
        <f>IF(N325="zákl. přenesená",J325,0)</f>
        <v>0</v>
      </c>
      <c r="BH325" s="212">
        <f>IF(N325="sníž. přenesená",J325,0)</f>
        <v>0</v>
      </c>
      <c r="BI325" s="212">
        <f>IF(N325="nulová",J325,0)</f>
        <v>0</v>
      </c>
      <c r="BJ325" s="19" t="s">
        <v>23</v>
      </c>
      <c r="BK325" s="212">
        <f>ROUND(I325*H325,2)</f>
        <v>0</v>
      </c>
      <c r="BL325" s="19" t="s">
        <v>415</v>
      </c>
      <c r="BM325" s="19" t="s">
        <v>6582</v>
      </c>
    </row>
    <row r="326" spans="2:65" s="12" customFormat="1" x14ac:dyDescent="0.3">
      <c r="B326" s="213"/>
      <c r="C326" s="214"/>
      <c r="D326" s="215" t="s">
        <v>417</v>
      </c>
      <c r="E326" s="216" t="s">
        <v>36</v>
      </c>
      <c r="F326" s="217" t="s">
        <v>3324</v>
      </c>
      <c r="G326" s="214"/>
      <c r="H326" s="218" t="s">
        <v>36</v>
      </c>
      <c r="I326" s="219"/>
      <c r="J326" s="214"/>
      <c r="K326" s="214"/>
      <c r="L326" s="220"/>
      <c r="M326" s="221"/>
      <c r="N326" s="222"/>
      <c r="O326" s="222"/>
      <c r="P326" s="222"/>
      <c r="Q326" s="222"/>
      <c r="R326" s="222"/>
      <c r="S326" s="222"/>
      <c r="T326" s="223"/>
      <c r="AT326" s="224" t="s">
        <v>417</v>
      </c>
      <c r="AU326" s="224" t="s">
        <v>87</v>
      </c>
      <c r="AV326" s="12" t="s">
        <v>23</v>
      </c>
      <c r="AW326" s="12" t="s">
        <v>43</v>
      </c>
      <c r="AX326" s="12" t="s">
        <v>79</v>
      </c>
      <c r="AY326" s="224" t="s">
        <v>406</v>
      </c>
    </row>
    <row r="327" spans="2:65" s="13" customFormat="1" x14ac:dyDescent="0.3">
      <c r="B327" s="225"/>
      <c r="C327" s="226"/>
      <c r="D327" s="215" t="s">
        <v>417</v>
      </c>
      <c r="E327" s="227" t="s">
        <v>36</v>
      </c>
      <c r="F327" s="228" t="s">
        <v>3325</v>
      </c>
      <c r="G327" s="226"/>
      <c r="H327" s="229">
        <v>0.8</v>
      </c>
      <c r="I327" s="230"/>
      <c r="J327" s="226"/>
      <c r="K327" s="226"/>
      <c r="L327" s="231"/>
      <c r="M327" s="232"/>
      <c r="N327" s="233"/>
      <c r="O327" s="233"/>
      <c r="P327" s="233"/>
      <c r="Q327" s="233"/>
      <c r="R327" s="233"/>
      <c r="S327" s="233"/>
      <c r="T327" s="234"/>
      <c r="AT327" s="235" t="s">
        <v>417</v>
      </c>
      <c r="AU327" s="235" t="s">
        <v>87</v>
      </c>
      <c r="AV327" s="13" t="s">
        <v>87</v>
      </c>
      <c r="AW327" s="13" t="s">
        <v>43</v>
      </c>
      <c r="AX327" s="13" t="s">
        <v>79</v>
      </c>
      <c r="AY327" s="235" t="s">
        <v>406</v>
      </c>
    </row>
    <row r="328" spans="2:65" s="13" customFormat="1" x14ac:dyDescent="0.3">
      <c r="B328" s="225"/>
      <c r="C328" s="226"/>
      <c r="D328" s="215" t="s">
        <v>417</v>
      </c>
      <c r="E328" s="227" t="s">
        <v>36</v>
      </c>
      <c r="F328" s="228" t="s">
        <v>3326</v>
      </c>
      <c r="G328" s="226"/>
      <c r="H328" s="229">
        <v>0.8</v>
      </c>
      <c r="I328" s="230"/>
      <c r="J328" s="226"/>
      <c r="K328" s="226"/>
      <c r="L328" s="231"/>
      <c r="M328" s="232"/>
      <c r="N328" s="233"/>
      <c r="O328" s="233"/>
      <c r="P328" s="233"/>
      <c r="Q328" s="233"/>
      <c r="R328" s="233"/>
      <c r="S328" s="233"/>
      <c r="T328" s="234"/>
      <c r="AT328" s="235" t="s">
        <v>417</v>
      </c>
      <c r="AU328" s="235" t="s">
        <v>87</v>
      </c>
      <c r="AV328" s="13" t="s">
        <v>87</v>
      </c>
      <c r="AW328" s="13" t="s">
        <v>43</v>
      </c>
      <c r="AX328" s="13" t="s">
        <v>79</v>
      </c>
      <c r="AY328" s="235" t="s">
        <v>406</v>
      </c>
    </row>
    <row r="329" spans="2:65" s="14" customFormat="1" x14ac:dyDescent="0.3">
      <c r="B329" s="236"/>
      <c r="C329" s="237"/>
      <c r="D329" s="247" t="s">
        <v>417</v>
      </c>
      <c r="E329" s="248" t="s">
        <v>36</v>
      </c>
      <c r="F329" s="249" t="s">
        <v>421</v>
      </c>
      <c r="G329" s="237"/>
      <c r="H329" s="250">
        <v>1.6</v>
      </c>
      <c r="I329" s="241"/>
      <c r="J329" s="237"/>
      <c r="K329" s="237"/>
      <c r="L329" s="242"/>
      <c r="M329" s="243"/>
      <c r="N329" s="244"/>
      <c r="O329" s="244"/>
      <c r="P329" s="244"/>
      <c r="Q329" s="244"/>
      <c r="R329" s="244"/>
      <c r="S329" s="244"/>
      <c r="T329" s="245"/>
      <c r="AT329" s="246" t="s">
        <v>417</v>
      </c>
      <c r="AU329" s="246" t="s">
        <v>87</v>
      </c>
      <c r="AV329" s="14" t="s">
        <v>415</v>
      </c>
      <c r="AW329" s="14" t="s">
        <v>43</v>
      </c>
      <c r="AX329" s="14" t="s">
        <v>23</v>
      </c>
      <c r="AY329" s="246" t="s">
        <v>406</v>
      </c>
    </row>
    <row r="330" spans="2:65" s="1" customFormat="1" ht="22.5" customHeight="1" x14ac:dyDescent="0.3">
      <c r="B330" s="37"/>
      <c r="C330" s="201" t="s">
        <v>743</v>
      </c>
      <c r="D330" s="201" t="s">
        <v>410</v>
      </c>
      <c r="E330" s="202" t="s">
        <v>1121</v>
      </c>
      <c r="F330" s="203" t="s">
        <v>1122</v>
      </c>
      <c r="G330" s="204" t="s">
        <v>413</v>
      </c>
      <c r="H330" s="205">
        <v>1.6</v>
      </c>
      <c r="I330" s="206"/>
      <c r="J330" s="207">
        <f>ROUND(I330*H330,2)</f>
        <v>0</v>
      </c>
      <c r="K330" s="203" t="s">
        <v>414</v>
      </c>
      <c r="L330" s="57"/>
      <c r="M330" s="208" t="s">
        <v>36</v>
      </c>
      <c r="N330" s="209" t="s">
        <v>50</v>
      </c>
      <c r="O330" s="38"/>
      <c r="P330" s="210">
        <f>O330*H330</f>
        <v>0</v>
      </c>
      <c r="Q330" s="210">
        <v>0</v>
      </c>
      <c r="R330" s="210">
        <f>Q330*H330</f>
        <v>0</v>
      </c>
      <c r="S330" s="210">
        <v>0</v>
      </c>
      <c r="T330" s="211">
        <f>S330*H330</f>
        <v>0</v>
      </c>
      <c r="AR330" s="19" t="s">
        <v>415</v>
      </c>
      <c r="AT330" s="19" t="s">
        <v>410</v>
      </c>
      <c r="AU330" s="19" t="s">
        <v>87</v>
      </c>
      <c r="AY330" s="19" t="s">
        <v>406</v>
      </c>
      <c r="BE330" s="212">
        <f>IF(N330="základní",J330,0)</f>
        <v>0</v>
      </c>
      <c r="BF330" s="212">
        <f>IF(N330="snížená",J330,0)</f>
        <v>0</v>
      </c>
      <c r="BG330" s="212">
        <f>IF(N330="zákl. přenesená",J330,0)</f>
        <v>0</v>
      </c>
      <c r="BH330" s="212">
        <f>IF(N330="sníž. přenesená",J330,0)</f>
        <v>0</v>
      </c>
      <c r="BI330" s="212">
        <f>IF(N330="nulová",J330,0)</f>
        <v>0</v>
      </c>
      <c r="BJ330" s="19" t="s">
        <v>23</v>
      </c>
      <c r="BK330" s="212">
        <f>ROUND(I330*H330,2)</f>
        <v>0</v>
      </c>
      <c r="BL330" s="19" t="s">
        <v>415</v>
      </c>
      <c r="BM330" s="19" t="s">
        <v>6583</v>
      </c>
    </row>
    <row r="331" spans="2:65" s="1" customFormat="1" ht="22.5" customHeight="1" x14ac:dyDescent="0.3">
      <c r="B331" s="37"/>
      <c r="C331" s="201" t="s">
        <v>748</v>
      </c>
      <c r="D331" s="201" t="s">
        <v>410</v>
      </c>
      <c r="E331" s="202" t="s">
        <v>3328</v>
      </c>
      <c r="F331" s="203" t="s">
        <v>3329</v>
      </c>
      <c r="G331" s="204" t="s">
        <v>466</v>
      </c>
      <c r="H331" s="205">
        <v>5.335</v>
      </c>
      <c r="I331" s="206"/>
      <c r="J331" s="207">
        <f>ROUND(I331*H331,2)</f>
        <v>0</v>
      </c>
      <c r="K331" s="203" t="s">
        <v>36</v>
      </c>
      <c r="L331" s="57"/>
      <c r="M331" s="208" t="s">
        <v>36</v>
      </c>
      <c r="N331" s="209" t="s">
        <v>50</v>
      </c>
      <c r="O331" s="38"/>
      <c r="P331" s="210">
        <f>O331*H331</f>
        <v>0</v>
      </c>
      <c r="Q331" s="210">
        <v>0</v>
      </c>
      <c r="R331" s="210">
        <f>Q331*H331</f>
        <v>0</v>
      </c>
      <c r="S331" s="210">
        <v>0</v>
      </c>
      <c r="T331" s="211">
        <f>S331*H331</f>
        <v>0</v>
      </c>
      <c r="AR331" s="19" t="s">
        <v>415</v>
      </c>
      <c r="AT331" s="19" t="s">
        <v>410</v>
      </c>
      <c r="AU331" s="19" t="s">
        <v>87</v>
      </c>
      <c r="AY331" s="19" t="s">
        <v>406</v>
      </c>
      <c r="BE331" s="212">
        <f>IF(N331="základní",J331,0)</f>
        <v>0</v>
      </c>
      <c r="BF331" s="212">
        <f>IF(N331="snížená",J331,0)</f>
        <v>0</v>
      </c>
      <c r="BG331" s="212">
        <f>IF(N331="zákl. přenesená",J331,0)</f>
        <v>0</v>
      </c>
      <c r="BH331" s="212">
        <f>IF(N331="sníž. přenesená",J331,0)</f>
        <v>0</v>
      </c>
      <c r="BI331" s="212">
        <f>IF(N331="nulová",J331,0)</f>
        <v>0</v>
      </c>
      <c r="BJ331" s="19" t="s">
        <v>23</v>
      </c>
      <c r="BK331" s="212">
        <f>ROUND(I331*H331,2)</f>
        <v>0</v>
      </c>
      <c r="BL331" s="19" t="s">
        <v>415</v>
      </c>
      <c r="BM331" s="19" t="s">
        <v>6584</v>
      </c>
    </row>
    <row r="332" spans="2:65" s="13" customFormat="1" x14ac:dyDescent="0.3">
      <c r="B332" s="225"/>
      <c r="C332" s="226"/>
      <c r="D332" s="247" t="s">
        <v>417</v>
      </c>
      <c r="E332" s="251" t="s">
        <v>36</v>
      </c>
      <c r="F332" s="252" t="s">
        <v>3321</v>
      </c>
      <c r="G332" s="226"/>
      <c r="H332" s="253">
        <v>5.335</v>
      </c>
      <c r="I332" s="230"/>
      <c r="J332" s="226"/>
      <c r="K332" s="226"/>
      <c r="L332" s="231"/>
      <c r="M332" s="232"/>
      <c r="N332" s="233"/>
      <c r="O332" s="233"/>
      <c r="P332" s="233"/>
      <c r="Q332" s="233"/>
      <c r="R332" s="233"/>
      <c r="S332" s="233"/>
      <c r="T332" s="234"/>
      <c r="AT332" s="235" t="s">
        <v>417</v>
      </c>
      <c r="AU332" s="235" t="s">
        <v>87</v>
      </c>
      <c r="AV332" s="13" t="s">
        <v>87</v>
      </c>
      <c r="AW332" s="13" t="s">
        <v>43</v>
      </c>
      <c r="AX332" s="13" t="s">
        <v>23</v>
      </c>
      <c r="AY332" s="235" t="s">
        <v>406</v>
      </c>
    </row>
    <row r="333" spans="2:65" s="1" customFormat="1" ht="22.5" customHeight="1" x14ac:dyDescent="0.3">
      <c r="B333" s="37"/>
      <c r="C333" s="201" t="s">
        <v>755</v>
      </c>
      <c r="D333" s="201" t="s">
        <v>410</v>
      </c>
      <c r="E333" s="202" t="s">
        <v>2196</v>
      </c>
      <c r="F333" s="203" t="s">
        <v>2197</v>
      </c>
      <c r="G333" s="204" t="s">
        <v>466</v>
      </c>
      <c r="H333" s="205">
        <v>5.335</v>
      </c>
      <c r="I333" s="206"/>
      <c r="J333" s="207">
        <f>ROUND(I333*H333,2)</f>
        <v>0</v>
      </c>
      <c r="K333" s="203" t="s">
        <v>36</v>
      </c>
      <c r="L333" s="57"/>
      <c r="M333" s="208" t="s">
        <v>36</v>
      </c>
      <c r="N333" s="209" t="s">
        <v>50</v>
      </c>
      <c r="O333" s="38"/>
      <c r="P333" s="210">
        <f>O333*H333</f>
        <v>0</v>
      </c>
      <c r="Q333" s="210">
        <v>7.1000000000000002E-4</v>
      </c>
      <c r="R333" s="210">
        <f>Q333*H333</f>
        <v>3.7878500000000002E-3</v>
      </c>
      <c r="S333" s="210">
        <v>0</v>
      </c>
      <c r="T333" s="211">
        <f>S333*H333</f>
        <v>0</v>
      </c>
      <c r="AR333" s="19" t="s">
        <v>415</v>
      </c>
      <c r="AT333" s="19" t="s">
        <v>410</v>
      </c>
      <c r="AU333" s="19" t="s">
        <v>87</v>
      </c>
      <c r="AY333" s="19" t="s">
        <v>406</v>
      </c>
      <c r="BE333" s="212">
        <f>IF(N333="základní",J333,0)</f>
        <v>0</v>
      </c>
      <c r="BF333" s="212">
        <f>IF(N333="snížená",J333,0)</f>
        <v>0</v>
      </c>
      <c r="BG333" s="212">
        <f>IF(N333="zákl. přenesená",J333,0)</f>
        <v>0</v>
      </c>
      <c r="BH333" s="212">
        <f>IF(N333="sníž. přenesená",J333,0)</f>
        <v>0</v>
      </c>
      <c r="BI333" s="212">
        <f>IF(N333="nulová",J333,0)</f>
        <v>0</v>
      </c>
      <c r="BJ333" s="19" t="s">
        <v>23</v>
      </c>
      <c r="BK333" s="212">
        <f>ROUND(I333*H333,2)</f>
        <v>0</v>
      </c>
      <c r="BL333" s="19" t="s">
        <v>415</v>
      </c>
      <c r="BM333" s="19" t="s">
        <v>6585</v>
      </c>
    </row>
    <row r="334" spans="2:65" s="13" customFormat="1" x14ac:dyDescent="0.3">
      <c r="B334" s="225"/>
      <c r="C334" s="226"/>
      <c r="D334" s="247" t="s">
        <v>417</v>
      </c>
      <c r="E334" s="251" t="s">
        <v>36</v>
      </c>
      <c r="F334" s="252" t="s">
        <v>3061</v>
      </c>
      <c r="G334" s="226"/>
      <c r="H334" s="253">
        <v>5.335</v>
      </c>
      <c r="I334" s="230"/>
      <c r="J334" s="226"/>
      <c r="K334" s="226"/>
      <c r="L334" s="231"/>
      <c r="M334" s="232"/>
      <c r="N334" s="233"/>
      <c r="O334" s="233"/>
      <c r="P334" s="233"/>
      <c r="Q334" s="233"/>
      <c r="R334" s="233"/>
      <c r="S334" s="233"/>
      <c r="T334" s="234"/>
      <c r="AT334" s="235" t="s">
        <v>417</v>
      </c>
      <c r="AU334" s="235" t="s">
        <v>87</v>
      </c>
      <c r="AV334" s="13" t="s">
        <v>87</v>
      </c>
      <c r="AW334" s="13" t="s">
        <v>43</v>
      </c>
      <c r="AX334" s="13" t="s">
        <v>23</v>
      </c>
      <c r="AY334" s="235" t="s">
        <v>406</v>
      </c>
    </row>
    <row r="335" spans="2:65" s="1" customFormat="1" ht="22.5" customHeight="1" x14ac:dyDescent="0.3">
      <c r="B335" s="37"/>
      <c r="C335" s="201" t="s">
        <v>775</v>
      </c>
      <c r="D335" s="201" t="s">
        <v>410</v>
      </c>
      <c r="E335" s="202" t="s">
        <v>3332</v>
      </c>
      <c r="F335" s="203" t="s">
        <v>3333</v>
      </c>
      <c r="G335" s="204" t="s">
        <v>466</v>
      </c>
      <c r="H335" s="205">
        <v>5.335</v>
      </c>
      <c r="I335" s="206"/>
      <c r="J335" s="207">
        <f>ROUND(I335*H335,2)</f>
        <v>0</v>
      </c>
      <c r="K335" s="203" t="s">
        <v>36</v>
      </c>
      <c r="L335" s="57"/>
      <c r="M335" s="208" t="s">
        <v>36</v>
      </c>
      <c r="N335" s="209" t="s">
        <v>50</v>
      </c>
      <c r="O335" s="38"/>
      <c r="P335" s="210">
        <f>O335*H335</f>
        <v>0</v>
      </c>
      <c r="Q335" s="210">
        <v>0</v>
      </c>
      <c r="R335" s="210">
        <f>Q335*H335</f>
        <v>0</v>
      </c>
      <c r="S335" s="210">
        <v>0</v>
      </c>
      <c r="T335" s="211">
        <f>S335*H335</f>
        <v>0</v>
      </c>
      <c r="AR335" s="19" t="s">
        <v>415</v>
      </c>
      <c r="AT335" s="19" t="s">
        <v>410</v>
      </c>
      <c r="AU335" s="19" t="s">
        <v>87</v>
      </c>
      <c r="AY335" s="19" t="s">
        <v>406</v>
      </c>
      <c r="BE335" s="212">
        <f>IF(N335="základní",J335,0)</f>
        <v>0</v>
      </c>
      <c r="BF335" s="212">
        <f>IF(N335="snížená",J335,0)</f>
        <v>0</v>
      </c>
      <c r="BG335" s="212">
        <f>IF(N335="zákl. přenesená",J335,0)</f>
        <v>0</v>
      </c>
      <c r="BH335" s="212">
        <f>IF(N335="sníž. přenesená",J335,0)</f>
        <v>0</v>
      </c>
      <c r="BI335" s="212">
        <f>IF(N335="nulová",J335,0)</f>
        <v>0</v>
      </c>
      <c r="BJ335" s="19" t="s">
        <v>23</v>
      </c>
      <c r="BK335" s="212">
        <f>ROUND(I335*H335,2)</f>
        <v>0</v>
      </c>
      <c r="BL335" s="19" t="s">
        <v>415</v>
      </c>
      <c r="BM335" s="19" t="s">
        <v>6586</v>
      </c>
    </row>
    <row r="336" spans="2:65" s="13" customFormat="1" x14ac:dyDescent="0.3">
      <c r="B336" s="225"/>
      <c r="C336" s="226"/>
      <c r="D336" s="247" t="s">
        <v>417</v>
      </c>
      <c r="E336" s="251" t="s">
        <v>36</v>
      </c>
      <c r="F336" s="252" t="s">
        <v>3321</v>
      </c>
      <c r="G336" s="226"/>
      <c r="H336" s="253">
        <v>5.335</v>
      </c>
      <c r="I336" s="230"/>
      <c r="J336" s="226"/>
      <c r="K336" s="226"/>
      <c r="L336" s="231"/>
      <c r="M336" s="232"/>
      <c r="N336" s="233"/>
      <c r="O336" s="233"/>
      <c r="P336" s="233"/>
      <c r="Q336" s="233"/>
      <c r="R336" s="233"/>
      <c r="S336" s="233"/>
      <c r="T336" s="234"/>
      <c r="AT336" s="235" t="s">
        <v>417</v>
      </c>
      <c r="AU336" s="235" t="s">
        <v>87</v>
      </c>
      <c r="AV336" s="13" t="s">
        <v>87</v>
      </c>
      <c r="AW336" s="13" t="s">
        <v>43</v>
      </c>
      <c r="AX336" s="13" t="s">
        <v>23</v>
      </c>
      <c r="AY336" s="235" t="s">
        <v>406</v>
      </c>
    </row>
    <row r="337" spans="2:65" s="1" customFormat="1" ht="22.5" customHeight="1" x14ac:dyDescent="0.3">
      <c r="B337" s="37"/>
      <c r="C337" s="201" t="s">
        <v>778</v>
      </c>
      <c r="D337" s="201" t="s">
        <v>410</v>
      </c>
      <c r="E337" s="202" t="s">
        <v>2191</v>
      </c>
      <c r="F337" s="203" t="s">
        <v>2192</v>
      </c>
      <c r="G337" s="204" t="s">
        <v>466</v>
      </c>
      <c r="H337" s="205">
        <v>5.335</v>
      </c>
      <c r="I337" s="206"/>
      <c r="J337" s="207">
        <f>ROUND(I337*H337,2)</f>
        <v>0</v>
      </c>
      <c r="K337" s="203" t="s">
        <v>36</v>
      </c>
      <c r="L337" s="57"/>
      <c r="M337" s="208" t="s">
        <v>36</v>
      </c>
      <c r="N337" s="209" t="s">
        <v>50</v>
      </c>
      <c r="O337" s="38"/>
      <c r="P337" s="210">
        <f>O337*H337</f>
        <v>0</v>
      </c>
      <c r="Q337" s="210">
        <v>2.0200000000000001E-3</v>
      </c>
      <c r="R337" s="210">
        <f>Q337*H337</f>
        <v>1.07767E-2</v>
      </c>
      <c r="S337" s="210">
        <v>0</v>
      </c>
      <c r="T337" s="211">
        <f>S337*H337</f>
        <v>0</v>
      </c>
      <c r="AR337" s="19" t="s">
        <v>415</v>
      </c>
      <c r="AT337" s="19" t="s">
        <v>410</v>
      </c>
      <c r="AU337" s="19" t="s">
        <v>87</v>
      </c>
      <c r="AY337" s="19" t="s">
        <v>406</v>
      </c>
      <c r="BE337" s="212">
        <f>IF(N337="základní",J337,0)</f>
        <v>0</v>
      </c>
      <c r="BF337" s="212">
        <f>IF(N337="snížená",J337,0)</f>
        <v>0</v>
      </c>
      <c r="BG337" s="212">
        <f>IF(N337="zákl. přenesená",J337,0)</f>
        <v>0</v>
      </c>
      <c r="BH337" s="212">
        <f>IF(N337="sníž. přenesená",J337,0)</f>
        <v>0</v>
      </c>
      <c r="BI337" s="212">
        <f>IF(N337="nulová",J337,0)</f>
        <v>0</v>
      </c>
      <c r="BJ337" s="19" t="s">
        <v>23</v>
      </c>
      <c r="BK337" s="212">
        <f>ROUND(I337*H337,2)</f>
        <v>0</v>
      </c>
      <c r="BL337" s="19" t="s">
        <v>415</v>
      </c>
      <c r="BM337" s="19" t="s">
        <v>6587</v>
      </c>
    </row>
    <row r="338" spans="2:65" s="13" customFormat="1" x14ac:dyDescent="0.3">
      <c r="B338" s="225"/>
      <c r="C338" s="226"/>
      <c r="D338" s="247" t="s">
        <v>417</v>
      </c>
      <c r="E338" s="251" t="s">
        <v>36</v>
      </c>
      <c r="F338" s="252" t="s">
        <v>3061</v>
      </c>
      <c r="G338" s="226"/>
      <c r="H338" s="253">
        <v>5.335</v>
      </c>
      <c r="I338" s="230"/>
      <c r="J338" s="226"/>
      <c r="K338" s="226"/>
      <c r="L338" s="231"/>
      <c r="M338" s="232"/>
      <c r="N338" s="233"/>
      <c r="O338" s="233"/>
      <c r="P338" s="233"/>
      <c r="Q338" s="233"/>
      <c r="R338" s="233"/>
      <c r="S338" s="233"/>
      <c r="T338" s="234"/>
      <c r="AT338" s="235" t="s">
        <v>417</v>
      </c>
      <c r="AU338" s="235" t="s">
        <v>87</v>
      </c>
      <c r="AV338" s="13" t="s">
        <v>87</v>
      </c>
      <c r="AW338" s="13" t="s">
        <v>43</v>
      </c>
      <c r="AX338" s="13" t="s">
        <v>23</v>
      </c>
      <c r="AY338" s="235" t="s">
        <v>406</v>
      </c>
    </row>
    <row r="339" spans="2:65" s="1" customFormat="1" ht="31.5" customHeight="1" x14ac:dyDescent="0.3">
      <c r="B339" s="37"/>
      <c r="C339" s="201" t="s">
        <v>781</v>
      </c>
      <c r="D339" s="201" t="s">
        <v>410</v>
      </c>
      <c r="E339" s="202" t="s">
        <v>2178</v>
      </c>
      <c r="F339" s="203" t="s">
        <v>2179</v>
      </c>
      <c r="G339" s="204" t="s">
        <v>466</v>
      </c>
      <c r="H339" s="205">
        <v>5.335</v>
      </c>
      <c r="I339" s="206"/>
      <c r="J339" s="207">
        <f>ROUND(I339*H339,2)</f>
        <v>0</v>
      </c>
      <c r="K339" s="203" t="s">
        <v>414</v>
      </c>
      <c r="L339" s="57"/>
      <c r="M339" s="208" t="s">
        <v>36</v>
      </c>
      <c r="N339" s="209" t="s">
        <v>50</v>
      </c>
      <c r="O339" s="38"/>
      <c r="P339" s="210">
        <f>O339*H339</f>
        <v>0</v>
      </c>
      <c r="Q339" s="210">
        <v>0</v>
      </c>
      <c r="R339" s="210">
        <f>Q339*H339</f>
        <v>0</v>
      </c>
      <c r="S339" s="210">
        <v>0</v>
      </c>
      <c r="T339" s="211">
        <f>S339*H339</f>
        <v>0</v>
      </c>
      <c r="AR339" s="19" t="s">
        <v>415</v>
      </c>
      <c r="AT339" s="19" t="s">
        <v>410</v>
      </c>
      <c r="AU339" s="19" t="s">
        <v>87</v>
      </c>
      <c r="AY339" s="19" t="s">
        <v>406</v>
      </c>
      <c r="BE339" s="212">
        <f>IF(N339="základní",J339,0)</f>
        <v>0</v>
      </c>
      <c r="BF339" s="212">
        <f>IF(N339="snížená",J339,0)</f>
        <v>0</v>
      </c>
      <c r="BG339" s="212">
        <f>IF(N339="zákl. přenesená",J339,0)</f>
        <v>0</v>
      </c>
      <c r="BH339" s="212">
        <f>IF(N339="sníž. přenesená",J339,0)</f>
        <v>0</v>
      </c>
      <c r="BI339" s="212">
        <f>IF(N339="nulová",J339,0)</f>
        <v>0</v>
      </c>
      <c r="BJ339" s="19" t="s">
        <v>23</v>
      </c>
      <c r="BK339" s="212">
        <f>ROUND(I339*H339,2)</f>
        <v>0</v>
      </c>
      <c r="BL339" s="19" t="s">
        <v>415</v>
      </c>
      <c r="BM339" s="19" t="s">
        <v>6588</v>
      </c>
    </row>
    <row r="340" spans="2:65" s="13" customFormat="1" x14ac:dyDescent="0.3">
      <c r="B340" s="225"/>
      <c r="C340" s="226"/>
      <c r="D340" s="247" t="s">
        <v>417</v>
      </c>
      <c r="E340" s="251" t="s">
        <v>36</v>
      </c>
      <c r="F340" s="252" t="s">
        <v>3321</v>
      </c>
      <c r="G340" s="226"/>
      <c r="H340" s="253">
        <v>5.335</v>
      </c>
      <c r="I340" s="230"/>
      <c r="J340" s="226"/>
      <c r="K340" s="226"/>
      <c r="L340" s="231"/>
      <c r="M340" s="232"/>
      <c r="N340" s="233"/>
      <c r="O340" s="233"/>
      <c r="P340" s="233"/>
      <c r="Q340" s="233"/>
      <c r="R340" s="233"/>
      <c r="S340" s="233"/>
      <c r="T340" s="234"/>
      <c r="AT340" s="235" t="s">
        <v>417</v>
      </c>
      <c r="AU340" s="235" t="s">
        <v>87</v>
      </c>
      <c r="AV340" s="13" t="s">
        <v>87</v>
      </c>
      <c r="AW340" s="13" t="s">
        <v>43</v>
      </c>
      <c r="AX340" s="13" t="s">
        <v>23</v>
      </c>
      <c r="AY340" s="235" t="s">
        <v>406</v>
      </c>
    </row>
    <row r="341" spans="2:65" s="1" customFormat="1" ht="22.5" customHeight="1" x14ac:dyDescent="0.3">
      <c r="B341" s="37"/>
      <c r="C341" s="201" t="s">
        <v>784</v>
      </c>
      <c r="D341" s="201" t="s">
        <v>410</v>
      </c>
      <c r="E341" s="202" t="s">
        <v>2191</v>
      </c>
      <c r="F341" s="203" t="s">
        <v>2192</v>
      </c>
      <c r="G341" s="204" t="s">
        <v>466</v>
      </c>
      <c r="H341" s="205">
        <v>5.335</v>
      </c>
      <c r="I341" s="206"/>
      <c r="J341" s="207">
        <f>ROUND(I341*H341,2)</f>
        <v>0</v>
      </c>
      <c r="K341" s="203" t="s">
        <v>36</v>
      </c>
      <c r="L341" s="57"/>
      <c r="M341" s="208" t="s">
        <v>36</v>
      </c>
      <c r="N341" s="209" t="s">
        <v>50</v>
      </c>
      <c r="O341" s="38"/>
      <c r="P341" s="210">
        <f>O341*H341</f>
        <v>0</v>
      </c>
      <c r="Q341" s="210">
        <v>2.0200000000000001E-3</v>
      </c>
      <c r="R341" s="210">
        <f>Q341*H341</f>
        <v>1.07767E-2</v>
      </c>
      <c r="S341" s="210">
        <v>0</v>
      </c>
      <c r="T341" s="211">
        <f>S341*H341</f>
        <v>0</v>
      </c>
      <c r="AR341" s="19" t="s">
        <v>415</v>
      </c>
      <c r="AT341" s="19" t="s">
        <v>410</v>
      </c>
      <c r="AU341" s="19" t="s">
        <v>87</v>
      </c>
      <c r="AY341" s="19" t="s">
        <v>406</v>
      </c>
      <c r="BE341" s="212">
        <f>IF(N341="základní",J341,0)</f>
        <v>0</v>
      </c>
      <c r="BF341" s="212">
        <f>IF(N341="snížená",J341,0)</f>
        <v>0</v>
      </c>
      <c r="BG341" s="212">
        <f>IF(N341="zákl. přenesená",J341,0)</f>
        <v>0</v>
      </c>
      <c r="BH341" s="212">
        <f>IF(N341="sníž. přenesená",J341,0)</f>
        <v>0</v>
      </c>
      <c r="BI341" s="212">
        <f>IF(N341="nulová",J341,0)</f>
        <v>0</v>
      </c>
      <c r="BJ341" s="19" t="s">
        <v>23</v>
      </c>
      <c r="BK341" s="212">
        <f>ROUND(I341*H341,2)</f>
        <v>0</v>
      </c>
      <c r="BL341" s="19" t="s">
        <v>415</v>
      </c>
      <c r="BM341" s="19" t="s">
        <v>6589</v>
      </c>
    </row>
    <row r="342" spans="2:65" s="13" customFormat="1" x14ac:dyDescent="0.3">
      <c r="B342" s="225"/>
      <c r="C342" s="226"/>
      <c r="D342" s="247" t="s">
        <v>417</v>
      </c>
      <c r="E342" s="251" t="s">
        <v>36</v>
      </c>
      <c r="F342" s="252" t="s">
        <v>3061</v>
      </c>
      <c r="G342" s="226"/>
      <c r="H342" s="253">
        <v>5.335</v>
      </c>
      <c r="I342" s="230"/>
      <c r="J342" s="226"/>
      <c r="K342" s="226"/>
      <c r="L342" s="231"/>
      <c r="M342" s="232"/>
      <c r="N342" s="233"/>
      <c r="O342" s="233"/>
      <c r="P342" s="233"/>
      <c r="Q342" s="233"/>
      <c r="R342" s="233"/>
      <c r="S342" s="233"/>
      <c r="T342" s="234"/>
      <c r="AT342" s="235" t="s">
        <v>417</v>
      </c>
      <c r="AU342" s="235" t="s">
        <v>87</v>
      </c>
      <c r="AV342" s="13" t="s">
        <v>87</v>
      </c>
      <c r="AW342" s="13" t="s">
        <v>43</v>
      </c>
      <c r="AX342" s="13" t="s">
        <v>23</v>
      </c>
      <c r="AY342" s="235" t="s">
        <v>406</v>
      </c>
    </row>
    <row r="343" spans="2:65" s="1" customFormat="1" ht="31.5" customHeight="1" x14ac:dyDescent="0.3">
      <c r="B343" s="37"/>
      <c r="C343" s="201" t="s">
        <v>787</v>
      </c>
      <c r="D343" s="201" t="s">
        <v>410</v>
      </c>
      <c r="E343" s="202" t="s">
        <v>6590</v>
      </c>
      <c r="F343" s="203" t="s">
        <v>6591</v>
      </c>
      <c r="G343" s="204" t="s">
        <v>596</v>
      </c>
      <c r="H343" s="205">
        <v>9.6</v>
      </c>
      <c r="I343" s="206"/>
      <c r="J343" s="207">
        <f>ROUND(I343*H343,2)</f>
        <v>0</v>
      </c>
      <c r="K343" s="203" t="s">
        <v>36</v>
      </c>
      <c r="L343" s="57"/>
      <c r="M343" s="208" t="s">
        <v>36</v>
      </c>
      <c r="N343" s="209" t="s">
        <v>50</v>
      </c>
      <c r="O343" s="38"/>
      <c r="P343" s="210">
        <f>O343*H343</f>
        <v>0</v>
      </c>
      <c r="Q343" s="210">
        <v>4.0000000000000001E-3</v>
      </c>
      <c r="R343" s="210">
        <f>Q343*H343</f>
        <v>3.8399999999999997E-2</v>
      </c>
      <c r="S343" s="210">
        <v>0</v>
      </c>
      <c r="T343" s="211">
        <f>S343*H343</f>
        <v>0</v>
      </c>
      <c r="AR343" s="19" t="s">
        <v>415</v>
      </c>
      <c r="AT343" s="19" t="s">
        <v>410</v>
      </c>
      <c r="AU343" s="19" t="s">
        <v>87</v>
      </c>
      <c r="AY343" s="19" t="s">
        <v>406</v>
      </c>
      <c r="BE343" s="212">
        <f>IF(N343="základní",J343,0)</f>
        <v>0</v>
      </c>
      <c r="BF343" s="212">
        <f>IF(N343="snížená",J343,0)</f>
        <v>0</v>
      </c>
      <c r="BG343" s="212">
        <f>IF(N343="zákl. přenesená",J343,0)</f>
        <v>0</v>
      </c>
      <c r="BH343" s="212">
        <f>IF(N343="sníž. přenesená",J343,0)</f>
        <v>0</v>
      </c>
      <c r="BI343" s="212">
        <f>IF(N343="nulová",J343,0)</f>
        <v>0</v>
      </c>
      <c r="BJ343" s="19" t="s">
        <v>23</v>
      </c>
      <c r="BK343" s="212">
        <f>ROUND(I343*H343,2)</f>
        <v>0</v>
      </c>
      <c r="BL343" s="19" t="s">
        <v>415</v>
      </c>
      <c r="BM343" s="19" t="s">
        <v>6592</v>
      </c>
    </row>
    <row r="344" spans="2:65" s="13" customFormat="1" x14ac:dyDescent="0.3">
      <c r="B344" s="225"/>
      <c r="C344" s="226"/>
      <c r="D344" s="215" t="s">
        <v>417</v>
      </c>
      <c r="E344" s="227" t="s">
        <v>36</v>
      </c>
      <c r="F344" s="228" t="s">
        <v>6593</v>
      </c>
      <c r="G344" s="226"/>
      <c r="H344" s="229">
        <v>9.6</v>
      </c>
      <c r="I344" s="230"/>
      <c r="J344" s="226"/>
      <c r="K344" s="226"/>
      <c r="L344" s="231"/>
      <c r="M344" s="232"/>
      <c r="N344" s="233"/>
      <c r="O344" s="233"/>
      <c r="P344" s="233"/>
      <c r="Q344" s="233"/>
      <c r="R344" s="233"/>
      <c r="S344" s="233"/>
      <c r="T344" s="234"/>
      <c r="AT344" s="235" t="s">
        <v>417</v>
      </c>
      <c r="AU344" s="235" t="s">
        <v>87</v>
      </c>
      <c r="AV344" s="13" t="s">
        <v>87</v>
      </c>
      <c r="AW344" s="13" t="s">
        <v>43</v>
      </c>
      <c r="AX344" s="13" t="s">
        <v>23</v>
      </c>
      <c r="AY344" s="235" t="s">
        <v>406</v>
      </c>
    </row>
    <row r="345" spans="2:65" s="11" customFormat="1" ht="29.85" customHeight="1" x14ac:dyDescent="0.3">
      <c r="B345" s="182"/>
      <c r="C345" s="183"/>
      <c r="D345" s="198" t="s">
        <v>78</v>
      </c>
      <c r="E345" s="199" t="s">
        <v>457</v>
      </c>
      <c r="F345" s="199" t="s">
        <v>2244</v>
      </c>
      <c r="G345" s="183"/>
      <c r="H345" s="183"/>
      <c r="I345" s="186"/>
      <c r="J345" s="200">
        <f>BK345</f>
        <v>0</v>
      </c>
      <c r="K345" s="183"/>
      <c r="L345" s="188"/>
      <c r="M345" s="189"/>
      <c r="N345" s="190"/>
      <c r="O345" s="190"/>
      <c r="P345" s="191">
        <f>SUM(P346:P471)</f>
        <v>0</v>
      </c>
      <c r="Q345" s="190"/>
      <c r="R345" s="191">
        <f>SUM(R346:R471)</f>
        <v>7.2782584999999997</v>
      </c>
      <c r="S345" s="190"/>
      <c r="T345" s="192">
        <f>SUM(T346:T471)</f>
        <v>4.2499999999999996E-2</v>
      </c>
      <c r="AR345" s="193" t="s">
        <v>23</v>
      </c>
      <c r="AT345" s="194" t="s">
        <v>78</v>
      </c>
      <c r="AU345" s="194" t="s">
        <v>23</v>
      </c>
      <c r="AY345" s="193" t="s">
        <v>406</v>
      </c>
      <c r="BK345" s="195">
        <f>SUM(BK346:BK471)</f>
        <v>0</v>
      </c>
    </row>
    <row r="346" spans="2:65" s="1" customFormat="1" ht="22.5" customHeight="1" x14ac:dyDescent="0.3">
      <c r="B346" s="37"/>
      <c r="C346" s="201" t="s">
        <v>795</v>
      </c>
      <c r="D346" s="201" t="s">
        <v>410</v>
      </c>
      <c r="E346" s="202" t="s">
        <v>2246</v>
      </c>
      <c r="F346" s="203" t="s">
        <v>2247</v>
      </c>
      <c r="G346" s="204" t="s">
        <v>36</v>
      </c>
      <c r="H346" s="205">
        <v>0</v>
      </c>
      <c r="I346" s="206"/>
      <c r="J346" s="207">
        <f>ROUND(I346*H346,2)</f>
        <v>0</v>
      </c>
      <c r="K346" s="203" t="s">
        <v>36</v>
      </c>
      <c r="L346" s="57"/>
      <c r="M346" s="208" t="s">
        <v>36</v>
      </c>
      <c r="N346" s="209" t="s">
        <v>50</v>
      </c>
      <c r="O346" s="38"/>
      <c r="P346" s="210">
        <f>O346*H346</f>
        <v>0</v>
      </c>
      <c r="Q346" s="210">
        <v>0</v>
      </c>
      <c r="R346" s="210">
        <f>Q346*H346</f>
        <v>0</v>
      </c>
      <c r="S346" s="210">
        <v>0</v>
      </c>
      <c r="T346" s="211">
        <f>S346*H346</f>
        <v>0</v>
      </c>
      <c r="AR346" s="19" t="s">
        <v>415</v>
      </c>
      <c r="AT346" s="19" t="s">
        <v>410</v>
      </c>
      <c r="AU346" s="19" t="s">
        <v>87</v>
      </c>
      <c r="AY346" s="19" t="s">
        <v>406</v>
      </c>
      <c r="BE346" s="212">
        <f>IF(N346="základní",J346,0)</f>
        <v>0</v>
      </c>
      <c r="BF346" s="212">
        <f>IF(N346="snížená",J346,0)</f>
        <v>0</v>
      </c>
      <c r="BG346" s="212">
        <f>IF(N346="zákl. přenesená",J346,0)</f>
        <v>0</v>
      </c>
      <c r="BH346" s="212">
        <f>IF(N346="sníž. přenesená",J346,0)</f>
        <v>0</v>
      </c>
      <c r="BI346" s="212">
        <f>IF(N346="nulová",J346,0)</f>
        <v>0</v>
      </c>
      <c r="BJ346" s="19" t="s">
        <v>23</v>
      </c>
      <c r="BK346" s="212">
        <f>ROUND(I346*H346,2)</f>
        <v>0</v>
      </c>
      <c r="BL346" s="19" t="s">
        <v>415</v>
      </c>
      <c r="BM346" s="19" t="s">
        <v>6594</v>
      </c>
    </row>
    <row r="347" spans="2:65" s="1" customFormat="1" ht="22.5" customHeight="1" x14ac:dyDescent="0.3">
      <c r="B347" s="37"/>
      <c r="C347" s="201" t="s">
        <v>799</v>
      </c>
      <c r="D347" s="201" t="s">
        <v>410</v>
      </c>
      <c r="E347" s="202" t="s">
        <v>2250</v>
      </c>
      <c r="F347" s="203" t="s">
        <v>6595</v>
      </c>
      <c r="G347" s="204" t="s">
        <v>36</v>
      </c>
      <c r="H347" s="205">
        <v>0</v>
      </c>
      <c r="I347" s="206"/>
      <c r="J347" s="207">
        <f>ROUND(I347*H347,2)</f>
        <v>0</v>
      </c>
      <c r="K347" s="203" t="s">
        <v>36</v>
      </c>
      <c r="L347" s="57"/>
      <c r="M347" s="208" t="s">
        <v>36</v>
      </c>
      <c r="N347" s="209" t="s">
        <v>50</v>
      </c>
      <c r="O347" s="38"/>
      <c r="P347" s="210">
        <f>O347*H347</f>
        <v>0</v>
      </c>
      <c r="Q347" s="210">
        <v>0</v>
      </c>
      <c r="R347" s="210">
        <f>Q347*H347</f>
        <v>0</v>
      </c>
      <c r="S347" s="210">
        <v>0</v>
      </c>
      <c r="T347" s="211">
        <f>S347*H347</f>
        <v>0</v>
      </c>
      <c r="AR347" s="19" t="s">
        <v>415</v>
      </c>
      <c r="AT347" s="19" t="s">
        <v>410</v>
      </c>
      <c r="AU347" s="19" t="s">
        <v>87</v>
      </c>
      <c r="AY347" s="19" t="s">
        <v>406</v>
      </c>
      <c r="BE347" s="212">
        <f>IF(N347="základní",J347,0)</f>
        <v>0</v>
      </c>
      <c r="BF347" s="212">
        <f>IF(N347="snížená",J347,0)</f>
        <v>0</v>
      </c>
      <c r="BG347" s="212">
        <f>IF(N347="zákl. přenesená",J347,0)</f>
        <v>0</v>
      </c>
      <c r="BH347" s="212">
        <f>IF(N347="sníž. přenesená",J347,0)</f>
        <v>0</v>
      </c>
      <c r="BI347" s="212">
        <f>IF(N347="nulová",J347,0)</f>
        <v>0</v>
      </c>
      <c r="BJ347" s="19" t="s">
        <v>23</v>
      </c>
      <c r="BK347" s="212">
        <f>ROUND(I347*H347,2)</f>
        <v>0</v>
      </c>
      <c r="BL347" s="19" t="s">
        <v>415</v>
      </c>
      <c r="BM347" s="19" t="s">
        <v>6596</v>
      </c>
    </row>
    <row r="348" spans="2:65" s="1" customFormat="1" ht="22.5" customHeight="1" x14ac:dyDescent="0.3">
      <c r="B348" s="37"/>
      <c r="C348" s="201" t="s">
        <v>804</v>
      </c>
      <c r="D348" s="201" t="s">
        <v>410</v>
      </c>
      <c r="E348" s="202" t="s">
        <v>2939</v>
      </c>
      <c r="F348" s="203" t="s">
        <v>6597</v>
      </c>
      <c r="G348" s="204" t="s">
        <v>36</v>
      </c>
      <c r="H348" s="205">
        <v>0</v>
      </c>
      <c r="I348" s="206"/>
      <c r="J348" s="207">
        <f>ROUND(I348*H348,2)</f>
        <v>0</v>
      </c>
      <c r="K348" s="203" t="s">
        <v>36</v>
      </c>
      <c r="L348" s="57"/>
      <c r="M348" s="208" t="s">
        <v>36</v>
      </c>
      <c r="N348" s="209" t="s">
        <v>50</v>
      </c>
      <c r="O348" s="38"/>
      <c r="P348" s="210">
        <f>O348*H348</f>
        <v>0</v>
      </c>
      <c r="Q348" s="210">
        <v>0</v>
      </c>
      <c r="R348" s="210">
        <f>Q348*H348</f>
        <v>0</v>
      </c>
      <c r="S348" s="210">
        <v>0</v>
      </c>
      <c r="T348" s="211">
        <f>S348*H348</f>
        <v>0</v>
      </c>
      <c r="AR348" s="19" t="s">
        <v>415</v>
      </c>
      <c r="AT348" s="19" t="s">
        <v>410</v>
      </c>
      <c r="AU348" s="19" t="s">
        <v>87</v>
      </c>
      <c r="AY348" s="19" t="s">
        <v>406</v>
      </c>
      <c r="BE348" s="212">
        <f>IF(N348="základní",J348,0)</f>
        <v>0</v>
      </c>
      <c r="BF348" s="212">
        <f>IF(N348="snížená",J348,0)</f>
        <v>0</v>
      </c>
      <c r="BG348" s="212">
        <f>IF(N348="zákl. přenesená",J348,0)</f>
        <v>0</v>
      </c>
      <c r="BH348" s="212">
        <f>IF(N348="sníž. přenesená",J348,0)</f>
        <v>0</v>
      </c>
      <c r="BI348" s="212">
        <f>IF(N348="nulová",J348,0)</f>
        <v>0</v>
      </c>
      <c r="BJ348" s="19" t="s">
        <v>23</v>
      </c>
      <c r="BK348" s="212">
        <f>ROUND(I348*H348,2)</f>
        <v>0</v>
      </c>
      <c r="BL348" s="19" t="s">
        <v>415</v>
      </c>
      <c r="BM348" s="19" t="s">
        <v>6598</v>
      </c>
    </row>
    <row r="349" spans="2:65" s="1" customFormat="1" ht="31.5" customHeight="1" x14ac:dyDescent="0.3">
      <c r="B349" s="37"/>
      <c r="C349" s="201" t="s">
        <v>809</v>
      </c>
      <c r="D349" s="201" t="s">
        <v>410</v>
      </c>
      <c r="E349" s="202" t="s">
        <v>6599</v>
      </c>
      <c r="F349" s="203" t="s">
        <v>2940</v>
      </c>
      <c r="G349" s="204" t="s">
        <v>36</v>
      </c>
      <c r="H349" s="205">
        <v>0</v>
      </c>
      <c r="I349" s="206"/>
      <c r="J349" s="207">
        <f>ROUND(I349*H349,2)</f>
        <v>0</v>
      </c>
      <c r="K349" s="203" t="s">
        <v>36</v>
      </c>
      <c r="L349" s="57"/>
      <c r="M349" s="208" t="s">
        <v>36</v>
      </c>
      <c r="N349" s="209" t="s">
        <v>50</v>
      </c>
      <c r="O349" s="38"/>
      <c r="P349" s="210">
        <f>O349*H349</f>
        <v>0</v>
      </c>
      <c r="Q349" s="210">
        <v>0</v>
      </c>
      <c r="R349" s="210">
        <f>Q349*H349</f>
        <v>0</v>
      </c>
      <c r="S349" s="210">
        <v>0</v>
      </c>
      <c r="T349" s="211">
        <f>S349*H349</f>
        <v>0</v>
      </c>
      <c r="AR349" s="19" t="s">
        <v>415</v>
      </c>
      <c r="AT349" s="19" t="s">
        <v>410</v>
      </c>
      <c r="AU349" s="19" t="s">
        <v>87</v>
      </c>
      <c r="AY349" s="19" t="s">
        <v>406</v>
      </c>
      <c r="BE349" s="212">
        <f>IF(N349="základní",J349,0)</f>
        <v>0</v>
      </c>
      <c r="BF349" s="212">
        <f>IF(N349="snížená",J349,0)</f>
        <v>0</v>
      </c>
      <c r="BG349" s="212">
        <f>IF(N349="zákl. přenesená",J349,0)</f>
        <v>0</v>
      </c>
      <c r="BH349" s="212">
        <f>IF(N349="sníž. přenesená",J349,0)</f>
        <v>0</v>
      </c>
      <c r="BI349" s="212">
        <f>IF(N349="nulová",J349,0)</f>
        <v>0</v>
      </c>
      <c r="BJ349" s="19" t="s">
        <v>23</v>
      </c>
      <c r="BK349" s="212">
        <f>ROUND(I349*H349,2)</f>
        <v>0</v>
      </c>
      <c r="BL349" s="19" t="s">
        <v>415</v>
      </c>
      <c r="BM349" s="19" t="s">
        <v>6600</v>
      </c>
    </row>
    <row r="350" spans="2:65" s="1" customFormat="1" ht="31.5" customHeight="1" x14ac:dyDescent="0.3">
      <c r="B350" s="37"/>
      <c r="C350" s="201" t="s">
        <v>857</v>
      </c>
      <c r="D350" s="201" t="s">
        <v>410</v>
      </c>
      <c r="E350" s="202" t="s">
        <v>6601</v>
      </c>
      <c r="F350" s="203" t="s">
        <v>6602</v>
      </c>
      <c r="G350" s="204" t="s">
        <v>596</v>
      </c>
      <c r="H350" s="205">
        <v>51.56</v>
      </c>
      <c r="I350" s="206"/>
      <c r="J350" s="207">
        <f>ROUND(I350*H350,2)</f>
        <v>0</v>
      </c>
      <c r="K350" s="203" t="s">
        <v>414</v>
      </c>
      <c r="L350" s="57"/>
      <c r="M350" s="208" t="s">
        <v>36</v>
      </c>
      <c r="N350" s="209" t="s">
        <v>50</v>
      </c>
      <c r="O350" s="38"/>
      <c r="P350" s="210">
        <f>O350*H350</f>
        <v>0</v>
      </c>
      <c r="Q350" s="210">
        <v>0</v>
      </c>
      <c r="R350" s="210">
        <f>Q350*H350</f>
        <v>0</v>
      </c>
      <c r="S350" s="210">
        <v>0</v>
      </c>
      <c r="T350" s="211">
        <f>S350*H350</f>
        <v>0</v>
      </c>
      <c r="AR350" s="19" t="s">
        <v>415</v>
      </c>
      <c r="AT350" s="19" t="s">
        <v>410</v>
      </c>
      <c r="AU350" s="19" t="s">
        <v>87</v>
      </c>
      <c r="AY350" s="19" t="s">
        <v>406</v>
      </c>
      <c r="BE350" s="212">
        <f>IF(N350="základní",J350,0)</f>
        <v>0</v>
      </c>
      <c r="BF350" s="212">
        <f>IF(N350="snížená",J350,0)</f>
        <v>0</v>
      </c>
      <c r="BG350" s="212">
        <f>IF(N350="zákl. přenesená",J350,0)</f>
        <v>0</v>
      </c>
      <c r="BH350" s="212">
        <f>IF(N350="sníž. přenesená",J350,0)</f>
        <v>0</v>
      </c>
      <c r="BI350" s="212">
        <f>IF(N350="nulová",J350,0)</f>
        <v>0</v>
      </c>
      <c r="BJ350" s="19" t="s">
        <v>23</v>
      </c>
      <c r="BK350" s="212">
        <f>ROUND(I350*H350,2)</f>
        <v>0</v>
      </c>
      <c r="BL350" s="19" t="s">
        <v>415</v>
      </c>
      <c r="BM350" s="19" t="s">
        <v>6603</v>
      </c>
    </row>
    <row r="351" spans="2:65" s="13" customFormat="1" x14ac:dyDescent="0.3">
      <c r="B351" s="225"/>
      <c r="C351" s="226"/>
      <c r="D351" s="215" t="s">
        <v>417</v>
      </c>
      <c r="E351" s="227" t="s">
        <v>36</v>
      </c>
      <c r="F351" s="228" t="s">
        <v>6604</v>
      </c>
      <c r="G351" s="226"/>
      <c r="H351" s="229">
        <v>47.96</v>
      </c>
      <c r="I351" s="230"/>
      <c r="J351" s="226"/>
      <c r="K351" s="226"/>
      <c r="L351" s="231"/>
      <c r="M351" s="232"/>
      <c r="N351" s="233"/>
      <c r="O351" s="233"/>
      <c r="P351" s="233"/>
      <c r="Q351" s="233"/>
      <c r="R351" s="233"/>
      <c r="S351" s="233"/>
      <c r="T351" s="234"/>
      <c r="AT351" s="235" t="s">
        <v>417</v>
      </c>
      <c r="AU351" s="235" t="s">
        <v>87</v>
      </c>
      <c r="AV351" s="13" t="s">
        <v>87</v>
      </c>
      <c r="AW351" s="13" t="s">
        <v>43</v>
      </c>
      <c r="AX351" s="13" t="s">
        <v>79</v>
      </c>
      <c r="AY351" s="235" t="s">
        <v>406</v>
      </c>
    </row>
    <row r="352" spans="2:65" s="15" customFormat="1" x14ac:dyDescent="0.3">
      <c r="B352" s="254"/>
      <c r="C352" s="255"/>
      <c r="D352" s="215" t="s">
        <v>417</v>
      </c>
      <c r="E352" s="256" t="s">
        <v>6410</v>
      </c>
      <c r="F352" s="257" t="s">
        <v>435</v>
      </c>
      <c r="G352" s="255"/>
      <c r="H352" s="258">
        <v>47.96</v>
      </c>
      <c r="I352" s="259"/>
      <c r="J352" s="255"/>
      <c r="K352" s="255"/>
      <c r="L352" s="260"/>
      <c r="M352" s="261"/>
      <c r="N352" s="262"/>
      <c r="O352" s="262"/>
      <c r="P352" s="262"/>
      <c r="Q352" s="262"/>
      <c r="R352" s="262"/>
      <c r="S352" s="262"/>
      <c r="T352" s="263"/>
      <c r="AT352" s="264" t="s">
        <v>417</v>
      </c>
      <c r="AU352" s="264" t="s">
        <v>87</v>
      </c>
      <c r="AV352" s="15" t="s">
        <v>94</v>
      </c>
      <c r="AW352" s="15" t="s">
        <v>43</v>
      </c>
      <c r="AX352" s="15" t="s">
        <v>79</v>
      </c>
      <c r="AY352" s="264" t="s">
        <v>406</v>
      </c>
    </row>
    <row r="353" spans="2:65" s="12" customFormat="1" x14ac:dyDescent="0.3">
      <c r="B353" s="213"/>
      <c r="C353" s="214"/>
      <c r="D353" s="215" t="s">
        <v>417</v>
      </c>
      <c r="E353" s="216" t="s">
        <v>36</v>
      </c>
      <c r="F353" s="217" t="s">
        <v>2946</v>
      </c>
      <c r="G353" s="214"/>
      <c r="H353" s="218" t="s">
        <v>36</v>
      </c>
      <c r="I353" s="219"/>
      <c r="J353" s="214"/>
      <c r="K353" s="214"/>
      <c r="L353" s="220"/>
      <c r="M353" s="221"/>
      <c r="N353" s="222"/>
      <c r="O353" s="222"/>
      <c r="P353" s="222"/>
      <c r="Q353" s="222"/>
      <c r="R353" s="222"/>
      <c r="S353" s="222"/>
      <c r="T353" s="223"/>
      <c r="AT353" s="224" t="s">
        <v>417</v>
      </c>
      <c r="AU353" s="224" t="s">
        <v>87</v>
      </c>
      <c r="AV353" s="12" t="s">
        <v>23</v>
      </c>
      <c r="AW353" s="12" t="s">
        <v>43</v>
      </c>
      <c r="AX353" s="12" t="s">
        <v>79</v>
      </c>
      <c r="AY353" s="224" t="s">
        <v>406</v>
      </c>
    </row>
    <row r="354" spans="2:65" s="13" customFormat="1" x14ac:dyDescent="0.3">
      <c r="B354" s="225"/>
      <c r="C354" s="226"/>
      <c r="D354" s="215" t="s">
        <v>417</v>
      </c>
      <c r="E354" s="227" t="s">
        <v>36</v>
      </c>
      <c r="F354" s="228" t="s">
        <v>6605</v>
      </c>
      <c r="G354" s="226"/>
      <c r="H354" s="229">
        <v>47.96</v>
      </c>
      <c r="I354" s="230"/>
      <c r="J354" s="226"/>
      <c r="K354" s="226"/>
      <c r="L354" s="231"/>
      <c r="M354" s="232"/>
      <c r="N354" s="233"/>
      <c r="O354" s="233"/>
      <c r="P354" s="233"/>
      <c r="Q354" s="233"/>
      <c r="R354" s="233"/>
      <c r="S354" s="233"/>
      <c r="T354" s="234"/>
      <c r="AT354" s="235" t="s">
        <v>417</v>
      </c>
      <c r="AU354" s="235" t="s">
        <v>87</v>
      </c>
      <c r="AV354" s="13" t="s">
        <v>87</v>
      </c>
      <c r="AW354" s="13" t="s">
        <v>43</v>
      </c>
      <c r="AX354" s="13" t="s">
        <v>79</v>
      </c>
      <c r="AY354" s="235" t="s">
        <v>406</v>
      </c>
    </row>
    <row r="355" spans="2:65" s="13" customFormat="1" x14ac:dyDescent="0.3">
      <c r="B355" s="225"/>
      <c r="C355" s="226"/>
      <c r="D355" s="215" t="s">
        <v>417</v>
      </c>
      <c r="E355" s="227" t="s">
        <v>36</v>
      </c>
      <c r="F355" s="228" t="s">
        <v>6606</v>
      </c>
      <c r="G355" s="226"/>
      <c r="H355" s="229">
        <v>3.6</v>
      </c>
      <c r="I355" s="230"/>
      <c r="J355" s="226"/>
      <c r="K355" s="226"/>
      <c r="L355" s="231"/>
      <c r="M355" s="232"/>
      <c r="N355" s="233"/>
      <c r="O355" s="233"/>
      <c r="P355" s="233"/>
      <c r="Q355" s="233"/>
      <c r="R355" s="233"/>
      <c r="S355" s="233"/>
      <c r="T355" s="234"/>
      <c r="AT355" s="235" t="s">
        <v>417</v>
      </c>
      <c r="AU355" s="235" t="s">
        <v>87</v>
      </c>
      <c r="AV355" s="13" t="s">
        <v>87</v>
      </c>
      <c r="AW355" s="13" t="s">
        <v>43</v>
      </c>
      <c r="AX355" s="13" t="s">
        <v>79</v>
      </c>
      <c r="AY355" s="235" t="s">
        <v>406</v>
      </c>
    </row>
    <row r="356" spans="2:65" s="15" customFormat="1" x14ac:dyDescent="0.3">
      <c r="B356" s="254"/>
      <c r="C356" s="255"/>
      <c r="D356" s="247" t="s">
        <v>417</v>
      </c>
      <c r="E356" s="265" t="s">
        <v>6412</v>
      </c>
      <c r="F356" s="266" t="s">
        <v>435</v>
      </c>
      <c r="G356" s="255"/>
      <c r="H356" s="267">
        <v>51.56</v>
      </c>
      <c r="I356" s="259"/>
      <c r="J356" s="255"/>
      <c r="K356" s="255"/>
      <c r="L356" s="260"/>
      <c r="M356" s="261"/>
      <c r="N356" s="262"/>
      <c r="O356" s="262"/>
      <c r="P356" s="262"/>
      <c r="Q356" s="262"/>
      <c r="R356" s="262"/>
      <c r="S356" s="262"/>
      <c r="T356" s="263"/>
      <c r="AT356" s="264" t="s">
        <v>417</v>
      </c>
      <c r="AU356" s="264" t="s">
        <v>87</v>
      </c>
      <c r="AV356" s="15" t="s">
        <v>94</v>
      </c>
      <c r="AW356" s="15" t="s">
        <v>43</v>
      </c>
      <c r="AX356" s="15" t="s">
        <v>23</v>
      </c>
      <c r="AY356" s="264" t="s">
        <v>406</v>
      </c>
    </row>
    <row r="357" spans="2:65" s="1" customFormat="1" ht="22.5" customHeight="1" x14ac:dyDescent="0.3">
      <c r="B357" s="37"/>
      <c r="C357" s="268" t="s">
        <v>862</v>
      </c>
      <c r="D357" s="268" t="s">
        <v>533</v>
      </c>
      <c r="E357" s="269" t="s">
        <v>6607</v>
      </c>
      <c r="F357" s="270" t="s">
        <v>6608</v>
      </c>
      <c r="G357" s="271" t="s">
        <v>596</v>
      </c>
      <c r="H357" s="272">
        <v>52.076000000000001</v>
      </c>
      <c r="I357" s="273"/>
      <c r="J357" s="274">
        <f>ROUND(I357*H357,2)</f>
        <v>0</v>
      </c>
      <c r="K357" s="270" t="s">
        <v>36</v>
      </c>
      <c r="L357" s="275"/>
      <c r="M357" s="276" t="s">
        <v>36</v>
      </c>
      <c r="N357" s="277" t="s">
        <v>50</v>
      </c>
      <c r="O357" s="38"/>
      <c r="P357" s="210">
        <f>O357*H357</f>
        <v>0</v>
      </c>
      <c r="Q357" s="210">
        <v>4.8500000000000001E-2</v>
      </c>
      <c r="R357" s="210">
        <f>Q357*H357</f>
        <v>2.5256860000000003</v>
      </c>
      <c r="S357" s="210">
        <v>0</v>
      </c>
      <c r="T357" s="211">
        <f>S357*H357</f>
        <v>0</v>
      </c>
      <c r="AR357" s="19" t="s">
        <v>457</v>
      </c>
      <c r="AT357" s="19" t="s">
        <v>533</v>
      </c>
      <c r="AU357" s="19" t="s">
        <v>87</v>
      </c>
      <c r="AY357" s="19" t="s">
        <v>406</v>
      </c>
      <c r="BE357" s="212">
        <f>IF(N357="základní",J357,0)</f>
        <v>0</v>
      </c>
      <c r="BF357" s="212">
        <f>IF(N357="snížená",J357,0)</f>
        <v>0</v>
      </c>
      <c r="BG357" s="212">
        <f>IF(N357="zákl. přenesená",J357,0)</f>
        <v>0</v>
      </c>
      <c r="BH357" s="212">
        <f>IF(N357="sníž. přenesená",J357,0)</f>
        <v>0</v>
      </c>
      <c r="BI357" s="212">
        <f>IF(N357="nulová",J357,0)</f>
        <v>0</v>
      </c>
      <c r="BJ357" s="19" t="s">
        <v>23</v>
      </c>
      <c r="BK357" s="212">
        <f>ROUND(I357*H357,2)</f>
        <v>0</v>
      </c>
      <c r="BL357" s="19" t="s">
        <v>415</v>
      </c>
      <c r="BM357" s="19" t="s">
        <v>6609</v>
      </c>
    </row>
    <row r="358" spans="2:65" s="13" customFormat="1" x14ac:dyDescent="0.3">
      <c r="B358" s="225"/>
      <c r="C358" s="226"/>
      <c r="D358" s="247" t="s">
        <v>417</v>
      </c>
      <c r="E358" s="251" t="s">
        <v>36</v>
      </c>
      <c r="F358" s="252" t="s">
        <v>6610</v>
      </c>
      <c r="G358" s="226"/>
      <c r="H358" s="253">
        <v>52.076000000000001</v>
      </c>
      <c r="I358" s="230"/>
      <c r="J358" s="226"/>
      <c r="K358" s="226"/>
      <c r="L358" s="231"/>
      <c r="M358" s="232"/>
      <c r="N358" s="233"/>
      <c r="O358" s="233"/>
      <c r="P358" s="233"/>
      <c r="Q358" s="233"/>
      <c r="R358" s="233"/>
      <c r="S358" s="233"/>
      <c r="T358" s="234"/>
      <c r="AT358" s="235" t="s">
        <v>417</v>
      </c>
      <c r="AU358" s="235" t="s">
        <v>87</v>
      </c>
      <c r="AV358" s="13" t="s">
        <v>87</v>
      </c>
      <c r="AW358" s="13" t="s">
        <v>43</v>
      </c>
      <c r="AX358" s="13" t="s">
        <v>23</v>
      </c>
      <c r="AY358" s="235" t="s">
        <v>406</v>
      </c>
    </row>
    <row r="359" spans="2:65" s="1" customFormat="1" ht="22.5" customHeight="1" x14ac:dyDescent="0.3">
      <c r="B359" s="37"/>
      <c r="C359" s="268" t="s">
        <v>867</v>
      </c>
      <c r="D359" s="268" t="s">
        <v>533</v>
      </c>
      <c r="E359" s="269" t="s">
        <v>6611</v>
      </c>
      <c r="F359" s="270" t="s">
        <v>6612</v>
      </c>
      <c r="G359" s="271" t="s">
        <v>1363</v>
      </c>
      <c r="H359" s="272">
        <v>10.199999999999999</v>
      </c>
      <c r="I359" s="273"/>
      <c r="J359" s="274">
        <f>ROUND(I359*H359,2)</f>
        <v>0</v>
      </c>
      <c r="K359" s="270" t="s">
        <v>36</v>
      </c>
      <c r="L359" s="275"/>
      <c r="M359" s="276" t="s">
        <v>36</v>
      </c>
      <c r="N359" s="277" t="s">
        <v>50</v>
      </c>
      <c r="O359" s="38"/>
      <c r="P359" s="210">
        <f>O359*H359</f>
        <v>0</v>
      </c>
      <c r="Q359" s="210">
        <v>8.9999999999999998E-4</v>
      </c>
      <c r="R359" s="210">
        <f>Q359*H359</f>
        <v>9.1799999999999989E-3</v>
      </c>
      <c r="S359" s="210">
        <v>0</v>
      </c>
      <c r="T359" s="211">
        <f>S359*H359</f>
        <v>0</v>
      </c>
      <c r="AR359" s="19" t="s">
        <v>457</v>
      </c>
      <c r="AT359" s="19" t="s">
        <v>533</v>
      </c>
      <c r="AU359" s="19" t="s">
        <v>87</v>
      </c>
      <c r="AY359" s="19" t="s">
        <v>406</v>
      </c>
      <c r="BE359" s="212">
        <f>IF(N359="základní",J359,0)</f>
        <v>0</v>
      </c>
      <c r="BF359" s="212">
        <f>IF(N359="snížená",J359,0)</f>
        <v>0</v>
      </c>
      <c r="BG359" s="212">
        <f>IF(N359="zákl. přenesená",J359,0)</f>
        <v>0</v>
      </c>
      <c r="BH359" s="212">
        <f>IF(N359="sníž. přenesená",J359,0)</f>
        <v>0</v>
      </c>
      <c r="BI359" s="212">
        <f>IF(N359="nulová",J359,0)</f>
        <v>0</v>
      </c>
      <c r="BJ359" s="19" t="s">
        <v>23</v>
      </c>
      <c r="BK359" s="212">
        <f>ROUND(I359*H359,2)</f>
        <v>0</v>
      </c>
      <c r="BL359" s="19" t="s">
        <v>415</v>
      </c>
      <c r="BM359" s="19" t="s">
        <v>6613</v>
      </c>
    </row>
    <row r="360" spans="2:65" s="13" customFormat="1" x14ac:dyDescent="0.3">
      <c r="B360" s="225"/>
      <c r="C360" s="226"/>
      <c r="D360" s="247" t="s">
        <v>417</v>
      </c>
      <c r="E360" s="226"/>
      <c r="F360" s="252" t="s">
        <v>6614</v>
      </c>
      <c r="G360" s="226"/>
      <c r="H360" s="253">
        <v>10.199999999999999</v>
      </c>
      <c r="I360" s="230"/>
      <c r="J360" s="226"/>
      <c r="K360" s="226"/>
      <c r="L360" s="231"/>
      <c r="M360" s="232"/>
      <c r="N360" s="233"/>
      <c r="O360" s="233"/>
      <c r="P360" s="233"/>
      <c r="Q360" s="233"/>
      <c r="R360" s="233"/>
      <c r="S360" s="233"/>
      <c r="T360" s="234"/>
      <c r="AT360" s="235" t="s">
        <v>417</v>
      </c>
      <c r="AU360" s="235" t="s">
        <v>87</v>
      </c>
      <c r="AV360" s="13" t="s">
        <v>87</v>
      </c>
      <c r="AW360" s="13" t="s">
        <v>4</v>
      </c>
      <c r="AX360" s="13" t="s">
        <v>23</v>
      </c>
      <c r="AY360" s="235" t="s">
        <v>406</v>
      </c>
    </row>
    <row r="361" spans="2:65" s="1" customFormat="1" ht="22.5" customHeight="1" x14ac:dyDescent="0.3">
      <c r="B361" s="37"/>
      <c r="C361" s="201" t="s">
        <v>872</v>
      </c>
      <c r="D361" s="201" t="s">
        <v>410</v>
      </c>
      <c r="E361" s="202" t="s">
        <v>6615</v>
      </c>
      <c r="F361" s="203" t="s">
        <v>6616</v>
      </c>
      <c r="G361" s="204" t="s">
        <v>1363</v>
      </c>
      <c r="H361" s="205">
        <v>12</v>
      </c>
      <c r="I361" s="206"/>
      <c r="J361" s="207">
        <f>ROUND(I361*H361,2)</f>
        <v>0</v>
      </c>
      <c r="K361" s="203" t="s">
        <v>36</v>
      </c>
      <c r="L361" s="57"/>
      <c r="M361" s="208" t="s">
        <v>36</v>
      </c>
      <c r="N361" s="209" t="s">
        <v>50</v>
      </c>
      <c r="O361" s="38"/>
      <c r="P361" s="210">
        <f>O361*H361</f>
        <v>0</v>
      </c>
      <c r="Q361" s="210">
        <v>0</v>
      </c>
      <c r="R361" s="210">
        <f>Q361*H361</f>
        <v>0</v>
      </c>
      <c r="S361" s="210">
        <v>0</v>
      </c>
      <c r="T361" s="211">
        <f>S361*H361</f>
        <v>0</v>
      </c>
      <c r="AR361" s="19" t="s">
        <v>493</v>
      </c>
      <c r="AT361" s="19" t="s">
        <v>410</v>
      </c>
      <c r="AU361" s="19" t="s">
        <v>87</v>
      </c>
      <c r="AY361" s="19" t="s">
        <v>406</v>
      </c>
      <c r="BE361" s="212">
        <f>IF(N361="základní",J361,0)</f>
        <v>0</v>
      </c>
      <c r="BF361" s="212">
        <f>IF(N361="snížená",J361,0)</f>
        <v>0</v>
      </c>
      <c r="BG361" s="212">
        <f>IF(N361="zákl. přenesená",J361,0)</f>
        <v>0</v>
      </c>
      <c r="BH361" s="212">
        <f>IF(N361="sníž. přenesená",J361,0)</f>
        <v>0</v>
      </c>
      <c r="BI361" s="212">
        <f>IF(N361="nulová",J361,0)</f>
        <v>0</v>
      </c>
      <c r="BJ361" s="19" t="s">
        <v>23</v>
      </c>
      <c r="BK361" s="212">
        <f>ROUND(I361*H361,2)</f>
        <v>0</v>
      </c>
      <c r="BL361" s="19" t="s">
        <v>493</v>
      </c>
      <c r="BM361" s="19" t="s">
        <v>6617</v>
      </c>
    </row>
    <row r="362" spans="2:65" s="13" customFormat="1" x14ac:dyDescent="0.3">
      <c r="B362" s="225"/>
      <c r="C362" s="226"/>
      <c r="D362" s="247" t="s">
        <v>417</v>
      </c>
      <c r="E362" s="251" t="s">
        <v>36</v>
      </c>
      <c r="F362" s="252" t="s">
        <v>6618</v>
      </c>
      <c r="G362" s="226"/>
      <c r="H362" s="253">
        <v>12</v>
      </c>
      <c r="I362" s="230"/>
      <c r="J362" s="226"/>
      <c r="K362" s="226"/>
      <c r="L362" s="231"/>
      <c r="M362" s="232"/>
      <c r="N362" s="233"/>
      <c r="O362" s="233"/>
      <c r="P362" s="233"/>
      <c r="Q362" s="233"/>
      <c r="R362" s="233"/>
      <c r="S362" s="233"/>
      <c r="T362" s="234"/>
      <c r="AT362" s="235" t="s">
        <v>417</v>
      </c>
      <c r="AU362" s="235" t="s">
        <v>87</v>
      </c>
      <c r="AV362" s="13" t="s">
        <v>87</v>
      </c>
      <c r="AW362" s="13" t="s">
        <v>43</v>
      </c>
      <c r="AX362" s="13" t="s">
        <v>23</v>
      </c>
      <c r="AY362" s="235" t="s">
        <v>406</v>
      </c>
    </row>
    <row r="363" spans="2:65" s="1" customFormat="1" ht="31.5" customHeight="1" x14ac:dyDescent="0.3">
      <c r="B363" s="37"/>
      <c r="C363" s="201" t="s">
        <v>877</v>
      </c>
      <c r="D363" s="201" t="s">
        <v>410</v>
      </c>
      <c r="E363" s="202" t="s">
        <v>6619</v>
      </c>
      <c r="F363" s="203" t="s">
        <v>6620</v>
      </c>
      <c r="G363" s="204" t="s">
        <v>596</v>
      </c>
      <c r="H363" s="205">
        <v>24.32</v>
      </c>
      <c r="I363" s="206"/>
      <c r="J363" s="207">
        <f>ROUND(I363*H363,2)</f>
        <v>0</v>
      </c>
      <c r="K363" s="203" t="s">
        <v>414</v>
      </c>
      <c r="L363" s="57"/>
      <c r="M363" s="208" t="s">
        <v>36</v>
      </c>
      <c r="N363" s="209" t="s">
        <v>50</v>
      </c>
      <c r="O363" s="38"/>
      <c r="P363" s="210">
        <f>O363*H363</f>
        <v>0</v>
      </c>
      <c r="Q363" s="210">
        <v>0</v>
      </c>
      <c r="R363" s="210">
        <f>Q363*H363</f>
        <v>0</v>
      </c>
      <c r="S363" s="210">
        <v>0</v>
      </c>
      <c r="T363" s="211">
        <f>S363*H363</f>
        <v>0</v>
      </c>
      <c r="AR363" s="19" t="s">
        <v>415</v>
      </c>
      <c r="AT363" s="19" t="s">
        <v>410</v>
      </c>
      <c r="AU363" s="19" t="s">
        <v>87</v>
      </c>
      <c r="AY363" s="19" t="s">
        <v>406</v>
      </c>
      <c r="BE363" s="212">
        <f>IF(N363="základní",J363,0)</f>
        <v>0</v>
      </c>
      <c r="BF363" s="212">
        <f>IF(N363="snížená",J363,0)</f>
        <v>0</v>
      </c>
      <c r="BG363" s="212">
        <f>IF(N363="zákl. přenesená",J363,0)</f>
        <v>0</v>
      </c>
      <c r="BH363" s="212">
        <f>IF(N363="sníž. přenesená",J363,0)</f>
        <v>0</v>
      </c>
      <c r="BI363" s="212">
        <f>IF(N363="nulová",J363,0)</f>
        <v>0</v>
      </c>
      <c r="BJ363" s="19" t="s">
        <v>23</v>
      </c>
      <c r="BK363" s="212">
        <f>ROUND(I363*H363,2)</f>
        <v>0</v>
      </c>
      <c r="BL363" s="19" t="s">
        <v>415</v>
      </c>
      <c r="BM363" s="19" t="s">
        <v>6621</v>
      </c>
    </row>
    <row r="364" spans="2:65" s="13" customFormat="1" x14ac:dyDescent="0.3">
      <c r="B364" s="225"/>
      <c r="C364" s="226"/>
      <c r="D364" s="215" t="s">
        <v>417</v>
      </c>
      <c r="E364" s="227" t="s">
        <v>36</v>
      </c>
      <c r="F364" s="228" t="s">
        <v>6622</v>
      </c>
      <c r="G364" s="226"/>
      <c r="H364" s="229">
        <v>22.52</v>
      </c>
      <c r="I364" s="230"/>
      <c r="J364" s="226"/>
      <c r="K364" s="226"/>
      <c r="L364" s="231"/>
      <c r="M364" s="232"/>
      <c r="N364" s="233"/>
      <c r="O364" s="233"/>
      <c r="P364" s="233"/>
      <c r="Q364" s="233"/>
      <c r="R364" s="233"/>
      <c r="S364" s="233"/>
      <c r="T364" s="234"/>
      <c r="AT364" s="235" t="s">
        <v>417</v>
      </c>
      <c r="AU364" s="235" t="s">
        <v>87</v>
      </c>
      <c r="AV364" s="13" t="s">
        <v>87</v>
      </c>
      <c r="AW364" s="13" t="s">
        <v>43</v>
      </c>
      <c r="AX364" s="13" t="s">
        <v>79</v>
      </c>
      <c r="AY364" s="235" t="s">
        <v>406</v>
      </c>
    </row>
    <row r="365" spans="2:65" s="15" customFormat="1" x14ac:dyDescent="0.3">
      <c r="B365" s="254"/>
      <c r="C365" s="255"/>
      <c r="D365" s="215" t="s">
        <v>417</v>
      </c>
      <c r="E365" s="256" t="s">
        <v>6414</v>
      </c>
      <c r="F365" s="257" t="s">
        <v>435</v>
      </c>
      <c r="G365" s="255"/>
      <c r="H365" s="258">
        <v>22.52</v>
      </c>
      <c r="I365" s="259"/>
      <c r="J365" s="255"/>
      <c r="K365" s="255"/>
      <c r="L365" s="260"/>
      <c r="M365" s="261"/>
      <c r="N365" s="262"/>
      <c r="O365" s="262"/>
      <c r="P365" s="262"/>
      <c r="Q365" s="262"/>
      <c r="R365" s="262"/>
      <c r="S365" s="262"/>
      <c r="T365" s="263"/>
      <c r="AT365" s="264" t="s">
        <v>417</v>
      </c>
      <c r="AU365" s="264" t="s">
        <v>87</v>
      </c>
      <c r="AV365" s="15" t="s">
        <v>94</v>
      </c>
      <c r="AW365" s="15" t="s">
        <v>43</v>
      </c>
      <c r="AX365" s="15" t="s">
        <v>79</v>
      </c>
      <c r="AY365" s="264" t="s">
        <v>406</v>
      </c>
    </row>
    <row r="366" spans="2:65" s="12" customFormat="1" x14ac:dyDescent="0.3">
      <c r="B366" s="213"/>
      <c r="C366" s="214"/>
      <c r="D366" s="215" t="s">
        <v>417</v>
      </c>
      <c r="E366" s="216" t="s">
        <v>36</v>
      </c>
      <c r="F366" s="217" t="s">
        <v>2946</v>
      </c>
      <c r="G366" s="214"/>
      <c r="H366" s="218" t="s">
        <v>36</v>
      </c>
      <c r="I366" s="219"/>
      <c r="J366" s="214"/>
      <c r="K366" s="214"/>
      <c r="L366" s="220"/>
      <c r="M366" s="221"/>
      <c r="N366" s="222"/>
      <c r="O366" s="222"/>
      <c r="P366" s="222"/>
      <c r="Q366" s="222"/>
      <c r="R366" s="222"/>
      <c r="S366" s="222"/>
      <c r="T366" s="223"/>
      <c r="AT366" s="224" t="s">
        <v>417</v>
      </c>
      <c r="AU366" s="224" t="s">
        <v>87</v>
      </c>
      <c r="AV366" s="12" t="s">
        <v>23</v>
      </c>
      <c r="AW366" s="12" t="s">
        <v>43</v>
      </c>
      <c r="AX366" s="12" t="s">
        <v>79</v>
      </c>
      <c r="AY366" s="224" t="s">
        <v>406</v>
      </c>
    </row>
    <row r="367" spans="2:65" s="13" customFormat="1" x14ac:dyDescent="0.3">
      <c r="B367" s="225"/>
      <c r="C367" s="226"/>
      <c r="D367" s="215" t="s">
        <v>417</v>
      </c>
      <c r="E367" s="227" t="s">
        <v>36</v>
      </c>
      <c r="F367" s="228" t="s">
        <v>6623</v>
      </c>
      <c r="G367" s="226"/>
      <c r="H367" s="229">
        <v>22.52</v>
      </c>
      <c r="I367" s="230"/>
      <c r="J367" s="226"/>
      <c r="K367" s="226"/>
      <c r="L367" s="231"/>
      <c r="M367" s="232"/>
      <c r="N367" s="233"/>
      <c r="O367" s="233"/>
      <c r="P367" s="233"/>
      <c r="Q367" s="233"/>
      <c r="R367" s="233"/>
      <c r="S367" s="233"/>
      <c r="T367" s="234"/>
      <c r="AT367" s="235" t="s">
        <v>417</v>
      </c>
      <c r="AU367" s="235" t="s">
        <v>87</v>
      </c>
      <c r="AV367" s="13" t="s">
        <v>87</v>
      </c>
      <c r="AW367" s="13" t="s">
        <v>43</v>
      </c>
      <c r="AX367" s="13" t="s">
        <v>79</v>
      </c>
      <c r="AY367" s="235" t="s">
        <v>406</v>
      </c>
    </row>
    <row r="368" spans="2:65" s="13" customFormat="1" x14ac:dyDescent="0.3">
      <c r="B368" s="225"/>
      <c r="C368" s="226"/>
      <c r="D368" s="215" t="s">
        <v>417</v>
      </c>
      <c r="E368" s="227" t="s">
        <v>36</v>
      </c>
      <c r="F368" s="228" t="s">
        <v>6624</v>
      </c>
      <c r="G368" s="226"/>
      <c r="H368" s="229">
        <v>1.8</v>
      </c>
      <c r="I368" s="230"/>
      <c r="J368" s="226"/>
      <c r="K368" s="226"/>
      <c r="L368" s="231"/>
      <c r="M368" s="232"/>
      <c r="N368" s="233"/>
      <c r="O368" s="233"/>
      <c r="P368" s="233"/>
      <c r="Q368" s="233"/>
      <c r="R368" s="233"/>
      <c r="S368" s="233"/>
      <c r="T368" s="234"/>
      <c r="AT368" s="235" t="s">
        <v>417</v>
      </c>
      <c r="AU368" s="235" t="s">
        <v>87</v>
      </c>
      <c r="AV368" s="13" t="s">
        <v>87</v>
      </c>
      <c r="AW368" s="13" t="s">
        <v>43</v>
      </c>
      <c r="AX368" s="13" t="s">
        <v>79</v>
      </c>
      <c r="AY368" s="235" t="s">
        <v>406</v>
      </c>
    </row>
    <row r="369" spans="2:65" s="15" customFormat="1" x14ac:dyDescent="0.3">
      <c r="B369" s="254"/>
      <c r="C369" s="255"/>
      <c r="D369" s="247" t="s">
        <v>417</v>
      </c>
      <c r="E369" s="265" t="s">
        <v>6416</v>
      </c>
      <c r="F369" s="266" t="s">
        <v>435</v>
      </c>
      <c r="G369" s="255"/>
      <c r="H369" s="267">
        <v>24.32</v>
      </c>
      <c r="I369" s="259"/>
      <c r="J369" s="255"/>
      <c r="K369" s="255"/>
      <c r="L369" s="260"/>
      <c r="M369" s="261"/>
      <c r="N369" s="262"/>
      <c r="O369" s="262"/>
      <c r="P369" s="262"/>
      <c r="Q369" s="262"/>
      <c r="R369" s="262"/>
      <c r="S369" s="262"/>
      <c r="T369" s="263"/>
      <c r="AT369" s="264" t="s">
        <v>417</v>
      </c>
      <c r="AU369" s="264" t="s">
        <v>87</v>
      </c>
      <c r="AV369" s="15" t="s">
        <v>94</v>
      </c>
      <c r="AW369" s="15" t="s">
        <v>43</v>
      </c>
      <c r="AX369" s="15" t="s">
        <v>23</v>
      </c>
      <c r="AY369" s="264" t="s">
        <v>406</v>
      </c>
    </row>
    <row r="370" spans="2:65" s="1" customFormat="1" ht="22.5" customHeight="1" x14ac:dyDescent="0.3">
      <c r="B370" s="37"/>
      <c r="C370" s="268" t="s">
        <v>883</v>
      </c>
      <c r="D370" s="268" t="s">
        <v>533</v>
      </c>
      <c r="E370" s="269" t="s">
        <v>6625</v>
      </c>
      <c r="F370" s="270" t="s">
        <v>6626</v>
      </c>
      <c r="G370" s="271" t="s">
        <v>596</v>
      </c>
      <c r="H370" s="272">
        <v>24.562999999999999</v>
      </c>
      <c r="I370" s="273"/>
      <c r="J370" s="274">
        <f>ROUND(I370*H370,2)</f>
        <v>0</v>
      </c>
      <c r="K370" s="270" t="s">
        <v>36</v>
      </c>
      <c r="L370" s="275"/>
      <c r="M370" s="276" t="s">
        <v>36</v>
      </c>
      <c r="N370" s="277" t="s">
        <v>50</v>
      </c>
      <c r="O370" s="38"/>
      <c r="P370" s="210">
        <f>O370*H370</f>
        <v>0</v>
      </c>
      <c r="Q370" s="210">
        <v>6.1499999999999999E-2</v>
      </c>
      <c r="R370" s="210">
        <f>Q370*H370</f>
        <v>1.5106244999999998</v>
      </c>
      <c r="S370" s="210">
        <v>0</v>
      </c>
      <c r="T370" s="211">
        <f>S370*H370</f>
        <v>0</v>
      </c>
      <c r="AR370" s="19" t="s">
        <v>457</v>
      </c>
      <c r="AT370" s="19" t="s">
        <v>533</v>
      </c>
      <c r="AU370" s="19" t="s">
        <v>87</v>
      </c>
      <c r="AY370" s="19" t="s">
        <v>406</v>
      </c>
      <c r="BE370" s="212">
        <f>IF(N370="základní",J370,0)</f>
        <v>0</v>
      </c>
      <c r="BF370" s="212">
        <f>IF(N370="snížená",J370,0)</f>
        <v>0</v>
      </c>
      <c r="BG370" s="212">
        <f>IF(N370="zákl. přenesená",J370,0)</f>
        <v>0</v>
      </c>
      <c r="BH370" s="212">
        <f>IF(N370="sníž. přenesená",J370,0)</f>
        <v>0</v>
      </c>
      <c r="BI370" s="212">
        <f>IF(N370="nulová",J370,0)</f>
        <v>0</v>
      </c>
      <c r="BJ370" s="19" t="s">
        <v>23</v>
      </c>
      <c r="BK370" s="212">
        <f>ROUND(I370*H370,2)</f>
        <v>0</v>
      </c>
      <c r="BL370" s="19" t="s">
        <v>415</v>
      </c>
      <c r="BM370" s="19" t="s">
        <v>6627</v>
      </c>
    </row>
    <row r="371" spans="2:65" s="13" customFormat="1" x14ac:dyDescent="0.3">
      <c r="B371" s="225"/>
      <c r="C371" s="226"/>
      <c r="D371" s="247" t="s">
        <v>417</v>
      </c>
      <c r="E371" s="251" t="s">
        <v>36</v>
      </c>
      <c r="F371" s="252" t="s">
        <v>6628</v>
      </c>
      <c r="G371" s="226"/>
      <c r="H371" s="253">
        <v>24.562999999999999</v>
      </c>
      <c r="I371" s="230"/>
      <c r="J371" s="226"/>
      <c r="K371" s="226"/>
      <c r="L371" s="231"/>
      <c r="M371" s="232"/>
      <c r="N371" s="233"/>
      <c r="O371" s="233"/>
      <c r="P371" s="233"/>
      <c r="Q371" s="233"/>
      <c r="R371" s="233"/>
      <c r="S371" s="233"/>
      <c r="T371" s="234"/>
      <c r="AT371" s="235" t="s">
        <v>417</v>
      </c>
      <c r="AU371" s="235" t="s">
        <v>87</v>
      </c>
      <c r="AV371" s="13" t="s">
        <v>87</v>
      </c>
      <c r="AW371" s="13" t="s">
        <v>43</v>
      </c>
      <c r="AX371" s="13" t="s">
        <v>23</v>
      </c>
      <c r="AY371" s="235" t="s">
        <v>406</v>
      </c>
    </row>
    <row r="372" spans="2:65" s="1" customFormat="1" ht="22.5" customHeight="1" x14ac:dyDescent="0.3">
      <c r="B372" s="37"/>
      <c r="C372" s="268" t="s">
        <v>887</v>
      </c>
      <c r="D372" s="268" t="s">
        <v>533</v>
      </c>
      <c r="E372" s="269" t="s">
        <v>6629</v>
      </c>
      <c r="F372" s="270" t="s">
        <v>6630</v>
      </c>
      <c r="G372" s="271" t="s">
        <v>1363</v>
      </c>
      <c r="H372" s="272">
        <v>4.08</v>
      </c>
      <c r="I372" s="273"/>
      <c r="J372" s="274">
        <f>ROUND(I372*H372,2)</f>
        <v>0</v>
      </c>
      <c r="K372" s="270" t="s">
        <v>36</v>
      </c>
      <c r="L372" s="275"/>
      <c r="M372" s="276" t="s">
        <v>36</v>
      </c>
      <c r="N372" s="277" t="s">
        <v>50</v>
      </c>
      <c r="O372" s="38"/>
      <c r="P372" s="210">
        <f>O372*H372</f>
        <v>0</v>
      </c>
      <c r="Q372" s="210">
        <v>1.1999999999999999E-3</v>
      </c>
      <c r="R372" s="210">
        <f>Q372*H372</f>
        <v>4.8959999999999993E-3</v>
      </c>
      <c r="S372" s="210">
        <v>0</v>
      </c>
      <c r="T372" s="211">
        <f>S372*H372</f>
        <v>0</v>
      </c>
      <c r="AR372" s="19" t="s">
        <v>457</v>
      </c>
      <c r="AT372" s="19" t="s">
        <v>533</v>
      </c>
      <c r="AU372" s="19" t="s">
        <v>87</v>
      </c>
      <c r="AY372" s="19" t="s">
        <v>406</v>
      </c>
      <c r="BE372" s="212">
        <f>IF(N372="základní",J372,0)</f>
        <v>0</v>
      </c>
      <c r="BF372" s="212">
        <f>IF(N372="snížená",J372,0)</f>
        <v>0</v>
      </c>
      <c r="BG372" s="212">
        <f>IF(N372="zákl. přenesená",J372,0)</f>
        <v>0</v>
      </c>
      <c r="BH372" s="212">
        <f>IF(N372="sníž. přenesená",J372,0)</f>
        <v>0</v>
      </c>
      <c r="BI372" s="212">
        <f>IF(N372="nulová",J372,0)</f>
        <v>0</v>
      </c>
      <c r="BJ372" s="19" t="s">
        <v>23</v>
      </c>
      <c r="BK372" s="212">
        <f>ROUND(I372*H372,2)</f>
        <v>0</v>
      </c>
      <c r="BL372" s="19" t="s">
        <v>415</v>
      </c>
      <c r="BM372" s="19" t="s">
        <v>6631</v>
      </c>
    </row>
    <row r="373" spans="2:65" s="13" customFormat="1" x14ac:dyDescent="0.3">
      <c r="B373" s="225"/>
      <c r="C373" s="226"/>
      <c r="D373" s="247" t="s">
        <v>417</v>
      </c>
      <c r="E373" s="226"/>
      <c r="F373" s="252" t="s">
        <v>2476</v>
      </c>
      <c r="G373" s="226"/>
      <c r="H373" s="253">
        <v>4.08</v>
      </c>
      <c r="I373" s="230"/>
      <c r="J373" s="226"/>
      <c r="K373" s="226"/>
      <c r="L373" s="231"/>
      <c r="M373" s="232"/>
      <c r="N373" s="233"/>
      <c r="O373" s="233"/>
      <c r="P373" s="233"/>
      <c r="Q373" s="233"/>
      <c r="R373" s="233"/>
      <c r="S373" s="233"/>
      <c r="T373" s="234"/>
      <c r="AT373" s="235" t="s">
        <v>417</v>
      </c>
      <c r="AU373" s="235" t="s">
        <v>87</v>
      </c>
      <c r="AV373" s="13" t="s">
        <v>87</v>
      </c>
      <c r="AW373" s="13" t="s">
        <v>4</v>
      </c>
      <c r="AX373" s="13" t="s">
        <v>23</v>
      </c>
      <c r="AY373" s="235" t="s">
        <v>406</v>
      </c>
    </row>
    <row r="374" spans="2:65" s="1" customFormat="1" ht="22.5" customHeight="1" x14ac:dyDescent="0.3">
      <c r="B374" s="37"/>
      <c r="C374" s="201" t="s">
        <v>891</v>
      </c>
      <c r="D374" s="201" t="s">
        <v>410</v>
      </c>
      <c r="E374" s="202" t="s">
        <v>6632</v>
      </c>
      <c r="F374" s="203" t="s">
        <v>6633</v>
      </c>
      <c r="G374" s="204" t="s">
        <v>1363</v>
      </c>
      <c r="H374" s="205">
        <v>6</v>
      </c>
      <c r="I374" s="206"/>
      <c r="J374" s="207">
        <f>ROUND(I374*H374,2)</f>
        <v>0</v>
      </c>
      <c r="K374" s="203" t="s">
        <v>36</v>
      </c>
      <c r="L374" s="57"/>
      <c r="M374" s="208" t="s">
        <v>36</v>
      </c>
      <c r="N374" s="209" t="s">
        <v>50</v>
      </c>
      <c r="O374" s="38"/>
      <c r="P374" s="210">
        <f>O374*H374</f>
        <v>0</v>
      </c>
      <c r="Q374" s="210">
        <v>0</v>
      </c>
      <c r="R374" s="210">
        <f>Q374*H374</f>
        <v>0</v>
      </c>
      <c r="S374" s="210">
        <v>0</v>
      </c>
      <c r="T374" s="211">
        <f>S374*H374</f>
        <v>0</v>
      </c>
      <c r="AR374" s="19" t="s">
        <v>493</v>
      </c>
      <c r="AT374" s="19" t="s">
        <v>410</v>
      </c>
      <c r="AU374" s="19" t="s">
        <v>87</v>
      </c>
      <c r="AY374" s="19" t="s">
        <v>406</v>
      </c>
      <c r="BE374" s="212">
        <f>IF(N374="základní",J374,0)</f>
        <v>0</v>
      </c>
      <c r="BF374" s="212">
        <f>IF(N374="snížená",J374,0)</f>
        <v>0</v>
      </c>
      <c r="BG374" s="212">
        <f>IF(N374="zákl. přenesená",J374,0)</f>
        <v>0</v>
      </c>
      <c r="BH374" s="212">
        <f>IF(N374="sníž. přenesená",J374,0)</f>
        <v>0</v>
      </c>
      <c r="BI374" s="212">
        <f>IF(N374="nulová",J374,0)</f>
        <v>0</v>
      </c>
      <c r="BJ374" s="19" t="s">
        <v>23</v>
      </c>
      <c r="BK374" s="212">
        <f>ROUND(I374*H374,2)</f>
        <v>0</v>
      </c>
      <c r="BL374" s="19" t="s">
        <v>493</v>
      </c>
      <c r="BM374" s="19" t="s">
        <v>6634</v>
      </c>
    </row>
    <row r="375" spans="2:65" s="13" customFormat="1" x14ac:dyDescent="0.3">
      <c r="B375" s="225"/>
      <c r="C375" s="226"/>
      <c r="D375" s="247" t="s">
        <v>417</v>
      </c>
      <c r="E375" s="251" t="s">
        <v>36</v>
      </c>
      <c r="F375" s="252" t="s">
        <v>6635</v>
      </c>
      <c r="G375" s="226"/>
      <c r="H375" s="253">
        <v>6</v>
      </c>
      <c r="I375" s="230"/>
      <c r="J375" s="226"/>
      <c r="K375" s="226"/>
      <c r="L375" s="231"/>
      <c r="M375" s="232"/>
      <c r="N375" s="233"/>
      <c r="O375" s="233"/>
      <c r="P375" s="233"/>
      <c r="Q375" s="233"/>
      <c r="R375" s="233"/>
      <c r="S375" s="233"/>
      <c r="T375" s="234"/>
      <c r="AT375" s="235" t="s">
        <v>417</v>
      </c>
      <c r="AU375" s="235" t="s">
        <v>87</v>
      </c>
      <c r="AV375" s="13" t="s">
        <v>87</v>
      </c>
      <c r="AW375" s="13" t="s">
        <v>43</v>
      </c>
      <c r="AX375" s="13" t="s">
        <v>23</v>
      </c>
      <c r="AY375" s="235" t="s">
        <v>406</v>
      </c>
    </row>
    <row r="376" spans="2:65" s="1" customFormat="1" ht="31.5" customHeight="1" x14ac:dyDescent="0.3">
      <c r="B376" s="37"/>
      <c r="C376" s="201" t="s">
        <v>896</v>
      </c>
      <c r="D376" s="201" t="s">
        <v>410</v>
      </c>
      <c r="E376" s="202" t="s">
        <v>6636</v>
      </c>
      <c r="F376" s="203" t="s">
        <v>6637</v>
      </c>
      <c r="G376" s="204" t="s">
        <v>1363</v>
      </c>
      <c r="H376" s="205">
        <v>3</v>
      </c>
      <c r="I376" s="206"/>
      <c r="J376" s="207">
        <f>ROUND(I376*H376,2)</f>
        <v>0</v>
      </c>
      <c r="K376" s="203" t="s">
        <v>36</v>
      </c>
      <c r="L376" s="57"/>
      <c r="M376" s="208" t="s">
        <v>36</v>
      </c>
      <c r="N376" s="209" t="s">
        <v>50</v>
      </c>
      <c r="O376" s="38"/>
      <c r="P376" s="210">
        <f>O376*H376</f>
        <v>0</v>
      </c>
      <c r="Q376" s="210">
        <v>1E-3</v>
      </c>
      <c r="R376" s="210">
        <f>Q376*H376</f>
        <v>3.0000000000000001E-3</v>
      </c>
      <c r="S376" s="210">
        <v>0</v>
      </c>
      <c r="T376" s="211">
        <f>S376*H376</f>
        <v>0</v>
      </c>
      <c r="AR376" s="19" t="s">
        <v>415</v>
      </c>
      <c r="AT376" s="19" t="s">
        <v>410</v>
      </c>
      <c r="AU376" s="19" t="s">
        <v>87</v>
      </c>
      <c r="AY376" s="19" t="s">
        <v>406</v>
      </c>
      <c r="BE376" s="212">
        <f>IF(N376="základní",J376,0)</f>
        <v>0</v>
      </c>
      <c r="BF376" s="212">
        <f>IF(N376="snížená",J376,0)</f>
        <v>0</v>
      </c>
      <c r="BG376" s="212">
        <f>IF(N376="zákl. přenesená",J376,0)</f>
        <v>0</v>
      </c>
      <c r="BH376" s="212">
        <f>IF(N376="sníž. přenesená",J376,0)</f>
        <v>0</v>
      </c>
      <c r="BI376" s="212">
        <f>IF(N376="nulová",J376,0)</f>
        <v>0</v>
      </c>
      <c r="BJ376" s="19" t="s">
        <v>23</v>
      </c>
      <c r="BK376" s="212">
        <f>ROUND(I376*H376,2)</f>
        <v>0</v>
      </c>
      <c r="BL376" s="19" t="s">
        <v>415</v>
      </c>
      <c r="BM376" s="19" t="s">
        <v>6638</v>
      </c>
    </row>
    <row r="377" spans="2:65" s="1" customFormat="1" ht="22.5" customHeight="1" x14ac:dyDescent="0.3">
      <c r="B377" s="37"/>
      <c r="C377" s="268" t="s">
        <v>899</v>
      </c>
      <c r="D377" s="268" t="s">
        <v>533</v>
      </c>
      <c r="E377" s="269" t="s">
        <v>6639</v>
      </c>
      <c r="F377" s="270" t="s">
        <v>6640</v>
      </c>
      <c r="G377" s="271" t="s">
        <v>1363</v>
      </c>
      <c r="H377" s="272">
        <v>2.02</v>
      </c>
      <c r="I377" s="273"/>
      <c r="J377" s="274">
        <f>ROUND(I377*H377,2)</f>
        <v>0</v>
      </c>
      <c r="K377" s="270" t="s">
        <v>36</v>
      </c>
      <c r="L377" s="275"/>
      <c r="M377" s="276" t="s">
        <v>36</v>
      </c>
      <c r="N377" s="277" t="s">
        <v>50</v>
      </c>
      <c r="O377" s="38"/>
      <c r="P377" s="210">
        <f>O377*H377</f>
        <v>0</v>
      </c>
      <c r="Q377" s="210">
        <v>1.17E-2</v>
      </c>
      <c r="R377" s="210">
        <f>Q377*H377</f>
        <v>2.3634000000000002E-2</v>
      </c>
      <c r="S377" s="210">
        <v>0</v>
      </c>
      <c r="T377" s="211">
        <f>S377*H377</f>
        <v>0</v>
      </c>
      <c r="AR377" s="19" t="s">
        <v>457</v>
      </c>
      <c r="AT377" s="19" t="s">
        <v>533</v>
      </c>
      <c r="AU377" s="19" t="s">
        <v>87</v>
      </c>
      <c r="AY377" s="19" t="s">
        <v>406</v>
      </c>
      <c r="BE377" s="212">
        <f>IF(N377="základní",J377,0)</f>
        <v>0</v>
      </c>
      <c r="BF377" s="212">
        <f>IF(N377="snížená",J377,0)</f>
        <v>0</v>
      </c>
      <c r="BG377" s="212">
        <f>IF(N377="zákl. přenesená",J377,0)</f>
        <v>0</v>
      </c>
      <c r="BH377" s="212">
        <f>IF(N377="sníž. přenesená",J377,0)</f>
        <v>0</v>
      </c>
      <c r="BI377" s="212">
        <f>IF(N377="nulová",J377,0)</f>
        <v>0</v>
      </c>
      <c r="BJ377" s="19" t="s">
        <v>23</v>
      </c>
      <c r="BK377" s="212">
        <f>ROUND(I377*H377,2)</f>
        <v>0</v>
      </c>
      <c r="BL377" s="19" t="s">
        <v>415</v>
      </c>
      <c r="BM377" s="19" t="s">
        <v>6641</v>
      </c>
    </row>
    <row r="378" spans="2:65" s="13" customFormat="1" x14ac:dyDescent="0.3">
      <c r="B378" s="225"/>
      <c r="C378" s="226"/>
      <c r="D378" s="247" t="s">
        <v>417</v>
      </c>
      <c r="E378" s="226"/>
      <c r="F378" s="252" t="s">
        <v>2684</v>
      </c>
      <c r="G378" s="226"/>
      <c r="H378" s="253">
        <v>2.02</v>
      </c>
      <c r="I378" s="230"/>
      <c r="J378" s="226"/>
      <c r="K378" s="226"/>
      <c r="L378" s="231"/>
      <c r="M378" s="232"/>
      <c r="N378" s="233"/>
      <c r="O378" s="233"/>
      <c r="P378" s="233"/>
      <c r="Q378" s="233"/>
      <c r="R378" s="233"/>
      <c r="S378" s="233"/>
      <c r="T378" s="234"/>
      <c r="AT378" s="235" t="s">
        <v>417</v>
      </c>
      <c r="AU378" s="235" t="s">
        <v>87</v>
      </c>
      <c r="AV378" s="13" t="s">
        <v>87</v>
      </c>
      <c r="AW378" s="13" t="s">
        <v>4</v>
      </c>
      <c r="AX378" s="13" t="s">
        <v>23</v>
      </c>
      <c r="AY378" s="235" t="s">
        <v>406</v>
      </c>
    </row>
    <row r="379" spans="2:65" s="1" customFormat="1" ht="22.5" customHeight="1" x14ac:dyDescent="0.3">
      <c r="B379" s="37"/>
      <c r="C379" s="268" t="s">
        <v>920</v>
      </c>
      <c r="D379" s="268" t="s">
        <v>533</v>
      </c>
      <c r="E379" s="269" t="s">
        <v>6642</v>
      </c>
      <c r="F379" s="270" t="s">
        <v>6643</v>
      </c>
      <c r="G379" s="271" t="s">
        <v>1363</v>
      </c>
      <c r="H379" s="272">
        <v>1.01</v>
      </c>
      <c r="I379" s="273"/>
      <c r="J379" s="274">
        <f>ROUND(I379*H379,2)</f>
        <v>0</v>
      </c>
      <c r="K379" s="270" t="s">
        <v>36</v>
      </c>
      <c r="L379" s="275"/>
      <c r="M379" s="276" t="s">
        <v>36</v>
      </c>
      <c r="N379" s="277" t="s">
        <v>50</v>
      </c>
      <c r="O379" s="38"/>
      <c r="P379" s="210">
        <f>O379*H379</f>
        <v>0</v>
      </c>
      <c r="Q379" s="210">
        <v>2.6800000000000001E-2</v>
      </c>
      <c r="R379" s="210">
        <f>Q379*H379</f>
        <v>2.7068000000000002E-2</v>
      </c>
      <c r="S379" s="210">
        <v>0</v>
      </c>
      <c r="T379" s="211">
        <f>S379*H379</f>
        <v>0</v>
      </c>
      <c r="AR379" s="19" t="s">
        <v>457</v>
      </c>
      <c r="AT379" s="19" t="s">
        <v>533</v>
      </c>
      <c r="AU379" s="19" t="s">
        <v>87</v>
      </c>
      <c r="AY379" s="19" t="s">
        <v>406</v>
      </c>
      <c r="BE379" s="212">
        <f>IF(N379="základní",J379,0)</f>
        <v>0</v>
      </c>
      <c r="BF379" s="212">
        <f>IF(N379="snížená",J379,0)</f>
        <v>0</v>
      </c>
      <c r="BG379" s="212">
        <f>IF(N379="zákl. přenesená",J379,0)</f>
        <v>0</v>
      </c>
      <c r="BH379" s="212">
        <f>IF(N379="sníž. přenesená",J379,0)</f>
        <v>0</v>
      </c>
      <c r="BI379" s="212">
        <f>IF(N379="nulová",J379,0)</f>
        <v>0</v>
      </c>
      <c r="BJ379" s="19" t="s">
        <v>23</v>
      </c>
      <c r="BK379" s="212">
        <f>ROUND(I379*H379,2)</f>
        <v>0</v>
      </c>
      <c r="BL379" s="19" t="s">
        <v>415</v>
      </c>
      <c r="BM379" s="19" t="s">
        <v>6644</v>
      </c>
    </row>
    <row r="380" spans="2:65" s="13" customFormat="1" x14ac:dyDescent="0.3">
      <c r="B380" s="225"/>
      <c r="C380" s="226"/>
      <c r="D380" s="247" t="s">
        <v>417</v>
      </c>
      <c r="E380" s="226"/>
      <c r="F380" s="252" t="s">
        <v>1975</v>
      </c>
      <c r="G380" s="226"/>
      <c r="H380" s="253">
        <v>1.01</v>
      </c>
      <c r="I380" s="230"/>
      <c r="J380" s="226"/>
      <c r="K380" s="226"/>
      <c r="L380" s="231"/>
      <c r="M380" s="232"/>
      <c r="N380" s="233"/>
      <c r="O380" s="233"/>
      <c r="P380" s="233"/>
      <c r="Q380" s="233"/>
      <c r="R380" s="233"/>
      <c r="S380" s="233"/>
      <c r="T380" s="234"/>
      <c r="AT380" s="235" t="s">
        <v>417</v>
      </c>
      <c r="AU380" s="235" t="s">
        <v>87</v>
      </c>
      <c r="AV380" s="13" t="s">
        <v>87</v>
      </c>
      <c r="AW380" s="13" t="s">
        <v>4</v>
      </c>
      <c r="AX380" s="13" t="s">
        <v>23</v>
      </c>
      <c r="AY380" s="235" t="s">
        <v>406</v>
      </c>
    </row>
    <row r="381" spans="2:65" s="1" customFormat="1" ht="31.5" customHeight="1" x14ac:dyDescent="0.3">
      <c r="B381" s="37"/>
      <c r="C381" s="201" t="s">
        <v>924</v>
      </c>
      <c r="D381" s="201" t="s">
        <v>410</v>
      </c>
      <c r="E381" s="202" t="s">
        <v>6645</v>
      </c>
      <c r="F381" s="203" t="s">
        <v>6646</v>
      </c>
      <c r="G381" s="204" t="s">
        <v>1363</v>
      </c>
      <c r="H381" s="205">
        <v>1</v>
      </c>
      <c r="I381" s="206"/>
      <c r="J381" s="207">
        <f>ROUND(I381*H381,2)</f>
        <v>0</v>
      </c>
      <c r="K381" s="203" t="s">
        <v>36</v>
      </c>
      <c r="L381" s="57"/>
      <c r="M381" s="208" t="s">
        <v>36</v>
      </c>
      <c r="N381" s="209" t="s">
        <v>50</v>
      </c>
      <c r="O381" s="38"/>
      <c r="P381" s="210">
        <f>O381*H381</f>
        <v>0</v>
      </c>
      <c r="Q381" s="210">
        <v>5.0000000000000001E-3</v>
      </c>
      <c r="R381" s="210">
        <f>Q381*H381</f>
        <v>5.0000000000000001E-3</v>
      </c>
      <c r="S381" s="210">
        <v>0</v>
      </c>
      <c r="T381" s="211">
        <f>S381*H381</f>
        <v>0</v>
      </c>
      <c r="AR381" s="19" t="s">
        <v>415</v>
      </c>
      <c r="AT381" s="19" t="s">
        <v>410</v>
      </c>
      <c r="AU381" s="19" t="s">
        <v>87</v>
      </c>
      <c r="AY381" s="19" t="s">
        <v>406</v>
      </c>
      <c r="BE381" s="212">
        <f>IF(N381="základní",J381,0)</f>
        <v>0</v>
      </c>
      <c r="BF381" s="212">
        <f>IF(N381="snížená",J381,0)</f>
        <v>0</v>
      </c>
      <c r="BG381" s="212">
        <f>IF(N381="zákl. přenesená",J381,0)</f>
        <v>0</v>
      </c>
      <c r="BH381" s="212">
        <f>IF(N381="sníž. přenesená",J381,0)</f>
        <v>0</v>
      </c>
      <c r="BI381" s="212">
        <f>IF(N381="nulová",J381,0)</f>
        <v>0</v>
      </c>
      <c r="BJ381" s="19" t="s">
        <v>23</v>
      </c>
      <c r="BK381" s="212">
        <f>ROUND(I381*H381,2)</f>
        <v>0</v>
      </c>
      <c r="BL381" s="19" t="s">
        <v>415</v>
      </c>
      <c r="BM381" s="19" t="s">
        <v>6647</v>
      </c>
    </row>
    <row r="382" spans="2:65" s="1" customFormat="1" ht="22.5" customHeight="1" x14ac:dyDescent="0.3">
      <c r="B382" s="37"/>
      <c r="C382" s="268" t="s">
        <v>928</v>
      </c>
      <c r="D382" s="268" t="s">
        <v>533</v>
      </c>
      <c r="E382" s="269" t="s">
        <v>6648</v>
      </c>
      <c r="F382" s="270" t="s">
        <v>6649</v>
      </c>
      <c r="G382" s="271" t="s">
        <v>1363</v>
      </c>
      <c r="H382" s="272">
        <v>1.01</v>
      </c>
      <c r="I382" s="273"/>
      <c r="J382" s="274">
        <f>ROUND(I382*H382,2)</f>
        <v>0</v>
      </c>
      <c r="K382" s="270" t="s">
        <v>36</v>
      </c>
      <c r="L382" s="275"/>
      <c r="M382" s="276" t="s">
        <v>36</v>
      </c>
      <c r="N382" s="277" t="s">
        <v>50</v>
      </c>
      <c r="O382" s="38"/>
      <c r="P382" s="210">
        <f>O382*H382</f>
        <v>0</v>
      </c>
      <c r="Q382" s="210">
        <v>6.3899999999999998E-2</v>
      </c>
      <c r="R382" s="210">
        <f>Q382*H382</f>
        <v>6.4538999999999999E-2</v>
      </c>
      <c r="S382" s="210">
        <v>0</v>
      </c>
      <c r="T382" s="211">
        <f>S382*H382</f>
        <v>0</v>
      </c>
      <c r="AR382" s="19" t="s">
        <v>457</v>
      </c>
      <c r="AT382" s="19" t="s">
        <v>533</v>
      </c>
      <c r="AU382" s="19" t="s">
        <v>87</v>
      </c>
      <c r="AY382" s="19" t="s">
        <v>406</v>
      </c>
      <c r="BE382" s="212">
        <f>IF(N382="základní",J382,0)</f>
        <v>0</v>
      </c>
      <c r="BF382" s="212">
        <f>IF(N382="snížená",J382,0)</f>
        <v>0</v>
      </c>
      <c r="BG382" s="212">
        <f>IF(N382="zákl. přenesená",J382,0)</f>
        <v>0</v>
      </c>
      <c r="BH382" s="212">
        <f>IF(N382="sníž. přenesená",J382,0)</f>
        <v>0</v>
      </c>
      <c r="BI382" s="212">
        <f>IF(N382="nulová",J382,0)</f>
        <v>0</v>
      </c>
      <c r="BJ382" s="19" t="s">
        <v>23</v>
      </c>
      <c r="BK382" s="212">
        <f>ROUND(I382*H382,2)</f>
        <v>0</v>
      </c>
      <c r="BL382" s="19" t="s">
        <v>415</v>
      </c>
      <c r="BM382" s="19" t="s">
        <v>6650</v>
      </c>
    </row>
    <row r="383" spans="2:65" s="13" customFormat="1" x14ac:dyDescent="0.3">
      <c r="B383" s="225"/>
      <c r="C383" s="226"/>
      <c r="D383" s="247" t="s">
        <v>417</v>
      </c>
      <c r="E383" s="226"/>
      <c r="F383" s="252" t="s">
        <v>1975</v>
      </c>
      <c r="G383" s="226"/>
      <c r="H383" s="253">
        <v>1.01</v>
      </c>
      <c r="I383" s="230"/>
      <c r="J383" s="226"/>
      <c r="K383" s="226"/>
      <c r="L383" s="231"/>
      <c r="M383" s="232"/>
      <c r="N383" s="233"/>
      <c r="O383" s="233"/>
      <c r="P383" s="233"/>
      <c r="Q383" s="233"/>
      <c r="R383" s="233"/>
      <c r="S383" s="233"/>
      <c r="T383" s="234"/>
      <c r="AT383" s="235" t="s">
        <v>417</v>
      </c>
      <c r="AU383" s="235" t="s">
        <v>87</v>
      </c>
      <c r="AV383" s="13" t="s">
        <v>87</v>
      </c>
      <c r="AW383" s="13" t="s">
        <v>4</v>
      </c>
      <c r="AX383" s="13" t="s">
        <v>23</v>
      </c>
      <c r="AY383" s="235" t="s">
        <v>406</v>
      </c>
    </row>
    <row r="384" spans="2:65" s="1" customFormat="1" ht="31.5" customHeight="1" x14ac:dyDescent="0.3">
      <c r="B384" s="37"/>
      <c r="C384" s="201" t="s">
        <v>932</v>
      </c>
      <c r="D384" s="201" t="s">
        <v>410</v>
      </c>
      <c r="E384" s="202" t="s">
        <v>6651</v>
      </c>
      <c r="F384" s="203" t="s">
        <v>6652</v>
      </c>
      <c r="G384" s="204" t="s">
        <v>1363</v>
      </c>
      <c r="H384" s="205">
        <v>1</v>
      </c>
      <c r="I384" s="206"/>
      <c r="J384" s="207">
        <f>ROUND(I384*H384,2)</f>
        <v>0</v>
      </c>
      <c r="K384" s="203" t="s">
        <v>36</v>
      </c>
      <c r="L384" s="57"/>
      <c r="M384" s="208" t="s">
        <v>36</v>
      </c>
      <c r="N384" s="209" t="s">
        <v>50</v>
      </c>
      <c r="O384" s="38"/>
      <c r="P384" s="210">
        <f>O384*H384</f>
        <v>0</v>
      </c>
      <c r="Q384" s="210">
        <v>6.0000000000000001E-3</v>
      </c>
      <c r="R384" s="210">
        <f>Q384*H384</f>
        <v>6.0000000000000001E-3</v>
      </c>
      <c r="S384" s="210">
        <v>0</v>
      </c>
      <c r="T384" s="211">
        <f>S384*H384</f>
        <v>0</v>
      </c>
      <c r="AR384" s="19" t="s">
        <v>415</v>
      </c>
      <c r="AT384" s="19" t="s">
        <v>410</v>
      </c>
      <c r="AU384" s="19" t="s">
        <v>87</v>
      </c>
      <c r="AY384" s="19" t="s">
        <v>406</v>
      </c>
      <c r="BE384" s="212">
        <f>IF(N384="základní",J384,0)</f>
        <v>0</v>
      </c>
      <c r="BF384" s="212">
        <f>IF(N384="snížená",J384,0)</f>
        <v>0</v>
      </c>
      <c r="BG384" s="212">
        <f>IF(N384="zákl. přenesená",J384,0)</f>
        <v>0</v>
      </c>
      <c r="BH384" s="212">
        <f>IF(N384="sníž. přenesená",J384,0)</f>
        <v>0</v>
      </c>
      <c r="BI384" s="212">
        <f>IF(N384="nulová",J384,0)</f>
        <v>0</v>
      </c>
      <c r="BJ384" s="19" t="s">
        <v>23</v>
      </c>
      <c r="BK384" s="212">
        <f>ROUND(I384*H384,2)</f>
        <v>0</v>
      </c>
      <c r="BL384" s="19" t="s">
        <v>415</v>
      </c>
      <c r="BM384" s="19" t="s">
        <v>6653</v>
      </c>
    </row>
    <row r="385" spans="2:65" s="1" customFormat="1" ht="22.5" customHeight="1" x14ac:dyDescent="0.3">
      <c r="B385" s="37"/>
      <c r="C385" s="268" t="s">
        <v>940</v>
      </c>
      <c r="D385" s="268" t="s">
        <v>533</v>
      </c>
      <c r="E385" s="269" t="s">
        <v>6654</v>
      </c>
      <c r="F385" s="270" t="s">
        <v>6655</v>
      </c>
      <c r="G385" s="271" t="s">
        <v>1363</v>
      </c>
      <c r="H385" s="272">
        <v>1.01</v>
      </c>
      <c r="I385" s="273"/>
      <c r="J385" s="274">
        <f>ROUND(I385*H385,2)</f>
        <v>0</v>
      </c>
      <c r="K385" s="270" t="s">
        <v>36</v>
      </c>
      <c r="L385" s="275"/>
      <c r="M385" s="276" t="s">
        <v>36</v>
      </c>
      <c r="N385" s="277" t="s">
        <v>50</v>
      </c>
      <c r="O385" s="38"/>
      <c r="P385" s="210">
        <f>O385*H385</f>
        <v>0</v>
      </c>
      <c r="Q385" s="210">
        <v>8.2299999999999998E-2</v>
      </c>
      <c r="R385" s="210">
        <f>Q385*H385</f>
        <v>8.3123000000000002E-2</v>
      </c>
      <c r="S385" s="210">
        <v>0</v>
      </c>
      <c r="T385" s="211">
        <f>S385*H385</f>
        <v>0</v>
      </c>
      <c r="AR385" s="19" t="s">
        <v>457</v>
      </c>
      <c r="AT385" s="19" t="s">
        <v>533</v>
      </c>
      <c r="AU385" s="19" t="s">
        <v>87</v>
      </c>
      <c r="AY385" s="19" t="s">
        <v>406</v>
      </c>
      <c r="BE385" s="212">
        <f>IF(N385="základní",J385,0)</f>
        <v>0</v>
      </c>
      <c r="BF385" s="212">
        <f>IF(N385="snížená",J385,0)</f>
        <v>0</v>
      </c>
      <c r="BG385" s="212">
        <f>IF(N385="zákl. přenesená",J385,0)</f>
        <v>0</v>
      </c>
      <c r="BH385" s="212">
        <f>IF(N385="sníž. přenesená",J385,0)</f>
        <v>0</v>
      </c>
      <c r="BI385" s="212">
        <f>IF(N385="nulová",J385,0)</f>
        <v>0</v>
      </c>
      <c r="BJ385" s="19" t="s">
        <v>23</v>
      </c>
      <c r="BK385" s="212">
        <f>ROUND(I385*H385,2)</f>
        <v>0</v>
      </c>
      <c r="BL385" s="19" t="s">
        <v>415</v>
      </c>
      <c r="BM385" s="19" t="s">
        <v>6656</v>
      </c>
    </row>
    <row r="386" spans="2:65" s="13" customFormat="1" x14ac:dyDescent="0.3">
      <c r="B386" s="225"/>
      <c r="C386" s="226"/>
      <c r="D386" s="247" t="s">
        <v>417</v>
      </c>
      <c r="E386" s="226"/>
      <c r="F386" s="252" t="s">
        <v>1975</v>
      </c>
      <c r="G386" s="226"/>
      <c r="H386" s="253">
        <v>1.01</v>
      </c>
      <c r="I386" s="230"/>
      <c r="J386" s="226"/>
      <c r="K386" s="226"/>
      <c r="L386" s="231"/>
      <c r="M386" s="232"/>
      <c r="N386" s="233"/>
      <c r="O386" s="233"/>
      <c r="P386" s="233"/>
      <c r="Q386" s="233"/>
      <c r="R386" s="233"/>
      <c r="S386" s="233"/>
      <c r="T386" s="234"/>
      <c r="AT386" s="235" t="s">
        <v>417</v>
      </c>
      <c r="AU386" s="235" t="s">
        <v>87</v>
      </c>
      <c r="AV386" s="13" t="s">
        <v>87</v>
      </c>
      <c r="AW386" s="13" t="s">
        <v>4</v>
      </c>
      <c r="AX386" s="13" t="s">
        <v>23</v>
      </c>
      <c r="AY386" s="235" t="s">
        <v>406</v>
      </c>
    </row>
    <row r="387" spans="2:65" s="1" customFormat="1" ht="31.5" customHeight="1" x14ac:dyDescent="0.3">
      <c r="B387" s="37"/>
      <c r="C387" s="201" t="s">
        <v>944</v>
      </c>
      <c r="D387" s="201" t="s">
        <v>410</v>
      </c>
      <c r="E387" s="202" t="s">
        <v>2970</v>
      </c>
      <c r="F387" s="203" t="s">
        <v>2971</v>
      </c>
      <c r="G387" s="204" t="s">
        <v>1363</v>
      </c>
      <c r="H387" s="205">
        <v>1</v>
      </c>
      <c r="I387" s="206"/>
      <c r="J387" s="207">
        <f>ROUND(I387*H387,2)</f>
        <v>0</v>
      </c>
      <c r="K387" s="203" t="s">
        <v>36</v>
      </c>
      <c r="L387" s="57"/>
      <c r="M387" s="208" t="s">
        <v>36</v>
      </c>
      <c r="N387" s="209" t="s">
        <v>50</v>
      </c>
      <c r="O387" s="38"/>
      <c r="P387" s="210">
        <f>O387*H387</f>
        <v>0</v>
      </c>
      <c r="Q387" s="210">
        <v>1E-3</v>
      </c>
      <c r="R387" s="210">
        <f>Q387*H387</f>
        <v>1E-3</v>
      </c>
      <c r="S387" s="210">
        <v>0</v>
      </c>
      <c r="T387" s="211">
        <f>S387*H387</f>
        <v>0</v>
      </c>
      <c r="AR387" s="19" t="s">
        <v>415</v>
      </c>
      <c r="AT387" s="19" t="s">
        <v>410</v>
      </c>
      <c r="AU387" s="19" t="s">
        <v>87</v>
      </c>
      <c r="AY387" s="19" t="s">
        <v>406</v>
      </c>
      <c r="BE387" s="212">
        <f>IF(N387="základní",J387,0)</f>
        <v>0</v>
      </c>
      <c r="BF387" s="212">
        <f>IF(N387="snížená",J387,0)</f>
        <v>0</v>
      </c>
      <c r="BG387" s="212">
        <f>IF(N387="zákl. přenesená",J387,0)</f>
        <v>0</v>
      </c>
      <c r="BH387" s="212">
        <f>IF(N387="sníž. přenesená",J387,0)</f>
        <v>0</v>
      </c>
      <c r="BI387" s="212">
        <f>IF(N387="nulová",J387,0)</f>
        <v>0</v>
      </c>
      <c r="BJ387" s="19" t="s">
        <v>23</v>
      </c>
      <c r="BK387" s="212">
        <f>ROUND(I387*H387,2)</f>
        <v>0</v>
      </c>
      <c r="BL387" s="19" t="s">
        <v>415</v>
      </c>
      <c r="BM387" s="19" t="s">
        <v>6657</v>
      </c>
    </row>
    <row r="388" spans="2:65" s="1" customFormat="1" ht="22.5" customHeight="1" x14ac:dyDescent="0.3">
      <c r="B388" s="37"/>
      <c r="C388" s="268" t="s">
        <v>952</v>
      </c>
      <c r="D388" s="268" t="s">
        <v>533</v>
      </c>
      <c r="E388" s="269" t="s">
        <v>6658</v>
      </c>
      <c r="F388" s="270" t="s">
        <v>6659</v>
      </c>
      <c r="G388" s="271" t="s">
        <v>1363</v>
      </c>
      <c r="H388" s="272">
        <v>1.01</v>
      </c>
      <c r="I388" s="273"/>
      <c r="J388" s="274">
        <f>ROUND(I388*H388,2)</f>
        <v>0</v>
      </c>
      <c r="K388" s="270" t="s">
        <v>36</v>
      </c>
      <c r="L388" s="275"/>
      <c r="M388" s="276" t="s">
        <v>36</v>
      </c>
      <c r="N388" s="277" t="s">
        <v>50</v>
      </c>
      <c r="O388" s="38"/>
      <c r="P388" s="210">
        <f>O388*H388</f>
        <v>0</v>
      </c>
      <c r="Q388" s="210">
        <v>1.41E-2</v>
      </c>
      <c r="R388" s="210">
        <f>Q388*H388</f>
        <v>1.4241E-2</v>
      </c>
      <c r="S388" s="210">
        <v>0</v>
      </c>
      <c r="T388" s="211">
        <f>S388*H388</f>
        <v>0</v>
      </c>
      <c r="AR388" s="19" t="s">
        <v>457</v>
      </c>
      <c r="AT388" s="19" t="s">
        <v>533</v>
      </c>
      <c r="AU388" s="19" t="s">
        <v>87</v>
      </c>
      <c r="AY388" s="19" t="s">
        <v>406</v>
      </c>
      <c r="BE388" s="212">
        <f>IF(N388="základní",J388,0)</f>
        <v>0</v>
      </c>
      <c r="BF388" s="212">
        <f>IF(N388="snížená",J388,0)</f>
        <v>0</v>
      </c>
      <c r="BG388" s="212">
        <f>IF(N388="zákl. přenesená",J388,0)</f>
        <v>0</v>
      </c>
      <c r="BH388" s="212">
        <f>IF(N388="sníž. přenesená",J388,0)</f>
        <v>0</v>
      </c>
      <c r="BI388" s="212">
        <f>IF(N388="nulová",J388,0)</f>
        <v>0</v>
      </c>
      <c r="BJ388" s="19" t="s">
        <v>23</v>
      </c>
      <c r="BK388" s="212">
        <f>ROUND(I388*H388,2)</f>
        <v>0</v>
      </c>
      <c r="BL388" s="19" t="s">
        <v>415</v>
      </c>
      <c r="BM388" s="19" t="s">
        <v>6660</v>
      </c>
    </row>
    <row r="389" spans="2:65" s="13" customFormat="1" x14ac:dyDescent="0.3">
      <c r="B389" s="225"/>
      <c r="C389" s="226"/>
      <c r="D389" s="247" t="s">
        <v>417</v>
      </c>
      <c r="E389" s="226"/>
      <c r="F389" s="252" t="s">
        <v>1975</v>
      </c>
      <c r="G389" s="226"/>
      <c r="H389" s="253">
        <v>1.01</v>
      </c>
      <c r="I389" s="230"/>
      <c r="J389" s="226"/>
      <c r="K389" s="226"/>
      <c r="L389" s="231"/>
      <c r="M389" s="232"/>
      <c r="N389" s="233"/>
      <c r="O389" s="233"/>
      <c r="P389" s="233"/>
      <c r="Q389" s="233"/>
      <c r="R389" s="233"/>
      <c r="S389" s="233"/>
      <c r="T389" s="234"/>
      <c r="AT389" s="235" t="s">
        <v>417</v>
      </c>
      <c r="AU389" s="235" t="s">
        <v>87</v>
      </c>
      <c r="AV389" s="13" t="s">
        <v>87</v>
      </c>
      <c r="AW389" s="13" t="s">
        <v>4</v>
      </c>
      <c r="AX389" s="13" t="s">
        <v>23</v>
      </c>
      <c r="AY389" s="235" t="s">
        <v>406</v>
      </c>
    </row>
    <row r="390" spans="2:65" s="1" customFormat="1" ht="31.5" customHeight="1" x14ac:dyDescent="0.3">
      <c r="B390" s="37"/>
      <c r="C390" s="201" t="s">
        <v>963</v>
      </c>
      <c r="D390" s="201" t="s">
        <v>410</v>
      </c>
      <c r="E390" s="202" t="s">
        <v>6661</v>
      </c>
      <c r="F390" s="203" t="s">
        <v>6662</v>
      </c>
      <c r="G390" s="204" t="s">
        <v>1363</v>
      </c>
      <c r="H390" s="205">
        <v>1</v>
      </c>
      <c r="I390" s="206"/>
      <c r="J390" s="207">
        <f>ROUND(I390*H390,2)</f>
        <v>0</v>
      </c>
      <c r="K390" s="203" t="s">
        <v>36</v>
      </c>
      <c r="L390" s="57"/>
      <c r="M390" s="208" t="s">
        <v>36</v>
      </c>
      <c r="N390" s="209" t="s">
        <v>50</v>
      </c>
      <c r="O390" s="38"/>
      <c r="P390" s="210">
        <f>O390*H390</f>
        <v>0</v>
      </c>
      <c r="Q390" s="210">
        <v>2E-3</v>
      </c>
      <c r="R390" s="210">
        <f>Q390*H390</f>
        <v>2E-3</v>
      </c>
      <c r="S390" s="210">
        <v>0</v>
      </c>
      <c r="T390" s="211">
        <f>S390*H390</f>
        <v>0</v>
      </c>
      <c r="AR390" s="19" t="s">
        <v>415</v>
      </c>
      <c r="AT390" s="19" t="s">
        <v>410</v>
      </c>
      <c r="AU390" s="19" t="s">
        <v>87</v>
      </c>
      <c r="AY390" s="19" t="s">
        <v>406</v>
      </c>
      <c r="BE390" s="212">
        <f>IF(N390="základní",J390,0)</f>
        <v>0</v>
      </c>
      <c r="BF390" s="212">
        <f>IF(N390="snížená",J390,0)</f>
        <v>0</v>
      </c>
      <c r="BG390" s="212">
        <f>IF(N390="zákl. přenesená",J390,0)</f>
        <v>0</v>
      </c>
      <c r="BH390" s="212">
        <f>IF(N390="sníž. přenesená",J390,0)</f>
        <v>0</v>
      </c>
      <c r="BI390" s="212">
        <f>IF(N390="nulová",J390,0)</f>
        <v>0</v>
      </c>
      <c r="BJ390" s="19" t="s">
        <v>23</v>
      </c>
      <c r="BK390" s="212">
        <f>ROUND(I390*H390,2)</f>
        <v>0</v>
      </c>
      <c r="BL390" s="19" t="s">
        <v>415</v>
      </c>
      <c r="BM390" s="19" t="s">
        <v>6663</v>
      </c>
    </row>
    <row r="391" spans="2:65" s="1" customFormat="1" ht="22.5" customHeight="1" x14ac:dyDescent="0.3">
      <c r="B391" s="37"/>
      <c r="C391" s="268" t="s">
        <v>969</v>
      </c>
      <c r="D391" s="268" t="s">
        <v>533</v>
      </c>
      <c r="E391" s="269" t="s">
        <v>6664</v>
      </c>
      <c r="F391" s="270" t="s">
        <v>6665</v>
      </c>
      <c r="G391" s="271" t="s">
        <v>1363</v>
      </c>
      <c r="H391" s="272">
        <v>1.01</v>
      </c>
      <c r="I391" s="273"/>
      <c r="J391" s="274">
        <f>ROUND(I391*H391,2)</f>
        <v>0</v>
      </c>
      <c r="K391" s="270" t="s">
        <v>36</v>
      </c>
      <c r="L391" s="275"/>
      <c r="M391" s="276" t="s">
        <v>36</v>
      </c>
      <c r="N391" s="277" t="s">
        <v>50</v>
      </c>
      <c r="O391" s="38"/>
      <c r="P391" s="210">
        <f>O391*H391</f>
        <v>0</v>
      </c>
      <c r="Q391" s="210">
        <v>1.7000000000000001E-2</v>
      </c>
      <c r="R391" s="210">
        <f>Q391*H391</f>
        <v>1.7170000000000001E-2</v>
      </c>
      <c r="S391" s="210">
        <v>0</v>
      </c>
      <c r="T391" s="211">
        <f>S391*H391</f>
        <v>0</v>
      </c>
      <c r="AR391" s="19" t="s">
        <v>457</v>
      </c>
      <c r="AT391" s="19" t="s">
        <v>533</v>
      </c>
      <c r="AU391" s="19" t="s">
        <v>87</v>
      </c>
      <c r="AY391" s="19" t="s">
        <v>406</v>
      </c>
      <c r="BE391" s="212">
        <f>IF(N391="základní",J391,0)</f>
        <v>0</v>
      </c>
      <c r="BF391" s="212">
        <f>IF(N391="snížená",J391,0)</f>
        <v>0</v>
      </c>
      <c r="BG391" s="212">
        <f>IF(N391="zákl. přenesená",J391,0)</f>
        <v>0</v>
      </c>
      <c r="BH391" s="212">
        <f>IF(N391="sníž. přenesená",J391,0)</f>
        <v>0</v>
      </c>
      <c r="BI391" s="212">
        <f>IF(N391="nulová",J391,0)</f>
        <v>0</v>
      </c>
      <c r="BJ391" s="19" t="s">
        <v>23</v>
      </c>
      <c r="BK391" s="212">
        <f>ROUND(I391*H391,2)</f>
        <v>0</v>
      </c>
      <c r="BL391" s="19" t="s">
        <v>415</v>
      </c>
      <c r="BM391" s="19" t="s">
        <v>6666</v>
      </c>
    </row>
    <row r="392" spans="2:65" s="1" customFormat="1" ht="31.5" customHeight="1" x14ac:dyDescent="0.3">
      <c r="B392" s="37"/>
      <c r="C392" s="201" t="s">
        <v>974</v>
      </c>
      <c r="D392" s="201" t="s">
        <v>410</v>
      </c>
      <c r="E392" s="202" t="s">
        <v>6667</v>
      </c>
      <c r="F392" s="203" t="s">
        <v>6668</v>
      </c>
      <c r="G392" s="204" t="s">
        <v>1363</v>
      </c>
      <c r="H392" s="205">
        <v>10</v>
      </c>
      <c r="I392" s="206"/>
      <c r="J392" s="207">
        <f>ROUND(I392*H392,2)</f>
        <v>0</v>
      </c>
      <c r="K392" s="203" t="s">
        <v>414</v>
      </c>
      <c r="L392" s="57"/>
      <c r="M392" s="208" t="s">
        <v>36</v>
      </c>
      <c r="N392" s="209" t="s">
        <v>50</v>
      </c>
      <c r="O392" s="38"/>
      <c r="P392" s="210">
        <f>O392*H392</f>
        <v>0</v>
      </c>
      <c r="Q392" s="210">
        <v>0</v>
      </c>
      <c r="R392" s="210">
        <f>Q392*H392</f>
        <v>0</v>
      </c>
      <c r="S392" s="210">
        <v>0</v>
      </c>
      <c r="T392" s="211">
        <f>S392*H392</f>
        <v>0</v>
      </c>
      <c r="AR392" s="19" t="s">
        <v>415</v>
      </c>
      <c r="AT392" s="19" t="s">
        <v>410</v>
      </c>
      <c r="AU392" s="19" t="s">
        <v>87</v>
      </c>
      <c r="AY392" s="19" t="s">
        <v>406</v>
      </c>
      <c r="BE392" s="212">
        <f>IF(N392="základní",J392,0)</f>
        <v>0</v>
      </c>
      <c r="BF392" s="212">
        <f>IF(N392="snížená",J392,0)</f>
        <v>0</v>
      </c>
      <c r="BG392" s="212">
        <f>IF(N392="zákl. přenesená",J392,0)</f>
        <v>0</v>
      </c>
      <c r="BH392" s="212">
        <f>IF(N392="sníž. přenesená",J392,0)</f>
        <v>0</v>
      </c>
      <c r="BI392" s="212">
        <f>IF(N392="nulová",J392,0)</f>
        <v>0</v>
      </c>
      <c r="BJ392" s="19" t="s">
        <v>23</v>
      </c>
      <c r="BK392" s="212">
        <f>ROUND(I392*H392,2)</f>
        <v>0</v>
      </c>
      <c r="BL392" s="19" t="s">
        <v>415</v>
      </c>
      <c r="BM392" s="19" t="s">
        <v>6669</v>
      </c>
    </row>
    <row r="393" spans="2:65" s="1" customFormat="1" ht="22.5" customHeight="1" x14ac:dyDescent="0.3">
      <c r="B393" s="37"/>
      <c r="C393" s="268" t="s">
        <v>33</v>
      </c>
      <c r="D393" s="268" t="s">
        <v>533</v>
      </c>
      <c r="E393" s="269" t="s">
        <v>6670</v>
      </c>
      <c r="F393" s="270" t="s">
        <v>6671</v>
      </c>
      <c r="G393" s="271" t="s">
        <v>1363</v>
      </c>
      <c r="H393" s="272">
        <v>5.05</v>
      </c>
      <c r="I393" s="273"/>
      <c r="J393" s="274">
        <f>ROUND(I393*H393,2)</f>
        <v>0</v>
      </c>
      <c r="K393" s="270" t="s">
        <v>36</v>
      </c>
      <c r="L393" s="275"/>
      <c r="M393" s="276" t="s">
        <v>36</v>
      </c>
      <c r="N393" s="277" t="s">
        <v>50</v>
      </c>
      <c r="O393" s="38"/>
      <c r="P393" s="210">
        <f>O393*H393</f>
        <v>0</v>
      </c>
      <c r="Q393" s="210">
        <v>2.75E-2</v>
      </c>
      <c r="R393" s="210">
        <f>Q393*H393</f>
        <v>0.138875</v>
      </c>
      <c r="S393" s="210">
        <v>0</v>
      </c>
      <c r="T393" s="211">
        <f>S393*H393</f>
        <v>0</v>
      </c>
      <c r="AR393" s="19" t="s">
        <v>457</v>
      </c>
      <c r="AT393" s="19" t="s">
        <v>533</v>
      </c>
      <c r="AU393" s="19" t="s">
        <v>87</v>
      </c>
      <c r="AY393" s="19" t="s">
        <v>406</v>
      </c>
      <c r="BE393" s="212">
        <f>IF(N393="základní",J393,0)</f>
        <v>0</v>
      </c>
      <c r="BF393" s="212">
        <f>IF(N393="snížená",J393,0)</f>
        <v>0</v>
      </c>
      <c r="BG393" s="212">
        <f>IF(N393="zákl. přenesená",J393,0)</f>
        <v>0</v>
      </c>
      <c r="BH393" s="212">
        <f>IF(N393="sníž. přenesená",J393,0)</f>
        <v>0</v>
      </c>
      <c r="BI393" s="212">
        <f>IF(N393="nulová",J393,0)</f>
        <v>0</v>
      </c>
      <c r="BJ393" s="19" t="s">
        <v>23</v>
      </c>
      <c r="BK393" s="212">
        <f>ROUND(I393*H393,2)</f>
        <v>0</v>
      </c>
      <c r="BL393" s="19" t="s">
        <v>415</v>
      </c>
      <c r="BM393" s="19" t="s">
        <v>6672</v>
      </c>
    </row>
    <row r="394" spans="2:65" s="13" customFormat="1" x14ac:dyDescent="0.3">
      <c r="B394" s="225"/>
      <c r="C394" s="226"/>
      <c r="D394" s="247" t="s">
        <v>417</v>
      </c>
      <c r="E394" s="226"/>
      <c r="F394" s="252" t="s">
        <v>2003</v>
      </c>
      <c r="G394" s="226"/>
      <c r="H394" s="253">
        <v>5.05</v>
      </c>
      <c r="I394" s="230"/>
      <c r="J394" s="226"/>
      <c r="K394" s="226"/>
      <c r="L394" s="231"/>
      <c r="M394" s="232"/>
      <c r="N394" s="233"/>
      <c r="O394" s="233"/>
      <c r="P394" s="233"/>
      <c r="Q394" s="233"/>
      <c r="R394" s="233"/>
      <c r="S394" s="233"/>
      <c r="T394" s="234"/>
      <c r="AT394" s="235" t="s">
        <v>417</v>
      </c>
      <c r="AU394" s="235" t="s">
        <v>87</v>
      </c>
      <c r="AV394" s="13" t="s">
        <v>87</v>
      </c>
      <c r="AW394" s="13" t="s">
        <v>4</v>
      </c>
      <c r="AX394" s="13" t="s">
        <v>23</v>
      </c>
      <c r="AY394" s="235" t="s">
        <v>406</v>
      </c>
    </row>
    <row r="395" spans="2:65" s="1" customFormat="1" ht="22.5" customHeight="1" x14ac:dyDescent="0.3">
      <c r="B395" s="37"/>
      <c r="C395" s="268" t="s">
        <v>988</v>
      </c>
      <c r="D395" s="268" t="s">
        <v>533</v>
      </c>
      <c r="E395" s="269" t="s">
        <v>6673</v>
      </c>
      <c r="F395" s="270" t="s">
        <v>6674</v>
      </c>
      <c r="G395" s="271" t="s">
        <v>1363</v>
      </c>
      <c r="H395" s="272">
        <v>1.01</v>
      </c>
      <c r="I395" s="273"/>
      <c r="J395" s="274">
        <f>ROUND(I395*H395,2)</f>
        <v>0</v>
      </c>
      <c r="K395" s="270" t="s">
        <v>36</v>
      </c>
      <c r="L395" s="275"/>
      <c r="M395" s="276" t="s">
        <v>36</v>
      </c>
      <c r="N395" s="277" t="s">
        <v>50</v>
      </c>
      <c r="O395" s="38"/>
      <c r="P395" s="210">
        <f>O395*H395</f>
        <v>0</v>
      </c>
      <c r="Q395" s="210">
        <v>0.03</v>
      </c>
      <c r="R395" s="210">
        <f>Q395*H395</f>
        <v>3.0300000000000001E-2</v>
      </c>
      <c r="S395" s="210">
        <v>0</v>
      </c>
      <c r="T395" s="211">
        <f>S395*H395</f>
        <v>0</v>
      </c>
      <c r="AR395" s="19" t="s">
        <v>457</v>
      </c>
      <c r="AT395" s="19" t="s">
        <v>533</v>
      </c>
      <c r="AU395" s="19" t="s">
        <v>87</v>
      </c>
      <c r="AY395" s="19" t="s">
        <v>406</v>
      </c>
      <c r="BE395" s="212">
        <f>IF(N395="základní",J395,0)</f>
        <v>0</v>
      </c>
      <c r="BF395" s="212">
        <f>IF(N395="snížená",J395,0)</f>
        <v>0</v>
      </c>
      <c r="BG395" s="212">
        <f>IF(N395="zákl. přenesená",J395,0)</f>
        <v>0</v>
      </c>
      <c r="BH395" s="212">
        <f>IF(N395="sníž. přenesená",J395,0)</f>
        <v>0</v>
      </c>
      <c r="BI395" s="212">
        <f>IF(N395="nulová",J395,0)</f>
        <v>0</v>
      </c>
      <c r="BJ395" s="19" t="s">
        <v>23</v>
      </c>
      <c r="BK395" s="212">
        <f>ROUND(I395*H395,2)</f>
        <v>0</v>
      </c>
      <c r="BL395" s="19" t="s">
        <v>415</v>
      </c>
      <c r="BM395" s="19" t="s">
        <v>6675</v>
      </c>
    </row>
    <row r="396" spans="2:65" s="13" customFormat="1" x14ac:dyDescent="0.3">
      <c r="B396" s="225"/>
      <c r="C396" s="226"/>
      <c r="D396" s="247" t="s">
        <v>417</v>
      </c>
      <c r="E396" s="226"/>
      <c r="F396" s="252" t="s">
        <v>1975</v>
      </c>
      <c r="G396" s="226"/>
      <c r="H396" s="253">
        <v>1.01</v>
      </c>
      <c r="I396" s="230"/>
      <c r="J396" s="226"/>
      <c r="K396" s="226"/>
      <c r="L396" s="231"/>
      <c r="M396" s="232"/>
      <c r="N396" s="233"/>
      <c r="O396" s="233"/>
      <c r="P396" s="233"/>
      <c r="Q396" s="233"/>
      <c r="R396" s="233"/>
      <c r="S396" s="233"/>
      <c r="T396" s="234"/>
      <c r="AT396" s="235" t="s">
        <v>417</v>
      </c>
      <c r="AU396" s="235" t="s">
        <v>87</v>
      </c>
      <c r="AV396" s="13" t="s">
        <v>87</v>
      </c>
      <c r="AW396" s="13" t="s">
        <v>4</v>
      </c>
      <c r="AX396" s="13" t="s">
        <v>23</v>
      </c>
      <c r="AY396" s="235" t="s">
        <v>406</v>
      </c>
    </row>
    <row r="397" spans="2:65" s="1" customFormat="1" ht="22.5" customHeight="1" x14ac:dyDescent="0.3">
      <c r="B397" s="37"/>
      <c r="C397" s="268" t="s">
        <v>998</v>
      </c>
      <c r="D397" s="268" t="s">
        <v>533</v>
      </c>
      <c r="E397" s="269" t="s">
        <v>6676</v>
      </c>
      <c r="F397" s="270" t="s">
        <v>6677</v>
      </c>
      <c r="G397" s="271" t="s">
        <v>1363</v>
      </c>
      <c r="H397" s="272">
        <v>3.03</v>
      </c>
      <c r="I397" s="273"/>
      <c r="J397" s="274">
        <f>ROUND(I397*H397,2)</f>
        <v>0</v>
      </c>
      <c r="K397" s="270" t="s">
        <v>36</v>
      </c>
      <c r="L397" s="275"/>
      <c r="M397" s="276" t="s">
        <v>36</v>
      </c>
      <c r="N397" s="277" t="s">
        <v>50</v>
      </c>
      <c r="O397" s="38"/>
      <c r="P397" s="210">
        <f>O397*H397</f>
        <v>0</v>
      </c>
      <c r="Q397" s="210">
        <v>3.4299999999999997E-2</v>
      </c>
      <c r="R397" s="210">
        <f>Q397*H397</f>
        <v>0.10392899999999998</v>
      </c>
      <c r="S397" s="210">
        <v>0</v>
      </c>
      <c r="T397" s="211">
        <f>S397*H397</f>
        <v>0</v>
      </c>
      <c r="AR397" s="19" t="s">
        <v>457</v>
      </c>
      <c r="AT397" s="19" t="s">
        <v>533</v>
      </c>
      <c r="AU397" s="19" t="s">
        <v>87</v>
      </c>
      <c r="AY397" s="19" t="s">
        <v>406</v>
      </c>
      <c r="BE397" s="212">
        <f>IF(N397="základní",J397,0)</f>
        <v>0</v>
      </c>
      <c r="BF397" s="212">
        <f>IF(N397="snížená",J397,0)</f>
        <v>0</v>
      </c>
      <c r="BG397" s="212">
        <f>IF(N397="zákl. přenesená",J397,0)</f>
        <v>0</v>
      </c>
      <c r="BH397" s="212">
        <f>IF(N397="sníž. přenesená",J397,0)</f>
        <v>0</v>
      </c>
      <c r="BI397" s="212">
        <f>IF(N397="nulová",J397,0)</f>
        <v>0</v>
      </c>
      <c r="BJ397" s="19" t="s">
        <v>23</v>
      </c>
      <c r="BK397" s="212">
        <f>ROUND(I397*H397,2)</f>
        <v>0</v>
      </c>
      <c r="BL397" s="19" t="s">
        <v>415</v>
      </c>
      <c r="BM397" s="19" t="s">
        <v>6678</v>
      </c>
    </row>
    <row r="398" spans="2:65" s="13" customFormat="1" x14ac:dyDescent="0.3">
      <c r="B398" s="225"/>
      <c r="C398" s="226"/>
      <c r="D398" s="247" t="s">
        <v>417</v>
      </c>
      <c r="E398" s="226"/>
      <c r="F398" s="252" t="s">
        <v>2459</v>
      </c>
      <c r="G398" s="226"/>
      <c r="H398" s="253">
        <v>3.03</v>
      </c>
      <c r="I398" s="230"/>
      <c r="J398" s="226"/>
      <c r="K398" s="226"/>
      <c r="L398" s="231"/>
      <c r="M398" s="232"/>
      <c r="N398" s="233"/>
      <c r="O398" s="233"/>
      <c r="P398" s="233"/>
      <c r="Q398" s="233"/>
      <c r="R398" s="233"/>
      <c r="S398" s="233"/>
      <c r="T398" s="234"/>
      <c r="AT398" s="235" t="s">
        <v>417</v>
      </c>
      <c r="AU398" s="235" t="s">
        <v>87</v>
      </c>
      <c r="AV398" s="13" t="s">
        <v>87</v>
      </c>
      <c r="AW398" s="13" t="s">
        <v>4</v>
      </c>
      <c r="AX398" s="13" t="s">
        <v>23</v>
      </c>
      <c r="AY398" s="235" t="s">
        <v>406</v>
      </c>
    </row>
    <row r="399" spans="2:65" s="1" customFormat="1" ht="22.5" customHeight="1" x14ac:dyDescent="0.3">
      <c r="B399" s="37"/>
      <c r="C399" s="268" t="s">
        <v>1007</v>
      </c>
      <c r="D399" s="268" t="s">
        <v>533</v>
      </c>
      <c r="E399" s="269" t="s">
        <v>6679</v>
      </c>
      <c r="F399" s="270" t="s">
        <v>6680</v>
      </c>
      <c r="G399" s="271" t="s">
        <v>1363</v>
      </c>
      <c r="H399" s="272">
        <v>1.01</v>
      </c>
      <c r="I399" s="273"/>
      <c r="J399" s="274">
        <f>ROUND(I399*H399,2)</f>
        <v>0</v>
      </c>
      <c r="K399" s="270" t="s">
        <v>36</v>
      </c>
      <c r="L399" s="275"/>
      <c r="M399" s="276" t="s">
        <v>36</v>
      </c>
      <c r="N399" s="277" t="s">
        <v>50</v>
      </c>
      <c r="O399" s="38"/>
      <c r="P399" s="210">
        <f>O399*H399</f>
        <v>0</v>
      </c>
      <c r="Q399" s="210">
        <v>0.03</v>
      </c>
      <c r="R399" s="210">
        <f>Q399*H399</f>
        <v>3.0300000000000001E-2</v>
      </c>
      <c r="S399" s="210">
        <v>0</v>
      </c>
      <c r="T399" s="211">
        <f>S399*H399</f>
        <v>0</v>
      </c>
      <c r="AR399" s="19" t="s">
        <v>457</v>
      </c>
      <c r="AT399" s="19" t="s">
        <v>533</v>
      </c>
      <c r="AU399" s="19" t="s">
        <v>87</v>
      </c>
      <c r="AY399" s="19" t="s">
        <v>406</v>
      </c>
      <c r="BE399" s="212">
        <f>IF(N399="základní",J399,0)</f>
        <v>0</v>
      </c>
      <c r="BF399" s="212">
        <f>IF(N399="snížená",J399,0)</f>
        <v>0</v>
      </c>
      <c r="BG399" s="212">
        <f>IF(N399="zákl. přenesená",J399,0)</f>
        <v>0</v>
      </c>
      <c r="BH399" s="212">
        <f>IF(N399="sníž. přenesená",J399,0)</f>
        <v>0</v>
      </c>
      <c r="BI399" s="212">
        <f>IF(N399="nulová",J399,0)</f>
        <v>0</v>
      </c>
      <c r="BJ399" s="19" t="s">
        <v>23</v>
      </c>
      <c r="BK399" s="212">
        <f>ROUND(I399*H399,2)</f>
        <v>0</v>
      </c>
      <c r="BL399" s="19" t="s">
        <v>415</v>
      </c>
      <c r="BM399" s="19" t="s">
        <v>6681</v>
      </c>
    </row>
    <row r="400" spans="2:65" s="13" customFormat="1" x14ac:dyDescent="0.3">
      <c r="B400" s="225"/>
      <c r="C400" s="226"/>
      <c r="D400" s="247" t="s">
        <v>417</v>
      </c>
      <c r="E400" s="226"/>
      <c r="F400" s="252" t="s">
        <v>1975</v>
      </c>
      <c r="G400" s="226"/>
      <c r="H400" s="253">
        <v>1.01</v>
      </c>
      <c r="I400" s="230"/>
      <c r="J400" s="226"/>
      <c r="K400" s="226"/>
      <c r="L400" s="231"/>
      <c r="M400" s="232"/>
      <c r="N400" s="233"/>
      <c r="O400" s="233"/>
      <c r="P400" s="233"/>
      <c r="Q400" s="233"/>
      <c r="R400" s="233"/>
      <c r="S400" s="233"/>
      <c r="T400" s="234"/>
      <c r="AT400" s="235" t="s">
        <v>417</v>
      </c>
      <c r="AU400" s="235" t="s">
        <v>87</v>
      </c>
      <c r="AV400" s="13" t="s">
        <v>87</v>
      </c>
      <c r="AW400" s="13" t="s">
        <v>4</v>
      </c>
      <c r="AX400" s="13" t="s">
        <v>23</v>
      </c>
      <c r="AY400" s="235" t="s">
        <v>406</v>
      </c>
    </row>
    <row r="401" spans="2:65" s="1" customFormat="1" ht="22.5" customHeight="1" x14ac:dyDescent="0.3">
      <c r="B401" s="37"/>
      <c r="C401" s="268" t="s">
        <v>1015</v>
      </c>
      <c r="D401" s="268" t="s">
        <v>533</v>
      </c>
      <c r="E401" s="269" t="s">
        <v>6611</v>
      </c>
      <c r="F401" s="270" t="s">
        <v>6612</v>
      </c>
      <c r="G401" s="271" t="s">
        <v>1363</v>
      </c>
      <c r="H401" s="272">
        <v>19.38</v>
      </c>
      <c r="I401" s="273"/>
      <c r="J401" s="274">
        <f>ROUND(I401*H401,2)</f>
        <v>0</v>
      </c>
      <c r="K401" s="270" t="s">
        <v>36</v>
      </c>
      <c r="L401" s="275"/>
      <c r="M401" s="276" t="s">
        <v>36</v>
      </c>
      <c r="N401" s="277" t="s">
        <v>50</v>
      </c>
      <c r="O401" s="38"/>
      <c r="P401" s="210">
        <f>O401*H401</f>
        <v>0</v>
      </c>
      <c r="Q401" s="210">
        <v>8.9999999999999998E-4</v>
      </c>
      <c r="R401" s="210">
        <f>Q401*H401</f>
        <v>1.7441999999999999E-2</v>
      </c>
      <c r="S401" s="210">
        <v>0</v>
      </c>
      <c r="T401" s="211">
        <f>S401*H401</f>
        <v>0</v>
      </c>
      <c r="AR401" s="19" t="s">
        <v>457</v>
      </c>
      <c r="AT401" s="19" t="s">
        <v>533</v>
      </c>
      <c r="AU401" s="19" t="s">
        <v>87</v>
      </c>
      <c r="AY401" s="19" t="s">
        <v>406</v>
      </c>
      <c r="BE401" s="212">
        <f>IF(N401="základní",J401,0)</f>
        <v>0</v>
      </c>
      <c r="BF401" s="212">
        <f>IF(N401="snížená",J401,0)</f>
        <v>0</v>
      </c>
      <c r="BG401" s="212">
        <f>IF(N401="zákl. přenesená",J401,0)</f>
        <v>0</v>
      </c>
      <c r="BH401" s="212">
        <f>IF(N401="sníž. přenesená",J401,0)</f>
        <v>0</v>
      </c>
      <c r="BI401" s="212">
        <f>IF(N401="nulová",J401,0)</f>
        <v>0</v>
      </c>
      <c r="BJ401" s="19" t="s">
        <v>23</v>
      </c>
      <c r="BK401" s="212">
        <f>ROUND(I401*H401,2)</f>
        <v>0</v>
      </c>
      <c r="BL401" s="19" t="s">
        <v>415</v>
      </c>
      <c r="BM401" s="19" t="s">
        <v>6682</v>
      </c>
    </row>
    <row r="402" spans="2:65" s="13" customFormat="1" x14ac:dyDescent="0.3">
      <c r="B402" s="225"/>
      <c r="C402" s="226"/>
      <c r="D402" s="247" t="s">
        <v>417</v>
      </c>
      <c r="E402" s="226"/>
      <c r="F402" s="252" t="s">
        <v>2617</v>
      </c>
      <c r="G402" s="226"/>
      <c r="H402" s="253">
        <v>19.38</v>
      </c>
      <c r="I402" s="230"/>
      <c r="J402" s="226"/>
      <c r="K402" s="226"/>
      <c r="L402" s="231"/>
      <c r="M402" s="232"/>
      <c r="N402" s="233"/>
      <c r="O402" s="233"/>
      <c r="P402" s="233"/>
      <c r="Q402" s="233"/>
      <c r="R402" s="233"/>
      <c r="S402" s="233"/>
      <c r="T402" s="234"/>
      <c r="AT402" s="235" t="s">
        <v>417</v>
      </c>
      <c r="AU402" s="235" t="s">
        <v>87</v>
      </c>
      <c r="AV402" s="13" t="s">
        <v>87</v>
      </c>
      <c r="AW402" s="13" t="s">
        <v>4</v>
      </c>
      <c r="AX402" s="13" t="s">
        <v>23</v>
      </c>
      <c r="AY402" s="235" t="s">
        <v>406</v>
      </c>
    </row>
    <row r="403" spans="2:65" s="1" customFormat="1" ht="31.5" customHeight="1" x14ac:dyDescent="0.3">
      <c r="B403" s="37"/>
      <c r="C403" s="201" t="s">
        <v>1019</v>
      </c>
      <c r="D403" s="201" t="s">
        <v>410</v>
      </c>
      <c r="E403" s="202" t="s">
        <v>6683</v>
      </c>
      <c r="F403" s="203" t="s">
        <v>6684</v>
      </c>
      <c r="G403" s="204" t="s">
        <v>1363</v>
      </c>
      <c r="H403" s="205">
        <v>5</v>
      </c>
      <c r="I403" s="206"/>
      <c r="J403" s="207">
        <f>ROUND(I403*H403,2)</f>
        <v>0</v>
      </c>
      <c r="K403" s="203" t="s">
        <v>414</v>
      </c>
      <c r="L403" s="57"/>
      <c r="M403" s="208" t="s">
        <v>36</v>
      </c>
      <c r="N403" s="209" t="s">
        <v>50</v>
      </c>
      <c r="O403" s="38"/>
      <c r="P403" s="210">
        <f>O403*H403</f>
        <v>0</v>
      </c>
      <c r="Q403" s="210">
        <v>0</v>
      </c>
      <c r="R403" s="210">
        <f>Q403*H403</f>
        <v>0</v>
      </c>
      <c r="S403" s="210">
        <v>0</v>
      </c>
      <c r="T403" s="211">
        <f>S403*H403</f>
        <v>0</v>
      </c>
      <c r="AR403" s="19" t="s">
        <v>415</v>
      </c>
      <c r="AT403" s="19" t="s">
        <v>410</v>
      </c>
      <c r="AU403" s="19" t="s">
        <v>87</v>
      </c>
      <c r="AY403" s="19" t="s">
        <v>406</v>
      </c>
      <c r="BE403" s="212">
        <f>IF(N403="základní",J403,0)</f>
        <v>0</v>
      </c>
      <c r="BF403" s="212">
        <f>IF(N403="snížená",J403,0)</f>
        <v>0</v>
      </c>
      <c r="BG403" s="212">
        <f>IF(N403="zákl. přenesená",J403,0)</f>
        <v>0</v>
      </c>
      <c r="BH403" s="212">
        <f>IF(N403="sníž. přenesená",J403,0)</f>
        <v>0</v>
      </c>
      <c r="BI403" s="212">
        <f>IF(N403="nulová",J403,0)</f>
        <v>0</v>
      </c>
      <c r="BJ403" s="19" t="s">
        <v>23</v>
      </c>
      <c r="BK403" s="212">
        <f>ROUND(I403*H403,2)</f>
        <v>0</v>
      </c>
      <c r="BL403" s="19" t="s">
        <v>415</v>
      </c>
      <c r="BM403" s="19" t="s">
        <v>6685</v>
      </c>
    </row>
    <row r="404" spans="2:65" s="1" customFormat="1" ht="22.5" customHeight="1" x14ac:dyDescent="0.3">
      <c r="B404" s="37"/>
      <c r="C404" s="268" t="s">
        <v>1022</v>
      </c>
      <c r="D404" s="268" t="s">
        <v>533</v>
      </c>
      <c r="E404" s="269" t="s">
        <v>6686</v>
      </c>
      <c r="F404" s="270" t="s">
        <v>6687</v>
      </c>
      <c r="G404" s="271" t="s">
        <v>1363</v>
      </c>
      <c r="H404" s="272">
        <v>3.03</v>
      </c>
      <c r="I404" s="273"/>
      <c r="J404" s="274">
        <f>ROUND(I404*H404,2)</f>
        <v>0</v>
      </c>
      <c r="K404" s="270" t="s">
        <v>36</v>
      </c>
      <c r="L404" s="275"/>
      <c r="M404" s="276" t="s">
        <v>36</v>
      </c>
      <c r="N404" s="277" t="s">
        <v>50</v>
      </c>
      <c r="O404" s="38"/>
      <c r="P404" s="210">
        <f>O404*H404</f>
        <v>0</v>
      </c>
      <c r="Q404" s="210">
        <v>3.6499999999999998E-2</v>
      </c>
      <c r="R404" s="210">
        <f>Q404*H404</f>
        <v>0.11059499999999998</v>
      </c>
      <c r="S404" s="210">
        <v>0</v>
      </c>
      <c r="T404" s="211">
        <f>S404*H404</f>
        <v>0</v>
      </c>
      <c r="AR404" s="19" t="s">
        <v>457</v>
      </c>
      <c r="AT404" s="19" t="s">
        <v>533</v>
      </c>
      <c r="AU404" s="19" t="s">
        <v>87</v>
      </c>
      <c r="AY404" s="19" t="s">
        <v>406</v>
      </c>
      <c r="BE404" s="212">
        <f>IF(N404="základní",J404,0)</f>
        <v>0</v>
      </c>
      <c r="BF404" s="212">
        <f>IF(N404="snížená",J404,0)</f>
        <v>0</v>
      </c>
      <c r="BG404" s="212">
        <f>IF(N404="zákl. přenesená",J404,0)</f>
        <v>0</v>
      </c>
      <c r="BH404" s="212">
        <f>IF(N404="sníž. přenesená",J404,0)</f>
        <v>0</v>
      </c>
      <c r="BI404" s="212">
        <f>IF(N404="nulová",J404,0)</f>
        <v>0</v>
      </c>
      <c r="BJ404" s="19" t="s">
        <v>23</v>
      </c>
      <c r="BK404" s="212">
        <f>ROUND(I404*H404,2)</f>
        <v>0</v>
      </c>
      <c r="BL404" s="19" t="s">
        <v>415</v>
      </c>
      <c r="BM404" s="19" t="s">
        <v>6688</v>
      </c>
    </row>
    <row r="405" spans="2:65" s="13" customFormat="1" x14ac:dyDescent="0.3">
      <c r="B405" s="225"/>
      <c r="C405" s="226"/>
      <c r="D405" s="247" t="s">
        <v>417</v>
      </c>
      <c r="E405" s="226"/>
      <c r="F405" s="252" t="s">
        <v>2459</v>
      </c>
      <c r="G405" s="226"/>
      <c r="H405" s="253">
        <v>3.03</v>
      </c>
      <c r="I405" s="230"/>
      <c r="J405" s="226"/>
      <c r="K405" s="226"/>
      <c r="L405" s="231"/>
      <c r="M405" s="232"/>
      <c r="N405" s="233"/>
      <c r="O405" s="233"/>
      <c r="P405" s="233"/>
      <c r="Q405" s="233"/>
      <c r="R405" s="233"/>
      <c r="S405" s="233"/>
      <c r="T405" s="234"/>
      <c r="AT405" s="235" t="s">
        <v>417</v>
      </c>
      <c r="AU405" s="235" t="s">
        <v>87</v>
      </c>
      <c r="AV405" s="13" t="s">
        <v>87</v>
      </c>
      <c r="AW405" s="13" t="s">
        <v>4</v>
      </c>
      <c r="AX405" s="13" t="s">
        <v>23</v>
      </c>
      <c r="AY405" s="235" t="s">
        <v>406</v>
      </c>
    </row>
    <row r="406" spans="2:65" s="1" customFormat="1" ht="22.5" customHeight="1" x14ac:dyDescent="0.3">
      <c r="B406" s="37"/>
      <c r="C406" s="268" t="s">
        <v>1026</v>
      </c>
      <c r="D406" s="268" t="s">
        <v>533</v>
      </c>
      <c r="E406" s="269" t="s">
        <v>6689</v>
      </c>
      <c r="F406" s="270" t="s">
        <v>6690</v>
      </c>
      <c r="G406" s="271" t="s">
        <v>1363</v>
      </c>
      <c r="H406" s="272">
        <v>1.01</v>
      </c>
      <c r="I406" s="273"/>
      <c r="J406" s="274">
        <f>ROUND(I406*H406,2)</f>
        <v>0</v>
      </c>
      <c r="K406" s="270" t="s">
        <v>36</v>
      </c>
      <c r="L406" s="275"/>
      <c r="M406" s="276" t="s">
        <v>36</v>
      </c>
      <c r="N406" s="277" t="s">
        <v>50</v>
      </c>
      <c r="O406" s="38"/>
      <c r="P406" s="210">
        <f>O406*H406</f>
        <v>0</v>
      </c>
      <c r="Q406" s="210">
        <v>4.1200000000000001E-2</v>
      </c>
      <c r="R406" s="210">
        <f>Q406*H406</f>
        <v>4.1612000000000003E-2</v>
      </c>
      <c r="S406" s="210">
        <v>0</v>
      </c>
      <c r="T406" s="211">
        <f>S406*H406</f>
        <v>0</v>
      </c>
      <c r="AR406" s="19" t="s">
        <v>457</v>
      </c>
      <c r="AT406" s="19" t="s">
        <v>533</v>
      </c>
      <c r="AU406" s="19" t="s">
        <v>87</v>
      </c>
      <c r="AY406" s="19" t="s">
        <v>406</v>
      </c>
      <c r="BE406" s="212">
        <f>IF(N406="základní",J406,0)</f>
        <v>0</v>
      </c>
      <c r="BF406" s="212">
        <f>IF(N406="snížená",J406,0)</f>
        <v>0</v>
      </c>
      <c r="BG406" s="212">
        <f>IF(N406="zákl. přenesená",J406,0)</f>
        <v>0</v>
      </c>
      <c r="BH406" s="212">
        <f>IF(N406="sníž. přenesená",J406,0)</f>
        <v>0</v>
      </c>
      <c r="BI406" s="212">
        <f>IF(N406="nulová",J406,0)</f>
        <v>0</v>
      </c>
      <c r="BJ406" s="19" t="s">
        <v>23</v>
      </c>
      <c r="BK406" s="212">
        <f>ROUND(I406*H406,2)</f>
        <v>0</v>
      </c>
      <c r="BL406" s="19" t="s">
        <v>415</v>
      </c>
      <c r="BM406" s="19" t="s">
        <v>6691</v>
      </c>
    </row>
    <row r="407" spans="2:65" s="13" customFormat="1" x14ac:dyDescent="0.3">
      <c r="B407" s="225"/>
      <c r="C407" s="226"/>
      <c r="D407" s="247" t="s">
        <v>417</v>
      </c>
      <c r="E407" s="226"/>
      <c r="F407" s="252" t="s">
        <v>1975</v>
      </c>
      <c r="G407" s="226"/>
      <c r="H407" s="253">
        <v>1.01</v>
      </c>
      <c r="I407" s="230"/>
      <c r="J407" s="226"/>
      <c r="K407" s="226"/>
      <c r="L407" s="231"/>
      <c r="M407" s="232"/>
      <c r="N407" s="233"/>
      <c r="O407" s="233"/>
      <c r="P407" s="233"/>
      <c r="Q407" s="233"/>
      <c r="R407" s="233"/>
      <c r="S407" s="233"/>
      <c r="T407" s="234"/>
      <c r="AT407" s="235" t="s">
        <v>417</v>
      </c>
      <c r="AU407" s="235" t="s">
        <v>87</v>
      </c>
      <c r="AV407" s="13" t="s">
        <v>87</v>
      </c>
      <c r="AW407" s="13" t="s">
        <v>4</v>
      </c>
      <c r="AX407" s="13" t="s">
        <v>23</v>
      </c>
      <c r="AY407" s="235" t="s">
        <v>406</v>
      </c>
    </row>
    <row r="408" spans="2:65" s="1" customFormat="1" ht="22.5" customHeight="1" x14ac:dyDescent="0.3">
      <c r="B408" s="37"/>
      <c r="C408" s="268" t="s">
        <v>1029</v>
      </c>
      <c r="D408" s="268" t="s">
        <v>533</v>
      </c>
      <c r="E408" s="269" t="s">
        <v>6692</v>
      </c>
      <c r="F408" s="270" t="s">
        <v>6693</v>
      </c>
      <c r="G408" s="271" t="s">
        <v>1363</v>
      </c>
      <c r="H408" s="272">
        <v>1.01</v>
      </c>
      <c r="I408" s="273"/>
      <c r="J408" s="274">
        <f>ROUND(I408*H408,2)</f>
        <v>0</v>
      </c>
      <c r="K408" s="270" t="s">
        <v>36</v>
      </c>
      <c r="L408" s="275"/>
      <c r="M408" s="276" t="s">
        <v>36</v>
      </c>
      <c r="N408" s="277" t="s">
        <v>50</v>
      </c>
      <c r="O408" s="38"/>
      <c r="P408" s="210">
        <f>O408*H408</f>
        <v>0</v>
      </c>
      <c r="Q408" s="210">
        <v>3.85E-2</v>
      </c>
      <c r="R408" s="210">
        <f>Q408*H408</f>
        <v>3.8885000000000003E-2</v>
      </c>
      <c r="S408" s="210">
        <v>0</v>
      </c>
      <c r="T408" s="211">
        <f>S408*H408</f>
        <v>0</v>
      </c>
      <c r="AR408" s="19" t="s">
        <v>457</v>
      </c>
      <c r="AT408" s="19" t="s">
        <v>533</v>
      </c>
      <c r="AU408" s="19" t="s">
        <v>87</v>
      </c>
      <c r="AY408" s="19" t="s">
        <v>406</v>
      </c>
      <c r="BE408" s="212">
        <f>IF(N408="základní",J408,0)</f>
        <v>0</v>
      </c>
      <c r="BF408" s="212">
        <f>IF(N408="snížená",J408,0)</f>
        <v>0</v>
      </c>
      <c r="BG408" s="212">
        <f>IF(N408="zákl. přenesená",J408,0)</f>
        <v>0</v>
      </c>
      <c r="BH408" s="212">
        <f>IF(N408="sníž. přenesená",J408,0)</f>
        <v>0</v>
      </c>
      <c r="BI408" s="212">
        <f>IF(N408="nulová",J408,0)</f>
        <v>0</v>
      </c>
      <c r="BJ408" s="19" t="s">
        <v>23</v>
      </c>
      <c r="BK408" s="212">
        <f>ROUND(I408*H408,2)</f>
        <v>0</v>
      </c>
      <c r="BL408" s="19" t="s">
        <v>415</v>
      </c>
      <c r="BM408" s="19" t="s">
        <v>6694</v>
      </c>
    </row>
    <row r="409" spans="2:65" s="13" customFormat="1" x14ac:dyDescent="0.3">
      <c r="B409" s="225"/>
      <c r="C409" s="226"/>
      <c r="D409" s="247" t="s">
        <v>417</v>
      </c>
      <c r="E409" s="226"/>
      <c r="F409" s="252" t="s">
        <v>1975</v>
      </c>
      <c r="G409" s="226"/>
      <c r="H409" s="253">
        <v>1.01</v>
      </c>
      <c r="I409" s="230"/>
      <c r="J409" s="226"/>
      <c r="K409" s="226"/>
      <c r="L409" s="231"/>
      <c r="M409" s="232"/>
      <c r="N409" s="233"/>
      <c r="O409" s="233"/>
      <c r="P409" s="233"/>
      <c r="Q409" s="233"/>
      <c r="R409" s="233"/>
      <c r="S409" s="233"/>
      <c r="T409" s="234"/>
      <c r="AT409" s="235" t="s">
        <v>417</v>
      </c>
      <c r="AU409" s="235" t="s">
        <v>87</v>
      </c>
      <c r="AV409" s="13" t="s">
        <v>87</v>
      </c>
      <c r="AW409" s="13" t="s">
        <v>4</v>
      </c>
      <c r="AX409" s="13" t="s">
        <v>23</v>
      </c>
      <c r="AY409" s="235" t="s">
        <v>406</v>
      </c>
    </row>
    <row r="410" spans="2:65" s="1" customFormat="1" ht="22.5" customHeight="1" x14ac:dyDescent="0.3">
      <c r="B410" s="37"/>
      <c r="C410" s="268" t="s">
        <v>1039</v>
      </c>
      <c r="D410" s="268" t="s">
        <v>533</v>
      </c>
      <c r="E410" s="269" t="s">
        <v>6629</v>
      </c>
      <c r="F410" s="270" t="s">
        <v>6630</v>
      </c>
      <c r="G410" s="271" t="s">
        <v>1363</v>
      </c>
      <c r="H410" s="272">
        <v>9.18</v>
      </c>
      <c r="I410" s="273"/>
      <c r="J410" s="274">
        <f>ROUND(I410*H410,2)</f>
        <v>0</v>
      </c>
      <c r="K410" s="270" t="s">
        <v>36</v>
      </c>
      <c r="L410" s="275"/>
      <c r="M410" s="276" t="s">
        <v>36</v>
      </c>
      <c r="N410" s="277" t="s">
        <v>50</v>
      </c>
      <c r="O410" s="38"/>
      <c r="P410" s="210">
        <f>O410*H410</f>
        <v>0</v>
      </c>
      <c r="Q410" s="210">
        <v>1.1999999999999999E-3</v>
      </c>
      <c r="R410" s="210">
        <f>Q410*H410</f>
        <v>1.1015999999999998E-2</v>
      </c>
      <c r="S410" s="210">
        <v>0</v>
      </c>
      <c r="T410" s="211">
        <f>S410*H410</f>
        <v>0</v>
      </c>
      <c r="AR410" s="19" t="s">
        <v>457</v>
      </c>
      <c r="AT410" s="19" t="s">
        <v>533</v>
      </c>
      <c r="AU410" s="19" t="s">
        <v>87</v>
      </c>
      <c r="AY410" s="19" t="s">
        <v>406</v>
      </c>
      <c r="BE410" s="212">
        <f>IF(N410="základní",J410,0)</f>
        <v>0</v>
      </c>
      <c r="BF410" s="212">
        <f>IF(N410="snížená",J410,0)</f>
        <v>0</v>
      </c>
      <c r="BG410" s="212">
        <f>IF(N410="zákl. přenesená",J410,0)</f>
        <v>0</v>
      </c>
      <c r="BH410" s="212">
        <f>IF(N410="sníž. přenesená",J410,0)</f>
        <v>0</v>
      </c>
      <c r="BI410" s="212">
        <f>IF(N410="nulová",J410,0)</f>
        <v>0</v>
      </c>
      <c r="BJ410" s="19" t="s">
        <v>23</v>
      </c>
      <c r="BK410" s="212">
        <f>ROUND(I410*H410,2)</f>
        <v>0</v>
      </c>
      <c r="BL410" s="19" t="s">
        <v>415</v>
      </c>
      <c r="BM410" s="19" t="s">
        <v>6695</v>
      </c>
    </row>
    <row r="411" spans="2:65" s="13" customFormat="1" x14ac:dyDescent="0.3">
      <c r="B411" s="225"/>
      <c r="C411" s="226"/>
      <c r="D411" s="247" t="s">
        <v>417</v>
      </c>
      <c r="E411" s="226"/>
      <c r="F411" s="252" t="s">
        <v>4651</v>
      </c>
      <c r="G411" s="226"/>
      <c r="H411" s="253">
        <v>9.18</v>
      </c>
      <c r="I411" s="230"/>
      <c r="J411" s="226"/>
      <c r="K411" s="226"/>
      <c r="L411" s="231"/>
      <c r="M411" s="232"/>
      <c r="N411" s="233"/>
      <c r="O411" s="233"/>
      <c r="P411" s="233"/>
      <c r="Q411" s="233"/>
      <c r="R411" s="233"/>
      <c r="S411" s="233"/>
      <c r="T411" s="234"/>
      <c r="AT411" s="235" t="s">
        <v>417</v>
      </c>
      <c r="AU411" s="235" t="s">
        <v>87</v>
      </c>
      <c r="AV411" s="13" t="s">
        <v>87</v>
      </c>
      <c r="AW411" s="13" t="s">
        <v>4</v>
      </c>
      <c r="AX411" s="13" t="s">
        <v>23</v>
      </c>
      <c r="AY411" s="235" t="s">
        <v>406</v>
      </c>
    </row>
    <row r="412" spans="2:65" s="1" customFormat="1" ht="31.5" customHeight="1" x14ac:dyDescent="0.3">
      <c r="B412" s="37"/>
      <c r="C412" s="201" t="s">
        <v>1042</v>
      </c>
      <c r="D412" s="201" t="s">
        <v>410</v>
      </c>
      <c r="E412" s="202" t="s">
        <v>6696</v>
      </c>
      <c r="F412" s="203" t="s">
        <v>6697</v>
      </c>
      <c r="G412" s="204" t="s">
        <v>1363</v>
      </c>
      <c r="H412" s="205">
        <v>3</v>
      </c>
      <c r="I412" s="206"/>
      <c r="J412" s="207">
        <f>ROUND(I412*H412,2)</f>
        <v>0</v>
      </c>
      <c r="K412" s="203" t="s">
        <v>36</v>
      </c>
      <c r="L412" s="57"/>
      <c r="M412" s="208" t="s">
        <v>36</v>
      </c>
      <c r="N412" s="209" t="s">
        <v>50</v>
      </c>
      <c r="O412" s="38"/>
      <c r="P412" s="210">
        <f>O412*H412</f>
        <v>0</v>
      </c>
      <c r="Q412" s="210">
        <v>5.0000000000000001E-3</v>
      </c>
      <c r="R412" s="210">
        <f>Q412*H412</f>
        <v>1.4999999999999999E-2</v>
      </c>
      <c r="S412" s="210">
        <v>0</v>
      </c>
      <c r="T412" s="211">
        <f>S412*H412</f>
        <v>0</v>
      </c>
      <c r="AR412" s="19" t="s">
        <v>415</v>
      </c>
      <c r="AT412" s="19" t="s">
        <v>410</v>
      </c>
      <c r="AU412" s="19" t="s">
        <v>87</v>
      </c>
      <c r="AY412" s="19" t="s">
        <v>406</v>
      </c>
      <c r="BE412" s="212">
        <f>IF(N412="základní",J412,0)</f>
        <v>0</v>
      </c>
      <c r="BF412" s="212">
        <f>IF(N412="snížená",J412,0)</f>
        <v>0</v>
      </c>
      <c r="BG412" s="212">
        <f>IF(N412="zákl. přenesená",J412,0)</f>
        <v>0</v>
      </c>
      <c r="BH412" s="212">
        <f>IF(N412="sníž. přenesená",J412,0)</f>
        <v>0</v>
      </c>
      <c r="BI412" s="212">
        <f>IF(N412="nulová",J412,0)</f>
        <v>0</v>
      </c>
      <c r="BJ412" s="19" t="s">
        <v>23</v>
      </c>
      <c r="BK412" s="212">
        <f>ROUND(I412*H412,2)</f>
        <v>0</v>
      </c>
      <c r="BL412" s="19" t="s">
        <v>415</v>
      </c>
      <c r="BM412" s="19" t="s">
        <v>6698</v>
      </c>
    </row>
    <row r="413" spans="2:65" s="1" customFormat="1" ht="22.5" customHeight="1" x14ac:dyDescent="0.3">
      <c r="B413" s="37"/>
      <c r="C413" s="268" t="s">
        <v>1045</v>
      </c>
      <c r="D413" s="268" t="s">
        <v>533</v>
      </c>
      <c r="E413" s="269" t="s">
        <v>6699</v>
      </c>
      <c r="F413" s="270" t="s">
        <v>6700</v>
      </c>
      <c r="G413" s="271" t="s">
        <v>1363</v>
      </c>
      <c r="H413" s="272">
        <v>3.03</v>
      </c>
      <c r="I413" s="273"/>
      <c r="J413" s="274">
        <f>ROUND(I413*H413,2)</f>
        <v>0</v>
      </c>
      <c r="K413" s="270" t="s">
        <v>36</v>
      </c>
      <c r="L413" s="275"/>
      <c r="M413" s="276" t="s">
        <v>36</v>
      </c>
      <c r="N413" s="277" t="s">
        <v>50</v>
      </c>
      <c r="O413" s="38"/>
      <c r="P413" s="210">
        <f>O413*H413</f>
        <v>0</v>
      </c>
      <c r="Q413" s="210">
        <v>3.1300000000000001E-2</v>
      </c>
      <c r="R413" s="210">
        <f>Q413*H413</f>
        <v>9.4838999999999993E-2</v>
      </c>
      <c r="S413" s="210">
        <v>0</v>
      </c>
      <c r="T413" s="211">
        <f>S413*H413</f>
        <v>0</v>
      </c>
      <c r="AR413" s="19" t="s">
        <v>457</v>
      </c>
      <c r="AT413" s="19" t="s">
        <v>533</v>
      </c>
      <c r="AU413" s="19" t="s">
        <v>87</v>
      </c>
      <c r="AY413" s="19" t="s">
        <v>406</v>
      </c>
      <c r="BE413" s="212">
        <f>IF(N413="základní",J413,0)</f>
        <v>0</v>
      </c>
      <c r="BF413" s="212">
        <f>IF(N413="snížená",J413,0)</f>
        <v>0</v>
      </c>
      <c r="BG413" s="212">
        <f>IF(N413="zákl. přenesená",J413,0)</f>
        <v>0</v>
      </c>
      <c r="BH413" s="212">
        <f>IF(N413="sníž. přenesená",J413,0)</f>
        <v>0</v>
      </c>
      <c r="BI413" s="212">
        <f>IF(N413="nulová",J413,0)</f>
        <v>0</v>
      </c>
      <c r="BJ413" s="19" t="s">
        <v>23</v>
      </c>
      <c r="BK413" s="212">
        <f>ROUND(I413*H413,2)</f>
        <v>0</v>
      </c>
      <c r="BL413" s="19" t="s">
        <v>415</v>
      </c>
      <c r="BM413" s="19" t="s">
        <v>6701</v>
      </c>
    </row>
    <row r="414" spans="2:65" s="13" customFormat="1" x14ac:dyDescent="0.3">
      <c r="B414" s="225"/>
      <c r="C414" s="226"/>
      <c r="D414" s="247" t="s">
        <v>417</v>
      </c>
      <c r="E414" s="226"/>
      <c r="F414" s="252" t="s">
        <v>2459</v>
      </c>
      <c r="G414" s="226"/>
      <c r="H414" s="253">
        <v>3.03</v>
      </c>
      <c r="I414" s="230"/>
      <c r="J414" s="226"/>
      <c r="K414" s="226"/>
      <c r="L414" s="231"/>
      <c r="M414" s="232"/>
      <c r="N414" s="233"/>
      <c r="O414" s="233"/>
      <c r="P414" s="233"/>
      <c r="Q414" s="233"/>
      <c r="R414" s="233"/>
      <c r="S414" s="233"/>
      <c r="T414" s="234"/>
      <c r="AT414" s="235" t="s">
        <v>417</v>
      </c>
      <c r="AU414" s="235" t="s">
        <v>87</v>
      </c>
      <c r="AV414" s="13" t="s">
        <v>87</v>
      </c>
      <c r="AW414" s="13" t="s">
        <v>4</v>
      </c>
      <c r="AX414" s="13" t="s">
        <v>23</v>
      </c>
      <c r="AY414" s="235" t="s">
        <v>406</v>
      </c>
    </row>
    <row r="415" spans="2:65" s="1" customFormat="1" ht="22.5" customHeight="1" x14ac:dyDescent="0.3">
      <c r="B415" s="37"/>
      <c r="C415" s="268" t="s">
        <v>1048</v>
      </c>
      <c r="D415" s="268" t="s">
        <v>533</v>
      </c>
      <c r="E415" s="269" t="s">
        <v>6611</v>
      </c>
      <c r="F415" s="270" t="s">
        <v>6612</v>
      </c>
      <c r="G415" s="271" t="s">
        <v>1363</v>
      </c>
      <c r="H415" s="272">
        <v>3.06</v>
      </c>
      <c r="I415" s="273"/>
      <c r="J415" s="274">
        <f>ROUND(I415*H415,2)</f>
        <v>0</v>
      </c>
      <c r="K415" s="270" t="s">
        <v>36</v>
      </c>
      <c r="L415" s="275"/>
      <c r="M415" s="276" t="s">
        <v>36</v>
      </c>
      <c r="N415" s="277" t="s">
        <v>50</v>
      </c>
      <c r="O415" s="38"/>
      <c r="P415" s="210">
        <f>O415*H415</f>
        <v>0</v>
      </c>
      <c r="Q415" s="210">
        <v>8.9999999999999998E-4</v>
      </c>
      <c r="R415" s="210">
        <f>Q415*H415</f>
        <v>2.7539999999999999E-3</v>
      </c>
      <c r="S415" s="210">
        <v>0</v>
      </c>
      <c r="T415" s="211">
        <f>S415*H415</f>
        <v>0</v>
      </c>
      <c r="AR415" s="19" t="s">
        <v>457</v>
      </c>
      <c r="AT415" s="19" t="s">
        <v>533</v>
      </c>
      <c r="AU415" s="19" t="s">
        <v>87</v>
      </c>
      <c r="AY415" s="19" t="s">
        <v>406</v>
      </c>
      <c r="BE415" s="212">
        <f>IF(N415="základní",J415,0)</f>
        <v>0</v>
      </c>
      <c r="BF415" s="212">
        <f>IF(N415="snížená",J415,0)</f>
        <v>0</v>
      </c>
      <c r="BG415" s="212">
        <f>IF(N415="zákl. přenesená",J415,0)</f>
        <v>0</v>
      </c>
      <c r="BH415" s="212">
        <f>IF(N415="sníž. přenesená",J415,0)</f>
        <v>0</v>
      </c>
      <c r="BI415" s="212">
        <f>IF(N415="nulová",J415,0)</f>
        <v>0</v>
      </c>
      <c r="BJ415" s="19" t="s">
        <v>23</v>
      </c>
      <c r="BK415" s="212">
        <f>ROUND(I415*H415,2)</f>
        <v>0</v>
      </c>
      <c r="BL415" s="19" t="s">
        <v>415</v>
      </c>
      <c r="BM415" s="19" t="s">
        <v>6702</v>
      </c>
    </row>
    <row r="416" spans="2:65" s="13" customFormat="1" x14ac:dyDescent="0.3">
      <c r="B416" s="225"/>
      <c r="C416" s="226"/>
      <c r="D416" s="247" t="s">
        <v>417</v>
      </c>
      <c r="E416" s="226"/>
      <c r="F416" s="252" t="s">
        <v>3407</v>
      </c>
      <c r="G416" s="226"/>
      <c r="H416" s="253">
        <v>3.06</v>
      </c>
      <c r="I416" s="230"/>
      <c r="J416" s="226"/>
      <c r="K416" s="226"/>
      <c r="L416" s="231"/>
      <c r="M416" s="232"/>
      <c r="N416" s="233"/>
      <c r="O416" s="233"/>
      <c r="P416" s="233"/>
      <c r="Q416" s="233"/>
      <c r="R416" s="233"/>
      <c r="S416" s="233"/>
      <c r="T416" s="234"/>
      <c r="AT416" s="235" t="s">
        <v>417</v>
      </c>
      <c r="AU416" s="235" t="s">
        <v>87</v>
      </c>
      <c r="AV416" s="13" t="s">
        <v>87</v>
      </c>
      <c r="AW416" s="13" t="s">
        <v>4</v>
      </c>
      <c r="AX416" s="13" t="s">
        <v>23</v>
      </c>
      <c r="AY416" s="235" t="s">
        <v>406</v>
      </c>
    </row>
    <row r="417" spans="2:65" s="1" customFormat="1" ht="31.5" customHeight="1" x14ac:dyDescent="0.3">
      <c r="B417" s="37"/>
      <c r="C417" s="201" t="s">
        <v>1050</v>
      </c>
      <c r="D417" s="201" t="s">
        <v>410</v>
      </c>
      <c r="E417" s="202" t="s">
        <v>6703</v>
      </c>
      <c r="F417" s="203" t="s">
        <v>6704</v>
      </c>
      <c r="G417" s="204" t="s">
        <v>1363</v>
      </c>
      <c r="H417" s="205">
        <v>1</v>
      </c>
      <c r="I417" s="206"/>
      <c r="J417" s="207">
        <f>ROUND(I417*H417,2)</f>
        <v>0</v>
      </c>
      <c r="K417" s="203" t="s">
        <v>36</v>
      </c>
      <c r="L417" s="57"/>
      <c r="M417" s="208" t="s">
        <v>36</v>
      </c>
      <c r="N417" s="209" t="s">
        <v>50</v>
      </c>
      <c r="O417" s="38"/>
      <c r="P417" s="210">
        <f>O417*H417</f>
        <v>0</v>
      </c>
      <c r="Q417" s="210">
        <v>6.0000000000000001E-3</v>
      </c>
      <c r="R417" s="210">
        <f>Q417*H417</f>
        <v>6.0000000000000001E-3</v>
      </c>
      <c r="S417" s="210">
        <v>0</v>
      </c>
      <c r="T417" s="211">
        <f>S417*H417</f>
        <v>0</v>
      </c>
      <c r="AR417" s="19" t="s">
        <v>415</v>
      </c>
      <c r="AT417" s="19" t="s">
        <v>410</v>
      </c>
      <c r="AU417" s="19" t="s">
        <v>87</v>
      </c>
      <c r="AY417" s="19" t="s">
        <v>406</v>
      </c>
      <c r="BE417" s="212">
        <f>IF(N417="základní",J417,0)</f>
        <v>0</v>
      </c>
      <c r="BF417" s="212">
        <f>IF(N417="snížená",J417,0)</f>
        <v>0</v>
      </c>
      <c r="BG417" s="212">
        <f>IF(N417="zákl. přenesená",J417,0)</f>
        <v>0</v>
      </c>
      <c r="BH417" s="212">
        <f>IF(N417="sníž. přenesená",J417,0)</f>
        <v>0</v>
      </c>
      <c r="BI417" s="212">
        <f>IF(N417="nulová",J417,0)</f>
        <v>0</v>
      </c>
      <c r="BJ417" s="19" t="s">
        <v>23</v>
      </c>
      <c r="BK417" s="212">
        <f>ROUND(I417*H417,2)</f>
        <v>0</v>
      </c>
      <c r="BL417" s="19" t="s">
        <v>415</v>
      </c>
      <c r="BM417" s="19" t="s">
        <v>6705</v>
      </c>
    </row>
    <row r="418" spans="2:65" s="1" customFormat="1" ht="22.5" customHeight="1" x14ac:dyDescent="0.3">
      <c r="B418" s="37"/>
      <c r="C418" s="268" t="s">
        <v>1083</v>
      </c>
      <c r="D418" s="268" t="s">
        <v>533</v>
      </c>
      <c r="E418" s="269" t="s">
        <v>6706</v>
      </c>
      <c r="F418" s="270" t="s">
        <v>6707</v>
      </c>
      <c r="G418" s="271" t="s">
        <v>1363</v>
      </c>
      <c r="H418" s="272">
        <v>1.01</v>
      </c>
      <c r="I418" s="273"/>
      <c r="J418" s="274">
        <f>ROUND(I418*H418,2)</f>
        <v>0</v>
      </c>
      <c r="K418" s="270" t="s">
        <v>36</v>
      </c>
      <c r="L418" s="275"/>
      <c r="M418" s="276" t="s">
        <v>36</v>
      </c>
      <c r="N418" s="277" t="s">
        <v>50</v>
      </c>
      <c r="O418" s="38"/>
      <c r="P418" s="210">
        <f>O418*H418</f>
        <v>0</v>
      </c>
      <c r="Q418" s="210">
        <v>4.2000000000000003E-2</v>
      </c>
      <c r="R418" s="210">
        <f>Q418*H418</f>
        <v>4.2420000000000006E-2</v>
      </c>
      <c r="S418" s="210">
        <v>0</v>
      </c>
      <c r="T418" s="211">
        <f>S418*H418</f>
        <v>0</v>
      </c>
      <c r="AR418" s="19" t="s">
        <v>457</v>
      </c>
      <c r="AT418" s="19" t="s">
        <v>533</v>
      </c>
      <c r="AU418" s="19" t="s">
        <v>87</v>
      </c>
      <c r="AY418" s="19" t="s">
        <v>406</v>
      </c>
      <c r="BE418" s="212">
        <f>IF(N418="základní",J418,0)</f>
        <v>0</v>
      </c>
      <c r="BF418" s="212">
        <f>IF(N418="snížená",J418,0)</f>
        <v>0</v>
      </c>
      <c r="BG418" s="212">
        <f>IF(N418="zákl. přenesená",J418,0)</f>
        <v>0</v>
      </c>
      <c r="BH418" s="212">
        <f>IF(N418="sníž. přenesená",J418,0)</f>
        <v>0</v>
      </c>
      <c r="BI418" s="212">
        <f>IF(N418="nulová",J418,0)</f>
        <v>0</v>
      </c>
      <c r="BJ418" s="19" t="s">
        <v>23</v>
      </c>
      <c r="BK418" s="212">
        <f>ROUND(I418*H418,2)</f>
        <v>0</v>
      </c>
      <c r="BL418" s="19" t="s">
        <v>415</v>
      </c>
      <c r="BM418" s="19" t="s">
        <v>6708</v>
      </c>
    </row>
    <row r="419" spans="2:65" s="13" customFormat="1" x14ac:dyDescent="0.3">
      <c r="B419" s="225"/>
      <c r="C419" s="226"/>
      <c r="D419" s="247" t="s">
        <v>417</v>
      </c>
      <c r="E419" s="226"/>
      <c r="F419" s="252" t="s">
        <v>1975</v>
      </c>
      <c r="G419" s="226"/>
      <c r="H419" s="253">
        <v>1.01</v>
      </c>
      <c r="I419" s="230"/>
      <c r="J419" s="226"/>
      <c r="K419" s="226"/>
      <c r="L419" s="231"/>
      <c r="M419" s="232"/>
      <c r="N419" s="233"/>
      <c r="O419" s="233"/>
      <c r="P419" s="233"/>
      <c r="Q419" s="233"/>
      <c r="R419" s="233"/>
      <c r="S419" s="233"/>
      <c r="T419" s="234"/>
      <c r="AT419" s="235" t="s">
        <v>417</v>
      </c>
      <c r="AU419" s="235" t="s">
        <v>87</v>
      </c>
      <c r="AV419" s="13" t="s">
        <v>87</v>
      </c>
      <c r="AW419" s="13" t="s">
        <v>4</v>
      </c>
      <c r="AX419" s="13" t="s">
        <v>23</v>
      </c>
      <c r="AY419" s="235" t="s">
        <v>406</v>
      </c>
    </row>
    <row r="420" spans="2:65" s="1" customFormat="1" ht="22.5" customHeight="1" x14ac:dyDescent="0.3">
      <c r="B420" s="37"/>
      <c r="C420" s="268" t="s">
        <v>1094</v>
      </c>
      <c r="D420" s="268" t="s">
        <v>533</v>
      </c>
      <c r="E420" s="269" t="s">
        <v>6629</v>
      </c>
      <c r="F420" s="270" t="s">
        <v>6630</v>
      </c>
      <c r="G420" s="271" t="s">
        <v>1363</v>
      </c>
      <c r="H420" s="272">
        <v>1.02</v>
      </c>
      <c r="I420" s="273"/>
      <c r="J420" s="274">
        <f>ROUND(I420*H420,2)</f>
        <v>0</v>
      </c>
      <c r="K420" s="270" t="s">
        <v>36</v>
      </c>
      <c r="L420" s="275"/>
      <c r="M420" s="276" t="s">
        <v>36</v>
      </c>
      <c r="N420" s="277" t="s">
        <v>50</v>
      </c>
      <c r="O420" s="38"/>
      <c r="P420" s="210">
        <f>O420*H420</f>
        <v>0</v>
      </c>
      <c r="Q420" s="210">
        <v>1.1999999999999999E-3</v>
      </c>
      <c r="R420" s="210">
        <f>Q420*H420</f>
        <v>1.2239999999999998E-3</v>
      </c>
      <c r="S420" s="210">
        <v>0</v>
      </c>
      <c r="T420" s="211">
        <f>S420*H420</f>
        <v>0</v>
      </c>
      <c r="AR420" s="19" t="s">
        <v>457</v>
      </c>
      <c r="AT420" s="19" t="s">
        <v>533</v>
      </c>
      <c r="AU420" s="19" t="s">
        <v>87</v>
      </c>
      <c r="AY420" s="19" t="s">
        <v>406</v>
      </c>
      <c r="BE420" s="212">
        <f>IF(N420="základní",J420,0)</f>
        <v>0</v>
      </c>
      <c r="BF420" s="212">
        <f>IF(N420="snížená",J420,0)</f>
        <v>0</v>
      </c>
      <c r="BG420" s="212">
        <f>IF(N420="zákl. přenesená",J420,0)</f>
        <v>0</v>
      </c>
      <c r="BH420" s="212">
        <f>IF(N420="sníž. přenesená",J420,0)</f>
        <v>0</v>
      </c>
      <c r="BI420" s="212">
        <f>IF(N420="nulová",J420,0)</f>
        <v>0</v>
      </c>
      <c r="BJ420" s="19" t="s">
        <v>23</v>
      </c>
      <c r="BK420" s="212">
        <f>ROUND(I420*H420,2)</f>
        <v>0</v>
      </c>
      <c r="BL420" s="19" t="s">
        <v>415</v>
      </c>
      <c r="BM420" s="19" t="s">
        <v>6709</v>
      </c>
    </row>
    <row r="421" spans="2:65" s="13" customFormat="1" x14ac:dyDescent="0.3">
      <c r="B421" s="225"/>
      <c r="C421" s="226"/>
      <c r="D421" s="247" t="s">
        <v>417</v>
      </c>
      <c r="E421" s="226"/>
      <c r="F421" s="252" t="s">
        <v>6710</v>
      </c>
      <c r="G421" s="226"/>
      <c r="H421" s="253">
        <v>1.02</v>
      </c>
      <c r="I421" s="230"/>
      <c r="J421" s="226"/>
      <c r="K421" s="226"/>
      <c r="L421" s="231"/>
      <c r="M421" s="232"/>
      <c r="N421" s="233"/>
      <c r="O421" s="233"/>
      <c r="P421" s="233"/>
      <c r="Q421" s="233"/>
      <c r="R421" s="233"/>
      <c r="S421" s="233"/>
      <c r="T421" s="234"/>
      <c r="AT421" s="235" t="s">
        <v>417</v>
      </c>
      <c r="AU421" s="235" t="s">
        <v>87</v>
      </c>
      <c r="AV421" s="13" t="s">
        <v>87</v>
      </c>
      <c r="AW421" s="13" t="s">
        <v>4</v>
      </c>
      <c r="AX421" s="13" t="s">
        <v>23</v>
      </c>
      <c r="AY421" s="235" t="s">
        <v>406</v>
      </c>
    </row>
    <row r="422" spans="2:65" s="1" customFormat="1" ht="31.5" customHeight="1" x14ac:dyDescent="0.3">
      <c r="B422" s="37"/>
      <c r="C422" s="201" t="s">
        <v>1098</v>
      </c>
      <c r="D422" s="201" t="s">
        <v>410</v>
      </c>
      <c r="E422" s="202" t="s">
        <v>6711</v>
      </c>
      <c r="F422" s="203" t="s">
        <v>6712</v>
      </c>
      <c r="G422" s="204" t="s">
        <v>1363</v>
      </c>
      <c r="H422" s="205">
        <v>1</v>
      </c>
      <c r="I422" s="206"/>
      <c r="J422" s="207">
        <f>ROUND(I422*H422,2)</f>
        <v>0</v>
      </c>
      <c r="K422" s="203" t="s">
        <v>414</v>
      </c>
      <c r="L422" s="57"/>
      <c r="M422" s="208" t="s">
        <v>36</v>
      </c>
      <c r="N422" s="209" t="s">
        <v>50</v>
      </c>
      <c r="O422" s="38"/>
      <c r="P422" s="210">
        <f>O422*H422</f>
        <v>0</v>
      </c>
      <c r="Q422" s="210">
        <v>0</v>
      </c>
      <c r="R422" s="210">
        <f>Q422*H422</f>
        <v>0</v>
      </c>
      <c r="S422" s="210">
        <v>0</v>
      </c>
      <c r="T422" s="211">
        <f>S422*H422</f>
        <v>0</v>
      </c>
      <c r="AR422" s="19" t="s">
        <v>415</v>
      </c>
      <c r="AT422" s="19" t="s">
        <v>410</v>
      </c>
      <c r="AU422" s="19" t="s">
        <v>87</v>
      </c>
      <c r="AY422" s="19" t="s">
        <v>406</v>
      </c>
      <c r="BE422" s="212">
        <f>IF(N422="základní",J422,0)</f>
        <v>0</v>
      </c>
      <c r="BF422" s="212">
        <f>IF(N422="snížená",J422,0)</f>
        <v>0</v>
      </c>
      <c r="BG422" s="212">
        <f>IF(N422="zákl. přenesená",J422,0)</f>
        <v>0</v>
      </c>
      <c r="BH422" s="212">
        <f>IF(N422="sníž. přenesená",J422,0)</f>
        <v>0</v>
      </c>
      <c r="BI422" s="212">
        <f>IF(N422="nulová",J422,0)</f>
        <v>0</v>
      </c>
      <c r="BJ422" s="19" t="s">
        <v>23</v>
      </c>
      <c r="BK422" s="212">
        <f>ROUND(I422*H422,2)</f>
        <v>0</v>
      </c>
      <c r="BL422" s="19" t="s">
        <v>415</v>
      </c>
      <c r="BM422" s="19" t="s">
        <v>6713</v>
      </c>
    </row>
    <row r="423" spans="2:65" s="1" customFormat="1" ht="22.5" customHeight="1" x14ac:dyDescent="0.3">
      <c r="B423" s="37"/>
      <c r="C423" s="268" t="s">
        <v>1101</v>
      </c>
      <c r="D423" s="268" t="s">
        <v>533</v>
      </c>
      <c r="E423" s="269" t="s">
        <v>6714</v>
      </c>
      <c r="F423" s="270" t="s">
        <v>6715</v>
      </c>
      <c r="G423" s="271" t="s">
        <v>1363</v>
      </c>
      <c r="H423" s="272">
        <v>1.01</v>
      </c>
      <c r="I423" s="273"/>
      <c r="J423" s="274">
        <f>ROUND(I423*H423,2)</f>
        <v>0</v>
      </c>
      <c r="K423" s="270" t="s">
        <v>36</v>
      </c>
      <c r="L423" s="275"/>
      <c r="M423" s="276" t="s">
        <v>36</v>
      </c>
      <c r="N423" s="277" t="s">
        <v>50</v>
      </c>
      <c r="O423" s="38"/>
      <c r="P423" s="210">
        <f>O423*H423</f>
        <v>0</v>
      </c>
      <c r="Q423" s="210">
        <v>3.7999999999999999E-2</v>
      </c>
      <c r="R423" s="210">
        <f>Q423*H423</f>
        <v>3.8379999999999997E-2</v>
      </c>
      <c r="S423" s="210">
        <v>0</v>
      </c>
      <c r="T423" s="211">
        <f>S423*H423</f>
        <v>0</v>
      </c>
      <c r="AR423" s="19" t="s">
        <v>457</v>
      </c>
      <c r="AT423" s="19" t="s">
        <v>533</v>
      </c>
      <c r="AU423" s="19" t="s">
        <v>87</v>
      </c>
      <c r="AY423" s="19" t="s">
        <v>406</v>
      </c>
      <c r="BE423" s="212">
        <f>IF(N423="základní",J423,0)</f>
        <v>0</v>
      </c>
      <c r="BF423" s="212">
        <f>IF(N423="snížená",J423,0)</f>
        <v>0</v>
      </c>
      <c r="BG423" s="212">
        <f>IF(N423="zákl. přenesená",J423,0)</f>
        <v>0</v>
      </c>
      <c r="BH423" s="212">
        <f>IF(N423="sníž. přenesená",J423,0)</f>
        <v>0</v>
      </c>
      <c r="BI423" s="212">
        <f>IF(N423="nulová",J423,0)</f>
        <v>0</v>
      </c>
      <c r="BJ423" s="19" t="s">
        <v>23</v>
      </c>
      <c r="BK423" s="212">
        <f>ROUND(I423*H423,2)</f>
        <v>0</v>
      </c>
      <c r="BL423" s="19" t="s">
        <v>415</v>
      </c>
      <c r="BM423" s="19" t="s">
        <v>6716</v>
      </c>
    </row>
    <row r="424" spans="2:65" s="1" customFormat="1" ht="22.5" customHeight="1" x14ac:dyDescent="0.3">
      <c r="B424" s="37"/>
      <c r="C424" s="268" t="s">
        <v>1103</v>
      </c>
      <c r="D424" s="268" t="s">
        <v>533</v>
      </c>
      <c r="E424" s="269" t="s">
        <v>6611</v>
      </c>
      <c r="F424" s="270" t="s">
        <v>6612</v>
      </c>
      <c r="G424" s="271" t="s">
        <v>1363</v>
      </c>
      <c r="H424" s="272">
        <v>2.04</v>
      </c>
      <c r="I424" s="273"/>
      <c r="J424" s="274">
        <f>ROUND(I424*H424,2)</f>
        <v>0</v>
      </c>
      <c r="K424" s="270" t="s">
        <v>36</v>
      </c>
      <c r="L424" s="275"/>
      <c r="M424" s="276" t="s">
        <v>36</v>
      </c>
      <c r="N424" s="277" t="s">
        <v>50</v>
      </c>
      <c r="O424" s="38"/>
      <c r="P424" s="210">
        <f>O424*H424</f>
        <v>0</v>
      </c>
      <c r="Q424" s="210">
        <v>8.9999999999999998E-4</v>
      </c>
      <c r="R424" s="210">
        <f>Q424*H424</f>
        <v>1.836E-3</v>
      </c>
      <c r="S424" s="210">
        <v>0</v>
      </c>
      <c r="T424" s="211">
        <f>S424*H424</f>
        <v>0</v>
      </c>
      <c r="AR424" s="19" t="s">
        <v>457</v>
      </c>
      <c r="AT424" s="19" t="s">
        <v>533</v>
      </c>
      <c r="AU424" s="19" t="s">
        <v>87</v>
      </c>
      <c r="AY424" s="19" t="s">
        <v>406</v>
      </c>
      <c r="BE424" s="212">
        <f>IF(N424="základní",J424,0)</f>
        <v>0</v>
      </c>
      <c r="BF424" s="212">
        <f>IF(N424="snížená",J424,0)</f>
        <v>0</v>
      </c>
      <c r="BG424" s="212">
        <f>IF(N424="zákl. přenesená",J424,0)</f>
        <v>0</v>
      </c>
      <c r="BH424" s="212">
        <f>IF(N424="sníž. přenesená",J424,0)</f>
        <v>0</v>
      </c>
      <c r="BI424" s="212">
        <f>IF(N424="nulová",J424,0)</f>
        <v>0</v>
      </c>
      <c r="BJ424" s="19" t="s">
        <v>23</v>
      </c>
      <c r="BK424" s="212">
        <f>ROUND(I424*H424,2)</f>
        <v>0</v>
      </c>
      <c r="BL424" s="19" t="s">
        <v>415</v>
      </c>
      <c r="BM424" s="19" t="s">
        <v>6717</v>
      </c>
    </row>
    <row r="425" spans="2:65" s="13" customFormat="1" x14ac:dyDescent="0.3">
      <c r="B425" s="225"/>
      <c r="C425" s="226"/>
      <c r="D425" s="247" t="s">
        <v>417</v>
      </c>
      <c r="E425" s="226"/>
      <c r="F425" s="252" t="s">
        <v>6029</v>
      </c>
      <c r="G425" s="226"/>
      <c r="H425" s="253">
        <v>2.04</v>
      </c>
      <c r="I425" s="230"/>
      <c r="J425" s="226"/>
      <c r="K425" s="226"/>
      <c r="L425" s="231"/>
      <c r="M425" s="232"/>
      <c r="N425" s="233"/>
      <c r="O425" s="233"/>
      <c r="P425" s="233"/>
      <c r="Q425" s="233"/>
      <c r="R425" s="233"/>
      <c r="S425" s="233"/>
      <c r="T425" s="234"/>
      <c r="AT425" s="235" t="s">
        <v>417</v>
      </c>
      <c r="AU425" s="235" t="s">
        <v>87</v>
      </c>
      <c r="AV425" s="13" t="s">
        <v>87</v>
      </c>
      <c r="AW425" s="13" t="s">
        <v>4</v>
      </c>
      <c r="AX425" s="13" t="s">
        <v>23</v>
      </c>
      <c r="AY425" s="235" t="s">
        <v>406</v>
      </c>
    </row>
    <row r="426" spans="2:65" s="1" customFormat="1" ht="31.5" customHeight="1" x14ac:dyDescent="0.3">
      <c r="B426" s="37"/>
      <c r="C426" s="201" t="s">
        <v>1112</v>
      </c>
      <c r="D426" s="201" t="s">
        <v>410</v>
      </c>
      <c r="E426" s="202" t="s">
        <v>6718</v>
      </c>
      <c r="F426" s="203" t="s">
        <v>6719</v>
      </c>
      <c r="G426" s="204" t="s">
        <v>1363</v>
      </c>
      <c r="H426" s="205">
        <v>1</v>
      </c>
      <c r="I426" s="206"/>
      <c r="J426" s="207">
        <f>ROUND(I426*H426,2)</f>
        <v>0</v>
      </c>
      <c r="K426" s="203" t="s">
        <v>414</v>
      </c>
      <c r="L426" s="57"/>
      <c r="M426" s="208" t="s">
        <v>36</v>
      </c>
      <c r="N426" s="209" t="s">
        <v>50</v>
      </c>
      <c r="O426" s="38"/>
      <c r="P426" s="210">
        <f>O426*H426</f>
        <v>0</v>
      </c>
      <c r="Q426" s="210">
        <v>0</v>
      </c>
      <c r="R426" s="210">
        <f>Q426*H426</f>
        <v>0</v>
      </c>
      <c r="S426" s="210">
        <v>0</v>
      </c>
      <c r="T426" s="211">
        <f>S426*H426</f>
        <v>0</v>
      </c>
      <c r="AR426" s="19" t="s">
        <v>415</v>
      </c>
      <c r="AT426" s="19" t="s">
        <v>410</v>
      </c>
      <c r="AU426" s="19" t="s">
        <v>87</v>
      </c>
      <c r="AY426" s="19" t="s">
        <v>406</v>
      </c>
      <c r="BE426" s="212">
        <f>IF(N426="základní",J426,0)</f>
        <v>0</v>
      </c>
      <c r="BF426" s="212">
        <f>IF(N426="snížená",J426,0)</f>
        <v>0</v>
      </c>
      <c r="BG426" s="212">
        <f>IF(N426="zákl. přenesená",J426,0)</f>
        <v>0</v>
      </c>
      <c r="BH426" s="212">
        <f>IF(N426="sníž. přenesená",J426,0)</f>
        <v>0</v>
      </c>
      <c r="BI426" s="212">
        <f>IF(N426="nulová",J426,0)</f>
        <v>0</v>
      </c>
      <c r="BJ426" s="19" t="s">
        <v>23</v>
      </c>
      <c r="BK426" s="212">
        <f>ROUND(I426*H426,2)</f>
        <v>0</v>
      </c>
      <c r="BL426" s="19" t="s">
        <v>415</v>
      </c>
      <c r="BM426" s="19" t="s">
        <v>6720</v>
      </c>
    </row>
    <row r="427" spans="2:65" s="1" customFormat="1" ht="22.5" customHeight="1" x14ac:dyDescent="0.3">
      <c r="B427" s="37"/>
      <c r="C427" s="268" t="s">
        <v>1117</v>
      </c>
      <c r="D427" s="268" t="s">
        <v>533</v>
      </c>
      <c r="E427" s="269" t="s">
        <v>6721</v>
      </c>
      <c r="F427" s="270" t="s">
        <v>6722</v>
      </c>
      <c r="G427" s="271" t="s">
        <v>1363</v>
      </c>
      <c r="H427" s="272">
        <v>1.01</v>
      </c>
      <c r="I427" s="273"/>
      <c r="J427" s="274">
        <f>ROUND(I427*H427,2)</f>
        <v>0</v>
      </c>
      <c r="K427" s="270" t="s">
        <v>36</v>
      </c>
      <c r="L427" s="275"/>
      <c r="M427" s="276" t="s">
        <v>36</v>
      </c>
      <c r="N427" s="277" t="s">
        <v>50</v>
      </c>
      <c r="O427" s="38"/>
      <c r="P427" s="210">
        <f>O427*H427</f>
        <v>0</v>
      </c>
      <c r="Q427" s="210">
        <v>5.7099999999999998E-2</v>
      </c>
      <c r="R427" s="210">
        <f>Q427*H427</f>
        <v>5.7671E-2</v>
      </c>
      <c r="S427" s="210">
        <v>0</v>
      </c>
      <c r="T427" s="211">
        <f>S427*H427</f>
        <v>0</v>
      </c>
      <c r="AR427" s="19" t="s">
        <v>457</v>
      </c>
      <c r="AT427" s="19" t="s">
        <v>533</v>
      </c>
      <c r="AU427" s="19" t="s">
        <v>87</v>
      </c>
      <c r="AY427" s="19" t="s">
        <v>406</v>
      </c>
      <c r="BE427" s="212">
        <f>IF(N427="základní",J427,0)</f>
        <v>0</v>
      </c>
      <c r="BF427" s="212">
        <f>IF(N427="snížená",J427,0)</f>
        <v>0</v>
      </c>
      <c r="BG427" s="212">
        <f>IF(N427="zákl. přenesená",J427,0)</f>
        <v>0</v>
      </c>
      <c r="BH427" s="212">
        <f>IF(N427="sníž. přenesená",J427,0)</f>
        <v>0</v>
      </c>
      <c r="BI427" s="212">
        <f>IF(N427="nulová",J427,0)</f>
        <v>0</v>
      </c>
      <c r="BJ427" s="19" t="s">
        <v>23</v>
      </c>
      <c r="BK427" s="212">
        <f>ROUND(I427*H427,2)</f>
        <v>0</v>
      </c>
      <c r="BL427" s="19" t="s">
        <v>415</v>
      </c>
      <c r="BM427" s="19" t="s">
        <v>6723</v>
      </c>
    </row>
    <row r="428" spans="2:65" s="13" customFormat="1" x14ac:dyDescent="0.3">
      <c r="B428" s="225"/>
      <c r="C428" s="226"/>
      <c r="D428" s="247" t="s">
        <v>417</v>
      </c>
      <c r="E428" s="226"/>
      <c r="F428" s="252" t="s">
        <v>1975</v>
      </c>
      <c r="G428" s="226"/>
      <c r="H428" s="253">
        <v>1.01</v>
      </c>
      <c r="I428" s="230"/>
      <c r="J428" s="226"/>
      <c r="K428" s="226"/>
      <c r="L428" s="231"/>
      <c r="M428" s="232"/>
      <c r="N428" s="233"/>
      <c r="O428" s="233"/>
      <c r="P428" s="233"/>
      <c r="Q428" s="233"/>
      <c r="R428" s="233"/>
      <c r="S428" s="233"/>
      <c r="T428" s="234"/>
      <c r="AT428" s="235" t="s">
        <v>417</v>
      </c>
      <c r="AU428" s="235" t="s">
        <v>87</v>
      </c>
      <c r="AV428" s="13" t="s">
        <v>87</v>
      </c>
      <c r="AW428" s="13" t="s">
        <v>4</v>
      </c>
      <c r="AX428" s="13" t="s">
        <v>23</v>
      </c>
      <c r="AY428" s="235" t="s">
        <v>406</v>
      </c>
    </row>
    <row r="429" spans="2:65" s="1" customFormat="1" ht="22.5" customHeight="1" x14ac:dyDescent="0.3">
      <c r="B429" s="37"/>
      <c r="C429" s="268" t="s">
        <v>1120</v>
      </c>
      <c r="D429" s="268" t="s">
        <v>533</v>
      </c>
      <c r="E429" s="269" t="s">
        <v>6629</v>
      </c>
      <c r="F429" s="270" t="s">
        <v>6630</v>
      </c>
      <c r="G429" s="271" t="s">
        <v>1363</v>
      </c>
      <c r="H429" s="272">
        <v>2.04</v>
      </c>
      <c r="I429" s="273"/>
      <c r="J429" s="274">
        <f>ROUND(I429*H429,2)</f>
        <v>0</v>
      </c>
      <c r="K429" s="270" t="s">
        <v>36</v>
      </c>
      <c r="L429" s="275"/>
      <c r="M429" s="276" t="s">
        <v>36</v>
      </c>
      <c r="N429" s="277" t="s">
        <v>50</v>
      </c>
      <c r="O429" s="38"/>
      <c r="P429" s="210">
        <f>O429*H429</f>
        <v>0</v>
      </c>
      <c r="Q429" s="210">
        <v>1.1999999999999999E-3</v>
      </c>
      <c r="R429" s="210">
        <f>Q429*H429</f>
        <v>2.4479999999999997E-3</v>
      </c>
      <c r="S429" s="210">
        <v>0</v>
      </c>
      <c r="T429" s="211">
        <f>S429*H429</f>
        <v>0</v>
      </c>
      <c r="AR429" s="19" t="s">
        <v>457</v>
      </c>
      <c r="AT429" s="19" t="s">
        <v>533</v>
      </c>
      <c r="AU429" s="19" t="s">
        <v>87</v>
      </c>
      <c r="AY429" s="19" t="s">
        <v>406</v>
      </c>
      <c r="BE429" s="212">
        <f>IF(N429="základní",J429,0)</f>
        <v>0</v>
      </c>
      <c r="BF429" s="212">
        <f>IF(N429="snížená",J429,0)</f>
        <v>0</v>
      </c>
      <c r="BG429" s="212">
        <f>IF(N429="zákl. přenesená",J429,0)</f>
        <v>0</v>
      </c>
      <c r="BH429" s="212">
        <f>IF(N429="sníž. přenesená",J429,0)</f>
        <v>0</v>
      </c>
      <c r="BI429" s="212">
        <f>IF(N429="nulová",J429,0)</f>
        <v>0</v>
      </c>
      <c r="BJ429" s="19" t="s">
        <v>23</v>
      </c>
      <c r="BK429" s="212">
        <f>ROUND(I429*H429,2)</f>
        <v>0</v>
      </c>
      <c r="BL429" s="19" t="s">
        <v>415</v>
      </c>
      <c r="BM429" s="19" t="s">
        <v>6724</v>
      </c>
    </row>
    <row r="430" spans="2:65" s="13" customFormat="1" x14ac:dyDescent="0.3">
      <c r="B430" s="225"/>
      <c r="C430" s="226"/>
      <c r="D430" s="247" t="s">
        <v>417</v>
      </c>
      <c r="E430" s="226"/>
      <c r="F430" s="252" t="s">
        <v>6029</v>
      </c>
      <c r="G430" s="226"/>
      <c r="H430" s="253">
        <v>2.04</v>
      </c>
      <c r="I430" s="230"/>
      <c r="J430" s="226"/>
      <c r="K430" s="226"/>
      <c r="L430" s="231"/>
      <c r="M430" s="232"/>
      <c r="N430" s="233"/>
      <c r="O430" s="233"/>
      <c r="P430" s="233"/>
      <c r="Q430" s="233"/>
      <c r="R430" s="233"/>
      <c r="S430" s="233"/>
      <c r="T430" s="234"/>
      <c r="AT430" s="235" t="s">
        <v>417</v>
      </c>
      <c r="AU430" s="235" t="s">
        <v>87</v>
      </c>
      <c r="AV430" s="13" t="s">
        <v>87</v>
      </c>
      <c r="AW430" s="13" t="s">
        <v>4</v>
      </c>
      <c r="AX430" s="13" t="s">
        <v>23</v>
      </c>
      <c r="AY430" s="235" t="s">
        <v>406</v>
      </c>
    </row>
    <row r="431" spans="2:65" s="1" customFormat="1" ht="22.5" customHeight="1" x14ac:dyDescent="0.3">
      <c r="B431" s="37"/>
      <c r="C431" s="201" t="s">
        <v>1124</v>
      </c>
      <c r="D431" s="201" t="s">
        <v>410</v>
      </c>
      <c r="E431" s="202" t="s">
        <v>6725</v>
      </c>
      <c r="F431" s="203" t="s">
        <v>6726</v>
      </c>
      <c r="G431" s="204" t="s">
        <v>596</v>
      </c>
      <c r="H431" s="205">
        <v>26.9</v>
      </c>
      <c r="I431" s="206"/>
      <c r="J431" s="207">
        <f>ROUND(I431*H431,2)</f>
        <v>0</v>
      </c>
      <c r="K431" s="203" t="s">
        <v>414</v>
      </c>
      <c r="L431" s="57"/>
      <c r="M431" s="208" t="s">
        <v>36</v>
      </c>
      <c r="N431" s="209" t="s">
        <v>50</v>
      </c>
      <c r="O431" s="38"/>
      <c r="P431" s="210">
        <f>O431*H431</f>
        <v>0</v>
      </c>
      <c r="Q431" s="210">
        <v>0</v>
      </c>
      <c r="R431" s="210">
        <f>Q431*H431</f>
        <v>0</v>
      </c>
      <c r="S431" s="210">
        <v>0</v>
      </c>
      <c r="T431" s="211">
        <f>S431*H431</f>
        <v>0</v>
      </c>
      <c r="AR431" s="19" t="s">
        <v>415</v>
      </c>
      <c r="AT431" s="19" t="s">
        <v>410</v>
      </c>
      <c r="AU431" s="19" t="s">
        <v>87</v>
      </c>
      <c r="AY431" s="19" t="s">
        <v>406</v>
      </c>
      <c r="BE431" s="212">
        <f>IF(N431="základní",J431,0)</f>
        <v>0</v>
      </c>
      <c r="BF431" s="212">
        <f>IF(N431="snížená",J431,0)</f>
        <v>0</v>
      </c>
      <c r="BG431" s="212">
        <f>IF(N431="zákl. přenesená",J431,0)</f>
        <v>0</v>
      </c>
      <c r="BH431" s="212">
        <f>IF(N431="sníž. přenesená",J431,0)</f>
        <v>0</v>
      </c>
      <c r="BI431" s="212">
        <f>IF(N431="nulová",J431,0)</f>
        <v>0</v>
      </c>
      <c r="BJ431" s="19" t="s">
        <v>23</v>
      </c>
      <c r="BK431" s="212">
        <f>ROUND(I431*H431,2)</f>
        <v>0</v>
      </c>
      <c r="BL431" s="19" t="s">
        <v>415</v>
      </c>
      <c r="BM431" s="19" t="s">
        <v>6727</v>
      </c>
    </row>
    <row r="432" spans="2:65" s="13" customFormat="1" x14ac:dyDescent="0.3">
      <c r="B432" s="225"/>
      <c r="C432" s="226"/>
      <c r="D432" s="215" t="s">
        <v>417</v>
      </c>
      <c r="E432" s="227" t="s">
        <v>36</v>
      </c>
      <c r="F432" s="228" t="s">
        <v>6728</v>
      </c>
      <c r="G432" s="226"/>
      <c r="H432" s="229">
        <v>26.9</v>
      </c>
      <c r="I432" s="230"/>
      <c r="J432" s="226"/>
      <c r="K432" s="226"/>
      <c r="L432" s="231"/>
      <c r="M432" s="232"/>
      <c r="N432" s="233"/>
      <c r="O432" s="233"/>
      <c r="P432" s="233"/>
      <c r="Q432" s="233"/>
      <c r="R432" s="233"/>
      <c r="S432" s="233"/>
      <c r="T432" s="234"/>
      <c r="AT432" s="235" t="s">
        <v>417</v>
      </c>
      <c r="AU432" s="235" t="s">
        <v>87</v>
      </c>
      <c r="AV432" s="13" t="s">
        <v>87</v>
      </c>
      <c r="AW432" s="13" t="s">
        <v>43</v>
      </c>
      <c r="AX432" s="13" t="s">
        <v>79</v>
      </c>
      <c r="AY432" s="235" t="s">
        <v>406</v>
      </c>
    </row>
    <row r="433" spans="2:65" s="14" customFormat="1" x14ac:dyDescent="0.3">
      <c r="B433" s="236"/>
      <c r="C433" s="237"/>
      <c r="D433" s="247" t="s">
        <v>417</v>
      </c>
      <c r="E433" s="248" t="s">
        <v>6408</v>
      </c>
      <c r="F433" s="249" t="s">
        <v>421</v>
      </c>
      <c r="G433" s="237"/>
      <c r="H433" s="250">
        <v>26.9</v>
      </c>
      <c r="I433" s="241"/>
      <c r="J433" s="237"/>
      <c r="K433" s="237"/>
      <c r="L433" s="242"/>
      <c r="M433" s="243"/>
      <c r="N433" s="244"/>
      <c r="O433" s="244"/>
      <c r="P433" s="244"/>
      <c r="Q433" s="244"/>
      <c r="R433" s="244"/>
      <c r="S433" s="244"/>
      <c r="T433" s="245"/>
      <c r="AT433" s="246" t="s">
        <v>417</v>
      </c>
      <c r="AU433" s="246" t="s">
        <v>87</v>
      </c>
      <c r="AV433" s="14" t="s">
        <v>415</v>
      </c>
      <c r="AW433" s="14" t="s">
        <v>43</v>
      </c>
      <c r="AX433" s="14" t="s">
        <v>23</v>
      </c>
      <c r="AY433" s="246" t="s">
        <v>406</v>
      </c>
    </row>
    <row r="434" spans="2:65" s="1" customFormat="1" ht="22.5" customHeight="1" x14ac:dyDescent="0.3">
      <c r="B434" s="37"/>
      <c r="C434" s="268" t="s">
        <v>1130</v>
      </c>
      <c r="D434" s="268" t="s">
        <v>533</v>
      </c>
      <c r="E434" s="269" t="s">
        <v>6729</v>
      </c>
      <c r="F434" s="270" t="s">
        <v>6730</v>
      </c>
      <c r="G434" s="271" t="s">
        <v>596</v>
      </c>
      <c r="H434" s="272">
        <v>27.303999999999998</v>
      </c>
      <c r="I434" s="273"/>
      <c r="J434" s="274">
        <f>ROUND(I434*H434,2)</f>
        <v>0</v>
      </c>
      <c r="K434" s="270" t="s">
        <v>36</v>
      </c>
      <c r="L434" s="275"/>
      <c r="M434" s="276" t="s">
        <v>36</v>
      </c>
      <c r="N434" s="277" t="s">
        <v>50</v>
      </c>
      <c r="O434" s="38"/>
      <c r="P434" s="210">
        <f>O434*H434</f>
        <v>0</v>
      </c>
      <c r="Q434" s="210">
        <v>2.5000000000000001E-2</v>
      </c>
      <c r="R434" s="210">
        <f>Q434*H434</f>
        <v>0.68259999999999998</v>
      </c>
      <c r="S434" s="210">
        <v>0</v>
      </c>
      <c r="T434" s="211">
        <f>S434*H434</f>
        <v>0</v>
      </c>
      <c r="AR434" s="19" t="s">
        <v>457</v>
      </c>
      <c r="AT434" s="19" t="s">
        <v>533</v>
      </c>
      <c r="AU434" s="19" t="s">
        <v>87</v>
      </c>
      <c r="AY434" s="19" t="s">
        <v>406</v>
      </c>
      <c r="BE434" s="212">
        <f>IF(N434="základní",J434,0)</f>
        <v>0</v>
      </c>
      <c r="BF434" s="212">
        <f>IF(N434="snížená",J434,0)</f>
        <v>0</v>
      </c>
      <c r="BG434" s="212">
        <f>IF(N434="zákl. přenesená",J434,0)</f>
        <v>0</v>
      </c>
      <c r="BH434" s="212">
        <f>IF(N434="sníž. přenesená",J434,0)</f>
        <v>0</v>
      </c>
      <c r="BI434" s="212">
        <f>IF(N434="nulová",J434,0)</f>
        <v>0</v>
      </c>
      <c r="BJ434" s="19" t="s">
        <v>23</v>
      </c>
      <c r="BK434" s="212">
        <f>ROUND(I434*H434,2)</f>
        <v>0</v>
      </c>
      <c r="BL434" s="19" t="s">
        <v>415</v>
      </c>
      <c r="BM434" s="19" t="s">
        <v>6731</v>
      </c>
    </row>
    <row r="435" spans="2:65" s="13" customFormat="1" x14ac:dyDescent="0.3">
      <c r="B435" s="225"/>
      <c r="C435" s="226"/>
      <c r="D435" s="247" t="s">
        <v>417</v>
      </c>
      <c r="E435" s="226"/>
      <c r="F435" s="252" t="s">
        <v>6732</v>
      </c>
      <c r="G435" s="226"/>
      <c r="H435" s="253">
        <v>27.303999999999998</v>
      </c>
      <c r="I435" s="230"/>
      <c r="J435" s="226"/>
      <c r="K435" s="226"/>
      <c r="L435" s="231"/>
      <c r="M435" s="232"/>
      <c r="N435" s="233"/>
      <c r="O435" s="233"/>
      <c r="P435" s="233"/>
      <c r="Q435" s="233"/>
      <c r="R435" s="233"/>
      <c r="S435" s="233"/>
      <c r="T435" s="234"/>
      <c r="AT435" s="235" t="s">
        <v>417</v>
      </c>
      <c r="AU435" s="235" t="s">
        <v>87</v>
      </c>
      <c r="AV435" s="13" t="s">
        <v>87</v>
      </c>
      <c r="AW435" s="13" t="s">
        <v>4</v>
      </c>
      <c r="AX435" s="13" t="s">
        <v>23</v>
      </c>
      <c r="AY435" s="235" t="s">
        <v>406</v>
      </c>
    </row>
    <row r="436" spans="2:65" s="1" customFormat="1" ht="22.5" customHeight="1" x14ac:dyDescent="0.3">
      <c r="B436" s="37"/>
      <c r="C436" s="268" t="s">
        <v>1135</v>
      </c>
      <c r="D436" s="268" t="s">
        <v>533</v>
      </c>
      <c r="E436" s="269" t="s">
        <v>6733</v>
      </c>
      <c r="F436" s="270" t="s">
        <v>6734</v>
      </c>
      <c r="G436" s="271" t="s">
        <v>1363</v>
      </c>
      <c r="H436" s="272">
        <v>3.0449999999999999</v>
      </c>
      <c r="I436" s="273"/>
      <c r="J436" s="274">
        <f>ROUND(I436*H436,2)</f>
        <v>0</v>
      </c>
      <c r="K436" s="270" t="s">
        <v>36</v>
      </c>
      <c r="L436" s="275"/>
      <c r="M436" s="276" t="s">
        <v>36</v>
      </c>
      <c r="N436" s="277" t="s">
        <v>50</v>
      </c>
      <c r="O436" s="38"/>
      <c r="P436" s="210">
        <f>O436*H436</f>
        <v>0</v>
      </c>
      <c r="Q436" s="210">
        <v>7.7799999999999996E-3</v>
      </c>
      <c r="R436" s="210">
        <f>Q436*H436</f>
        <v>2.3690099999999999E-2</v>
      </c>
      <c r="S436" s="210">
        <v>0</v>
      </c>
      <c r="T436" s="211">
        <f>S436*H436</f>
        <v>0</v>
      </c>
      <c r="AR436" s="19" t="s">
        <v>457</v>
      </c>
      <c r="AT436" s="19" t="s">
        <v>533</v>
      </c>
      <c r="AU436" s="19" t="s">
        <v>87</v>
      </c>
      <c r="AY436" s="19" t="s">
        <v>406</v>
      </c>
      <c r="BE436" s="212">
        <f>IF(N436="základní",J436,0)</f>
        <v>0</v>
      </c>
      <c r="BF436" s="212">
        <f>IF(N436="snížená",J436,0)</f>
        <v>0</v>
      </c>
      <c r="BG436" s="212">
        <f>IF(N436="zákl. přenesená",J436,0)</f>
        <v>0</v>
      </c>
      <c r="BH436" s="212">
        <f>IF(N436="sníž. přenesená",J436,0)</f>
        <v>0</v>
      </c>
      <c r="BI436" s="212">
        <f>IF(N436="nulová",J436,0)</f>
        <v>0</v>
      </c>
      <c r="BJ436" s="19" t="s">
        <v>23</v>
      </c>
      <c r="BK436" s="212">
        <f>ROUND(I436*H436,2)</f>
        <v>0</v>
      </c>
      <c r="BL436" s="19" t="s">
        <v>415</v>
      </c>
      <c r="BM436" s="19" t="s">
        <v>6735</v>
      </c>
    </row>
    <row r="437" spans="2:65" s="13" customFormat="1" x14ac:dyDescent="0.3">
      <c r="B437" s="225"/>
      <c r="C437" s="226"/>
      <c r="D437" s="247" t="s">
        <v>417</v>
      </c>
      <c r="E437" s="226"/>
      <c r="F437" s="252" t="s">
        <v>6736</v>
      </c>
      <c r="G437" s="226"/>
      <c r="H437" s="253">
        <v>3.0449999999999999</v>
      </c>
      <c r="I437" s="230"/>
      <c r="J437" s="226"/>
      <c r="K437" s="226"/>
      <c r="L437" s="231"/>
      <c r="M437" s="232"/>
      <c r="N437" s="233"/>
      <c r="O437" s="233"/>
      <c r="P437" s="233"/>
      <c r="Q437" s="233"/>
      <c r="R437" s="233"/>
      <c r="S437" s="233"/>
      <c r="T437" s="234"/>
      <c r="AT437" s="235" t="s">
        <v>417</v>
      </c>
      <c r="AU437" s="235" t="s">
        <v>87</v>
      </c>
      <c r="AV437" s="13" t="s">
        <v>87</v>
      </c>
      <c r="AW437" s="13" t="s">
        <v>4</v>
      </c>
      <c r="AX437" s="13" t="s">
        <v>23</v>
      </c>
      <c r="AY437" s="235" t="s">
        <v>406</v>
      </c>
    </row>
    <row r="438" spans="2:65" s="1" customFormat="1" ht="22.5" customHeight="1" x14ac:dyDescent="0.3">
      <c r="B438" s="37"/>
      <c r="C438" s="268" t="s">
        <v>1137</v>
      </c>
      <c r="D438" s="268" t="s">
        <v>533</v>
      </c>
      <c r="E438" s="269" t="s">
        <v>6737</v>
      </c>
      <c r="F438" s="270" t="s">
        <v>6738</v>
      </c>
      <c r="G438" s="271" t="s">
        <v>1363</v>
      </c>
      <c r="H438" s="272">
        <v>1.0149999999999999</v>
      </c>
      <c r="I438" s="273"/>
      <c r="J438" s="274">
        <f>ROUND(I438*H438,2)</f>
        <v>0</v>
      </c>
      <c r="K438" s="270" t="s">
        <v>36</v>
      </c>
      <c r="L438" s="275"/>
      <c r="M438" s="276" t="s">
        <v>36</v>
      </c>
      <c r="N438" s="277" t="s">
        <v>50</v>
      </c>
      <c r="O438" s="38"/>
      <c r="P438" s="210">
        <f>O438*H438</f>
        <v>0</v>
      </c>
      <c r="Q438" s="210">
        <v>8.5400000000000007E-3</v>
      </c>
      <c r="R438" s="210">
        <f>Q438*H438</f>
        <v>8.6680999999999998E-3</v>
      </c>
      <c r="S438" s="210">
        <v>0</v>
      </c>
      <c r="T438" s="211">
        <f>S438*H438</f>
        <v>0</v>
      </c>
      <c r="AR438" s="19" t="s">
        <v>457</v>
      </c>
      <c r="AT438" s="19" t="s">
        <v>533</v>
      </c>
      <c r="AU438" s="19" t="s">
        <v>87</v>
      </c>
      <c r="AY438" s="19" t="s">
        <v>406</v>
      </c>
      <c r="BE438" s="212">
        <f>IF(N438="základní",J438,0)</f>
        <v>0</v>
      </c>
      <c r="BF438" s="212">
        <f>IF(N438="snížená",J438,0)</f>
        <v>0</v>
      </c>
      <c r="BG438" s="212">
        <f>IF(N438="zákl. přenesená",J438,0)</f>
        <v>0</v>
      </c>
      <c r="BH438" s="212">
        <f>IF(N438="sníž. přenesená",J438,0)</f>
        <v>0</v>
      </c>
      <c r="BI438" s="212">
        <f>IF(N438="nulová",J438,0)</f>
        <v>0</v>
      </c>
      <c r="BJ438" s="19" t="s">
        <v>23</v>
      </c>
      <c r="BK438" s="212">
        <f>ROUND(I438*H438,2)</f>
        <v>0</v>
      </c>
      <c r="BL438" s="19" t="s">
        <v>415</v>
      </c>
      <c r="BM438" s="19" t="s">
        <v>6739</v>
      </c>
    </row>
    <row r="439" spans="2:65" s="13" customFormat="1" x14ac:dyDescent="0.3">
      <c r="B439" s="225"/>
      <c r="C439" s="226"/>
      <c r="D439" s="247" t="s">
        <v>417</v>
      </c>
      <c r="E439" s="226"/>
      <c r="F439" s="252" t="s">
        <v>6740</v>
      </c>
      <c r="G439" s="226"/>
      <c r="H439" s="253">
        <v>1.0149999999999999</v>
      </c>
      <c r="I439" s="230"/>
      <c r="J439" s="226"/>
      <c r="K439" s="226"/>
      <c r="L439" s="231"/>
      <c r="M439" s="232"/>
      <c r="N439" s="233"/>
      <c r="O439" s="233"/>
      <c r="P439" s="233"/>
      <c r="Q439" s="233"/>
      <c r="R439" s="233"/>
      <c r="S439" s="233"/>
      <c r="T439" s="234"/>
      <c r="AT439" s="235" t="s">
        <v>417</v>
      </c>
      <c r="AU439" s="235" t="s">
        <v>87</v>
      </c>
      <c r="AV439" s="13" t="s">
        <v>87</v>
      </c>
      <c r="AW439" s="13" t="s">
        <v>4</v>
      </c>
      <c r="AX439" s="13" t="s">
        <v>23</v>
      </c>
      <c r="AY439" s="235" t="s">
        <v>406</v>
      </c>
    </row>
    <row r="440" spans="2:65" s="1" customFormat="1" ht="31.5" customHeight="1" x14ac:dyDescent="0.3">
      <c r="B440" s="37"/>
      <c r="C440" s="201" t="s">
        <v>1142</v>
      </c>
      <c r="D440" s="201" t="s">
        <v>410</v>
      </c>
      <c r="E440" s="202" t="s">
        <v>6667</v>
      </c>
      <c r="F440" s="203" t="s">
        <v>6668</v>
      </c>
      <c r="G440" s="204" t="s">
        <v>1363</v>
      </c>
      <c r="H440" s="205">
        <v>4</v>
      </c>
      <c r="I440" s="206"/>
      <c r="J440" s="207">
        <f t="shared" ref="J440:J451" si="0">ROUND(I440*H440,2)</f>
        <v>0</v>
      </c>
      <c r="K440" s="203" t="s">
        <v>414</v>
      </c>
      <c r="L440" s="57"/>
      <c r="M440" s="208" t="s">
        <v>36</v>
      </c>
      <c r="N440" s="209" t="s">
        <v>50</v>
      </c>
      <c r="O440" s="38"/>
      <c r="P440" s="210">
        <f t="shared" ref="P440:P451" si="1">O440*H440</f>
        <v>0</v>
      </c>
      <c r="Q440" s="210">
        <v>0</v>
      </c>
      <c r="R440" s="210">
        <f t="shared" ref="R440:R451" si="2">Q440*H440</f>
        <v>0</v>
      </c>
      <c r="S440" s="210">
        <v>0</v>
      </c>
      <c r="T440" s="211">
        <f t="shared" ref="T440:T451" si="3">S440*H440</f>
        <v>0</v>
      </c>
      <c r="AR440" s="19" t="s">
        <v>415</v>
      </c>
      <c r="AT440" s="19" t="s">
        <v>410</v>
      </c>
      <c r="AU440" s="19" t="s">
        <v>87</v>
      </c>
      <c r="AY440" s="19" t="s">
        <v>406</v>
      </c>
      <c r="BE440" s="212">
        <f t="shared" ref="BE440:BE451" si="4">IF(N440="základní",J440,0)</f>
        <v>0</v>
      </c>
      <c r="BF440" s="212">
        <f t="shared" ref="BF440:BF451" si="5">IF(N440="snížená",J440,0)</f>
        <v>0</v>
      </c>
      <c r="BG440" s="212">
        <f t="shared" ref="BG440:BG451" si="6">IF(N440="zákl. přenesená",J440,0)</f>
        <v>0</v>
      </c>
      <c r="BH440" s="212">
        <f t="shared" ref="BH440:BH451" si="7">IF(N440="sníž. přenesená",J440,0)</f>
        <v>0</v>
      </c>
      <c r="BI440" s="212">
        <f t="shared" ref="BI440:BI451" si="8">IF(N440="nulová",J440,0)</f>
        <v>0</v>
      </c>
      <c r="BJ440" s="19" t="s">
        <v>23</v>
      </c>
      <c r="BK440" s="212">
        <f t="shared" ref="BK440:BK451" si="9">ROUND(I440*H440,2)</f>
        <v>0</v>
      </c>
      <c r="BL440" s="19" t="s">
        <v>415</v>
      </c>
      <c r="BM440" s="19" t="s">
        <v>6741</v>
      </c>
    </row>
    <row r="441" spans="2:65" s="1" customFormat="1" ht="22.5" customHeight="1" x14ac:dyDescent="0.3">
      <c r="B441" s="37"/>
      <c r="C441" s="268" t="s">
        <v>1147</v>
      </c>
      <c r="D441" s="268" t="s">
        <v>533</v>
      </c>
      <c r="E441" s="269" t="s">
        <v>6742</v>
      </c>
      <c r="F441" s="270" t="s">
        <v>6743</v>
      </c>
      <c r="G441" s="271" t="s">
        <v>1363</v>
      </c>
      <c r="H441" s="272">
        <v>2.02</v>
      </c>
      <c r="I441" s="273"/>
      <c r="J441" s="274">
        <f t="shared" si="0"/>
        <v>0</v>
      </c>
      <c r="K441" s="270" t="s">
        <v>36</v>
      </c>
      <c r="L441" s="275"/>
      <c r="M441" s="276" t="s">
        <v>36</v>
      </c>
      <c r="N441" s="277" t="s">
        <v>50</v>
      </c>
      <c r="O441" s="38"/>
      <c r="P441" s="210">
        <f t="shared" si="1"/>
        <v>0</v>
      </c>
      <c r="Q441" s="210">
        <v>5.8999999999999997E-2</v>
      </c>
      <c r="R441" s="210">
        <f t="shared" si="2"/>
        <v>0.11917999999999999</v>
      </c>
      <c r="S441" s="210">
        <v>0</v>
      </c>
      <c r="T441" s="211">
        <f t="shared" si="3"/>
        <v>0</v>
      </c>
      <c r="AR441" s="19" t="s">
        <v>457</v>
      </c>
      <c r="AT441" s="19" t="s">
        <v>533</v>
      </c>
      <c r="AU441" s="19" t="s">
        <v>87</v>
      </c>
      <c r="AY441" s="19" t="s">
        <v>406</v>
      </c>
      <c r="BE441" s="212">
        <f t="shared" si="4"/>
        <v>0</v>
      </c>
      <c r="BF441" s="212">
        <f t="shared" si="5"/>
        <v>0</v>
      </c>
      <c r="BG441" s="212">
        <f t="shared" si="6"/>
        <v>0</v>
      </c>
      <c r="BH441" s="212">
        <f t="shared" si="7"/>
        <v>0</v>
      </c>
      <c r="BI441" s="212">
        <f t="shared" si="8"/>
        <v>0</v>
      </c>
      <c r="BJ441" s="19" t="s">
        <v>23</v>
      </c>
      <c r="BK441" s="212">
        <f t="shared" si="9"/>
        <v>0</v>
      </c>
      <c r="BL441" s="19" t="s">
        <v>415</v>
      </c>
      <c r="BM441" s="19" t="s">
        <v>6744</v>
      </c>
    </row>
    <row r="442" spans="2:65" s="1" customFormat="1" ht="22.5" customHeight="1" x14ac:dyDescent="0.3">
      <c r="B442" s="37"/>
      <c r="C442" s="268" t="s">
        <v>1150</v>
      </c>
      <c r="D442" s="268" t="s">
        <v>533</v>
      </c>
      <c r="E442" s="269" t="s">
        <v>6745</v>
      </c>
      <c r="F442" s="270" t="s">
        <v>6746</v>
      </c>
      <c r="G442" s="271" t="s">
        <v>1363</v>
      </c>
      <c r="H442" s="272">
        <v>2.02</v>
      </c>
      <c r="I442" s="273"/>
      <c r="J442" s="274">
        <f t="shared" si="0"/>
        <v>0</v>
      </c>
      <c r="K442" s="270" t="s">
        <v>36</v>
      </c>
      <c r="L442" s="275"/>
      <c r="M442" s="276" t="s">
        <v>36</v>
      </c>
      <c r="N442" s="277" t="s">
        <v>50</v>
      </c>
      <c r="O442" s="38"/>
      <c r="P442" s="210">
        <f t="shared" si="1"/>
        <v>0</v>
      </c>
      <c r="Q442" s="210">
        <v>4.4000000000000003E-3</v>
      </c>
      <c r="R442" s="210">
        <f t="shared" si="2"/>
        <v>8.8880000000000001E-3</v>
      </c>
      <c r="S442" s="210">
        <v>0</v>
      </c>
      <c r="T442" s="211">
        <f t="shared" si="3"/>
        <v>0</v>
      </c>
      <c r="AR442" s="19" t="s">
        <v>457</v>
      </c>
      <c r="AT442" s="19" t="s">
        <v>533</v>
      </c>
      <c r="AU442" s="19" t="s">
        <v>87</v>
      </c>
      <c r="AY442" s="19" t="s">
        <v>406</v>
      </c>
      <c r="BE442" s="212">
        <f t="shared" si="4"/>
        <v>0</v>
      </c>
      <c r="BF442" s="212">
        <f t="shared" si="5"/>
        <v>0</v>
      </c>
      <c r="BG442" s="212">
        <f t="shared" si="6"/>
        <v>0</v>
      </c>
      <c r="BH442" s="212">
        <f t="shared" si="7"/>
        <v>0</v>
      </c>
      <c r="BI442" s="212">
        <f t="shared" si="8"/>
        <v>0</v>
      </c>
      <c r="BJ442" s="19" t="s">
        <v>23</v>
      </c>
      <c r="BK442" s="212">
        <f t="shared" si="9"/>
        <v>0</v>
      </c>
      <c r="BL442" s="19" t="s">
        <v>415</v>
      </c>
      <c r="BM442" s="19" t="s">
        <v>6747</v>
      </c>
    </row>
    <row r="443" spans="2:65" s="1" customFormat="1" ht="22.5" customHeight="1" x14ac:dyDescent="0.3">
      <c r="B443" s="37"/>
      <c r="C443" s="201" t="s">
        <v>1152</v>
      </c>
      <c r="D443" s="201" t="s">
        <v>410</v>
      </c>
      <c r="E443" s="202" t="s">
        <v>2983</v>
      </c>
      <c r="F443" s="203" t="s">
        <v>2984</v>
      </c>
      <c r="G443" s="204" t="s">
        <v>1363</v>
      </c>
      <c r="H443" s="205">
        <v>1</v>
      </c>
      <c r="I443" s="206"/>
      <c r="J443" s="207">
        <f t="shared" si="0"/>
        <v>0</v>
      </c>
      <c r="K443" s="203" t="s">
        <v>36</v>
      </c>
      <c r="L443" s="57"/>
      <c r="M443" s="208" t="s">
        <v>36</v>
      </c>
      <c r="N443" s="209" t="s">
        <v>50</v>
      </c>
      <c r="O443" s="38"/>
      <c r="P443" s="210">
        <f t="shared" si="1"/>
        <v>0</v>
      </c>
      <c r="Q443" s="210">
        <v>1E-3</v>
      </c>
      <c r="R443" s="210">
        <f t="shared" si="2"/>
        <v>1E-3</v>
      </c>
      <c r="S443" s="210">
        <v>0</v>
      </c>
      <c r="T443" s="211">
        <f t="shared" si="3"/>
        <v>0</v>
      </c>
      <c r="AR443" s="19" t="s">
        <v>415</v>
      </c>
      <c r="AT443" s="19" t="s">
        <v>410</v>
      </c>
      <c r="AU443" s="19" t="s">
        <v>87</v>
      </c>
      <c r="AY443" s="19" t="s">
        <v>406</v>
      </c>
      <c r="BE443" s="212">
        <f t="shared" si="4"/>
        <v>0</v>
      </c>
      <c r="BF443" s="212">
        <f t="shared" si="5"/>
        <v>0</v>
      </c>
      <c r="BG443" s="212">
        <f t="shared" si="6"/>
        <v>0</v>
      </c>
      <c r="BH443" s="212">
        <f t="shared" si="7"/>
        <v>0</v>
      </c>
      <c r="BI443" s="212">
        <f t="shared" si="8"/>
        <v>0</v>
      </c>
      <c r="BJ443" s="19" t="s">
        <v>23</v>
      </c>
      <c r="BK443" s="212">
        <f t="shared" si="9"/>
        <v>0</v>
      </c>
      <c r="BL443" s="19" t="s">
        <v>415</v>
      </c>
      <c r="BM443" s="19" t="s">
        <v>6748</v>
      </c>
    </row>
    <row r="444" spans="2:65" s="1" customFormat="1" ht="22.5" customHeight="1" x14ac:dyDescent="0.3">
      <c r="B444" s="37"/>
      <c r="C444" s="268" t="s">
        <v>1159</v>
      </c>
      <c r="D444" s="268" t="s">
        <v>533</v>
      </c>
      <c r="E444" s="269" t="s">
        <v>3497</v>
      </c>
      <c r="F444" s="270" t="s">
        <v>6749</v>
      </c>
      <c r="G444" s="271" t="s">
        <v>1363</v>
      </c>
      <c r="H444" s="272">
        <v>1</v>
      </c>
      <c r="I444" s="273"/>
      <c r="J444" s="274">
        <f t="shared" si="0"/>
        <v>0</v>
      </c>
      <c r="K444" s="270" t="s">
        <v>36</v>
      </c>
      <c r="L444" s="275"/>
      <c r="M444" s="276" t="s">
        <v>36</v>
      </c>
      <c r="N444" s="277" t="s">
        <v>50</v>
      </c>
      <c r="O444" s="38"/>
      <c r="P444" s="210">
        <f t="shared" si="1"/>
        <v>0</v>
      </c>
      <c r="Q444" s="210">
        <v>1.6500000000000001E-2</v>
      </c>
      <c r="R444" s="210">
        <f t="shared" si="2"/>
        <v>1.6500000000000001E-2</v>
      </c>
      <c r="S444" s="210">
        <v>0</v>
      </c>
      <c r="T444" s="211">
        <f t="shared" si="3"/>
        <v>0</v>
      </c>
      <c r="AR444" s="19" t="s">
        <v>457</v>
      </c>
      <c r="AT444" s="19" t="s">
        <v>533</v>
      </c>
      <c r="AU444" s="19" t="s">
        <v>87</v>
      </c>
      <c r="AY444" s="19" t="s">
        <v>406</v>
      </c>
      <c r="BE444" s="212">
        <f t="shared" si="4"/>
        <v>0</v>
      </c>
      <c r="BF444" s="212">
        <f t="shared" si="5"/>
        <v>0</v>
      </c>
      <c r="BG444" s="212">
        <f t="shared" si="6"/>
        <v>0</v>
      </c>
      <c r="BH444" s="212">
        <f t="shared" si="7"/>
        <v>0</v>
      </c>
      <c r="BI444" s="212">
        <f t="shared" si="8"/>
        <v>0</v>
      </c>
      <c r="BJ444" s="19" t="s">
        <v>23</v>
      </c>
      <c r="BK444" s="212">
        <f t="shared" si="9"/>
        <v>0</v>
      </c>
      <c r="BL444" s="19" t="s">
        <v>415</v>
      </c>
      <c r="BM444" s="19" t="s">
        <v>6750</v>
      </c>
    </row>
    <row r="445" spans="2:65" s="1" customFormat="1" ht="22.5" customHeight="1" x14ac:dyDescent="0.3">
      <c r="B445" s="37"/>
      <c r="C445" s="268" t="s">
        <v>1162</v>
      </c>
      <c r="D445" s="268" t="s">
        <v>533</v>
      </c>
      <c r="E445" s="269" t="s">
        <v>3500</v>
      </c>
      <c r="F445" s="270" t="s">
        <v>3501</v>
      </c>
      <c r="G445" s="271" t="s">
        <v>1363</v>
      </c>
      <c r="H445" s="272">
        <v>1.01</v>
      </c>
      <c r="I445" s="273"/>
      <c r="J445" s="274">
        <f t="shared" si="0"/>
        <v>0</v>
      </c>
      <c r="K445" s="270" t="s">
        <v>36</v>
      </c>
      <c r="L445" s="275"/>
      <c r="M445" s="276" t="s">
        <v>36</v>
      </c>
      <c r="N445" s="277" t="s">
        <v>50</v>
      </c>
      <c r="O445" s="38"/>
      <c r="P445" s="210">
        <f t="shared" si="1"/>
        <v>0</v>
      </c>
      <c r="Q445" s="210">
        <v>4.0000000000000001E-3</v>
      </c>
      <c r="R445" s="210">
        <f t="shared" si="2"/>
        <v>4.0400000000000002E-3</v>
      </c>
      <c r="S445" s="210">
        <v>0</v>
      </c>
      <c r="T445" s="211">
        <f t="shared" si="3"/>
        <v>0</v>
      </c>
      <c r="AR445" s="19" t="s">
        <v>457</v>
      </c>
      <c r="AT445" s="19" t="s">
        <v>533</v>
      </c>
      <c r="AU445" s="19" t="s">
        <v>87</v>
      </c>
      <c r="AY445" s="19" t="s">
        <v>406</v>
      </c>
      <c r="BE445" s="212">
        <f t="shared" si="4"/>
        <v>0</v>
      </c>
      <c r="BF445" s="212">
        <f t="shared" si="5"/>
        <v>0</v>
      </c>
      <c r="BG445" s="212">
        <f t="shared" si="6"/>
        <v>0</v>
      </c>
      <c r="BH445" s="212">
        <f t="shared" si="7"/>
        <v>0</v>
      </c>
      <c r="BI445" s="212">
        <f t="shared" si="8"/>
        <v>0</v>
      </c>
      <c r="BJ445" s="19" t="s">
        <v>23</v>
      </c>
      <c r="BK445" s="212">
        <f t="shared" si="9"/>
        <v>0</v>
      </c>
      <c r="BL445" s="19" t="s">
        <v>415</v>
      </c>
      <c r="BM445" s="19" t="s">
        <v>6751</v>
      </c>
    </row>
    <row r="446" spans="2:65" s="1" customFormat="1" ht="22.5" customHeight="1" x14ac:dyDescent="0.3">
      <c r="B446" s="37"/>
      <c r="C446" s="201" t="s">
        <v>1168</v>
      </c>
      <c r="D446" s="201" t="s">
        <v>410</v>
      </c>
      <c r="E446" s="202" t="s">
        <v>6752</v>
      </c>
      <c r="F446" s="203" t="s">
        <v>6753</v>
      </c>
      <c r="G446" s="204" t="s">
        <v>1363</v>
      </c>
      <c r="H446" s="205">
        <v>1</v>
      </c>
      <c r="I446" s="206"/>
      <c r="J446" s="207">
        <f t="shared" si="0"/>
        <v>0</v>
      </c>
      <c r="K446" s="203" t="s">
        <v>36</v>
      </c>
      <c r="L446" s="57"/>
      <c r="M446" s="208" t="s">
        <v>36</v>
      </c>
      <c r="N446" s="209" t="s">
        <v>50</v>
      </c>
      <c r="O446" s="38"/>
      <c r="P446" s="210">
        <f t="shared" si="1"/>
        <v>0</v>
      </c>
      <c r="Q446" s="210">
        <v>2E-3</v>
      </c>
      <c r="R446" s="210">
        <f t="shared" si="2"/>
        <v>2E-3</v>
      </c>
      <c r="S446" s="210">
        <v>0</v>
      </c>
      <c r="T446" s="211">
        <f t="shared" si="3"/>
        <v>0</v>
      </c>
      <c r="AR446" s="19" t="s">
        <v>415</v>
      </c>
      <c r="AT446" s="19" t="s">
        <v>410</v>
      </c>
      <c r="AU446" s="19" t="s">
        <v>87</v>
      </c>
      <c r="AY446" s="19" t="s">
        <v>406</v>
      </c>
      <c r="BE446" s="212">
        <f t="shared" si="4"/>
        <v>0</v>
      </c>
      <c r="BF446" s="212">
        <f t="shared" si="5"/>
        <v>0</v>
      </c>
      <c r="BG446" s="212">
        <f t="shared" si="6"/>
        <v>0</v>
      </c>
      <c r="BH446" s="212">
        <f t="shared" si="7"/>
        <v>0</v>
      </c>
      <c r="BI446" s="212">
        <f t="shared" si="8"/>
        <v>0</v>
      </c>
      <c r="BJ446" s="19" t="s">
        <v>23</v>
      </c>
      <c r="BK446" s="212">
        <f t="shared" si="9"/>
        <v>0</v>
      </c>
      <c r="BL446" s="19" t="s">
        <v>415</v>
      </c>
      <c r="BM446" s="19" t="s">
        <v>6754</v>
      </c>
    </row>
    <row r="447" spans="2:65" s="1" customFormat="1" ht="22.5" customHeight="1" x14ac:dyDescent="0.3">
      <c r="B447" s="37"/>
      <c r="C447" s="268" t="s">
        <v>1171</v>
      </c>
      <c r="D447" s="268" t="s">
        <v>533</v>
      </c>
      <c r="E447" s="269" t="s">
        <v>6755</v>
      </c>
      <c r="F447" s="270" t="s">
        <v>6756</v>
      </c>
      <c r="G447" s="271" t="s">
        <v>1363</v>
      </c>
      <c r="H447" s="272">
        <v>1</v>
      </c>
      <c r="I447" s="273"/>
      <c r="J447" s="274">
        <f t="shared" si="0"/>
        <v>0</v>
      </c>
      <c r="K447" s="270" t="s">
        <v>36</v>
      </c>
      <c r="L447" s="275"/>
      <c r="M447" s="276" t="s">
        <v>36</v>
      </c>
      <c r="N447" s="277" t="s">
        <v>50</v>
      </c>
      <c r="O447" s="38"/>
      <c r="P447" s="210">
        <f t="shared" si="1"/>
        <v>0</v>
      </c>
      <c r="Q447" s="210">
        <v>2.1000000000000001E-2</v>
      </c>
      <c r="R447" s="210">
        <f t="shared" si="2"/>
        <v>2.1000000000000001E-2</v>
      </c>
      <c r="S447" s="210">
        <v>0</v>
      </c>
      <c r="T447" s="211">
        <f t="shared" si="3"/>
        <v>0</v>
      </c>
      <c r="AR447" s="19" t="s">
        <v>457</v>
      </c>
      <c r="AT447" s="19" t="s">
        <v>533</v>
      </c>
      <c r="AU447" s="19" t="s">
        <v>87</v>
      </c>
      <c r="AY447" s="19" t="s">
        <v>406</v>
      </c>
      <c r="BE447" s="212">
        <f t="shared" si="4"/>
        <v>0</v>
      </c>
      <c r="BF447" s="212">
        <f t="shared" si="5"/>
        <v>0</v>
      </c>
      <c r="BG447" s="212">
        <f t="shared" si="6"/>
        <v>0</v>
      </c>
      <c r="BH447" s="212">
        <f t="shared" si="7"/>
        <v>0</v>
      </c>
      <c r="BI447" s="212">
        <f t="shared" si="8"/>
        <v>0</v>
      </c>
      <c r="BJ447" s="19" t="s">
        <v>23</v>
      </c>
      <c r="BK447" s="212">
        <f t="shared" si="9"/>
        <v>0</v>
      </c>
      <c r="BL447" s="19" t="s">
        <v>415</v>
      </c>
      <c r="BM447" s="19" t="s">
        <v>6757</v>
      </c>
    </row>
    <row r="448" spans="2:65" s="1" customFormat="1" ht="22.5" customHeight="1" x14ac:dyDescent="0.3">
      <c r="B448" s="37"/>
      <c r="C448" s="268" t="s">
        <v>1176</v>
      </c>
      <c r="D448" s="268" t="s">
        <v>533</v>
      </c>
      <c r="E448" s="269" t="s">
        <v>6758</v>
      </c>
      <c r="F448" s="270" t="s">
        <v>6759</v>
      </c>
      <c r="G448" s="271" t="s">
        <v>1363</v>
      </c>
      <c r="H448" s="272">
        <v>1.01</v>
      </c>
      <c r="I448" s="273"/>
      <c r="J448" s="274">
        <f t="shared" si="0"/>
        <v>0</v>
      </c>
      <c r="K448" s="270" t="s">
        <v>36</v>
      </c>
      <c r="L448" s="275"/>
      <c r="M448" s="276" t="s">
        <v>36</v>
      </c>
      <c r="N448" s="277" t="s">
        <v>50</v>
      </c>
      <c r="O448" s="38"/>
      <c r="P448" s="210">
        <f t="shared" si="1"/>
        <v>0</v>
      </c>
      <c r="Q448" s="210">
        <v>4.0000000000000001E-3</v>
      </c>
      <c r="R448" s="210">
        <f t="shared" si="2"/>
        <v>4.0400000000000002E-3</v>
      </c>
      <c r="S448" s="210">
        <v>0</v>
      </c>
      <c r="T448" s="211">
        <f t="shared" si="3"/>
        <v>0</v>
      </c>
      <c r="AR448" s="19" t="s">
        <v>457</v>
      </c>
      <c r="AT448" s="19" t="s">
        <v>533</v>
      </c>
      <c r="AU448" s="19" t="s">
        <v>87</v>
      </c>
      <c r="AY448" s="19" t="s">
        <v>406</v>
      </c>
      <c r="BE448" s="212">
        <f t="shared" si="4"/>
        <v>0</v>
      </c>
      <c r="BF448" s="212">
        <f t="shared" si="5"/>
        <v>0</v>
      </c>
      <c r="BG448" s="212">
        <f t="shared" si="6"/>
        <v>0</v>
      </c>
      <c r="BH448" s="212">
        <f t="shared" si="7"/>
        <v>0</v>
      </c>
      <c r="BI448" s="212">
        <f t="shared" si="8"/>
        <v>0</v>
      </c>
      <c r="BJ448" s="19" t="s">
        <v>23</v>
      </c>
      <c r="BK448" s="212">
        <f t="shared" si="9"/>
        <v>0</v>
      </c>
      <c r="BL448" s="19" t="s">
        <v>415</v>
      </c>
      <c r="BM448" s="19" t="s">
        <v>6760</v>
      </c>
    </row>
    <row r="449" spans="2:65" s="1" customFormat="1" ht="22.5" customHeight="1" x14ac:dyDescent="0.3">
      <c r="B449" s="37"/>
      <c r="C449" s="201" t="s">
        <v>1181</v>
      </c>
      <c r="D449" s="201" t="s">
        <v>410</v>
      </c>
      <c r="E449" s="202" t="s">
        <v>6761</v>
      </c>
      <c r="F449" s="203" t="s">
        <v>6762</v>
      </c>
      <c r="G449" s="204" t="s">
        <v>1363</v>
      </c>
      <c r="H449" s="205">
        <v>1</v>
      </c>
      <c r="I449" s="206"/>
      <c r="J449" s="207">
        <f t="shared" si="0"/>
        <v>0</v>
      </c>
      <c r="K449" s="203" t="s">
        <v>36</v>
      </c>
      <c r="L449" s="57"/>
      <c r="M449" s="208" t="s">
        <v>36</v>
      </c>
      <c r="N449" s="209" t="s">
        <v>50</v>
      </c>
      <c r="O449" s="38"/>
      <c r="P449" s="210">
        <f t="shared" si="1"/>
        <v>0</v>
      </c>
      <c r="Q449" s="210">
        <v>5.0000000000000001E-3</v>
      </c>
      <c r="R449" s="210">
        <f t="shared" si="2"/>
        <v>5.0000000000000001E-3</v>
      </c>
      <c r="S449" s="210">
        <v>0</v>
      </c>
      <c r="T449" s="211">
        <f t="shared" si="3"/>
        <v>0</v>
      </c>
      <c r="AR449" s="19" t="s">
        <v>415</v>
      </c>
      <c r="AT449" s="19" t="s">
        <v>410</v>
      </c>
      <c r="AU449" s="19" t="s">
        <v>87</v>
      </c>
      <c r="AY449" s="19" t="s">
        <v>406</v>
      </c>
      <c r="BE449" s="212">
        <f t="shared" si="4"/>
        <v>0</v>
      </c>
      <c r="BF449" s="212">
        <f t="shared" si="5"/>
        <v>0</v>
      </c>
      <c r="BG449" s="212">
        <f t="shared" si="6"/>
        <v>0</v>
      </c>
      <c r="BH449" s="212">
        <f t="shared" si="7"/>
        <v>0</v>
      </c>
      <c r="BI449" s="212">
        <f t="shared" si="8"/>
        <v>0</v>
      </c>
      <c r="BJ449" s="19" t="s">
        <v>23</v>
      </c>
      <c r="BK449" s="212">
        <f t="shared" si="9"/>
        <v>0</v>
      </c>
      <c r="BL449" s="19" t="s">
        <v>415</v>
      </c>
      <c r="BM449" s="19" t="s">
        <v>6763</v>
      </c>
    </row>
    <row r="450" spans="2:65" s="1" customFormat="1" ht="22.5" customHeight="1" x14ac:dyDescent="0.3">
      <c r="B450" s="37"/>
      <c r="C450" s="268" t="s">
        <v>1186</v>
      </c>
      <c r="D450" s="268" t="s">
        <v>533</v>
      </c>
      <c r="E450" s="269" t="s">
        <v>6764</v>
      </c>
      <c r="F450" s="270" t="s">
        <v>6765</v>
      </c>
      <c r="G450" s="271" t="s">
        <v>1363</v>
      </c>
      <c r="H450" s="272">
        <v>1</v>
      </c>
      <c r="I450" s="273"/>
      <c r="J450" s="274">
        <f t="shared" si="0"/>
        <v>0</v>
      </c>
      <c r="K450" s="270" t="s">
        <v>36</v>
      </c>
      <c r="L450" s="275"/>
      <c r="M450" s="276" t="s">
        <v>36</v>
      </c>
      <c r="N450" s="277" t="s">
        <v>50</v>
      </c>
      <c r="O450" s="38"/>
      <c r="P450" s="210">
        <f t="shared" si="1"/>
        <v>0</v>
      </c>
      <c r="Q450" s="210">
        <v>0.1</v>
      </c>
      <c r="R450" s="210">
        <f t="shared" si="2"/>
        <v>0.1</v>
      </c>
      <c r="S450" s="210">
        <v>0</v>
      </c>
      <c r="T450" s="211">
        <f t="shared" si="3"/>
        <v>0</v>
      </c>
      <c r="AR450" s="19" t="s">
        <v>457</v>
      </c>
      <c r="AT450" s="19" t="s">
        <v>533</v>
      </c>
      <c r="AU450" s="19" t="s">
        <v>87</v>
      </c>
      <c r="AY450" s="19" t="s">
        <v>406</v>
      </c>
      <c r="BE450" s="212">
        <f t="shared" si="4"/>
        <v>0</v>
      </c>
      <c r="BF450" s="212">
        <f t="shared" si="5"/>
        <v>0</v>
      </c>
      <c r="BG450" s="212">
        <f t="shared" si="6"/>
        <v>0</v>
      </c>
      <c r="BH450" s="212">
        <f t="shared" si="7"/>
        <v>0</v>
      </c>
      <c r="BI450" s="212">
        <f t="shared" si="8"/>
        <v>0</v>
      </c>
      <c r="BJ450" s="19" t="s">
        <v>23</v>
      </c>
      <c r="BK450" s="212">
        <f t="shared" si="9"/>
        <v>0</v>
      </c>
      <c r="BL450" s="19" t="s">
        <v>415</v>
      </c>
      <c r="BM450" s="19" t="s">
        <v>6766</v>
      </c>
    </row>
    <row r="451" spans="2:65" s="1" customFormat="1" ht="22.5" customHeight="1" x14ac:dyDescent="0.3">
      <c r="B451" s="37"/>
      <c r="C451" s="268" t="s">
        <v>1191</v>
      </c>
      <c r="D451" s="268" t="s">
        <v>533</v>
      </c>
      <c r="E451" s="269" t="s">
        <v>6767</v>
      </c>
      <c r="F451" s="270" t="s">
        <v>6768</v>
      </c>
      <c r="G451" s="271" t="s">
        <v>1363</v>
      </c>
      <c r="H451" s="272">
        <v>1.01</v>
      </c>
      <c r="I451" s="273"/>
      <c r="J451" s="274">
        <f t="shared" si="0"/>
        <v>0</v>
      </c>
      <c r="K451" s="270" t="s">
        <v>36</v>
      </c>
      <c r="L451" s="275"/>
      <c r="M451" s="276" t="s">
        <v>36</v>
      </c>
      <c r="N451" s="277" t="s">
        <v>50</v>
      </c>
      <c r="O451" s="38"/>
      <c r="P451" s="210">
        <f t="shared" si="1"/>
        <v>0</v>
      </c>
      <c r="Q451" s="210">
        <v>5.0000000000000001E-3</v>
      </c>
      <c r="R451" s="210">
        <f t="shared" si="2"/>
        <v>5.0499999999999998E-3</v>
      </c>
      <c r="S451" s="210">
        <v>0</v>
      </c>
      <c r="T451" s="211">
        <f t="shared" si="3"/>
        <v>0</v>
      </c>
      <c r="AR451" s="19" t="s">
        <v>457</v>
      </c>
      <c r="AT451" s="19" t="s">
        <v>533</v>
      </c>
      <c r="AU451" s="19" t="s">
        <v>87</v>
      </c>
      <c r="AY451" s="19" t="s">
        <v>406</v>
      </c>
      <c r="BE451" s="212">
        <f t="shared" si="4"/>
        <v>0</v>
      </c>
      <c r="BF451" s="212">
        <f t="shared" si="5"/>
        <v>0</v>
      </c>
      <c r="BG451" s="212">
        <f t="shared" si="6"/>
        <v>0</v>
      </c>
      <c r="BH451" s="212">
        <f t="shared" si="7"/>
        <v>0</v>
      </c>
      <c r="BI451" s="212">
        <f t="shared" si="8"/>
        <v>0</v>
      </c>
      <c r="BJ451" s="19" t="s">
        <v>23</v>
      </c>
      <c r="BK451" s="212">
        <f t="shared" si="9"/>
        <v>0</v>
      </c>
      <c r="BL451" s="19" t="s">
        <v>415</v>
      </c>
      <c r="BM451" s="19" t="s">
        <v>6769</v>
      </c>
    </row>
    <row r="452" spans="2:65" s="13" customFormat="1" x14ac:dyDescent="0.3">
      <c r="B452" s="225"/>
      <c r="C452" s="226"/>
      <c r="D452" s="247" t="s">
        <v>417</v>
      </c>
      <c r="E452" s="226"/>
      <c r="F452" s="252" t="s">
        <v>1975</v>
      </c>
      <c r="G452" s="226"/>
      <c r="H452" s="253">
        <v>1.01</v>
      </c>
      <c r="I452" s="230"/>
      <c r="J452" s="226"/>
      <c r="K452" s="226"/>
      <c r="L452" s="231"/>
      <c r="M452" s="232"/>
      <c r="N452" s="233"/>
      <c r="O452" s="233"/>
      <c r="P452" s="233"/>
      <c r="Q452" s="233"/>
      <c r="R452" s="233"/>
      <c r="S452" s="233"/>
      <c r="T452" s="234"/>
      <c r="AT452" s="235" t="s">
        <v>417</v>
      </c>
      <c r="AU452" s="235" t="s">
        <v>87</v>
      </c>
      <c r="AV452" s="13" t="s">
        <v>87</v>
      </c>
      <c r="AW452" s="13" t="s">
        <v>4</v>
      </c>
      <c r="AX452" s="13" t="s">
        <v>23</v>
      </c>
      <c r="AY452" s="235" t="s">
        <v>406</v>
      </c>
    </row>
    <row r="453" spans="2:65" s="1" customFormat="1" ht="22.5" customHeight="1" x14ac:dyDescent="0.3">
      <c r="B453" s="37"/>
      <c r="C453" s="201" t="s">
        <v>1196</v>
      </c>
      <c r="D453" s="201" t="s">
        <v>410</v>
      </c>
      <c r="E453" s="202" t="s">
        <v>6770</v>
      </c>
      <c r="F453" s="203" t="s">
        <v>6771</v>
      </c>
      <c r="G453" s="204" t="s">
        <v>1363</v>
      </c>
      <c r="H453" s="205">
        <v>2</v>
      </c>
      <c r="I453" s="206"/>
      <c r="J453" s="207">
        <f>ROUND(I453*H453,2)</f>
        <v>0</v>
      </c>
      <c r="K453" s="203" t="s">
        <v>36</v>
      </c>
      <c r="L453" s="57"/>
      <c r="M453" s="208" t="s">
        <v>36</v>
      </c>
      <c r="N453" s="209" t="s">
        <v>50</v>
      </c>
      <c r="O453" s="38"/>
      <c r="P453" s="210">
        <f>O453*H453</f>
        <v>0</v>
      </c>
      <c r="Q453" s="210">
        <v>0</v>
      </c>
      <c r="R453" s="210">
        <f>Q453*H453</f>
        <v>0</v>
      </c>
      <c r="S453" s="210">
        <v>0</v>
      </c>
      <c r="T453" s="211">
        <f>S453*H453</f>
        <v>0</v>
      </c>
      <c r="AR453" s="19" t="s">
        <v>415</v>
      </c>
      <c r="AT453" s="19" t="s">
        <v>410</v>
      </c>
      <c r="AU453" s="19" t="s">
        <v>87</v>
      </c>
      <c r="AY453" s="19" t="s">
        <v>406</v>
      </c>
      <c r="BE453" s="212">
        <f>IF(N453="základní",J453,0)</f>
        <v>0</v>
      </c>
      <c r="BF453" s="212">
        <f>IF(N453="snížená",J453,0)</f>
        <v>0</v>
      </c>
      <c r="BG453" s="212">
        <f>IF(N453="zákl. přenesená",J453,0)</f>
        <v>0</v>
      </c>
      <c r="BH453" s="212">
        <f>IF(N453="sníž. přenesená",J453,0)</f>
        <v>0</v>
      </c>
      <c r="BI453" s="212">
        <f>IF(N453="nulová",J453,0)</f>
        <v>0</v>
      </c>
      <c r="BJ453" s="19" t="s">
        <v>23</v>
      </c>
      <c r="BK453" s="212">
        <f>ROUND(I453*H453,2)</f>
        <v>0</v>
      </c>
      <c r="BL453" s="19" t="s">
        <v>415</v>
      </c>
      <c r="BM453" s="19" t="s">
        <v>6772</v>
      </c>
    </row>
    <row r="454" spans="2:65" s="1" customFormat="1" ht="22.5" customHeight="1" x14ac:dyDescent="0.3">
      <c r="B454" s="37"/>
      <c r="C454" s="268" t="s">
        <v>1207</v>
      </c>
      <c r="D454" s="268" t="s">
        <v>533</v>
      </c>
      <c r="E454" s="269" t="s">
        <v>6773</v>
      </c>
      <c r="F454" s="270" t="s">
        <v>6774</v>
      </c>
      <c r="G454" s="271" t="s">
        <v>1363</v>
      </c>
      <c r="H454" s="272">
        <v>1</v>
      </c>
      <c r="I454" s="273"/>
      <c r="J454" s="274">
        <f>ROUND(I454*H454,2)</f>
        <v>0</v>
      </c>
      <c r="K454" s="270" t="s">
        <v>36</v>
      </c>
      <c r="L454" s="275"/>
      <c r="M454" s="276" t="s">
        <v>36</v>
      </c>
      <c r="N454" s="277" t="s">
        <v>50</v>
      </c>
      <c r="O454" s="38"/>
      <c r="P454" s="210">
        <f>O454*H454</f>
        <v>0</v>
      </c>
      <c r="Q454" s="210">
        <v>3.2500000000000001E-2</v>
      </c>
      <c r="R454" s="210">
        <f>Q454*H454</f>
        <v>3.2500000000000001E-2</v>
      </c>
      <c r="S454" s="210">
        <v>0</v>
      </c>
      <c r="T454" s="211">
        <f>S454*H454</f>
        <v>0</v>
      </c>
      <c r="AR454" s="19" t="s">
        <v>457</v>
      </c>
      <c r="AT454" s="19" t="s">
        <v>533</v>
      </c>
      <c r="AU454" s="19" t="s">
        <v>87</v>
      </c>
      <c r="AY454" s="19" t="s">
        <v>406</v>
      </c>
      <c r="BE454" s="212">
        <f>IF(N454="základní",J454,0)</f>
        <v>0</v>
      </c>
      <c r="BF454" s="212">
        <f>IF(N454="snížená",J454,0)</f>
        <v>0</v>
      </c>
      <c r="BG454" s="212">
        <f>IF(N454="zákl. přenesená",J454,0)</f>
        <v>0</v>
      </c>
      <c r="BH454" s="212">
        <f>IF(N454="sníž. přenesená",J454,0)</f>
        <v>0</v>
      </c>
      <c r="BI454" s="212">
        <f>IF(N454="nulová",J454,0)</f>
        <v>0</v>
      </c>
      <c r="BJ454" s="19" t="s">
        <v>23</v>
      </c>
      <c r="BK454" s="212">
        <f>ROUND(I454*H454,2)</f>
        <v>0</v>
      </c>
      <c r="BL454" s="19" t="s">
        <v>415</v>
      </c>
      <c r="BM454" s="19" t="s">
        <v>6775</v>
      </c>
    </row>
    <row r="455" spans="2:65" s="1" customFormat="1" ht="22.5" customHeight="1" x14ac:dyDescent="0.3">
      <c r="B455" s="37"/>
      <c r="C455" s="268" t="s">
        <v>1211</v>
      </c>
      <c r="D455" s="268" t="s">
        <v>533</v>
      </c>
      <c r="E455" s="269" t="s">
        <v>6776</v>
      </c>
      <c r="F455" s="270" t="s">
        <v>6777</v>
      </c>
      <c r="G455" s="271" t="s">
        <v>1363</v>
      </c>
      <c r="H455" s="272">
        <v>1</v>
      </c>
      <c r="I455" s="273"/>
      <c r="J455" s="274">
        <f>ROUND(I455*H455,2)</f>
        <v>0</v>
      </c>
      <c r="K455" s="270" t="s">
        <v>36</v>
      </c>
      <c r="L455" s="275"/>
      <c r="M455" s="276" t="s">
        <v>36</v>
      </c>
      <c r="N455" s="277" t="s">
        <v>50</v>
      </c>
      <c r="O455" s="38"/>
      <c r="P455" s="210">
        <f>O455*H455</f>
        <v>0</v>
      </c>
      <c r="Q455" s="210">
        <v>3.2500000000000001E-2</v>
      </c>
      <c r="R455" s="210">
        <f>Q455*H455</f>
        <v>3.2500000000000001E-2</v>
      </c>
      <c r="S455" s="210">
        <v>0</v>
      </c>
      <c r="T455" s="211">
        <f>S455*H455</f>
        <v>0</v>
      </c>
      <c r="AR455" s="19" t="s">
        <v>457</v>
      </c>
      <c r="AT455" s="19" t="s">
        <v>533</v>
      </c>
      <c r="AU455" s="19" t="s">
        <v>87</v>
      </c>
      <c r="AY455" s="19" t="s">
        <v>406</v>
      </c>
      <c r="BE455" s="212">
        <f>IF(N455="základní",J455,0)</f>
        <v>0</v>
      </c>
      <c r="BF455" s="212">
        <f>IF(N455="snížená",J455,0)</f>
        <v>0</v>
      </c>
      <c r="BG455" s="212">
        <f>IF(N455="zákl. přenesená",J455,0)</f>
        <v>0</v>
      </c>
      <c r="BH455" s="212">
        <f>IF(N455="sníž. přenesená",J455,0)</f>
        <v>0</v>
      </c>
      <c r="BI455" s="212">
        <f>IF(N455="nulová",J455,0)</f>
        <v>0</v>
      </c>
      <c r="BJ455" s="19" t="s">
        <v>23</v>
      </c>
      <c r="BK455" s="212">
        <f>ROUND(I455*H455,2)</f>
        <v>0</v>
      </c>
      <c r="BL455" s="19" t="s">
        <v>415</v>
      </c>
      <c r="BM455" s="19" t="s">
        <v>6778</v>
      </c>
    </row>
    <row r="456" spans="2:65" s="1" customFormat="1" ht="22.5" customHeight="1" x14ac:dyDescent="0.3">
      <c r="B456" s="37"/>
      <c r="C456" s="201" t="s">
        <v>1217</v>
      </c>
      <c r="D456" s="201" t="s">
        <v>410</v>
      </c>
      <c r="E456" s="202" t="s">
        <v>6779</v>
      </c>
      <c r="F456" s="203" t="s">
        <v>6780</v>
      </c>
      <c r="G456" s="204" t="s">
        <v>596</v>
      </c>
      <c r="H456" s="205">
        <v>70.48</v>
      </c>
      <c r="I456" s="206"/>
      <c r="J456" s="207">
        <f>ROUND(I456*H456,2)</f>
        <v>0</v>
      </c>
      <c r="K456" s="203" t="s">
        <v>414</v>
      </c>
      <c r="L456" s="57"/>
      <c r="M456" s="208" t="s">
        <v>36</v>
      </c>
      <c r="N456" s="209" t="s">
        <v>50</v>
      </c>
      <c r="O456" s="38"/>
      <c r="P456" s="210">
        <f>O456*H456</f>
        <v>0</v>
      </c>
      <c r="Q456" s="210">
        <v>0</v>
      </c>
      <c r="R456" s="210">
        <f>Q456*H456</f>
        <v>0</v>
      </c>
      <c r="S456" s="210">
        <v>0</v>
      </c>
      <c r="T456" s="211">
        <f>S456*H456</f>
        <v>0</v>
      </c>
      <c r="AR456" s="19" t="s">
        <v>415</v>
      </c>
      <c r="AT456" s="19" t="s">
        <v>410</v>
      </c>
      <c r="AU456" s="19" t="s">
        <v>87</v>
      </c>
      <c r="AY456" s="19" t="s">
        <v>406</v>
      </c>
      <c r="BE456" s="212">
        <f>IF(N456="základní",J456,0)</f>
        <v>0</v>
      </c>
      <c r="BF456" s="212">
        <f>IF(N456="snížená",J456,0)</f>
        <v>0</v>
      </c>
      <c r="BG456" s="212">
        <f>IF(N456="zákl. přenesená",J456,0)</f>
        <v>0</v>
      </c>
      <c r="BH456" s="212">
        <f>IF(N456="sníž. přenesená",J456,0)</f>
        <v>0</v>
      </c>
      <c r="BI456" s="212">
        <f>IF(N456="nulová",J456,0)</f>
        <v>0</v>
      </c>
      <c r="BJ456" s="19" t="s">
        <v>23</v>
      </c>
      <c r="BK456" s="212">
        <f>ROUND(I456*H456,2)</f>
        <v>0</v>
      </c>
      <c r="BL456" s="19" t="s">
        <v>415</v>
      </c>
      <c r="BM456" s="19" t="s">
        <v>6781</v>
      </c>
    </row>
    <row r="457" spans="2:65" s="13" customFormat="1" x14ac:dyDescent="0.3">
      <c r="B457" s="225"/>
      <c r="C457" s="226"/>
      <c r="D457" s="247" t="s">
        <v>417</v>
      </c>
      <c r="E457" s="251" t="s">
        <v>36</v>
      </c>
      <c r="F457" s="252" t="s">
        <v>6782</v>
      </c>
      <c r="G457" s="226"/>
      <c r="H457" s="253">
        <v>70.48</v>
      </c>
      <c r="I457" s="230"/>
      <c r="J457" s="226"/>
      <c r="K457" s="226"/>
      <c r="L457" s="231"/>
      <c r="M457" s="232"/>
      <c r="N457" s="233"/>
      <c r="O457" s="233"/>
      <c r="P457" s="233"/>
      <c r="Q457" s="233"/>
      <c r="R457" s="233"/>
      <c r="S457" s="233"/>
      <c r="T457" s="234"/>
      <c r="AT457" s="235" t="s">
        <v>417</v>
      </c>
      <c r="AU457" s="235" t="s">
        <v>87</v>
      </c>
      <c r="AV457" s="13" t="s">
        <v>87</v>
      </c>
      <c r="AW457" s="13" t="s">
        <v>43</v>
      </c>
      <c r="AX457" s="13" t="s">
        <v>23</v>
      </c>
      <c r="AY457" s="235" t="s">
        <v>406</v>
      </c>
    </row>
    <row r="458" spans="2:65" s="1" customFormat="1" ht="22.5" customHeight="1" x14ac:dyDescent="0.3">
      <c r="B458" s="37"/>
      <c r="C458" s="201" t="s">
        <v>1220</v>
      </c>
      <c r="D458" s="201" t="s">
        <v>410</v>
      </c>
      <c r="E458" s="202" t="s">
        <v>6783</v>
      </c>
      <c r="F458" s="203" t="s">
        <v>6784</v>
      </c>
      <c r="G458" s="204" t="s">
        <v>596</v>
      </c>
      <c r="H458" s="205">
        <v>70.48</v>
      </c>
      <c r="I458" s="206"/>
      <c r="J458" s="207">
        <f>ROUND(I458*H458,2)</f>
        <v>0</v>
      </c>
      <c r="K458" s="203" t="s">
        <v>414</v>
      </c>
      <c r="L458" s="57"/>
      <c r="M458" s="208" t="s">
        <v>36</v>
      </c>
      <c r="N458" s="209" t="s">
        <v>50</v>
      </c>
      <c r="O458" s="38"/>
      <c r="P458" s="210">
        <f>O458*H458</f>
        <v>0</v>
      </c>
      <c r="Q458" s="210">
        <v>1.0000000000000001E-5</v>
      </c>
      <c r="R458" s="210">
        <f>Q458*H458</f>
        <v>7.0480000000000011E-4</v>
      </c>
      <c r="S458" s="210">
        <v>0</v>
      </c>
      <c r="T458" s="211">
        <f>S458*H458</f>
        <v>0</v>
      </c>
      <c r="AR458" s="19" t="s">
        <v>415</v>
      </c>
      <c r="AT458" s="19" t="s">
        <v>410</v>
      </c>
      <c r="AU458" s="19" t="s">
        <v>87</v>
      </c>
      <c r="AY458" s="19" t="s">
        <v>406</v>
      </c>
      <c r="BE458" s="212">
        <f>IF(N458="základní",J458,0)</f>
        <v>0</v>
      </c>
      <c r="BF458" s="212">
        <f>IF(N458="snížená",J458,0)</f>
        <v>0</v>
      </c>
      <c r="BG458" s="212">
        <f>IF(N458="zákl. přenesená",J458,0)</f>
        <v>0</v>
      </c>
      <c r="BH458" s="212">
        <f>IF(N458="sníž. přenesená",J458,0)</f>
        <v>0</v>
      </c>
      <c r="BI458" s="212">
        <f>IF(N458="nulová",J458,0)</f>
        <v>0</v>
      </c>
      <c r="BJ458" s="19" t="s">
        <v>23</v>
      </c>
      <c r="BK458" s="212">
        <f>ROUND(I458*H458,2)</f>
        <v>0</v>
      </c>
      <c r="BL458" s="19" t="s">
        <v>415</v>
      </c>
      <c r="BM458" s="19" t="s">
        <v>6785</v>
      </c>
    </row>
    <row r="459" spans="2:65" s="13" customFormat="1" x14ac:dyDescent="0.3">
      <c r="B459" s="225"/>
      <c r="C459" s="226"/>
      <c r="D459" s="247" t="s">
        <v>417</v>
      </c>
      <c r="E459" s="251" t="s">
        <v>36</v>
      </c>
      <c r="F459" s="252" t="s">
        <v>6782</v>
      </c>
      <c r="G459" s="226"/>
      <c r="H459" s="253">
        <v>70.48</v>
      </c>
      <c r="I459" s="230"/>
      <c r="J459" s="226"/>
      <c r="K459" s="226"/>
      <c r="L459" s="231"/>
      <c r="M459" s="232"/>
      <c r="N459" s="233"/>
      <c r="O459" s="233"/>
      <c r="P459" s="233"/>
      <c r="Q459" s="233"/>
      <c r="R459" s="233"/>
      <c r="S459" s="233"/>
      <c r="T459" s="234"/>
      <c r="AT459" s="235" t="s">
        <v>417</v>
      </c>
      <c r="AU459" s="235" t="s">
        <v>87</v>
      </c>
      <c r="AV459" s="13" t="s">
        <v>87</v>
      </c>
      <c r="AW459" s="13" t="s">
        <v>43</v>
      </c>
      <c r="AX459" s="13" t="s">
        <v>23</v>
      </c>
      <c r="AY459" s="235" t="s">
        <v>406</v>
      </c>
    </row>
    <row r="460" spans="2:65" s="1" customFormat="1" ht="22.5" customHeight="1" x14ac:dyDescent="0.3">
      <c r="B460" s="37"/>
      <c r="C460" s="201" t="s">
        <v>1226</v>
      </c>
      <c r="D460" s="201" t="s">
        <v>410</v>
      </c>
      <c r="E460" s="202" t="s">
        <v>2647</v>
      </c>
      <c r="F460" s="203" t="s">
        <v>2648</v>
      </c>
      <c r="G460" s="204" t="s">
        <v>1363</v>
      </c>
      <c r="H460" s="205">
        <v>3</v>
      </c>
      <c r="I460" s="206"/>
      <c r="J460" s="207">
        <f t="shared" ref="J460:J470" si="10">ROUND(I460*H460,2)</f>
        <v>0</v>
      </c>
      <c r="K460" s="203" t="s">
        <v>414</v>
      </c>
      <c r="L460" s="57"/>
      <c r="M460" s="208" t="s">
        <v>36</v>
      </c>
      <c r="N460" s="209" t="s">
        <v>50</v>
      </c>
      <c r="O460" s="38"/>
      <c r="P460" s="210">
        <f t="shared" ref="P460:P470" si="11">O460*H460</f>
        <v>0</v>
      </c>
      <c r="Q460" s="210">
        <v>0.12303</v>
      </c>
      <c r="R460" s="210">
        <f t="shared" ref="R460:R470" si="12">Q460*H460</f>
        <v>0.36909000000000003</v>
      </c>
      <c r="S460" s="210">
        <v>0</v>
      </c>
      <c r="T460" s="211">
        <f t="shared" ref="T460:T470" si="13">S460*H460</f>
        <v>0</v>
      </c>
      <c r="AR460" s="19" t="s">
        <v>415</v>
      </c>
      <c r="AT460" s="19" t="s">
        <v>410</v>
      </c>
      <c r="AU460" s="19" t="s">
        <v>87</v>
      </c>
      <c r="AY460" s="19" t="s">
        <v>406</v>
      </c>
      <c r="BE460" s="212">
        <f t="shared" ref="BE460:BE470" si="14">IF(N460="základní",J460,0)</f>
        <v>0</v>
      </c>
      <c r="BF460" s="212">
        <f t="shared" ref="BF460:BF470" si="15">IF(N460="snížená",J460,0)</f>
        <v>0</v>
      </c>
      <c r="BG460" s="212">
        <f t="shared" ref="BG460:BG470" si="16">IF(N460="zákl. přenesená",J460,0)</f>
        <v>0</v>
      </c>
      <c r="BH460" s="212">
        <f t="shared" ref="BH460:BH470" si="17">IF(N460="sníž. přenesená",J460,0)</f>
        <v>0</v>
      </c>
      <c r="BI460" s="212">
        <f t="shared" ref="BI460:BI470" si="18">IF(N460="nulová",J460,0)</f>
        <v>0</v>
      </c>
      <c r="BJ460" s="19" t="s">
        <v>23</v>
      </c>
      <c r="BK460" s="212">
        <f t="shared" ref="BK460:BK470" si="19">ROUND(I460*H460,2)</f>
        <v>0</v>
      </c>
      <c r="BL460" s="19" t="s">
        <v>415</v>
      </c>
      <c r="BM460" s="19" t="s">
        <v>6786</v>
      </c>
    </row>
    <row r="461" spans="2:65" s="1" customFormat="1" ht="22.5" customHeight="1" x14ac:dyDescent="0.3">
      <c r="B461" s="37"/>
      <c r="C461" s="268" t="s">
        <v>1243</v>
      </c>
      <c r="D461" s="268" t="s">
        <v>533</v>
      </c>
      <c r="E461" s="269" t="s">
        <v>2652</v>
      </c>
      <c r="F461" s="270" t="s">
        <v>2653</v>
      </c>
      <c r="G461" s="271" t="s">
        <v>1363</v>
      </c>
      <c r="H461" s="272">
        <v>3</v>
      </c>
      <c r="I461" s="273"/>
      <c r="J461" s="274">
        <f t="shared" si="10"/>
        <v>0</v>
      </c>
      <c r="K461" s="270" t="s">
        <v>36</v>
      </c>
      <c r="L461" s="275"/>
      <c r="M461" s="276" t="s">
        <v>36</v>
      </c>
      <c r="N461" s="277" t="s">
        <v>50</v>
      </c>
      <c r="O461" s="38"/>
      <c r="P461" s="210">
        <f t="shared" si="11"/>
        <v>0</v>
      </c>
      <c r="Q461" s="210">
        <v>1.3299999999999999E-2</v>
      </c>
      <c r="R461" s="210">
        <f t="shared" si="12"/>
        <v>3.9899999999999998E-2</v>
      </c>
      <c r="S461" s="210">
        <v>0</v>
      </c>
      <c r="T461" s="211">
        <f t="shared" si="13"/>
        <v>0</v>
      </c>
      <c r="AR461" s="19" t="s">
        <v>457</v>
      </c>
      <c r="AT461" s="19" t="s">
        <v>533</v>
      </c>
      <c r="AU461" s="19" t="s">
        <v>87</v>
      </c>
      <c r="AY461" s="19" t="s">
        <v>406</v>
      </c>
      <c r="BE461" s="212">
        <f t="shared" si="14"/>
        <v>0</v>
      </c>
      <c r="BF461" s="212">
        <f t="shared" si="15"/>
        <v>0</v>
      </c>
      <c r="BG461" s="212">
        <f t="shared" si="16"/>
        <v>0</v>
      </c>
      <c r="BH461" s="212">
        <f t="shared" si="17"/>
        <v>0</v>
      </c>
      <c r="BI461" s="212">
        <f t="shared" si="18"/>
        <v>0</v>
      </c>
      <c r="BJ461" s="19" t="s">
        <v>23</v>
      </c>
      <c r="BK461" s="212">
        <f t="shared" si="19"/>
        <v>0</v>
      </c>
      <c r="BL461" s="19" t="s">
        <v>415</v>
      </c>
      <c r="BM461" s="19" t="s">
        <v>6787</v>
      </c>
    </row>
    <row r="462" spans="2:65" s="1" customFormat="1" ht="22.5" customHeight="1" x14ac:dyDescent="0.3">
      <c r="B462" s="37"/>
      <c r="C462" s="201" t="s">
        <v>1248</v>
      </c>
      <c r="D462" s="201" t="s">
        <v>410</v>
      </c>
      <c r="E462" s="202" t="s">
        <v>6788</v>
      </c>
      <c r="F462" s="203" t="s">
        <v>6789</v>
      </c>
      <c r="G462" s="204" t="s">
        <v>1363</v>
      </c>
      <c r="H462" s="205">
        <v>2</v>
      </c>
      <c r="I462" s="206"/>
      <c r="J462" s="207">
        <f t="shared" si="10"/>
        <v>0</v>
      </c>
      <c r="K462" s="203" t="s">
        <v>414</v>
      </c>
      <c r="L462" s="57"/>
      <c r="M462" s="208" t="s">
        <v>36</v>
      </c>
      <c r="N462" s="209" t="s">
        <v>50</v>
      </c>
      <c r="O462" s="38"/>
      <c r="P462" s="210">
        <f t="shared" si="11"/>
        <v>0</v>
      </c>
      <c r="Q462" s="210">
        <v>0.32906000000000002</v>
      </c>
      <c r="R462" s="210">
        <f t="shared" si="12"/>
        <v>0.65812000000000004</v>
      </c>
      <c r="S462" s="210">
        <v>0</v>
      </c>
      <c r="T462" s="211">
        <f t="shared" si="13"/>
        <v>0</v>
      </c>
      <c r="AR462" s="19" t="s">
        <v>415</v>
      </c>
      <c r="AT462" s="19" t="s">
        <v>410</v>
      </c>
      <c r="AU462" s="19" t="s">
        <v>87</v>
      </c>
      <c r="AY462" s="19" t="s">
        <v>406</v>
      </c>
      <c r="BE462" s="212">
        <f t="shared" si="14"/>
        <v>0</v>
      </c>
      <c r="BF462" s="212">
        <f t="shared" si="15"/>
        <v>0</v>
      </c>
      <c r="BG462" s="212">
        <f t="shared" si="16"/>
        <v>0</v>
      </c>
      <c r="BH462" s="212">
        <f t="shared" si="17"/>
        <v>0</v>
      </c>
      <c r="BI462" s="212">
        <f t="shared" si="18"/>
        <v>0</v>
      </c>
      <c r="BJ462" s="19" t="s">
        <v>23</v>
      </c>
      <c r="BK462" s="212">
        <f t="shared" si="19"/>
        <v>0</v>
      </c>
      <c r="BL462" s="19" t="s">
        <v>415</v>
      </c>
      <c r="BM462" s="19" t="s">
        <v>6790</v>
      </c>
    </row>
    <row r="463" spans="2:65" s="1" customFormat="1" ht="22.5" customHeight="1" x14ac:dyDescent="0.3">
      <c r="B463" s="37"/>
      <c r="C463" s="268" t="s">
        <v>1253</v>
      </c>
      <c r="D463" s="268" t="s">
        <v>533</v>
      </c>
      <c r="E463" s="269" t="s">
        <v>6791</v>
      </c>
      <c r="F463" s="270" t="s">
        <v>6792</v>
      </c>
      <c r="G463" s="271" t="s">
        <v>1363</v>
      </c>
      <c r="H463" s="272">
        <v>2</v>
      </c>
      <c r="I463" s="273"/>
      <c r="J463" s="274">
        <f t="shared" si="10"/>
        <v>0</v>
      </c>
      <c r="K463" s="270" t="s">
        <v>36</v>
      </c>
      <c r="L463" s="275"/>
      <c r="M463" s="276" t="s">
        <v>36</v>
      </c>
      <c r="N463" s="277" t="s">
        <v>50</v>
      </c>
      <c r="O463" s="38"/>
      <c r="P463" s="210">
        <f t="shared" si="11"/>
        <v>0</v>
      </c>
      <c r="Q463" s="210">
        <v>2.9499999999999998E-2</v>
      </c>
      <c r="R463" s="210">
        <f t="shared" si="12"/>
        <v>5.8999999999999997E-2</v>
      </c>
      <c r="S463" s="210">
        <v>0</v>
      </c>
      <c r="T463" s="211">
        <f t="shared" si="13"/>
        <v>0</v>
      </c>
      <c r="AR463" s="19" t="s">
        <v>457</v>
      </c>
      <c r="AT463" s="19" t="s">
        <v>533</v>
      </c>
      <c r="AU463" s="19" t="s">
        <v>87</v>
      </c>
      <c r="AY463" s="19" t="s">
        <v>406</v>
      </c>
      <c r="BE463" s="212">
        <f t="shared" si="14"/>
        <v>0</v>
      </c>
      <c r="BF463" s="212">
        <f t="shared" si="15"/>
        <v>0</v>
      </c>
      <c r="BG463" s="212">
        <f t="shared" si="16"/>
        <v>0</v>
      </c>
      <c r="BH463" s="212">
        <f t="shared" si="17"/>
        <v>0</v>
      </c>
      <c r="BI463" s="212">
        <f t="shared" si="18"/>
        <v>0</v>
      </c>
      <c r="BJ463" s="19" t="s">
        <v>23</v>
      </c>
      <c r="BK463" s="212">
        <f t="shared" si="19"/>
        <v>0</v>
      </c>
      <c r="BL463" s="19" t="s">
        <v>415</v>
      </c>
      <c r="BM463" s="19" t="s">
        <v>6793</v>
      </c>
    </row>
    <row r="464" spans="2:65" s="1" customFormat="1" ht="22.5" customHeight="1" x14ac:dyDescent="0.3">
      <c r="B464" s="37"/>
      <c r="C464" s="201" t="s">
        <v>1258</v>
      </c>
      <c r="D464" s="201" t="s">
        <v>410</v>
      </c>
      <c r="E464" s="202" t="s">
        <v>2656</v>
      </c>
      <c r="F464" s="203" t="s">
        <v>2657</v>
      </c>
      <c r="G464" s="204" t="s">
        <v>1363</v>
      </c>
      <c r="H464" s="205">
        <v>5</v>
      </c>
      <c r="I464" s="206"/>
      <c r="J464" s="207">
        <f t="shared" si="10"/>
        <v>0</v>
      </c>
      <c r="K464" s="203" t="s">
        <v>36</v>
      </c>
      <c r="L464" s="57"/>
      <c r="M464" s="208" t="s">
        <v>36</v>
      </c>
      <c r="N464" s="209" t="s">
        <v>50</v>
      </c>
      <c r="O464" s="38"/>
      <c r="P464" s="210">
        <f t="shared" si="11"/>
        <v>0</v>
      </c>
      <c r="Q464" s="210">
        <v>0</v>
      </c>
      <c r="R464" s="210">
        <f t="shared" si="12"/>
        <v>0</v>
      </c>
      <c r="S464" s="210">
        <v>0</v>
      </c>
      <c r="T464" s="211">
        <f t="shared" si="13"/>
        <v>0</v>
      </c>
      <c r="AR464" s="19" t="s">
        <v>415</v>
      </c>
      <c r="AT464" s="19" t="s">
        <v>410</v>
      </c>
      <c r="AU464" s="19" t="s">
        <v>87</v>
      </c>
      <c r="AY464" s="19" t="s">
        <v>406</v>
      </c>
      <c r="BE464" s="212">
        <f t="shared" si="14"/>
        <v>0</v>
      </c>
      <c r="BF464" s="212">
        <f t="shared" si="15"/>
        <v>0</v>
      </c>
      <c r="BG464" s="212">
        <f t="shared" si="16"/>
        <v>0</v>
      </c>
      <c r="BH464" s="212">
        <f t="shared" si="17"/>
        <v>0</v>
      </c>
      <c r="BI464" s="212">
        <f t="shared" si="18"/>
        <v>0</v>
      </c>
      <c r="BJ464" s="19" t="s">
        <v>23</v>
      </c>
      <c r="BK464" s="212">
        <f t="shared" si="19"/>
        <v>0</v>
      </c>
      <c r="BL464" s="19" t="s">
        <v>415</v>
      </c>
      <c r="BM464" s="19" t="s">
        <v>6794</v>
      </c>
    </row>
    <row r="465" spans="2:65" s="1" customFormat="1" ht="22.5" customHeight="1" x14ac:dyDescent="0.3">
      <c r="B465" s="37"/>
      <c r="C465" s="201" t="s">
        <v>1263</v>
      </c>
      <c r="D465" s="201" t="s">
        <v>410</v>
      </c>
      <c r="E465" s="202" t="s">
        <v>3508</v>
      </c>
      <c r="F465" s="203" t="s">
        <v>3509</v>
      </c>
      <c r="G465" s="204" t="s">
        <v>1363</v>
      </c>
      <c r="H465" s="205">
        <v>6</v>
      </c>
      <c r="I465" s="206"/>
      <c r="J465" s="207">
        <f t="shared" si="10"/>
        <v>0</v>
      </c>
      <c r="K465" s="203" t="s">
        <v>36</v>
      </c>
      <c r="L465" s="57"/>
      <c r="M465" s="208" t="s">
        <v>36</v>
      </c>
      <c r="N465" s="209" t="s">
        <v>50</v>
      </c>
      <c r="O465" s="38"/>
      <c r="P465" s="210">
        <f t="shared" si="11"/>
        <v>0</v>
      </c>
      <c r="Q465" s="210">
        <v>0</v>
      </c>
      <c r="R465" s="210">
        <f t="shared" si="12"/>
        <v>0</v>
      </c>
      <c r="S465" s="210">
        <v>4.7499999999999999E-3</v>
      </c>
      <c r="T465" s="211">
        <f t="shared" si="13"/>
        <v>2.8499999999999998E-2</v>
      </c>
      <c r="AR465" s="19" t="s">
        <v>415</v>
      </c>
      <c r="AT465" s="19" t="s">
        <v>410</v>
      </c>
      <c r="AU465" s="19" t="s">
        <v>87</v>
      </c>
      <c r="AY465" s="19" t="s">
        <v>406</v>
      </c>
      <c r="BE465" s="212">
        <f t="shared" si="14"/>
        <v>0</v>
      </c>
      <c r="BF465" s="212">
        <f t="shared" si="15"/>
        <v>0</v>
      </c>
      <c r="BG465" s="212">
        <f t="shared" si="16"/>
        <v>0</v>
      </c>
      <c r="BH465" s="212">
        <f t="shared" si="17"/>
        <v>0</v>
      </c>
      <c r="BI465" s="212">
        <f t="shared" si="18"/>
        <v>0</v>
      </c>
      <c r="BJ465" s="19" t="s">
        <v>23</v>
      </c>
      <c r="BK465" s="212">
        <f t="shared" si="19"/>
        <v>0</v>
      </c>
      <c r="BL465" s="19" t="s">
        <v>415</v>
      </c>
      <c r="BM465" s="19" t="s">
        <v>6795</v>
      </c>
    </row>
    <row r="466" spans="2:65" s="1" customFormat="1" ht="22.5" customHeight="1" x14ac:dyDescent="0.3">
      <c r="B466" s="37"/>
      <c r="C466" s="201" t="s">
        <v>1269</v>
      </c>
      <c r="D466" s="201" t="s">
        <v>410</v>
      </c>
      <c r="E466" s="202" t="s">
        <v>3511</v>
      </c>
      <c r="F466" s="203" t="s">
        <v>3512</v>
      </c>
      <c r="G466" s="204" t="s">
        <v>1363</v>
      </c>
      <c r="H466" s="205">
        <v>1</v>
      </c>
      <c r="I466" s="206"/>
      <c r="J466" s="207">
        <f t="shared" si="10"/>
        <v>0</v>
      </c>
      <c r="K466" s="203" t="s">
        <v>36</v>
      </c>
      <c r="L466" s="57"/>
      <c r="M466" s="208" t="s">
        <v>36</v>
      </c>
      <c r="N466" s="209" t="s">
        <v>50</v>
      </c>
      <c r="O466" s="38"/>
      <c r="P466" s="210">
        <f t="shared" si="11"/>
        <v>0</v>
      </c>
      <c r="Q466" s="210">
        <v>0</v>
      </c>
      <c r="R466" s="210">
        <f t="shared" si="12"/>
        <v>0</v>
      </c>
      <c r="S466" s="210">
        <v>1.4E-2</v>
      </c>
      <c r="T466" s="211">
        <f t="shared" si="13"/>
        <v>1.4E-2</v>
      </c>
      <c r="AR466" s="19" t="s">
        <v>415</v>
      </c>
      <c r="AT466" s="19" t="s">
        <v>410</v>
      </c>
      <c r="AU466" s="19" t="s">
        <v>87</v>
      </c>
      <c r="AY466" s="19" t="s">
        <v>406</v>
      </c>
      <c r="BE466" s="212">
        <f t="shared" si="14"/>
        <v>0</v>
      </c>
      <c r="BF466" s="212">
        <f t="shared" si="15"/>
        <v>0</v>
      </c>
      <c r="BG466" s="212">
        <f t="shared" si="16"/>
        <v>0</v>
      </c>
      <c r="BH466" s="212">
        <f t="shared" si="17"/>
        <v>0</v>
      </c>
      <c r="BI466" s="212">
        <f t="shared" si="18"/>
        <v>0</v>
      </c>
      <c r="BJ466" s="19" t="s">
        <v>23</v>
      </c>
      <c r="BK466" s="212">
        <f t="shared" si="19"/>
        <v>0</v>
      </c>
      <c r="BL466" s="19" t="s">
        <v>415</v>
      </c>
      <c r="BM466" s="19" t="s">
        <v>6796</v>
      </c>
    </row>
    <row r="467" spans="2:65" s="1" customFormat="1" ht="22.5" customHeight="1" x14ac:dyDescent="0.3">
      <c r="B467" s="37"/>
      <c r="C467" s="201" t="s">
        <v>1277</v>
      </c>
      <c r="D467" s="201" t="s">
        <v>410</v>
      </c>
      <c r="E467" s="202" t="s">
        <v>3514</v>
      </c>
      <c r="F467" s="203" t="s">
        <v>3515</v>
      </c>
      <c r="G467" s="204" t="s">
        <v>1363</v>
      </c>
      <c r="H467" s="205">
        <v>7</v>
      </c>
      <c r="I467" s="206"/>
      <c r="J467" s="207">
        <f t="shared" si="10"/>
        <v>0</v>
      </c>
      <c r="K467" s="203" t="s">
        <v>36</v>
      </c>
      <c r="L467" s="57"/>
      <c r="M467" s="208" t="s">
        <v>36</v>
      </c>
      <c r="N467" s="209" t="s">
        <v>50</v>
      </c>
      <c r="O467" s="38"/>
      <c r="P467" s="210">
        <f t="shared" si="11"/>
        <v>0</v>
      </c>
      <c r="Q467" s="210">
        <v>2.9999999999999997E-4</v>
      </c>
      <c r="R467" s="210">
        <f t="shared" si="12"/>
        <v>2.0999999999999999E-3</v>
      </c>
      <c r="S467" s="210">
        <v>0</v>
      </c>
      <c r="T467" s="211">
        <f t="shared" si="13"/>
        <v>0</v>
      </c>
      <c r="AR467" s="19" t="s">
        <v>415</v>
      </c>
      <c r="AT467" s="19" t="s">
        <v>410</v>
      </c>
      <c r="AU467" s="19" t="s">
        <v>87</v>
      </c>
      <c r="AY467" s="19" t="s">
        <v>406</v>
      </c>
      <c r="BE467" s="212">
        <f t="shared" si="14"/>
        <v>0</v>
      </c>
      <c r="BF467" s="212">
        <f t="shared" si="15"/>
        <v>0</v>
      </c>
      <c r="BG467" s="212">
        <f t="shared" si="16"/>
        <v>0</v>
      </c>
      <c r="BH467" s="212">
        <f t="shared" si="17"/>
        <v>0</v>
      </c>
      <c r="BI467" s="212">
        <f t="shared" si="18"/>
        <v>0</v>
      </c>
      <c r="BJ467" s="19" t="s">
        <v>23</v>
      </c>
      <c r="BK467" s="212">
        <f t="shared" si="19"/>
        <v>0</v>
      </c>
      <c r="BL467" s="19" t="s">
        <v>415</v>
      </c>
      <c r="BM467" s="19" t="s">
        <v>6797</v>
      </c>
    </row>
    <row r="468" spans="2:65" s="1" customFormat="1" ht="22.5" customHeight="1" x14ac:dyDescent="0.3">
      <c r="B468" s="37"/>
      <c r="C468" s="201" t="s">
        <v>1282</v>
      </c>
      <c r="D468" s="201" t="s">
        <v>410</v>
      </c>
      <c r="E468" s="202" t="s">
        <v>6108</v>
      </c>
      <c r="F468" s="203" t="s">
        <v>6109</v>
      </c>
      <c r="G468" s="204" t="s">
        <v>501</v>
      </c>
      <c r="H468" s="205">
        <v>4.2999999999999997E-2</v>
      </c>
      <c r="I468" s="206"/>
      <c r="J468" s="207">
        <f t="shared" si="10"/>
        <v>0</v>
      </c>
      <c r="K468" s="203" t="s">
        <v>36</v>
      </c>
      <c r="L468" s="57"/>
      <c r="M468" s="208" t="s">
        <v>36</v>
      </c>
      <c r="N468" s="209" t="s">
        <v>50</v>
      </c>
      <c r="O468" s="38"/>
      <c r="P468" s="210">
        <f t="shared" si="11"/>
        <v>0</v>
      </c>
      <c r="Q468" s="210">
        <v>0</v>
      </c>
      <c r="R468" s="210">
        <f t="shared" si="12"/>
        <v>0</v>
      </c>
      <c r="S468" s="210">
        <v>0</v>
      </c>
      <c r="T468" s="211">
        <f t="shared" si="13"/>
        <v>0</v>
      </c>
      <c r="AR468" s="19" t="s">
        <v>415</v>
      </c>
      <c r="AT468" s="19" t="s">
        <v>410</v>
      </c>
      <c r="AU468" s="19" t="s">
        <v>87</v>
      </c>
      <c r="AY468" s="19" t="s">
        <v>406</v>
      </c>
      <c r="BE468" s="212">
        <f t="shared" si="14"/>
        <v>0</v>
      </c>
      <c r="BF468" s="212">
        <f t="shared" si="15"/>
        <v>0</v>
      </c>
      <c r="BG468" s="212">
        <f t="shared" si="16"/>
        <v>0</v>
      </c>
      <c r="BH468" s="212">
        <f t="shared" si="17"/>
        <v>0</v>
      </c>
      <c r="BI468" s="212">
        <f t="shared" si="18"/>
        <v>0</v>
      </c>
      <c r="BJ468" s="19" t="s">
        <v>23</v>
      </c>
      <c r="BK468" s="212">
        <f t="shared" si="19"/>
        <v>0</v>
      </c>
      <c r="BL468" s="19" t="s">
        <v>415</v>
      </c>
      <c r="BM468" s="19" t="s">
        <v>6798</v>
      </c>
    </row>
    <row r="469" spans="2:65" s="1" customFormat="1" ht="22.5" customHeight="1" x14ac:dyDescent="0.3">
      <c r="B469" s="37"/>
      <c r="C469" s="201" t="s">
        <v>1288</v>
      </c>
      <c r="D469" s="201" t="s">
        <v>410</v>
      </c>
      <c r="E469" s="202" t="s">
        <v>6111</v>
      </c>
      <c r="F469" s="203" t="s">
        <v>6112</v>
      </c>
      <c r="G469" s="204" t="s">
        <v>501</v>
      </c>
      <c r="H469" s="205">
        <v>4.2999999999999997E-2</v>
      </c>
      <c r="I469" s="206"/>
      <c r="J469" s="207">
        <f t="shared" si="10"/>
        <v>0</v>
      </c>
      <c r="K469" s="203" t="s">
        <v>36</v>
      </c>
      <c r="L469" s="57"/>
      <c r="M469" s="208" t="s">
        <v>36</v>
      </c>
      <c r="N469" s="209" t="s">
        <v>50</v>
      </c>
      <c r="O469" s="38"/>
      <c r="P469" s="210">
        <f t="shared" si="11"/>
        <v>0</v>
      </c>
      <c r="Q469" s="210">
        <v>0</v>
      </c>
      <c r="R469" s="210">
        <f t="shared" si="12"/>
        <v>0</v>
      </c>
      <c r="S469" s="210">
        <v>0</v>
      </c>
      <c r="T469" s="211">
        <f t="shared" si="13"/>
        <v>0</v>
      </c>
      <c r="AR469" s="19" t="s">
        <v>415</v>
      </c>
      <c r="AT469" s="19" t="s">
        <v>410</v>
      </c>
      <c r="AU469" s="19" t="s">
        <v>87</v>
      </c>
      <c r="AY469" s="19" t="s">
        <v>406</v>
      </c>
      <c r="BE469" s="212">
        <f t="shared" si="14"/>
        <v>0</v>
      </c>
      <c r="BF469" s="212">
        <f t="shared" si="15"/>
        <v>0</v>
      </c>
      <c r="BG469" s="212">
        <f t="shared" si="16"/>
        <v>0</v>
      </c>
      <c r="BH469" s="212">
        <f t="shared" si="17"/>
        <v>0</v>
      </c>
      <c r="BI469" s="212">
        <f t="shared" si="18"/>
        <v>0</v>
      </c>
      <c r="BJ469" s="19" t="s">
        <v>23</v>
      </c>
      <c r="BK469" s="212">
        <f t="shared" si="19"/>
        <v>0</v>
      </c>
      <c r="BL469" s="19" t="s">
        <v>415</v>
      </c>
      <c r="BM469" s="19" t="s">
        <v>6799</v>
      </c>
    </row>
    <row r="470" spans="2:65" s="1" customFormat="1" ht="22.5" customHeight="1" x14ac:dyDescent="0.3">
      <c r="B470" s="37"/>
      <c r="C470" s="201" t="s">
        <v>1293</v>
      </c>
      <c r="D470" s="201" t="s">
        <v>410</v>
      </c>
      <c r="E470" s="202" t="s">
        <v>3519</v>
      </c>
      <c r="F470" s="203" t="s">
        <v>3520</v>
      </c>
      <c r="G470" s="204" t="s">
        <v>501</v>
      </c>
      <c r="H470" s="205">
        <v>0.38700000000000001</v>
      </c>
      <c r="I470" s="206"/>
      <c r="J470" s="207">
        <f t="shared" si="10"/>
        <v>0</v>
      </c>
      <c r="K470" s="203" t="s">
        <v>36</v>
      </c>
      <c r="L470" s="57"/>
      <c r="M470" s="208" t="s">
        <v>36</v>
      </c>
      <c r="N470" s="209" t="s">
        <v>50</v>
      </c>
      <c r="O470" s="38"/>
      <c r="P470" s="210">
        <f t="shared" si="11"/>
        <v>0</v>
      </c>
      <c r="Q470" s="210">
        <v>0</v>
      </c>
      <c r="R470" s="210">
        <f t="shared" si="12"/>
        <v>0</v>
      </c>
      <c r="S470" s="210">
        <v>0</v>
      </c>
      <c r="T470" s="211">
        <f t="shared" si="13"/>
        <v>0</v>
      </c>
      <c r="AR470" s="19" t="s">
        <v>415</v>
      </c>
      <c r="AT470" s="19" t="s">
        <v>410</v>
      </c>
      <c r="AU470" s="19" t="s">
        <v>87</v>
      </c>
      <c r="AY470" s="19" t="s">
        <v>406</v>
      </c>
      <c r="BE470" s="212">
        <f t="shared" si="14"/>
        <v>0</v>
      </c>
      <c r="BF470" s="212">
        <f t="shared" si="15"/>
        <v>0</v>
      </c>
      <c r="BG470" s="212">
        <f t="shared" si="16"/>
        <v>0</v>
      </c>
      <c r="BH470" s="212">
        <f t="shared" si="17"/>
        <v>0</v>
      </c>
      <c r="BI470" s="212">
        <f t="shared" si="18"/>
        <v>0</v>
      </c>
      <c r="BJ470" s="19" t="s">
        <v>23</v>
      </c>
      <c r="BK470" s="212">
        <f t="shared" si="19"/>
        <v>0</v>
      </c>
      <c r="BL470" s="19" t="s">
        <v>415</v>
      </c>
      <c r="BM470" s="19" t="s">
        <v>6800</v>
      </c>
    </row>
    <row r="471" spans="2:65" s="13" customFormat="1" x14ac:dyDescent="0.3">
      <c r="B471" s="225"/>
      <c r="C471" s="226"/>
      <c r="D471" s="215" t="s">
        <v>417</v>
      </c>
      <c r="E471" s="226"/>
      <c r="F471" s="228" t="s">
        <v>6801</v>
      </c>
      <c r="G471" s="226"/>
      <c r="H471" s="229">
        <v>0.38700000000000001</v>
      </c>
      <c r="I471" s="230"/>
      <c r="J471" s="226"/>
      <c r="K471" s="226"/>
      <c r="L471" s="231"/>
      <c r="M471" s="232"/>
      <c r="N471" s="233"/>
      <c r="O471" s="233"/>
      <c r="P471" s="233"/>
      <c r="Q471" s="233"/>
      <c r="R471" s="233"/>
      <c r="S471" s="233"/>
      <c r="T471" s="234"/>
      <c r="AT471" s="235" t="s">
        <v>417</v>
      </c>
      <c r="AU471" s="235" t="s">
        <v>87</v>
      </c>
      <c r="AV471" s="13" t="s">
        <v>87</v>
      </c>
      <c r="AW471" s="13" t="s">
        <v>4</v>
      </c>
      <c r="AX471" s="13" t="s">
        <v>23</v>
      </c>
      <c r="AY471" s="235" t="s">
        <v>406</v>
      </c>
    </row>
    <row r="472" spans="2:65" s="11" customFormat="1" ht="29.85" customHeight="1" x14ac:dyDescent="0.3">
      <c r="B472" s="182"/>
      <c r="C472" s="183"/>
      <c r="D472" s="198" t="s">
        <v>78</v>
      </c>
      <c r="E472" s="199" t="s">
        <v>974</v>
      </c>
      <c r="F472" s="199" t="s">
        <v>2770</v>
      </c>
      <c r="G472" s="183"/>
      <c r="H472" s="183"/>
      <c r="I472" s="186"/>
      <c r="J472" s="200">
        <f>BK472</f>
        <v>0</v>
      </c>
      <c r="K472" s="183"/>
      <c r="L472" s="188"/>
      <c r="M472" s="189"/>
      <c r="N472" s="190"/>
      <c r="O472" s="190"/>
      <c r="P472" s="191">
        <f>P473</f>
        <v>0</v>
      </c>
      <c r="Q472" s="190"/>
      <c r="R472" s="191">
        <f>R473</f>
        <v>0</v>
      </c>
      <c r="S472" s="190"/>
      <c r="T472" s="192">
        <f>T473</f>
        <v>0</v>
      </c>
      <c r="AR472" s="193" t="s">
        <v>23</v>
      </c>
      <c r="AT472" s="194" t="s">
        <v>78</v>
      </c>
      <c r="AU472" s="194" t="s">
        <v>23</v>
      </c>
      <c r="AY472" s="193" t="s">
        <v>406</v>
      </c>
      <c r="BK472" s="195">
        <f>BK473</f>
        <v>0</v>
      </c>
    </row>
    <row r="473" spans="2:65" s="1" customFormat="1" ht="22.5" customHeight="1" x14ac:dyDescent="0.3">
      <c r="B473" s="37"/>
      <c r="C473" s="201" t="s">
        <v>1297</v>
      </c>
      <c r="D473" s="201" t="s">
        <v>410</v>
      </c>
      <c r="E473" s="202" t="s">
        <v>2996</v>
      </c>
      <c r="F473" s="203" t="s">
        <v>2997</v>
      </c>
      <c r="G473" s="204" t="s">
        <v>501</v>
      </c>
      <c r="H473" s="205">
        <v>9.1739999999999995</v>
      </c>
      <c r="I473" s="206"/>
      <c r="J473" s="207">
        <f>ROUND(I473*H473,2)</f>
        <v>0</v>
      </c>
      <c r="K473" s="203" t="s">
        <v>414</v>
      </c>
      <c r="L473" s="57"/>
      <c r="M473" s="208" t="s">
        <v>36</v>
      </c>
      <c r="N473" s="209" t="s">
        <v>50</v>
      </c>
      <c r="O473" s="38"/>
      <c r="P473" s="210">
        <f>O473*H473</f>
        <v>0</v>
      </c>
      <c r="Q473" s="210">
        <v>0</v>
      </c>
      <c r="R473" s="210">
        <f>Q473*H473</f>
        <v>0</v>
      </c>
      <c r="S473" s="210">
        <v>0</v>
      </c>
      <c r="T473" s="211">
        <f>S473*H473</f>
        <v>0</v>
      </c>
      <c r="AR473" s="19" t="s">
        <v>415</v>
      </c>
      <c r="AT473" s="19" t="s">
        <v>410</v>
      </c>
      <c r="AU473" s="19" t="s">
        <v>87</v>
      </c>
      <c r="AY473" s="19" t="s">
        <v>406</v>
      </c>
      <c r="BE473" s="212">
        <f>IF(N473="základní",J473,0)</f>
        <v>0</v>
      </c>
      <c r="BF473" s="212">
        <f>IF(N473="snížená",J473,0)</f>
        <v>0</v>
      </c>
      <c r="BG473" s="212">
        <f>IF(N473="zákl. přenesená",J473,0)</f>
        <v>0</v>
      </c>
      <c r="BH473" s="212">
        <f>IF(N473="sníž. přenesená",J473,0)</f>
        <v>0</v>
      </c>
      <c r="BI473" s="212">
        <f>IF(N473="nulová",J473,0)</f>
        <v>0</v>
      </c>
      <c r="BJ473" s="19" t="s">
        <v>23</v>
      </c>
      <c r="BK473" s="212">
        <f>ROUND(I473*H473,2)</f>
        <v>0</v>
      </c>
      <c r="BL473" s="19" t="s">
        <v>415</v>
      </c>
      <c r="BM473" s="19" t="s">
        <v>6802</v>
      </c>
    </row>
    <row r="474" spans="2:65" s="11" customFormat="1" ht="37.35" customHeight="1" x14ac:dyDescent="0.35">
      <c r="B474" s="182"/>
      <c r="C474" s="183"/>
      <c r="D474" s="184" t="s">
        <v>78</v>
      </c>
      <c r="E474" s="185" t="s">
        <v>533</v>
      </c>
      <c r="F474" s="185" t="s">
        <v>2848</v>
      </c>
      <c r="G474" s="183"/>
      <c r="H474" s="183"/>
      <c r="I474" s="186"/>
      <c r="J474" s="187">
        <f>BK474</f>
        <v>0</v>
      </c>
      <c r="K474" s="183"/>
      <c r="L474" s="188"/>
      <c r="M474" s="189"/>
      <c r="N474" s="190"/>
      <c r="O474" s="190"/>
      <c r="P474" s="191">
        <f>P475+P478</f>
        <v>0</v>
      </c>
      <c r="Q474" s="190"/>
      <c r="R474" s="191">
        <f>R475+R478</f>
        <v>0</v>
      </c>
      <c r="S474" s="190"/>
      <c r="T474" s="192">
        <f>T475+T478</f>
        <v>0</v>
      </c>
      <c r="AR474" s="193" t="s">
        <v>94</v>
      </c>
      <c r="AT474" s="194" t="s">
        <v>78</v>
      </c>
      <c r="AU474" s="194" t="s">
        <v>79</v>
      </c>
      <c r="AY474" s="193" t="s">
        <v>406</v>
      </c>
      <c r="BK474" s="195">
        <f>BK475+BK478</f>
        <v>0</v>
      </c>
    </row>
    <row r="475" spans="2:65" s="11" customFormat="1" ht="19.899999999999999" customHeight="1" x14ac:dyDescent="0.3">
      <c r="B475" s="182"/>
      <c r="C475" s="183"/>
      <c r="D475" s="198" t="s">
        <v>78</v>
      </c>
      <c r="E475" s="199" t="s">
        <v>3523</v>
      </c>
      <c r="F475" s="199" t="s">
        <v>3524</v>
      </c>
      <c r="G475" s="183"/>
      <c r="H475" s="183"/>
      <c r="I475" s="186"/>
      <c r="J475" s="200">
        <f>BK475</f>
        <v>0</v>
      </c>
      <c r="K475" s="183"/>
      <c r="L475" s="188"/>
      <c r="M475" s="189"/>
      <c r="N475" s="190"/>
      <c r="O475" s="190"/>
      <c r="P475" s="191">
        <f>SUM(P476:P477)</f>
        <v>0</v>
      </c>
      <c r="Q475" s="190"/>
      <c r="R475" s="191">
        <f>SUM(R476:R477)</f>
        <v>0</v>
      </c>
      <c r="S475" s="190"/>
      <c r="T475" s="192">
        <f>SUM(T476:T477)</f>
        <v>0</v>
      </c>
      <c r="AR475" s="193" t="s">
        <v>94</v>
      </c>
      <c r="AT475" s="194" t="s">
        <v>78</v>
      </c>
      <c r="AU475" s="194" t="s">
        <v>23</v>
      </c>
      <c r="AY475" s="193" t="s">
        <v>406</v>
      </c>
      <c r="BK475" s="195">
        <f>SUM(BK476:BK477)</f>
        <v>0</v>
      </c>
    </row>
    <row r="476" spans="2:65" s="1" customFormat="1" ht="22.5" customHeight="1" x14ac:dyDescent="0.3">
      <c r="B476" s="37"/>
      <c r="C476" s="201" t="s">
        <v>1302</v>
      </c>
      <c r="D476" s="201" t="s">
        <v>410</v>
      </c>
      <c r="E476" s="202" t="s">
        <v>3525</v>
      </c>
      <c r="F476" s="203" t="s">
        <v>6803</v>
      </c>
      <c r="G476" s="204" t="s">
        <v>596</v>
      </c>
      <c r="H476" s="205">
        <v>161</v>
      </c>
      <c r="I476" s="206"/>
      <c r="J476" s="207">
        <f>ROUND(I476*H476,2)</f>
        <v>0</v>
      </c>
      <c r="K476" s="203" t="s">
        <v>36</v>
      </c>
      <c r="L476" s="57"/>
      <c r="M476" s="208" t="s">
        <v>36</v>
      </c>
      <c r="N476" s="209" t="s">
        <v>50</v>
      </c>
      <c r="O476" s="38"/>
      <c r="P476" s="210">
        <f>O476*H476</f>
        <v>0</v>
      </c>
      <c r="Q476" s="210">
        <v>0</v>
      </c>
      <c r="R476" s="210">
        <f>Q476*H476</f>
        <v>0</v>
      </c>
      <c r="S476" s="210">
        <v>0</v>
      </c>
      <c r="T476" s="211">
        <f>S476*H476</f>
        <v>0</v>
      </c>
      <c r="AR476" s="19" t="s">
        <v>723</v>
      </c>
      <c r="AT476" s="19" t="s">
        <v>410</v>
      </c>
      <c r="AU476" s="19" t="s">
        <v>87</v>
      </c>
      <c r="AY476" s="19" t="s">
        <v>406</v>
      </c>
      <c r="BE476" s="212">
        <f>IF(N476="základní",J476,0)</f>
        <v>0</v>
      </c>
      <c r="BF476" s="212">
        <f>IF(N476="snížená",J476,0)</f>
        <v>0</v>
      </c>
      <c r="BG476" s="212">
        <f>IF(N476="zákl. přenesená",J476,0)</f>
        <v>0</v>
      </c>
      <c r="BH476" s="212">
        <f>IF(N476="sníž. přenesená",J476,0)</f>
        <v>0</v>
      </c>
      <c r="BI476" s="212">
        <f>IF(N476="nulová",J476,0)</f>
        <v>0</v>
      </c>
      <c r="BJ476" s="19" t="s">
        <v>23</v>
      </c>
      <c r="BK476" s="212">
        <f>ROUND(I476*H476,2)</f>
        <v>0</v>
      </c>
      <c r="BL476" s="19" t="s">
        <v>723</v>
      </c>
      <c r="BM476" s="19" t="s">
        <v>6804</v>
      </c>
    </row>
    <row r="477" spans="2:65" s="1" customFormat="1" ht="22.5" customHeight="1" x14ac:dyDescent="0.3">
      <c r="B477" s="37"/>
      <c r="C477" s="201" t="s">
        <v>1306</v>
      </c>
      <c r="D477" s="201" t="s">
        <v>410</v>
      </c>
      <c r="E477" s="202" t="s">
        <v>3529</v>
      </c>
      <c r="F477" s="203" t="s">
        <v>3530</v>
      </c>
      <c r="G477" s="204" t="s">
        <v>1363</v>
      </c>
      <c r="H477" s="205">
        <v>8</v>
      </c>
      <c r="I477" s="206"/>
      <c r="J477" s="207">
        <f>ROUND(I477*H477,2)</f>
        <v>0</v>
      </c>
      <c r="K477" s="203" t="s">
        <v>36</v>
      </c>
      <c r="L477" s="57"/>
      <c r="M477" s="208" t="s">
        <v>36</v>
      </c>
      <c r="N477" s="209" t="s">
        <v>50</v>
      </c>
      <c r="O477" s="38"/>
      <c r="P477" s="210">
        <f>O477*H477</f>
        <v>0</v>
      </c>
      <c r="Q477" s="210">
        <v>0</v>
      </c>
      <c r="R477" s="210">
        <f>Q477*H477</f>
        <v>0</v>
      </c>
      <c r="S477" s="210">
        <v>0</v>
      </c>
      <c r="T477" s="211">
        <f>S477*H477</f>
        <v>0</v>
      </c>
      <c r="AR477" s="19" t="s">
        <v>723</v>
      </c>
      <c r="AT477" s="19" t="s">
        <v>410</v>
      </c>
      <c r="AU477" s="19" t="s">
        <v>87</v>
      </c>
      <c r="AY477" s="19" t="s">
        <v>406</v>
      </c>
      <c r="BE477" s="212">
        <f>IF(N477="základní",J477,0)</f>
        <v>0</v>
      </c>
      <c r="BF477" s="212">
        <f>IF(N477="snížená",J477,0)</f>
        <v>0</v>
      </c>
      <c r="BG477" s="212">
        <f>IF(N477="zákl. přenesená",J477,0)</f>
        <v>0</v>
      </c>
      <c r="BH477" s="212">
        <f>IF(N477="sníž. přenesená",J477,0)</f>
        <v>0</v>
      </c>
      <c r="BI477" s="212">
        <f>IF(N477="nulová",J477,0)</f>
        <v>0</v>
      </c>
      <c r="BJ477" s="19" t="s">
        <v>23</v>
      </c>
      <c r="BK477" s="212">
        <f>ROUND(I477*H477,2)</f>
        <v>0</v>
      </c>
      <c r="BL477" s="19" t="s">
        <v>723</v>
      </c>
      <c r="BM477" s="19" t="s">
        <v>6805</v>
      </c>
    </row>
    <row r="478" spans="2:65" s="11" customFormat="1" ht="29.85" customHeight="1" x14ac:dyDescent="0.3">
      <c r="B478" s="182"/>
      <c r="C478" s="183"/>
      <c r="D478" s="198" t="s">
        <v>78</v>
      </c>
      <c r="E478" s="199" t="s">
        <v>2856</v>
      </c>
      <c r="F478" s="199" t="s">
        <v>2857</v>
      </c>
      <c r="G478" s="183"/>
      <c r="H478" s="183"/>
      <c r="I478" s="186"/>
      <c r="J478" s="200">
        <f>BK478</f>
        <v>0</v>
      </c>
      <c r="K478" s="183"/>
      <c r="L478" s="188"/>
      <c r="M478" s="189"/>
      <c r="N478" s="190"/>
      <c r="O478" s="190"/>
      <c r="P478" s="191">
        <f>SUM(P479:P485)</f>
        <v>0</v>
      </c>
      <c r="Q478" s="190"/>
      <c r="R478" s="191">
        <f>SUM(R479:R485)</f>
        <v>0</v>
      </c>
      <c r="S478" s="190"/>
      <c r="T478" s="192">
        <f>SUM(T479:T485)</f>
        <v>0</v>
      </c>
      <c r="AR478" s="193" t="s">
        <v>94</v>
      </c>
      <c r="AT478" s="194" t="s">
        <v>78</v>
      </c>
      <c r="AU478" s="194" t="s">
        <v>23</v>
      </c>
      <c r="AY478" s="193" t="s">
        <v>406</v>
      </c>
      <c r="BK478" s="195">
        <f>SUM(BK479:BK485)</f>
        <v>0</v>
      </c>
    </row>
    <row r="479" spans="2:65" s="1" customFormat="1" ht="22.5" customHeight="1" x14ac:dyDescent="0.3">
      <c r="B479" s="37"/>
      <c r="C479" s="201" t="s">
        <v>1309</v>
      </c>
      <c r="D479" s="201" t="s">
        <v>410</v>
      </c>
      <c r="E479" s="202" t="s">
        <v>2859</v>
      </c>
      <c r="F479" s="203" t="s">
        <v>2860</v>
      </c>
      <c r="G479" s="204" t="s">
        <v>596</v>
      </c>
      <c r="H479" s="205">
        <v>77.08</v>
      </c>
      <c r="I479" s="206"/>
      <c r="J479" s="207">
        <f>ROUND(I479*H479,2)</f>
        <v>0</v>
      </c>
      <c r="K479" s="203" t="s">
        <v>36</v>
      </c>
      <c r="L479" s="57"/>
      <c r="M479" s="208" t="s">
        <v>36</v>
      </c>
      <c r="N479" s="209" t="s">
        <v>50</v>
      </c>
      <c r="O479" s="38"/>
      <c r="P479" s="210">
        <f>O479*H479</f>
        <v>0</v>
      </c>
      <c r="Q479" s="210">
        <v>0</v>
      </c>
      <c r="R479" s="210">
        <f>Q479*H479</f>
        <v>0</v>
      </c>
      <c r="S479" s="210">
        <v>0</v>
      </c>
      <c r="T479" s="211">
        <f>S479*H479</f>
        <v>0</v>
      </c>
      <c r="AR479" s="19" t="s">
        <v>723</v>
      </c>
      <c r="AT479" s="19" t="s">
        <v>410</v>
      </c>
      <c r="AU479" s="19" t="s">
        <v>87</v>
      </c>
      <c r="AY479" s="19" t="s">
        <v>406</v>
      </c>
      <c r="BE479" s="212">
        <f>IF(N479="základní",J479,0)</f>
        <v>0</v>
      </c>
      <c r="BF479" s="212">
        <f>IF(N479="snížená",J479,0)</f>
        <v>0</v>
      </c>
      <c r="BG479" s="212">
        <f>IF(N479="zákl. přenesená",J479,0)</f>
        <v>0</v>
      </c>
      <c r="BH479" s="212">
        <f>IF(N479="sníž. přenesená",J479,0)</f>
        <v>0</v>
      </c>
      <c r="BI479" s="212">
        <f>IF(N479="nulová",J479,0)</f>
        <v>0</v>
      </c>
      <c r="BJ479" s="19" t="s">
        <v>23</v>
      </c>
      <c r="BK479" s="212">
        <f>ROUND(I479*H479,2)</f>
        <v>0</v>
      </c>
      <c r="BL479" s="19" t="s">
        <v>723</v>
      </c>
      <c r="BM479" s="19" t="s">
        <v>6806</v>
      </c>
    </row>
    <row r="480" spans="2:65" s="12" customFormat="1" x14ac:dyDescent="0.3">
      <c r="B480" s="213"/>
      <c r="C480" s="214"/>
      <c r="D480" s="215" t="s">
        <v>417</v>
      </c>
      <c r="E480" s="216" t="s">
        <v>36</v>
      </c>
      <c r="F480" s="217" t="s">
        <v>2862</v>
      </c>
      <c r="G480" s="214"/>
      <c r="H480" s="218" t="s">
        <v>36</v>
      </c>
      <c r="I480" s="219"/>
      <c r="J480" s="214"/>
      <c r="K480" s="214"/>
      <c r="L480" s="220"/>
      <c r="M480" s="221"/>
      <c r="N480" s="222"/>
      <c r="O480" s="222"/>
      <c r="P480" s="222"/>
      <c r="Q480" s="222"/>
      <c r="R480" s="222"/>
      <c r="S480" s="222"/>
      <c r="T480" s="223"/>
      <c r="AT480" s="224" t="s">
        <v>417</v>
      </c>
      <c r="AU480" s="224" t="s">
        <v>87</v>
      </c>
      <c r="AV480" s="12" t="s">
        <v>23</v>
      </c>
      <c r="AW480" s="12" t="s">
        <v>43</v>
      </c>
      <c r="AX480" s="12" t="s">
        <v>79</v>
      </c>
      <c r="AY480" s="224" t="s">
        <v>406</v>
      </c>
    </row>
    <row r="481" spans="2:51" s="12" customFormat="1" x14ac:dyDescent="0.3">
      <c r="B481" s="213"/>
      <c r="C481" s="214"/>
      <c r="D481" s="215" t="s">
        <v>417</v>
      </c>
      <c r="E481" s="216" t="s">
        <v>36</v>
      </c>
      <c r="F481" s="217" t="s">
        <v>6807</v>
      </c>
      <c r="G481" s="214"/>
      <c r="H481" s="218" t="s">
        <v>36</v>
      </c>
      <c r="I481" s="219"/>
      <c r="J481" s="214"/>
      <c r="K481" s="214"/>
      <c r="L481" s="220"/>
      <c r="M481" s="221"/>
      <c r="N481" s="222"/>
      <c r="O481" s="222"/>
      <c r="P481" s="222"/>
      <c r="Q481" s="222"/>
      <c r="R481" s="222"/>
      <c r="S481" s="222"/>
      <c r="T481" s="223"/>
      <c r="AT481" s="224" t="s">
        <v>417</v>
      </c>
      <c r="AU481" s="224" t="s">
        <v>87</v>
      </c>
      <c r="AV481" s="12" t="s">
        <v>23</v>
      </c>
      <c r="AW481" s="12" t="s">
        <v>43</v>
      </c>
      <c r="AX481" s="12" t="s">
        <v>79</v>
      </c>
      <c r="AY481" s="224" t="s">
        <v>406</v>
      </c>
    </row>
    <row r="482" spans="2:51" s="13" customFormat="1" x14ac:dyDescent="0.3">
      <c r="B482" s="225"/>
      <c r="C482" s="226"/>
      <c r="D482" s="215" t="s">
        <v>417</v>
      </c>
      <c r="E482" s="227" t="s">
        <v>36</v>
      </c>
      <c r="F482" s="228" t="s">
        <v>6196</v>
      </c>
      <c r="G482" s="226"/>
      <c r="H482" s="229">
        <v>6.6</v>
      </c>
      <c r="I482" s="230"/>
      <c r="J482" s="226"/>
      <c r="K482" s="226"/>
      <c r="L482" s="231"/>
      <c r="M482" s="232"/>
      <c r="N482" s="233"/>
      <c r="O482" s="233"/>
      <c r="P482" s="233"/>
      <c r="Q482" s="233"/>
      <c r="R482" s="233"/>
      <c r="S482" s="233"/>
      <c r="T482" s="234"/>
      <c r="AT482" s="235" t="s">
        <v>417</v>
      </c>
      <c r="AU482" s="235" t="s">
        <v>87</v>
      </c>
      <c r="AV482" s="13" t="s">
        <v>87</v>
      </c>
      <c r="AW482" s="13" t="s">
        <v>43</v>
      </c>
      <c r="AX482" s="13" t="s">
        <v>79</v>
      </c>
      <c r="AY482" s="235" t="s">
        <v>406</v>
      </c>
    </row>
    <row r="483" spans="2:51" s="12" customFormat="1" x14ac:dyDescent="0.3">
      <c r="B483" s="213"/>
      <c r="C483" s="214"/>
      <c r="D483" s="215" t="s">
        <v>417</v>
      </c>
      <c r="E483" s="216" t="s">
        <v>36</v>
      </c>
      <c r="F483" s="217" t="s">
        <v>6808</v>
      </c>
      <c r="G483" s="214"/>
      <c r="H483" s="218" t="s">
        <v>36</v>
      </c>
      <c r="I483" s="219"/>
      <c r="J483" s="214"/>
      <c r="K483" s="214"/>
      <c r="L483" s="220"/>
      <c r="M483" s="221"/>
      <c r="N483" s="222"/>
      <c r="O483" s="222"/>
      <c r="P483" s="222"/>
      <c r="Q483" s="222"/>
      <c r="R483" s="222"/>
      <c r="S483" s="222"/>
      <c r="T483" s="223"/>
      <c r="AT483" s="224" t="s">
        <v>417</v>
      </c>
      <c r="AU483" s="224" t="s">
        <v>87</v>
      </c>
      <c r="AV483" s="12" t="s">
        <v>23</v>
      </c>
      <c r="AW483" s="12" t="s">
        <v>43</v>
      </c>
      <c r="AX483" s="12" t="s">
        <v>79</v>
      </c>
      <c r="AY483" s="224" t="s">
        <v>406</v>
      </c>
    </row>
    <row r="484" spans="2:51" s="13" customFormat="1" x14ac:dyDescent="0.3">
      <c r="B484" s="225"/>
      <c r="C484" s="226"/>
      <c r="D484" s="215" t="s">
        <v>417</v>
      </c>
      <c r="E484" s="227" t="s">
        <v>36</v>
      </c>
      <c r="F484" s="228" t="s">
        <v>6782</v>
      </c>
      <c r="G484" s="226"/>
      <c r="H484" s="229">
        <v>70.48</v>
      </c>
      <c r="I484" s="230"/>
      <c r="J484" s="226"/>
      <c r="K484" s="226"/>
      <c r="L484" s="231"/>
      <c r="M484" s="232"/>
      <c r="N484" s="233"/>
      <c r="O484" s="233"/>
      <c r="P484" s="233"/>
      <c r="Q484" s="233"/>
      <c r="R484" s="233"/>
      <c r="S484" s="233"/>
      <c r="T484" s="234"/>
      <c r="AT484" s="235" t="s">
        <v>417</v>
      </c>
      <c r="AU484" s="235" t="s">
        <v>87</v>
      </c>
      <c r="AV484" s="13" t="s">
        <v>87</v>
      </c>
      <c r="AW484" s="13" t="s">
        <v>43</v>
      </c>
      <c r="AX484" s="13" t="s">
        <v>79</v>
      </c>
      <c r="AY484" s="235" t="s">
        <v>406</v>
      </c>
    </row>
    <row r="485" spans="2:51" s="14" customFormat="1" x14ac:dyDescent="0.3">
      <c r="B485" s="236"/>
      <c r="C485" s="237"/>
      <c r="D485" s="215" t="s">
        <v>417</v>
      </c>
      <c r="E485" s="238" t="s">
        <v>36</v>
      </c>
      <c r="F485" s="239" t="s">
        <v>421</v>
      </c>
      <c r="G485" s="237"/>
      <c r="H485" s="240">
        <v>77.08</v>
      </c>
      <c r="I485" s="241"/>
      <c r="J485" s="237"/>
      <c r="K485" s="237"/>
      <c r="L485" s="242"/>
      <c r="M485" s="286"/>
      <c r="N485" s="287"/>
      <c r="O485" s="287"/>
      <c r="P485" s="287"/>
      <c r="Q485" s="287"/>
      <c r="R485" s="287"/>
      <c r="S485" s="287"/>
      <c r="T485" s="288"/>
      <c r="AT485" s="246" t="s">
        <v>417</v>
      </c>
      <c r="AU485" s="246" t="s">
        <v>87</v>
      </c>
      <c r="AV485" s="14" t="s">
        <v>415</v>
      </c>
      <c r="AW485" s="14" t="s">
        <v>43</v>
      </c>
      <c r="AX485" s="14" t="s">
        <v>23</v>
      </c>
      <c r="AY485" s="246" t="s">
        <v>406</v>
      </c>
    </row>
    <row r="486" spans="2:51" s="1" customFormat="1" ht="6.95" customHeight="1" x14ac:dyDescent="0.3">
      <c r="B486" s="52"/>
      <c r="C486" s="53"/>
      <c r="D486" s="53"/>
      <c r="E486" s="53"/>
      <c r="F486" s="53"/>
      <c r="G486" s="53"/>
      <c r="H486" s="53"/>
      <c r="I486" s="141"/>
      <c r="J486" s="53"/>
      <c r="K486" s="53"/>
      <c r="L486" s="57"/>
    </row>
  </sheetData>
  <sheetProtection password="CC35" sheet="1" objects="1" scenarios="1" formatColumns="0" formatRows="0" sort="0" autoFilter="0"/>
  <autoFilter ref="C97:K97"/>
  <mergeCells count="15">
    <mergeCell ref="E88:H88"/>
    <mergeCell ref="E86:H86"/>
    <mergeCell ref="E90:H90"/>
    <mergeCell ref="G1:H1"/>
    <mergeCell ref="L2:V2"/>
    <mergeCell ref="E49:H49"/>
    <mergeCell ref="E53:H53"/>
    <mergeCell ref="E51:H51"/>
    <mergeCell ref="E55:H55"/>
    <mergeCell ref="E84:H84"/>
    <mergeCell ref="E7:H7"/>
    <mergeCell ref="E11:H11"/>
    <mergeCell ref="E9:H9"/>
    <mergeCell ref="E13:H13"/>
    <mergeCell ref="E28:H28"/>
  </mergeCells>
  <hyperlinks>
    <hyperlink ref="F1:G1" location="C2" tooltip="Krycí list soupisu" display="1) Krycí list soupisu"/>
    <hyperlink ref="G1:H1" location="C62" tooltip="Rekapitulace" display="2) Rekapitulace"/>
    <hyperlink ref="J1" location="C97" tooltip="Soupis prací" display="3) Soupis prací"/>
    <hyperlink ref="L1:V1" location="'Rekapitulace stavby'!C2" tooltip="Rekapitulace stavby" display="Rekapitulace stavby"/>
  </hyperlinks>
  <printOptions horizontalCentered="1"/>
  <pageMargins left="0.59055118110236227" right="0.59055118110236227" top="0.59055118110236227" bottom="0.59055118110236227" header="0" footer="0"/>
  <pageSetup paperSize="9" fitToHeight="100" orientation="landscape" r:id="rId1"/>
  <headerFooter>
    <oddFooter>&amp;CStrana &amp;P z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BR146"/>
  <sheetViews>
    <sheetView showGridLines="0" workbookViewId="0">
      <pane ySplit="1" topLeftCell="A2" activePane="bottomLeft" state="frozen"/>
      <selection pane="bottomLeft"/>
    </sheetView>
  </sheetViews>
  <sheetFormatPr defaultRowHeight="13.5" x14ac:dyDescent="0.3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15" customWidth="1"/>
    <col min="10" max="10" width="23.5" customWidth="1"/>
    <col min="11" max="11" width="15.5" customWidth="1"/>
    <col min="13" max="18" width="9.33203125" hidden="1"/>
    <col min="19" max="19" width="8.1640625" hidden="1" customWidth="1"/>
    <col min="20" max="20" width="29.6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 x14ac:dyDescent="0.3">
      <c r="A1" s="17"/>
      <c r="B1" s="294"/>
      <c r="C1" s="294"/>
      <c r="D1" s="293" t="s">
        <v>1</v>
      </c>
      <c r="E1" s="294"/>
      <c r="F1" s="295" t="s">
        <v>8574</v>
      </c>
      <c r="G1" s="427" t="s">
        <v>8575</v>
      </c>
      <c r="H1" s="427"/>
      <c r="I1" s="300"/>
      <c r="J1" s="295" t="s">
        <v>8576</v>
      </c>
      <c r="K1" s="293" t="s">
        <v>213</v>
      </c>
      <c r="L1" s="295" t="s">
        <v>8577</v>
      </c>
      <c r="M1" s="295"/>
      <c r="N1" s="295"/>
      <c r="O1" s="295"/>
      <c r="P1" s="295"/>
      <c r="Q1" s="295"/>
      <c r="R1" s="295"/>
      <c r="S1" s="295"/>
      <c r="T1" s="295"/>
      <c r="U1" s="291"/>
      <c r="V1" s="291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</row>
    <row r="2" spans="1:70" ht="36.950000000000003" customHeight="1" x14ac:dyDescent="0.3">
      <c r="L2" s="385"/>
      <c r="M2" s="385"/>
      <c r="N2" s="385"/>
      <c r="O2" s="385"/>
      <c r="P2" s="385"/>
      <c r="Q2" s="385"/>
      <c r="R2" s="385"/>
      <c r="S2" s="385"/>
      <c r="T2" s="385"/>
      <c r="U2" s="385"/>
      <c r="V2" s="385"/>
      <c r="AT2" s="19" t="s">
        <v>164</v>
      </c>
    </row>
    <row r="3" spans="1:70" ht="6.95" customHeight="1" x14ac:dyDescent="0.3">
      <c r="B3" s="20"/>
      <c r="C3" s="21"/>
      <c r="D3" s="21"/>
      <c r="E3" s="21"/>
      <c r="F3" s="21"/>
      <c r="G3" s="21"/>
      <c r="H3" s="21"/>
      <c r="I3" s="117"/>
      <c r="J3" s="21"/>
      <c r="K3" s="22"/>
      <c r="AT3" s="19" t="s">
        <v>87</v>
      </c>
    </row>
    <row r="4" spans="1:70" ht="36.950000000000003" customHeight="1" x14ac:dyDescent="0.3">
      <c r="B4" s="23"/>
      <c r="C4" s="24"/>
      <c r="D4" s="25" t="s">
        <v>218</v>
      </c>
      <c r="E4" s="24"/>
      <c r="F4" s="24"/>
      <c r="G4" s="24"/>
      <c r="H4" s="24"/>
      <c r="I4" s="118"/>
      <c r="J4" s="24"/>
      <c r="K4" s="26"/>
      <c r="M4" s="27" t="s">
        <v>10</v>
      </c>
      <c r="AT4" s="19" t="s">
        <v>4</v>
      </c>
    </row>
    <row r="5" spans="1:70" ht="6.95" customHeight="1" x14ac:dyDescent="0.3">
      <c r="B5" s="23"/>
      <c r="C5" s="24"/>
      <c r="D5" s="24"/>
      <c r="E5" s="24"/>
      <c r="F5" s="24"/>
      <c r="G5" s="24"/>
      <c r="H5" s="24"/>
      <c r="I5" s="118"/>
      <c r="J5" s="24"/>
      <c r="K5" s="26"/>
    </row>
    <row r="6" spans="1:70" ht="15" x14ac:dyDescent="0.3">
      <c r="B6" s="23"/>
      <c r="C6" s="24"/>
      <c r="D6" s="32" t="s">
        <v>16</v>
      </c>
      <c r="E6" s="24"/>
      <c r="F6" s="24"/>
      <c r="G6" s="24"/>
      <c r="H6" s="24"/>
      <c r="I6" s="118"/>
      <c r="J6" s="24"/>
      <c r="K6" s="26"/>
    </row>
    <row r="7" spans="1:70" ht="22.5" customHeight="1" x14ac:dyDescent="0.3">
      <c r="B7" s="23"/>
      <c r="C7" s="24"/>
      <c r="D7" s="24"/>
      <c r="E7" s="428" t="str">
        <f>'Rekapitulace stavby'!K6</f>
        <v>ZLEPŠENÍ EKOLOGICKÉHO STAVU ŘEKY BEČVY V HRANICÍCH</v>
      </c>
      <c r="F7" s="414"/>
      <c r="G7" s="414"/>
      <c r="H7" s="414"/>
      <c r="I7" s="118"/>
      <c r="J7" s="24"/>
      <c r="K7" s="26"/>
    </row>
    <row r="8" spans="1:70" ht="15" x14ac:dyDescent="0.3">
      <c r="B8" s="23"/>
      <c r="C8" s="24"/>
      <c r="D8" s="32" t="s">
        <v>226</v>
      </c>
      <c r="E8" s="24"/>
      <c r="F8" s="24"/>
      <c r="G8" s="24"/>
      <c r="H8" s="24"/>
      <c r="I8" s="118"/>
      <c r="J8" s="24"/>
      <c r="K8" s="26"/>
    </row>
    <row r="9" spans="1:70" ht="22.5" customHeight="1" x14ac:dyDescent="0.3">
      <c r="B9" s="23"/>
      <c r="C9" s="24"/>
      <c r="D9" s="24"/>
      <c r="E9" s="428" t="s">
        <v>229</v>
      </c>
      <c r="F9" s="414"/>
      <c r="G9" s="414"/>
      <c r="H9" s="414"/>
      <c r="I9" s="118"/>
      <c r="J9" s="24"/>
      <c r="K9" s="26"/>
    </row>
    <row r="10" spans="1:70" ht="15" x14ac:dyDescent="0.3">
      <c r="B10" s="23"/>
      <c r="C10" s="24"/>
      <c r="D10" s="32" t="s">
        <v>232</v>
      </c>
      <c r="E10" s="24"/>
      <c r="F10" s="24"/>
      <c r="G10" s="24"/>
      <c r="H10" s="24"/>
      <c r="I10" s="118"/>
      <c r="J10" s="24"/>
      <c r="K10" s="26"/>
    </row>
    <row r="11" spans="1:70" s="1" customFormat="1" ht="22.5" customHeight="1" x14ac:dyDescent="0.3">
      <c r="B11" s="37"/>
      <c r="C11" s="38"/>
      <c r="D11" s="38"/>
      <c r="E11" s="429" t="s">
        <v>5031</v>
      </c>
      <c r="F11" s="405"/>
      <c r="G11" s="405"/>
      <c r="H11" s="405"/>
      <c r="I11" s="119"/>
      <c r="J11" s="38"/>
      <c r="K11" s="41"/>
    </row>
    <row r="12" spans="1:70" s="1" customFormat="1" ht="15" x14ac:dyDescent="0.3">
      <c r="B12" s="37"/>
      <c r="C12" s="38"/>
      <c r="D12" s="32" t="s">
        <v>238</v>
      </c>
      <c r="E12" s="38"/>
      <c r="F12" s="38"/>
      <c r="G12" s="38"/>
      <c r="H12" s="38"/>
      <c r="I12" s="119"/>
      <c r="J12" s="38"/>
      <c r="K12" s="41"/>
    </row>
    <row r="13" spans="1:70" s="1" customFormat="1" ht="36.950000000000003" customHeight="1" x14ac:dyDescent="0.3">
      <c r="B13" s="37"/>
      <c r="C13" s="38"/>
      <c r="D13" s="38"/>
      <c r="E13" s="430" t="s">
        <v>6809</v>
      </c>
      <c r="F13" s="405"/>
      <c r="G13" s="405"/>
      <c r="H13" s="405"/>
      <c r="I13" s="119"/>
      <c r="J13" s="38"/>
      <c r="K13" s="41"/>
    </row>
    <row r="14" spans="1:70" s="1" customFormat="1" x14ac:dyDescent="0.3">
      <c r="B14" s="37"/>
      <c r="C14" s="38"/>
      <c r="D14" s="38"/>
      <c r="E14" s="38"/>
      <c r="F14" s="38"/>
      <c r="G14" s="38"/>
      <c r="H14" s="38"/>
      <c r="I14" s="119"/>
      <c r="J14" s="38"/>
      <c r="K14" s="41"/>
    </row>
    <row r="15" spans="1:70" s="1" customFormat="1" ht="14.45" customHeight="1" x14ac:dyDescent="0.3">
      <c r="B15" s="37"/>
      <c r="C15" s="38"/>
      <c r="D15" s="32" t="s">
        <v>19</v>
      </c>
      <c r="E15" s="38"/>
      <c r="F15" s="30" t="s">
        <v>165</v>
      </c>
      <c r="G15" s="38"/>
      <c r="H15" s="38"/>
      <c r="I15" s="120" t="s">
        <v>21</v>
      </c>
      <c r="J15" s="30" t="s">
        <v>36</v>
      </c>
      <c r="K15" s="41"/>
    </row>
    <row r="16" spans="1:70" s="1" customFormat="1" ht="14.45" customHeight="1" x14ac:dyDescent="0.3">
      <c r="B16" s="37"/>
      <c r="C16" s="38"/>
      <c r="D16" s="32" t="s">
        <v>24</v>
      </c>
      <c r="E16" s="38"/>
      <c r="F16" s="30" t="s">
        <v>25</v>
      </c>
      <c r="G16" s="38"/>
      <c r="H16" s="38"/>
      <c r="I16" s="120" t="s">
        <v>26</v>
      </c>
      <c r="J16" s="121" t="str">
        <f>'Rekapitulace stavby'!AN8</f>
        <v>6.4.2016</v>
      </c>
      <c r="K16" s="41"/>
    </row>
    <row r="17" spans="2:11" s="1" customFormat="1" ht="10.9" customHeight="1" x14ac:dyDescent="0.3">
      <c r="B17" s="37"/>
      <c r="C17" s="38"/>
      <c r="D17" s="38"/>
      <c r="E17" s="38"/>
      <c r="F17" s="38"/>
      <c r="G17" s="38"/>
      <c r="H17" s="38"/>
      <c r="I17" s="119"/>
      <c r="J17" s="38"/>
      <c r="K17" s="41"/>
    </row>
    <row r="18" spans="2:11" s="1" customFormat="1" ht="14.45" customHeight="1" x14ac:dyDescent="0.3">
      <c r="B18" s="37"/>
      <c r="C18" s="38"/>
      <c r="D18" s="32" t="s">
        <v>34</v>
      </c>
      <c r="E18" s="38"/>
      <c r="F18" s="38"/>
      <c r="G18" s="38"/>
      <c r="H18" s="38"/>
      <c r="I18" s="120" t="s">
        <v>35</v>
      </c>
      <c r="J18" s="30" t="s">
        <v>36</v>
      </c>
      <c r="K18" s="41"/>
    </row>
    <row r="19" spans="2:11" s="1" customFormat="1" ht="18" customHeight="1" x14ac:dyDescent="0.3">
      <c r="B19" s="37"/>
      <c r="C19" s="38"/>
      <c r="D19" s="38"/>
      <c r="E19" s="30" t="s">
        <v>37</v>
      </c>
      <c r="F19" s="38"/>
      <c r="G19" s="38"/>
      <c r="H19" s="38"/>
      <c r="I19" s="120" t="s">
        <v>38</v>
      </c>
      <c r="J19" s="30" t="s">
        <v>36</v>
      </c>
      <c r="K19" s="41"/>
    </row>
    <row r="20" spans="2:11" s="1" customFormat="1" ht="6.95" customHeight="1" x14ac:dyDescent="0.3">
      <c r="B20" s="37"/>
      <c r="C20" s="38"/>
      <c r="D20" s="38"/>
      <c r="E20" s="38"/>
      <c r="F20" s="38"/>
      <c r="G20" s="38"/>
      <c r="H20" s="38"/>
      <c r="I20" s="119"/>
      <c r="J20" s="38"/>
      <c r="K20" s="41"/>
    </row>
    <row r="21" spans="2:11" s="1" customFormat="1" ht="14.45" customHeight="1" x14ac:dyDescent="0.3">
      <c r="B21" s="37"/>
      <c r="C21" s="38"/>
      <c r="D21" s="32" t="s">
        <v>39</v>
      </c>
      <c r="E21" s="38"/>
      <c r="F21" s="38"/>
      <c r="G21" s="38"/>
      <c r="H21" s="38"/>
      <c r="I21" s="120" t="s">
        <v>35</v>
      </c>
      <c r="J21" s="30" t="str">
        <f>IF('Rekapitulace stavby'!AN13="Vyplň údaj","",IF('Rekapitulace stavby'!AN13="","",'Rekapitulace stavby'!AN13))</f>
        <v/>
      </c>
      <c r="K21" s="41"/>
    </row>
    <row r="22" spans="2:11" s="1" customFormat="1" ht="18" customHeight="1" x14ac:dyDescent="0.3">
      <c r="B22" s="37"/>
      <c r="C22" s="38"/>
      <c r="D22" s="38"/>
      <c r="E22" s="30" t="str">
        <f>IF('Rekapitulace stavby'!E14="Vyplň údaj","",IF('Rekapitulace stavby'!E14="","",'Rekapitulace stavby'!E14))</f>
        <v/>
      </c>
      <c r="F22" s="38"/>
      <c r="G22" s="38"/>
      <c r="H22" s="38"/>
      <c r="I22" s="120" t="s">
        <v>38</v>
      </c>
      <c r="J22" s="30" t="str">
        <f>IF('Rekapitulace stavby'!AN14="Vyplň údaj","",IF('Rekapitulace stavby'!AN14="","",'Rekapitulace stavby'!AN14))</f>
        <v/>
      </c>
      <c r="K22" s="41"/>
    </row>
    <row r="23" spans="2:11" s="1" customFormat="1" ht="6.95" customHeight="1" x14ac:dyDescent="0.3">
      <c r="B23" s="37"/>
      <c r="C23" s="38"/>
      <c r="D23" s="38"/>
      <c r="E23" s="38"/>
      <c r="F23" s="38"/>
      <c r="G23" s="38"/>
      <c r="H23" s="38"/>
      <c r="I23" s="119"/>
      <c r="J23" s="38"/>
      <c r="K23" s="41"/>
    </row>
    <row r="24" spans="2:11" s="1" customFormat="1" ht="14.45" customHeight="1" x14ac:dyDescent="0.3">
      <c r="B24" s="37"/>
      <c r="C24" s="38"/>
      <c r="D24" s="32" t="s">
        <v>41</v>
      </c>
      <c r="E24" s="38"/>
      <c r="F24" s="38"/>
      <c r="G24" s="38"/>
      <c r="H24" s="38"/>
      <c r="I24" s="120" t="s">
        <v>35</v>
      </c>
      <c r="J24" s="30" t="s">
        <v>36</v>
      </c>
      <c r="K24" s="41"/>
    </row>
    <row r="25" spans="2:11" s="1" customFormat="1" ht="18" customHeight="1" x14ac:dyDescent="0.3">
      <c r="B25" s="37"/>
      <c r="C25" s="38"/>
      <c r="D25" s="38"/>
      <c r="E25" s="30" t="s">
        <v>42</v>
      </c>
      <c r="F25" s="38"/>
      <c r="G25" s="38"/>
      <c r="H25" s="38"/>
      <c r="I25" s="120" t="s">
        <v>38</v>
      </c>
      <c r="J25" s="30" t="s">
        <v>36</v>
      </c>
      <c r="K25" s="41"/>
    </row>
    <row r="26" spans="2:11" s="1" customFormat="1" ht="6.95" customHeight="1" x14ac:dyDescent="0.3">
      <c r="B26" s="37"/>
      <c r="C26" s="38"/>
      <c r="D26" s="38"/>
      <c r="E26" s="38"/>
      <c r="F26" s="38"/>
      <c r="G26" s="38"/>
      <c r="H26" s="38"/>
      <c r="I26" s="119"/>
      <c r="J26" s="38"/>
      <c r="K26" s="41"/>
    </row>
    <row r="27" spans="2:11" s="1" customFormat="1" ht="14.45" customHeight="1" x14ac:dyDescent="0.3">
      <c r="B27" s="37"/>
      <c r="C27" s="38"/>
      <c r="D27" s="32" t="s">
        <v>44</v>
      </c>
      <c r="E27" s="38"/>
      <c r="F27" s="38"/>
      <c r="G27" s="38"/>
      <c r="H27" s="38"/>
      <c r="I27" s="119"/>
      <c r="J27" s="38"/>
      <c r="K27" s="41"/>
    </row>
    <row r="28" spans="2:11" s="7" customFormat="1" ht="22.5" customHeight="1" x14ac:dyDescent="0.3">
      <c r="B28" s="122"/>
      <c r="C28" s="123"/>
      <c r="D28" s="123"/>
      <c r="E28" s="417" t="s">
        <v>36</v>
      </c>
      <c r="F28" s="431"/>
      <c r="G28" s="431"/>
      <c r="H28" s="431"/>
      <c r="I28" s="124"/>
      <c r="J28" s="123"/>
      <c r="K28" s="125"/>
    </row>
    <row r="29" spans="2:11" s="1" customFormat="1" ht="6.95" customHeight="1" x14ac:dyDescent="0.3">
      <c r="B29" s="37"/>
      <c r="C29" s="38"/>
      <c r="D29" s="38"/>
      <c r="E29" s="38"/>
      <c r="F29" s="38"/>
      <c r="G29" s="38"/>
      <c r="H29" s="38"/>
      <c r="I29" s="119"/>
      <c r="J29" s="38"/>
      <c r="K29" s="41"/>
    </row>
    <row r="30" spans="2:11" s="1" customFormat="1" ht="6.95" customHeight="1" x14ac:dyDescent="0.3">
      <c r="B30" s="37"/>
      <c r="C30" s="38"/>
      <c r="D30" s="81"/>
      <c r="E30" s="81"/>
      <c r="F30" s="81"/>
      <c r="G30" s="81"/>
      <c r="H30" s="81"/>
      <c r="I30" s="127"/>
      <c r="J30" s="81"/>
      <c r="K30" s="128"/>
    </row>
    <row r="31" spans="2:11" s="1" customFormat="1" ht="25.35" customHeight="1" x14ac:dyDescent="0.3">
      <c r="B31" s="37"/>
      <c r="C31" s="38"/>
      <c r="D31" s="129" t="s">
        <v>45</v>
      </c>
      <c r="E31" s="38"/>
      <c r="F31" s="38"/>
      <c r="G31" s="38"/>
      <c r="H31" s="38"/>
      <c r="I31" s="119"/>
      <c r="J31" s="130">
        <f>ROUND(J94,2)</f>
        <v>0</v>
      </c>
      <c r="K31" s="41"/>
    </row>
    <row r="32" spans="2:11" s="1" customFormat="1" ht="6.95" customHeight="1" x14ac:dyDescent="0.3">
      <c r="B32" s="37"/>
      <c r="C32" s="38"/>
      <c r="D32" s="81"/>
      <c r="E32" s="81"/>
      <c r="F32" s="81"/>
      <c r="G32" s="81"/>
      <c r="H32" s="81"/>
      <c r="I32" s="127"/>
      <c r="J32" s="81"/>
      <c r="K32" s="128"/>
    </row>
    <row r="33" spans="2:11" s="1" customFormat="1" ht="14.45" customHeight="1" x14ac:dyDescent="0.3">
      <c r="B33" s="37"/>
      <c r="C33" s="38"/>
      <c r="D33" s="38"/>
      <c r="E33" s="38"/>
      <c r="F33" s="42" t="s">
        <v>47</v>
      </c>
      <c r="G33" s="38"/>
      <c r="H33" s="38"/>
      <c r="I33" s="131" t="s">
        <v>46</v>
      </c>
      <c r="J33" s="42" t="s">
        <v>48</v>
      </c>
      <c r="K33" s="41"/>
    </row>
    <row r="34" spans="2:11" s="1" customFormat="1" ht="14.45" customHeight="1" x14ac:dyDescent="0.3">
      <c r="B34" s="37"/>
      <c r="C34" s="38"/>
      <c r="D34" s="45" t="s">
        <v>49</v>
      </c>
      <c r="E34" s="45" t="s">
        <v>50</v>
      </c>
      <c r="F34" s="132">
        <f>ROUND(SUM(BE94:BE145), 2)</f>
        <v>0</v>
      </c>
      <c r="G34" s="38"/>
      <c r="H34" s="38"/>
      <c r="I34" s="133">
        <v>0.21</v>
      </c>
      <c r="J34" s="132">
        <f>ROUND(ROUND((SUM(BE94:BE145)), 2)*I34, 2)</f>
        <v>0</v>
      </c>
      <c r="K34" s="41"/>
    </row>
    <row r="35" spans="2:11" s="1" customFormat="1" ht="14.45" customHeight="1" x14ac:dyDescent="0.3">
      <c r="B35" s="37"/>
      <c r="C35" s="38"/>
      <c r="D35" s="38"/>
      <c r="E35" s="45" t="s">
        <v>51</v>
      </c>
      <c r="F35" s="132">
        <f>ROUND(SUM(BF94:BF145), 2)</f>
        <v>0</v>
      </c>
      <c r="G35" s="38"/>
      <c r="H35" s="38"/>
      <c r="I35" s="133">
        <v>0.15</v>
      </c>
      <c r="J35" s="132">
        <f>ROUND(ROUND((SUM(BF94:BF145)), 2)*I35, 2)</f>
        <v>0</v>
      </c>
      <c r="K35" s="41"/>
    </row>
    <row r="36" spans="2:11" s="1" customFormat="1" ht="14.45" hidden="1" customHeight="1" x14ac:dyDescent="0.3">
      <c r="B36" s="37"/>
      <c r="C36" s="38"/>
      <c r="D36" s="38"/>
      <c r="E36" s="45" t="s">
        <v>52</v>
      </c>
      <c r="F36" s="132">
        <f>ROUND(SUM(BG94:BG145), 2)</f>
        <v>0</v>
      </c>
      <c r="G36" s="38"/>
      <c r="H36" s="38"/>
      <c r="I36" s="133">
        <v>0.21</v>
      </c>
      <c r="J36" s="132">
        <v>0</v>
      </c>
      <c r="K36" s="41"/>
    </row>
    <row r="37" spans="2:11" s="1" customFormat="1" ht="14.45" hidden="1" customHeight="1" x14ac:dyDescent="0.3">
      <c r="B37" s="37"/>
      <c r="C37" s="38"/>
      <c r="D37" s="38"/>
      <c r="E37" s="45" t="s">
        <v>53</v>
      </c>
      <c r="F37" s="132">
        <f>ROUND(SUM(BH94:BH145), 2)</f>
        <v>0</v>
      </c>
      <c r="G37" s="38"/>
      <c r="H37" s="38"/>
      <c r="I37" s="133">
        <v>0.15</v>
      </c>
      <c r="J37" s="132">
        <v>0</v>
      </c>
      <c r="K37" s="41"/>
    </row>
    <row r="38" spans="2:11" s="1" customFormat="1" ht="14.45" hidden="1" customHeight="1" x14ac:dyDescent="0.3">
      <c r="B38" s="37"/>
      <c r="C38" s="38"/>
      <c r="D38" s="38"/>
      <c r="E38" s="45" t="s">
        <v>54</v>
      </c>
      <c r="F38" s="132">
        <f>ROUND(SUM(BI94:BI145), 2)</f>
        <v>0</v>
      </c>
      <c r="G38" s="38"/>
      <c r="H38" s="38"/>
      <c r="I38" s="133">
        <v>0</v>
      </c>
      <c r="J38" s="132">
        <v>0</v>
      </c>
      <c r="K38" s="41"/>
    </row>
    <row r="39" spans="2:11" s="1" customFormat="1" ht="6.95" customHeight="1" x14ac:dyDescent="0.3">
      <c r="B39" s="37"/>
      <c r="C39" s="38"/>
      <c r="D39" s="38"/>
      <c r="E39" s="38"/>
      <c r="F39" s="38"/>
      <c r="G39" s="38"/>
      <c r="H39" s="38"/>
      <c r="I39" s="119"/>
      <c r="J39" s="38"/>
      <c r="K39" s="41"/>
    </row>
    <row r="40" spans="2:11" s="1" customFormat="1" ht="25.35" customHeight="1" x14ac:dyDescent="0.3">
      <c r="B40" s="37"/>
      <c r="C40" s="134"/>
      <c r="D40" s="135" t="s">
        <v>55</v>
      </c>
      <c r="E40" s="75"/>
      <c r="F40" s="75"/>
      <c r="G40" s="136" t="s">
        <v>56</v>
      </c>
      <c r="H40" s="137" t="s">
        <v>57</v>
      </c>
      <c r="I40" s="138"/>
      <c r="J40" s="139">
        <f>SUM(J31:J38)</f>
        <v>0</v>
      </c>
      <c r="K40" s="140"/>
    </row>
    <row r="41" spans="2:11" s="1" customFormat="1" ht="14.45" customHeight="1" x14ac:dyDescent="0.3">
      <c r="B41" s="52"/>
      <c r="C41" s="53"/>
      <c r="D41" s="53"/>
      <c r="E41" s="53"/>
      <c r="F41" s="53"/>
      <c r="G41" s="53"/>
      <c r="H41" s="53"/>
      <c r="I41" s="141"/>
      <c r="J41" s="53"/>
      <c r="K41" s="54"/>
    </row>
    <row r="45" spans="2:11" s="1" customFormat="1" ht="6.95" customHeight="1" x14ac:dyDescent="0.3">
      <c r="B45" s="142"/>
      <c r="C45" s="143"/>
      <c r="D45" s="143"/>
      <c r="E45" s="143"/>
      <c r="F45" s="143"/>
      <c r="G45" s="143"/>
      <c r="H45" s="143"/>
      <c r="I45" s="144"/>
      <c r="J45" s="143"/>
      <c r="K45" s="145"/>
    </row>
    <row r="46" spans="2:11" s="1" customFormat="1" ht="36.950000000000003" customHeight="1" x14ac:dyDescent="0.3">
      <c r="B46" s="37"/>
      <c r="C46" s="25" t="s">
        <v>305</v>
      </c>
      <c r="D46" s="38"/>
      <c r="E46" s="38"/>
      <c r="F46" s="38"/>
      <c r="G46" s="38"/>
      <c r="H46" s="38"/>
      <c r="I46" s="119"/>
      <c r="J46" s="38"/>
      <c r="K46" s="41"/>
    </row>
    <row r="47" spans="2:11" s="1" customFormat="1" ht="6.95" customHeight="1" x14ac:dyDescent="0.3">
      <c r="B47" s="37"/>
      <c r="C47" s="38"/>
      <c r="D47" s="38"/>
      <c r="E47" s="38"/>
      <c r="F47" s="38"/>
      <c r="G47" s="38"/>
      <c r="H47" s="38"/>
      <c r="I47" s="119"/>
      <c r="J47" s="38"/>
      <c r="K47" s="41"/>
    </row>
    <row r="48" spans="2:11" s="1" customFormat="1" ht="14.45" customHeight="1" x14ac:dyDescent="0.3">
      <c r="B48" s="37"/>
      <c r="C48" s="32" t="s">
        <v>16</v>
      </c>
      <c r="D48" s="38"/>
      <c r="E48" s="38"/>
      <c r="F48" s="38"/>
      <c r="G48" s="38"/>
      <c r="H48" s="38"/>
      <c r="I48" s="119"/>
      <c r="J48" s="38"/>
      <c r="K48" s="41"/>
    </row>
    <row r="49" spans="2:47" s="1" customFormat="1" ht="22.5" customHeight="1" x14ac:dyDescent="0.3">
      <c r="B49" s="37"/>
      <c r="C49" s="38"/>
      <c r="D49" s="38"/>
      <c r="E49" s="428" t="str">
        <f>E7</f>
        <v>ZLEPŠENÍ EKOLOGICKÉHO STAVU ŘEKY BEČVY V HRANICÍCH</v>
      </c>
      <c r="F49" s="405"/>
      <c r="G49" s="405"/>
      <c r="H49" s="405"/>
      <c r="I49" s="119"/>
      <c r="J49" s="38"/>
      <c r="K49" s="41"/>
    </row>
    <row r="50" spans="2:47" ht="15" x14ac:dyDescent="0.3">
      <c r="B50" s="23"/>
      <c r="C50" s="32" t="s">
        <v>226</v>
      </c>
      <c r="D50" s="24"/>
      <c r="E50" s="24"/>
      <c r="F50" s="24"/>
      <c r="G50" s="24"/>
      <c r="H50" s="24"/>
      <c r="I50" s="118"/>
      <c r="J50" s="24"/>
      <c r="K50" s="26"/>
    </row>
    <row r="51" spans="2:47" ht="22.5" customHeight="1" x14ac:dyDescent="0.3">
      <c r="B51" s="23"/>
      <c r="C51" s="24"/>
      <c r="D51" s="24"/>
      <c r="E51" s="428" t="s">
        <v>229</v>
      </c>
      <c r="F51" s="414"/>
      <c r="G51" s="414"/>
      <c r="H51" s="414"/>
      <c r="I51" s="118"/>
      <c r="J51" s="24"/>
      <c r="K51" s="26"/>
    </row>
    <row r="52" spans="2:47" ht="15" x14ac:dyDescent="0.3">
      <c r="B52" s="23"/>
      <c r="C52" s="32" t="s">
        <v>232</v>
      </c>
      <c r="D52" s="24"/>
      <c r="E52" s="24"/>
      <c r="F52" s="24"/>
      <c r="G52" s="24"/>
      <c r="H52" s="24"/>
      <c r="I52" s="118"/>
      <c r="J52" s="24"/>
      <c r="K52" s="26"/>
    </row>
    <row r="53" spans="2:47" s="1" customFormat="1" ht="22.5" customHeight="1" x14ac:dyDescent="0.3">
      <c r="B53" s="37"/>
      <c r="C53" s="38"/>
      <c r="D53" s="38"/>
      <c r="E53" s="429" t="s">
        <v>5031</v>
      </c>
      <c r="F53" s="405"/>
      <c r="G53" s="405"/>
      <c r="H53" s="405"/>
      <c r="I53" s="119"/>
      <c r="J53" s="38"/>
      <c r="K53" s="41"/>
    </row>
    <row r="54" spans="2:47" s="1" customFormat="1" ht="14.45" customHeight="1" x14ac:dyDescent="0.3">
      <c r="B54" s="37"/>
      <c r="C54" s="32" t="s">
        <v>238</v>
      </c>
      <c r="D54" s="38"/>
      <c r="E54" s="38"/>
      <c r="F54" s="38"/>
      <c r="G54" s="38"/>
      <c r="H54" s="38"/>
      <c r="I54" s="119"/>
      <c r="J54" s="38"/>
      <c r="K54" s="41"/>
    </row>
    <row r="55" spans="2:47" s="1" customFormat="1" ht="23.25" customHeight="1" x14ac:dyDescent="0.3">
      <c r="B55" s="37"/>
      <c r="C55" s="38"/>
      <c r="D55" s="38"/>
      <c r="E55" s="430" t="str">
        <f>E13</f>
        <v>SO 40.5 - Přeložka kabelů ZEAL s.r.o.</v>
      </c>
      <c r="F55" s="405"/>
      <c r="G55" s="405"/>
      <c r="H55" s="405"/>
      <c r="I55" s="119"/>
      <c r="J55" s="38"/>
      <c r="K55" s="41"/>
    </row>
    <row r="56" spans="2:47" s="1" customFormat="1" ht="6.95" customHeight="1" x14ac:dyDescent="0.3">
      <c r="B56" s="37"/>
      <c r="C56" s="38"/>
      <c r="D56" s="38"/>
      <c r="E56" s="38"/>
      <c r="F56" s="38"/>
      <c r="G56" s="38"/>
      <c r="H56" s="38"/>
      <c r="I56" s="119"/>
      <c r="J56" s="38"/>
      <c r="K56" s="41"/>
    </row>
    <row r="57" spans="2:47" s="1" customFormat="1" ht="18" customHeight="1" x14ac:dyDescent="0.3">
      <c r="B57" s="37"/>
      <c r="C57" s="32" t="s">
        <v>24</v>
      </c>
      <c r="D57" s="38"/>
      <c r="E57" s="38"/>
      <c r="F57" s="30" t="str">
        <f>F16</f>
        <v>HRANICE - DRAHOTUŠE</v>
      </c>
      <c r="G57" s="38"/>
      <c r="H57" s="38"/>
      <c r="I57" s="120" t="s">
        <v>26</v>
      </c>
      <c r="J57" s="121" t="str">
        <f>IF(J16="","",J16)</f>
        <v>6.4.2016</v>
      </c>
      <c r="K57" s="41"/>
    </row>
    <row r="58" spans="2:47" s="1" customFormat="1" ht="6.95" customHeight="1" x14ac:dyDescent="0.3">
      <c r="B58" s="37"/>
      <c r="C58" s="38"/>
      <c r="D58" s="38"/>
      <c r="E58" s="38"/>
      <c r="F58" s="38"/>
      <c r="G58" s="38"/>
      <c r="H58" s="38"/>
      <c r="I58" s="119"/>
      <c r="J58" s="38"/>
      <c r="K58" s="41"/>
    </row>
    <row r="59" spans="2:47" s="1" customFormat="1" ht="15" x14ac:dyDescent="0.3">
      <c r="B59" s="37"/>
      <c r="C59" s="32" t="s">
        <v>34</v>
      </c>
      <c r="D59" s="38"/>
      <c r="E59" s="38"/>
      <c r="F59" s="30" t="str">
        <f>E19</f>
        <v>VODOVODY A KANALIZACE PŘEROV a.s.</v>
      </c>
      <c r="G59" s="38"/>
      <c r="H59" s="38"/>
      <c r="I59" s="120" t="s">
        <v>41</v>
      </c>
      <c r="J59" s="30" t="str">
        <f>E25</f>
        <v>JV PROJEKT VH s.r.o., BRNO</v>
      </c>
      <c r="K59" s="41"/>
    </row>
    <row r="60" spans="2:47" s="1" customFormat="1" ht="14.45" customHeight="1" x14ac:dyDescent="0.3">
      <c r="B60" s="37"/>
      <c r="C60" s="32" t="s">
        <v>39</v>
      </c>
      <c r="D60" s="38"/>
      <c r="E60" s="38"/>
      <c r="F60" s="30" t="str">
        <f>IF(E22="","",E22)</f>
        <v/>
      </c>
      <c r="G60" s="38"/>
      <c r="H60" s="38"/>
      <c r="I60" s="119"/>
      <c r="J60" s="38"/>
      <c r="K60" s="41"/>
    </row>
    <row r="61" spans="2:47" s="1" customFormat="1" ht="10.35" customHeight="1" x14ac:dyDescent="0.3">
      <c r="B61" s="37"/>
      <c r="C61" s="38"/>
      <c r="D61" s="38"/>
      <c r="E61" s="38"/>
      <c r="F61" s="38"/>
      <c r="G61" s="38"/>
      <c r="H61" s="38"/>
      <c r="I61" s="119"/>
      <c r="J61" s="38"/>
      <c r="K61" s="41"/>
    </row>
    <row r="62" spans="2:47" s="1" customFormat="1" ht="29.25" customHeight="1" x14ac:dyDescent="0.3">
      <c r="B62" s="37"/>
      <c r="C62" s="146" t="s">
        <v>332</v>
      </c>
      <c r="D62" s="134"/>
      <c r="E62" s="134"/>
      <c r="F62" s="134"/>
      <c r="G62" s="134"/>
      <c r="H62" s="134"/>
      <c r="I62" s="147"/>
      <c r="J62" s="148" t="s">
        <v>333</v>
      </c>
      <c r="K62" s="149"/>
    </row>
    <row r="63" spans="2:47" s="1" customFormat="1" ht="10.35" customHeight="1" x14ac:dyDescent="0.3">
      <c r="B63" s="37"/>
      <c r="C63" s="38"/>
      <c r="D63" s="38"/>
      <c r="E63" s="38"/>
      <c r="F63" s="38"/>
      <c r="G63" s="38"/>
      <c r="H63" s="38"/>
      <c r="I63" s="119"/>
      <c r="J63" s="38"/>
      <c r="K63" s="41"/>
    </row>
    <row r="64" spans="2:47" s="1" customFormat="1" ht="29.25" customHeight="1" x14ac:dyDescent="0.3">
      <c r="B64" s="37"/>
      <c r="C64" s="150" t="s">
        <v>338</v>
      </c>
      <c r="D64" s="38"/>
      <c r="E64" s="38"/>
      <c r="F64" s="38"/>
      <c r="G64" s="38"/>
      <c r="H64" s="38"/>
      <c r="I64" s="119"/>
      <c r="J64" s="130">
        <f>J94</f>
        <v>0</v>
      </c>
      <c r="K64" s="41"/>
      <c r="AU64" s="19" t="s">
        <v>339</v>
      </c>
    </row>
    <row r="65" spans="2:12" s="8" customFormat="1" ht="24.95" customHeight="1" x14ac:dyDescent="0.3">
      <c r="B65" s="151"/>
      <c r="C65" s="152"/>
      <c r="D65" s="153" t="s">
        <v>6810</v>
      </c>
      <c r="E65" s="154"/>
      <c r="F65" s="154"/>
      <c r="G65" s="154"/>
      <c r="H65" s="154"/>
      <c r="I65" s="155"/>
      <c r="J65" s="156">
        <f>J95</f>
        <v>0</v>
      </c>
      <c r="K65" s="157"/>
    </row>
    <row r="66" spans="2:12" s="8" customFormat="1" ht="24.95" customHeight="1" x14ac:dyDescent="0.3">
      <c r="B66" s="151"/>
      <c r="C66" s="152"/>
      <c r="D66" s="153" t="s">
        <v>6811</v>
      </c>
      <c r="E66" s="154"/>
      <c r="F66" s="154"/>
      <c r="G66" s="154"/>
      <c r="H66" s="154"/>
      <c r="I66" s="155"/>
      <c r="J66" s="156">
        <f>J102</f>
        <v>0</v>
      </c>
      <c r="K66" s="157"/>
    </row>
    <row r="67" spans="2:12" s="8" customFormat="1" ht="24.95" customHeight="1" x14ac:dyDescent="0.3">
      <c r="B67" s="151"/>
      <c r="C67" s="152"/>
      <c r="D67" s="153" t="s">
        <v>6812</v>
      </c>
      <c r="E67" s="154"/>
      <c r="F67" s="154"/>
      <c r="G67" s="154"/>
      <c r="H67" s="154"/>
      <c r="I67" s="155"/>
      <c r="J67" s="156">
        <f>J115</f>
        <v>0</v>
      </c>
      <c r="K67" s="157"/>
    </row>
    <row r="68" spans="2:12" s="8" customFormat="1" ht="24.95" customHeight="1" x14ac:dyDescent="0.3">
      <c r="B68" s="151"/>
      <c r="C68" s="152"/>
      <c r="D68" s="153" t="s">
        <v>6813</v>
      </c>
      <c r="E68" s="154"/>
      <c r="F68" s="154"/>
      <c r="G68" s="154"/>
      <c r="H68" s="154"/>
      <c r="I68" s="155"/>
      <c r="J68" s="156">
        <f>J120</f>
        <v>0</v>
      </c>
      <c r="K68" s="157"/>
    </row>
    <row r="69" spans="2:12" s="8" customFormat="1" ht="24.95" customHeight="1" x14ac:dyDescent="0.3">
      <c r="B69" s="151"/>
      <c r="C69" s="152"/>
      <c r="D69" s="153" t="s">
        <v>6814</v>
      </c>
      <c r="E69" s="154"/>
      <c r="F69" s="154"/>
      <c r="G69" s="154"/>
      <c r="H69" s="154"/>
      <c r="I69" s="155"/>
      <c r="J69" s="156">
        <f>J122</f>
        <v>0</v>
      </c>
      <c r="K69" s="157"/>
    </row>
    <row r="70" spans="2:12" s="8" customFormat="1" ht="24.95" customHeight="1" x14ac:dyDescent="0.3">
      <c r="B70" s="151"/>
      <c r="C70" s="152"/>
      <c r="D70" s="153" t="s">
        <v>6815</v>
      </c>
      <c r="E70" s="154"/>
      <c r="F70" s="154"/>
      <c r="G70" s="154"/>
      <c r="H70" s="154"/>
      <c r="I70" s="155"/>
      <c r="J70" s="156">
        <f>J126</f>
        <v>0</v>
      </c>
      <c r="K70" s="157"/>
    </row>
    <row r="71" spans="2:12" s="1" customFormat="1" ht="21.75" customHeight="1" x14ac:dyDescent="0.3">
      <c r="B71" s="37"/>
      <c r="C71" s="38"/>
      <c r="D71" s="38"/>
      <c r="E71" s="38"/>
      <c r="F71" s="38"/>
      <c r="G71" s="38"/>
      <c r="H71" s="38"/>
      <c r="I71" s="119"/>
      <c r="J71" s="38"/>
      <c r="K71" s="41"/>
    </row>
    <row r="72" spans="2:12" s="1" customFormat="1" ht="6.95" customHeight="1" x14ac:dyDescent="0.3">
      <c r="B72" s="52"/>
      <c r="C72" s="53"/>
      <c r="D72" s="53"/>
      <c r="E72" s="53"/>
      <c r="F72" s="53"/>
      <c r="G72" s="53"/>
      <c r="H72" s="53"/>
      <c r="I72" s="141"/>
      <c r="J72" s="53"/>
      <c r="K72" s="54"/>
    </row>
    <row r="76" spans="2:12" s="1" customFormat="1" ht="6.95" customHeight="1" x14ac:dyDescent="0.3">
      <c r="B76" s="55"/>
      <c r="C76" s="56"/>
      <c r="D76" s="56"/>
      <c r="E76" s="56"/>
      <c r="F76" s="56"/>
      <c r="G76" s="56"/>
      <c r="H76" s="56"/>
      <c r="I76" s="144"/>
      <c r="J76" s="56"/>
      <c r="K76" s="56"/>
      <c r="L76" s="57"/>
    </row>
    <row r="77" spans="2:12" s="1" customFormat="1" ht="36.950000000000003" customHeight="1" x14ac:dyDescent="0.3">
      <c r="B77" s="37"/>
      <c r="C77" s="58" t="s">
        <v>390</v>
      </c>
      <c r="D77" s="59"/>
      <c r="E77" s="59"/>
      <c r="F77" s="59"/>
      <c r="G77" s="59"/>
      <c r="H77" s="59"/>
      <c r="I77" s="167"/>
      <c r="J77" s="59"/>
      <c r="K77" s="59"/>
      <c r="L77" s="57"/>
    </row>
    <row r="78" spans="2:12" s="1" customFormat="1" ht="6.95" customHeight="1" x14ac:dyDescent="0.3">
      <c r="B78" s="37"/>
      <c r="C78" s="59"/>
      <c r="D78" s="59"/>
      <c r="E78" s="59"/>
      <c r="F78" s="59"/>
      <c r="G78" s="59"/>
      <c r="H78" s="59"/>
      <c r="I78" s="167"/>
      <c r="J78" s="59"/>
      <c r="K78" s="59"/>
      <c r="L78" s="57"/>
    </row>
    <row r="79" spans="2:12" s="1" customFormat="1" ht="14.45" customHeight="1" x14ac:dyDescent="0.3">
      <c r="B79" s="37"/>
      <c r="C79" s="61" t="s">
        <v>16</v>
      </c>
      <c r="D79" s="59"/>
      <c r="E79" s="59"/>
      <c r="F79" s="59"/>
      <c r="G79" s="59"/>
      <c r="H79" s="59"/>
      <c r="I79" s="167"/>
      <c r="J79" s="59"/>
      <c r="K79" s="59"/>
      <c r="L79" s="57"/>
    </row>
    <row r="80" spans="2:12" s="1" customFormat="1" ht="22.5" customHeight="1" x14ac:dyDescent="0.3">
      <c r="B80" s="37"/>
      <c r="C80" s="59"/>
      <c r="D80" s="59"/>
      <c r="E80" s="425" t="str">
        <f>E7</f>
        <v>ZLEPŠENÍ EKOLOGICKÉHO STAVU ŘEKY BEČVY V HRANICÍCH</v>
      </c>
      <c r="F80" s="398"/>
      <c r="G80" s="398"/>
      <c r="H80" s="398"/>
      <c r="I80" s="167"/>
      <c r="J80" s="59"/>
      <c r="K80" s="59"/>
      <c r="L80" s="57"/>
    </row>
    <row r="81" spans="2:65" ht="15" x14ac:dyDescent="0.3">
      <c r="B81" s="23"/>
      <c r="C81" s="61" t="s">
        <v>226</v>
      </c>
      <c r="D81" s="168"/>
      <c r="E81" s="168"/>
      <c r="F81" s="168"/>
      <c r="G81" s="168"/>
      <c r="H81" s="168"/>
      <c r="J81" s="168"/>
      <c r="K81" s="168"/>
      <c r="L81" s="169"/>
    </row>
    <row r="82" spans="2:65" ht="22.5" customHeight="1" x14ac:dyDescent="0.3">
      <c r="B82" s="23"/>
      <c r="C82" s="168"/>
      <c r="D82" s="168"/>
      <c r="E82" s="425" t="s">
        <v>229</v>
      </c>
      <c r="F82" s="426"/>
      <c r="G82" s="426"/>
      <c r="H82" s="426"/>
      <c r="J82" s="168"/>
      <c r="K82" s="168"/>
      <c r="L82" s="169"/>
    </row>
    <row r="83" spans="2:65" ht="15" x14ac:dyDescent="0.3">
      <c r="B83" s="23"/>
      <c r="C83" s="61" t="s">
        <v>232</v>
      </c>
      <c r="D83" s="168"/>
      <c r="E83" s="168"/>
      <c r="F83" s="168"/>
      <c r="G83" s="168"/>
      <c r="H83" s="168"/>
      <c r="J83" s="168"/>
      <c r="K83" s="168"/>
      <c r="L83" s="169"/>
    </row>
    <row r="84" spans="2:65" s="1" customFormat="1" ht="22.5" customHeight="1" x14ac:dyDescent="0.3">
      <c r="B84" s="37"/>
      <c r="C84" s="59"/>
      <c r="D84" s="59"/>
      <c r="E84" s="424" t="s">
        <v>5031</v>
      </c>
      <c r="F84" s="398"/>
      <c r="G84" s="398"/>
      <c r="H84" s="398"/>
      <c r="I84" s="167"/>
      <c r="J84" s="59"/>
      <c r="K84" s="59"/>
      <c r="L84" s="57"/>
    </row>
    <row r="85" spans="2:65" s="1" customFormat="1" ht="14.45" customHeight="1" x14ac:dyDescent="0.3">
      <c r="B85" s="37"/>
      <c r="C85" s="61" t="s">
        <v>238</v>
      </c>
      <c r="D85" s="59"/>
      <c r="E85" s="59"/>
      <c r="F85" s="59"/>
      <c r="G85" s="59"/>
      <c r="H85" s="59"/>
      <c r="I85" s="167"/>
      <c r="J85" s="59"/>
      <c r="K85" s="59"/>
      <c r="L85" s="57"/>
    </row>
    <row r="86" spans="2:65" s="1" customFormat="1" ht="23.25" customHeight="1" x14ac:dyDescent="0.3">
      <c r="B86" s="37"/>
      <c r="C86" s="59"/>
      <c r="D86" s="59"/>
      <c r="E86" s="395" t="str">
        <f>E13</f>
        <v>SO 40.5 - Přeložka kabelů ZEAL s.r.o.</v>
      </c>
      <c r="F86" s="398"/>
      <c r="G86" s="398"/>
      <c r="H86" s="398"/>
      <c r="I86" s="167"/>
      <c r="J86" s="59"/>
      <c r="K86" s="59"/>
      <c r="L86" s="57"/>
    </row>
    <row r="87" spans="2:65" s="1" customFormat="1" ht="6.95" customHeight="1" x14ac:dyDescent="0.3">
      <c r="B87" s="37"/>
      <c r="C87" s="59"/>
      <c r="D87" s="59"/>
      <c r="E87" s="59"/>
      <c r="F87" s="59"/>
      <c r="G87" s="59"/>
      <c r="H87" s="59"/>
      <c r="I87" s="167"/>
      <c r="J87" s="59"/>
      <c r="K87" s="59"/>
      <c r="L87" s="57"/>
    </row>
    <row r="88" spans="2:65" s="1" customFormat="1" ht="18" customHeight="1" x14ac:dyDescent="0.3">
      <c r="B88" s="37"/>
      <c r="C88" s="61" t="s">
        <v>24</v>
      </c>
      <c r="D88" s="59"/>
      <c r="E88" s="59"/>
      <c r="F88" s="170" t="str">
        <f>F16</f>
        <v>HRANICE - DRAHOTUŠE</v>
      </c>
      <c r="G88" s="59"/>
      <c r="H88" s="59"/>
      <c r="I88" s="171" t="s">
        <v>26</v>
      </c>
      <c r="J88" s="69" t="str">
        <f>IF(J16="","",J16)</f>
        <v>6.4.2016</v>
      </c>
      <c r="K88" s="59"/>
      <c r="L88" s="57"/>
    </row>
    <row r="89" spans="2:65" s="1" customFormat="1" ht="6.95" customHeight="1" x14ac:dyDescent="0.3">
      <c r="B89" s="37"/>
      <c r="C89" s="59"/>
      <c r="D89" s="59"/>
      <c r="E89" s="59"/>
      <c r="F89" s="59"/>
      <c r="G89" s="59"/>
      <c r="H89" s="59"/>
      <c r="I89" s="167"/>
      <c r="J89" s="59"/>
      <c r="K89" s="59"/>
      <c r="L89" s="57"/>
    </row>
    <row r="90" spans="2:65" s="1" customFormat="1" ht="15" x14ac:dyDescent="0.3">
      <c r="B90" s="37"/>
      <c r="C90" s="61" t="s">
        <v>34</v>
      </c>
      <c r="D90" s="59"/>
      <c r="E90" s="59"/>
      <c r="F90" s="170" t="str">
        <f>E19</f>
        <v>VODOVODY A KANALIZACE PŘEROV a.s.</v>
      </c>
      <c r="G90" s="59"/>
      <c r="H90" s="59"/>
      <c r="I90" s="171" t="s">
        <v>41</v>
      </c>
      <c r="J90" s="170" t="str">
        <f>E25</f>
        <v>JV PROJEKT VH s.r.o., BRNO</v>
      </c>
      <c r="K90" s="59"/>
      <c r="L90" s="57"/>
    </row>
    <row r="91" spans="2:65" s="1" customFormat="1" ht="14.45" customHeight="1" x14ac:dyDescent="0.3">
      <c r="B91" s="37"/>
      <c r="C91" s="61" t="s">
        <v>39</v>
      </c>
      <c r="D91" s="59"/>
      <c r="E91" s="59"/>
      <c r="F91" s="170" t="str">
        <f>IF(E22="","",E22)</f>
        <v/>
      </c>
      <c r="G91" s="59"/>
      <c r="H91" s="59"/>
      <c r="I91" s="167"/>
      <c r="J91" s="59"/>
      <c r="K91" s="59"/>
      <c r="L91" s="57"/>
    </row>
    <row r="92" spans="2:65" s="1" customFormat="1" ht="10.35" customHeight="1" x14ac:dyDescent="0.3">
      <c r="B92" s="37"/>
      <c r="C92" s="59"/>
      <c r="D92" s="59"/>
      <c r="E92" s="59"/>
      <c r="F92" s="59"/>
      <c r="G92" s="59"/>
      <c r="H92" s="59"/>
      <c r="I92" s="167"/>
      <c r="J92" s="59"/>
      <c r="K92" s="59"/>
      <c r="L92" s="57"/>
    </row>
    <row r="93" spans="2:65" s="10" customFormat="1" ht="29.25" customHeight="1" x14ac:dyDescent="0.3">
      <c r="B93" s="172"/>
      <c r="C93" s="173" t="s">
        <v>391</v>
      </c>
      <c r="D93" s="174" t="s">
        <v>64</v>
      </c>
      <c r="E93" s="174" t="s">
        <v>60</v>
      </c>
      <c r="F93" s="174" t="s">
        <v>392</v>
      </c>
      <c r="G93" s="174" t="s">
        <v>393</v>
      </c>
      <c r="H93" s="174" t="s">
        <v>394</v>
      </c>
      <c r="I93" s="175" t="s">
        <v>395</v>
      </c>
      <c r="J93" s="174" t="s">
        <v>333</v>
      </c>
      <c r="K93" s="176" t="s">
        <v>396</v>
      </c>
      <c r="L93" s="177"/>
      <c r="M93" s="77" t="s">
        <v>397</v>
      </c>
      <c r="N93" s="78" t="s">
        <v>49</v>
      </c>
      <c r="O93" s="78" t="s">
        <v>398</v>
      </c>
      <c r="P93" s="78" t="s">
        <v>399</v>
      </c>
      <c r="Q93" s="78" t="s">
        <v>400</v>
      </c>
      <c r="R93" s="78" t="s">
        <v>401</v>
      </c>
      <c r="S93" s="78" t="s">
        <v>402</v>
      </c>
      <c r="T93" s="79" t="s">
        <v>403</v>
      </c>
    </row>
    <row r="94" spans="2:65" s="1" customFormat="1" ht="29.25" customHeight="1" x14ac:dyDescent="0.35">
      <c r="B94" s="37"/>
      <c r="C94" s="83" t="s">
        <v>338</v>
      </c>
      <c r="D94" s="59"/>
      <c r="E94" s="59"/>
      <c r="F94" s="59"/>
      <c r="G94" s="59"/>
      <c r="H94" s="59"/>
      <c r="I94" s="167"/>
      <c r="J94" s="178">
        <f>BK94</f>
        <v>0</v>
      </c>
      <c r="K94" s="59"/>
      <c r="L94" s="57"/>
      <c r="M94" s="80"/>
      <c r="N94" s="81"/>
      <c r="O94" s="81"/>
      <c r="P94" s="179">
        <f>P95+P102+P115+P120+P122+P126</f>
        <v>0</v>
      </c>
      <c r="Q94" s="81"/>
      <c r="R94" s="179">
        <f>R95+R102+R115+R120+R122+R126</f>
        <v>0</v>
      </c>
      <c r="S94" s="81"/>
      <c r="T94" s="180">
        <f>T95+T102+T115+T120+T122+T126</f>
        <v>0</v>
      </c>
      <c r="AT94" s="19" t="s">
        <v>78</v>
      </c>
      <c r="AU94" s="19" t="s">
        <v>339</v>
      </c>
      <c r="BK94" s="181">
        <f>BK95+BK102+BK115+BK120+BK122+BK126</f>
        <v>0</v>
      </c>
    </row>
    <row r="95" spans="2:65" s="11" customFormat="1" ht="37.35" customHeight="1" x14ac:dyDescent="0.35">
      <c r="B95" s="182"/>
      <c r="C95" s="183"/>
      <c r="D95" s="198" t="s">
        <v>78</v>
      </c>
      <c r="E95" s="289" t="s">
        <v>23</v>
      </c>
      <c r="F95" s="289" t="s">
        <v>6816</v>
      </c>
      <c r="G95" s="183"/>
      <c r="H95" s="183"/>
      <c r="I95" s="186"/>
      <c r="J95" s="290">
        <f>BK95</f>
        <v>0</v>
      </c>
      <c r="K95" s="183"/>
      <c r="L95" s="188"/>
      <c r="M95" s="189"/>
      <c r="N95" s="190"/>
      <c r="O95" s="190"/>
      <c r="P95" s="191">
        <f>SUM(P96:P101)</f>
        <v>0</v>
      </c>
      <c r="Q95" s="190"/>
      <c r="R95" s="191">
        <f>SUM(R96:R101)</f>
        <v>0</v>
      </c>
      <c r="S95" s="190"/>
      <c r="T95" s="192">
        <f>SUM(T96:T101)</f>
        <v>0</v>
      </c>
      <c r="AR95" s="193" t="s">
        <v>94</v>
      </c>
      <c r="AT95" s="194" t="s">
        <v>78</v>
      </c>
      <c r="AU95" s="194" t="s">
        <v>79</v>
      </c>
      <c r="AY95" s="193" t="s">
        <v>406</v>
      </c>
      <c r="BK95" s="195">
        <f>SUM(BK96:BK101)</f>
        <v>0</v>
      </c>
    </row>
    <row r="96" spans="2:65" s="1" customFormat="1" ht="22.5" customHeight="1" x14ac:dyDescent="0.3">
      <c r="B96" s="37"/>
      <c r="C96" s="201" t="s">
        <v>23</v>
      </c>
      <c r="D96" s="201" t="s">
        <v>410</v>
      </c>
      <c r="E96" s="202" t="s">
        <v>6817</v>
      </c>
      <c r="F96" s="203" t="s">
        <v>6818</v>
      </c>
      <c r="G96" s="204" t="s">
        <v>596</v>
      </c>
      <c r="H96" s="205">
        <v>61</v>
      </c>
      <c r="I96" s="206"/>
      <c r="J96" s="207">
        <f t="shared" ref="J96:J101" si="0">ROUND(I96*H96,2)</f>
        <v>0</v>
      </c>
      <c r="K96" s="203" t="s">
        <v>36</v>
      </c>
      <c r="L96" s="57"/>
      <c r="M96" s="208" t="s">
        <v>36</v>
      </c>
      <c r="N96" s="209" t="s">
        <v>50</v>
      </c>
      <c r="O96" s="38"/>
      <c r="P96" s="210">
        <f t="shared" ref="P96:P101" si="1">O96*H96</f>
        <v>0</v>
      </c>
      <c r="Q96" s="210">
        <v>0</v>
      </c>
      <c r="R96" s="210">
        <f t="shared" ref="R96:R101" si="2">Q96*H96</f>
        <v>0</v>
      </c>
      <c r="S96" s="210">
        <v>0</v>
      </c>
      <c r="T96" s="211">
        <f t="shared" ref="T96:T101" si="3">S96*H96</f>
        <v>0</v>
      </c>
      <c r="AR96" s="19" t="s">
        <v>723</v>
      </c>
      <c r="AT96" s="19" t="s">
        <v>410</v>
      </c>
      <c r="AU96" s="19" t="s">
        <v>23</v>
      </c>
      <c r="AY96" s="19" t="s">
        <v>406</v>
      </c>
      <c r="BE96" s="212">
        <f t="shared" ref="BE96:BE101" si="4">IF(N96="základní",J96,0)</f>
        <v>0</v>
      </c>
      <c r="BF96" s="212">
        <f t="shared" ref="BF96:BF101" si="5">IF(N96="snížená",J96,0)</f>
        <v>0</v>
      </c>
      <c r="BG96" s="212">
        <f t="shared" ref="BG96:BG101" si="6">IF(N96="zákl. přenesená",J96,0)</f>
        <v>0</v>
      </c>
      <c r="BH96" s="212">
        <f t="shared" ref="BH96:BH101" si="7">IF(N96="sníž. přenesená",J96,0)</f>
        <v>0</v>
      </c>
      <c r="BI96" s="212">
        <f t="shared" ref="BI96:BI101" si="8">IF(N96="nulová",J96,0)</f>
        <v>0</v>
      </c>
      <c r="BJ96" s="19" t="s">
        <v>23</v>
      </c>
      <c r="BK96" s="212">
        <f t="shared" ref="BK96:BK101" si="9">ROUND(I96*H96,2)</f>
        <v>0</v>
      </c>
      <c r="BL96" s="19" t="s">
        <v>723</v>
      </c>
      <c r="BM96" s="19" t="s">
        <v>6819</v>
      </c>
    </row>
    <row r="97" spans="2:65" s="1" customFormat="1" ht="22.5" customHeight="1" x14ac:dyDescent="0.3">
      <c r="B97" s="37"/>
      <c r="C97" s="201" t="s">
        <v>87</v>
      </c>
      <c r="D97" s="201" t="s">
        <v>410</v>
      </c>
      <c r="E97" s="202" t="s">
        <v>6820</v>
      </c>
      <c r="F97" s="203" t="s">
        <v>6821</v>
      </c>
      <c r="G97" s="204" t="s">
        <v>6822</v>
      </c>
      <c r="H97" s="205">
        <v>2000</v>
      </c>
      <c r="I97" s="206"/>
      <c r="J97" s="207">
        <f t="shared" si="0"/>
        <v>0</v>
      </c>
      <c r="K97" s="203" t="s">
        <v>36</v>
      </c>
      <c r="L97" s="57"/>
      <c r="M97" s="208" t="s">
        <v>36</v>
      </c>
      <c r="N97" s="209" t="s">
        <v>50</v>
      </c>
      <c r="O97" s="38"/>
      <c r="P97" s="210">
        <f t="shared" si="1"/>
        <v>0</v>
      </c>
      <c r="Q97" s="210">
        <v>0</v>
      </c>
      <c r="R97" s="210">
        <f t="shared" si="2"/>
        <v>0</v>
      </c>
      <c r="S97" s="210">
        <v>0</v>
      </c>
      <c r="T97" s="211">
        <f t="shared" si="3"/>
        <v>0</v>
      </c>
      <c r="AR97" s="19" t="s">
        <v>723</v>
      </c>
      <c r="AT97" s="19" t="s">
        <v>410</v>
      </c>
      <c r="AU97" s="19" t="s">
        <v>23</v>
      </c>
      <c r="AY97" s="19" t="s">
        <v>406</v>
      </c>
      <c r="BE97" s="212">
        <f t="shared" si="4"/>
        <v>0</v>
      </c>
      <c r="BF97" s="212">
        <f t="shared" si="5"/>
        <v>0</v>
      </c>
      <c r="BG97" s="212">
        <f t="shared" si="6"/>
        <v>0</v>
      </c>
      <c r="BH97" s="212">
        <f t="shared" si="7"/>
        <v>0</v>
      </c>
      <c r="BI97" s="212">
        <f t="shared" si="8"/>
        <v>0</v>
      </c>
      <c r="BJ97" s="19" t="s">
        <v>23</v>
      </c>
      <c r="BK97" s="212">
        <f t="shared" si="9"/>
        <v>0</v>
      </c>
      <c r="BL97" s="19" t="s">
        <v>723</v>
      </c>
      <c r="BM97" s="19" t="s">
        <v>6823</v>
      </c>
    </row>
    <row r="98" spans="2:65" s="1" customFormat="1" ht="22.5" customHeight="1" x14ac:dyDescent="0.3">
      <c r="B98" s="37"/>
      <c r="C98" s="201" t="s">
        <v>94</v>
      </c>
      <c r="D98" s="201" t="s">
        <v>410</v>
      </c>
      <c r="E98" s="202" t="s">
        <v>6824</v>
      </c>
      <c r="F98" s="203" t="s">
        <v>6821</v>
      </c>
      <c r="G98" s="204" t="s">
        <v>4956</v>
      </c>
      <c r="H98" s="205">
        <v>3</v>
      </c>
      <c r="I98" s="206"/>
      <c r="J98" s="207">
        <f t="shared" si="0"/>
        <v>0</v>
      </c>
      <c r="K98" s="203" t="s">
        <v>36</v>
      </c>
      <c r="L98" s="57"/>
      <c r="M98" s="208" t="s">
        <v>36</v>
      </c>
      <c r="N98" s="209" t="s">
        <v>50</v>
      </c>
      <c r="O98" s="38"/>
      <c r="P98" s="210">
        <f t="shared" si="1"/>
        <v>0</v>
      </c>
      <c r="Q98" s="210">
        <v>0</v>
      </c>
      <c r="R98" s="210">
        <f t="shared" si="2"/>
        <v>0</v>
      </c>
      <c r="S98" s="210">
        <v>0</v>
      </c>
      <c r="T98" s="211">
        <f t="shared" si="3"/>
        <v>0</v>
      </c>
      <c r="AR98" s="19" t="s">
        <v>723</v>
      </c>
      <c r="AT98" s="19" t="s">
        <v>410</v>
      </c>
      <c r="AU98" s="19" t="s">
        <v>23</v>
      </c>
      <c r="AY98" s="19" t="s">
        <v>406</v>
      </c>
      <c r="BE98" s="212">
        <f t="shared" si="4"/>
        <v>0</v>
      </c>
      <c r="BF98" s="212">
        <f t="shared" si="5"/>
        <v>0</v>
      </c>
      <c r="BG98" s="212">
        <f t="shared" si="6"/>
        <v>0</v>
      </c>
      <c r="BH98" s="212">
        <f t="shared" si="7"/>
        <v>0</v>
      </c>
      <c r="BI98" s="212">
        <f t="shared" si="8"/>
        <v>0</v>
      </c>
      <c r="BJ98" s="19" t="s">
        <v>23</v>
      </c>
      <c r="BK98" s="212">
        <f t="shared" si="9"/>
        <v>0</v>
      </c>
      <c r="BL98" s="19" t="s">
        <v>723</v>
      </c>
      <c r="BM98" s="19" t="s">
        <v>6825</v>
      </c>
    </row>
    <row r="99" spans="2:65" s="1" customFormat="1" ht="22.5" customHeight="1" x14ac:dyDescent="0.3">
      <c r="B99" s="37"/>
      <c r="C99" s="201" t="s">
        <v>415</v>
      </c>
      <c r="D99" s="201" t="s">
        <v>410</v>
      </c>
      <c r="E99" s="202" t="s">
        <v>6826</v>
      </c>
      <c r="F99" s="203" t="s">
        <v>6827</v>
      </c>
      <c r="G99" s="204" t="s">
        <v>596</v>
      </c>
      <c r="H99" s="205">
        <v>61</v>
      </c>
      <c r="I99" s="206"/>
      <c r="J99" s="207">
        <f t="shared" si="0"/>
        <v>0</v>
      </c>
      <c r="K99" s="203" t="s">
        <v>36</v>
      </c>
      <c r="L99" s="57"/>
      <c r="M99" s="208" t="s">
        <v>36</v>
      </c>
      <c r="N99" s="209" t="s">
        <v>50</v>
      </c>
      <c r="O99" s="38"/>
      <c r="P99" s="210">
        <f t="shared" si="1"/>
        <v>0</v>
      </c>
      <c r="Q99" s="210">
        <v>0</v>
      </c>
      <c r="R99" s="210">
        <f t="shared" si="2"/>
        <v>0</v>
      </c>
      <c r="S99" s="210">
        <v>0</v>
      </c>
      <c r="T99" s="211">
        <f t="shared" si="3"/>
        <v>0</v>
      </c>
      <c r="AR99" s="19" t="s">
        <v>723</v>
      </c>
      <c r="AT99" s="19" t="s">
        <v>410</v>
      </c>
      <c r="AU99" s="19" t="s">
        <v>23</v>
      </c>
      <c r="AY99" s="19" t="s">
        <v>406</v>
      </c>
      <c r="BE99" s="212">
        <f t="shared" si="4"/>
        <v>0</v>
      </c>
      <c r="BF99" s="212">
        <f t="shared" si="5"/>
        <v>0</v>
      </c>
      <c r="BG99" s="212">
        <f t="shared" si="6"/>
        <v>0</v>
      </c>
      <c r="BH99" s="212">
        <f t="shared" si="7"/>
        <v>0</v>
      </c>
      <c r="BI99" s="212">
        <f t="shared" si="8"/>
        <v>0</v>
      </c>
      <c r="BJ99" s="19" t="s">
        <v>23</v>
      </c>
      <c r="BK99" s="212">
        <f t="shared" si="9"/>
        <v>0</v>
      </c>
      <c r="BL99" s="19" t="s">
        <v>723</v>
      </c>
      <c r="BM99" s="19" t="s">
        <v>6828</v>
      </c>
    </row>
    <row r="100" spans="2:65" s="1" customFormat="1" ht="22.5" customHeight="1" x14ac:dyDescent="0.3">
      <c r="B100" s="37"/>
      <c r="C100" s="201" t="s">
        <v>440</v>
      </c>
      <c r="D100" s="201" t="s">
        <v>410</v>
      </c>
      <c r="E100" s="202" t="s">
        <v>6829</v>
      </c>
      <c r="F100" s="203" t="s">
        <v>6830</v>
      </c>
      <c r="G100" s="204" t="s">
        <v>596</v>
      </c>
      <c r="H100" s="205">
        <v>112</v>
      </c>
      <c r="I100" s="206"/>
      <c r="J100" s="207">
        <f t="shared" si="0"/>
        <v>0</v>
      </c>
      <c r="K100" s="203" t="s">
        <v>36</v>
      </c>
      <c r="L100" s="57"/>
      <c r="M100" s="208" t="s">
        <v>36</v>
      </c>
      <c r="N100" s="209" t="s">
        <v>50</v>
      </c>
      <c r="O100" s="38"/>
      <c r="P100" s="210">
        <f t="shared" si="1"/>
        <v>0</v>
      </c>
      <c r="Q100" s="210">
        <v>0</v>
      </c>
      <c r="R100" s="210">
        <f t="shared" si="2"/>
        <v>0</v>
      </c>
      <c r="S100" s="210">
        <v>0</v>
      </c>
      <c r="T100" s="211">
        <f t="shared" si="3"/>
        <v>0</v>
      </c>
      <c r="AR100" s="19" t="s">
        <v>723</v>
      </c>
      <c r="AT100" s="19" t="s">
        <v>410</v>
      </c>
      <c r="AU100" s="19" t="s">
        <v>23</v>
      </c>
      <c r="AY100" s="19" t="s">
        <v>406</v>
      </c>
      <c r="BE100" s="212">
        <f t="shared" si="4"/>
        <v>0</v>
      </c>
      <c r="BF100" s="212">
        <f t="shared" si="5"/>
        <v>0</v>
      </c>
      <c r="BG100" s="212">
        <f t="shared" si="6"/>
        <v>0</v>
      </c>
      <c r="BH100" s="212">
        <f t="shared" si="7"/>
        <v>0</v>
      </c>
      <c r="BI100" s="212">
        <f t="shared" si="8"/>
        <v>0</v>
      </c>
      <c r="BJ100" s="19" t="s">
        <v>23</v>
      </c>
      <c r="BK100" s="212">
        <f t="shared" si="9"/>
        <v>0</v>
      </c>
      <c r="BL100" s="19" t="s">
        <v>723</v>
      </c>
      <c r="BM100" s="19" t="s">
        <v>6831</v>
      </c>
    </row>
    <row r="101" spans="2:65" s="1" customFormat="1" ht="22.5" customHeight="1" x14ac:dyDescent="0.3">
      <c r="B101" s="37"/>
      <c r="C101" s="201" t="s">
        <v>446</v>
      </c>
      <c r="D101" s="201" t="s">
        <v>410</v>
      </c>
      <c r="E101" s="202" t="s">
        <v>6832</v>
      </c>
      <c r="F101" s="203" t="s">
        <v>6833</v>
      </c>
      <c r="G101" s="204" t="s">
        <v>4956</v>
      </c>
      <c r="H101" s="205">
        <v>3</v>
      </c>
      <c r="I101" s="206"/>
      <c r="J101" s="207">
        <f t="shared" si="0"/>
        <v>0</v>
      </c>
      <c r="K101" s="203" t="s">
        <v>36</v>
      </c>
      <c r="L101" s="57"/>
      <c r="M101" s="208" t="s">
        <v>36</v>
      </c>
      <c r="N101" s="209" t="s">
        <v>50</v>
      </c>
      <c r="O101" s="38"/>
      <c r="P101" s="210">
        <f t="shared" si="1"/>
        <v>0</v>
      </c>
      <c r="Q101" s="210">
        <v>0</v>
      </c>
      <c r="R101" s="210">
        <f t="shared" si="2"/>
        <v>0</v>
      </c>
      <c r="S101" s="210">
        <v>0</v>
      </c>
      <c r="T101" s="211">
        <f t="shared" si="3"/>
        <v>0</v>
      </c>
      <c r="AR101" s="19" t="s">
        <v>723</v>
      </c>
      <c r="AT101" s="19" t="s">
        <v>410</v>
      </c>
      <c r="AU101" s="19" t="s">
        <v>23</v>
      </c>
      <c r="AY101" s="19" t="s">
        <v>406</v>
      </c>
      <c r="BE101" s="212">
        <f t="shared" si="4"/>
        <v>0</v>
      </c>
      <c r="BF101" s="212">
        <f t="shared" si="5"/>
        <v>0</v>
      </c>
      <c r="BG101" s="212">
        <f t="shared" si="6"/>
        <v>0</v>
      </c>
      <c r="BH101" s="212">
        <f t="shared" si="7"/>
        <v>0</v>
      </c>
      <c r="BI101" s="212">
        <f t="shared" si="8"/>
        <v>0</v>
      </c>
      <c r="BJ101" s="19" t="s">
        <v>23</v>
      </c>
      <c r="BK101" s="212">
        <f t="shared" si="9"/>
        <v>0</v>
      </c>
      <c r="BL101" s="19" t="s">
        <v>723</v>
      </c>
      <c r="BM101" s="19" t="s">
        <v>6834</v>
      </c>
    </row>
    <row r="102" spans="2:65" s="11" customFormat="1" ht="37.35" customHeight="1" x14ac:dyDescent="0.35">
      <c r="B102" s="182"/>
      <c r="C102" s="183"/>
      <c r="D102" s="198" t="s">
        <v>78</v>
      </c>
      <c r="E102" s="289" t="s">
        <v>87</v>
      </c>
      <c r="F102" s="289" t="s">
        <v>6835</v>
      </c>
      <c r="G102" s="183"/>
      <c r="H102" s="183"/>
      <c r="I102" s="186"/>
      <c r="J102" s="290">
        <f>BK102</f>
        <v>0</v>
      </c>
      <c r="K102" s="183"/>
      <c r="L102" s="188"/>
      <c r="M102" s="189"/>
      <c r="N102" s="190"/>
      <c r="O102" s="190"/>
      <c r="P102" s="191">
        <f>SUM(P103:P114)</f>
        <v>0</v>
      </c>
      <c r="Q102" s="190"/>
      <c r="R102" s="191">
        <f>SUM(R103:R114)</f>
        <v>0</v>
      </c>
      <c r="S102" s="190"/>
      <c r="T102" s="192">
        <f>SUM(T103:T114)</f>
        <v>0</v>
      </c>
      <c r="AR102" s="193" t="s">
        <v>94</v>
      </c>
      <c r="AT102" s="194" t="s">
        <v>78</v>
      </c>
      <c r="AU102" s="194" t="s">
        <v>79</v>
      </c>
      <c r="AY102" s="193" t="s">
        <v>406</v>
      </c>
      <c r="BK102" s="195">
        <f>SUM(BK103:BK114)</f>
        <v>0</v>
      </c>
    </row>
    <row r="103" spans="2:65" s="1" customFormat="1" ht="22.5" customHeight="1" x14ac:dyDescent="0.3">
      <c r="B103" s="37"/>
      <c r="C103" s="201" t="s">
        <v>452</v>
      </c>
      <c r="D103" s="201" t="s">
        <v>410</v>
      </c>
      <c r="E103" s="202" t="s">
        <v>6836</v>
      </c>
      <c r="F103" s="203" t="s">
        <v>6837</v>
      </c>
      <c r="G103" s="204" t="s">
        <v>4956</v>
      </c>
      <c r="H103" s="205">
        <v>2</v>
      </c>
      <c r="I103" s="206"/>
      <c r="J103" s="207">
        <f t="shared" ref="J103:J114" si="10">ROUND(I103*H103,2)</f>
        <v>0</v>
      </c>
      <c r="K103" s="203" t="s">
        <v>36</v>
      </c>
      <c r="L103" s="57"/>
      <c r="M103" s="208" t="s">
        <v>36</v>
      </c>
      <c r="N103" s="209" t="s">
        <v>50</v>
      </c>
      <c r="O103" s="38"/>
      <c r="P103" s="210">
        <f t="shared" ref="P103:P114" si="11">O103*H103</f>
        <v>0</v>
      </c>
      <c r="Q103" s="210">
        <v>0</v>
      </c>
      <c r="R103" s="210">
        <f t="shared" ref="R103:R114" si="12">Q103*H103</f>
        <v>0</v>
      </c>
      <c r="S103" s="210">
        <v>0</v>
      </c>
      <c r="T103" s="211">
        <f t="shared" ref="T103:T114" si="13">S103*H103</f>
        <v>0</v>
      </c>
      <c r="AR103" s="19" t="s">
        <v>723</v>
      </c>
      <c r="AT103" s="19" t="s">
        <v>410</v>
      </c>
      <c r="AU103" s="19" t="s">
        <v>23</v>
      </c>
      <c r="AY103" s="19" t="s">
        <v>406</v>
      </c>
      <c r="BE103" s="212">
        <f t="shared" ref="BE103:BE114" si="14">IF(N103="základní",J103,0)</f>
        <v>0</v>
      </c>
      <c r="BF103" s="212">
        <f t="shared" ref="BF103:BF114" si="15">IF(N103="snížená",J103,0)</f>
        <v>0</v>
      </c>
      <c r="BG103" s="212">
        <f t="shared" ref="BG103:BG114" si="16">IF(N103="zákl. přenesená",J103,0)</f>
        <v>0</v>
      </c>
      <c r="BH103" s="212">
        <f t="shared" ref="BH103:BH114" si="17">IF(N103="sníž. přenesená",J103,0)</f>
        <v>0</v>
      </c>
      <c r="BI103" s="212">
        <f t="shared" ref="BI103:BI114" si="18">IF(N103="nulová",J103,0)</f>
        <v>0</v>
      </c>
      <c r="BJ103" s="19" t="s">
        <v>23</v>
      </c>
      <c r="BK103" s="212">
        <f t="shared" ref="BK103:BK114" si="19">ROUND(I103*H103,2)</f>
        <v>0</v>
      </c>
      <c r="BL103" s="19" t="s">
        <v>723</v>
      </c>
      <c r="BM103" s="19" t="s">
        <v>6838</v>
      </c>
    </row>
    <row r="104" spans="2:65" s="1" customFormat="1" ht="22.5" customHeight="1" x14ac:dyDescent="0.3">
      <c r="B104" s="37"/>
      <c r="C104" s="201" t="s">
        <v>457</v>
      </c>
      <c r="D104" s="201" t="s">
        <v>410</v>
      </c>
      <c r="E104" s="202" t="s">
        <v>6839</v>
      </c>
      <c r="F104" s="203" t="s">
        <v>6840</v>
      </c>
      <c r="G104" s="204" t="s">
        <v>596</v>
      </c>
      <c r="H104" s="205">
        <v>839</v>
      </c>
      <c r="I104" s="206"/>
      <c r="J104" s="207">
        <f t="shared" si="10"/>
        <v>0</v>
      </c>
      <c r="K104" s="203" t="s">
        <v>36</v>
      </c>
      <c r="L104" s="57"/>
      <c r="M104" s="208" t="s">
        <v>36</v>
      </c>
      <c r="N104" s="209" t="s">
        <v>50</v>
      </c>
      <c r="O104" s="38"/>
      <c r="P104" s="210">
        <f t="shared" si="11"/>
        <v>0</v>
      </c>
      <c r="Q104" s="210">
        <v>0</v>
      </c>
      <c r="R104" s="210">
        <f t="shared" si="12"/>
        <v>0</v>
      </c>
      <c r="S104" s="210">
        <v>0</v>
      </c>
      <c r="T104" s="211">
        <f t="shared" si="13"/>
        <v>0</v>
      </c>
      <c r="AR104" s="19" t="s">
        <v>723</v>
      </c>
      <c r="AT104" s="19" t="s">
        <v>410</v>
      </c>
      <c r="AU104" s="19" t="s">
        <v>23</v>
      </c>
      <c r="AY104" s="19" t="s">
        <v>406</v>
      </c>
      <c r="BE104" s="212">
        <f t="shared" si="14"/>
        <v>0</v>
      </c>
      <c r="BF104" s="212">
        <f t="shared" si="15"/>
        <v>0</v>
      </c>
      <c r="BG104" s="212">
        <f t="shared" si="16"/>
        <v>0</v>
      </c>
      <c r="BH104" s="212">
        <f t="shared" si="17"/>
        <v>0</v>
      </c>
      <c r="BI104" s="212">
        <f t="shared" si="18"/>
        <v>0</v>
      </c>
      <c r="BJ104" s="19" t="s">
        <v>23</v>
      </c>
      <c r="BK104" s="212">
        <f t="shared" si="19"/>
        <v>0</v>
      </c>
      <c r="BL104" s="19" t="s">
        <v>723</v>
      </c>
      <c r="BM104" s="19" t="s">
        <v>6841</v>
      </c>
    </row>
    <row r="105" spans="2:65" s="1" customFormat="1" ht="22.5" customHeight="1" x14ac:dyDescent="0.3">
      <c r="B105" s="37"/>
      <c r="C105" s="201" t="s">
        <v>463</v>
      </c>
      <c r="D105" s="201" t="s">
        <v>410</v>
      </c>
      <c r="E105" s="202" t="s">
        <v>6842</v>
      </c>
      <c r="F105" s="203" t="s">
        <v>6843</v>
      </c>
      <c r="G105" s="204" t="s">
        <v>4956</v>
      </c>
      <c r="H105" s="205">
        <v>192</v>
      </c>
      <c r="I105" s="206"/>
      <c r="J105" s="207">
        <f t="shared" si="10"/>
        <v>0</v>
      </c>
      <c r="K105" s="203" t="s">
        <v>36</v>
      </c>
      <c r="L105" s="57"/>
      <c r="M105" s="208" t="s">
        <v>36</v>
      </c>
      <c r="N105" s="209" t="s">
        <v>50</v>
      </c>
      <c r="O105" s="38"/>
      <c r="P105" s="210">
        <f t="shared" si="11"/>
        <v>0</v>
      </c>
      <c r="Q105" s="210">
        <v>0</v>
      </c>
      <c r="R105" s="210">
        <f t="shared" si="12"/>
        <v>0</v>
      </c>
      <c r="S105" s="210">
        <v>0</v>
      </c>
      <c r="T105" s="211">
        <f t="shared" si="13"/>
        <v>0</v>
      </c>
      <c r="AR105" s="19" t="s">
        <v>723</v>
      </c>
      <c r="AT105" s="19" t="s">
        <v>410</v>
      </c>
      <c r="AU105" s="19" t="s">
        <v>23</v>
      </c>
      <c r="AY105" s="19" t="s">
        <v>406</v>
      </c>
      <c r="BE105" s="212">
        <f t="shared" si="14"/>
        <v>0</v>
      </c>
      <c r="BF105" s="212">
        <f t="shared" si="15"/>
        <v>0</v>
      </c>
      <c r="BG105" s="212">
        <f t="shared" si="16"/>
        <v>0</v>
      </c>
      <c r="BH105" s="212">
        <f t="shared" si="17"/>
        <v>0</v>
      </c>
      <c r="BI105" s="212">
        <f t="shared" si="18"/>
        <v>0</v>
      </c>
      <c r="BJ105" s="19" t="s">
        <v>23</v>
      </c>
      <c r="BK105" s="212">
        <f t="shared" si="19"/>
        <v>0</v>
      </c>
      <c r="BL105" s="19" t="s">
        <v>723</v>
      </c>
      <c r="BM105" s="19" t="s">
        <v>6844</v>
      </c>
    </row>
    <row r="106" spans="2:65" s="1" customFormat="1" ht="22.5" customHeight="1" x14ac:dyDescent="0.3">
      <c r="B106" s="37"/>
      <c r="C106" s="201" t="s">
        <v>28</v>
      </c>
      <c r="D106" s="201" t="s">
        <v>410</v>
      </c>
      <c r="E106" s="202" t="s">
        <v>6845</v>
      </c>
      <c r="F106" s="203" t="s">
        <v>6846</v>
      </c>
      <c r="G106" s="204" t="s">
        <v>4956</v>
      </c>
      <c r="H106" s="205">
        <v>192</v>
      </c>
      <c r="I106" s="206"/>
      <c r="J106" s="207">
        <f t="shared" si="10"/>
        <v>0</v>
      </c>
      <c r="K106" s="203" t="s">
        <v>36</v>
      </c>
      <c r="L106" s="57"/>
      <c r="M106" s="208" t="s">
        <v>36</v>
      </c>
      <c r="N106" s="209" t="s">
        <v>50</v>
      </c>
      <c r="O106" s="38"/>
      <c r="P106" s="210">
        <f t="shared" si="11"/>
        <v>0</v>
      </c>
      <c r="Q106" s="210">
        <v>0</v>
      </c>
      <c r="R106" s="210">
        <f t="shared" si="12"/>
        <v>0</v>
      </c>
      <c r="S106" s="210">
        <v>0</v>
      </c>
      <c r="T106" s="211">
        <f t="shared" si="13"/>
        <v>0</v>
      </c>
      <c r="AR106" s="19" t="s">
        <v>723</v>
      </c>
      <c r="AT106" s="19" t="s">
        <v>410</v>
      </c>
      <c r="AU106" s="19" t="s">
        <v>23</v>
      </c>
      <c r="AY106" s="19" t="s">
        <v>406</v>
      </c>
      <c r="BE106" s="212">
        <f t="shared" si="14"/>
        <v>0</v>
      </c>
      <c r="BF106" s="212">
        <f t="shared" si="15"/>
        <v>0</v>
      </c>
      <c r="BG106" s="212">
        <f t="shared" si="16"/>
        <v>0</v>
      </c>
      <c r="BH106" s="212">
        <f t="shared" si="17"/>
        <v>0</v>
      </c>
      <c r="BI106" s="212">
        <f t="shared" si="18"/>
        <v>0</v>
      </c>
      <c r="BJ106" s="19" t="s">
        <v>23</v>
      </c>
      <c r="BK106" s="212">
        <f t="shared" si="19"/>
        <v>0</v>
      </c>
      <c r="BL106" s="19" t="s">
        <v>723</v>
      </c>
      <c r="BM106" s="19" t="s">
        <v>6847</v>
      </c>
    </row>
    <row r="107" spans="2:65" s="1" customFormat="1" ht="22.5" customHeight="1" x14ac:dyDescent="0.3">
      <c r="B107" s="37"/>
      <c r="C107" s="201" t="s">
        <v>408</v>
      </c>
      <c r="D107" s="201" t="s">
        <v>410</v>
      </c>
      <c r="E107" s="202" t="s">
        <v>6848</v>
      </c>
      <c r="F107" s="203" t="s">
        <v>6849</v>
      </c>
      <c r="G107" s="204" t="s">
        <v>4956</v>
      </c>
      <c r="H107" s="205">
        <v>2</v>
      </c>
      <c r="I107" s="206"/>
      <c r="J107" s="207">
        <f t="shared" si="10"/>
        <v>0</v>
      </c>
      <c r="K107" s="203" t="s">
        <v>36</v>
      </c>
      <c r="L107" s="57"/>
      <c r="M107" s="208" t="s">
        <v>36</v>
      </c>
      <c r="N107" s="209" t="s">
        <v>50</v>
      </c>
      <c r="O107" s="38"/>
      <c r="P107" s="210">
        <f t="shared" si="11"/>
        <v>0</v>
      </c>
      <c r="Q107" s="210">
        <v>0</v>
      </c>
      <c r="R107" s="210">
        <f t="shared" si="12"/>
        <v>0</v>
      </c>
      <c r="S107" s="210">
        <v>0</v>
      </c>
      <c r="T107" s="211">
        <f t="shared" si="13"/>
        <v>0</v>
      </c>
      <c r="AR107" s="19" t="s">
        <v>723</v>
      </c>
      <c r="AT107" s="19" t="s">
        <v>410</v>
      </c>
      <c r="AU107" s="19" t="s">
        <v>23</v>
      </c>
      <c r="AY107" s="19" t="s">
        <v>406</v>
      </c>
      <c r="BE107" s="212">
        <f t="shared" si="14"/>
        <v>0</v>
      </c>
      <c r="BF107" s="212">
        <f t="shared" si="15"/>
        <v>0</v>
      </c>
      <c r="BG107" s="212">
        <f t="shared" si="16"/>
        <v>0</v>
      </c>
      <c r="BH107" s="212">
        <f t="shared" si="17"/>
        <v>0</v>
      </c>
      <c r="BI107" s="212">
        <f t="shared" si="18"/>
        <v>0</v>
      </c>
      <c r="BJ107" s="19" t="s">
        <v>23</v>
      </c>
      <c r="BK107" s="212">
        <f t="shared" si="19"/>
        <v>0</v>
      </c>
      <c r="BL107" s="19" t="s">
        <v>723</v>
      </c>
      <c r="BM107" s="19" t="s">
        <v>6850</v>
      </c>
    </row>
    <row r="108" spans="2:65" s="1" customFormat="1" ht="22.5" customHeight="1" x14ac:dyDescent="0.3">
      <c r="B108" s="37"/>
      <c r="C108" s="201" t="s">
        <v>476</v>
      </c>
      <c r="D108" s="201" t="s">
        <v>410</v>
      </c>
      <c r="E108" s="202" t="s">
        <v>6851</v>
      </c>
      <c r="F108" s="203" t="s">
        <v>6852</v>
      </c>
      <c r="G108" s="204" t="s">
        <v>4956</v>
      </c>
      <c r="H108" s="205">
        <v>8</v>
      </c>
      <c r="I108" s="206"/>
      <c r="J108" s="207">
        <f t="shared" si="10"/>
        <v>0</v>
      </c>
      <c r="K108" s="203" t="s">
        <v>36</v>
      </c>
      <c r="L108" s="57"/>
      <c r="M108" s="208" t="s">
        <v>36</v>
      </c>
      <c r="N108" s="209" t="s">
        <v>50</v>
      </c>
      <c r="O108" s="38"/>
      <c r="P108" s="210">
        <f t="shared" si="11"/>
        <v>0</v>
      </c>
      <c r="Q108" s="210">
        <v>0</v>
      </c>
      <c r="R108" s="210">
        <f t="shared" si="12"/>
        <v>0</v>
      </c>
      <c r="S108" s="210">
        <v>0</v>
      </c>
      <c r="T108" s="211">
        <f t="shared" si="13"/>
        <v>0</v>
      </c>
      <c r="AR108" s="19" t="s">
        <v>723</v>
      </c>
      <c r="AT108" s="19" t="s">
        <v>410</v>
      </c>
      <c r="AU108" s="19" t="s">
        <v>23</v>
      </c>
      <c r="AY108" s="19" t="s">
        <v>406</v>
      </c>
      <c r="BE108" s="212">
        <f t="shared" si="14"/>
        <v>0</v>
      </c>
      <c r="BF108" s="212">
        <f t="shared" si="15"/>
        <v>0</v>
      </c>
      <c r="BG108" s="212">
        <f t="shared" si="16"/>
        <v>0</v>
      </c>
      <c r="BH108" s="212">
        <f t="shared" si="17"/>
        <v>0</v>
      </c>
      <c r="BI108" s="212">
        <f t="shared" si="18"/>
        <v>0</v>
      </c>
      <c r="BJ108" s="19" t="s">
        <v>23</v>
      </c>
      <c r="BK108" s="212">
        <f t="shared" si="19"/>
        <v>0</v>
      </c>
      <c r="BL108" s="19" t="s">
        <v>723</v>
      </c>
      <c r="BM108" s="19" t="s">
        <v>6853</v>
      </c>
    </row>
    <row r="109" spans="2:65" s="1" customFormat="1" ht="22.5" customHeight="1" x14ac:dyDescent="0.3">
      <c r="B109" s="37"/>
      <c r="C109" s="201" t="s">
        <v>314</v>
      </c>
      <c r="D109" s="201" t="s">
        <v>410</v>
      </c>
      <c r="E109" s="202" t="s">
        <v>6854</v>
      </c>
      <c r="F109" s="203" t="s">
        <v>6855</v>
      </c>
      <c r="G109" s="204" t="s">
        <v>596</v>
      </c>
      <c r="H109" s="205">
        <v>130</v>
      </c>
      <c r="I109" s="206"/>
      <c r="J109" s="207">
        <f t="shared" si="10"/>
        <v>0</v>
      </c>
      <c r="K109" s="203" t="s">
        <v>36</v>
      </c>
      <c r="L109" s="57"/>
      <c r="M109" s="208" t="s">
        <v>36</v>
      </c>
      <c r="N109" s="209" t="s">
        <v>50</v>
      </c>
      <c r="O109" s="38"/>
      <c r="P109" s="210">
        <f t="shared" si="11"/>
        <v>0</v>
      </c>
      <c r="Q109" s="210">
        <v>0</v>
      </c>
      <c r="R109" s="210">
        <f t="shared" si="12"/>
        <v>0</v>
      </c>
      <c r="S109" s="210">
        <v>0</v>
      </c>
      <c r="T109" s="211">
        <f t="shared" si="13"/>
        <v>0</v>
      </c>
      <c r="AR109" s="19" t="s">
        <v>723</v>
      </c>
      <c r="AT109" s="19" t="s">
        <v>410</v>
      </c>
      <c r="AU109" s="19" t="s">
        <v>23</v>
      </c>
      <c r="AY109" s="19" t="s">
        <v>406</v>
      </c>
      <c r="BE109" s="212">
        <f t="shared" si="14"/>
        <v>0</v>
      </c>
      <c r="BF109" s="212">
        <f t="shared" si="15"/>
        <v>0</v>
      </c>
      <c r="BG109" s="212">
        <f t="shared" si="16"/>
        <v>0</v>
      </c>
      <c r="BH109" s="212">
        <f t="shared" si="17"/>
        <v>0</v>
      </c>
      <c r="BI109" s="212">
        <f t="shared" si="18"/>
        <v>0</v>
      </c>
      <c r="BJ109" s="19" t="s">
        <v>23</v>
      </c>
      <c r="BK109" s="212">
        <f t="shared" si="19"/>
        <v>0</v>
      </c>
      <c r="BL109" s="19" t="s">
        <v>723</v>
      </c>
      <c r="BM109" s="19" t="s">
        <v>6856</v>
      </c>
    </row>
    <row r="110" spans="2:65" s="1" customFormat="1" ht="22.5" customHeight="1" x14ac:dyDescent="0.3">
      <c r="B110" s="37"/>
      <c r="C110" s="201" t="s">
        <v>484</v>
      </c>
      <c r="D110" s="201" t="s">
        <v>410</v>
      </c>
      <c r="E110" s="202" t="s">
        <v>6857</v>
      </c>
      <c r="F110" s="203" t="s">
        <v>6858</v>
      </c>
      <c r="G110" s="204" t="s">
        <v>4956</v>
      </c>
      <c r="H110" s="205">
        <v>240</v>
      </c>
      <c r="I110" s="206"/>
      <c r="J110" s="207">
        <f t="shared" si="10"/>
        <v>0</v>
      </c>
      <c r="K110" s="203" t="s">
        <v>36</v>
      </c>
      <c r="L110" s="57"/>
      <c r="M110" s="208" t="s">
        <v>36</v>
      </c>
      <c r="N110" s="209" t="s">
        <v>50</v>
      </c>
      <c r="O110" s="38"/>
      <c r="P110" s="210">
        <f t="shared" si="11"/>
        <v>0</v>
      </c>
      <c r="Q110" s="210">
        <v>0</v>
      </c>
      <c r="R110" s="210">
        <f t="shared" si="12"/>
        <v>0</v>
      </c>
      <c r="S110" s="210">
        <v>0</v>
      </c>
      <c r="T110" s="211">
        <f t="shared" si="13"/>
        <v>0</v>
      </c>
      <c r="AR110" s="19" t="s">
        <v>723</v>
      </c>
      <c r="AT110" s="19" t="s">
        <v>410</v>
      </c>
      <c r="AU110" s="19" t="s">
        <v>23</v>
      </c>
      <c r="AY110" s="19" t="s">
        <v>406</v>
      </c>
      <c r="BE110" s="212">
        <f t="shared" si="14"/>
        <v>0</v>
      </c>
      <c r="BF110" s="212">
        <f t="shared" si="15"/>
        <v>0</v>
      </c>
      <c r="BG110" s="212">
        <f t="shared" si="16"/>
        <v>0</v>
      </c>
      <c r="BH110" s="212">
        <f t="shared" si="17"/>
        <v>0</v>
      </c>
      <c r="BI110" s="212">
        <f t="shared" si="18"/>
        <v>0</v>
      </c>
      <c r="BJ110" s="19" t="s">
        <v>23</v>
      </c>
      <c r="BK110" s="212">
        <f t="shared" si="19"/>
        <v>0</v>
      </c>
      <c r="BL110" s="19" t="s">
        <v>723</v>
      </c>
      <c r="BM110" s="19" t="s">
        <v>6859</v>
      </c>
    </row>
    <row r="111" spans="2:65" s="1" customFormat="1" ht="22.5" customHeight="1" x14ac:dyDescent="0.3">
      <c r="B111" s="37"/>
      <c r="C111" s="201" t="s">
        <v>8</v>
      </c>
      <c r="D111" s="201" t="s">
        <v>410</v>
      </c>
      <c r="E111" s="202" t="s">
        <v>6860</v>
      </c>
      <c r="F111" s="203" t="s">
        <v>6861</v>
      </c>
      <c r="G111" s="204" t="s">
        <v>596</v>
      </c>
      <c r="H111" s="205">
        <v>416</v>
      </c>
      <c r="I111" s="206"/>
      <c r="J111" s="207">
        <f t="shared" si="10"/>
        <v>0</v>
      </c>
      <c r="K111" s="203" t="s">
        <v>36</v>
      </c>
      <c r="L111" s="57"/>
      <c r="M111" s="208" t="s">
        <v>36</v>
      </c>
      <c r="N111" s="209" t="s">
        <v>50</v>
      </c>
      <c r="O111" s="38"/>
      <c r="P111" s="210">
        <f t="shared" si="11"/>
        <v>0</v>
      </c>
      <c r="Q111" s="210">
        <v>0</v>
      </c>
      <c r="R111" s="210">
        <f t="shared" si="12"/>
        <v>0</v>
      </c>
      <c r="S111" s="210">
        <v>0</v>
      </c>
      <c r="T111" s="211">
        <f t="shared" si="13"/>
        <v>0</v>
      </c>
      <c r="AR111" s="19" t="s">
        <v>723</v>
      </c>
      <c r="AT111" s="19" t="s">
        <v>410</v>
      </c>
      <c r="AU111" s="19" t="s">
        <v>23</v>
      </c>
      <c r="AY111" s="19" t="s">
        <v>406</v>
      </c>
      <c r="BE111" s="212">
        <f t="shared" si="14"/>
        <v>0</v>
      </c>
      <c r="BF111" s="212">
        <f t="shared" si="15"/>
        <v>0</v>
      </c>
      <c r="BG111" s="212">
        <f t="shared" si="16"/>
        <v>0</v>
      </c>
      <c r="BH111" s="212">
        <f t="shared" si="17"/>
        <v>0</v>
      </c>
      <c r="BI111" s="212">
        <f t="shared" si="18"/>
        <v>0</v>
      </c>
      <c r="BJ111" s="19" t="s">
        <v>23</v>
      </c>
      <c r="BK111" s="212">
        <f t="shared" si="19"/>
        <v>0</v>
      </c>
      <c r="BL111" s="19" t="s">
        <v>723</v>
      </c>
      <c r="BM111" s="19" t="s">
        <v>6862</v>
      </c>
    </row>
    <row r="112" spans="2:65" s="1" customFormat="1" ht="22.5" customHeight="1" x14ac:dyDescent="0.3">
      <c r="B112" s="37"/>
      <c r="C112" s="201" t="s">
        <v>493</v>
      </c>
      <c r="D112" s="201" t="s">
        <v>410</v>
      </c>
      <c r="E112" s="202" t="s">
        <v>6863</v>
      </c>
      <c r="F112" s="203" t="s">
        <v>6864</v>
      </c>
      <c r="G112" s="204" t="s">
        <v>6822</v>
      </c>
      <c r="H112" s="205">
        <v>3000</v>
      </c>
      <c r="I112" s="206"/>
      <c r="J112" s="207">
        <f t="shared" si="10"/>
        <v>0</v>
      </c>
      <c r="K112" s="203" t="s">
        <v>36</v>
      </c>
      <c r="L112" s="57"/>
      <c r="M112" s="208" t="s">
        <v>36</v>
      </c>
      <c r="N112" s="209" t="s">
        <v>50</v>
      </c>
      <c r="O112" s="38"/>
      <c r="P112" s="210">
        <f t="shared" si="11"/>
        <v>0</v>
      </c>
      <c r="Q112" s="210">
        <v>0</v>
      </c>
      <c r="R112" s="210">
        <f t="shared" si="12"/>
        <v>0</v>
      </c>
      <c r="S112" s="210">
        <v>0</v>
      </c>
      <c r="T112" s="211">
        <f t="shared" si="13"/>
        <v>0</v>
      </c>
      <c r="AR112" s="19" t="s">
        <v>723</v>
      </c>
      <c r="AT112" s="19" t="s">
        <v>410</v>
      </c>
      <c r="AU112" s="19" t="s">
        <v>23</v>
      </c>
      <c r="AY112" s="19" t="s">
        <v>406</v>
      </c>
      <c r="BE112" s="212">
        <f t="shared" si="14"/>
        <v>0</v>
      </c>
      <c r="BF112" s="212">
        <f t="shared" si="15"/>
        <v>0</v>
      </c>
      <c r="BG112" s="212">
        <f t="shared" si="16"/>
        <v>0</v>
      </c>
      <c r="BH112" s="212">
        <f t="shared" si="17"/>
        <v>0</v>
      </c>
      <c r="BI112" s="212">
        <f t="shared" si="18"/>
        <v>0</v>
      </c>
      <c r="BJ112" s="19" t="s">
        <v>23</v>
      </c>
      <c r="BK112" s="212">
        <f t="shared" si="19"/>
        <v>0</v>
      </c>
      <c r="BL112" s="19" t="s">
        <v>723</v>
      </c>
      <c r="BM112" s="19" t="s">
        <v>6865</v>
      </c>
    </row>
    <row r="113" spans="2:65" s="1" customFormat="1" ht="22.5" customHeight="1" x14ac:dyDescent="0.3">
      <c r="B113" s="37"/>
      <c r="C113" s="201" t="s">
        <v>498</v>
      </c>
      <c r="D113" s="201" t="s">
        <v>410</v>
      </c>
      <c r="E113" s="202" t="s">
        <v>6866</v>
      </c>
      <c r="F113" s="203" t="s">
        <v>6867</v>
      </c>
      <c r="G113" s="204" t="s">
        <v>596</v>
      </c>
      <c r="H113" s="205">
        <v>1595</v>
      </c>
      <c r="I113" s="206"/>
      <c r="J113" s="207">
        <f t="shared" si="10"/>
        <v>0</v>
      </c>
      <c r="K113" s="203" t="s">
        <v>36</v>
      </c>
      <c r="L113" s="57"/>
      <c r="M113" s="208" t="s">
        <v>36</v>
      </c>
      <c r="N113" s="209" t="s">
        <v>50</v>
      </c>
      <c r="O113" s="38"/>
      <c r="P113" s="210">
        <f t="shared" si="11"/>
        <v>0</v>
      </c>
      <c r="Q113" s="210">
        <v>0</v>
      </c>
      <c r="R113" s="210">
        <f t="shared" si="12"/>
        <v>0</v>
      </c>
      <c r="S113" s="210">
        <v>0</v>
      </c>
      <c r="T113" s="211">
        <f t="shared" si="13"/>
        <v>0</v>
      </c>
      <c r="AR113" s="19" t="s">
        <v>723</v>
      </c>
      <c r="AT113" s="19" t="s">
        <v>410</v>
      </c>
      <c r="AU113" s="19" t="s">
        <v>23</v>
      </c>
      <c r="AY113" s="19" t="s">
        <v>406</v>
      </c>
      <c r="BE113" s="212">
        <f t="shared" si="14"/>
        <v>0</v>
      </c>
      <c r="BF113" s="212">
        <f t="shared" si="15"/>
        <v>0</v>
      </c>
      <c r="BG113" s="212">
        <f t="shared" si="16"/>
        <v>0</v>
      </c>
      <c r="BH113" s="212">
        <f t="shared" si="17"/>
        <v>0</v>
      </c>
      <c r="BI113" s="212">
        <f t="shared" si="18"/>
        <v>0</v>
      </c>
      <c r="BJ113" s="19" t="s">
        <v>23</v>
      </c>
      <c r="BK113" s="212">
        <f t="shared" si="19"/>
        <v>0</v>
      </c>
      <c r="BL113" s="19" t="s">
        <v>723</v>
      </c>
      <c r="BM113" s="19" t="s">
        <v>6868</v>
      </c>
    </row>
    <row r="114" spans="2:65" s="1" customFormat="1" ht="22.5" customHeight="1" x14ac:dyDescent="0.3">
      <c r="B114" s="37"/>
      <c r="C114" s="201" t="s">
        <v>503</v>
      </c>
      <c r="D114" s="201" t="s">
        <v>410</v>
      </c>
      <c r="E114" s="202" t="s">
        <v>6869</v>
      </c>
      <c r="F114" s="203" t="s">
        <v>6870</v>
      </c>
      <c r="G114" s="204" t="s">
        <v>596</v>
      </c>
      <c r="H114" s="205">
        <v>102</v>
      </c>
      <c r="I114" s="206"/>
      <c r="J114" s="207">
        <f t="shared" si="10"/>
        <v>0</v>
      </c>
      <c r="K114" s="203" t="s">
        <v>36</v>
      </c>
      <c r="L114" s="57"/>
      <c r="M114" s="208" t="s">
        <v>36</v>
      </c>
      <c r="N114" s="209" t="s">
        <v>50</v>
      </c>
      <c r="O114" s="38"/>
      <c r="P114" s="210">
        <f t="shared" si="11"/>
        <v>0</v>
      </c>
      <c r="Q114" s="210">
        <v>0</v>
      </c>
      <c r="R114" s="210">
        <f t="shared" si="12"/>
        <v>0</v>
      </c>
      <c r="S114" s="210">
        <v>0</v>
      </c>
      <c r="T114" s="211">
        <f t="shared" si="13"/>
        <v>0</v>
      </c>
      <c r="AR114" s="19" t="s">
        <v>723</v>
      </c>
      <c r="AT114" s="19" t="s">
        <v>410</v>
      </c>
      <c r="AU114" s="19" t="s">
        <v>23</v>
      </c>
      <c r="AY114" s="19" t="s">
        <v>406</v>
      </c>
      <c r="BE114" s="212">
        <f t="shared" si="14"/>
        <v>0</v>
      </c>
      <c r="BF114" s="212">
        <f t="shared" si="15"/>
        <v>0</v>
      </c>
      <c r="BG114" s="212">
        <f t="shared" si="16"/>
        <v>0</v>
      </c>
      <c r="BH114" s="212">
        <f t="shared" si="17"/>
        <v>0</v>
      </c>
      <c r="BI114" s="212">
        <f t="shared" si="18"/>
        <v>0</v>
      </c>
      <c r="BJ114" s="19" t="s">
        <v>23</v>
      </c>
      <c r="BK114" s="212">
        <f t="shared" si="19"/>
        <v>0</v>
      </c>
      <c r="BL114" s="19" t="s">
        <v>723</v>
      </c>
      <c r="BM114" s="19" t="s">
        <v>6871</v>
      </c>
    </row>
    <row r="115" spans="2:65" s="11" customFormat="1" ht="37.35" customHeight="1" x14ac:dyDescent="0.35">
      <c r="B115" s="182"/>
      <c r="C115" s="183"/>
      <c r="D115" s="198" t="s">
        <v>78</v>
      </c>
      <c r="E115" s="289" t="s">
        <v>94</v>
      </c>
      <c r="F115" s="289" t="s">
        <v>6872</v>
      </c>
      <c r="G115" s="183"/>
      <c r="H115" s="183"/>
      <c r="I115" s="186"/>
      <c r="J115" s="290">
        <f>BK115</f>
        <v>0</v>
      </c>
      <c r="K115" s="183"/>
      <c r="L115" s="188"/>
      <c r="M115" s="189"/>
      <c r="N115" s="190"/>
      <c r="O115" s="190"/>
      <c r="P115" s="191">
        <f>SUM(P116:P119)</f>
        <v>0</v>
      </c>
      <c r="Q115" s="190"/>
      <c r="R115" s="191">
        <f>SUM(R116:R119)</f>
        <v>0</v>
      </c>
      <c r="S115" s="190"/>
      <c r="T115" s="192">
        <f>SUM(T116:T119)</f>
        <v>0</v>
      </c>
      <c r="AR115" s="193" t="s">
        <v>94</v>
      </c>
      <c r="AT115" s="194" t="s">
        <v>78</v>
      </c>
      <c r="AU115" s="194" t="s">
        <v>79</v>
      </c>
      <c r="AY115" s="193" t="s">
        <v>406</v>
      </c>
      <c r="BK115" s="195">
        <f>SUM(BK116:BK119)</f>
        <v>0</v>
      </c>
    </row>
    <row r="116" spans="2:65" s="1" customFormat="1" ht="22.5" customHeight="1" x14ac:dyDescent="0.3">
      <c r="B116" s="37"/>
      <c r="C116" s="201" t="s">
        <v>508</v>
      </c>
      <c r="D116" s="201" t="s">
        <v>410</v>
      </c>
      <c r="E116" s="202" t="s">
        <v>6873</v>
      </c>
      <c r="F116" s="203" t="s">
        <v>6874</v>
      </c>
      <c r="G116" s="204" t="s">
        <v>4956</v>
      </c>
      <c r="H116" s="205">
        <v>1</v>
      </c>
      <c r="I116" s="206"/>
      <c r="J116" s="207">
        <f>ROUND(I116*H116,2)</f>
        <v>0</v>
      </c>
      <c r="K116" s="203" t="s">
        <v>36</v>
      </c>
      <c r="L116" s="57"/>
      <c r="M116" s="208" t="s">
        <v>36</v>
      </c>
      <c r="N116" s="209" t="s">
        <v>50</v>
      </c>
      <c r="O116" s="38"/>
      <c r="P116" s="210">
        <f>O116*H116</f>
        <v>0</v>
      </c>
      <c r="Q116" s="210">
        <v>0</v>
      </c>
      <c r="R116" s="210">
        <f>Q116*H116</f>
        <v>0</v>
      </c>
      <c r="S116" s="210">
        <v>0</v>
      </c>
      <c r="T116" s="211">
        <f>S116*H116</f>
        <v>0</v>
      </c>
      <c r="AR116" s="19" t="s">
        <v>723</v>
      </c>
      <c r="AT116" s="19" t="s">
        <v>410</v>
      </c>
      <c r="AU116" s="19" t="s">
        <v>23</v>
      </c>
      <c r="AY116" s="19" t="s">
        <v>406</v>
      </c>
      <c r="BE116" s="212">
        <f>IF(N116="základní",J116,0)</f>
        <v>0</v>
      </c>
      <c r="BF116" s="212">
        <f>IF(N116="snížená",J116,0)</f>
        <v>0</v>
      </c>
      <c r="BG116" s="212">
        <f>IF(N116="zákl. přenesená",J116,0)</f>
        <v>0</v>
      </c>
      <c r="BH116" s="212">
        <f>IF(N116="sníž. přenesená",J116,0)</f>
        <v>0</v>
      </c>
      <c r="BI116" s="212">
        <f>IF(N116="nulová",J116,0)</f>
        <v>0</v>
      </c>
      <c r="BJ116" s="19" t="s">
        <v>23</v>
      </c>
      <c r="BK116" s="212">
        <f>ROUND(I116*H116,2)</f>
        <v>0</v>
      </c>
      <c r="BL116" s="19" t="s">
        <v>723</v>
      </c>
      <c r="BM116" s="19" t="s">
        <v>6875</v>
      </c>
    </row>
    <row r="117" spans="2:65" s="1" customFormat="1" ht="22.5" customHeight="1" x14ac:dyDescent="0.3">
      <c r="B117" s="37"/>
      <c r="C117" s="201" t="s">
        <v>512</v>
      </c>
      <c r="D117" s="201" t="s">
        <v>410</v>
      </c>
      <c r="E117" s="202" t="s">
        <v>6876</v>
      </c>
      <c r="F117" s="203" t="s">
        <v>6877</v>
      </c>
      <c r="G117" s="204" t="s">
        <v>4956</v>
      </c>
      <c r="H117" s="205">
        <v>3</v>
      </c>
      <c r="I117" s="206"/>
      <c r="J117" s="207">
        <f>ROUND(I117*H117,2)</f>
        <v>0</v>
      </c>
      <c r="K117" s="203" t="s">
        <v>36</v>
      </c>
      <c r="L117" s="57"/>
      <c r="M117" s="208" t="s">
        <v>36</v>
      </c>
      <c r="N117" s="209" t="s">
        <v>50</v>
      </c>
      <c r="O117" s="38"/>
      <c r="P117" s="210">
        <f>O117*H117</f>
        <v>0</v>
      </c>
      <c r="Q117" s="210">
        <v>0</v>
      </c>
      <c r="R117" s="210">
        <f>Q117*H117</f>
        <v>0</v>
      </c>
      <c r="S117" s="210">
        <v>0</v>
      </c>
      <c r="T117" s="211">
        <f>S117*H117</f>
        <v>0</v>
      </c>
      <c r="AR117" s="19" t="s">
        <v>723</v>
      </c>
      <c r="AT117" s="19" t="s">
        <v>410</v>
      </c>
      <c r="AU117" s="19" t="s">
        <v>23</v>
      </c>
      <c r="AY117" s="19" t="s">
        <v>406</v>
      </c>
      <c r="BE117" s="212">
        <f>IF(N117="základní",J117,0)</f>
        <v>0</v>
      </c>
      <c r="BF117" s="212">
        <f>IF(N117="snížená",J117,0)</f>
        <v>0</v>
      </c>
      <c r="BG117" s="212">
        <f>IF(N117="zákl. přenesená",J117,0)</f>
        <v>0</v>
      </c>
      <c r="BH117" s="212">
        <f>IF(N117="sníž. přenesená",J117,0)</f>
        <v>0</v>
      </c>
      <c r="BI117" s="212">
        <f>IF(N117="nulová",J117,0)</f>
        <v>0</v>
      </c>
      <c r="BJ117" s="19" t="s">
        <v>23</v>
      </c>
      <c r="BK117" s="212">
        <f>ROUND(I117*H117,2)</f>
        <v>0</v>
      </c>
      <c r="BL117" s="19" t="s">
        <v>723</v>
      </c>
      <c r="BM117" s="19" t="s">
        <v>6878</v>
      </c>
    </row>
    <row r="118" spans="2:65" s="1" customFormat="1" ht="22.5" customHeight="1" x14ac:dyDescent="0.3">
      <c r="B118" s="37"/>
      <c r="C118" s="201" t="s">
        <v>7</v>
      </c>
      <c r="D118" s="201" t="s">
        <v>410</v>
      </c>
      <c r="E118" s="202" t="s">
        <v>6879</v>
      </c>
      <c r="F118" s="203" t="s">
        <v>6880</v>
      </c>
      <c r="G118" s="204" t="s">
        <v>6822</v>
      </c>
      <c r="H118" s="205">
        <v>4000</v>
      </c>
      <c r="I118" s="206"/>
      <c r="J118" s="207">
        <f>ROUND(I118*H118,2)</f>
        <v>0</v>
      </c>
      <c r="K118" s="203" t="s">
        <v>36</v>
      </c>
      <c r="L118" s="57"/>
      <c r="M118" s="208" t="s">
        <v>36</v>
      </c>
      <c r="N118" s="209" t="s">
        <v>50</v>
      </c>
      <c r="O118" s="38"/>
      <c r="P118" s="210">
        <f>O118*H118</f>
        <v>0</v>
      </c>
      <c r="Q118" s="210">
        <v>0</v>
      </c>
      <c r="R118" s="210">
        <f>Q118*H118</f>
        <v>0</v>
      </c>
      <c r="S118" s="210">
        <v>0</v>
      </c>
      <c r="T118" s="211">
        <f>S118*H118</f>
        <v>0</v>
      </c>
      <c r="AR118" s="19" t="s">
        <v>723</v>
      </c>
      <c r="AT118" s="19" t="s">
        <v>410</v>
      </c>
      <c r="AU118" s="19" t="s">
        <v>23</v>
      </c>
      <c r="AY118" s="19" t="s">
        <v>406</v>
      </c>
      <c r="BE118" s="212">
        <f>IF(N118="základní",J118,0)</f>
        <v>0</v>
      </c>
      <c r="BF118" s="212">
        <f>IF(N118="snížená",J118,0)</f>
        <v>0</v>
      </c>
      <c r="BG118" s="212">
        <f>IF(N118="zákl. přenesená",J118,0)</f>
        <v>0</v>
      </c>
      <c r="BH118" s="212">
        <f>IF(N118="sníž. přenesená",J118,0)</f>
        <v>0</v>
      </c>
      <c r="BI118" s="212">
        <f>IF(N118="nulová",J118,0)</f>
        <v>0</v>
      </c>
      <c r="BJ118" s="19" t="s">
        <v>23</v>
      </c>
      <c r="BK118" s="212">
        <f>ROUND(I118*H118,2)</f>
        <v>0</v>
      </c>
      <c r="BL118" s="19" t="s">
        <v>723</v>
      </c>
      <c r="BM118" s="19" t="s">
        <v>6881</v>
      </c>
    </row>
    <row r="119" spans="2:65" s="1" customFormat="1" ht="22.5" customHeight="1" x14ac:dyDescent="0.3">
      <c r="B119" s="37"/>
      <c r="C119" s="201" t="s">
        <v>520</v>
      </c>
      <c r="D119" s="201" t="s">
        <v>410</v>
      </c>
      <c r="E119" s="202" t="s">
        <v>6882</v>
      </c>
      <c r="F119" s="203" t="s">
        <v>6883</v>
      </c>
      <c r="G119" s="204" t="s">
        <v>4956</v>
      </c>
      <c r="H119" s="205">
        <v>1</v>
      </c>
      <c r="I119" s="206"/>
      <c r="J119" s="207">
        <f>ROUND(I119*H119,2)</f>
        <v>0</v>
      </c>
      <c r="K119" s="203" t="s">
        <v>36</v>
      </c>
      <c r="L119" s="57"/>
      <c r="M119" s="208" t="s">
        <v>36</v>
      </c>
      <c r="N119" s="209" t="s">
        <v>50</v>
      </c>
      <c r="O119" s="38"/>
      <c r="P119" s="210">
        <f>O119*H119</f>
        <v>0</v>
      </c>
      <c r="Q119" s="210">
        <v>0</v>
      </c>
      <c r="R119" s="210">
        <f>Q119*H119</f>
        <v>0</v>
      </c>
      <c r="S119" s="210">
        <v>0</v>
      </c>
      <c r="T119" s="211">
        <f>S119*H119</f>
        <v>0</v>
      </c>
      <c r="AR119" s="19" t="s">
        <v>723</v>
      </c>
      <c r="AT119" s="19" t="s">
        <v>410</v>
      </c>
      <c r="AU119" s="19" t="s">
        <v>23</v>
      </c>
      <c r="AY119" s="19" t="s">
        <v>406</v>
      </c>
      <c r="BE119" s="212">
        <f>IF(N119="základní",J119,0)</f>
        <v>0</v>
      </c>
      <c r="BF119" s="212">
        <f>IF(N119="snížená",J119,0)</f>
        <v>0</v>
      </c>
      <c r="BG119" s="212">
        <f>IF(N119="zákl. přenesená",J119,0)</f>
        <v>0</v>
      </c>
      <c r="BH119" s="212">
        <f>IF(N119="sníž. přenesená",J119,0)</f>
        <v>0</v>
      </c>
      <c r="BI119" s="212">
        <f>IF(N119="nulová",J119,0)</f>
        <v>0</v>
      </c>
      <c r="BJ119" s="19" t="s">
        <v>23</v>
      </c>
      <c r="BK119" s="212">
        <f>ROUND(I119*H119,2)</f>
        <v>0</v>
      </c>
      <c r="BL119" s="19" t="s">
        <v>723</v>
      </c>
      <c r="BM119" s="19" t="s">
        <v>6884</v>
      </c>
    </row>
    <row r="120" spans="2:65" s="11" customFormat="1" ht="37.35" customHeight="1" x14ac:dyDescent="0.35">
      <c r="B120" s="182"/>
      <c r="C120" s="183"/>
      <c r="D120" s="198" t="s">
        <v>78</v>
      </c>
      <c r="E120" s="289" t="s">
        <v>415</v>
      </c>
      <c r="F120" s="289" t="s">
        <v>6885</v>
      </c>
      <c r="G120" s="183"/>
      <c r="H120" s="183"/>
      <c r="I120" s="186"/>
      <c r="J120" s="290">
        <f>BK120</f>
        <v>0</v>
      </c>
      <c r="K120" s="183"/>
      <c r="L120" s="188"/>
      <c r="M120" s="189"/>
      <c r="N120" s="190"/>
      <c r="O120" s="190"/>
      <c r="P120" s="191">
        <f>P121</f>
        <v>0</v>
      </c>
      <c r="Q120" s="190"/>
      <c r="R120" s="191">
        <f>R121</f>
        <v>0</v>
      </c>
      <c r="S120" s="190"/>
      <c r="T120" s="192">
        <f>T121</f>
        <v>0</v>
      </c>
      <c r="AR120" s="193" t="s">
        <v>94</v>
      </c>
      <c r="AT120" s="194" t="s">
        <v>78</v>
      </c>
      <c r="AU120" s="194" t="s">
        <v>79</v>
      </c>
      <c r="AY120" s="193" t="s">
        <v>406</v>
      </c>
      <c r="BK120" s="195">
        <f>BK121</f>
        <v>0</v>
      </c>
    </row>
    <row r="121" spans="2:65" s="1" customFormat="1" ht="22.5" customHeight="1" x14ac:dyDescent="0.3">
      <c r="B121" s="37"/>
      <c r="C121" s="201" t="s">
        <v>525</v>
      </c>
      <c r="D121" s="201" t="s">
        <v>410</v>
      </c>
      <c r="E121" s="202" t="s">
        <v>6886</v>
      </c>
      <c r="F121" s="203" t="s">
        <v>6887</v>
      </c>
      <c r="G121" s="204" t="s">
        <v>4956</v>
      </c>
      <c r="H121" s="205">
        <v>1</v>
      </c>
      <c r="I121" s="206"/>
      <c r="J121" s="207">
        <f>ROUND(I121*H121,2)</f>
        <v>0</v>
      </c>
      <c r="K121" s="203" t="s">
        <v>36</v>
      </c>
      <c r="L121" s="57"/>
      <c r="M121" s="208" t="s">
        <v>36</v>
      </c>
      <c r="N121" s="209" t="s">
        <v>50</v>
      </c>
      <c r="O121" s="38"/>
      <c r="P121" s="210">
        <f>O121*H121</f>
        <v>0</v>
      </c>
      <c r="Q121" s="210">
        <v>0</v>
      </c>
      <c r="R121" s="210">
        <f>Q121*H121</f>
        <v>0</v>
      </c>
      <c r="S121" s="210">
        <v>0</v>
      </c>
      <c r="T121" s="211">
        <f>S121*H121</f>
        <v>0</v>
      </c>
      <c r="AR121" s="19" t="s">
        <v>723</v>
      </c>
      <c r="AT121" s="19" t="s">
        <v>410</v>
      </c>
      <c r="AU121" s="19" t="s">
        <v>23</v>
      </c>
      <c r="AY121" s="19" t="s">
        <v>406</v>
      </c>
      <c r="BE121" s="212">
        <f>IF(N121="základní",J121,0)</f>
        <v>0</v>
      </c>
      <c r="BF121" s="212">
        <f>IF(N121="snížená",J121,0)</f>
        <v>0</v>
      </c>
      <c r="BG121" s="212">
        <f>IF(N121="zákl. přenesená",J121,0)</f>
        <v>0</v>
      </c>
      <c r="BH121" s="212">
        <f>IF(N121="sníž. přenesená",J121,0)</f>
        <v>0</v>
      </c>
      <c r="BI121" s="212">
        <f>IF(N121="nulová",J121,0)</f>
        <v>0</v>
      </c>
      <c r="BJ121" s="19" t="s">
        <v>23</v>
      </c>
      <c r="BK121" s="212">
        <f>ROUND(I121*H121,2)</f>
        <v>0</v>
      </c>
      <c r="BL121" s="19" t="s">
        <v>723</v>
      </c>
      <c r="BM121" s="19" t="s">
        <v>6888</v>
      </c>
    </row>
    <row r="122" spans="2:65" s="11" customFormat="1" ht="37.35" customHeight="1" x14ac:dyDescent="0.35">
      <c r="B122" s="182"/>
      <c r="C122" s="183"/>
      <c r="D122" s="198" t="s">
        <v>78</v>
      </c>
      <c r="E122" s="289" t="s">
        <v>440</v>
      </c>
      <c r="F122" s="289" t="s">
        <v>6889</v>
      </c>
      <c r="G122" s="183"/>
      <c r="H122" s="183"/>
      <c r="I122" s="186"/>
      <c r="J122" s="290">
        <f>BK122</f>
        <v>0</v>
      </c>
      <c r="K122" s="183"/>
      <c r="L122" s="188"/>
      <c r="M122" s="189"/>
      <c r="N122" s="190"/>
      <c r="O122" s="190"/>
      <c r="P122" s="191">
        <f>SUM(P123:P125)</f>
        <v>0</v>
      </c>
      <c r="Q122" s="190"/>
      <c r="R122" s="191">
        <f>SUM(R123:R125)</f>
        <v>0</v>
      </c>
      <c r="S122" s="190"/>
      <c r="T122" s="192">
        <f>SUM(T123:T125)</f>
        <v>0</v>
      </c>
      <c r="AR122" s="193" t="s">
        <v>94</v>
      </c>
      <c r="AT122" s="194" t="s">
        <v>78</v>
      </c>
      <c r="AU122" s="194" t="s">
        <v>79</v>
      </c>
      <c r="AY122" s="193" t="s">
        <v>406</v>
      </c>
      <c r="BK122" s="195">
        <f>SUM(BK123:BK125)</f>
        <v>0</v>
      </c>
    </row>
    <row r="123" spans="2:65" s="1" customFormat="1" ht="22.5" customHeight="1" x14ac:dyDescent="0.3">
      <c r="B123" s="37"/>
      <c r="C123" s="201" t="s">
        <v>527</v>
      </c>
      <c r="D123" s="201" t="s">
        <v>410</v>
      </c>
      <c r="E123" s="202" t="s">
        <v>6890</v>
      </c>
      <c r="F123" s="203" t="s">
        <v>6891</v>
      </c>
      <c r="G123" s="204" t="s">
        <v>6822</v>
      </c>
      <c r="H123" s="205">
        <v>9000</v>
      </c>
      <c r="I123" s="206"/>
      <c r="J123" s="207">
        <f>ROUND(I123*H123,2)</f>
        <v>0</v>
      </c>
      <c r="K123" s="203" t="s">
        <v>36</v>
      </c>
      <c r="L123" s="57"/>
      <c r="M123" s="208" t="s">
        <v>36</v>
      </c>
      <c r="N123" s="209" t="s">
        <v>50</v>
      </c>
      <c r="O123" s="38"/>
      <c r="P123" s="210">
        <f>O123*H123</f>
        <v>0</v>
      </c>
      <c r="Q123" s="210">
        <v>0</v>
      </c>
      <c r="R123" s="210">
        <f>Q123*H123</f>
        <v>0</v>
      </c>
      <c r="S123" s="210">
        <v>0</v>
      </c>
      <c r="T123" s="211">
        <f>S123*H123</f>
        <v>0</v>
      </c>
      <c r="AR123" s="19" t="s">
        <v>723</v>
      </c>
      <c r="AT123" s="19" t="s">
        <v>410</v>
      </c>
      <c r="AU123" s="19" t="s">
        <v>23</v>
      </c>
      <c r="AY123" s="19" t="s">
        <v>406</v>
      </c>
      <c r="BE123" s="212">
        <f>IF(N123="základní",J123,0)</f>
        <v>0</v>
      </c>
      <c r="BF123" s="212">
        <f>IF(N123="snížená",J123,0)</f>
        <v>0</v>
      </c>
      <c r="BG123" s="212">
        <f>IF(N123="zákl. přenesená",J123,0)</f>
        <v>0</v>
      </c>
      <c r="BH123" s="212">
        <f>IF(N123="sníž. přenesená",J123,0)</f>
        <v>0</v>
      </c>
      <c r="BI123" s="212">
        <f>IF(N123="nulová",J123,0)</f>
        <v>0</v>
      </c>
      <c r="BJ123" s="19" t="s">
        <v>23</v>
      </c>
      <c r="BK123" s="212">
        <f>ROUND(I123*H123,2)</f>
        <v>0</v>
      </c>
      <c r="BL123" s="19" t="s">
        <v>723</v>
      </c>
      <c r="BM123" s="19" t="s">
        <v>6892</v>
      </c>
    </row>
    <row r="124" spans="2:65" s="1" customFormat="1" ht="22.5" customHeight="1" x14ac:dyDescent="0.3">
      <c r="B124" s="37"/>
      <c r="C124" s="201" t="s">
        <v>532</v>
      </c>
      <c r="D124" s="201" t="s">
        <v>410</v>
      </c>
      <c r="E124" s="202" t="s">
        <v>6893</v>
      </c>
      <c r="F124" s="203" t="s">
        <v>6894</v>
      </c>
      <c r="G124" s="204" t="s">
        <v>4956</v>
      </c>
      <c r="H124" s="205">
        <v>1</v>
      </c>
      <c r="I124" s="206"/>
      <c r="J124" s="207">
        <f>ROUND(I124*H124,2)</f>
        <v>0</v>
      </c>
      <c r="K124" s="203" t="s">
        <v>36</v>
      </c>
      <c r="L124" s="57"/>
      <c r="M124" s="208" t="s">
        <v>36</v>
      </c>
      <c r="N124" s="209" t="s">
        <v>50</v>
      </c>
      <c r="O124" s="38"/>
      <c r="P124" s="210">
        <f>O124*H124</f>
        <v>0</v>
      </c>
      <c r="Q124" s="210">
        <v>0</v>
      </c>
      <c r="R124" s="210">
        <f>Q124*H124</f>
        <v>0</v>
      </c>
      <c r="S124" s="210">
        <v>0</v>
      </c>
      <c r="T124" s="211">
        <f>S124*H124</f>
        <v>0</v>
      </c>
      <c r="AR124" s="19" t="s">
        <v>723</v>
      </c>
      <c r="AT124" s="19" t="s">
        <v>410</v>
      </c>
      <c r="AU124" s="19" t="s">
        <v>23</v>
      </c>
      <c r="AY124" s="19" t="s">
        <v>406</v>
      </c>
      <c r="BE124" s="212">
        <f>IF(N124="základní",J124,0)</f>
        <v>0</v>
      </c>
      <c r="BF124" s="212">
        <f>IF(N124="snížená",J124,0)</f>
        <v>0</v>
      </c>
      <c r="BG124" s="212">
        <f>IF(N124="zákl. přenesená",J124,0)</f>
        <v>0</v>
      </c>
      <c r="BH124" s="212">
        <f>IF(N124="sníž. přenesená",J124,0)</f>
        <v>0</v>
      </c>
      <c r="BI124" s="212">
        <f>IF(N124="nulová",J124,0)</f>
        <v>0</v>
      </c>
      <c r="BJ124" s="19" t="s">
        <v>23</v>
      </c>
      <c r="BK124" s="212">
        <f>ROUND(I124*H124,2)</f>
        <v>0</v>
      </c>
      <c r="BL124" s="19" t="s">
        <v>723</v>
      </c>
      <c r="BM124" s="19" t="s">
        <v>6895</v>
      </c>
    </row>
    <row r="125" spans="2:65" s="1" customFormat="1" ht="22.5" customHeight="1" x14ac:dyDescent="0.3">
      <c r="B125" s="37"/>
      <c r="C125" s="201" t="s">
        <v>539</v>
      </c>
      <c r="D125" s="201" t="s">
        <v>410</v>
      </c>
      <c r="E125" s="202" t="s">
        <v>6896</v>
      </c>
      <c r="F125" s="203" t="s">
        <v>6897</v>
      </c>
      <c r="G125" s="204" t="s">
        <v>4956</v>
      </c>
      <c r="H125" s="205">
        <v>1</v>
      </c>
      <c r="I125" s="206"/>
      <c r="J125" s="207">
        <f>ROUND(I125*H125,2)</f>
        <v>0</v>
      </c>
      <c r="K125" s="203" t="s">
        <v>36</v>
      </c>
      <c r="L125" s="57"/>
      <c r="M125" s="208" t="s">
        <v>36</v>
      </c>
      <c r="N125" s="209" t="s">
        <v>50</v>
      </c>
      <c r="O125" s="38"/>
      <c r="P125" s="210">
        <f>O125*H125</f>
        <v>0</v>
      </c>
      <c r="Q125" s="210">
        <v>0</v>
      </c>
      <c r="R125" s="210">
        <f>Q125*H125</f>
        <v>0</v>
      </c>
      <c r="S125" s="210">
        <v>0</v>
      </c>
      <c r="T125" s="211">
        <f>S125*H125</f>
        <v>0</v>
      </c>
      <c r="AR125" s="19" t="s">
        <v>723</v>
      </c>
      <c r="AT125" s="19" t="s">
        <v>410</v>
      </c>
      <c r="AU125" s="19" t="s">
        <v>23</v>
      </c>
      <c r="AY125" s="19" t="s">
        <v>406</v>
      </c>
      <c r="BE125" s="212">
        <f>IF(N125="základní",J125,0)</f>
        <v>0</v>
      </c>
      <c r="BF125" s="212">
        <f>IF(N125="snížená",J125,0)</f>
        <v>0</v>
      </c>
      <c r="BG125" s="212">
        <f>IF(N125="zákl. přenesená",J125,0)</f>
        <v>0</v>
      </c>
      <c r="BH125" s="212">
        <f>IF(N125="sníž. přenesená",J125,0)</f>
        <v>0</v>
      </c>
      <c r="BI125" s="212">
        <f>IF(N125="nulová",J125,0)</f>
        <v>0</v>
      </c>
      <c r="BJ125" s="19" t="s">
        <v>23</v>
      </c>
      <c r="BK125" s="212">
        <f>ROUND(I125*H125,2)</f>
        <v>0</v>
      </c>
      <c r="BL125" s="19" t="s">
        <v>723</v>
      </c>
      <c r="BM125" s="19" t="s">
        <v>6898</v>
      </c>
    </row>
    <row r="126" spans="2:65" s="11" customFormat="1" ht="37.35" customHeight="1" x14ac:dyDescent="0.35">
      <c r="B126" s="182"/>
      <c r="C126" s="183"/>
      <c r="D126" s="198" t="s">
        <v>78</v>
      </c>
      <c r="E126" s="289" t="s">
        <v>446</v>
      </c>
      <c r="F126" s="289" t="s">
        <v>6899</v>
      </c>
      <c r="G126" s="183"/>
      <c r="H126" s="183"/>
      <c r="I126" s="186"/>
      <c r="J126" s="290">
        <f>BK126</f>
        <v>0</v>
      </c>
      <c r="K126" s="183"/>
      <c r="L126" s="188"/>
      <c r="M126" s="189"/>
      <c r="N126" s="190"/>
      <c r="O126" s="190"/>
      <c r="P126" s="191">
        <f>SUM(P127:P145)</f>
        <v>0</v>
      </c>
      <c r="Q126" s="190"/>
      <c r="R126" s="191">
        <f>SUM(R127:R145)</f>
        <v>0</v>
      </c>
      <c r="S126" s="190"/>
      <c r="T126" s="192">
        <f>SUM(T127:T145)</f>
        <v>0</v>
      </c>
      <c r="AR126" s="193" t="s">
        <v>94</v>
      </c>
      <c r="AT126" s="194" t="s">
        <v>78</v>
      </c>
      <c r="AU126" s="194" t="s">
        <v>79</v>
      </c>
      <c r="AY126" s="193" t="s">
        <v>406</v>
      </c>
      <c r="BK126" s="195">
        <f>SUM(BK127:BK145)</f>
        <v>0</v>
      </c>
    </row>
    <row r="127" spans="2:65" s="1" customFormat="1" ht="22.5" customHeight="1" x14ac:dyDescent="0.3">
      <c r="B127" s="37"/>
      <c r="C127" s="268" t="s">
        <v>543</v>
      </c>
      <c r="D127" s="268" t="s">
        <v>533</v>
      </c>
      <c r="E127" s="269" t="s">
        <v>6900</v>
      </c>
      <c r="F127" s="270" t="s">
        <v>6901</v>
      </c>
      <c r="G127" s="271" t="s">
        <v>4956</v>
      </c>
      <c r="H127" s="272">
        <v>61</v>
      </c>
      <c r="I127" s="273"/>
      <c r="J127" s="274">
        <f t="shared" ref="J127:J145" si="20">ROUND(I127*H127,2)</f>
        <v>0</v>
      </c>
      <c r="K127" s="270" t="s">
        <v>36</v>
      </c>
      <c r="L127" s="275"/>
      <c r="M127" s="276" t="s">
        <v>36</v>
      </c>
      <c r="N127" s="277" t="s">
        <v>50</v>
      </c>
      <c r="O127" s="38"/>
      <c r="P127" s="210">
        <f t="shared" ref="P127:P145" si="21">O127*H127</f>
        <v>0</v>
      </c>
      <c r="Q127" s="210">
        <v>0</v>
      </c>
      <c r="R127" s="210">
        <f t="shared" ref="R127:R145" si="22">Q127*H127</f>
        <v>0</v>
      </c>
      <c r="S127" s="210">
        <v>0</v>
      </c>
      <c r="T127" s="211">
        <f t="shared" ref="T127:T145" si="23">S127*H127</f>
        <v>0</v>
      </c>
      <c r="AR127" s="19" t="s">
        <v>1919</v>
      </c>
      <c r="AT127" s="19" t="s">
        <v>533</v>
      </c>
      <c r="AU127" s="19" t="s">
        <v>23</v>
      </c>
      <c r="AY127" s="19" t="s">
        <v>406</v>
      </c>
      <c r="BE127" s="212">
        <f t="shared" ref="BE127:BE145" si="24">IF(N127="základní",J127,0)</f>
        <v>0</v>
      </c>
      <c r="BF127" s="212">
        <f t="shared" ref="BF127:BF145" si="25">IF(N127="snížená",J127,0)</f>
        <v>0</v>
      </c>
      <c r="BG127" s="212">
        <f t="shared" ref="BG127:BG145" si="26">IF(N127="zákl. přenesená",J127,0)</f>
        <v>0</v>
      </c>
      <c r="BH127" s="212">
        <f t="shared" ref="BH127:BH145" si="27">IF(N127="sníž. přenesená",J127,0)</f>
        <v>0</v>
      </c>
      <c r="BI127" s="212">
        <f t="shared" ref="BI127:BI145" si="28">IF(N127="nulová",J127,0)</f>
        <v>0</v>
      </c>
      <c r="BJ127" s="19" t="s">
        <v>23</v>
      </c>
      <c r="BK127" s="212">
        <f t="shared" ref="BK127:BK145" si="29">ROUND(I127*H127,2)</f>
        <v>0</v>
      </c>
      <c r="BL127" s="19" t="s">
        <v>723</v>
      </c>
      <c r="BM127" s="19" t="s">
        <v>6902</v>
      </c>
    </row>
    <row r="128" spans="2:65" s="1" customFormat="1" ht="22.5" customHeight="1" x14ac:dyDescent="0.3">
      <c r="B128" s="37"/>
      <c r="C128" s="268" t="s">
        <v>546</v>
      </c>
      <c r="D128" s="268" t="s">
        <v>533</v>
      </c>
      <c r="E128" s="269" t="s">
        <v>6903</v>
      </c>
      <c r="F128" s="270" t="s">
        <v>6904</v>
      </c>
      <c r="G128" s="271" t="s">
        <v>596</v>
      </c>
      <c r="H128" s="272">
        <v>61</v>
      </c>
      <c r="I128" s="273"/>
      <c r="J128" s="274">
        <f t="shared" si="20"/>
        <v>0</v>
      </c>
      <c r="K128" s="270" t="s">
        <v>36</v>
      </c>
      <c r="L128" s="275"/>
      <c r="M128" s="276" t="s">
        <v>36</v>
      </c>
      <c r="N128" s="277" t="s">
        <v>50</v>
      </c>
      <c r="O128" s="38"/>
      <c r="P128" s="210">
        <f t="shared" si="21"/>
        <v>0</v>
      </c>
      <c r="Q128" s="210">
        <v>0</v>
      </c>
      <c r="R128" s="210">
        <f t="shared" si="22"/>
        <v>0</v>
      </c>
      <c r="S128" s="210">
        <v>0</v>
      </c>
      <c r="T128" s="211">
        <f t="shared" si="23"/>
        <v>0</v>
      </c>
      <c r="AR128" s="19" t="s">
        <v>1919</v>
      </c>
      <c r="AT128" s="19" t="s">
        <v>533</v>
      </c>
      <c r="AU128" s="19" t="s">
        <v>23</v>
      </c>
      <c r="AY128" s="19" t="s">
        <v>406</v>
      </c>
      <c r="BE128" s="212">
        <f t="shared" si="24"/>
        <v>0</v>
      </c>
      <c r="BF128" s="212">
        <f t="shared" si="25"/>
        <v>0</v>
      </c>
      <c r="BG128" s="212">
        <f t="shared" si="26"/>
        <v>0</v>
      </c>
      <c r="BH128" s="212">
        <f t="shared" si="27"/>
        <v>0</v>
      </c>
      <c r="BI128" s="212">
        <f t="shared" si="28"/>
        <v>0</v>
      </c>
      <c r="BJ128" s="19" t="s">
        <v>23</v>
      </c>
      <c r="BK128" s="212">
        <f t="shared" si="29"/>
        <v>0</v>
      </c>
      <c r="BL128" s="19" t="s">
        <v>723</v>
      </c>
      <c r="BM128" s="19" t="s">
        <v>6905</v>
      </c>
    </row>
    <row r="129" spans="2:65" s="1" customFormat="1" ht="22.5" customHeight="1" x14ac:dyDescent="0.3">
      <c r="B129" s="37"/>
      <c r="C129" s="268" t="s">
        <v>550</v>
      </c>
      <c r="D129" s="268" t="s">
        <v>533</v>
      </c>
      <c r="E129" s="269" t="s">
        <v>6906</v>
      </c>
      <c r="F129" s="270" t="s">
        <v>6907</v>
      </c>
      <c r="G129" s="271" t="s">
        <v>596</v>
      </c>
      <c r="H129" s="272">
        <v>100</v>
      </c>
      <c r="I129" s="273"/>
      <c r="J129" s="274">
        <f t="shared" si="20"/>
        <v>0</v>
      </c>
      <c r="K129" s="270" t="s">
        <v>36</v>
      </c>
      <c r="L129" s="275"/>
      <c r="M129" s="276" t="s">
        <v>36</v>
      </c>
      <c r="N129" s="277" t="s">
        <v>50</v>
      </c>
      <c r="O129" s="38"/>
      <c r="P129" s="210">
        <f t="shared" si="21"/>
        <v>0</v>
      </c>
      <c r="Q129" s="210">
        <v>0</v>
      </c>
      <c r="R129" s="210">
        <f t="shared" si="22"/>
        <v>0</v>
      </c>
      <c r="S129" s="210">
        <v>0</v>
      </c>
      <c r="T129" s="211">
        <f t="shared" si="23"/>
        <v>0</v>
      </c>
      <c r="AR129" s="19" t="s">
        <v>1919</v>
      </c>
      <c r="AT129" s="19" t="s">
        <v>533</v>
      </c>
      <c r="AU129" s="19" t="s">
        <v>23</v>
      </c>
      <c r="AY129" s="19" t="s">
        <v>406</v>
      </c>
      <c r="BE129" s="212">
        <f t="shared" si="24"/>
        <v>0</v>
      </c>
      <c r="BF129" s="212">
        <f t="shared" si="25"/>
        <v>0</v>
      </c>
      <c r="BG129" s="212">
        <f t="shared" si="26"/>
        <v>0</v>
      </c>
      <c r="BH129" s="212">
        <f t="shared" si="27"/>
        <v>0</v>
      </c>
      <c r="BI129" s="212">
        <f t="shared" si="28"/>
        <v>0</v>
      </c>
      <c r="BJ129" s="19" t="s">
        <v>23</v>
      </c>
      <c r="BK129" s="212">
        <f t="shared" si="29"/>
        <v>0</v>
      </c>
      <c r="BL129" s="19" t="s">
        <v>723</v>
      </c>
      <c r="BM129" s="19" t="s">
        <v>6908</v>
      </c>
    </row>
    <row r="130" spans="2:65" s="1" customFormat="1" ht="22.5" customHeight="1" x14ac:dyDescent="0.3">
      <c r="B130" s="37"/>
      <c r="C130" s="268" t="s">
        <v>299</v>
      </c>
      <c r="D130" s="268" t="s">
        <v>533</v>
      </c>
      <c r="E130" s="269" t="s">
        <v>6909</v>
      </c>
      <c r="F130" s="270" t="s">
        <v>6910</v>
      </c>
      <c r="G130" s="271" t="s">
        <v>596</v>
      </c>
      <c r="H130" s="272">
        <v>100</v>
      </c>
      <c r="I130" s="273"/>
      <c r="J130" s="274">
        <f t="shared" si="20"/>
        <v>0</v>
      </c>
      <c r="K130" s="270" t="s">
        <v>36</v>
      </c>
      <c r="L130" s="275"/>
      <c r="M130" s="276" t="s">
        <v>36</v>
      </c>
      <c r="N130" s="277" t="s">
        <v>50</v>
      </c>
      <c r="O130" s="38"/>
      <c r="P130" s="210">
        <f t="shared" si="21"/>
        <v>0</v>
      </c>
      <c r="Q130" s="210">
        <v>0</v>
      </c>
      <c r="R130" s="210">
        <f t="shared" si="22"/>
        <v>0</v>
      </c>
      <c r="S130" s="210">
        <v>0</v>
      </c>
      <c r="T130" s="211">
        <f t="shared" si="23"/>
        <v>0</v>
      </c>
      <c r="AR130" s="19" t="s">
        <v>1919</v>
      </c>
      <c r="AT130" s="19" t="s">
        <v>533</v>
      </c>
      <c r="AU130" s="19" t="s">
        <v>23</v>
      </c>
      <c r="AY130" s="19" t="s">
        <v>406</v>
      </c>
      <c r="BE130" s="212">
        <f t="shared" si="24"/>
        <v>0</v>
      </c>
      <c r="BF130" s="212">
        <f t="shared" si="25"/>
        <v>0</v>
      </c>
      <c r="BG130" s="212">
        <f t="shared" si="26"/>
        <v>0</v>
      </c>
      <c r="BH130" s="212">
        <f t="shared" si="27"/>
        <v>0</v>
      </c>
      <c r="BI130" s="212">
        <f t="shared" si="28"/>
        <v>0</v>
      </c>
      <c r="BJ130" s="19" t="s">
        <v>23</v>
      </c>
      <c r="BK130" s="212">
        <f t="shared" si="29"/>
        <v>0</v>
      </c>
      <c r="BL130" s="19" t="s">
        <v>723</v>
      </c>
      <c r="BM130" s="19" t="s">
        <v>6911</v>
      </c>
    </row>
    <row r="131" spans="2:65" s="1" customFormat="1" ht="22.5" customHeight="1" x14ac:dyDescent="0.3">
      <c r="B131" s="37"/>
      <c r="C131" s="268" t="s">
        <v>559</v>
      </c>
      <c r="D131" s="268" t="s">
        <v>533</v>
      </c>
      <c r="E131" s="269" t="s">
        <v>6912</v>
      </c>
      <c r="F131" s="270" t="s">
        <v>6913</v>
      </c>
      <c r="G131" s="271" t="s">
        <v>596</v>
      </c>
      <c r="H131" s="272">
        <v>825</v>
      </c>
      <c r="I131" s="273"/>
      <c r="J131" s="274">
        <f t="shared" si="20"/>
        <v>0</v>
      </c>
      <c r="K131" s="270" t="s">
        <v>36</v>
      </c>
      <c r="L131" s="275"/>
      <c r="M131" s="276" t="s">
        <v>36</v>
      </c>
      <c r="N131" s="277" t="s">
        <v>50</v>
      </c>
      <c r="O131" s="38"/>
      <c r="P131" s="210">
        <f t="shared" si="21"/>
        <v>0</v>
      </c>
      <c r="Q131" s="210">
        <v>0</v>
      </c>
      <c r="R131" s="210">
        <f t="shared" si="22"/>
        <v>0</v>
      </c>
      <c r="S131" s="210">
        <v>0</v>
      </c>
      <c r="T131" s="211">
        <f t="shared" si="23"/>
        <v>0</v>
      </c>
      <c r="AR131" s="19" t="s">
        <v>1919</v>
      </c>
      <c r="AT131" s="19" t="s">
        <v>533</v>
      </c>
      <c r="AU131" s="19" t="s">
        <v>23</v>
      </c>
      <c r="AY131" s="19" t="s">
        <v>406</v>
      </c>
      <c r="BE131" s="212">
        <f t="shared" si="24"/>
        <v>0</v>
      </c>
      <c r="BF131" s="212">
        <f t="shared" si="25"/>
        <v>0</v>
      </c>
      <c r="BG131" s="212">
        <f t="shared" si="26"/>
        <v>0</v>
      </c>
      <c r="BH131" s="212">
        <f t="shared" si="27"/>
        <v>0</v>
      </c>
      <c r="BI131" s="212">
        <f t="shared" si="28"/>
        <v>0</v>
      </c>
      <c r="BJ131" s="19" t="s">
        <v>23</v>
      </c>
      <c r="BK131" s="212">
        <f t="shared" si="29"/>
        <v>0</v>
      </c>
      <c r="BL131" s="19" t="s">
        <v>723</v>
      </c>
      <c r="BM131" s="19" t="s">
        <v>6914</v>
      </c>
    </row>
    <row r="132" spans="2:65" s="1" customFormat="1" ht="31.5" customHeight="1" x14ac:dyDescent="0.3">
      <c r="B132" s="37"/>
      <c r="C132" s="268" t="s">
        <v>564</v>
      </c>
      <c r="D132" s="268" t="s">
        <v>533</v>
      </c>
      <c r="E132" s="269" t="s">
        <v>6915</v>
      </c>
      <c r="F132" s="270" t="s">
        <v>6916</v>
      </c>
      <c r="G132" s="271" t="s">
        <v>4956</v>
      </c>
      <c r="H132" s="272">
        <v>200</v>
      </c>
      <c r="I132" s="273"/>
      <c r="J132" s="274">
        <f t="shared" si="20"/>
        <v>0</v>
      </c>
      <c r="K132" s="270" t="s">
        <v>36</v>
      </c>
      <c r="L132" s="275"/>
      <c r="M132" s="276" t="s">
        <v>36</v>
      </c>
      <c r="N132" s="277" t="s">
        <v>50</v>
      </c>
      <c r="O132" s="38"/>
      <c r="P132" s="210">
        <f t="shared" si="21"/>
        <v>0</v>
      </c>
      <c r="Q132" s="210">
        <v>0</v>
      </c>
      <c r="R132" s="210">
        <f t="shared" si="22"/>
        <v>0</v>
      </c>
      <c r="S132" s="210">
        <v>0</v>
      </c>
      <c r="T132" s="211">
        <f t="shared" si="23"/>
        <v>0</v>
      </c>
      <c r="AR132" s="19" t="s">
        <v>1919</v>
      </c>
      <c r="AT132" s="19" t="s">
        <v>533</v>
      </c>
      <c r="AU132" s="19" t="s">
        <v>23</v>
      </c>
      <c r="AY132" s="19" t="s">
        <v>406</v>
      </c>
      <c r="BE132" s="212">
        <f t="shared" si="24"/>
        <v>0</v>
      </c>
      <c r="BF132" s="212">
        <f t="shared" si="25"/>
        <v>0</v>
      </c>
      <c r="BG132" s="212">
        <f t="shared" si="26"/>
        <v>0</v>
      </c>
      <c r="BH132" s="212">
        <f t="shared" si="27"/>
        <v>0</v>
      </c>
      <c r="BI132" s="212">
        <f t="shared" si="28"/>
        <v>0</v>
      </c>
      <c r="BJ132" s="19" t="s">
        <v>23</v>
      </c>
      <c r="BK132" s="212">
        <f t="shared" si="29"/>
        <v>0</v>
      </c>
      <c r="BL132" s="19" t="s">
        <v>723</v>
      </c>
      <c r="BM132" s="19" t="s">
        <v>6917</v>
      </c>
    </row>
    <row r="133" spans="2:65" s="1" customFormat="1" ht="22.5" customHeight="1" x14ac:dyDescent="0.3">
      <c r="B133" s="37"/>
      <c r="C133" s="268" t="s">
        <v>572</v>
      </c>
      <c r="D133" s="268" t="s">
        <v>533</v>
      </c>
      <c r="E133" s="269" t="s">
        <v>6918</v>
      </c>
      <c r="F133" s="270" t="s">
        <v>6919</v>
      </c>
      <c r="G133" s="271" t="s">
        <v>4956</v>
      </c>
      <c r="H133" s="272">
        <v>240</v>
      </c>
      <c r="I133" s="273"/>
      <c r="J133" s="274">
        <f t="shared" si="20"/>
        <v>0</v>
      </c>
      <c r="K133" s="270" t="s">
        <v>36</v>
      </c>
      <c r="L133" s="275"/>
      <c r="M133" s="276" t="s">
        <v>36</v>
      </c>
      <c r="N133" s="277" t="s">
        <v>50</v>
      </c>
      <c r="O133" s="38"/>
      <c r="P133" s="210">
        <f t="shared" si="21"/>
        <v>0</v>
      </c>
      <c r="Q133" s="210">
        <v>0</v>
      </c>
      <c r="R133" s="210">
        <f t="shared" si="22"/>
        <v>0</v>
      </c>
      <c r="S133" s="210">
        <v>0</v>
      </c>
      <c r="T133" s="211">
        <f t="shared" si="23"/>
        <v>0</v>
      </c>
      <c r="AR133" s="19" t="s">
        <v>1919</v>
      </c>
      <c r="AT133" s="19" t="s">
        <v>533</v>
      </c>
      <c r="AU133" s="19" t="s">
        <v>23</v>
      </c>
      <c r="AY133" s="19" t="s">
        <v>406</v>
      </c>
      <c r="BE133" s="212">
        <f t="shared" si="24"/>
        <v>0</v>
      </c>
      <c r="BF133" s="212">
        <f t="shared" si="25"/>
        <v>0</v>
      </c>
      <c r="BG133" s="212">
        <f t="shared" si="26"/>
        <v>0</v>
      </c>
      <c r="BH133" s="212">
        <f t="shared" si="27"/>
        <v>0</v>
      </c>
      <c r="BI133" s="212">
        <f t="shared" si="28"/>
        <v>0</v>
      </c>
      <c r="BJ133" s="19" t="s">
        <v>23</v>
      </c>
      <c r="BK133" s="212">
        <f t="shared" si="29"/>
        <v>0</v>
      </c>
      <c r="BL133" s="19" t="s">
        <v>723</v>
      </c>
      <c r="BM133" s="19" t="s">
        <v>6920</v>
      </c>
    </row>
    <row r="134" spans="2:65" s="1" customFormat="1" ht="22.5" customHeight="1" x14ac:dyDescent="0.3">
      <c r="B134" s="37"/>
      <c r="C134" s="268" t="s">
        <v>576</v>
      </c>
      <c r="D134" s="268" t="s">
        <v>533</v>
      </c>
      <c r="E134" s="269" t="s">
        <v>6921</v>
      </c>
      <c r="F134" s="270" t="s">
        <v>6922</v>
      </c>
      <c r="G134" s="271" t="s">
        <v>4956</v>
      </c>
      <c r="H134" s="272">
        <v>4</v>
      </c>
      <c r="I134" s="273"/>
      <c r="J134" s="274">
        <f t="shared" si="20"/>
        <v>0</v>
      </c>
      <c r="K134" s="270" t="s">
        <v>36</v>
      </c>
      <c r="L134" s="275"/>
      <c r="M134" s="276" t="s">
        <v>36</v>
      </c>
      <c r="N134" s="277" t="s">
        <v>50</v>
      </c>
      <c r="O134" s="38"/>
      <c r="P134" s="210">
        <f t="shared" si="21"/>
        <v>0</v>
      </c>
      <c r="Q134" s="210">
        <v>0</v>
      </c>
      <c r="R134" s="210">
        <f t="shared" si="22"/>
        <v>0</v>
      </c>
      <c r="S134" s="210">
        <v>0</v>
      </c>
      <c r="T134" s="211">
        <f t="shared" si="23"/>
        <v>0</v>
      </c>
      <c r="AR134" s="19" t="s">
        <v>1919</v>
      </c>
      <c r="AT134" s="19" t="s">
        <v>533</v>
      </c>
      <c r="AU134" s="19" t="s">
        <v>23</v>
      </c>
      <c r="AY134" s="19" t="s">
        <v>406</v>
      </c>
      <c r="BE134" s="212">
        <f t="shared" si="24"/>
        <v>0</v>
      </c>
      <c r="BF134" s="212">
        <f t="shared" si="25"/>
        <v>0</v>
      </c>
      <c r="BG134" s="212">
        <f t="shared" si="26"/>
        <v>0</v>
      </c>
      <c r="BH134" s="212">
        <f t="shared" si="27"/>
        <v>0</v>
      </c>
      <c r="BI134" s="212">
        <f t="shared" si="28"/>
        <v>0</v>
      </c>
      <c r="BJ134" s="19" t="s">
        <v>23</v>
      </c>
      <c r="BK134" s="212">
        <f t="shared" si="29"/>
        <v>0</v>
      </c>
      <c r="BL134" s="19" t="s">
        <v>723</v>
      </c>
      <c r="BM134" s="19" t="s">
        <v>6923</v>
      </c>
    </row>
    <row r="135" spans="2:65" s="1" customFormat="1" ht="22.5" customHeight="1" x14ac:dyDescent="0.3">
      <c r="B135" s="37"/>
      <c r="C135" s="268" t="s">
        <v>580</v>
      </c>
      <c r="D135" s="268" t="s">
        <v>533</v>
      </c>
      <c r="E135" s="269" t="s">
        <v>6924</v>
      </c>
      <c r="F135" s="270" t="s">
        <v>6925</v>
      </c>
      <c r="G135" s="271" t="s">
        <v>4956</v>
      </c>
      <c r="H135" s="272">
        <v>3</v>
      </c>
      <c r="I135" s="273"/>
      <c r="J135" s="274">
        <f t="shared" si="20"/>
        <v>0</v>
      </c>
      <c r="K135" s="270" t="s">
        <v>36</v>
      </c>
      <c r="L135" s="275"/>
      <c r="M135" s="276" t="s">
        <v>36</v>
      </c>
      <c r="N135" s="277" t="s">
        <v>50</v>
      </c>
      <c r="O135" s="38"/>
      <c r="P135" s="210">
        <f t="shared" si="21"/>
        <v>0</v>
      </c>
      <c r="Q135" s="210">
        <v>0</v>
      </c>
      <c r="R135" s="210">
        <f t="shared" si="22"/>
        <v>0</v>
      </c>
      <c r="S135" s="210">
        <v>0</v>
      </c>
      <c r="T135" s="211">
        <f t="shared" si="23"/>
        <v>0</v>
      </c>
      <c r="AR135" s="19" t="s">
        <v>1919</v>
      </c>
      <c r="AT135" s="19" t="s">
        <v>533</v>
      </c>
      <c r="AU135" s="19" t="s">
        <v>23</v>
      </c>
      <c r="AY135" s="19" t="s">
        <v>406</v>
      </c>
      <c r="BE135" s="212">
        <f t="shared" si="24"/>
        <v>0</v>
      </c>
      <c r="BF135" s="212">
        <f t="shared" si="25"/>
        <v>0</v>
      </c>
      <c r="BG135" s="212">
        <f t="shared" si="26"/>
        <v>0</v>
      </c>
      <c r="BH135" s="212">
        <f t="shared" si="27"/>
        <v>0</v>
      </c>
      <c r="BI135" s="212">
        <f t="shared" si="28"/>
        <v>0</v>
      </c>
      <c r="BJ135" s="19" t="s">
        <v>23</v>
      </c>
      <c r="BK135" s="212">
        <f t="shared" si="29"/>
        <v>0</v>
      </c>
      <c r="BL135" s="19" t="s">
        <v>723</v>
      </c>
      <c r="BM135" s="19" t="s">
        <v>6926</v>
      </c>
    </row>
    <row r="136" spans="2:65" s="1" customFormat="1" ht="22.5" customHeight="1" x14ac:dyDescent="0.3">
      <c r="B136" s="37"/>
      <c r="C136" s="268" t="s">
        <v>585</v>
      </c>
      <c r="D136" s="268" t="s">
        <v>533</v>
      </c>
      <c r="E136" s="269" t="s">
        <v>6927</v>
      </c>
      <c r="F136" s="270" t="s">
        <v>6928</v>
      </c>
      <c r="G136" s="271" t="s">
        <v>4956</v>
      </c>
      <c r="H136" s="272">
        <v>8</v>
      </c>
      <c r="I136" s="273"/>
      <c r="J136" s="274">
        <f t="shared" si="20"/>
        <v>0</v>
      </c>
      <c r="K136" s="270" t="s">
        <v>36</v>
      </c>
      <c r="L136" s="275"/>
      <c r="M136" s="276" t="s">
        <v>36</v>
      </c>
      <c r="N136" s="277" t="s">
        <v>50</v>
      </c>
      <c r="O136" s="38"/>
      <c r="P136" s="210">
        <f t="shared" si="21"/>
        <v>0</v>
      </c>
      <c r="Q136" s="210">
        <v>0</v>
      </c>
      <c r="R136" s="210">
        <f t="shared" si="22"/>
        <v>0</v>
      </c>
      <c r="S136" s="210">
        <v>0</v>
      </c>
      <c r="T136" s="211">
        <f t="shared" si="23"/>
        <v>0</v>
      </c>
      <c r="AR136" s="19" t="s">
        <v>1919</v>
      </c>
      <c r="AT136" s="19" t="s">
        <v>533</v>
      </c>
      <c r="AU136" s="19" t="s">
        <v>23</v>
      </c>
      <c r="AY136" s="19" t="s">
        <v>406</v>
      </c>
      <c r="BE136" s="212">
        <f t="shared" si="24"/>
        <v>0</v>
      </c>
      <c r="BF136" s="212">
        <f t="shared" si="25"/>
        <v>0</v>
      </c>
      <c r="BG136" s="212">
        <f t="shared" si="26"/>
        <v>0</v>
      </c>
      <c r="BH136" s="212">
        <f t="shared" si="27"/>
        <v>0</v>
      </c>
      <c r="BI136" s="212">
        <f t="shared" si="28"/>
        <v>0</v>
      </c>
      <c r="BJ136" s="19" t="s">
        <v>23</v>
      </c>
      <c r="BK136" s="212">
        <f t="shared" si="29"/>
        <v>0</v>
      </c>
      <c r="BL136" s="19" t="s">
        <v>723</v>
      </c>
      <c r="BM136" s="19" t="s">
        <v>6929</v>
      </c>
    </row>
    <row r="137" spans="2:65" s="1" customFormat="1" ht="22.5" customHeight="1" x14ac:dyDescent="0.3">
      <c r="B137" s="37"/>
      <c r="C137" s="268" t="s">
        <v>587</v>
      </c>
      <c r="D137" s="268" t="s">
        <v>533</v>
      </c>
      <c r="E137" s="269" t="s">
        <v>6930</v>
      </c>
      <c r="F137" s="270" t="s">
        <v>6931</v>
      </c>
      <c r="G137" s="271" t="s">
        <v>4956</v>
      </c>
      <c r="H137" s="272">
        <v>2</v>
      </c>
      <c r="I137" s="273"/>
      <c r="J137" s="274">
        <f t="shared" si="20"/>
        <v>0</v>
      </c>
      <c r="K137" s="270" t="s">
        <v>36</v>
      </c>
      <c r="L137" s="275"/>
      <c r="M137" s="276" t="s">
        <v>36</v>
      </c>
      <c r="N137" s="277" t="s">
        <v>50</v>
      </c>
      <c r="O137" s="38"/>
      <c r="P137" s="210">
        <f t="shared" si="21"/>
        <v>0</v>
      </c>
      <c r="Q137" s="210">
        <v>0</v>
      </c>
      <c r="R137" s="210">
        <f t="shared" si="22"/>
        <v>0</v>
      </c>
      <c r="S137" s="210">
        <v>0</v>
      </c>
      <c r="T137" s="211">
        <f t="shared" si="23"/>
        <v>0</v>
      </c>
      <c r="AR137" s="19" t="s">
        <v>1919</v>
      </c>
      <c r="AT137" s="19" t="s">
        <v>533</v>
      </c>
      <c r="AU137" s="19" t="s">
        <v>23</v>
      </c>
      <c r="AY137" s="19" t="s">
        <v>406</v>
      </c>
      <c r="BE137" s="212">
        <f t="shared" si="24"/>
        <v>0</v>
      </c>
      <c r="BF137" s="212">
        <f t="shared" si="25"/>
        <v>0</v>
      </c>
      <c r="BG137" s="212">
        <f t="shared" si="26"/>
        <v>0</v>
      </c>
      <c r="BH137" s="212">
        <f t="shared" si="27"/>
        <v>0</v>
      </c>
      <c r="BI137" s="212">
        <f t="shared" si="28"/>
        <v>0</v>
      </c>
      <c r="BJ137" s="19" t="s">
        <v>23</v>
      </c>
      <c r="BK137" s="212">
        <f t="shared" si="29"/>
        <v>0</v>
      </c>
      <c r="BL137" s="19" t="s">
        <v>723</v>
      </c>
      <c r="BM137" s="19" t="s">
        <v>6932</v>
      </c>
    </row>
    <row r="138" spans="2:65" s="1" customFormat="1" ht="22.5" customHeight="1" x14ac:dyDescent="0.3">
      <c r="B138" s="37"/>
      <c r="C138" s="268" t="s">
        <v>593</v>
      </c>
      <c r="D138" s="268" t="s">
        <v>533</v>
      </c>
      <c r="E138" s="269" t="s">
        <v>6933</v>
      </c>
      <c r="F138" s="270" t="s">
        <v>6934</v>
      </c>
      <c r="G138" s="271" t="s">
        <v>596</v>
      </c>
      <c r="H138" s="272">
        <v>65</v>
      </c>
      <c r="I138" s="273"/>
      <c r="J138" s="274">
        <f t="shared" si="20"/>
        <v>0</v>
      </c>
      <c r="K138" s="270" t="s">
        <v>36</v>
      </c>
      <c r="L138" s="275"/>
      <c r="M138" s="276" t="s">
        <v>36</v>
      </c>
      <c r="N138" s="277" t="s">
        <v>50</v>
      </c>
      <c r="O138" s="38"/>
      <c r="P138" s="210">
        <f t="shared" si="21"/>
        <v>0</v>
      </c>
      <c r="Q138" s="210">
        <v>0</v>
      </c>
      <c r="R138" s="210">
        <f t="shared" si="22"/>
        <v>0</v>
      </c>
      <c r="S138" s="210">
        <v>0</v>
      </c>
      <c r="T138" s="211">
        <f t="shared" si="23"/>
        <v>0</v>
      </c>
      <c r="AR138" s="19" t="s">
        <v>1919</v>
      </c>
      <c r="AT138" s="19" t="s">
        <v>533</v>
      </c>
      <c r="AU138" s="19" t="s">
        <v>23</v>
      </c>
      <c r="AY138" s="19" t="s">
        <v>406</v>
      </c>
      <c r="BE138" s="212">
        <f t="shared" si="24"/>
        <v>0</v>
      </c>
      <c r="BF138" s="212">
        <f t="shared" si="25"/>
        <v>0</v>
      </c>
      <c r="BG138" s="212">
        <f t="shared" si="26"/>
        <v>0</v>
      </c>
      <c r="BH138" s="212">
        <f t="shared" si="27"/>
        <v>0</v>
      </c>
      <c r="BI138" s="212">
        <f t="shared" si="28"/>
        <v>0</v>
      </c>
      <c r="BJ138" s="19" t="s">
        <v>23</v>
      </c>
      <c r="BK138" s="212">
        <f t="shared" si="29"/>
        <v>0</v>
      </c>
      <c r="BL138" s="19" t="s">
        <v>723</v>
      </c>
      <c r="BM138" s="19" t="s">
        <v>6935</v>
      </c>
    </row>
    <row r="139" spans="2:65" s="1" customFormat="1" ht="22.5" customHeight="1" x14ac:dyDescent="0.3">
      <c r="B139" s="37"/>
      <c r="C139" s="268" t="s">
        <v>600</v>
      </c>
      <c r="D139" s="268" t="s">
        <v>533</v>
      </c>
      <c r="E139" s="269" t="s">
        <v>6936</v>
      </c>
      <c r="F139" s="270" t="s">
        <v>6937</v>
      </c>
      <c r="G139" s="271" t="s">
        <v>596</v>
      </c>
      <c r="H139" s="272">
        <v>65</v>
      </c>
      <c r="I139" s="273"/>
      <c r="J139" s="274">
        <f t="shared" si="20"/>
        <v>0</v>
      </c>
      <c r="K139" s="270" t="s">
        <v>36</v>
      </c>
      <c r="L139" s="275"/>
      <c r="M139" s="276" t="s">
        <v>36</v>
      </c>
      <c r="N139" s="277" t="s">
        <v>50</v>
      </c>
      <c r="O139" s="38"/>
      <c r="P139" s="210">
        <f t="shared" si="21"/>
        <v>0</v>
      </c>
      <c r="Q139" s="210">
        <v>0</v>
      </c>
      <c r="R139" s="210">
        <f t="shared" si="22"/>
        <v>0</v>
      </c>
      <c r="S139" s="210">
        <v>0</v>
      </c>
      <c r="T139" s="211">
        <f t="shared" si="23"/>
        <v>0</v>
      </c>
      <c r="AR139" s="19" t="s">
        <v>1919</v>
      </c>
      <c r="AT139" s="19" t="s">
        <v>533</v>
      </c>
      <c r="AU139" s="19" t="s">
        <v>23</v>
      </c>
      <c r="AY139" s="19" t="s">
        <v>406</v>
      </c>
      <c r="BE139" s="212">
        <f t="shared" si="24"/>
        <v>0</v>
      </c>
      <c r="BF139" s="212">
        <f t="shared" si="25"/>
        <v>0</v>
      </c>
      <c r="BG139" s="212">
        <f t="shared" si="26"/>
        <v>0</v>
      </c>
      <c r="BH139" s="212">
        <f t="shared" si="27"/>
        <v>0</v>
      </c>
      <c r="BI139" s="212">
        <f t="shared" si="28"/>
        <v>0</v>
      </c>
      <c r="BJ139" s="19" t="s">
        <v>23</v>
      </c>
      <c r="BK139" s="212">
        <f t="shared" si="29"/>
        <v>0</v>
      </c>
      <c r="BL139" s="19" t="s">
        <v>723</v>
      </c>
      <c r="BM139" s="19" t="s">
        <v>6938</v>
      </c>
    </row>
    <row r="140" spans="2:65" s="1" customFormat="1" ht="22.5" customHeight="1" x14ac:dyDescent="0.3">
      <c r="B140" s="37"/>
      <c r="C140" s="268" t="s">
        <v>607</v>
      </c>
      <c r="D140" s="268" t="s">
        <v>533</v>
      </c>
      <c r="E140" s="269" t="s">
        <v>6939</v>
      </c>
      <c r="F140" s="270" t="s">
        <v>6940</v>
      </c>
      <c r="G140" s="271" t="s">
        <v>596</v>
      </c>
      <c r="H140" s="272">
        <v>61</v>
      </c>
      <c r="I140" s="273"/>
      <c r="J140" s="274">
        <f t="shared" si="20"/>
        <v>0</v>
      </c>
      <c r="K140" s="270" t="s">
        <v>36</v>
      </c>
      <c r="L140" s="275"/>
      <c r="M140" s="276" t="s">
        <v>36</v>
      </c>
      <c r="N140" s="277" t="s">
        <v>50</v>
      </c>
      <c r="O140" s="38"/>
      <c r="P140" s="210">
        <f t="shared" si="21"/>
        <v>0</v>
      </c>
      <c r="Q140" s="210">
        <v>0</v>
      </c>
      <c r="R140" s="210">
        <f t="shared" si="22"/>
        <v>0</v>
      </c>
      <c r="S140" s="210">
        <v>0</v>
      </c>
      <c r="T140" s="211">
        <f t="shared" si="23"/>
        <v>0</v>
      </c>
      <c r="AR140" s="19" t="s">
        <v>1919</v>
      </c>
      <c r="AT140" s="19" t="s">
        <v>533</v>
      </c>
      <c r="AU140" s="19" t="s">
        <v>23</v>
      </c>
      <c r="AY140" s="19" t="s">
        <v>406</v>
      </c>
      <c r="BE140" s="212">
        <f t="shared" si="24"/>
        <v>0</v>
      </c>
      <c r="BF140" s="212">
        <f t="shared" si="25"/>
        <v>0</v>
      </c>
      <c r="BG140" s="212">
        <f t="shared" si="26"/>
        <v>0</v>
      </c>
      <c r="BH140" s="212">
        <f t="shared" si="27"/>
        <v>0</v>
      </c>
      <c r="BI140" s="212">
        <f t="shared" si="28"/>
        <v>0</v>
      </c>
      <c r="BJ140" s="19" t="s">
        <v>23</v>
      </c>
      <c r="BK140" s="212">
        <f t="shared" si="29"/>
        <v>0</v>
      </c>
      <c r="BL140" s="19" t="s">
        <v>723</v>
      </c>
      <c r="BM140" s="19" t="s">
        <v>6941</v>
      </c>
    </row>
    <row r="141" spans="2:65" s="1" customFormat="1" ht="22.5" customHeight="1" x14ac:dyDescent="0.3">
      <c r="B141" s="37"/>
      <c r="C141" s="268" t="s">
        <v>615</v>
      </c>
      <c r="D141" s="268" t="s">
        <v>533</v>
      </c>
      <c r="E141" s="269" t="s">
        <v>6942</v>
      </c>
      <c r="F141" s="270" t="s">
        <v>6943</v>
      </c>
      <c r="G141" s="271" t="s">
        <v>4956</v>
      </c>
      <c r="H141" s="272">
        <v>10</v>
      </c>
      <c r="I141" s="273"/>
      <c r="J141" s="274">
        <f t="shared" si="20"/>
        <v>0</v>
      </c>
      <c r="K141" s="270" t="s">
        <v>36</v>
      </c>
      <c r="L141" s="275"/>
      <c r="M141" s="276" t="s">
        <v>36</v>
      </c>
      <c r="N141" s="277" t="s">
        <v>50</v>
      </c>
      <c r="O141" s="38"/>
      <c r="P141" s="210">
        <f t="shared" si="21"/>
        <v>0</v>
      </c>
      <c r="Q141" s="210">
        <v>0</v>
      </c>
      <c r="R141" s="210">
        <f t="shared" si="22"/>
        <v>0</v>
      </c>
      <c r="S141" s="210">
        <v>0</v>
      </c>
      <c r="T141" s="211">
        <f t="shared" si="23"/>
        <v>0</v>
      </c>
      <c r="AR141" s="19" t="s">
        <v>1919</v>
      </c>
      <c r="AT141" s="19" t="s">
        <v>533</v>
      </c>
      <c r="AU141" s="19" t="s">
        <v>23</v>
      </c>
      <c r="AY141" s="19" t="s">
        <v>406</v>
      </c>
      <c r="BE141" s="212">
        <f t="shared" si="24"/>
        <v>0</v>
      </c>
      <c r="BF141" s="212">
        <f t="shared" si="25"/>
        <v>0</v>
      </c>
      <c r="BG141" s="212">
        <f t="shared" si="26"/>
        <v>0</v>
      </c>
      <c r="BH141" s="212">
        <f t="shared" si="27"/>
        <v>0</v>
      </c>
      <c r="BI141" s="212">
        <f t="shared" si="28"/>
        <v>0</v>
      </c>
      <c r="BJ141" s="19" t="s">
        <v>23</v>
      </c>
      <c r="BK141" s="212">
        <f t="shared" si="29"/>
        <v>0</v>
      </c>
      <c r="BL141" s="19" t="s">
        <v>723</v>
      </c>
      <c r="BM141" s="19" t="s">
        <v>6944</v>
      </c>
    </row>
    <row r="142" spans="2:65" s="1" customFormat="1" ht="22.5" customHeight="1" x14ac:dyDescent="0.3">
      <c r="B142" s="37"/>
      <c r="C142" s="268" t="s">
        <v>619</v>
      </c>
      <c r="D142" s="268" t="s">
        <v>533</v>
      </c>
      <c r="E142" s="269" t="s">
        <v>6945</v>
      </c>
      <c r="F142" s="270" t="s">
        <v>6946</v>
      </c>
      <c r="G142" s="271" t="s">
        <v>4956</v>
      </c>
      <c r="H142" s="272">
        <v>60</v>
      </c>
      <c r="I142" s="273"/>
      <c r="J142" s="274">
        <f t="shared" si="20"/>
        <v>0</v>
      </c>
      <c r="K142" s="270" t="s">
        <v>36</v>
      </c>
      <c r="L142" s="275"/>
      <c r="M142" s="276" t="s">
        <v>36</v>
      </c>
      <c r="N142" s="277" t="s">
        <v>50</v>
      </c>
      <c r="O142" s="38"/>
      <c r="P142" s="210">
        <f t="shared" si="21"/>
        <v>0</v>
      </c>
      <c r="Q142" s="210">
        <v>0</v>
      </c>
      <c r="R142" s="210">
        <f t="shared" si="22"/>
        <v>0</v>
      </c>
      <c r="S142" s="210">
        <v>0</v>
      </c>
      <c r="T142" s="211">
        <f t="shared" si="23"/>
        <v>0</v>
      </c>
      <c r="AR142" s="19" t="s">
        <v>1919</v>
      </c>
      <c r="AT142" s="19" t="s">
        <v>533</v>
      </c>
      <c r="AU142" s="19" t="s">
        <v>23</v>
      </c>
      <c r="AY142" s="19" t="s">
        <v>406</v>
      </c>
      <c r="BE142" s="212">
        <f t="shared" si="24"/>
        <v>0</v>
      </c>
      <c r="BF142" s="212">
        <f t="shared" si="25"/>
        <v>0</v>
      </c>
      <c r="BG142" s="212">
        <f t="shared" si="26"/>
        <v>0</v>
      </c>
      <c r="BH142" s="212">
        <f t="shared" si="27"/>
        <v>0</v>
      </c>
      <c r="BI142" s="212">
        <f t="shared" si="28"/>
        <v>0</v>
      </c>
      <c r="BJ142" s="19" t="s">
        <v>23</v>
      </c>
      <c r="BK142" s="212">
        <f t="shared" si="29"/>
        <v>0</v>
      </c>
      <c r="BL142" s="19" t="s">
        <v>723</v>
      </c>
      <c r="BM142" s="19" t="s">
        <v>6947</v>
      </c>
    </row>
    <row r="143" spans="2:65" s="1" customFormat="1" ht="22.5" customHeight="1" x14ac:dyDescent="0.3">
      <c r="B143" s="37"/>
      <c r="C143" s="268" t="s">
        <v>624</v>
      </c>
      <c r="D143" s="268" t="s">
        <v>533</v>
      </c>
      <c r="E143" s="269" t="s">
        <v>6948</v>
      </c>
      <c r="F143" s="270" t="s">
        <v>6949</v>
      </c>
      <c r="G143" s="271" t="s">
        <v>4956</v>
      </c>
      <c r="H143" s="272">
        <v>60</v>
      </c>
      <c r="I143" s="273"/>
      <c r="J143" s="274">
        <f t="shared" si="20"/>
        <v>0</v>
      </c>
      <c r="K143" s="270" t="s">
        <v>36</v>
      </c>
      <c r="L143" s="275"/>
      <c r="M143" s="276" t="s">
        <v>36</v>
      </c>
      <c r="N143" s="277" t="s">
        <v>50</v>
      </c>
      <c r="O143" s="38"/>
      <c r="P143" s="210">
        <f t="shared" si="21"/>
        <v>0</v>
      </c>
      <c r="Q143" s="210">
        <v>0</v>
      </c>
      <c r="R143" s="210">
        <f t="shared" si="22"/>
        <v>0</v>
      </c>
      <c r="S143" s="210">
        <v>0</v>
      </c>
      <c r="T143" s="211">
        <f t="shared" si="23"/>
        <v>0</v>
      </c>
      <c r="AR143" s="19" t="s">
        <v>1919</v>
      </c>
      <c r="AT143" s="19" t="s">
        <v>533</v>
      </c>
      <c r="AU143" s="19" t="s">
        <v>23</v>
      </c>
      <c r="AY143" s="19" t="s">
        <v>406</v>
      </c>
      <c r="BE143" s="212">
        <f t="shared" si="24"/>
        <v>0</v>
      </c>
      <c r="BF143" s="212">
        <f t="shared" si="25"/>
        <v>0</v>
      </c>
      <c r="BG143" s="212">
        <f t="shared" si="26"/>
        <v>0</v>
      </c>
      <c r="BH143" s="212">
        <f t="shared" si="27"/>
        <v>0</v>
      </c>
      <c r="BI143" s="212">
        <f t="shared" si="28"/>
        <v>0</v>
      </c>
      <c r="BJ143" s="19" t="s">
        <v>23</v>
      </c>
      <c r="BK143" s="212">
        <f t="shared" si="29"/>
        <v>0</v>
      </c>
      <c r="BL143" s="19" t="s">
        <v>723</v>
      </c>
      <c r="BM143" s="19" t="s">
        <v>6950</v>
      </c>
    </row>
    <row r="144" spans="2:65" s="1" customFormat="1" ht="22.5" customHeight="1" x14ac:dyDescent="0.3">
      <c r="B144" s="37"/>
      <c r="C144" s="268" t="s">
        <v>626</v>
      </c>
      <c r="D144" s="268" t="s">
        <v>533</v>
      </c>
      <c r="E144" s="269" t="s">
        <v>6951</v>
      </c>
      <c r="F144" s="270" t="s">
        <v>6952</v>
      </c>
      <c r="G144" s="271" t="s">
        <v>4956</v>
      </c>
      <c r="H144" s="272">
        <v>60</v>
      </c>
      <c r="I144" s="273"/>
      <c r="J144" s="274">
        <f t="shared" si="20"/>
        <v>0</v>
      </c>
      <c r="K144" s="270" t="s">
        <v>36</v>
      </c>
      <c r="L144" s="275"/>
      <c r="M144" s="276" t="s">
        <v>36</v>
      </c>
      <c r="N144" s="277" t="s">
        <v>50</v>
      </c>
      <c r="O144" s="38"/>
      <c r="P144" s="210">
        <f t="shared" si="21"/>
        <v>0</v>
      </c>
      <c r="Q144" s="210">
        <v>0</v>
      </c>
      <c r="R144" s="210">
        <f t="shared" si="22"/>
        <v>0</v>
      </c>
      <c r="S144" s="210">
        <v>0</v>
      </c>
      <c r="T144" s="211">
        <f t="shared" si="23"/>
        <v>0</v>
      </c>
      <c r="AR144" s="19" t="s">
        <v>1919</v>
      </c>
      <c r="AT144" s="19" t="s">
        <v>533</v>
      </c>
      <c r="AU144" s="19" t="s">
        <v>23</v>
      </c>
      <c r="AY144" s="19" t="s">
        <v>406</v>
      </c>
      <c r="BE144" s="212">
        <f t="shared" si="24"/>
        <v>0</v>
      </c>
      <c r="BF144" s="212">
        <f t="shared" si="25"/>
        <v>0</v>
      </c>
      <c r="BG144" s="212">
        <f t="shared" si="26"/>
        <v>0</v>
      </c>
      <c r="BH144" s="212">
        <f t="shared" si="27"/>
        <v>0</v>
      </c>
      <c r="BI144" s="212">
        <f t="shared" si="28"/>
        <v>0</v>
      </c>
      <c r="BJ144" s="19" t="s">
        <v>23</v>
      </c>
      <c r="BK144" s="212">
        <f t="shared" si="29"/>
        <v>0</v>
      </c>
      <c r="BL144" s="19" t="s">
        <v>723</v>
      </c>
      <c r="BM144" s="19" t="s">
        <v>6953</v>
      </c>
    </row>
    <row r="145" spans="2:65" s="1" customFormat="1" ht="22.5" customHeight="1" x14ac:dyDescent="0.3">
      <c r="B145" s="37"/>
      <c r="C145" s="268" t="s">
        <v>632</v>
      </c>
      <c r="D145" s="268" t="s">
        <v>533</v>
      </c>
      <c r="E145" s="269" t="s">
        <v>6954</v>
      </c>
      <c r="F145" s="270" t="s">
        <v>6955</v>
      </c>
      <c r="G145" s="271" t="s">
        <v>4956</v>
      </c>
      <c r="H145" s="272">
        <v>3</v>
      </c>
      <c r="I145" s="273"/>
      <c r="J145" s="274">
        <f t="shared" si="20"/>
        <v>0</v>
      </c>
      <c r="K145" s="270" t="s">
        <v>36</v>
      </c>
      <c r="L145" s="275"/>
      <c r="M145" s="276" t="s">
        <v>36</v>
      </c>
      <c r="N145" s="285" t="s">
        <v>50</v>
      </c>
      <c r="O145" s="282"/>
      <c r="P145" s="283">
        <f t="shared" si="21"/>
        <v>0</v>
      </c>
      <c r="Q145" s="283">
        <v>0</v>
      </c>
      <c r="R145" s="283">
        <f t="shared" si="22"/>
        <v>0</v>
      </c>
      <c r="S145" s="283">
        <v>0</v>
      </c>
      <c r="T145" s="284">
        <f t="shared" si="23"/>
        <v>0</v>
      </c>
      <c r="AR145" s="19" t="s">
        <v>1919</v>
      </c>
      <c r="AT145" s="19" t="s">
        <v>533</v>
      </c>
      <c r="AU145" s="19" t="s">
        <v>23</v>
      </c>
      <c r="AY145" s="19" t="s">
        <v>406</v>
      </c>
      <c r="BE145" s="212">
        <f t="shared" si="24"/>
        <v>0</v>
      </c>
      <c r="BF145" s="212">
        <f t="shared" si="25"/>
        <v>0</v>
      </c>
      <c r="BG145" s="212">
        <f t="shared" si="26"/>
        <v>0</v>
      </c>
      <c r="BH145" s="212">
        <f t="shared" si="27"/>
        <v>0</v>
      </c>
      <c r="BI145" s="212">
        <f t="shared" si="28"/>
        <v>0</v>
      </c>
      <c r="BJ145" s="19" t="s">
        <v>23</v>
      </c>
      <c r="BK145" s="212">
        <f t="shared" si="29"/>
        <v>0</v>
      </c>
      <c r="BL145" s="19" t="s">
        <v>723</v>
      </c>
      <c r="BM145" s="19" t="s">
        <v>6956</v>
      </c>
    </row>
    <row r="146" spans="2:65" s="1" customFormat="1" ht="6.95" customHeight="1" x14ac:dyDescent="0.3">
      <c r="B146" s="52"/>
      <c r="C146" s="53"/>
      <c r="D146" s="53"/>
      <c r="E146" s="53"/>
      <c r="F146" s="53"/>
      <c r="G146" s="53"/>
      <c r="H146" s="53"/>
      <c r="I146" s="141"/>
      <c r="J146" s="53"/>
      <c r="K146" s="53"/>
      <c r="L146" s="57"/>
    </row>
  </sheetData>
  <sheetProtection password="CC35" sheet="1" objects="1" scenarios="1" formatColumns="0" formatRows="0" sort="0" autoFilter="0"/>
  <autoFilter ref="C93:K93"/>
  <mergeCells count="15">
    <mergeCell ref="E84:H84"/>
    <mergeCell ref="E82:H82"/>
    <mergeCell ref="E86:H86"/>
    <mergeCell ref="G1:H1"/>
    <mergeCell ref="L2:V2"/>
    <mergeCell ref="E49:H49"/>
    <mergeCell ref="E53:H53"/>
    <mergeCell ref="E51:H51"/>
    <mergeCell ref="E55:H55"/>
    <mergeCell ref="E80:H80"/>
    <mergeCell ref="E7:H7"/>
    <mergeCell ref="E11:H11"/>
    <mergeCell ref="E9:H9"/>
    <mergeCell ref="E13:H13"/>
    <mergeCell ref="E28:H28"/>
  </mergeCells>
  <hyperlinks>
    <hyperlink ref="F1:G1" location="C2" tooltip="Krycí list soupisu" display="1) Krycí list soupisu"/>
    <hyperlink ref="G1:H1" location="C62" tooltip="Rekapitulace" display="2) Rekapitulace"/>
    <hyperlink ref="J1" location="C93" tooltip="Soupis prací" display="3) Soupis prací"/>
    <hyperlink ref="L1:V1" location="'Rekapitulace stavby'!C2" tooltip="Rekapitulace stavby" display="Rekapitulace stavby"/>
  </hyperlinks>
  <printOptions horizontalCentered="1"/>
  <pageMargins left="0.59055118110236227" right="0.59055118110236227" top="0.59055118110236227" bottom="0.59055118110236227" header="0" footer="0"/>
  <pageSetup paperSize="9" fitToHeight="100" orientation="landscape" r:id="rId1"/>
  <headerFooter>
    <oddFooter>&amp;CStrana &amp;P z &amp;N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BR92"/>
  <sheetViews>
    <sheetView showGridLines="0" workbookViewId="0">
      <pane ySplit="1" topLeftCell="A63" activePane="bottomLeft" state="frozen"/>
      <selection pane="bottomLeft"/>
    </sheetView>
  </sheetViews>
  <sheetFormatPr defaultRowHeight="13.5" x14ac:dyDescent="0.3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15" customWidth="1"/>
    <col min="10" max="10" width="23.5" customWidth="1"/>
    <col min="11" max="11" width="15.5" customWidth="1"/>
    <col min="13" max="18" width="9.33203125" hidden="1"/>
    <col min="19" max="19" width="8.1640625" hidden="1" customWidth="1"/>
    <col min="20" max="20" width="29.6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 x14ac:dyDescent="0.3">
      <c r="A1" s="17"/>
      <c r="B1" s="294"/>
      <c r="C1" s="294"/>
      <c r="D1" s="293" t="s">
        <v>1</v>
      </c>
      <c r="E1" s="294"/>
      <c r="F1" s="295" t="s">
        <v>8574</v>
      </c>
      <c r="G1" s="427" t="s">
        <v>8575</v>
      </c>
      <c r="H1" s="427"/>
      <c r="I1" s="300"/>
      <c r="J1" s="295" t="s">
        <v>8576</v>
      </c>
      <c r="K1" s="293" t="s">
        <v>213</v>
      </c>
      <c r="L1" s="295" t="s">
        <v>8577</v>
      </c>
      <c r="M1" s="295"/>
      <c r="N1" s="295"/>
      <c r="O1" s="295"/>
      <c r="P1" s="295"/>
      <c r="Q1" s="295"/>
      <c r="R1" s="295"/>
      <c r="S1" s="295"/>
      <c r="T1" s="295"/>
      <c r="U1" s="291"/>
      <c r="V1" s="291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</row>
    <row r="2" spans="1:70" ht="36.950000000000003" customHeight="1" x14ac:dyDescent="0.3">
      <c r="L2" s="385"/>
      <c r="M2" s="385"/>
      <c r="N2" s="385"/>
      <c r="O2" s="385"/>
      <c r="P2" s="385"/>
      <c r="Q2" s="385"/>
      <c r="R2" s="385"/>
      <c r="S2" s="385"/>
      <c r="T2" s="385"/>
      <c r="U2" s="385"/>
      <c r="V2" s="385"/>
      <c r="AT2" s="19" t="s">
        <v>168</v>
      </c>
    </row>
    <row r="3" spans="1:70" ht="6.95" customHeight="1" x14ac:dyDescent="0.3">
      <c r="B3" s="20"/>
      <c r="C3" s="21"/>
      <c r="D3" s="21"/>
      <c r="E3" s="21"/>
      <c r="F3" s="21"/>
      <c r="G3" s="21"/>
      <c r="H3" s="21"/>
      <c r="I3" s="117"/>
      <c r="J3" s="21"/>
      <c r="K3" s="22"/>
      <c r="AT3" s="19" t="s">
        <v>87</v>
      </c>
    </row>
    <row r="4" spans="1:70" ht="36.950000000000003" customHeight="1" x14ac:dyDescent="0.3">
      <c r="B4" s="23"/>
      <c r="C4" s="24"/>
      <c r="D4" s="25" t="s">
        <v>218</v>
      </c>
      <c r="E4" s="24"/>
      <c r="F4" s="24"/>
      <c r="G4" s="24"/>
      <c r="H4" s="24"/>
      <c r="I4" s="118"/>
      <c r="J4" s="24"/>
      <c r="K4" s="26"/>
      <c r="M4" s="27" t="s">
        <v>10</v>
      </c>
      <c r="AT4" s="19" t="s">
        <v>4</v>
      </c>
    </row>
    <row r="5" spans="1:70" ht="6.95" customHeight="1" x14ac:dyDescent="0.3">
      <c r="B5" s="23"/>
      <c r="C5" s="24"/>
      <c r="D5" s="24"/>
      <c r="E5" s="24"/>
      <c r="F5" s="24"/>
      <c r="G5" s="24"/>
      <c r="H5" s="24"/>
      <c r="I5" s="118"/>
      <c r="J5" s="24"/>
      <c r="K5" s="26"/>
    </row>
    <row r="6" spans="1:70" ht="15" x14ac:dyDescent="0.3">
      <c r="B6" s="23"/>
      <c r="C6" s="24"/>
      <c r="D6" s="32" t="s">
        <v>16</v>
      </c>
      <c r="E6" s="24"/>
      <c r="F6" s="24"/>
      <c r="G6" s="24"/>
      <c r="H6" s="24"/>
      <c r="I6" s="118"/>
      <c r="J6" s="24"/>
      <c r="K6" s="26"/>
    </row>
    <row r="7" spans="1:70" ht="22.5" customHeight="1" x14ac:dyDescent="0.3">
      <c r="B7" s="23"/>
      <c r="C7" s="24"/>
      <c r="D7" s="24"/>
      <c r="E7" s="428" t="str">
        <f>'Rekapitulace stavby'!K6</f>
        <v>ZLEPŠENÍ EKOLOGICKÉHO STAVU ŘEKY BEČVY V HRANICÍCH</v>
      </c>
      <c r="F7" s="414"/>
      <c r="G7" s="414"/>
      <c r="H7" s="414"/>
      <c r="I7" s="118"/>
      <c r="J7" s="24"/>
      <c r="K7" s="26"/>
    </row>
    <row r="8" spans="1:70" ht="15" x14ac:dyDescent="0.3">
      <c r="B8" s="23"/>
      <c r="C8" s="24"/>
      <c r="D8" s="32" t="s">
        <v>226</v>
      </c>
      <c r="E8" s="24"/>
      <c r="F8" s="24"/>
      <c r="G8" s="24"/>
      <c r="H8" s="24"/>
      <c r="I8" s="118"/>
      <c r="J8" s="24"/>
      <c r="K8" s="26"/>
    </row>
    <row r="9" spans="1:70" ht="22.5" customHeight="1" x14ac:dyDescent="0.3">
      <c r="B9" s="23"/>
      <c r="C9" s="24"/>
      <c r="D9" s="24"/>
      <c r="E9" s="428" t="s">
        <v>229</v>
      </c>
      <c r="F9" s="414"/>
      <c r="G9" s="414"/>
      <c r="H9" s="414"/>
      <c r="I9" s="118"/>
      <c r="J9" s="24"/>
      <c r="K9" s="26"/>
    </row>
    <row r="10" spans="1:70" ht="15" x14ac:dyDescent="0.3">
      <c r="B10" s="23"/>
      <c r="C10" s="24"/>
      <c r="D10" s="32" t="s">
        <v>232</v>
      </c>
      <c r="E10" s="24"/>
      <c r="F10" s="24"/>
      <c r="G10" s="24"/>
      <c r="H10" s="24"/>
      <c r="I10" s="118"/>
      <c r="J10" s="24"/>
      <c r="K10" s="26"/>
    </row>
    <row r="11" spans="1:70" s="1" customFormat="1" ht="22.5" customHeight="1" x14ac:dyDescent="0.3">
      <c r="B11" s="37"/>
      <c r="C11" s="38"/>
      <c r="D11" s="38"/>
      <c r="E11" s="429" t="s">
        <v>5031</v>
      </c>
      <c r="F11" s="405"/>
      <c r="G11" s="405"/>
      <c r="H11" s="405"/>
      <c r="I11" s="119"/>
      <c r="J11" s="38"/>
      <c r="K11" s="41"/>
    </row>
    <row r="12" spans="1:70" s="1" customFormat="1" ht="15" x14ac:dyDescent="0.3">
      <c r="B12" s="37"/>
      <c r="C12" s="38"/>
      <c r="D12" s="32" t="s">
        <v>238</v>
      </c>
      <c r="E12" s="38"/>
      <c r="F12" s="38"/>
      <c r="G12" s="38"/>
      <c r="H12" s="38"/>
      <c r="I12" s="119"/>
      <c r="J12" s="38"/>
      <c r="K12" s="41"/>
    </row>
    <row r="13" spans="1:70" s="1" customFormat="1" ht="36.950000000000003" customHeight="1" x14ac:dyDescent="0.3">
      <c r="B13" s="37"/>
      <c r="C13" s="38"/>
      <c r="D13" s="38"/>
      <c r="E13" s="430" t="s">
        <v>6957</v>
      </c>
      <c r="F13" s="405"/>
      <c r="G13" s="405"/>
      <c r="H13" s="405"/>
      <c r="I13" s="119"/>
      <c r="J13" s="38"/>
      <c r="K13" s="41"/>
    </row>
    <row r="14" spans="1:70" s="1" customFormat="1" x14ac:dyDescent="0.3">
      <c r="B14" s="37"/>
      <c r="C14" s="38"/>
      <c r="D14" s="38"/>
      <c r="E14" s="38"/>
      <c r="F14" s="38"/>
      <c r="G14" s="38"/>
      <c r="H14" s="38"/>
      <c r="I14" s="119"/>
      <c r="J14" s="38"/>
      <c r="K14" s="41"/>
    </row>
    <row r="15" spans="1:70" s="1" customFormat="1" ht="14.45" customHeight="1" x14ac:dyDescent="0.3">
      <c r="B15" s="37"/>
      <c r="C15" s="38"/>
      <c r="D15" s="32" t="s">
        <v>19</v>
      </c>
      <c r="E15" s="38"/>
      <c r="F15" s="30" t="s">
        <v>165</v>
      </c>
      <c r="G15" s="38"/>
      <c r="H15" s="38"/>
      <c r="I15" s="120" t="s">
        <v>21</v>
      </c>
      <c r="J15" s="30" t="s">
        <v>36</v>
      </c>
      <c r="K15" s="41"/>
    </row>
    <row r="16" spans="1:70" s="1" customFormat="1" ht="14.45" customHeight="1" x14ac:dyDescent="0.3">
      <c r="B16" s="37"/>
      <c r="C16" s="38"/>
      <c r="D16" s="32" t="s">
        <v>24</v>
      </c>
      <c r="E16" s="38"/>
      <c r="F16" s="30" t="s">
        <v>25</v>
      </c>
      <c r="G16" s="38"/>
      <c r="H16" s="38"/>
      <c r="I16" s="120" t="s">
        <v>26</v>
      </c>
      <c r="J16" s="121" t="str">
        <f>'Rekapitulace stavby'!AN8</f>
        <v>6.4.2016</v>
      </c>
      <c r="K16" s="41"/>
    </row>
    <row r="17" spans="2:11" s="1" customFormat="1" ht="10.9" customHeight="1" x14ac:dyDescent="0.3">
      <c r="B17" s="37"/>
      <c r="C17" s="38"/>
      <c r="D17" s="38"/>
      <c r="E17" s="38"/>
      <c r="F17" s="38"/>
      <c r="G17" s="38"/>
      <c r="H17" s="38"/>
      <c r="I17" s="119"/>
      <c r="J17" s="38"/>
      <c r="K17" s="41"/>
    </row>
    <row r="18" spans="2:11" s="1" customFormat="1" ht="14.45" customHeight="1" x14ac:dyDescent="0.3">
      <c r="B18" s="37"/>
      <c r="C18" s="38"/>
      <c r="D18" s="32" t="s">
        <v>34</v>
      </c>
      <c r="E18" s="38"/>
      <c r="F18" s="38"/>
      <c r="G18" s="38"/>
      <c r="H18" s="38"/>
      <c r="I18" s="120" t="s">
        <v>35</v>
      </c>
      <c r="J18" s="30" t="s">
        <v>36</v>
      </c>
      <c r="K18" s="41"/>
    </row>
    <row r="19" spans="2:11" s="1" customFormat="1" ht="18" customHeight="1" x14ac:dyDescent="0.3">
      <c r="B19" s="37"/>
      <c r="C19" s="38"/>
      <c r="D19" s="38"/>
      <c r="E19" s="30" t="s">
        <v>37</v>
      </c>
      <c r="F19" s="38"/>
      <c r="G19" s="38"/>
      <c r="H19" s="38"/>
      <c r="I19" s="120" t="s">
        <v>38</v>
      </c>
      <c r="J19" s="30" t="s">
        <v>36</v>
      </c>
      <c r="K19" s="41"/>
    </row>
    <row r="20" spans="2:11" s="1" customFormat="1" ht="6.95" customHeight="1" x14ac:dyDescent="0.3">
      <c r="B20" s="37"/>
      <c r="C20" s="38"/>
      <c r="D20" s="38"/>
      <c r="E20" s="38"/>
      <c r="F20" s="38"/>
      <c r="G20" s="38"/>
      <c r="H20" s="38"/>
      <c r="I20" s="119"/>
      <c r="J20" s="38"/>
      <c r="K20" s="41"/>
    </row>
    <row r="21" spans="2:11" s="1" customFormat="1" ht="14.45" customHeight="1" x14ac:dyDescent="0.3">
      <c r="B21" s="37"/>
      <c r="C21" s="38"/>
      <c r="D21" s="32" t="s">
        <v>39</v>
      </c>
      <c r="E21" s="38"/>
      <c r="F21" s="38"/>
      <c r="G21" s="38"/>
      <c r="H21" s="38"/>
      <c r="I21" s="120" t="s">
        <v>35</v>
      </c>
      <c r="J21" s="30" t="str">
        <f>IF('Rekapitulace stavby'!AN13="Vyplň údaj","",IF('Rekapitulace stavby'!AN13="","",'Rekapitulace stavby'!AN13))</f>
        <v/>
      </c>
      <c r="K21" s="41"/>
    </row>
    <row r="22" spans="2:11" s="1" customFormat="1" ht="18" customHeight="1" x14ac:dyDescent="0.3">
      <c r="B22" s="37"/>
      <c r="C22" s="38"/>
      <c r="D22" s="38"/>
      <c r="E22" s="30" t="str">
        <f>IF('Rekapitulace stavby'!E14="Vyplň údaj","",IF('Rekapitulace stavby'!E14="","",'Rekapitulace stavby'!E14))</f>
        <v/>
      </c>
      <c r="F22" s="38"/>
      <c r="G22" s="38"/>
      <c r="H22" s="38"/>
      <c r="I22" s="120" t="s">
        <v>38</v>
      </c>
      <c r="J22" s="30" t="str">
        <f>IF('Rekapitulace stavby'!AN14="Vyplň údaj","",IF('Rekapitulace stavby'!AN14="","",'Rekapitulace stavby'!AN14))</f>
        <v/>
      </c>
      <c r="K22" s="41"/>
    </row>
    <row r="23" spans="2:11" s="1" customFormat="1" ht="6.95" customHeight="1" x14ac:dyDescent="0.3">
      <c r="B23" s="37"/>
      <c r="C23" s="38"/>
      <c r="D23" s="38"/>
      <c r="E23" s="38"/>
      <c r="F23" s="38"/>
      <c r="G23" s="38"/>
      <c r="H23" s="38"/>
      <c r="I23" s="119"/>
      <c r="J23" s="38"/>
      <c r="K23" s="41"/>
    </row>
    <row r="24" spans="2:11" s="1" customFormat="1" ht="14.45" customHeight="1" x14ac:dyDescent="0.3">
      <c r="B24" s="37"/>
      <c r="C24" s="38"/>
      <c r="D24" s="32" t="s">
        <v>41</v>
      </c>
      <c r="E24" s="38"/>
      <c r="F24" s="38"/>
      <c r="G24" s="38"/>
      <c r="H24" s="38"/>
      <c r="I24" s="120" t="s">
        <v>35</v>
      </c>
      <c r="J24" s="30" t="s">
        <v>36</v>
      </c>
      <c r="K24" s="41"/>
    </row>
    <row r="25" spans="2:11" s="1" customFormat="1" ht="18" customHeight="1" x14ac:dyDescent="0.3">
      <c r="B25" s="37"/>
      <c r="C25" s="38"/>
      <c r="D25" s="38"/>
      <c r="E25" s="30" t="s">
        <v>42</v>
      </c>
      <c r="F25" s="38"/>
      <c r="G25" s="38"/>
      <c r="H25" s="38"/>
      <c r="I25" s="120" t="s">
        <v>38</v>
      </c>
      <c r="J25" s="30" t="s">
        <v>36</v>
      </c>
      <c r="K25" s="41"/>
    </row>
    <row r="26" spans="2:11" s="1" customFormat="1" ht="6.95" customHeight="1" x14ac:dyDescent="0.3">
      <c r="B26" s="37"/>
      <c r="C26" s="38"/>
      <c r="D26" s="38"/>
      <c r="E26" s="38"/>
      <c r="F26" s="38"/>
      <c r="G26" s="38"/>
      <c r="H26" s="38"/>
      <c r="I26" s="119"/>
      <c r="J26" s="38"/>
      <c r="K26" s="41"/>
    </row>
    <row r="27" spans="2:11" s="1" customFormat="1" ht="14.45" customHeight="1" x14ac:dyDescent="0.3">
      <c r="B27" s="37"/>
      <c r="C27" s="38"/>
      <c r="D27" s="32" t="s">
        <v>44</v>
      </c>
      <c r="E27" s="38"/>
      <c r="F27" s="38"/>
      <c r="G27" s="38"/>
      <c r="H27" s="38"/>
      <c r="I27" s="119"/>
      <c r="J27" s="38"/>
      <c r="K27" s="41"/>
    </row>
    <row r="28" spans="2:11" s="7" customFormat="1" ht="22.5" customHeight="1" x14ac:dyDescent="0.3">
      <c r="B28" s="122"/>
      <c r="C28" s="123"/>
      <c r="D28" s="123"/>
      <c r="E28" s="417" t="s">
        <v>36</v>
      </c>
      <c r="F28" s="431"/>
      <c r="G28" s="431"/>
      <c r="H28" s="431"/>
      <c r="I28" s="124"/>
      <c r="J28" s="123"/>
      <c r="K28" s="125"/>
    </row>
    <row r="29" spans="2:11" s="1" customFormat="1" ht="6.95" customHeight="1" x14ac:dyDescent="0.3">
      <c r="B29" s="37"/>
      <c r="C29" s="38"/>
      <c r="D29" s="38"/>
      <c r="E29" s="38"/>
      <c r="F29" s="38"/>
      <c r="G29" s="38"/>
      <c r="H29" s="38"/>
      <c r="I29" s="119"/>
      <c r="J29" s="38"/>
      <c r="K29" s="41"/>
    </row>
    <row r="30" spans="2:11" s="1" customFormat="1" ht="6.95" customHeight="1" x14ac:dyDescent="0.3">
      <c r="B30" s="37"/>
      <c r="C30" s="38"/>
      <c r="D30" s="81"/>
      <c r="E30" s="81"/>
      <c r="F30" s="81"/>
      <c r="G30" s="81"/>
      <c r="H30" s="81"/>
      <c r="I30" s="127"/>
      <c r="J30" s="81"/>
      <c r="K30" s="128"/>
    </row>
    <row r="31" spans="2:11" s="1" customFormat="1" ht="25.35" customHeight="1" x14ac:dyDescent="0.3">
      <c r="B31" s="37"/>
      <c r="C31" s="38"/>
      <c r="D31" s="129" t="s">
        <v>45</v>
      </c>
      <c r="E31" s="38"/>
      <c r="F31" s="38"/>
      <c r="G31" s="38"/>
      <c r="H31" s="38"/>
      <c r="I31" s="119"/>
      <c r="J31" s="130">
        <f>ROUND(J89,2)</f>
        <v>0</v>
      </c>
      <c r="K31" s="41"/>
    </row>
    <row r="32" spans="2:11" s="1" customFormat="1" ht="6.95" customHeight="1" x14ac:dyDescent="0.3">
      <c r="B32" s="37"/>
      <c r="C32" s="38"/>
      <c r="D32" s="81"/>
      <c r="E32" s="81"/>
      <c r="F32" s="81"/>
      <c r="G32" s="81"/>
      <c r="H32" s="81"/>
      <c r="I32" s="127"/>
      <c r="J32" s="81"/>
      <c r="K32" s="128"/>
    </row>
    <row r="33" spans="2:11" s="1" customFormat="1" ht="14.45" customHeight="1" x14ac:dyDescent="0.3">
      <c r="B33" s="37"/>
      <c r="C33" s="38"/>
      <c r="D33" s="38"/>
      <c r="E33" s="38"/>
      <c r="F33" s="42" t="s">
        <v>47</v>
      </c>
      <c r="G33" s="38"/>
      <c r="H33" s="38"/>
      <c r="I33" s="131" t="s">
        <v>46</v>
      </c>
      <c r="J33" s="42" t="s">
        <v>48</v>
      </c>
      <c r="K33" s="41"/>
    </row>
    <row r="34" spans="2:11" s="1" customFormat="1" ht="14.45" customHeight="1" x14ac:dyDescent="0.3">
      <c r="B34" s="37"/>
      <c r="C34" s="38"/>
      <c r="D34" s="45" t="s">
        <v>49</v>
      </c>
      <c r="E34" s="45" t="s">
        <v>50</v>
      </c>
      <c r="F34" s="132">
        <f>ROUND(SUM(BE89:BE91), 2)</f>
        <v>0</v>
      </c>
      <c r="G34" s="38"/>
      <c r="H34" s="38"/>
      <c r="I34" s="133">
        <v>0.21</v>
      </c>
      <c r="J34" s="132">
        <f>ROUND(ROUND((SUM(BE89:BE91)), 2)*I34, 2)</f>
        <v>0</v>
      </c>
      <c r="K34" s="41"/>
    </row>
    <row r="35" spans="2:11" s="1" customFormat="1" ht="14.45" customHeight="1" x14ac:dyDescent="0.3">
      <c r="B35" s="37"/>
      <c r="C35" s="38"/>
      <c r="D35" s="38"/>
      <c r="E35" s="45" t="s">
        <v>51</v>
      </c>
      <c r="F35" s="132">
        <f>ROUND(SUM(BF89:BF91), 2)</f>
        <v>0</v>
      </c>
      <c r="G35" s="38"/>
      <c r="H35" s="38"/>
      <c r="I35" s="133">
        <v>0.15</v>
      </c>
      <c r="J35" s="132">
        <f>ROUND(ROUND((SUM(BF89:BF91)), 2)*I35, 2)</f>
        <v>0</v>
      </c>
      <c r="K35" s="41"/>
    </row>
    <row r="36" spans="2:11" s="1" customFormat="1" ht="14.45" hidden="1" customHeight="1" x14ac:dyDescent="0.3">
      <c r="B36" s="37"/>
      <c r="C36" s="38"/>
      <c r="D36" s="38"/>
      <c r="E36" s="45" t="s">
        <v>52</v>
      </c>
      <c r="F36" s="132">
        <f>ROUND(SUM(BG89:BG91), 2)</f>
        <v>0</v>
      </c>
      <c r="G36" s="38"/>
      <c r="H36" s="38"/>
      <c r="I36" s="133">
        <v>0.21</v>
      </c>
      <c r="J36" s="132">
        <v>0</v>
      </c>
      <c r="K36" s="41"/>
    </row>
    <row r="37" spans="2:11" s="1" customFormat="1" ht="14.45" hidden="1" customHeight="1" x14ac:dyDescent="0.3">
      <c r="B37" s="37"/>
      <c r="C37" s="38"/>
      <c r="D37" s="38"/>
      <c r="E37" s="45" t="s">
        <v>53</v>
      </c>
      <c r="F37" s="132">
        <f>ROUND(SUM(BH89:BH91), 2)</f>
        <v>0</v>
      </c>
      <c r="G37" s="38"/>
      <c r="H37" s="38"/>
      <c r="I37" s="133">
        <v>0.15</v>
      </c>
      <c r="J37" s="132">
        <v>0</v>
      </c>
      <c r="K37" s="41"/>
    </row>
    <row r="38" spans="2:11" s="1" customFormat="1" ht="14.45" hidden="1" customHeight="1" x14ac:dyDescent="0.3">
      <c r="B38" s="37"/>
      <c r="C38" s="38"/>
      <c r="D38" s="38"/>
      <c r="E38" s="45" t="s">
        <v>54</v>
      </c>
      <c r="F38" s="132">
        <f>ROUND(SUM(BI89:BI91), 2)</f>
        <v>0</v>
      </c>
      <c r="G38" s="38"/>
      <c r="H38" s="38"/>
      <c r="I38" s="133">
        <v>0</v>
      </c>
      <c r="J38" s="132">
        <v>0</v>
      </c>
      <c r="K38" s="41"/>
    </row>
    <row r="39" spans="2:11" s="1" customFormat="1" ht="6.95" customHeight="1" x14ac:dyDescent="0.3">
      <c r="B39" s="37"/>
      <c r="C39" s="38"/>
      <c r="D39" s="38"/>
      <c r="E39" s="38"/>
      <c r="F39" s="38"/>
      <c r="G39" s="38"/>
      <c r="H39" s="38"/>
      <c r="I39" s="119"/>
      <c r="J39" s="38"/>
      <c r="K39" s="41"/>
    </row>
    <row r="40" spans="2:11" s="1" customFormat="1" ht="25.35" customHeight="1" x14ac:dyDescent="0.3">
      <c r="B40" s="37"/>
      <c r="C40" s="134"/>
      <c r="D40" s="135" t="s">
        <v>55</v>
      </c>
      <c r="E40" s="75"/>
      <c r="F40" s="75"/>
      <c r="G40" s="136" t="s">
        <v>56</v>
      </c>
      <c r="H40" s="137" t="s">
        <v>57</v>
      </c>
      <c r="I40" s="138"/>
      <c r="J40" s="139">
        <f>SUM(J31:J38)</f>
        <v>0</v>
      </c>
      <c r="K40" s="140"/>
    </row>
    <row r="41" spans="2:11" s="1" customFormat="1" ht="14.45" customHeight="1" x14ac:dyDescent="0.3">
      <c r="B41" s="52"/>
      <c r="C41" s="53"/>
      <c r="D41" s="53"/>
      <c r="E41" s="53"/>
      <c r="F41" s="53"/>
      <c r="G41" s="53"/>
      <c r="H41" s="53"/>
      <c r="I41" s="141"/>
      <c r="J41" s="53"/>
      <c r="K41" s="54"/>
    </row>
    <row r="45" spans="2:11" s="1" customFormat="1" ht="6.95" customHeight="1" x14ac:dyDescent="0.3">
      <c r="B45" s="142"/>
      <c r="C45" s="143"/>
      <c r="D45" s="143"/>
      <c r="E45" s="143"/>
      <c r="F45" s="143"/>
      <c r="G45" s="143"/>
      <c r="H45" s="143"/>
      <c r="I45" s="144"/>
      <c r="J45" s="143"/>
      <c r="K45" s="145"/>
    </row>
    <row r="46" spans="2:11" s="1" customFormat="1" ht="36.950000000000003" customHeight="1" x14ac:dyDescent="0.3">
      <c r="B46" s="37"/>
      <c r="C46" s="25" t="s">
        <v>305</v>
      </c>
      <c r="D46" s="38"/>
      <c r="E46" s="38"/>
      <c r="F46" s="38"/>
      <c r="G46" s="38"/>
      <c r="H46" s="38"/>
      <c r="I46" s="119"/>
      <c r="J46" s="38"/>
      <c r="K46" s="41"/>
    </row>
    <row r="47" spans="2:11" s="1" customFormat="1" ht="6.95" customHeight="1" x14ac:dyDescent="0.3">
      <c r="B47" s="37"/>
      <c r="C47" s="38"/>
      <c r="D47" s="38"/>
      <c r="E47" s="38"/>
      <c r="F47" s="38"/>
      <c r="G47" s="38"/>
      <c r="H47" s="38"/>
      <c r="I47" s="119"/>
      <c r="J47" s="38"/>
      <c r="K47" s="41"/>
    </row>
    <row r="48" spans="2:11" s="1" customFormat="1" ht="14.45" customHeight="1" x14ac:dyDescent="0.3">
      <c r="B48" s="37"/>
      <c r="C48" s="32" t="s">
        <v>16</v>
      </c>
      <c r="D48" s="38"/>
      <c r="E48" s="38"/>
      <c r="F48" s="38"/>
      <c r="G48" s="38"/>
      <c r="H48" s="38"/>
      <c r="I48" s="119"/>
      <c r="J48" s="38"/>
      <c r="K48" s="41"/>
    </row>
    <row r="49" spans="2:47" s="1" customFormat="1" ht="22.5" customHeight="1" x14ac:dyDescent="0.3">
      <c r="B49" s="37"/>
      <c r="C49" s="38"/>
      <c r="D49" s="38"/>
      <c r="E49" s="428" t="str">
        <f>E7</f>
        <v>ZLEPŠENÍ EKOLOGICKÉHO STAVU ŘEKY BEČVY V HRANICÍCH</v>
      </c>
      <c r="F49" s="405"/>
      <c r="G49" s="405"/>
      <c r="H49" s="405"/>
      <c r="I49" s="119"/>
      <c r="J49" s="38"/>
      <c r="K49" s="41"/>
    </row>
    <row r="50" spans="2:47" ht="15" x14ac:dyDescent="0.3">
      <c r="B50" s="23"/>
      <c r="C50" s="32" t="s">
        <v>226</v>
      </c>
      <c r="D50" s="24"/>
      <c r="E50" s="24"/>
      <c r="F50" s="24"/>
      <c r="G50" s="24"/>
      <c r="H50" s="24"/>
      <c r="I50" s="118"/>
      <c r="J50" s="24"/>
      <c r="K50" s="26"/>
    </row>
    <row r="51" spans="2:47" ht="22.5" customHeight="1" x14ac:dyDescent="0.3">
      <c r="B51" s="23"/>
      <c r="C51" s="24"/>
      <c r="D51" s="24"/>
      <c r="E51" s="428" t="s">
        <v>229</v>
      </c>
      <c r="F51" s="414"/>
      <c r="G51" s="414"/>
      <c r="H51" s="414"/>
      <c r="I51" s="118"/>
      <c r="J51" s="24"/>
      <c r="K51" s="26"/>
    </row>
    <row r="52" spans="2:47" ht="15" x14ac:dyDescent="0.3">
      <c r="B52" s="23"/>
      <c r="C52" s="32" t="s">
        <v>232</v>
      </c>
      <c r="D52" s="24"/>
      <c r="E52" s="24"/>
      <c r="F52" s="24"/>
      <c r="G52" s="24"/>
      <c r="H52" s="24"/>
      <c r="I52" s="118"/>
      <c r="J52" s="24"/>
      <c r="K52" s="26"/>
    </row>
    <row r="53" spans="2:47" s="1" customFormat="1" ht="22.5" customHeight="1" x14ac:dyDescent="0.3">
      <c r="B53" s="37"/>
      <c r="C53" s="38"/>
      <c r="D53" s="38"/>
      <c r="E53" s="429" t="s">
        <v>5031</v>
      </c>
      <c r="F53" s="405"/>
      <c r="G53" s="405"/>
      <c r="H53" s="405"/>
      <c r="I53" s="119"/>
      <c r="J53" s="38"/>
      <c r="K53" s="41"/>
    </row>
    <row r="54" spans="2:47" s="1" customFormat="1" ht="14.45" customHeight="1" x14ac:dyDescent="0.3">
      <c r="B54" s="37"/>
      <c r="C54" s="32" t="s">
        <v>238</v>
      </c>
      <c r="D54" s="38"/>
      <c r="E54" s="38"/>
      <c r="F54" s="38"/>
      <c r="G54" s="38"/>
      <c r="H54" s="38"/>
      <c r="I54" s="119"/>
      <c r="J54" s="38"/>
      <c r="K54" s="41"/>
    </row>
    <row r="55" spans="2:47" s="1" customFormat="1" ht="23.25" customHeight="1" x14ac:dyDescent="0.3">
      <c r="B55" s="37"/>
      <c r="C55" s="38"/>
      <c r="D55" s="38"/>
      <c r="E55" s="430" t="str">
        <f>E13</f>
        <v>SO 40.6 - Přeložka kabelů CETIN</v>
      </c>
      <c r="F55" s="405"/>
      <c r="G55" s="405"/>
      <c r="H55" s="405"/>
      <c r="I55" s="119"/>
      <c r="J55" s="38"/>
      <c r="K55" s="41"/>
    </row>
    <row r="56" spans="2:47" s="1" customFormat="1" ht="6.95" customHeight="1" x14ac:dyDescent="0.3">
      <c r="B56" s="37"/>
      <c r="C56" s="38"/>
      <c r="D56" s="38"/>
      <c r="E56" s="38"/>
      <c r="F56" s="38"/>
      <c r="G56" s="38"/>
      <c r="H56" s="38"/>
      <c r="I56" s="119"/>
      <c r="J56" s="38"/>
      <c r="K56" s="41"/>
    </row>
    <row r="57" spans="2:47" s="1" customFormat="1" ht="18" customHeight="1" x14ac:dyDescent="0.3">
      <c r="B57" s="37"/>
      <c r="C57" s="32" t="s">
        <v>24</v>
      </c>
      <c r="D57" s="38"/>
      <c r="E57" s="38"/>
      <c r="F57" s="30" t="str">
        <f>F16</f>
        <v>HRANICE - DRAHOTUŠE</v>
      </c>
      <c r="G57" s="38"/>
      <c r="H57" s="38"/>
      <c r="I57" s="120" t="s">
        <v>26</v>
      </c>
      <c r="J57" s="121" t="str">
        <f>IF(J16="","",J16)</f>
        <v>6.4.2016</v>
      </c>
      <c r="K57" s="41"/>
    </row>
    <row r="58" spans="2:47" s="1" customFormat="1" ht="6.95" customHeight="1" x14ac:dyDescent="0.3">
      <c r="B58" s="37"/>
      <c r="C58" s="38"/>
      <c r="D58" s="38"/>
      <c r="E58" s="38"/>
      <c r="F58" s="38"/>
      <c r="G58" s="38"/>
      <c r="H58" s="38"/>
      <c r="I58" s="119"/>
      <c r="J58" s="38"/>
      <c r="K58" s="41"/>
    </row>
    <row r="59" spans="2:47" s="1" customFormat="1" ht="15" x14ac:dyDescent="0.3">
      <c r="B59" s="37"/>
      <c r="C59" s="32" t="s">
        <v>34</v>
      </c>
      <c r="D59" s="38"/>
      <c r="E59" s="38"/>
      <c r="F59" s="30" t="str">
        <f>E19</f>
        <v>VODOVODY A KANALIZACE PŘEROV a.s.</v>
      </c>
      <c r="G59" s="38"/>
      <c r="H59" s="38"/>
      <c r="I59" s="120" t="s">
        <v>41</v>
      </c>
      <c r="J59" s="30" t="str">
        <f>E25</f>
        <v>JV PROJEKT VH s.r.o., BRNO</v>
      </c>
      <c r="K59" s="41"/>
    </row>
    <row r="60" spans="2:47" s="1" customFormat="1" ht="14.45" customHeight="1" x14ac:dyDescent="0.3">
      <c r="B60" s="37"/>
      <c r="C60" s="32" t="s">
        <v>39</v>
      </c>
      <c r="D60" s="38"/>
      <c r="E60" s="38"/>
      <c r="F60" s="30" t="str">
        <f>IF(E22="","",E22)</f>
        <v/>
      </c>
      <c r="G60" s="38"/>
      <c r="H60" s="38"/>
      <c r="I60" s="119"/>
      <c r="J60" s="38"/>
      <c r="K60" s="41"/>
    </row>
    <row r="61" spans="2:47" s="1" customFormat="1" ht="10.35" customHeight="1" x14ac:dyDescent="0.3">
      <c r="B61" s="37"/>
      <c r="C61" s="38"/>
      <c r="D61" s="38"/>
      <c r="E61" s="38"/>
      <c r="F61" s="38"/>
      <c r="G61" s="38"/>
      <c r="H61" s="38"/>
      <c r="I61" s="119"/>
      <c r="J61" s="38"/>
      <c r="K61" s="41"/>
    </row>
    <row r="62" spans="2:47" s="1" customFormat="1" ht="29.25" customHeight="1" x14ac:dyDescent="0.3">
      <c r="B62" s="37"/>
      <c r="C62" s="146" t="s">
        <v>332</v>
      </c>
      <c r="D62" s="134"/>
      <c r="E62" s="134"/>
      <c r="F62" s="134"/>
      <c r="G62" s="134"/>
      <c r="H62" s="134"/>
      <c r="I62" s="147"/>
      <c r="J62" s="148" t="s">
        <v>333</v>
      </c>
      <c r="K62" s="149"/>
    </row>
    <row r="63" spans="2:47" s="1" customFormat="1" ht="10.35" customHeight="1" x14ac:dyDescent="0.3">
      <c r="B63" s="37"/>
      <c r="C63" s="38"/>
      <c r="D63" s="38"/>
      <c r="E63" s="38"/>
      <c r="F63" s="38"/>
      <c r="G63" s="38"/>
      <c r="H63" s="38"/>
      <c r="I63" s="119"/>
      <c r="J63" s="38"/>
      <c r="K63" s="41"/>
    </row>
    <row r="64" spans="2:47" s="1" customFormat="1" ht="29.25" customHeight="1" x14ac:dyDescent="0.3">
      <c r="B64" s="37"/>
      <c r="C64" s="150" t="s">
        <v>338</v>
      </c>
      <c r="D64" s="38"/>
      <c r="E64" s="38"/>
      <c r="F64" s="38"/>
      <c r="G64" s="38"/>
      <c r="H64" s="38"/>
      <c r="I64" s="119"/>
      <c r="J64" s="130">
        <f>J89</f>
        <v>0</v>
      </c>
      <c r="K64" s="41"/>
      <c r="AU64" s="19" t="s">
        <v>339</v>
      </c>
    </row>
    <row r="65" spans="2:12" s="8" customFormat="1" ht="24.95" customHeight="1" x14ac:dyDescent="0.3">
      <c r="B65" s="151"/>
      <c r="C65" s="152"/>
      <c r="D65" s="153" t="s">
        <v>6958</v>
      </c>
      <c r="E65" s="154"/>
      <c r="F65" s="154"/>
      <c r="G65" s="154"/>
      <c r="H65" s="154"/>
      <c r="I65" s="155"/>
      <c r="J65" s="156">
        <f>J90</f>
        <v>0</v>
      </c>
      <c r="K65" s="157"/>
    </row>
    <row r="66" spans="2:12" s="1" customFormat="1" ht="21.75" customHeight="1" x14ac:dyDescent="0.3">
      <c r="B66" s="37"/>
      <c r="C66" s="38"/>
      <c r="D66" s="38"/>
      <c r="E66" s="38"/>
      <c r="F66" s="38"/>
      <c r="G66" s="38"/>
      <c r="H66" s="38"/>
      <c r="I66" s="119"/>
      <c r="J66" s="38"/>
      <c r="K66" s="41"/>
    </row>
    <row r="67" spans="2:12" s="1" customFormat="1" ht="6.95" customHeight="1" x14ac:dyDescent="0.3">
      <c r="B67" s="52"/>
      <c r="C67" s="53"/>
      <c r="D67" s="53"/>
      <c r="E67" s="53"/>
      <c r="F67" s="53"/>
      <c r="G67" s="53"/>
      <c r="H67" s="53"/>
      <c r="I67" s="141"/>
      <c r="J67" s="53"/>
      <c r="K67" s="54"/>
    </row>
    <row r="71" spans="2:12" s="1" customFormat="1" ht="6.95" customHeight="1" x14ac:dyDescent="0.3">
      <c r="B71" s="55"/>
      <c r="C71" s="56"/>
      <c r="D71" s="56"/>
      <c r="E71" s="56"/>
      <c r="F71" s="56"/>
      <c r="G71" s="56"/>
      <c r="H71" s="56"/>
      <c r="I71" s="144"/>
      <c r="J71" s="56"/>
      <c r="K71" s="56"/>
      <c r="L71" s="57"/>
    </row>
    <row r="72" spans="2:12" s="1" customFormat="1" ht="36.950000000000003" customHeight="1" x14ac:dyDescent="0.3">
      <c r="B72" s="37"/>
      <c r="C72" s="58" t="s">
        <v>390</v>
      </c>
      <c r="D72" s="59"/>
      <c r="E72" s="59"/>
      <c r="F72" s="59"/>
      <c r="G72" s="59"/>
      <c r="H72" s="59"/>
      <c r="I72" s="167"/>
      <c r="J72" s="59"/>
      <c r="K72" s="59"/>
      <c r="L72" s="57"/>
    </row>
    <row r="73" spans="2:12" s="1" customFormat="1" ht="6.95" customHeight="1" x14ac:dyDescent="0.3">
      <c r="B73" s="37"/>
      <c r="C73" s="59"/>
      <c r="D73" s="59"/>
      <c r="E73" s="59"/>
      <c r="F73" s="59"/>
      <c r="G73" s="59"/>
      <c r="H73" s="59"/>
      <c r="I73" s="167"/>
      <c r="J73" s="59"/>
      <c r="K73" s="59"/>
      <c r="L73" s="57"/>
    </row>
    <row r="74" spans="2:12" s="1" customFormat="1" ht="14.45" customHeight="1" x14ac:dyDescent="0.3">
      <c r="B74" s="37"/>
      <c r="C74" s="61" t="s">
        <v>16</v>
      </c>
      <c r="D74" s="59"/>
      <c r="E74" s="59"/>
      <c r="F74" s="59"/>
      <c r="G74" s="59"/>
      <c r="H74" s="59"/>
      <c r="I74" s="167"/>
      <c r="J74" s="59"/>
      <c r="K74" s="59"/>
      <c r="L74" s="57"/>
    </row>
    <row r="75" spans="2:12" s="1" customFormat="1" ht="22.5" customHeight="1" x14ac:dyDescent="0.3">
      <c r="B75" s="37"/>
      <c r="C75" s="59"/>
      <c r="D75" s="59"/>
      <c r="E75" s="425" t="str">
        <f>E7</f>
        <v>ZLEPŠENÍ EKOLOGICKÉHO STAVU ŘEKY BEČVY V HRANICÍCH</v>
      </c>
      <c r="F75" s="398"/>
      <c r="G75" s="398"/>
      <c r="H75" s="398"/>
      <c r="I75" s="167"/>
      <c r="J75" s="59"/>
      <c r="K75" s="59"/>
      <c r="L75" s="57"/>
    </row>
    <row r="76" spans="2:12" ht="15" x14ac:dyDescent="0.3">
      <c r="B76" s="23"/>
      <c r="C76" s="61" t="s">
        <v>226</v>
      </c>
      <c r="D76" s="168"/>
      <c r="E76" s="168"/>
      <c r="F76" s="168"/>
      <c r="G76" s="168"/>
      <c r="H76" s="168"/>
      <c r="J76" s="168"/>
      <c r="K76" s="168"/>
      <c r="L76" s="169"/>
    </row>
    <row r="77" spans="2:12" ht="22.5" customHeight="1" x14ac:dyDescent="0.3">
      <c r="B77" s="23"/>
      <c r="C77" s="168"/>
      <c r="D77" s="168"/>
      <c r="E77" s="425" t="s">
        <v>229</v>
      </c>
      <c r="F77" s="426"/>
      <c r="G77" s="426"/>
      <c r="H77" s="426"/>
      <c r="J77" s="168"/>
      <c r="K77" s="168"/>
      <c r="L77" s="169"/>
    </row>
    <row r="78" spans="2:12" ht="15" x14ac:dyDescent="0.3">
      <c r="B78" s="23"/>
      <c r="C78" s="61" t="s">
        <v>232</v>
      </c>
      <c r="D78" s="168"/>
      <c r="E78" s="168"/>
      <c r="F78" s="168"/>
      <c r="G78" s="168"/>
      <c r="H78" s="168"/>
      <c r="J78" s="168"/>
      <c r="K78" s="168"/>
      <c r="L78" s="169"/>
    </row>
    <row r="79" spans="2:12" s="1" customFormat="1" ht="22.5" customHeight="1" x14ac:dyDescent="0.3">
      <c r="B79" s="37"/>
      <c r="C79" s="59"/>
      <c r="D79" s="59"/>
      <c r="E79" s="424" t="s">
        <v>5031</v>
      </c>
      <c r="F79" s="398"/>
      <c r="G79" s="398"/>
      <c r="H79" s="398"/>
      <c r="I79" s="167"/>
      <c r="J79" s="59"/>
      <c r="K79" s="59"/>
      <c r="L79" s="57"/>
    </row>
    <row r="80" spans="2:12" s="1" customFormat="1" ht="14.45" customHeight="1" x14ac:dyDescent="0.3">
      <c r="B80" s="37"/>
      <c r="C80" s="61" t="s">
        <v>238</v>
      </c>
      <c r="D80" s="59"/>
      <c r="E80" s="59"/>
      <c r="F80" s="59"/>
      <c r="G80" s="59"/>
      <c r="H80" s="59"/>
      <c r="I80" s="167"/>
      <c r="J80" s="59"/>
      <c r="K80" s="59"/>
      <c r="L80" s="57"/>
    </row>
    <row r="81" spans="2:65" s="1" customFormat="1" ht="23.25" customHeight="1" x14ac:dyDescent="0.3">
      <c r="B81" s="37"/>
      <c r="C81" s="59"/>
      <c r="D81" s="59"/>
      <c r="E81" s="395" t="str">
        <f>E13</f>
        <v>SO 40.6 - Přeložka kabelů CETIN</v>
      </c>
      <c r="F81" s="398"/>
      <c r="G81" s="398"/>
      <c r="H81" s="398"/>
      <c r="I81" s="167"/>
      <c r="J81" s="59"/>
      <c r="K81" s="59"/>
      <c r="L81" s="57"/>
    </row>
    <row r="82" spans="2:65" s="1" customFormat="1" ht="6.95" customHeight="1" x14ac:dyDescent="0.3">
      <c r="B82" s="37"/>
      <c r="C82" s="59"/>
      <c r="D82" s="59"/>
      <c r="E82" s="59"/>
      <c r="F82" s="59"/>
      <c r="G82" s="59"/>
      <c r="H82" s="59"/>
      <c r="I82" s="167"/>
      <c r="J82" s="59"/>
      <c r="K82" s="59"/>
      <c r="L82" s="57"/>
    </row>
    <row r="83" spans="2:65" s="1" customFormat="1" ht="18" customHeight="1" x14ac:dyDescent="0.3">
      <c r="B83" s="37"/>
      <c r="C83" s="61" t="s">
        <v>24</v>
      </c>
      <c r="D83" s="59"/>
      <c r="E83" s="59"/>
      <c r="F83" s="170" t="str">
        <f>F16</f>
        <v>HRANICE - DRAHOTUŠE</v>
      </c>
      <c r="G83" s="59"/>
      <c r="H83" s="59"/>
      <c r="I83" s="171" t="s">
        <v>26</v>
      </c>
      <c r="J83" s="69" t="str">
        <f>IF(J16="","",J16)</f>
        <v>6.4.2016</v>
      </c>
      <c r="K83" s="59"/>
      <c r="L83" s="57"/>
    </row>
    <row r="84" spans="2:65" s="1" customFormat="1" ht="6.95" customHeight="1" x14ac:dyDescent="0.3">
      <c r="B84" s="37"/>
      <c r="C84" s="59"/>
      <c r="D84" s="59"/>
      <c r="E84" s="59"/>
      <c r="F84" s="59"/>
      <c r="G84" s="59"/>
      <c r="H84" s="59"/>
      <c r="I84" s="167"/>
      <c r="J84" s="59"/>
      <c r="K84" s="59"/>
      <c r="L84" s="57"/>
    </row>
    <row r="85" spans="2:65" s="1" customFormat="1" ht="15" x14ac:dyDescent="0.3">
      <c r="B85" s="37"/>
      <c r="C85" s="61" t="s">
        <v>34</v>
      </c>
      <c r="D85" s="59"/>
      <c r="E85" s="59"/>
      <c r="F85" s="170" t="str">
        <f>E19</f>
        <v>VODOVODY A KANALIZACE PŘEROV a.s.</v>
      </c>
      <c r="G85" s="59"/>
      <c r="H85" s="59"/>
      <c r="I85" s="171" t="s">
        <v>41</v>
      </c>
      <c r="J85" s="170" t="str">
        <f>E25</f>
        <v>JV PROJEKT VH s.r.o., BRNO</v>
      </c>
      <c r="K85" s="59"/>
      <c r="L85" s="57"/>
    </row>
    <row r="86" spans="2:65" s="1" customFormat="1" ht="14.45" customHeight="1" x14ac:dyDescent="0.3">
      <c r="B86" s="37"/>
      <c r="C86" s="61" t="s">
        <v>39</v>
      </c>
      <c r="D86" s="59"/>
      <c r="E86" s="59"/>
      <c r="F86" s="170" t="str">
        <f>IF(E22="","",E22)</f>
        <v/>
      </c>
      <c r="G86" s="59"/>
      <c r="H86" s="59"/>
      <c r="I86" s="167"/>
      <c r="J86" s="59"/>
      <c r="K86" s="59"/>
      <c r="L86" s="57"/>
    </row>
    <row r="87" spans="2:65" s="1" customFormat="1" ht="10.35" customHeight="1" x14ac:dyDescent="0.3">
      <c r="B87" s="37"/>
      <c r="C87" s="59"/>
      <c r="D87" s="59"/>
      <c r="E87" s="59"/>
      <c r="F87" s="59"/>
      <c r="G87" s="59"/>
      <c r="H87" s="59"/>
      <c r="I87" s="167"/>
      <c r="J87" s="59"/>
      <c r="K87" s="59"/>
      <c r="L87" s="57"/>
    </row>
    <row r="88" spans="2:65" s="10" customFormat="1" ht="29.25" customHeight="1" x14ac:dyDescent="0.3">
      <c r="B88" s="172"/>
      <c r="C88" s="173" t="s">
        <v>391</v>
      </c>
      <c r="D88" s="174" t="s">
        <v>64</v>
      </c>
      <c r="E88" s="174" t="s">
        <v>60</v>
      </c>
      <c r="F88" s="174" t="s">
        <v>392</v>
      </c>
      <c r="G88" s="174" t="s">
        <v>393</v>
      </c>
      <c r="H88" s="174" t="s">
        <v>394</v>
      </c>
      <c r="I88" s="175" t="s">
        <v>395</v>
      </c>
      <c r="J88" s="174" t="s">
        <v>333</v>
      </c>
      <c r="K88" s="176" t="s">
        <v>396</v>
      </c>
      <c r="L88" s="177"/>
      <c r="M88" s="77" t="s">
        <v>397</v>
      </c>
      <c r="N88" s="78" t="s">
        <v>49</v>
      </c>
      <c r="O88" s="78" t="s">
        <v>398</v>
      </c>
      <c r="P88" s="78" t="s">
        <v>399</v>
      </c>
      <c r="Q88" s="78" t="s">
        <v>400</v>
      </c>
      <c r="R88" s="78" t="s">
        <v>401</v>
      </c>
      <c r="S88" s="78" t="s">
        <v>402</v>
      </c>
      <c r="T88" s="79" t="s">
        <v>403</v>
      </c>
    </row>
    <row r="89" spans="2:65" s="1" customFormat="1" ht="29.25" customHeight="1" x14ac:dyDescent="0.35">
      <c r="B89" s="37"/>
      <c r="C89" s="83" t="s">
        <v>338</v>
      </c>
      <c r="D89" s="59"/>
      <c r="E89" s="59"/>
      <c r="F89" s="59"/>
      <c r="G89" s="59"/>
      <c r="H89" s="59"/>
      <c r="I89" s="167"/>
      <c r="J89" s="178">
        <f>BK89</f>
        <v>0</v>
      </c>
      <c r="K89" s="59"/>
      <c r="L89" s="57"/>
      <c r="M89" s="80"/>
      <c r="N89" s="81"/>
      <c r="O89" s="81"/>
      <c r="P89" s="179">
        <f>P90</f>
        <v>0</v>
      </c>
      <c r="Q89" s="81"/>
      <c r="R89" s="179">
        <f>R90</f>
        <v>0</v>
      </c>
      <c r="S89" s="81"/>
      <c r="T89" s="180">
        <f>T90</f>
        <v>0</v>
      </c>
      <c r="AT89" s="19" t="s">
        <v>78</v>
      </c>
      <c r="AU89" s="19" t="s">
        <v>339</v>
      </c>
      <c r="BK89" s="181">
        <f>BK90</f>
        <v>0</v>
      </c>
    </row>
    <row r="90" spans="2:65" s="11" customFormat="1" ht="37.35" customHeight="1" x14ac:dyDescent="0.35">
      <c r="B90" s="182"/>
      <c r="C90" s="183"/>
      <c r="D90" s="198" t="s">
        <v>78</v>
      </c>
      <c r="E90" s="289" t="s">
        <v>23</v>
      </c>
      <c r="F90" s="289" t="s">
        <v>6959</v>
      </c>
      <c r="G90" s="183"/>
      <c r="H90" s="183"/>
      <c r="I90" s="186"/>
      <c r="J90" s="290">
        <f>BK90</f>
        <v>0</v>
      </c>
      <c r="K90" s="183"/>
      <c r="L90" s="188"/>
      <c r="M90" s="189"/>
      <c r="N90" s="190"/>
      <c r="O90" s="190"/>
      <c r="P90" s="191">
        <f>P91</f>
        <v>0</v>
      </c>
      <c r="Q90" s="190"/>
      <c r="R90" s="191">
        <f>R91</f>
        <v>0</v>
      </c>
      <c r="S90" s="190"/>
      <c r="T90" s="192">
        <f>T91</f>
        <v>0</v>
      </c>
      <c r="AR90" s="193" t="s">
        <v>94</v>
      </c>
      <c r="AT90" s="194" t="s">
        <v>78</v>
      </c>
      <c r="AU90" s="194" t="s">
        <v>79</v>
      </c>
      <c r="AY90" s="193" t="s">
        <v>406</v>
      </c>
      <c r="BK90" s="195">
        <f>BK91</f>
        <v>0</v>
      </c>
    </row>
    <row r="91" spans="2:65" s="1" customFormat="1" ht="22.5" customHeight="1" x14ac:dyDescent="0.3">
      <c r="B91" s="37"/>
      <c r="C91" s="201" t="s">
        <v>23</v>
      </c>
      <c r="D91" s="201" t="s">
        <v>410</v>
      </c>
      <c r="E91" s="202" t="s">
        <v>6960</v>
      </c>
      <c r="F91" s="203" t="s">
        <v>167</v>
      </c>
      <c r="G91" s="204" t="s">
        <v>4956</v>
      </c>
      <c r="H91" s="205">
        <v>1</v>
      </c>
      <c r="I91" s="206"/>
      <c r="J91" s="207">
        <f>ROUND(I91*H91,2)</f>
        <v>0</v>
      </c>
      <c r="K91" s="203" t="s">
        <v>36</v>
      </c>
      <c r="L91" s="57"/>
      <c r="M91" s="208" t="s">
        <v>36</v>
      </c>
      <c r="N91" s="281" t="s">
        <v>50</v>
      </c>
      <c r="O91" s="282"/>
      <c r="P91" s="283">
        <f>O91*H91</f>
        <v>0</v>
      </c>
      <c r="Q91" s="283">
        <v>0</v>
      </c>
      <c r="R91" s="283">
        <f>Q91*H91</f>
        <v>0</v>
      </c>
      <c r="S91" s="283">
        <v>0</v>
      </c>
      <c r="T91" s="284">
        <f>S91*H91</f>
        <v>0</v>
      </c>
      <c r="AR91" s="19" t="s">
        <v>723</v>
      </c>
      <c r="AT91" s="19" t="s">
        <v>410</v>
      </c>
      <c r="AU91" s="19" t="s">
        <v>23</v>
      </c>
      <c r="AY91" s="19" t="s">
        <v>406</v>
      </c>
      <c r="BE91" s="212">
        <f>IF(N91="základní",J91,0)</f>
        <v>0</v>
      </c>
      <c r="BF91" s="212">
        <f>IF(N91="snížená",J91,0)</f>
        <v>0</v>
      </c>
      <c r="BG91" s="212">
        <f>IF(N91="zákl. přenesená",J91,0)</f>
        <v>0</v>
      </c>
      <c r="BH91" s="212">
        <f>IF(N91="sníž. přenesená",J91,0)</f>
        <v>0</v>
      </c>
      <c r="BI91" s="212">
        <f>IF(N91="nulová",J91,0)</f>
        <v>0</v>
      </c>
      <c r="BJ91" s="19" t="s">
        <v>23</v>
      </c>
      <c r="BK91" s="212">
        <f>ROUND(I91*H91,2)</f>
        <v>0</v>
      </c>
      <c r="BL91" s="19" t="s">
        <v>723</v>
      </c>
      <c r="BM91" s="19" t="s">
        <v>6961</v>
      </c>
    </row>
    <row r="92" spans="2:65" s="1" customFormat="1" ht="6.95" customHeight="1" x14ac:dyDescent="0.3">
      <c r="B92" s="52"/>
      <c r="C92" s="53"/>
      <c r="D92" s="53"/>
      <c r="E92" s="53"/>
      <c r="F92" s="53"/>
      <c r="G92" s="53"/>
      <c r="H92" s="53"/>
      <c r="I92" s="141"/>
      <c r="J92" s="53"/>
      <c r="K92" s="53"/>
      <c r="L92" s="57"/>
    </row>
  </sheetData>
  <sheetProtection password="CC35" sheet="1" objects="1" scenarios="1" formatColumns="0" formatRows="0" sort="0" autoFilter="0"/>
  <autoFilter ref="C88:K88"/>
  <mergeCells count="15">
    <mergeCell ref="E79:H79"/>
    <mergeCell ref="E77:H77"/>
    <mergeCell ref="E81:H81"/>
    <mergeCell ref="G1:H1"/>
    <mergeCell ref="L2:V2"/>
    <mergeCell ref="E49:H49"/>
    <mergeCell ref="E53:H53"/>
    <mergeCell ref="E51:H51"/>
    <mergeCell ref="E55:H55"/>
    <mergeCell ref="E75:H75"/>
    <mergeCell ref="E7:H7"/>
    <mergeCell ref="E11:H11"/>
    <mergeCell ref="E9:H9"/>
    <mergeCell ref="E13:H13"/>
    <mergeCell ref="E28:H28"/>
  </mergeCells>
  <hyperlinks>
    <hyperlink ref="F1:G1" location="C2" tooltip="Krycí list soupisu" display="1) Krycí list soupisu"/>
    <hyperlink ref="G1:H1" location="C62" tooltip="Rekapitulace" display="2) Rekapitulace"/>
    <hyperlink ref="J1" location="C88" tooltip="Soupis prací" display="3) Soupis prací"/>
    <hyperlink ref="L1:V1" location="'Rekapitulace stavby'!C2" tooltip="Rekapitulace stavby" display="Rekapitulace stavby"/>
  </hyperlinks>
  <printOptions horizontalCentered="1"/>
  <pageMargins left="0.59055118110236227" right="0.59055118110236227" top="0.59055118110236227" bottom="0.59055118110236227" header="0" footer="0"/>
  <pageSetup paperSize="9" fitToHeight="100" orientation="landscape" r:id="rId1"/>
  <headerFooter>
    <oddFooter>&amp;CStrana &amp;P z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BR102"/>
  <sheetViews>
    <sheetView showGridLines="0" workbookViewId="0">
      <pane ySplit="1" topLeftCell="A2" activePane="bottomLeft" state="frozen"/>
      <selection pane="bottomLeft"/>
    </sheetView>
  </sheetViews>
  <sheetFormatPr defaultRowHeight="13.5" x14ac:dyDescent="0.3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15" customWidth="1"/>
    <col min="10" max="10" width="23.5" customWidth="1"/>
    <col min="11" max="11" width="15.5" customWidth="1"/>
    <col min="13" max="18" width="9.33203125" hidden="1"/>
    <col min="19" max="19" width="8.1640625" hidden="1" customWidth="1"/>
    <col min="20" max="20" width="29.6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 x14ac:dyDescent="0.3">
      <c r="A1" s="17"/>
      <c r="B1" s="294"/>
      <c r="C1" s="294"/>
      <c r="D1" s="293" t="s">
        <v>1</v>
      </c>
      <c r="E1" s="294"/>
      <c r="F1" s="295" t="s">
        <v>8574</v>
      </c>
      <c r="G1" s="427" t="s">
        <v>8575</v>
      </c>
      <c r="H1" s="427"/>
      <c r="I1" s="300"/>
      <c r="J1" s="295" t="s">
        <v>8576</v>
      </c>
      <c r="K1" s="293" t="s">
        <v>213</v>
      </c>
      <c r="L1" s="295" t="s">
        <v>8577</v>
      </c>
      <c r="M1" s="295"/>
      <c r="N1" s="295"/>
      <c r="O1" s="295"/>
      <c r="P1" s="295"/>
      <c r="Q1" s="295"/>
      <c r="R1" s="295"/>
      <c r="S1" s="295"/>
      <c r="T1" s="295"/>
      <c r="U1" s="291"/>
      <c r="V1" s="291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</row>
    <row r="2" spans="1:70" ht="36.950000000000003" customHeight="1" x14ac:dyDescent="0.3">
      <c r="L2" s="385"/>
      <c r="M2" s="385"/>
      <c r="N2" s="385"/>
      <c r="O2" s="385"/>
      <c r="P2" s="385"/>
      <c r="Q2" s="385"/>
      <c r="R2" s="385"/>
      <c r="S2" s="385"/>
      <c r="T2" s="385"/>
      <c r="U2" s="385"/>
      <c r="V2" s="385"/>
      <c r="AT2" s="19" t="s">
        <v>172</v>
      </c>
    </row>
    <row r="3" spans="1:70" ht="6.95" customHeight="1" x14ac:dyDescent="0.3">
      <c r="B3" s="20"/>
      <c r="C3" s="21"/>
      <c r="D3" s="21"/>
      <c r="E3" s="21"/>
      <c r="F3" s="21"/>
      <c r="G3" s="21"/>
      <c r="H3" s="21"/>
      <c r="I3" s="117"/>
      <c r="J3" s="21"/>
      <c r="K3" s="22"/>
      <c r="AT3" s="19" t="s">
        <v>87</v>
      </c>
    </row>
    <row r="4" spans="1:70" ht="36.950000000000003" customHeight="1" x14ac:dyDescent="0.3">
      <c r="B4" s="23"/>
      <c r="C4" s="24"/>
      <c r="D4" s="25" t="s">
        <v>218</v>
      </c>
      <c r="E4" s="24"/>
      <c r="F4" s="24"/>
      <c r="G4" s="24"/>
      <c r="H4" s="24"/>
      <c r="I4" s="118"/>
      <c r="J4" s="24"/>
      <c r="K4" s="26"/>
      <c r="M4" s="27" t="s">
        <v>10</v>
      </c>
      <c r="AT4" s="19" t="s">
        <v>4</v>
      </c>
    </row>
    <row r="5" spans="1:70" ht="6.95" customHeight="1" x14ac:dyDescent="0.3">
      <c r="B5" s="23"/>
      <c r="C5" s="24"/>
      <c r="D5" s="24"/>
      <c r="E5" s="24"/>
      <c r="F5" s="24"/>
      <c r="G5" s="24"/>
      <c r="H5" s="24"/>
      <c r="I5" s="118"/>
      <c r="J5" s="24"/>
      <c r="K5" s="26"/>
    </row>
    <row r="6" spans="1:70" ht="15" x14ac:dyDescent="0.3">
      <c r="B6" s="23"/>
      <c r="C6" s="24"/>
      <c r="D6" s="32" t="s">
        <v>16</v>
      </c>
      <c r="E6" s="24"/>
      <c r="F6" s="24"/>
      <c r="G6" s="24"/>
      <c r="H6" s="24"/>
      <c r="I6" s="118"/>
      <c r="J6" s="24"/>
      <c r="K6" s="26"/>
    </row>
    <row r="7" spans="1:70" ht="22.5" customHeight="1" x14ac:dyDescent="0.3">
      <c r="B7" s="23"/>
      <c r="C7" s="24"/>
      <c r="D7" s="24"/>
      <c r="E7" s="428" t="str">
        <f>'Rekapitulace stavby'!K6</f>
        <v>ZLEPŠENÍ EKOLOGICKÉHO STAVU ŘEKY BEČVY V HRANICÍCH</v>
      </c>
      <c r="F7" s="414"/>
      <c r="G7" s="414"/>
      <c r="H7" s="414"/>
      <c r="I7" s="118"/>
      <c r="J7" s="24"/>
      <c r="K7" s="26"/>
    </row>
    <row r="8" spans="1:70" ht="15" x14ac:dyDescent="0.3">
      <c r="B8" s="23"/>
      <c r="C8" s="24"/>
      <c r="D8" s="32" t="s">
        <v>226</v>
      </c>
      <c r="E8" s="24"/>
      <c r="F8" s="24"/>
      <c r="G8" s="24"/>
      <c r="H8" s="24"/>
      <c r="I8" s="118"/>
      <c r="J8" s="24"/>
      <c r="K8" s="26"/>
    </row>
    <row r="9" spans="1:70" ht="22.5" customHeight="1" x14ac:dyDescent="0.3">
      <c r="B9" s="23"/>
      <c r="C9" s="24"/>
      <c r="D9" s="24"/>
      <c r="E9" s="428" t="s">
        <v>229</v>
      </c>
      <c r="F9" s="414"/>
      <c r="G9" s="414"/>
      <c r="H9" s="414"/>
      <c r="I9" s="118"/>
      <c r="J9" s="24"/>
      <c r="K9" s="26"/>
    </row>
    <row r="10" spans="1:70" ht="15" x14ac:dyDescent="0.3">
      <c r="B10" s="23"/>
      <c r="C10" s="24"/>
      <c r="D10" s="32" t="s">
        <v>232</v>
      </c>
      <c r="E10" s="24"/>
      <c r="F10" s="24"/>
      <c r="G10" s="24"/>
      <c r="H10" s="24"/>
      <c r="I10" s="118"/>
      <c r="J10" s="24"/>
      <c r="K10" s="26"/>
    </row>
    <row r="11" spans="1:70" s="1" customFormat="1" ht="22.5" customHeight="1" x14ac:dyDescent="0.3">
      <c r="B11" s="37"/>
      <c r="C11" s="38"/>
      <c r="D11" s="38"/>
      <c r="E11" s="429" t="s">
        <v>6962</v>
      </c>
      <c r="F11" s="405"/>
      <c r="G11" s="405"/>
      <c r="H11" s="405"/>
      <c r="I11" s="119"/>
      <c r="J11" s="38"/>
      <c r="K11" s="41"/>
    </row>
    <row r="12" spans="1:70" s="1" customFormat="1" ht="15" x14ac:dyDescent="0.3">
      <c r="B12" s="37"/>
      <c r="C12" s="38"/>
      <c r="D12" s="32" t="s">
        <v>238</v>
      </c>
      <c r="E12" s="38"/>
      <c r="F12" s="38"/>
      <c r="G12" s="38"/>
      <c r="H12" s="38"/>
      <c r="I12" s="119"/>
      <c r="J12" s="38"/>
      <c r="K12" s="41"/>
    </row>
    <row r="13" spans="1:70" s="1" customFormat="1" ht="36.950000000000003" customHeight="1" x14ac:dyDescent="0.3">
      <c r="B13" s="37"/>
      <c r="C13" s="38"/>
      <c r="D13" s="38"/>
      <c r="E13" s="430" t="s">
        <v>6963</v>
      </c>
      <c r="F13" s="405"/>
      <c r="G13" s="405"/>
      <c r="H13" s="405"/>
      <c r="I13" s="119"/>
      <c r="J13" s="38"/>
      <c r="K13" s="41"/>
    </row>
    <row r="14" spans="1:70" s="1" customFormat="1" x14ac:dyDescent="0.3">
      <c r="B14" s="37"/>
      <c r="C14" s="38"/>
      <c r="D14" s="38"/>
      <c r="E14" s="38"/>
      <c r="F14" s="38"/>
      <c r="G14" s="38"/>
      <c r="H14" s="38"/>
      <c r="I14" s="119"/>
      <c r="J14" s="38"/>
      <c r="K14" s="41"/>
    </row>
    <row r="15" spans="1:70" s="1" customFormat="1" ht="14.45" customHeight="1" x14ac:dyDescent="0.3">
      <c r="B15" s="37"/>
      <c r="C15" s="38"/>
      <c r="D15" s="32" t="s">
        <v>19</v>
      </c>
      <c r="E15" s="38"/>
      <c r="F15" s="30" t="s">
        <v>20</v>
      </c>
      <c r="G15" s="38"/>
      <c r="H15" s="38"/>
      <c r="I15" s="120" t="s">
        <v>21</v>
      </c>
      <c r="J15" s="30" t="s">
        <v>36</v>
      </c>
      <c r="K15" s="41"/>
    </row>
    <row r="16" spans="1:70" s="1" customFormat="1" ht="14.45" customHeight="1" x14ac:dyDescent="0.3">
      <c r="B16" s="37"/>
      <c r="C16" s="38"/>
      <c r="D16" s="32" t="s">
        <v>24</v>
      </c>
      <c r="E16" s="38"/>
      <c r="F16" s="30" t="s">
        <v>25</v>
      </c>
      <c r="G16" s="38"/>
      <c r="H16" s="38"/>
      <c r="I16" s="120" t="s">
        <v>26</v>
      </c>
      <c r="J16" s="121" t="str">
        <f>'Rekapitulace stavby'!AN8</f>
        <v>6.4.2016</v>
      </c>
      <c r="K16" s="41"/>
    </row>
    <row r="17" spans="2:11" s="1" customFormat="1" ht="10.9" customHeight="1" x14ac:dyDescent="0.3">
      <c r="B17" s="37"/>
      <c r="C17" s="38"/>
      <c r="D17" s="38"/>
      <c r="E17" s="38"/>
      <c r="F17" s="38"/>
      <c r="G17" s="38"/>
      <c r="H17" s="38"/>
      <c r="I17" s="119"/>
      <c r="J17" s="38"/>
      <c r="K17" s="41"/>
    </row>
    <row r="18" spans="2:11" s="1" customFormat="1" ht="14.45" customHeight="1" x14ac:dyDescent="0.3">
      <c r="B18" s="37"/>
      <c r="C18" s="38"/>
      <c r="D18" s="32" t="s">
        <v>34</v>
      </c>
      <c r="E18" s="38"/>
      <c r="F18" s="38"/>
      <c r="G18" s="38"/>
      <c r="H18" s="38"/>
      <c r="I18" s="120" t="s">
        <v>35</v>
      </c>
      <c r="J18" s="30" t="s">
        <v>36</v>
      </c>
      <c r="K18" s="41"/>
    </row>
    <row r="19" spans="2:11" s="1" customFormat="1" ht="18" customHeight="1" x14ac:dyDescent="0.3">
      <c r="B19" s="37"/>
      <c r="C19" s="38"/>
      <c r="D19" s="38"/>
      <c r="E19" s="30" t="s">
        <v>37</v>
      </c>
      <c r="F19" s="38"/>
      <c r="G19" s="38"/>
      <c r="H19" s="38"/>
      <c r="I19" s="120" t="s">
        <v>38</v>
      </c>
      <c r="J19" s="30" t="s">
        <v>36</v>
      </c>
      <c r="K19" s="41"/>
    </row>
    <row r="20" spans="2:11" s="1" customFormat="1" ht="6.95" customHeight="1" x14ac:dyDescent="0.3">
      <c r="B20" s="37"/>
      <c r="C20" s="38"/>
      <c r="D20" s="38"/>
      <c r="E20" s="38"/>
      <c r="F20" s="38"/>
      <c r="G20" s="38"/>
      <c r="H20" s="38"/>
      <c r="I20" s="119"/>
      <c r="J20" s="38"/>
      <c r="K20" s="41"/>
    </row>
    <row r="21" spans="2:11" s="1" customFormat="1" ht="14.45" customHeight="1" x14ac:dyDescent="0.3">
      <c r="B21" s="37"/>
      <c r="C21" s="38"/>
      <c r="D21" s="32" t="s">
        <v>39</v>
      </c>
      <c r="E21" s="38"/>
      <c r="F21" s="38"/>
      <c r="G21" s="38"/>
      <c r="H21" s="38"/>
      <c r="I21" s="120" t="s">
        <v>35</v>
      </c>
      <c r="J21" s="30" t="str">
        <f>IF('Rekapitulace stavby'!AN13="Vyplň údaj","",IF('Rekapitulace stavby'!AN13="","",'Rekapitulace stavby'!AN13))</f>
        <v/>
      </c>
      <c r="K21" s="41"/>
    </row>
    <row r="22" spans="2:11" s="1" customFormat="1" ht="18" customHeight="1" x14ac:dyDescent="0.3">
      <c r="B22" s="37"/>
      <c r="C22" s="38"/>
      <c r="D22" s="38"/>
      <c r="E22" s="30" t="str">
        <f>IF('Rekapitulace stavby'!E14="Vyplň údaj","",IF('Rekapitulace stavby'!E14="","",'Rekapitulace stavby'!E14))</f>
        <v/>
      </c>
      <c r="F22" s="38"/>
      <c r="G22" s="38"/>
      <c r="H22" s="38"/>
      <c r="I22" s="120" t="s">
        <v>38</v>
      </c>
      <c r="J22" s="30" t="str">
        <f>IF('Rekapitulace stavby'!AN14="Vyplň údaj","",IF('Rekapitulace stavby'!AN14="","",'Rekapitulace stavby'!AN14))</f>
        <v/>
      </c>
      <c r="K22" s="41"/>
    </row>
    <row r="23" spans="2:11" s="1" customFormat="1" ht="6.95" customHeight="1" x14ac:dyDescent="0.3">
      <c r="B23" s="37"/>
      <c r="C23" s="38"/>
      <c r="D23" s="38"/>
      <c r="E23" s="38"/>
      <c r="F23" s="38"/>
      <c r="G23" s="38"/>
      <c r="H23" s="38"/>
      <c r="I23" s="119"/>
      <c r="J23" s="38"/>
      <c r="K23" s="41"/>
    </row>
    <row r="24" spans="2:11" s="1" customFormat="1" ht="14.45" customHeight="1" x14ac:dyDescent="0.3">
      <c r="B24" s="37"/>
      <c r="C24" s="38"/>
      <c r="D24" s="32" t="s">
        <v>41</v>
      </c>
      <c r="E24" s="38"/>
      <c r="F24" s="38"/>
      <c r="G24" s="38"/>
      <c r="H24" s="38"/>
      <c r="I24" s="120" t="s">
        <v>35</v>
      </c>
      <c r="J24" s="30" t="s">
        <v>36</v>
      </c>
      <c r="K24" s="41"/>
    </row>
    <row r="25" spans="2:11" s="1" customFormat="1" ht="18" customHeight="1" x14ac:dyDescent="0.3">
      <c r="B25" s="37"/>
      <c r="C25" s="38"/>
      <c r="D25" s="38"/>
      <c r="E25" s="30" t="s">
        <v>42</v>
      </c>
      <c r="F25" s="38"/>
      <c r="G25" s="38"/>
      <c r="H25" s="38"/>
      <c r="I25" s="120" t="s">
        <v>38</v>
      </c>
      <c r="J25" s="30" t="s">
        <v>36</v>
      </c>
      <c r="K25" s="41"/>
    </row>
    <row r="26" spans="2:11" s="1" customFormat="1" ht="6.95" customHeight="1" x14ac:dyDescent="0.3">
      <c r="B26" s="37"/>
      <c r="C26" s="38"/>
      <c r="D26" s="38"/>
      <c r="E26" s="38"/>
      <c r="F26" s="38"/>
      <c r="G26" s="38"/>
      <c r="H26" s="38"/>
      <c r="I26" s="119"/>
      <c r="J26" s="38"/>
      <c r="K26" s="41"/>
    </row>
    <row r="27" spans="2:11" s="1" customFormat="1" ht="14.45" customHeight="1" x14ac:dyDescent="0.3">
      <c r="B27" s="37"/>
      <c r="C27" s="38"/>
      <c r="D27" s="32" t="s">
        <v>44</v>
      </c>
      <c r="E27" s="38"/>
      <c r="F27" s="38"/>
      <c r="G27" s="38"/>
      <c r="H27" s="38"/>
      <c r="I27" s="119"/>
      <c r="J27" s="38"/>
      <c r="K27" s="41"/>
    </row>
    <row r="28" spans="2:11" s="7" customFormat="1" ht="22.5" customHeight="1" x14ac:dyDescent="0.3">
      <c r="B28" s="122"/>
      <c r="C28" s="123"/>
      <c r="D28" s="123"/>
      <c r="E28" s="417" t="s">
        <v>36</v>
      </c>
      <c r="F28" s="431"/>
      <c r="G28" s="431"/>
      <c r="H28" s="431"/>
      <c r="I28" s="124"/>
      <c r="J28" s="123"/>
      <c r="K28" s="125"/>
    </row>
    <row r="29" spans="2:11" s="1" customFormat="1" ht="6.95" customHeight="1" x14ac:dyDescent="0.3">
      <c r="B29" s="37"/>
      <c r="C29" s="38"/>
      <c r="D29" s="38"/>
      <c r="E29" s="38"/>
      <c r="F29" s="38"/>
      <c r="G29" s="38"/>
      <c r="H29" s="38"/>
      <c r="I29" s="119"/>
      <c r="J29" s="38"/>
      <c r="K29" s="41"/>
    </row>
    <row r="30" spans="2:11" s="1" customFormat="1" ht="6.95" customHeight="1" x14ac:dyDescent="0.3">
      <c r="B30" s="37"/>
      <c r="C30" s="38"/>
      <c r="D30" s="81"/>
      <c r="E30" s="81"/>
      <c r="F30" s="81"/>
      <c r="G30" s="81"/>
      <c r="H30" s="81"/>
      <c r="I30" s="127"/>
      <c r="J30" s="81"/>
      <c r="K30" s="128"/>
    </row>
    <row r="31" spans="2:11" s="1" customFormat="1" ht="25.35" customHeight="1" x14ac:dyDescent="0.3">
      <c r="B31" s="37"/>
      <c r="C31" s="38"/>
      <c r="D31" s="129" t="s">
        <v>45</v>
      </c>
      <c r="E31" s="38"/>
      <c r="F31" s="38"/>
      <c r="G31" s="38"/>
      <c r="H31" s="38"/>
      <c r="I31" s="119"/>
      <c r="J31" s="130">
        <f>ROUND(J90,2)</f>
        <v>0</v>
      </c>
      <c r="K31" s="41"/>
    </row>
    <row r="32" spans="2:11" s="1" customFormat="1" ht="6.95" customHeight="1" x14ac:dyDescent="0.3">
      <c r="B32" s="37"/>
      <c r="C32" s="38"/>
      <c r="D32" s="81"/>
      <c r="E32" s="81"/>
      <c r="F32" s="81"/>
      <c r="G32" s="81"/>
      <c r="H32" s="81"/>
      <c r="I32" s="127"/>
      <c r="J32" s="81"/>
      <c r="K32" s="128"/>
    </row>
    <row r="33" spans="2:11" s="1" customFormat="1" ht="14.45" customHeight="1" x14ac:dyDescent="0.3">
      <c r="B33" s="37"/>
      <c r="C33" s="38"/>
      <c r="D33" s="38"/>
      <c r="E33" s="38"/>
      <c r="F33" s="42" t="s">
        <v>47</v>
      </c>
      <c r="G33" s="38"/>
      <c r="H33" s="38"/>
      <c r="I33" s="131" t="s">
        <v>46</v>
      </c>
      <c r="J33" s="42" t="s">
        <v>48</v>
      </c>
      <c r="K33" s="41"/>
    </row>
    <row r="34" spans="2:11" s="1" customFormat="1" ht="14.45" customHeight="1" x14ac:dyDescent="0.3">
      <c r="B34" s="37"/>
      <c r="C34" s="38"/>
      <c r="D34" s="45" t="s">
        <v>49</v>
      </c>
      <c r="E34" s="45" t="s">
        <v>50</v>
      </c>
      <c r="F34" s="132">
        <f>ROUND(SUM(BE90:BE101), 2)</f>
        <v>0</v>
      </c>
      <c r="G34" s="38"/>
      <c r="H34" s="38"/>
      <c r="I34" s="133">
        <v>0.21</v>
      </c>
      <c r="J34" s="132">
        <f>ROUND(ROUND((SUM(BE90:BE101)), 2)*I34, 2)</f>
        <v>0</v>
      </c>
      <c r="K34" s="41"/>
    </row>
    <row r="35" spans="2:11" s="1" customFormat="1" ht="14.45" customHeight="1" x14ac:dyDescent="0.3">
      <c r="B35" s="37"/>
      <c r="C35" s="38"/>
      <c r="D35" s="38"/>
      <c r="E35" s="45" t="s">
        <v>51</v>
      </c>
      <c r="F35" s="132">
        <f>ROUND(SUM(BF90:BF101), 2)</f>
        <v>0</v>
      </c>
      <c r="G35" s="38"/>
      <c r="H35" s="38"/>
      <c r="I35" s="133">
        <v>0.15</v>
      </c>
      <c r="J35" s="132">
        <f>ROUND(ROUND((SUM(BF90:BF101)), 2)*I35, 2)</f>
        <v>0</v>
      </c>
      <c r="K35" s="41"/>
    </row>
    <row r="36" spans="2:11" s="1" customFormat="1" ht="14.45" hidden="1" customHeight="1" x14ac:dyDescent="0.3">
      <c r="B36" s="37"/>
      <c r="C36" s="38"/>
      <c r="D36" s="38"/>
      <c r="E36" s="45" t="s">
        <v>52</v>
      </c>
      <c r="F36" s="132">
        <f>ROUND(SUM(BG90:BG101), 2)</f>
        <v>0</v>
      </c>
      <c r="G36" s="38"/>
      <c r="H36" s="38"/>
      <c r="I36" s="133">
        <v>0.21</v>
      </c>
      <c r="J36" s="132">
        <v>0</v>
      </c>
      <c r="K36" s="41"/>
    </row>
    <row r="37" spans="2:11" s="1" customFormat="1" ht="14.45" hidden="1" customHeight="1" x14ac:dyDescent="0.3">
      <c r="B37" s="37"/>
      <c r="C37" s="38"/>
      <c r="D37" s="38"/>
      <c r="E37" s="45" t="s">
        <v>53</v>
      </c>
      <c r="F37" s="132">
        <f>ROUND(SUM(BH90:BH101), 2)</f>
        <v>0</v>
      </c>
      <c r="G37" s="38"/>
      <c r="H37" s="38"/>
      <c r="I37" s="133">
        <v>0.15</v>
      </c>
      <c r="J37" s="132">
        <v>0</v>
      </c>
      <c r="K37" s="41"/>
    </row>
    <row r="38" spans="2:11" s="1" customFormat="1" ht="14.45" hidden="1" customHeight="1" x14ac:dyDescent="0.3">
      <c r="B38" s="37"/>
      <c r="C38" s="38"/>
      <c r="D38" s="38"/>
      <c r="E38" s="45" t="s">
        <v>54</v>
      </c>
      <c r="F38" s="132">
        <f>ROUND(SUM(BI90:BI101), 2)</f>
        <v>0</v>
      </c>
      <c r="G38" s="38"/>
      <c r="H38" s="38"/>
      <c r="I38" s="133">
        <v>0</v>
      </c>
      <c r="J38" s="132">
        <v>0</v>
      </c>
      <c r="K38" s="41"/>
    </row>
    <row r="39" spans="2:11" s="1" customFormat="1" ht="6.95" customHeight="1" x14ac:dyDescent="0.3">
      <c r="B39" s="37"/>
      <c r="C39" s="38"/>
      <c r="D39" s="38"/>
      <c r="E39" s="38"/>
      <c r="F39" s="38"/>
      <c r="G39" s="38"/>
      <c r="H39" s="38"/>
      <c r="I39" s="119"/>
      <c r="J39" s="38"/>
      <c r="K39" s="41"/>
    </row>
    <row r="40" spans="2:11" s="1" customFormat="1" ht="25.35" customHeight="1" x14ac:dyDescent="0.3">
      <c r="B40" s="37"/>
      <c r="C40" s="134"/>
      <c r="D40" s="135" t="s">
        <v>55</v>
      </c>
      <c r="E40" s="75"/>
      <c r="F40" s="75"/>
      <c r="G40" s="136" t="s">
        <v>56</v>
      </c>
      <c r="H40" s="137" t="s">
        <v>57</v>
      </c>
      <c r="I40" s="138"/>
      <c r="J40" s="139">
        <f>SUM(J31:J38)</f>
        <v>0</v>
      </c>
      <c r="K40" s="140"/>
    </row>
    <row r="41" spans="2:11" s="1" customFormat="1" ht="14.45" customHeight="1" x14ac:dyDescent="0.3">
      <c r="B41" s="52"/>
      <c r="C41" s="53"/>
      <c r="D41" s="53"/>
      <c r="E41" s="53"/>
      <c r="F41" s="53"/>
      <c r="G41" s="53"/>
      <c r="H41" s="53"/>
      <c r="I41" s="141"/>
      <c r="J41" s="53"/>
      <c r="K41" s="54"/>
    </row>
    <row r="45" spans="2:11" s="1" customFormat="1" ht="6.95" customHeight="1" x14ac:dyDescent="0.3">
      <c r="B45" s="142"/>
      <c r="C45" s="143"/>
      <c r="D45" s="143"/>
      <c r="E45" s="143"/>
      <c r="F45" s="143"/>
      <c r="G45" s="143"/>
      <c r="H45" s="143"/>
      <c r="I45" s="144"/>
      <c r="J45" s="143"/>
      <c r="K45" s="145"/>
    </row>
    <row r="46" spans="2:11" s="1" customFormat="1" ht="36.950000000000003" customHeight="1" x14ac:dyDescent="0.3">
      <c r="B46" s="37"/>
      <c r="C46" s="25" t="s">
        <v>305</v>
      </c>
      <c r="D46" s="38"/>
      <c r="E46" s="38"/>
      <c r="F46" s="38"/>
      <c r="G46" s="38"/>
      <c r="H46" s="38"/>
      <c r="I46" s="119"/>
      <c r="J46" s="38"/>
      <c r="K46" s="41"/>
    </row>
    <row r="47" spans="2:11" s="1" customFormat="1" ht="6.95" customHeight="1" x14ac:dyDescent="0.3">
      <c r="B47" s="37"/>
      <c r="C47" s="38"/>
      <c r="D47" s="38"/>
      <c r="E47" s="38"/>
      <c r="F47" s="38"/>
      <c r="G47" s="38"/>
      <c r="H47" s="38"/>
      <c r="I47" s="119"/>
      <c r="J47" s="38"/>
      <c r="K47" s="41"/>
    </row>
    <row r="48" spans="2:11" s="1" customFormat="1" ht="14.45" customHeight="1" x14ac:dyDescent="0.3">
      <c r="B48" s="37"/>
      <c r="C48" s="32" t="s">
        <v>16</v>
      </c>
      <c r="D48" s="38"/>
      <c r="E48" s="38"/>
      <c r="F48" s="38"/>
      <c r="G48" s="38"/>
      <c r="H48" s="38"/>
      <c r="I48" s="119"/>
      <c r="J48" s="38"/>
      <c r="K48" s="41"/>
    </row>
    <row r="49" spans="2:47" s="1" customFormat="1" ht="22.5" customHeight="1" x14ac:dyDescent="0.3">
      <c r="B49" s="37"/>
      <c r="C49" s="38"/>
      <c r="D49" s="38"/>
      <c r="E49" s="428" t="str">
        <f>E7</f>
        <v>ZLEPŠENÍ EKOLOGICKÉHO STAVU ŘEKY BEČVY V HRANICÍCH</v>
      </c>
      <c r="F49" s="405"/>
      <c r="G49" s="405"/>
      <c r="H49" s="405"/>
      <c r="I49" s="119"/>
      <c r="J49" s="38"/>
      <c r="K49" s="41"/>
    </row>
    <row r="50" spans="2:47" ht="15" x14ac:dyDescent="0.3">
      <c r="B50" s="23"/>
      <c r="C50" s="32" t="s">
        <v>226</v>
      </c>
      <c r="D50" s="24"/>
      <c r="E50" s="24"/>
      <c r="F50" s="24"/>
      <c r="G50" s="24"/>
      <c r="H50" s="24"/>
      <c r="I50" s="118"/>
      <c r="J50" s="24"/>
      <c r="K50" s="26"/>
    </row>
    <row r="51" spans="2:47" ht="22.5" customHeight="1" x14ac:dyDescent="0.3">
      <c r="B51" s="23"/>
      <c r="C51" s="24"/>
      <c r="D51" s="24"/>
      <c r="E51" s="428" t="s">
        <v>229</v>
      </c>
      <c r="F51" s="414"/>
      <c r="G51" s="414"/>
      <c r="H51" s="414"/>
      <c r="I51" s="118"/>
      <c r="J51" s="24"/>
      <c r="K51" s="26"/>
    </row>
    <row r="52" spans="2:47" ht="15" x14ac:dyDescent="0.3">
      <c r="B52" s="23"/>
      <c r="C52" s="32" t="s">
        <v>232</v>
      </c>
      <c r="D52" s="24"/>
      <c r="E52" s="24"/>
      <c r="F52" s="24"/>
      <c r="G52" s="24"/>
      <c r="H52" s="24"/>
      <c r="I52" s="118"/>
      <c r="J52" s="24"/>
      <c r="K52" s="26"/>
    </row>
    <row r="53" spans="2:47" s="1" customFormat="1" ht="22.5" customHeight="1" x14ac:dyDescent="0.3">
      <c r="B53" s="37"/>
      <c r="C53" s="38"/>
      <c r="D53" s="38"/>
      <c r="E53" s="429" t="s">
        <v>6962</v>
      </c>
      <c r="F53" s="405"/>
      <c r="G53" s="405"/>
      <c r="H53" s="405"/>
      <c r="I53" s="119"/>
      <c r="J53" s="38"/>
      <c r="K53" s="41"/>
    </row>
    <row r="54" spans="2:47" s="1" customFormat="1" ht="14.45" customHeight="1" x14ac:dyDescent="0.3">
      <c r="B54" s="37"/>
      <c r="C54" s="32" t="s">
        <v>238</v>
      </c>
      <c r="D54" s="38"/>
      <c r="E54" s="38"/>
      <c r="F54" s="38"/>
      <c r="G54" s="38"/>
      <c r="H54" s="38"/>
      <c r="I54" s="119"/>
      <c r="J54" s="38"/>
      <c r="K54" s="41"/>
    </row>
    <row r="55" spans="2:47" s="1" customFormat="1" ht="23.25" customHeight="1" x14ac:dyDescent="0.3">
      <c r="B55" s="37"/>
      <c r="C55" s="38"/>
      <c r="D55" s="38"/>
      <c r="E55" s="430" t="str">
        <f>E13</f>
        <v>PS 40.1 - Strojně technologická část</v>
      </c>
      <c r="F55" s="405"/>
      <c r="G55" s="405"/>
      <c r="H55" s="405"/>
      <c r="I55" s="119"/>
      <c r="J55" s="38"/>
      <c r="K55" s="41"/>
    </row>
    <row r="56" spans="2:47" s="1" customFormat="1" ht="6.95" customHeight="1" x14ac:dyDescent="0.3">
      <c r="B56" s="37"/>
      <c r="C56" s="38"/>
      <c r="D56" s="38"/>
      <c r="E56" s="38"/>
      <c r="F56" s="38"/>
      <c r="G56" s="38"/>
      <c r="H56" s="38"/>
      <c r="I56" s="119"/>
      <c r="J56" s="38"/>
      <c r="K56" s="41"/>
    </row>
    <row r="57" spans="2:47" s="1" customFormat="1" ht="18" customHeight="1" x14ac:dyDescent="0.3">
      <c r="B57" s="37"/>
      <c r="C57" s="32" t="s">
        <v>24</v>
      </c>
      <c r="D57" s="38"/>
      <c r="E57" s="38"/>
      <c r="F57" s="30" t="str">
        <f>F16</f>
        <v>HRANICE - DRAHOTUŠE</v>
      </c>
      <c r="G57" s="38"/>
      <c r="H57" s="38"/>
      <c r="I57" s="120" t="s">
        <v>26</v>
      </c>
      <c r="J57" s="121" t="str">
        <f>IF(J16="","",J16)</f>
        <v>6.4.2016</v>
      </c>
      <c r="K57" s="41"/>
    </row>
    <row r="58" spans="2:47" s="1" customFormat="1" ht="6.95" customHeight="1" x14ac:dyDescent="0.3">
      <c r="B58" s="37"/>
      <c r="C58" s="38"/>
      <c r="D58" s="38"/>
      <c r="E58" s="38"/>
      <c r="F58" s="38"/>
      <c r="G58" s="38"/>
      <c r="H58" s="38"/>
      <c r="I58" s="119"/>
      <c r="J58" s="38"/>
      <c r="K58" s="41"/>
    </row>
    <row r="59" spans="2:47" s="1" customFormat="1" ht="15" x14ac:dyDescent="0.3">
      <c r="B59" s="37"/>
      <c r="C59" s="32" t="s">
        <v>34</v>
      </c>
      <c r="D59" s="38"/>
      <c r="E59" s="38"/>
      <c r="F59" s="30" t="str">
        <f>E19</f>
        <v>VODOVODY A KANALIZACE PŘEROV a.s.</v>
      </c>
      <c r="G59" s="38"/>
      <c r="H59" s="38"/>
      <c r="I59" s="120" t="s">
        <v>41</v>
      </c>
      <c r="J59" s="30" t="str">
        <f>E25</f>
        <v>JV PROJEKT VH s.r.o., BRNO</v>
      </c>
      <c r="K59" s="41"/>
    </row>
    <row r="60" spans="2:47" s="1" customFormat="1" ht="14.45" customHeight="1" x14ac:dyDescent="0.3">
      <c r="B60" s="37"/>
      <c r="C60" s="32" t="s">
        <v>39</v>
      </c>
      <c r="D60" s="38"/>
      <c r="E60" s="38"/>
      <c r="F60" s="30" t="str">
        <f>IF(E22="","",E22)</f>
        <v/>
      </c>
      <c r="G60" s="38"/>
      <c r="H60" s="38"/>
      <c r="I60" s="119"/>
      <c r="J60" s="38"/>
      <c r="K60" s="41"/>
    </row>
    <row r="61" spans="2:47" s="1" customFormat="1" ht="10.35" customHeight="1" x14ac:dyDescent="0.3">
      <c r="B61" s="37"/>
      <c r="C61" s="38"/>
      <c r="D61" s="38"/>
      <c r="E61" s="38"/>
      <c r="F61" s="38"/>
      <c r="G61" s="38"/>
      <c r="H61" s="38"/>
      <c r="I61" s="119"/>
      <c r="J61" s="38"/>
      <c r="K61" s="41"/>
    </row>
    <row r="62" spans="2:47" s="1" customFormat="1" ht="29.25" customHeight="1" x14ac:dyDescent="0.3">
      <c r="B62" s="37"/>
      <c r="C62" s="146" t="s">
        <v>332</v>
      </c>
      <c r="D62" s="134"/>
      <c r="E62" s="134"/>
      <c r="F62" s="134"/>
      <c r="G62" s="134"/>
      <c r="H62" s="134"/>
      <c r="I62" s="147"/>
      <c r="J62" s="148" t="s">
        <v>333</v>
      </c>
      <c r="K62" s="149"/>
    </row>
    <row r="63" spans="2:47" s="1" customFormat="1" ht="10.35" customHeight="1" x14ac:dyDescent="0.3">
      <c r="B63" s="37"/>
      <c r="C63" s="38"/>
      <c r="D63" s="38"/>
      <c r="E63" s="38"/>
      <c r="F63" s="38"/>
      <c r="G63" s="38"/>
      <c r="H63" s="38"/>
      <c r="I63" s="119"/>
      <c r="J63" s="38"/>
      <c r="K63" s="41"/>
    </row>
    <row r="64" spans="2:47" s="1" customFormat="1" ht="29.25" customHeight="1" x14ac:dyDescent="0.3">
      <c r="B64" s="37"/>
      <c r="C64" s="150" t="s">
        <v>338</v>
      </c>
      <c r="D64" s="38"/>
      <c r="E64" s="38"/>
      <c r="F64" s="38"/>
      <c r="G64" s="38"/>
      <c r="H64" s="38"/>
      <c r="I64" s="119"/>
      <c r="J64" s="130">
        <f>J90</f>
        <v>0</v>
      </c>
      <c r="K64" s="41"/>
      <c r="AU64" s="19" t="s">
        <v>339</v>
      </c>
    </row>
    <row r="65" spans="2:12" s="8" customFormat="1" ht="24.95" customHeight="1" x14ac:dyDescent="0.3">
      <c r="B65" s="151"/>
      <c r="C65" s="152"/>
      <c r="D65" s="153" t="s">
        <v>387</v>
      </c>
      <c r="E65" s="154"/>
      <c r="F65" s="154"/>
      <c r="G65" s="154"/>
      <c r="H65" s="154"/>
      <c r="I65" s="155"/>
      <c r="J65" s="156">
        <f>J91</f>
        <v>0</v>
      </c>
      <c r="K65" s="157"/>
    </row>
    <row r="66" spans="2:12" s="9" customFormat="1" ht="19.899999999999999" customHeight="1" x14ac:dyDescent="0.3">
      <c r="B66" s="159"/>
      <c r="C66" s="160"/>
      <c r="D66" s="161" t="s">
        <v>388</v>
      </c>
      <c r="E66" s="162"/>
      <c r="F66" s="162"/>
      <c r="G66" s="162"/>
      <c r="H66" s="162"/>
      <c r="I66" s="163"/>
      <c r="J66" s="164">
        <f>J92</f>
        <v>0</v>
      </c>
      <c r="K66" s="165"/>
    </row>
    <row r="67" spans="2:12" s="1" customFormat="1" ht="21.75" customHeight="1" x14ac:dyDescent="0.3">
      <c r="B67" s="37"/>
      <c r="C67" s="38"/>
      <c r="D67" s="38"/>
      <c r="E67" s="38"/>
      <c r="F67" s="38"/>
      <c r="G67" s="38"/>
      <c r="H67" s="38"/>
      <c r="I67" s="119"/>
      <c r="J67" s="38"/>
      <c r="K67" s="41"/>
    </row>
    <row r="68" spans="2:12" s="1" customFormat="1" ht="6.95" customHeight="1" x14ac:dyDescent="0.3">
      <c r="B68" s="52"/>
      <c r="C68" s="53"/>
      <c r="D68" s="53"/>
      <c r="E68" s="53"/>
      <c r="F68" s="53"/>
      <c r="G68" s="53"/>
      <c r="H68" s="53"/>
      <c r="I68" s="141"/>
      <c r="J68" s="53"/>
      <c r="K68" s="54"/>
    </row>
    <row r="72" spans="2:12" s="1" customFormat="1" ht="6.95" customHeight="1" x14ac:dyDescent="0.3">
      <c r="B72" s="55"/>
      <c r="C72" s="56"/>
      <c r="D72" s="56"/>
      <c r="E72" s="56"/>
      <c r="F72" s="56"/>
      <c r="G72" s="56"/>
      <c r="H72" s="56"/>
      <c r="I72" s="144"/>
      <c r="J72" s="56"/>
      <c r="K72" s="56"/>
      <c r="L72" s="57"/>
    </row>
    <row r="73" spans="2:12" s="1" customFormat="1" ht="36.950000000000003" customHeight="1" x14ac:dyDescent="0.3">
      <c r="B73" s="37"/>
      <c r="C73" s="58" t="s">
        <v>390</v>
      </c>
      <c r="D73" s="59"/>
      <c r="E73" s="59"/>
      <c r="F73" s="59"/>
      <c r="G73" s="59"/>
      <c r="H73" s="59"/>
      <c r="I73" s="167"/>
      <c r="J73" s="59"/>
      <c r="K73" s="59"/>
      <c r="L73" s="57"/>
    </row>
    <row r="74" spans="2:12" s="1" customFormat="1" ht="6.95" customHeight="1" x14ac:dyDescent="0.3">
      <c r="B74" s="37"/>
      <c r="C74" s="59"/>
      <c r="D74" s="59"/>
      <c r="E74" s="59"/>
      <c r="F74" s="59"/>
      <c r="G74" s="59"/>
      <c r="H74" s="59"/>
      <c r="I74" s="167"/>
      <c r="J74" s="59"/>
      <c r="K74" s="59"/>
      <c r="L74" s="57"/>
    </row>
    <row r="75" spans="2:12" s="1" customFormat="1" ht="14.45" customHeight="1" x14ac:dyDescent="0.3">
      <c r="B75" s="37"/>
      <c r="C75" s="61" t="s">
        <v>16</v>
      </c>
      <c r="D75" s="59"/>
      <c r="E75" s="59"/>
      <c r="F75" s="59"/>
      <c r="G75" s="59"/>
      <c r="H75" s="59"/>
      <c r="I75" s="167"/>
      <c r="J75" s="59"/>
      <c r="K75" s="59"/>
      <c r="L75" s="57"/>
    </row>
    <row r="76" spans="2:12" s="1" customFormat="1" ht="22.5" customHeight="1" x14ac:dyDescent="0.3">
      <c r="B76" s="37"/>
      <c r="C76" s="59"/>
      <c r="D76" s="59"/>
      <c r="E76" s="425" t="str">
        <f>E7</f>
        <v>ZLEPŠENÍ EKOLOGICKÉHO STAVU ŘEKY BEČVY V HRANICÍCH</v>
      </c>
      <c r="F76" s="398"/>
      <c r="G76" s="398"/>
      <c r="H76" s="398"/>
      <c r="I76" s="167"/>
      <c r="J76" s="59"/>
      <c r="K76" s="59"/>
      <c r="L76" s="57"/>
    </row>
    <row r="77" spans="2:12" ht="15" x14ac:dyDescent="0.3">
      <c r="B77" s="23"/>
      <c r="C77" s="61" t="s">
        <v>226</v>
      </c>
      <c r="D77" s="168"/>
      <c r="E77" s="168"/>
      <c r="F77" s="168"/>
      <c r="G77" s="168"/>
      <c r="H77" s="168"/>
      <c r="J77" s="168"/>
      <c r="K77" s="168"/>
      <c r="L77" s="169"/>
    </row>
    <row r="78" spans="2:12" ht="22.5" customHeight="1" x14ac:dyDescent="0.3">
      <c r="B78" s="23"/>
      <c r="C78" s="168"/>
      <c r="D78" s="168"/>
      <c r="E78" s="425" t="s">
        <v>229</v>
      </c>
      <c r="F78" s="426"/>
      <c r="G78" s="426"/>
      <c r="H78" s="426"/>
      <c r="J78" s="168"/>
      <c r="K78" s="168"/>
      <c r="L78" s="169"/>
    </row>
    <row r="79" spans="2:12" ht="15" x14ac:dyDescent="0.3">
      <c r="B79" s="23"/>
      <c r="C79" s="61" t="s">
        <v>232</v>
      </c>
      <c r="D79" s="168"/>
      <c r="E79" s="168"/>
      <c r="F79" s="168"/>
      <c r="G79" s="168"/>
      <c r="H79" s="168"/>
      <c r="J79" s="168"/>
      <c r="K79" s="168"/>
      <c r="L79" s="169"/>
    </row>
    <row r="80" spans="2:12" s="1" customFormat="1" ht="22.5" customHeight="1" x14ac:dyDescent="0.3">
      <c r="B80" s="37"/>
      <c r="C80" s="59"/>
      <c r="D80" s="59"/>
      <c r="E80" s="424" t="s">
        <v>6962</v>
      </c>
      <c r="F80" s="398"/>
      <c r="G80" s="398"/>
      <c r="H80" s="398"/>
      <c r="I80" s="167"/>
      <c r="J80" s="59"/>
      <c r="K80" s="59"/>
      <c r="L80" s="57"/>
    </row>
    <row r="81" spans="2:65" s="1" customFormat="1" ht="14.45" customHeight="1" x14ac:dyDescent="0.3">
      <c r="B81" s="37"/>
      <c r="C81" s="61" t="s">
        <v>238</v>
      </c>
      <c r="D81" s="59"/>
      <c r="E81" s="59"/>
      <c r="F81" s="59"/>
      <c r="G81" s="59"/>
      <c r="H81" s="59"/>
      <c r="I81" s="167"/>
      <c r="J81" s="59"/>
      <c r="K81" s="59"/>
      <c r="L81" s="57"/>
    </row>
    <row r="82" spans="2:65" s="1" customFormat="1" ht="23.25" customHeight="1" x14ac:dyDescent="0.3">
      <c r="B82" s="37"/>
      <c r="C82" s="59"/>
      <c r="D82" s="59"/>
      <c r="E82" s="395" t="str">
        <f>E13</f>
        <v>PS 40.1 - Strojně technologická část</v>
      </c>
      <c r="F82" s="398"/>
      <c r="G82" s="398"/>
      <c r="H82" s="398"/>
      <c r="I82" s="167"/>
      <c r="J82" s="59"/>
      <c r="K82" s="59"/>
      <c r="L82" s="57"/>
    </row>
    <row r="83" spans="2:65" s="1" customFormat="1" ht="6.95" customHeight="1" x14ac:dyDescent="0.3">
      <c r="B83" s="37"/>
      <c r="C83" s="59"/>
      <c r="D83" s="59"/>
      <c r="E83" s="59"/>
      <c r="F83" s="59"/>
      <c r="G83" s="59"/>
      <c r="H83" s="59"/>
      <c r="I83" s="167"/>
      <c r="J83" s="59"/>
      <c r="K83" s="59"/>
      <c r="L83" s="57"/>
    </row>
    <row r="84" spans="2:65" s="1" customFormat="1" ht="18" customHeight="1" x14ac:dyDescent="0.3">
      <c r="B84" s="37"/>
      <c r="C84" s="61" t="s">
        <v>24</v>
      </c>
      <c r="D84" s="59"/>
      <c r="E84" s="59"/>
      <c r="F84" s="170" t="str">
        <f>F16</f>
        <v>HRANICE - DRAHOTUŠE</v>
      </c>
      <c r="G84" s="59"/>
      <c r="H84" s="59"/>
      <c r="I84" s="171" t="s">
        <v>26</v>
      </c>
      <c r="J84" s="69" t="str">
        <f>IF(J16="","",J16)</f>
        <v>6.4.2016</v>
      </c>
      <c r="K84" s="59"/>
      <c r="L84" s="57"/>
    </row>
    <row r="85" spans="2:65" s="1" customFormat="1" ht="6.95" customHeight="1" x14ac:dyDescent="0.3">
      <c r="B85" s="37"/>
      <c r="C85" s="59"/>
      <c r="D85" s="59"/>
      <c r="E85" s="59"/>
      <c r="F85" s="59"/>
      <c r="G85" s="59"/>
      <c r="H85" s="59"/>
      <c r="I85" s="167"/>
      <c r="J85" s="59"/>
      <c r="K85" s="59"/>
      <c r="L85" s="57"/>
    </row>
    <row r="86" spans="2:65" s="1" customFormat="1" ht="15" x14ac:dyDescent="0.3">
      <c r="B86" s="37"/>
      <c r="C86" s="61" t="s">
        <v>34</v>
      </c>
      <c r="D86" s="59"/>
      <c r="E86" s="59"/>
      <c r="F86" s="170" t="str">
        <f>E19</f>
        <v>VODOVODY A KANALIZACE PŘEROV a.s.</v>
      </c>
      <c r="G86" s="59"/>
      <c r="H86" s="59"/>
      <c r="I86" s="171" t="s">
        <v>41</v>
      </c>
      <c r="J86" s="170" t="str">
        <f>E25</f>
        <v>JV PROJEKT VH s.r.o., BRNO</v>
      </c>
      <c r="K86" s="59"/>
      <c r="L86" s="57"/>
    </row>
    <row r="87" spans="2:65" s="1" customFormat="1" ht="14.45" customHeight="1" x14ac:dyDescent="0.3">
      <c r="B87" s="37"/>
      <c r="C87" s="61" t="s">
        <v>39</v>
      </c>
      <c r="D87" s="59"/>
      <c r="E87" s="59"/>
      <c r="F87" s="170" t="str">
        <f>IF(E22="","",E22)</f>
        <v/>
      </c>
      <c r="G87" s="59"/>
      <c r="H87" s="59"/>
      <c r="I87" s="167"/>
      <c r="J87" s="59"/>
      <c r="K87" s="59"/>
      <c r="L87" s="57"/>
    </row>
    <row r="88" spans="2:65" s="1" customFormat="1" ht="10.35" customHeight="1" x14ac:dyDescent="0.3">
      <c r="B88" s="37"/>
      <c r="C88" s="59"/>
      <c r="D88" s="59"/>
      <c r="E88" s="59"/>
      <c r="F88" s="59"/>
      <c r="G88" s="59"/>
      <c r="H88" s="59"/>
      <c r="I88" s="167"/>
      <c r="J88" s="59"/>
      <c r="K88" s="59"/>
      <c r="L88" s="57"/>
    </row>
    <row r="89" spans="2:65" s="10" customFormat="1" ht="29.25" customHeight="1" x14ac:dyDescent="0.3">
      <c r="B89" s="172"/>
      <c r="C89" s="173" t="s">
        <v>391</v>
      </c>
      <c r="D89" s="174" t="s">
        <v>64</v>
      </c>
      <c r="E89" s="174" t="s">
        <v>60</v>
      </c>
      <c r="F89" s="174" t="s">
        <v>392</v>
      </c>
      <c r="G89" s="174" t="s">
        <v>393</v>
      </c>
      <c r="H89" s="174" t="s">
        <v>394</v>
      </c>
      <c r="I89" s="175" t="s">
        <v>395</v>
      </c>
      <c r="J89" s="174" t="s">
        <v>333</v>
      </c>
      <c r="K89" s="176" t="s">
        <v>396</v>
      </c>
      <c r="L89" s="177"/>
      <c r="M89" s="77" t="s">
        <v>397</v>
      </c>
      <c r="N89" s="78" t="s">
        <v>49</v>
      </c>
      <c r="O89" s="78" t="s">
        <v>398</v>
      </c>
      <c r="P89" s="78" t="s">
        <v>399</v>
      </c>
      <c r="Q89" s="78" t="s">
        <v>400</v>
      </c>
      <c r="R89" s="78" t="s">
        <v>401</v>
      </c>
      <c r="S89" s="78" t="s">
        <v>402</v>
      </c>
      <c r="T89" s="79" t="s">
        <v>403</v>
      </c>
    </row>
    <row r="90" spans="2:65" s="1" customFormat="1" ht="29.25" customHeight="1" x14ac:dyDescent="0.35">
      <c r="B90" s="37"/>
      <c r="C90" s="83" t="s">
        <v>338</v>
      </c>
      <c r="D90" s="59"/>
      <c r="E90" s="59"/>
      <c r="F90" s="59"/>
      <c r="G90" s="59"/>
      <c r="H90" s="59"/>
      <c r="I90" s="167"/>
      <c r="J90" s="178">
        <f>BK90</f>
        <v>0</v>
      </c>
      <c r="K90" s="59"/>
      <c r="L90" s="57"/>
      <c r="M90" s="80"/>
      <c r="N90" s="81"/>
      <c r="O90" s="81"/>
      <c r="P90" s="179">
        <f>P91</f>
        <v>0</v>
      </c>
      <c r="Q90" s="81"/>
      <c r="R90" s="179">
        <f>R91</f>
        <v>0</v>
      </c>
      <c r="S90" s="81"/>
      <c r="T90" s="180">
        <f>T91</f>
        <v>0</v>
      </c>
      <c r="AT90" s="19" t="s">
        <v>78</v>
      </c>
      <c r="AU90" s="19" t="s">
        <v>339</v>
      </c>
      <c r="BK90" s="181">
        <f>BK91</f>
        <v>0</v>
      </c>
    </row>
    <row r="91" spans="2:65" s="11" customFormat="1" ht="37.35" customHeight="1" x14ac:dyDescent="0.35">
      <c r="B91" s="182"/>
      <c r="C91" s="183"/>
      <c r="D91" s="184" t="s">
        <v>78</v>
      </c>
      <c r="E91" s="185" t="s">
        <v>533</v>
      </c>
      <c r="F91" s="185" t="s">
        <v>2848</v>
      </c>
      <c r="G91" s="183"/>
      <c r="H91" s="183"/>
      <c r="I91" s="186"/>
      <c r="J91" s="187">
        <f>BK91</f>
        <v>0</v>
      </c>
      <c r="K91" s="183"/>
      <c r="L91" s="188"/>
      <c r="M91" s="189"/>
      <c r="N91" s="190"/>
      <c r="O91" s="190"/>
      <c r="P91" s="191">
        <f>P92</f>
        <v>0</v>
      </c>
      <c r="Q91" s="190"/>
      <c r="R91" s="191">
        <f>R92</f>
        <v>0</v>
      </c>
      <c r="S91" s="190"/>
      <c r="T91" s="192">
        <f>T92</f>
        <v>0</v>
      </c>
      <c r="AR91" s="193" t="s">
        <v>94</v>
      </c>
      <c r="AT91" s="194" t="s">
        <v>78</v>
      </c>
      <c r="AU91" s="194" t="s">
        <v>79</v>
      </c>
      <c r="AY91" s="193" t="s">
        <v>406</v>
      </c>
      <c r="BK91" s="195">
        <f>BK92</f>
        <v>0</v>
      </c>
    </row>
    <row r="92" spans="2:65" s="11" customFormat="1" ht="19.899999999999999" customHeight="1" x14ac:dyDescent="0.3">
      <c r="B92" s="182"/>
      <c r="C92" s="183"/>
      <c r="D92" s="198" t="s">
        <v>78</v>
      </c>
      <c r="E92" s="199" t="s">
        <v>2849</v>
      </c>
      <c r="F92" s="199" t="s">
        <v>2850</v>
      </c>
      <c r="G92" s="183"/>
      <c r="H92" s="183"/>
      <c r="I92" s="186"/>
      <c r="J92" s="200">
        <f>BK92</f>
        <v>0</v>
      </c>
      <c r="K92" s="183"/>
      <c r="L92" s="188"/>
      <c r="M92" s="189"/>
      <c r="N92" s="190"/>
      <c r="O92" s="190"/>
      <c r="P92" s="191">
        <f>SUM(P93:P101)</f>
        <v>0</v>
      </c>
      <c r="Q92" s="190"/>
      <c r="R92" s="191">
        <f>SUM(R93:R101)</f>
        <v>0</v>
      </c>
      <c r="S92" s="190"/>
      <c r="T92" s="192">
        <f>SUM(T93:T101)</f>
        <v>0</v>
      </c>
      <c r="AR92" s="193" t="s">
        <v>94</v>
      </c>
      <c r="AT92" s="194" t="s">
        <v>78</v>
      </c>
      <c r="AU92" s="194" t="s">
        <v>23</v>
      </c>
      <c r="AY92" s="193" t="s">
        <v>406</v>
      </c>
      <c r="BK92" s="195">
        <f>SUM(BK93:BK101)</f>
        <v>0</v>
      </c>
    </row>
    <row r="93" spans="2:65" s="1" customFormat="1" ht="31.5" customHeight="1" x14ac:dyDescent="0.3">
      <c r="B93" s="37"/>
      <c r="C93" s="201" t="s">
        <v>23</v>
      </c>
      <c r="D93" s="201" t="s">
        <v>410</v>
      </c>
      <c r="E93" s="202" t="s">
        <v>6964</v>
      </c>
      <c r="F93" s="203" t="s">
        <v>6965</v>
      </c>
      <c r="G93" s="204" t="s">
        <v>4956</v>
      </c>
      <c r="H93" s="205">
        <v>1</v>
      </c>
      <c r="I93" s="206"/>
      <c r="J93" s="207">
        <f t="shared" ref="J93:J101" si="0">ROUND(I93*H93,2)</f>
        <v>0</v>
      </c>
      <c r="K93" s="203" t="s">
        <v>36</v>
      </c>
      <c r="L93" s="57"/>
      <c r="M93" s="208" t="s">
        <v>36</v>
      </c>
      <c r="N93" s="209" t="s">
        <v>50</v>
      </c>
      <c r="O93" s="38"/>
      <c r="P93" s="210">
        <f t="shared" ref="P93:P101" si="1">O93*H93</f>
        <v>0</v>
      </c>
      <c r="Q93" s="210">
        <v>0</v>
      </c>
      <c r="R93" s="210">
        <f t="shared" ref="R93:R101" si="2">Q93*H93</f>
        <v>0</v>
      </c>
      <c r="S93" s="210">
        <v>0</v>
      </c>
      <c r="T93" s="211">
        <f t="shared" ref="T93:T101" si="3">S93*H93</f>
        <v>0</v>
      </c>
      <c r="AR93" s="19" t="s">
        <v>723</v>
      </c>
      <c r="AT93" s="19" t="s">
        <v>410</v>
      </c>
      <c r="AU93" s="19" t="s">
        <v>87</v>
      </c>
      <c r="AY93" s="19" t="s">
        <v>406</v>
      </c>
      <c r="BE93" s="212">
        <f t="shared" ref="BE93:BE101" si="4">IF(N93="základní",J93,0)</f>
        <v>0</v>
      </c>
      <c r="BF93" s="212">
        <f t="shared" ref="BF93:BF101" si="5">IF(N93="snížená",J93,0)</f>
        <v>0</v>
      </c>
      <c r="BG93" s="212">
        <f t="shared" ref="BG93:BG101" si="6">IF(N93="zákl. přenesená",J93,0)</f>
        <v>0</v>
      </c>
      <c r="BH93" s="212">
        <f t="shared" ref="BH93:BH101" si="7">IF(N93="sníž. přenesená",J93,0)</f>
        <v>0</v>
      </c>
      <c r="BI93" s="212">
        <f t="shared" ref="BI93:BI101" si="8">IF(N93="nulová",J93,0)</f>
        <v>0</v>
      </c>
      <c r="BJ93" s="19" t="s">
        <v>23</v>
      </c>
      <c r="BK93" s="212">
        <f t="shared" ref="BK93:BK101" si="9">ROUND(I93*H93,2)</f>
        <v>0</v>
      </c>
      <c r="BL93" s="19" t="s">
        <v>723</v>
      </c>
      <c r="BM93" s="19" t="s">
        <v>23</v>
      </c>
    </row>
    <row r="94" spans="2:65" s="1" customFormat="1" ht="44.25" customHeight="1" x14ac:dyDescent="0.3">
      <c r="B94" s="37"/>
      <c r="C94" s="201" t="s">
        <v>87</v>
      </c>
      <c r="D94" s="201" t="s">
        <v>410</v>
      </c>
      <c r="E94" s="202" t="s">
        <v>6966</v>
      </c>
      <c r="F94" s="203" t="s">
        <v>6967</v>
      </c>
      <c r="G94" s="204" t="s">
        <v>4956</v>
      </c>
      <c r="H94" s="205">
        <v>1</v>
      </c>
      <c r="I94" s="206"/>
      <c r="J94" s="207">
        <f t="shared" si="0"/>
        <v>0</v>
      </c>
      <c r="K94" s="203" t="s">
        <v>36</v>
      </c>
      <c r="L94" s="57"/>
      <c r="M94" s="208" t="s">
        <v>36</v>
      </c>
      <c r="N94" s="209" t="s">
        <v>50</v>
      </c>
      <c r="O94" s="38"/>
      <c r="P94" s="210">
        <f t="shared" si="1"/>
        <v>0</v>
      </c>
      <c r="Q94" s="210">
        <v>0</v>
      </c>
      <c r="R94" s="210">
        <f t="shared" si="2"/>
        <v>0</v>
      </c>
      <c r="S94" s="210">
        <v>0</v>
      </c>
      <c r="T94" s="211">
        <f t="shared" si="3"/>
        <v>0</v>
      </c>
      <c r="AR94" s="19" t="s">
        <v>723</v>
      </c>
      <c r="AT94" s="19" t="s">
        <v>410</v>
      </c>
      <c r="AU94" s="19" t="s">
        <v>87</v>
      </c>
      <c r="AY94" s="19" t="s">
        <v>406</v>
      </c>
      <c r="BE94" s="212">
        <f t="shared" si="4"/>
        <v>0</v>
      </c>
      <c r="BF94" s="212">
        <f t="shared" si="5"/>
        <v>0</v>
      </c>
      <c r="BG94" s="212">
        <f t="shared" si="6"/>
        <v>0</v>
      </c>
      <c r="BH94" s="212">
        <f t="shared" si="7"/>
        <v>0</v>
      </c>
      <c r="BI94" s="212">
        <f t="shared" si="8"/>
        <v>0</v>
      </c>
      <c r="BJ94" s="19" t="s">
        <v>23</v>
      </c>
      <c r="BK94" s="212">
        <f t="shared" si="9"/>
        <v>0</v>
      </c>
      <c r="BL94" s="19" t="s">
        <v>723</v>
      </c>
      <c r="BM94" s="19" t="s">
        <v>87</v>
      </c>
    </row>
    <row r="95" spans="2:65" s="1" customFormat="1" ht="44.25" customHeight="1" x14ac:dyDescent="0.3">
      <c r="B95" s="37"/>
      <c r="C95" s="201" t="s">
        <v>94</v>
      </c>
      <c r="D95" s="201" t="s">
        <v>410</v>
      </c>
      <c r="E95" s="202" t="s">
        <v>6968</v>
      </c>
      <c r="F95" s="203" t="s">
        <v>6969</v>
      </c>
      <c r="G95" s="204" t="s">
        <v>4956</v>
      </c>
      <c r="H95" s="205">
        <v>1</v>
      </c>
      <c r="I95" s="206"/>
      <c r="J95" s="207">
        <f t="shared" si="0"/>
        <v>0</v>
      </c>
      <c r="K95" s="203" t="s">
        <v>36</v>
      </c>
      <c r="L95" s="57"/>
      <c r="M95" s="208" t="s">
        <v>36</v>
      </c>
      <c r="N95" s="209" t="s">
        <v>50</v>
      </c>
      <c r="O95" s="38"/>
      <c r="P95" s="210">
        <f t="shared" si="1"/>
        <v>0</v>
      </c>
      <c r="Q95" s="210">
        <v>0</v>
      </c>
      <c r="R95" s="210">
        <f t="shared" si="2"/>
        <v>0</v>
      </c>
      <c r="S95" s="210">
        <v>0</v>
      </c>
      <c r="T95" s="211">
        <f t="shared" si="3"/>
        <v>0</v>
      </c>
      <c r="AR95" s="19" t="s">
        <v>723</v>
      </c>
      <c r="AT95" s="19" t="s">
        <v>410</v>
      </c>
      <c r="AU95" s="19" t="s">
        <v>87</v>
      </c>
      <c r="AY95" s="19" t="s">
        <v>406</v>
      </c>
      <c r="BE95" s="212">
        <f t="shared" si="4"/>
        <v>0</v>
      </c>
      <c r="BF95" s="212">
        <f t="shared" si="5"/>
        <v>0</v>
      </c>
      <c r="BG95" s="212">
        <f t="shared" si="6"/>
        <v>0</v>
      </c>
      <c r="BH95" s="212">
        <f t="shared" si="7"/>
        <v>0</v>
      </c>
      <c r="BI95" s="212">
        <f t="shared" si="8"/>
        <v>0</v>
      </c>
      <c r="BJ95" s="19" t="s">
        <v>23</v>
      </c>
      <c r="BK95" s="212">
        <f t="shared" si="9"/>
        <v>0</v>
      </c>
      <c r="BL95" s="19" t="s">
        <v>723</v>
      </c>
      <c r="BM95" s="19" t="s">
        <v>94</v>
      </c>
    </row>
    <row r="96" spans="2:65" s="1" customFormat="1" ht="44.25" customHeight="1" x14ac:dyDescent="0.3">
      <c r="B96" s="37"/>
      <c r="C96" s="201" t="s">
        <v>415</v>
      </c>
      <c r="D96" s="201" t="s">
        <v>410</v>
      </c>
      <c r="E96" s="202" t="s">
        <v>6970</v>
      </c>
      <c r="F96" s="203" t="s">
        <v>6971</v>
      </c>
      <c r="G96" s="204" t="s">
        <v>4956</v>
      </c>
      <c r="H96" s="205">
        <v>1</v>
      </c>
      <c r="I96" s="206"/>
      <c r="J96" s="207">
        <f t="shared" si="0"/>
        <v>0</v>
      </c>
      <c r="K96" s="203" t="s">
        <v>36</v>
      </c>
      <c r="L96" s="57"/>
      <c r="M96" s="208" t="s">
        <v>36</v>
      </c>
      <c r="N96" s="209" t="s">
        <v>50</v>
      </c>
      <c r="O96" s="38"/>
      <c r="P96" s="210">
        <f t="shared" si="1"/>
        <v>0</v>
      </c>
      <c r="Q96" s="210">
        <v>0</v>
      </c>
      <c r="R96" s="210">
        <f t="shared" si="2"/>
        <v>0</v>
      </c>
      <c r="S96" s="210">
        <v>0</v>
      </c>
      <c r="T96" s="211">
        <f t="shared" si="3"/>
        <v>0</v>
      </c>
      <c r="AR96" s="19" t="s">
        <v>723</v>
      </c>
      <c r="AT96" s="19" t="s">
        <v>410</v>
      </c>
      <c r="AU96" s="19" t="s">
        <v>87</v>
      </c>
      <c r="AY96" s="19" t="s">
        <v>406</v>
      </c>
      <c r="BE96" s="212">
        <f t="shared" si="4"/>
        <v>0</v>
      </c>
      <c r="BF96" s="212">
        <f t="shared" si="5"/>
        <v>0</v>
      </c>
      <c r="BG96" s="212">
        <f t="shared" si="6"/>
        <v>0</v>
      </c>
      <c r="BH96" s="212">
        <f t="shared" si="7"/>
        <v>0</v>
      </c>
      <c r="BI96" s="212">
        <f t="shared" si="8"/>
        <v>0</v>
      </c>
      <c r="BJ96" s="19" t="s">
        <v>23</v>
      </c>
      <c r="BK96" s="212">
        <f t="shared" si="9"/>
        <v>0</v>
      </c>
      <c r="BL96" s="19" t="s">
        <v>723</v>
      </c>
      <c r="BM96" s="19" t="s">
        <v>415</v>
      </c>
    </row>
    <row r="97" spans="2:65" s="1" customFormat="1" ht="44.25" customHeight="1" x14ac:dyDescent="0.3">
      <c r="B97" s="37"/>
      <c r="C97" s="201" t="s">
        <v>440</v>
      </c>
      <c r="D97" s="201" t="s">
        <v>410</v>
      </c>
      <c r="E97" s="202" t="s">
        <v>6972</v>
      </c>
      <c r="F97" s="203" t="s">
        <v>6973</v>
      </c>
      <c r="G97" s="204" t="s">
        <v>4956</v>
      </c>
      <c r="H97" s="205">
        <v>1</v>
      </c>
      <c r="I97" s="206"/>
      <c r="J97" s="207">
        <f t="shared" si="0"/>
        <v>0</v>
      </c>
      <c r="K97" s="203" t="s">
        <v>36</v>
      </c>
      <c r="L97" s="57"/>
      <c r="M97" s="208" t="s">
        <v>36</v>
      </c>
      <c r="N97" s="209" t="s">
        <v>50</v>
      </c>
      <c r="O97" s="38"/>
      <c r="P97" s="210">
        <f t="shared" si="1"/>
        <v>0</v>
      </c>
      <c r="Q97" s="210">
        <v>0</v>
      </c>
      <c r="R97" s="210">
        <f t="shared" si="2"/>
        <v>0</v>
      </c>
      <c r="S97" s="210">
        <v>0</v>
      </c>
      <c r="T97" s="211">
        <f t="shared" si="3"/>
        <v>0</v>
      </c>
      <c r="AR97" s="19" t="s">
        <v>723</v>
      </c>
      <c r="AT97" s="19" t="s">
        <v>410</v>
      </c>
      <c r="AU97" s="19" t="s">
        <v>87</v>
      </c>
      <c r="AY97" s="19" t="s">
        <v>406</v>
      </c>
      <c r="BE97" s="212">
        <f t="shared" si="4"/>
        <v>0</v>
      </c>
      <c r="BF97" s="212">
        <f t="shared" si="5"/>
        <v>0</v>
      </c>
      <c r="BG97" s="212">
        <f t="shared" si="6"/>
        <v>0</v>
      </c>
      <c r="BH97" s="212">
        <f t="shared" si="7"/>
        <v>0</v>
      </c>
      <c r="BI97" s="212">
        <f t="shared" si="8"/>
        <v>0</v>
      </c>
      <c r="BJ97" s="19" t="s">
        <v>23</v>
      </c>
      <c r="BK97" s="212">
        <f t="shared" si="9"/>
        <v>0</v>
      </c>
      <c r="BL97" s="19" t="s">
        <v>723</v>
      </c>
      <c r="BM97" s="19" t="s">
        <v>440</v>
      </c>
    </row>
    <row r="98" spans="2:65" s="1" customFormat="1" ht="44.25" customHeight="1" x14ac:dyDescent="0.3">
      <c r="B98" s="37"/>
      <c r="C98" s="201" t="s">
        <v>446</v>
      </c>
      <c r="D98" s="201" t="s">
        <v>410</v>
      </c>
      <c r="E98" s="202" t="s">
        <v>6974</v>
      </c>
      <c r="F98" s="203" t="s">
        <v>6975</v>
      </c>
      <c r="G98" s="204" t="s">
        <v>4956</v>
      </c>
      <c r="H98" s="205">
        <v>1</v>
      </c>
      <c r="I98" s="206"/>
      <c r="J98" s="207">
        <f t="shared" si="0"/>
        <v>0</v>
      </c>
      <c r="K98" s="203" t="s">
        <v>36</v>
      </c>
      <c r="L98" s="57"/>
      <c r="M98" s="208" t="s">
        <v>36</v>
      </c>
      <c r="N98" s="209" t="s">
        <v>50</v>
      </c>
      <c r="O98" s="38"/>
      <c r="P98" s="210">
        <f t="shared" si="1"/>
        <v>0</v>
      </c>
      <c r="Q98" s="210">
        <v>0</v>
      </c>
      <c r="R98" s="210">
        <f t="shared" si="2"/>
        <v>0</v>
      </c>
      <c r="S98" s="210">
        <v>0</v>
      </c>
      <c r="T98" s="211">
        <f t="shared" si="3"/>
        <v>0</v>
      </c>
      <c r="AR98" s="19" t="s">
        <v>723</v>
      </c>
      <c r="AT98" s="19" t="s">
        <v>410</v>
      </c>
      <c r="AU98" s="19" t="s">
        <v>87</v>
      </c>
      <c r="AY98" s="19" t="s">
        <v>406</v>
      </c>
      <c r="BE98" s="212">
        <f t="shared" si="4"/>
        <v>0</v>
      </c>
      <c r="BF98" s="212">
        <f t="shared" si="5"/>
        <v>0</v>
      </c>
      <c r="BG98" s="212">
        <f t="shared" si="6"/>
        <v>0</v>
      </c>
      <c r="BH98" s="212">
        <f t="shared" si="7"/>
        <v>0</v>
      </c>
      <c r="BI98" s="212">
        <f t="shared" si="8"/>
        <v>0</v>
      </c>
      <c r="BJ98" s="19" t="s">
        <v>23</v>
      </c>
      <c r="BK98" s="212">
        <f t="shared" si="9"/>
        <v>0</v>
      </c>
      <c r="BL98" s="19" t="s">
        <v>723</v>
      </c>
      <c r="BM98" s="19" t="s">
        <v>446</v>
      </c>
    </row>
    <row r="99" spans="2:65" s="1" customFormat="1" ht="22.5" customHeight="1" x14ac:dyDescent="0.3">
      <c r="B99" s="37"/>
      <c r="C99" s="201" t="s">
        <v>452</v>
      </c>
      <c r="D99" s="201" t="s">
        <v>410</v>
      </c>
      <c r="E99" s="202" t="s">
        <v>6976</v>
      </c>
      <c r="F99" s="203" t="s">
        <v>6977</v>
      </c>
      <c r="G99" s="204" t="s">
        <v>4973</v>
      </c>
      <c r="H99" s="205">
        <v>1</v>
      </c>
      <c r="I99" s="206"/>
      <c r="J99" s="207">
        <f t="shared" si="0"/>
        <v>0</v>
      </c>
      <c r="K99" s="203" t="s">
        <v>36</v>
      </c>
      <c r="L99" s="57"/>
      <c r="M99" s="208" t="s">
        <v>36</v>
      </c>
      <c r="N99" s="209" t="s">
        <v>50</v>
      </c>
      <c r="O99" s="38"/>
      <c r="P99" s="210">
        <f t="shared" si="1"/>
        <v>0</v>
      </c>
      <c r="Q99" s="210">
        <v>0</v>
      </c>
      <c r="R99" s="210">
        <f t="shared" si="2"/>
        <v>0</v>
      </c>
      <c r="S99" s="210">
        <v>0</v>
      </c>
      <c r="T99" s="211">
        <f t="shared" si="3"/>
        <v>0</v>
      </c>
      <c r="AR99" s="19" t="s">
        <v>723</v>
      </c>
      <c r="AT99" s="19" t="s">
        <v>410</v>
      </c>
      <c r="AU99" s="19" t="s">
        <v>87</v>
      </c>
      <c r="AY99" s="19" t="s">
        <v>406</v>
      </c>
      <c r="BE99" s="212">
        <f t="shared" si="4"/>
        <v>0</v>
      </c>
      <c r="BF99" s="212">
        <f t="shared" si="5"/>
        <v>0</v>
      </c>
      <c r="BG99" s="212">
        <f t="shared" si="6"/>
        <v>0</v>
      </c>
      <c r="BH99" s="212">
        <f t="shared" si="7"/>
        <v>0</v>
      </c>
      <c r="BI99" s="212">
        <f t="shared" si="8"/>
        <v>0</v>
      </c>
      <c r="BJ99" s="19" t="s">
        <v>23</v>
      </c>
      <c r="BK99" s="212">
        <f t="shared" si="9"/>
        <v>0</v>
      </c>
      <c r="BL99" s="19" t="s">
        <v>723</v>
      </c>
      <c r="BM99" s="19" t="s">
        <v>452</v>
      </c>
    </row>
    <row r="100" spans="2:65" s="1" customFormat="1" ht="22.5" customHeight="1" x14ac:dyDescent="0.3">
      <c r="B100" s="37"/>
      <c r="C100" s="201" t="s">
        <v>457</v>
      </c>
      <c r="D100" s="201" t="s">
        <v>410</v>
      </c>
      <c r="E100" s="202" t="s">
        <v>6978</v>
      </c>
      <c r="F100" s="203" t="s">
        <v>3701</v>
      </c>
      <c r="G100" s="204" t="s">
        <v>4973</v>
      </c>
      <c r="H100" s="205">
        <v>1</v>
      </c>
      <c r="I100" s="206"/>
      <c r="J100" s="207">
        <f t="shared" si="0"/>
        <v>0</v>
      </c>
      <c r="K100" s="203" t="s">
        <v>36</v>
      </c>
      <c r="L100" s="57"/>
      <c r="M100" s="208" t="s">
        <v>36</v>
      </c>
      <c r="N100" s="209" t="s">
        <v>50</v>
      </c>
      <c r="O100" s="38"/>
      <c r="P100" s="210">
        <f t="shared" si="1"/>
        <v>0</v>
      </c>
      <c r="Q100" s="210">
        <v>0</v>
      </c>
      <c r="R100" s="210">
        <f t="shared" si="2"/>
        <v>0</v>
      </c>
      <c r="S100" s="210">
        <v>0</v>
      </c>
      <c r="T100" s="211">
        <f t="shared" si="3"/>
        <v>0</v>
      </c>
      <c r="AR100" s="19" t="s">
        <v>723</v>
      </c>
      <c r="AT100" s="19" t="s">
        <v>410</v>
      </c>
      <c r="AU100" s="19" t="s">
        <v>87</v>
      </c>
      <c r="AY100" s="19" t="s">
        <v>406</v>
      </c>
      <c r="BE100" s="212">
        <f t="shared" si="4"/>
        <v>0</v>
      </c>
      <c r="BF100" s="212">
        <f t="shared" si="5"/>
        <v>0</v>
      </c>
      <c r="BG100" s="212">
        <f t="shared" si="6"/>
        <v>0</v>
      </c>
      <c r="BH100" s="212">
        <f t="shared" si="7"/>
        <v>0</v>
      </c>
      <c r="BI100" s="212">
        <f t="shared" si="8"/>
        <v>0</v>
      </c>
      <c r="BJ100" s="19" t="s">
        <v>23</v>
      </c>
      <c r="BK100" s="212">
        <f t="shared" si="9"/>
        <v>0</v>
      </c>
      <c r="BL100" s="19" t="s">
        <v>723</v>
      </c>
      <c r="BM100" s="19" t="s">
        <v>457</v>
      </c>
    </row>
    <row r="101" spans="2:65" s="1" customFormat="1" ht="31.5" customHeight="1" x14ac:dyDescent="0.3">
      <c r="B101" s="37"/>
      <c r="C101" s="201" t="s">
        <v>79</v>
      </c>
      <c r="D101" s="201" t="s">
        <v>410</v>
      </c>
      <c r="E101" s="202" t="s">
        <v>177</v>
      </c>
      <c r="F101" s="203" t="s">
        <v>6979</v>
      </c>
      <c r="G101" s="204" t="s">
        <v>36</v>
      </c>
      <c r="H101" s="205">
        <v>0</v>
      </c>
      <c r="I101" s="206"/>
      <c r="J101" s="207">
        <f t="shared" si="0"/>
        <v>0</v>
      </c>
      <c r="K101" s="203" t="s">
        <v>36</v>
      </c>
      <c r="L101" s="57"/>
      <c r="M101" s="208" t="s">
        <v>36</v>
      </c>
      <c r="N101" s="281" t="s">
        <v>50</v>
      </c>
      <c r="O101" s="282"/>
      <c r="P101" s="283">
        <f t="shared" si="1"/>
        <v>0</v>
      </c>
      <c r="Q101" s="283">
        <v>0</v>
      </c>
      <c r="R101" s="283">
        <f t="shared" si="2"/>
        <v>0</v>
      </c>
      <c r="S101" s="283">
        <v>0</v>
      </c>
      <c r="T101" s="284">
        <f t="shared" si="3"/>
        <v>0</v>
      </c>
      <c r="AR101" s="19" t="s">
        <v>723</v>
      </c>
      <c r="AT101" s="19" t="s">
        <v>410</v>
      </c>
      <c r="AU101" s="19" t="s">
        <v>87</v>
      </c>
      <c r="AY101" s="19" t="s">
        <v>406</v>
      </c>
      <c r="BE101" s="212">
        <f t="shared" si="4"/>
        <v>0</v>
      </c>
      <c r="BF101" s="212">
        <f t="shared" si="5"/>
        <v>0</v>
      </c>
      <c r="BG101" s="212">
        <f t="shared" si="6"/>
        <v>0</v>
      </c>
      <c r="BH101" s="212">
        <f t="shared" si="7"/>
        <v>0</v>
      </c>
      <c r="BI101" s="212">
        <f t="shared" si="8"/>
        <v>0</v>
      </c>
      <c r="BJ101" s="19" t="s">
        <v>23</v>
      </c>
      <c r="BK101" s="212">
        <f t="shared" si="9"/>
        <v>0</v>
      </c>
      <c r="BL101" s="19" t="s">
        <v>723</v>
      </c>
      <c r="BM101" s="19" t="s">
        <v>463</v>
      </c>
    </row>
    <row r="102" spans="2:65" s="1" customFormat="1" ht="6.95" customHeight="1" x14ac:dyDescent="0.3">
      <c r="B102" s="52"/>
      <c r="C102" s="53"/>
      <c r="D102" s="53"/>
      <c r="E102" s="53"/>
      <c r="F102" s="53"/>
      <c r="G102" s="53"/>
      <c r="H102" s="53"/>
      <c r="I102" s="141"/>
      <c r="J102" s="53"/>
      <c r="K102" s="53"/>
      <c r="L102" s="57"/>
    </row>
  </sheetData>
  <sheetProtection password="CC35" sheet="1" objects="1" scenarios="1" formatColumns="0" formatRows="0" sort="0" autoFilter="0"/>
  <autoFilter ref="C89:K89"/>
  <mergeCells count="15">
    <mergeCell ref="E80:H80"/>
    <mergeCell ref="E78:H78"/>
    <mergeCell ref="E82:H82"/>
    <mergeCell ref="G1:H1"/>
    <mergeCell ref="L2:V2"/>
    <mergeCell ref="E49:H49"/>
    <mergeCell ref="E53:H53"/>
    <mergeCell ref="E51:H51"/>
    <mergeCell ref="E55:H55"/>
    <mergeCell ref="E76:H76"/>
    <mergeCell ref="E7:H7"/>
    <mergeCell ref="E11:H11"/>
    <mergeCell ref="E9:H9"/>
    <mergeCell ref="E13:H13"/>
    <mergeCell ref="E28:H28"/>
  </mergeCells>
  <hyperlinks>
    <hyperlink ref="F1:G1" location="C2" tooltip="Krycí list soupisu" display="1) Krycí list soupisu"/>
    <hyperlink ref="G1:H1" location="C62" tooltip="Rekapitulace" display="2) Rekapitulace"/>
    <hyperlink ref="J1" location="C89" tooltip="Soupis prací" display="3) Soupis prací"/>
    <hyperlink ref="L1:V1" location="'Rekapitulace stavby'!C2" tooltip="Rekapitulace stavby" display="Rekapitulace stavby"/>
  </hyperlinks>
  <printOptions horizontalCentered="1"/>
  <pageMargins left="0.59055118110236227" right="0.59055118110236227" top="0.59055118110236227" bottom="0.59055118110236227" header="0" footer="0"/>
  <pageSetup paperSize="9" fitToHeight="100" orientation="landscape" r:id="rId1"/>
  <headerFooter>
    <oddFooter>&amp;CStrana &amp;P z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BR186"/>
  <sheetViews>
    <sheetView showGridLines="0" workbookViewId="0">
      <pane ySplit="1" topLeftCell="A2" activePane="bottomLeft" state="frozen"/>
      <selection pane="bottomLeft"/>
    </sheetView>
  </sheetViews>
  <sheetFormatPr defaultRowHeight="13.5" x14ac:dyDescent="0.3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15" customWidth="1"/>
    <col min="10" max="10" width="23.5" customWidth="1"/>
    <col min="11" max="11" width="15.5" customWidth="1"/>
    <col min="13" max="18" width="9.33203125" hidden="1"/>
    <col min="19" max="19" width="8.1640625" hidden="1" customWidth="1"/>
    <col min="20" max="20" width="29.6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 x14ac:dyDescent="0.3">
      <c r="A1" s="17"/>
      <c r="B1" s="294"/>
      <c r="C1" s="294"/>
      <c r="D1" s="293" t="s">
        <v>1</v>
      </c>
      <c r="E1" s="294"/>
      <c r="F1" s="295" t="s">
        <v>8574</v>
      </c>
      <c r="G1" s="427" t="s">
        <v>8575</v>
      </c>
      <c r="H1" s="427"/>
      <c r="I1" s="300"/>
      <c r="J1" s="295" t="s">
        <v>8576</v>
      </c>
      <c r="K1" s="293" t="s">
        <v>213</v>
      </c>
      <c r="L1" s="295" t="s">
        <v>8577</v>
      </c>
      <c r="M1" s="295"/>
      <c r="N1" s="295"/>
      <c r="O1" s="295"/>
      <c r="P1" s="295"/>
      <c r="Q1" s="295"/>
      <c r="R1" s="295"/>
      <c r="S1" s="295"/>
      <c r="T1" s="295"/>
      <c r="U1" s="291"/>
      <c r="V1" s="291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</row>
    <row r="2" spans="1:70" ht="36.950000000000003" customHeight="1" x14ac:dyDescent="0.3">
      <c r="L2" s="385"/>
      <c r="M2" s="385"/>
      <c r="N2" s="385"/>
      <c r="O2" s="385"/>
      <c r="P2" s="385"/>
      <c r="Q2" s="385"/>
      <c r="R2" s="385"/>
      <c r="S2" s="385"/>
      <c r="T2" s="385"/>
      <c r="U2" s="385"/>
      <c r="V2" s="385"/>
      <c r="AT2" s="19" t="s">
        <v>174</v>
      </c>
    </row>
    <row r="3" spans="1:70" ht="6.95" customHeight="1" x14ac:dyDescent="0.3">
      <c r="B3" s="20"/>
      <c r="C3" s="21"/>
      <c r="D3" s="21"/>
      <c r="E3" s="21"/>
      <c r="F3" s="21"/>
      <c r="G3" s="21"/>
      <c r="H3" s="21"/>
      <c r="I3" s="117"/>
      <c r="J3" s="21"/>
      <c r="K3" s="22"/>
      <c r="AT3" s="19" t="s">
        <v>87</v>
      </c>
    </row>
    <row r="4" spans="1:70" ht="36.950000000000003" customHeight="1" x14ac:dyDescent="0.3">
      <c r="B4" s="23"/>
      <c r="C4" s="24"/>
      <c r="D4" s="25" t="s">
        <v>218</v>
      </c>
      <c r="E4" s="24"/>
      <c r="F4" s="24"/>
      <c r="G4" s="24"/>
      <c r="H4" s="24"/>
      <c r="I4" s="118"/>
      <c r="J4" s="24"/>
      <c r="K4" s="26"/>
      <c r="M4" s="27" t="s">
        <v>10</v>
      </c>
      <c r="AT4" s="19" t="s">
        <v>4</v>
      </c>
    </row>
    <row r="5" spans="1:70" ht="6.95" customHeight="1" x14ac:dyDescent="0.3">
      <c r="B5" s="23"/>
      <c r="C5" s="24"/>
      <c r="D5" s="24"/>
      <c r="E5" s="24"/>
      <c r="F5" s="24"/>
      <c r="G5" s="24"/>
      <c r="H5" s="24"/>
      <c r="I5" s="118"/>
      <c r="J5" s="24"/>
      <c r="K5" s="26"/>
    </row>
    <row r="6" spans="1:70" ht="15" x14ac:dyDescent="0.3">
      <c r="B6" s="23"/>
      <c r="C6" s="24"/>
      <c r="D6" s="32" t="s">
        <v>16</v>
      </c>
      <c r="E6" s="24"/>
      <c r="F6" s="24"/>
      <c r="G6" s="24"/>
      <c r="H6" s="24"/>
      <c r="I6" s="118"/>
      <c r="J6" s="24"/>
      <c r="K6" s="26"/>
    </row>
    <row r="7" spans="1:70" ht="22.5" customHeight="1" x14ac:dyDescent="0.3">
      <c r="B7" s="23"/>
      <c r="C7" s="24"/>
      <c r="D7" s="24"/>
      <c r="E7" s="428" t="str">
        <f>'Rekapitulace stavby'!K6</f>
        <v>ZLEPŠENÍ EKOLOGICKÉHO STAVU ŘEKY BEČVY V HRANICÍCH</v>
      </c>
      <c r="F7" s="414"/>
      <c r="G7" s="414"/>
      <c r="H7" s="414"/>
      <c r="I7" s="118"/>
      <c r="J7" s="24"/>
      <c r="K7" s="26"/>
    </row>
    <row r="8" spans="1:70" ht="15" x14ac:dyDescent="0.3">
      <c r="B8" s="23"/>
      <c r="C8" s="24"/>
      <c r="D8" s="32" t="s">
        <v>226</v>
      </c>
      <c r="E8" s="24"/>
      <c r="F8" s="24"/>
      <c r="G8" s="24"/>
      <c r="H8" s="24"/>
      <c r="I8" s="118"/>
      <c r="J8" s="24"/>
      <c r="K8" s="26"/>
    </row>
    <row r="9" spans="1:70" ht="22.5" customHeight="1" x14ac:dyDescent="0.3">
      <c r="B9" s="23"/>
      <c r="C9" s="24"/>
      <c r="D9" s="24"/>
      <c r="E9" s="428" t="s">
        <v>229</v>
      </c>
      <c r="F9" s="414"/>
      <c r="G9" s="414"/>
      <c r="H9" s="414"/>
      <c r="I9" s="118"/>
      <c r="J9" s="24"/>
      <c r="K9" s="26"/>
    </row>
    <row r="10" spans="1:70" ht="15" x14ac:dyDescent="0.3">
      <c r="B10" s="23"/>
      <c r="C10" s="24"/>
      <c r="D10" s="32" t="s">
        <v>232</v>
      </c>
      <c r="E10" s="24"/>
      <c r="F10" s="24"/>
      <c r="G10" s="24"/>
      <c r="H10" s="24"/>
      <c r="I10" s="118"/>
      <c r="J10" s="24"/>
      <c r="K10" s="26"/>
    </row>
    <row r="11" spans="1:70" s="1" customFormat="1" ht="22.5" customHeight="1" x14ac:dyDescent="0.3">
      <c r="B11" s="37"/>
      <c r="C11" s="38"/>
      <c r="D11" s="38"/>
      <c r="E11" s="429" t="s">
        <v>6962</v>
      </c>
      <c r="F11" s="405"/>
      <c r="G11" s="405"/>
      <c r="H11" s="405"/>
      <c r="I11" s="119"/>
      <c r="J11" s="38"/>
      <c r="K11" s="41"/>
    </row>
    <row r="12" spans="1:70" s="1" customFormat="1" ht="15" x14ac:dyDescent="0.3">
      <c r="B12" s="37"/>
      <c r="C12" s="38"/>
      <c r="D12" s="32" t="s">
        <v>238</v>
      </c>
      <c r="E12" s="38"/>
      <c r="F12" s="38"/>
      <c r="G12" s="38"/>
      <c r="H12" s="38"/>
      <c r="I12" s="119"/>
      <c r="J12" s="38"/>
      <c r="K12" s="41"/>
    </row>
    <row r="13" spans="1:70" s="1" customFormat="1" ht="36.950000000000003" customHeight="1" x14ac:dyDescent="0.3">
      <c r="B13" s="37"/>
      <c r="C13" s="38"/>
      <c r="D13" s="38"/>
      <c r="E13" s="430" t="s">
        <v>6980</v>
      </c>
      <c r="F13" s="405"/>
      <c r="G13" s="405"/>
      <c r="H13" s="405"/>
      <c r="I13" s="119"/>
      <c r="J13" s="38"/>
      <c r="K13" s="41"/>
    </row>
    <row r="14" spans="1:70" s="1" customFormat="1" x14ac:dyDescent="0.3">
      <c r="B14" s="37"/>
      <c r="C14" s="38"/>
      <c r="D14" s="38"/>
      <c r="E14" s="38"/>
      <c r="F14" s="38"/>
      <c r="G14" s="38"/>
      <c r="H14" s="38"/>
      <c r="I14" s="119"/>
      <c r="J14" s="38"/>
      <c r="K14" s="41"/>
    </row>
    <row r="15" spans="1:70" s="1" customFormat="1" ht="14.45" customHeight="1" x14ac:dyDescent="0.3">
      <c r="B15" s="37"/>
      <c r="C15" s="38"/>
      <c r="D15" s="32" t="s">
        <v>19</v>
      </c>
      <c r="E15" s="38"/>
      <c r="F15" s="30" t="s">
        <v>20</v>
      </c>
      <c r="G15" s="38"/>
      <c r="H15" s="38"/>
      <c r="I15" s="120" t="s">
        <v>21</v>
      </c>
      <c r="J15" s="30" t="s">
        <v>36</v>
      </c>
      <c r="K15" s="41"/>
    </row>
    <row r="16" spans="1:70" s="1" customFormat="1" ht="14.45" customHeight="1" x14ac:dyDescent="0.3">
      <c r="B16" s="37"/>
      <c r="C16" s="38"/>
      <c r="D16" s="32" t="s">
        <v>24</v>
      </c>
      <c r="E16" s="38"/>
      <c r="F16" s="30" t="s">
        <v>25</v>
      </c>
      <c r="G16" s="38"/>
      <c r="H16" s="38"/>
      <c r="I16" s="120" t="s">
        <v>26</v>
      </c>
      <c r="J16" s="121" t="str">
        <f>'Rekapitulace stavby'!AN8</f>
        <v>6.4.2016</v>
      </c>
      <c r="K16" s="41"/>
    </row>
    <row r="17" spans="2:11" s="1" customFormat="1" ht="10.9" customHeight="1" x14ac:dyDescent="0.3">
      <c r="B17" s="37"/>
      <c r="C17" s="38"/>
      <c r="D17" s="38"/>
      <c r="E17" s="38"/>
      <c r="F17" s="38"/>
      <c r="G17" s="38"/>
      <c r="H17" s="38"/>
      <c r="I17" s="119"/>
      <c r="J17" s="38"/>
      <c r="K17" s="41"/>
    </row>
    <row r="18" spans="2:11" s="1" customFormat="1" ht="14.45" customHeight="1" x14ac:dyDescent="0.3">
      <c r="B18" s="37"/>
      <c r="C18" s="38"/>
      <c r="D18" s="32" t="s">
        <v>34</v>
      </c>
      <c r="E18" s="38"/>
      <c r="F18" s="38"/>
      <c r="G18" s="38"/>
      <c r="H18" s="38"/>
      <c r="I18" s="120" t="s">
        <v>35</v>
      </c>
      <c r="J18" s="30" t="s">
        <v>36</v>
      </c>
      <c r="K18" s="41"/>
    </row>
    <row r="19" spans="2:11" s="1" customFormat="1" ht="18" customHeight="1" x14ac:dyDescent="0.3">
      <c r="B19" s="37"/>
      <c r="C19" s="38"/>
      <c r="D19" s="38"/>
      <c r="E19" s="30" t="s">
        <v>37</v>
      </c>
      <c r="F19" s="38"/>
      <c r="G19" s="38"/>
      <c r="H19" s="38"/>
      <c r="I19" s="120" t="s">
        <v>38</v>
      </c>
      <c r="J19" s="30" t="s">
        <v>36</v>
      </c>
      <c r="K19" s="41"/>
    </row>
    <row r="20" spans="2:11" s="1" customFormat="1" ht="6.95" customHeight="1" x14ac:dyDescent="0.3">
      <c r="B20" s="37"/>
      <c r="C20" s="38"/>
      <c r="D20" s="38"/>
      <c r="E20" s="38"/>
      <c r="F20" s="38"/>
      <c r="G20" s="38"/>
      <c r="H20" s="38"/>
      <c r="I20" s="119"/>
      <c r="J20" s="38"/>
      <c r="K20" s="41"/>
    </row>
    <row r="21" spans="2:11" s="1" customFormat="1" ht="14.45" customHeight="1" x14ac:dyDescent="0.3">
      <c r="B21" s="37"/>
      <c r="C21" s="38"/>
      <c r="D21" s="32" t="s">
        <v>39</v>
      </c>
      <c r="E21" s="38"/>
      <c r="F21" s="38"/>
      <c r="G21" s="38"/>
      <c r="H21" s="38"/>
      <c r="I21" s="120" t="s">
        <v>35</v>
      </c>
      <c r="J21" s="30" t="str">
        <f>IF('Rekapitulace stavby'!AN13="Vyplň údaj","",IF('Rekapitulace stavby'!AN13="","",'Rekapitulace stavby'!AN13))</f>
        <v/>
      </c>
      <c r="K21" s="41"/>
    </row>
    <row r="22" spans="2:11" s="1" customFormat="1" ht="18" customHeight="1" x14ac:dyDescent="0.3">
      <c r="B22" s="37"/>
      <c r="C22" s="38"/>
      <c r="D22" s="38"/>
      <c r="E22" s="30" t="str">
        <f>IF('Rekapitulace stavby'!E14="Vyplň údaj","",IF('Rekapitulace stavby'!E14="","",'Rekapitulace stavby'!E14))</f>
        <v/>
      </c>
      <c r="F22" s="38"/>
      <c r="G22" s="38"/>
      <c r="H22" s="38"/>
      <c r="I22" s="120" t="s">
        <v>38</v>
      </c>
      <c r="J22" s="30" t="str">
        <f>IF('Rekapitulace stavby'!AN14="Vyplň údaj","",IF('Rekapitulace stavby'!AN14="","",'Rekapitulace stavby'!AN14))</f>
        <v/>
      </c>
      <c r="K22" s="41"/>
    </row>
    <row r="23" spans="2:11" s="1" customFormat="1" ht="6.95" customHeight="1" x14ac:dyDescent="0.3">
      <c r="B23" s="37"/>
      <c r="C23" s="38"/>
      <c r="D23" s="38"/>
      <c r="E23" s="38"/>
      <c r="F23" s="38"/>
      <c r="G23" s="38"/>
      <c r="H23" s="38"/>
      <c r="I23" s="119"/>
      <c r="J23" s="38"/>
      <c r="K23" s="41"/>
    </row>
    <row r="24" spans="2:11" s="1" customFormat="1" ht="14.45" customHeight="1" x14ac:dyDescent="0.3">
      <c r="B24" s="37"/>
      <c r="C24" s="38"/>
      <c r="D24" s="32" t="s">
        <v>41</v>
      </c>
      <c r="E24" s="38"/>
      <c r="F24" s="38"/>
      <c r="G24" s="38"/>
      <c r="H24" s="38"/>
      <c r="I24" s="120" t="s">
        <v>35</v>
      </c>
      <c r="J24" s="30" t="s">
        <v>36</v>
      </c>
      <c r="K24" s="41"/>
    </row>
    <row r="25" spans="2:11" s="1" customFormat="1" ht="18" customHeight="1" x14ac:dyDescent="0.3">
      <c r="B25" s="37"/>
      <c r="C25" s="38"/>
      <c r="D25" s="38"/>
      <c r="E25" s="30" t="s">
        <v>42</v>
      </c>
      <c r="F25" s="38"/>
      <c r="G25" s="38"/>
      <c r="H25" s="38"/>
      <c r="I25" s="120" t="s">
        <v>38</v>
      </c>
      <c r="J25" s="30" t="s">
        <v>36</v>
      </c>
      <c r="K25" s="41"/>
    </row>
    <row r="26" spans="2:11" s="1" customFormat="1" ht="6.95" customHeight="1" x14ac:dyDescent="0.3">
      <c r="B26" s="37"/>
      <c r="C26" s="38"/>
      <c r="D26" s="38"/>
      <c r="E26" s="38"/>
      <c r="F26" s="38"/>
      <c r="G26" s="38"/>
      <c r="H26" s="38"/>
      <c r="I26" s="119"/>
      <c r="J26" s="38"/>
      <c r="K26" s="41"/>
    </row>
    <row r="27" spans="2:11" s="1" customFormat="1" ht="14.45" customHeight="1" x14ac:dyDescent="0.3">
      <c r="B27" s="37"/>
      <c r="C27" s="38"/>
      <c r="D27" s="32" t="s">
        <v>44</v>
      </c>
      <c r="E27" s="38"/>
      <c r="F27" s="38"/>
      <c r="G27" s="38"/>
      <c r="H27" s="38"/>
      <c r="I27" s="119"/>
      <c r="J27" s="38"/>
      <c r="K27" s="41"/>
    </row>
    <row r="28" spans="2:11" s="7" customFormat="1" ht="22.5" customHeight="1" x14ac:dyDescent="0.3">
      <c r="B28" s="122"/>
      <c r="C28" s="123"/>
      <c r="D28" s="123"/>
      <c r="E28" s="417" t="s">
        <v>36</v>
      </c>
      <c r="F28" s="431"/>
      <c r="G28" s="431"/>
      <c r="H28" s="431"/>
      <c r="I28" s="124"/>
      <c r="J28" s="123"/>
      <c r="K28" s="125"/>
    </row>
    <row r="29" spans="2:11" s="1" customFormat="1" ht="6.95" customHeight="1" x14ac:dyDescent="0.3">
      <c r="B29" s="37"/>
      <c r="C29" s="38"/>
      <c r="D29" s="38"/>
      <c r="E29" s="38"/>
      <c r="F29" s="38"/>
      <c r="G29" s="38"/>
      <c r="H29" s="38"/>
      <c r="I29" s="119"/>
      <c r="J29" s="38"/>
      <c r="K29" s="41"/>
    </row>
    <row r="30" spans="2:11" s="1" customFormat="1" ht="6.95" customHeight="1" x14ac:dyDescent="0.3">
      <c r="B30" s="37"/>
      <c r="C30" s="38"/>
      <c r="D30" s="81"/>
      <c r="E30" s="81"/>
      <c r="F30" s="81"/>
      <c r="G30" s="81"/>
      <c r="H30" s="81"/>
      <c r="I30" s="127"/>
      <c r="J30" s="81"/>
      <c r="K30" s="128"/>
    </row>
    <row r="31" spans="2:11" s="1" customFormat="1" ht="25.35" customHeight="1" x14ac:dyDescent="0.3">
      <c r="B31" s="37"/>
      <c r="C31" s="38"/>
      <c r="D31" s="129" t="s">
        <v>45</v>
      </c>
      <c r="E31" s="38"/>
      <c r="F31" s="38"/>
      <c r="G31" s="38"/>
      <c r="H31" s="38"/>
      <c r="I31" s="119"/>
      <c r="J31" s="130">
        <f>ROUND(J94,2)</f>
        <v>0</v>
      </c>
      <c r="K31" s="41"/>
    </row>
    <row r="32" spans="2:11" s="1" customFormat="1" ht="6.95" customHeight="1" x14ac:dyDescent="0.3">
      <c r="B32" s="37"/>
      <c r="C32" s="38"/>
      <c r="D32" s="81"/>
      <c r="E32" s="81"/>
      <c r="F32" s="81"/>
      <c r="G32" s="81"/>
      <c r="H32" s="81"/>
      <c r="I32" s="127"/>
      <c r="J32" s="81"/>
      <c r="K32" s="128"/>
    </row>
    <row r="33" spans="2:11" s="1" customFormat="1" ht="14.45" customHeight="1" x14ac:dyDescent="0.3">
      <c r="B33" s="37"/>
      <c r="C33" s="38"/>
      <c r="D33" s="38"/>
      <c r="E33" s="38"/>
      <c r="F33" s="42" t="s">
        <v>47</v>
      </c>
      <c r="G33" s="38"/>
      <c r="H33" s="38"/>
      <c r="I33" s="131" t="s">
        <v>46</v>
      </c>
      <c r="J33" s="42" t="s">
        <v>48</v>
      </c>
      <c r="K33" s="41"/>
    </row>
    <row r="34" spans="2:11" s="1" customFormat="1" ht="14.45" customHeight="1" x14ac:dyDescent="0.3">
      <c r="B34" s="37"/>
      <c r="C34" s="38"/>
      <c r="D34" s="45" t="s">
        <v>49</v>
      </c>
      <c r="E34" s="45" t="s">
        <v>50</v>
      </c>
      <c r="F34" s="132">
        <f>ROUND(SUM(BE94:BE185), 2)</f>
        <v>0</v>
      </c>
      <c r="G34" s="38"/>
      <c r="H34" s="38"/>
      <c r="I34" s="133">
        <v>0.21</v>
      </c>
      <c r="J34" s="132">
        <f>ROUND(ROUND((SUM(BE94:BE185)), 2)*I34, 2)</f>
        <v>0</v>
      </c>
      <c r="K34" s="41"/>
    </row>
    <row r="35" spans="2:11" s="1" customFormat="1" ht="14.45" customHeight="1" x14ac:dyDescent="0.3">
      <c r="B35" s="37"/>
      <c r="C35" s="38"/>
      <c r="D35" s="38"/>
      <c r="E35" s="45" t="s">
        <v>51</v>
      </c>
      <c r="F35" s="132">
        <f>ROUND(SUM(BF94:BF185), 2)</f>
        <v>0</v>
      </c>
      <c r="G35" s="38"/>
      <c r="H35" s="38"/>
      <c r="I35" s="133">
        <v>0.15</v>
      </c>
      <c r="J35" s="132">
        <f>ROUND(ROUND((SUM(BF94:BF185)), 2)*I35, 2)</f>
        <v>0</v>
      </c>
      <c r="K35" s="41"/>
    </row>
    <row r="36" spans="2:11" s="1" customFormat="1" ht="14.45" hidden="1" customHeight="1" x14ac:dyDescent="0.3">
      <c r="B36" s="37"/>
      <c r="C36" s="38"/>
      <c r="D36" s="38"/>
      <c r="E36" s="45" t="s">
        <v>52</v>
      </c>
      <c r="F36" s="132">
        <f>ROUND(SUM(BG94:BG185), 2)</f>
        <v>0</v>
      </c>
      <c r="G36" s="38"/>
      <c r="H36" s="38"/>
      <c r="I36" s="133">
        <v>0.21</v>
      </c>
      <c r="J36" s="132">
        <v>0</v>
      </c>
      <c r="K36" s="41"/>
    </row>
    <row r="37" spans="2:11" s="1" customFormat="1" ht="14.45" hidden="1" customHeight="1" x14ac:dyDescent="0.3">
      <c r="B37" s="37"/>
      <c r="C37" s="38"/>
      <c r="D37" s="38"/>
      <c r="E37" s="45" t="s">
        <v>53</v>
      </c>
      <c r="F37" s="132">
        <f>ROUND(SUM(BH94:BH185), 2)</f>
        <v>0</v>
      </c>
      <c r="G37" s="38"/>
      <c r="H37" s="38"/>
      <c r="I37" s="133">
        <v>0.15</v>
      </c>
      <c r="J37" s="132">
        <v>0</v>
      </c>
      <c r="K37" s="41"/>
    </row>
    <row r="38" spans="2:11" s="1" customFormat="1" ht="14.45" hidden="1" customHeight="1" x14ac:dyDescent="0.3">
      <c r="B38" s="37"/>
      <c r="C38" s="38"/>
      <c r="D38" s="38"/>
      <c r="E38" s="45" t="s">
        <v>54</v>
      </c>
      <c r="F38" s="132">
        <f>ROUND(SUM(BI94:BI185), 2)</f>
        <v>0</v>
      </c>
      <c r="G38" s="38"/>
      <c r="H38" s="38"/>
      <c r="I38" s="133">
        <v>0</v>
      </c>
      <c r="J38" s="132">
        <v>0</v>
      </c>
      <c r="K38" s="41"/>
    </row>
    <row r="39" spans="2:11" s="1" customFormat="1" ht="6.95" customHeight="1" x14ac:dyDescent="0.3">
      <c r="B39" s="37"/>
      <c r="C39" s="38"/>
      <c r="D39" s="38"/>
      <c r="E39" s="38"/>
      <c r="F39" s="38"/>
      <c r="G39" s="38"/>
      <c r="H39" s="38"/>
      <c r="I39" s="119"/>
      <c r="J39" s="38"/>
      <c r="K39" s="41"/>
    </row>
    <row r="40" spans="2:11" s="1" customFormat="1" ht="25.35" customHeight="1" x14ac:dyDescent="0.3">
      <c r="B40" s="37"/>
      <c r="C40" s="134"/>
      <c r="D40" s="135" t="s">
        <v>55</v>
      </c>
      <c r="E40" s="75"/>
      <c r="F40" s="75"/>
      <c r="G40" s="136" t="s">
        <v>56</v>
      </c>
      <c r="H40" s="137" t="s">
        <v>57</v>
      </c>
      <c r="I40" s="138"/>
      <c r="J40" s="139">
        <f>SUM(J31:J38)</f>
        <v>0</v>
      </c>
      <c r="K40" s="140"/>
    </row>
    <row r="41" spans="2:11" s="1" customFormat="1" ht="14.45" customHeight="1" x14ac:dyDescent="0.3">
      <c r="B41" s="52"/>
      <c r="C41" s="53"/>
      <c r="D41" s="53"/>
      <c r="E41" s="53"/>
      <c r="F41" s="53"/>
      <c r="G41" s="53"/>
      <c r="H41" s="53"/>
      <c r="I41" s="141"/>
      <c r="J41" s="53"/>
      <c r="K41" s="54"/>
    </row>
    <row r="45" spans="2:11" s="1" customFormat="1" ht="6.95" customHeight="1" x14ac:dyDescent="0.3">
      <c r="B45" s="142"/>
      <c r="C45" s="143"/>
      <c r="D45" s="143"/>
      <c r="E45" s="143"/>
      <c r="F45" s="143"/>
      <c r="G45" s="143"/>
      <c r="H45" s="143"/>
      <c r="I45" s="144"/>
      <c r="J45" s="143"/>
      <c r="K45" s="145"/>
    </row>
    <row r="46" spans="2:11" s="1" customFormat="1" ht="36.950000000000003" customHeight="1" x14ac:dyDescent="0.3">
      <c r="B46" s="37"/>
      <c r="C46" s="25" t="s">
        <v>305</v>
      </c>
      <c r="D46" s="38"/>
      <c r="E46" s="38"/>
      <c r="F46" s="38"/>
      <c r="G46" s="38"/>
      <c r="H46" s="38"/>
      <c r="I46" s="119"/>
      <c r="J46" s="38"/>
      <c r="K46" s="41"/>
    </row>
    <row r="47" spans="2:11" s="1" customFormat="1" ht="6.95" customHeight="1" x14ac:dyDescent="0.3">
      <c r="B47" s="37"/>
      <c r="C47" s="38"/>
      <c r="D47" s="38"/>
      <c r="E47" s="38"/>
      <c r="F47" s="38"/>
      <c r="G47" s="38"/>
      <c r="H47" s="38"/>
      <c r="I47" s="119"/>
      <c r="J47" s="38"/>
      <c r="K47" s="41"/>
    </row>
    <row r="48" spans="2:11" s="1" customFormat="1" ht="14.45" customHeight="1" x14ac:dyDescent="0.3">
      <c r="B48" s="37"/>
      <c r="C48" s="32" t="s">
        <v>16</v>
      </c>
      <c r="D48" s="38"/>
      <c r="E48" s="38"/>
      <c r="F48" s="38"/>
      <c r="G48" s="38"/>
      <c r="H48" s="38"/>
      <c r="I48" s="119"/>
      <c r="J48" s="38"/>
      <c r="K48" s="41"/>
    </row>
    <row r="49" spans="2:47" s="1" customFormat="1" ht="22.5" customHeight="1" x14ac:dyDescent="0.3">
      <c r="B49" s="37"/>
      <c r="C49" s="38"/>
      <c r="D49" s="38"/>
      <c r="E49" s="428" t="str">
        <f>E7</f>
        <v>ZLEPŠENÍ EKOLOGICKÉHO STAVU ŘEKY BEČVY V HRANICÍCH</v>
      </c>
      <c r="F49" s="405"/>
      <c r="G49" s="405"/>
      <c r="H49" s="405"/>
      <c r="I49" s="119"/>
      <c r="J49" s="38"/>
      <c r="K49" s="41"/>
    </row>
    <row r="50" spans="2:47" ht="15" x14ac:dyDescent="0.3">
      <c r="B50" s="23"/>
      <c r="C50" s="32" t="s">
        <v>226</v>
      </c>
      <c r="D50" s="24"/>
      <c r="E50" s="24"/>
      <c r="F50" s="24"/>
      <c r="G50" s="24"/>
      <c r="H50" s="24"/>
      <c r="I50" s="118"/>
      <c r="J50" s="24"/>
      <c r="K50" s="26"/>
    </row>
    <row r="51" spans="2:47" ht="22.5" customHeight="1" x14ac:dyDescent="0.3">
      <c r="B51" s="23"/>
      <c r="C51" s="24"/>
      <c r="D51" s="24"/>
      <c r="E51" s="428" t="s">
        <v>229</v>
      </c>
      <c r="F51" s="414"/>
      <c r="G51" s="414"/>
      <c r="H51" s="414"/>
      <c r="I51" s="118"/>
      <c r="J51" s="24"/>
      <c r="K51" s="26"/>
    </row>
    <row r="52" spans="2:47" ht="15" x14ac:dyDescent="0.3">
      <c r="B52" s="23"/>
      <c r="C52" s="32" t="s">
        <v>232</v>
      </c>
      <c r="D52" s="24"/>
      <c r="E52" s="24"/>
      <c r="F52" s="24"/>
      <c r="G52" s="24"/>
      <c r="H52" s="24"/>
      <c r="I52" s="118"/>
      <c r="J52" s="24"/>
      <c r="K52" s="26"/>
    </row>
    <row r="53" spans="2:47" s="1" customFormat="1" ht="22.5" customHeight="1" x14ac:dyDescent="0.3">
      <c r="B53" s="37"/>
      <c r="C53" s="38"/>
      <c r="D53" s="38"/>
      <c r="E53" s="429" t="s">
        <v>6962</v>
      </c>
      <c r="F53" s="405"/>
      <c r="G53" s="405"/>
      <c r="H53" s="405"/>
      <c r="I53" s="119"/>
      <c r="J53" s="38"/>
      <c r="K53" s="41"/>
    </row>
    <row r="54" spans="2:47" s="1" customFormat="1" ht="14.45" customHeight="1" x14ac:dyDescent="0.3">
      <c r="B54" s="37"/>
      <c r="C54" s="32" t="s">
        <v>238</v>
      </c>
      <c r="D54" s="38"/>
      <c r="E54" s="38"/>
      <c r="F54" s="38"/>
      <c r="G54" s="38"/>
      <c r="H54" s="38"/>
      <c r="I54" s="119"/>
      <c r="J54" s="38"/>
      <c r="K54" s="41"/>
    </row>
    <row r="55" spans="2:47" s="1" customFormat="1" ht="23.25" customHeight="1" x14ac:dyDescent="0.3">
      <c r="B55" s="37"/>
      <c r="C55" s="38"/>
      <c r="D55" s="38"/>
      <c r="E55" s="430" t="str">
        <f>E13</f>
        <v>PS 40.2 - Elektro část a ASŘ</v>
      </c>
      <c r="F55" s="405"/>
      <c r="G55" s="405"/>
      <c r="H55" s="405"/>
      <c r="I55" s="119"/>
      <c r="J55" s="38"/>
      <c r="K55" s="41"/>
    </row>
    <row r="56" spans="2:47" s="1" customFormat="1" ht="6.95" customHeight="1" x14ac:dyDescent="0.3">
      <c r="B56" s="37"/>
      <c r="C56" s="38"/>
      <c r="D56" s="38"/>
      <c r="E56" s="38"/>
      <c r="F56" s="38"/>
      <c r="G56" s="38"/>
      <c r="H56" s="38"/>
      <c r="I56" s="119"/>
      <c r="J56" s="38"/>
      <c r="K56" s="41"/>
    </row>
    <row r="57" spans="2:47" s="1" customFormat="1" ht="18" customHeight="1" x14ac:dyDescent="0.3">
      <c r="B57" s="37"/>
      <c r="C57" s="32" t="s">
        <v>24</v>
      </c>
      <c r="D57" s="38"/>
      <c r="E57" s="38"/>
      <c r="F57" s="30" t="str">
        <f>F16</f>
        <v>HRANICE - DRAHOTUŠE</v>
      </c>
      <c r="G57" s="38"/>
      <c r="H57" s="38"/>
      <c r="I57" s="120" t="s">
        <v>26</v>
      </c>
      <c r="J57" s="121" t="str">
        <f>IF(J16="","",J16)</f>
        <v>6.4.2016</v>
      </c>
      <c r="K57" s="41"/>
    </row>
    <row r="58" spans="2:47" s="1" customFormat="1" ht="6.95" customHeight="1" x14ac:dyDescent="0.3">
      <c r="B58" s="37"/>
      <c r="C58" s="38"/>
      <c r="D58" s="38"/>
      <c r="E58" s="38"/>
      <c r="F58" s="38"/>
      <c r="G58" s="38"/>
      <c r="H58" s="38"/>
      <c r="I58" s="119"/>
      <c r="J58" s="38"/>
      <c r="K58" s="41"/>
    </row>
    <row r="59" spans="2:47" s="1" customFormat="1" ht="15" x14ac:dyDescent="0.3">
      <c r="B59" s="37"/>
      <c r="C59" s="32" t="s">
        <v>34</v>
      </c>
      <c r="D59" s="38"/>
      <c r="E59" s="38"/>
      <c r="F59" s="30" t="str">
        <f>E19</f>
        <v>VODOVODY A KANALIZACE PŘEROV a.s.</v>
      </c>
      <c r="G59" s="38"/>
      <c r="H59" s="38"/>
      <c r="I59" s="120" t="s">
        <v>41</v>
      </c>
      <c r="J59" s="30" t="str">
        <f>E25</f>
        <v>JV PROJEKT VH s.r.o., BRNO</v>
      </c>
      <c r="K59" s="41"/>
    </row>
    <row r="60" spans="2:47" s="1" customFormat="1" ht="14.45" customHeight="1" x14ac:dyDescent="0.3">
      <c r="B60" s="37"/>
      <c r="C60" s="32" t="s">
        <v>39</v>
      </c>
      <c r="D60" s="38"/>
      <c r="E60" s="38"/>
      <c r="F60" s="30" t="str">
        <f>IF(E22="","",E22)</f>
        <v/>
      </c>
      <c r="G60" s="38"/>
      <c r="H60" s="38"/>
      <c r="I60" s="119"/>
      <c r="J60" s="38"/>
      <c r="K60" s="41"/>
    </row>
    <row r="61" spans="2:47" s="1" customFormat="1" ht="10.35" customHeight="1" x14ac:dyDescent="0.3">
      <c r="B61" s="37"/>
      <c r="C61" s="38"/>
      <c r="D61" s="38"/>
      <c r="E61" s="38"/>
      <c r="F61" s="38"/>
      <c r="G61" s="38"/>
      <c r="H61" s="38"/>
      <c r="I61" s="119"/>
      <c r="J61" s="38"/>
      <c r="K61" s="41"/>
    </row>
    <row r="62" spans="2:47" s="1" customFormat="1" ht="29.25" customHeight="1" x14ac:dyDescent="0.3">
      <c r="B62" s="37"/>
      <c r="C62" s="146" t="s">
        <v>332</v>
      </c>
      <c r="D62" s="134"/>
      <c r="E62" s="134"/>
      <c r="F62" s="134"/>
      <c r="G62" s="134"/>
      <c r="H62" s="134"/>
      <c r="I62" s="147"/>
      <c r="J62" s="148" t="s">
        <v>333</v>
      </c>
      <c r="K62" s="149"/>
    </row>
    <row r="63" spans="2:47" s="1" customFormat="1" ht="10.35" customHeight="1" x14ac:dyDescent="0.3">
      <c r="B63" s="37"/>
      <c r="C63" s="38"/>
      <c r="D63" s="38"/>
      <c r="E63" s="38"/>
      <c r="F63" s="38"/>
      <c r="G63" s="38"/>
      <c r="H63" s="38"/>
      <c r="I63" s="119"/>
      <c r="J63" s="38"/>
      <c r="K63" s="41"/>
    </row>
    <row r="64" spans="2:47" s="1" customFormat="1" ht="29.25" customHeight="1" x14ac:dyDescent="0.3">
      <c r="B64" s="37"/>
      <c r="C64" s="150" t="s">
        <v>338</v>
      </c>
      <c r="D64" s="38"/>
      <c r="E64" s="38"/>
      <c r="F64" s="38"/>
      <c r="G64" s="38"/>
      <c r="H64" s="38"/>
      <c r="I64" s="119"/>
      <c r="J64" s="130">
        <f>J94</f>
        <v>0</v>
      </c>
      <c r="K64" s="41"/>
      <c r="AU64" s="19" t="s">
        <v>339</v>
      </c>
    </row>
    <row r="65" spans="2:12" s="8" customFormat="1" ht="24.95" customHeight="1" x14ac:dyDescent="0.3">
      <c r="B65" s="151"/>
      <c r="C65" s="152"/>
      <c r="D65" s="153" t="s">
        <v>6981</v>
      </c>
      <c r="E65" s="154"/>
      <c r="F65" s="154"/>
      <c r="G65" s="154"/>
      <c r="H65" s="154"/>
      <c r="I65" s="155"/>
      <c r="J65" s="156">
        <f>J95</f>
        <v>0</v>
      </c>
      <c r="K65" s="157"/>
    </row>
    <row r="66" spans="2:12" s="9" customFormat="1" ht="19.899999999999999" customHeight="1" x14ac:dyDescent="0.3">
      <c r="B66" s="159"/>
      <c r="C66" s="160"/>
      <c r="D66" s="161" t="s">
        <v>6982</v>
      </c>
      <c r="E66" s="162"/>
      <c r="F66" s="162"/>
      <c r="G66" s="162"/>
      <c r="H66" s="162"/>
      <c r="I66" s="163"/>
      <c r="J66" s="164">
        <f>J96</f>
        <v>0</v>
      </c>
      <c r="K66" s="165"/>
    </row>
    <row r="67" spans="2:12" s="9" customFormat="1" ht="19.899999999999999" customHeight="1" x14ac:dyDescent="0.3">
      <c r="B67" s="159"/>
      <c r="C67" s="160"/>
      <c r="D67" s="161" t="s">
        <v>3709</v>
      </c>
      <c r="E67" s="162"/>
      <c r="F67" s="162"/>
      <c r="G67" s="162"/>
      <c r="H67" s="162"/>
      <c r="I67" s="163"/>
      <c r="J67" s="164">
        <f>J148</f>
        <v>0</v>
      </c>
      <c r="K67" s="165"/>
    </row>
    <row r="68" spans="2:12" s="9" customFormat="1" ht="19.899999999999999" customHeight="1" x14ac:dyDescent="0.3">
      <c r="B68" s="159"/>
      <c r="C68" s="160"/>
      <c r="D68" s="161" t="s">
        <v>3710</v>
      </c>
      <c r="E68" s="162"/>
      <c r="F68" s="162"/>
      <c r="G68" s="162"/>
      <c r="H68" s="162"/>
      <c r="I68" s="163"/>
      <c r="J68" s="164">
        <f>J157</f>
        <v>0</v>
      </c>
      <c r="K68" s="165"/>
    </row>
    <row r="69" spans="2:12" s="9" customFormat="1" ht="19.899999999999999" customHeight="1" x14ac:dyDescent="0.3">
      <c r="B69" s="159"/>
      <c r="C69" s="160"/>
      <c r="D69" s="161" t="s">
        <v>3711</v>
      </c>
      <c r="E69" s="162"/>
      <c r="F69" s="162"/>
      <c r="G69" s="162"/>
      <c r="H69" s="162"/>
      <c r="I69" s="163"/>
      <c r="J69" s="164">
        <f>J173</f>
        <v>0</v>
      </c>
      <c r="K69" s="165"/>
    </row>
    <row r="70" spans="2:12" s="9" customFormat="1" ht="19.899999999999999" customHeight="1" x14ac:dyDescent="0.3">
      <c r="B70" s="159"/>
      <c r="C70" s="160"/>
      <c r="D70" s="161" t="s">
        <v>3712</v>
      </c>
      <c r="E70" s="162"/>
      <c r="F70" s="162"/>
      <c r="G70" s="162"/>
      <c r="H70" s="162"/>
      <c r="I70" s="163"/>
      <c r="J70" s="164">
        <f>J182</f>
        <v>0</v>
      </c>
      <c r="K70" s="165"/>
    </row>
    <row r="71" spans="2:12" s="1" customFormat="1" ht="21.75" customHeight="1" x14ac:dyDescent="0.3">
      <c r="B71" s="37"/>
      <c r="C71" s="38"/>
      <c r="D71" s="38"/>
      <c r="E71" s="38"/>
      <c r="F71" s="38"/>
      <c r="G71" s="38"/>
      <c r="H71" s="38"/>
      <c r="I71" s="119"/>
      <c r="J71" s="38"/>
      <c r="K71" s="41"/>
    </row>
    <row r="72" spans="2:12" s="1" customFormat="1" ht="6.95" customHeight="1" x14ac:dyDescent="0.3">
      <c r="B72" s="52"/>
      <c r="C72" s="53"/>
      <c r="D72" s="53"/>
      <c r="E72" s="53"/>
      <c r="F72" s="53"/>
      <c r="G72" s="53"/>
      <c r="H72" s="53"/>
      <c r="I72" s="141"/>
      <c r="J72" s="53"/>
      <c r="K72" s="54"/>
    </row>
    <row r="76" spans="2:12" s="1" customFormat="1" ht="6.95" customHeight="1" x14ac:dyDescent="0.3">
      <c r="B76" s="55"/>
      <c r="C76" s="56"/>
      <c r="D76" s="56"/>
      <c r="E76" s="56"/>
      <c r="F76" s="56"/>
      <c r="G76" s="56"/>
      <c r="H76" s="56"/>
      <c r="I76" s="144"/>
      <c r="J76" s="56"/>
      <c r="K76" s="56"/>
      <c r="L76" s="57"/>
    </row>
    <row r="77" spans="2:12" s="1" customFormat="1" ht="36.950000000000003" customHeight="1" x14ac:dyDescent="0.3">
      <c r="B77" s="37"/>
      <c r="C77" s="58" t="s">
        <v>390</v>
      </c>
      <c r="D77" s="59"/>
      <c r="E77" s="59"/>
      <c r="F77" s="59"/>
      <c r="G77" s="59"/>
      <c r="H77" s="59"/>
      <c r="I77" s="167"/>
      <c r="J77" s="59"/>
      <c r="K77" s="59"/>
      <c r="L77" s="57"/>
    </row>
    <row r="78" spans="2:12" s="1" customFormat="1" ht="6.95" customHeight="1" x14ac:dyDescent="0.3">
      <c r="B78" s="37"/>
      <c r="C78" s="59"/>
      <c r="D78" s="59"/>
      <c r="E78" s="59"/>
      <c r="F78" s="59"/>
      <c r="G78" s="59"/>
      <c r="H78" s="59"/>
      <c r="I78" s="167"/>
      <c r="J78" s="59"/>
      <c r="K78" s="59"/>
      <c r="L78" s="57"/>
    </row>
    <row r="79" spans="2:12" s="1" customFormat="1" ht="14.45" customHeight="1" x14ac:dyDescent="0.3">
      <c r="B79" s="37"/>
      <c r="C79" s="61" t="s">
        <v>16</v>
      </c>
      <c r="D79" s="59"/>
      <c r="E79" s="59"/>
      <c r="F79" s="59"/>
      <c r="G79" s="59"/>
      <c r="H79" s="59"/>
      <c r="I79" s="167"/>
      <c r="J79" s="59"/>
      <c r="K79" s="59"/>
      <c r="L79" s="57"/>
    </row>
    <row r="80" spans="2:12" s="1" customFormat="1" ht="22.5" customHeight="1" x14ac:dyDescent="0.3">
      <c r="B80" s="37"/>
      <c r="C80" s="59"/>
      <c r="D80" s="59"/>
      <c r="E80" s="425" t="str">
        <f>E7</f>
        <v>ZLEPŠENÍ EKOLOGICKÉHO STAVU ŘEKY BEČVY V HRANICÍCH</v>
      </c>
      <c r="F80" s="398"/>
      <c r="G80" s="398"/>
      <c r="H80" s="398"/>
      <c r="I80" s="167"/>
      <c r="J80" s="59"/>
      <c r="K80" s="59"/>
      <c r="L80" s="57"/>
    </row>
    <row r="81" spans="2:63" ht="15" x14ac:dyDescent="0.3">
      <c r="B81" s="23"/>
      <c r="C81" s="61" t="s">
        <v>226</v>
      </c>
      <c r="D81" s="168"/>
      <c r="E81" s="168"/>
      <c r="F81" s="168"/>
      <c r="G81" s="168"/>
      <c r="H81" s="168"/>
      <c r="J81" s="168"/>
      <c r="K81" s="168"/>
      <c r="L81" s="169"/>
    </row>
    <row r="82" spans="2:63" ht="22.5" customHeight="1" x14ac:dyDescent="0.3">
      <c r="B82" s="23"/>
      <c r="C82" s="168"/>
      <c r="D82" s="168"/>
      <c r="E82" s="425" t="s">
        <v>229</v>
      </c>
      <c r="F82" s="426"/>
      <c r="G82" s="426"/>
      <c r="H82" s="426"/>
      <c r="J82" s="168"/>
      <c r="K82" s="168"/>
      <c r="L82" s="169"/>
    </row>
    <row r="83" spans="2:63" ht="15" x14ac:dyDescent="0.3">
      <c r="B83" s="23"/>
      <c r="C83" s="61" t="s">
        <v>232</v>
      </c>
      <c r="D83" s="168"/>
      <c r="E83" s="168"/>
      <c r="F83" s="168"/>
      <c r="G83" s="168"/>
      <c r="H83" s="168"/>
      <c r="J83" s="168"/>
      <c r="K83" s="168"/>
      <c r="L83" s="169"/>
    </row>
    <row r="84" spans="2:63" s="1" customFormat="1" ht="22.5" customHeight="1" x14ac:dyDescent="0.3">
      <c r="B84" s="37"/>
      <c r="C84" s="59"/>
      <c r="D84" s="59"/>
      <c r="E84" s="424" t="s">
        <v>6962</v>
      </c>
      <c r="F84" s="398"/>
      <c r="G84" s="398"/>
      <c r="H84" s="398"/>
      <c r="I84" s="167"/>
      <c r="J84" s="59"/>
      <c r="K84" s="59"/>
      <c r="L84" s="57"/>
    </row>
    <row r="85" spans="2:63" s="1" customFormat="1" ht="14.45" customHeight="1" x14ac:dyDescent="0.3">
      <c r="B85" s="37"/>
      <c r="C85" s="61" t="s">
        <v>238</v>
      </c>
      <c r="D85" s="59"/>
      <c r="E85" s="59"/>
      <c r="F85" s="59"/>
      <c r="G85" s="59"/>
      <c r="H85" s="59"/>
      <c r="I85" s="167"/>
      <c r="J85" s="59"/>
      <c r="K85" s="59"/>
      <c r="L85" s="57"/>
    </row>
    <row r="86" spans="2:63" s="1" customFormat="1" ht="23.25" customHeight="1" x14ac:dyDescent="0.3">
      <c r="B86" s="37"/>
      <c r="C86" s="59"/>
      <c r="D86" s="59"/>
      <c r="E86" s="395" t="str">
        <f>E13</f>
        <v>PS 40.2 - Elektro část a ASŘ</v>
      </c>
      <c r="F86" s="398"/>
      <c r="G86" s="398"/>
      <c r="H86" s="398"/>
      <c r="I86" s="167"/>
      <c r="J86" s="59"/>
      <c r="K86" s="59"/>
      <c r="L86" s="57"/>
    </row>
    <row r="87" spans="2:63" s="1" customFormat="1" ht="6.95" customHeight="1" x14ac:dyDescent="0.3">
      <c r="B87" s="37"/>
      <c r="C87" s="59"/>
      <c r="D87" s="59"/>
      <c r="E87" s="59"/>
      <c r="F87" s="59"/>
      <c r="G87" s="59"/>
      <c r="H87" s="59"/>
      <c r="I87" s="167"/>
      <c r="J87" s="59"/>
      <c r="K87" s="59"/>
      <c r="L87" s="57"/>
    </row>
    <row r="88" spans="2:63" s="1" customFormat="1" ht="18" customHeight="1" x14ac:dyDescent="0.3">
      <c r="B88" s="37"/>
      <c r="C88" s="61" t="s">
        <v>24</v>
      </c>
      <c r="D88" s="59"/>
      <c r="E88" s="59"/>
      <c r="F88" s="170" t="str">
        <f>F16</f>
        <v>HRANICE - DRAHOTUŠE</v>
      </c>
      <c r="G88" s="59"/>
      <c r="H88" s="59"/>
      <c r="I88" s="171" t="s">
        <v>26</v>
      </c>
      <c r="J88" s="69" t="str">
        <f>IF(J16="","",J16)</f>
        <v>6.4.2016</v>
      </c>
      <c r="K88" s="59"/>
      <c r="L88" s="57"/>
    </row>
    <row r="89" spans="2:63" s="1" customFormat="1" ht="6.95" customHeight="1" x14ac:dyDescent="0.3">
      <c r="B89" s="37"/>
      <c r="C89" s="59"/>
      <c r="D89" s="59"/>
      <c r="E89" s="59"/>
      <c r="F89" s="59"/>
      <c r="G89" s="59"/>
      <c r="H89" s="59"/>
      <c r="I89" s="167"/>
      <c r="J89" s="59"/>
      <c r="K89" s="59"/>
      <c r="L89" s="57"/>
    </row>
    <row r="90" spans="2:63" s="1" customFormat="1" ht="15" x14ac:dyDescent="0.3">
      <c r="B90" s="37"/>
      <c r="C90" s="61" t="s">
        <v>34</v>
      </c>
      <c r="D90" s="59"/>
      <c r="E90" s="59"/>
      <c r="F90" s="170" t="str">
        <f>E19</f>
        <v>VODOVODY A KANALIZACE PŘEROV a.s.</v>
      </c>
      <c r="G90" s="59"/>
      <c r="H90" s="59"/>
      <c r="I90" s="171" t="s">
        <v>41</v>
      </c>
      <c r="J90" s="170" t="str">
        <f>E25</f>
        <v>JV PROJEKT VH s.r.o., BRNO</v>
      </c>
      <c r="K90" s="59"/>
      <c r="L90" s="57"/>
    </row>
    <row r="91" spans="2:63" s="1" customFormat="1" ht="14.45" customHeight="1" x14ac:dyDescent="0.3">
      <c r="B91" s="37"/>
      <c r="C91" s="61" t="s">
        <v>39</v>
      </c>
      <c r="D91" s="59"/>
      <c r="E91" s="59"/>
      <c r="F91" s="170" t="str">
        <f>IF(E22="","",E22)</f>
        <v/>
      </c>
      <c r="G91" s="59"/>
      <c r="H91" s="59"/>
      <c r="I91" s="167"/>
      <c r="J91" s="59"/>
      <c r="K91" s="59"/>
      <c r="L91" s="57"/>
    </row>
    <row r="92" spans="2:63" s="1" customFormat="1" ht="10.35" customHeight="1" x14ac:dyDescent="0.3">
      <c r="B92" s="37"/>
      <c r="C92" s="59"/>
      <c r="D92" s="59"/>
      <c r="E92" s="59"/>
      <c r="F92" s="59"/>
      <c r="G92" s="59"/>
      <c r="H92" s="59"/>
      <c r="I92" s="167"/>
      <c r="J92" s="59"/>
      <c r="K92" s="59"/>
      <c r="L92" s="57"/>
    </row>
    <row r="93" spans="2:63" s="10" customFormat="1" ht="29.25" customHeight="1" x14ac:dyDescent="0.3">
      <c r="B93" s="172"/>
      <c r="C93" s="173" t="s">
        <v>391</v>
      </c>
      <c r="D93" s="174" t="s">
        <v>64</v>
      </c>
      <c r="E93" s="174" t="s">
        <v>60</v>
      </c>
      <c r="F93" s="174" t="s">
        <v>392</v>
      </c>
      <c r="G93" s="174" t="s">
        <v>393</v>
      </c>
      <c r="H93" s="174" t="s">
        <v>394</v>
      </c>
      <c r="I93" s="175" t="s">
        <v>395</v>
      </c>
      <c r="J93" s="174" t="s">
        <v>333</v>
      </c>
      <c r="K93" s="176" t="s">
        <v>396</v>
      </c>
      <c r="L93" s="177"/>
      <c r="M93" s="77" t="s">
        <v>397</v>
      </c>
      <c r="N93" s="78" t="s">
        <v>49</v>
      </c>
      <c r="O93" s="78" t="s">
        <v>398</v>
      </c>
      <c r="P93" s="78" t="s">
        <v>399</v>
      </c>
      <c r="Q93" s="78" t="s">
        <v>400</v>
      </c>
      <c r="R93" s="78" t="s">
        <v>401</v>
      </c>
      <c r="S93" s="78" t="s">
        <v>402</v>
      </c>
      <c r="T93" s="79" t="s">
        <v>403</v>
      </c>
    </row>
    <row r="94" spans="2:63" s="1" customFormat="1" ht="29.25" customHeight="1" x14ac:dyDescent="0.35">
      <c r="B94" s="37"/>
      <c r="C94" s="83" t="s">
        <v>338</v>
      </c>
      <c r="D94" s="59"/>
      <c r="E94" s="59"/>
      <c r="F94" s="59"/>
      <c r="G94" s="59"/>
      <c r="H94" s="59"/>
      <c r="I94" s="167"/>
      <c r="J94" s="178">
        <f>BK94</f>
        <v>0</v>
      </c>
      <c r="K94" s="59"/>
      <c r="L94" s="57"/>
      <c r="M94" s="80"/>
      <c r="N94" s="81"/>
      <c r="O94" s="81"/>
      <c r="P94" s="179">
        <f>P95</f>
        <v>0</v>
      </c>
      <c r="Q94" s="81"/>
      <c r="R94" s="179">
        <f>R95</f>
        <v>0</v>
      </c>
      <c r="S94" s="81"/>
      <c r="T94" s="180">
        <f>T95</f>
        <v>0</v>
      </c>
      <c r="AT94" s="19" t="s">
        <v>78</v>
      </c>
      <c r="AU94" s="19" t="s">
        <v>339</v>
      </c>
      <c r="BK94" s="181">
        <f>BK95</f>
        <v>0</v>
      </c>
    </row>
    <row r="95" spans="2:63" s="11" customFormat="1" ht="37.35" customHeight="1" x14ac:dyDescent="0.35">
      <c r="B95" s="182"/>
      <c r="C95" s="183"/>
      <c r="D95" s="184" t="s">
        <v>78</v>
      </c>
      <c r="E95" s="185" t="s">
        <v>3011</v>
      </c>
      <c r="F95" s="185" t="s">
        <v>6983</v>
      </c>
      <c r="G95" s="183"/>
      <c r="H95" s="183"/>
      <c r="I95" s="186"/>
      <c r="J95" s="187">
        <f>BK95</f>
        <v>0</v>
      </c>
      <c r="K95" s="183"/>
      <c r="L95" s="188"/>
      <c r="M95" s="189"/>
      <c r="N95" s="190"/>
      <c r="O95" s="190"/>
      <c r="P95" s="191">
        <f>P96+P148+P157+P173+P182</f>
        <v>0</v>
      </c>
      <c r="Q95" s="190"/>
      <c r="R95" s="191">
        <f>R96+R148+R157+R173+R182</f>
        <v>0</v>
      </c>
      <c r="S95" s="190"/>
      <c r="T95" s="192">
        <f>T96+T148+T157+T173+T182</f>
        <v>0</v>
      </c>
      <c r="AR95" s="193" t="s">
        <v>94</v>
      </c>
      <c r="AT95" s="194" t="s">
        <v>78</v>
      </c>
      <c r="AU95" s="194" t="s">
        <v>79</v>
      </c>
      <c r="AY95" s="193" t="s">
        <v>406</v>
      </c>
      <c r="BK95" s="195">
        <f>BK96+BK148+BK157+BK173+BK182</f>
        <v>0</v>
      </c>
    </row>
    <row r="96" spans="2:63" s="11" customFormat="1" ht="19.899999999999999" customHeight="1" x14ac:dyDescent="0.3">
      <c r="B96" s="182"/>
      <c r="C96" s="183"/>
      <c r="D96" s="198" t="s">
        <v>78</v>
      </c>
      <c r="E96" s="199" t="s">
        <v>3715</v>
      </c>
      <c r="F96" s="199" t="s">
        <v>6984</v>
      </c>
      <c r="G96" s="183"/>
      <c r="H96" s="183"/>
      <c r="I96" s="186"/>
      <c r="J96" s="200">
        <f>BK96</f>
        <v>0</v>
      </c>
      <c r="K96" s="183"/>
      <c r="L96" s="188"/>
      <c r="M96" s="189"/>
      <c r="N96" s="190"/>
      <c r="O96" s="190"/>
      <c r="P96" s="191">
        <f>SUM(P97:P147)</f>
        <v>0</v>
      </c>
      <c r="Q96" s="190"/>
      <c r="R96" s="191">
        <f>SUM(R97:R147)</f>
        <v>0</v>
      </c>
      <c r="S96" s="190"/>
      <c r="T96" s="192">
        <f>SUM(T97:T147)</f>
        <v>0</v>
      </c>
      <c r="AR96" s="193" t="s">
        <v>94</v>
      </c>
      <c r="AT96" s="194" t="s">
        <v>78</v>
      </c>
      <c r="AU96" s="194" t="s">
        <v>23</v>
      </c>
      <c r="AY96" s="193" t="s">
        <v>406</v>
      </c>
      <c r="BK96" s="195">
        <f>SUM(BK97:BK147)</f>
        <v>0</v>
      </c>
    </row>
    <row r="97" spans="2:65" s="1" customFormat="1" ht="31.5" customHeight="1" x14ac:dyDescent="0.3">
      <c r="B97" s="37"/>
      <c r="C97" s="201" t="s">
        <v>23</v>
      </c>
      <c r="D97" s="201" t="s">
        <v>410</v>
      </c>
      <c r="E97" s="202" t="s">
        <v>6985</v>
      </c>
      <c r="F97" s="203" t="s">
        <v>4987</v>
      </c>
      <c r="G97" s="204" t="s">
        <v>1363</v>
      </c>
      <c r="H97" s="205">
        <v>1</v>
      </c>
      <c r="I97" s="206"/>
      <c r="J97" s="207">
        <f t="shared" ref="J97:J128" si="0">ROUND(I97*H97,2)</f>
        <v>0</v>
      </c>
      <c r="K97" s="203" t="s">
        <v>36</v>
      </c>
      <c r="L97" s="57"/>
      <c r="M97" s="208" t="s">
        <v>36</v>
      </c>
      <c r="N97" s="209" t="s">
        <v>50</v>
      </c>
      <c r="O97" s="38"/>
      <c r="P97" s="210">
        <f t="shared" ref="P97:P128" si="1">O97*H97</f>
        <v>0</v>
      </c>
      <c r="Q97" s="210">
        <v>0</v>
      </c>
      <c r="R97" s="210">
        <f t="shared" ref="R97:R128" si="2">Q97*H97</f>
        <v>0</v>
      </c>
      <c r="S97" s="210">
        <v>0</v>
      </c>
      <c r="T97" s="211">
        <f t="shared" ref="T97:T128" si="3">S97*H97</f>
        <v>0</v>
      </c>
      <c r="AR97" s="19" t="s">
        <v>723</v>
      </c>
      <c r="AT97" s="19" t="s">
        <v>410</v>
      </c>
      <c r="AU97" s="19" t="s">
        <v>87</v>
      </c>
      <c r="AY97" s="19" t="s">
        <v>406</v>
      </c>
      <c r="BE97" s="212">
        <f t="shared" ref="BE97:BE128" si="4">IF(N97="základní",J97,0)</f>
        <v>0</v>
      </c>
      <c r="BF97" s="212">
        <f t="shared" ref="BF97:BF128" si="5">IF(N97="snížená",J97,0)</f>
        <v>0</v>
      </c>
      <c r="BG97" s="212">
        <f t="shared" ref="BG97:BG128" si="6">IF(N97="zákl. přenesená",J97,0)</f>
        <v>0</v>
      </c>
      <c r="BH97" s="212">
        <f t="shared" ref="BH97:BH128" si="7">IF(N97="sníž. přenesená",J97,0)</f>
        <v>0</v>
      </c>
      <c r="BI97" s="212">
        <f t="shared" ref="BI97:BI128" si="8">IF(N97="nulová",J97,0)</f>
        <v>0</v>
      </c>
      <c r="BJ97" s="19" t="s">
        <v>23</v>
      </c>
      <c r="BK97" s="212">
        <f t="shared" ref="BK97:BK128" si="9">ROUND(I97*H97,2)</f>
        <v>0</v>
      </c>
      <c r="BL97" s="19" t="s">
        <v>723</v>
      </c>
      <c r="BM97" s="19" t="s">
        <v>23</v>
      </c>
    </row>
    <row r="98" spans="2:65" s="1" customFormat="1" ht="22.5" customHeight="1" x14ac:dyDescent="0.3">
      <c r="B98" s="37"/>
      <c r="C98" s="201" t="s">
        <v>87</v>
      </c>
      <c r="D98" s="201" t="s">
        <v>410</v>
      </c>
      <c r="E98" s="202" t="s">
        <v>6986</v>
      </c>
      <c r="F98" s="203" t="s">
        <v>3720</v>
      </c>
      <c r="G98" s="204" t="s">
        <v>1363</v>
      </c>
      <c r="H98" s="205">
        <v>1</v>
      </c>
      <c r="I98" s="206"/>
      <c r="J98" s="207">
        <f t="shared" si="0"/>
        <v>0</v>
      </c>
      <c r="K98" s="203" t="s">
        <v>36</v>
      </c>
      <c r="L98" s="57"/>
      <c r="M98" s="208" t="s">
        <v>36</v>
      </c>
      <c r="N98" s="209" t="s">
        <v>50</v>
      </c>
      <c r="O98" s="38"/>
      <c r="P98" s="210">
        <f t="shared" si="1"/>
        <v>0</v>
      </c>
      <c r="Q98" s="210">
        <v>0</v>
      </c>
      <c r="R98" s="210">
        <f t="shared" si="2"/>
        <v>0</v>
      </c>
      <c r="S98" s="210">
        <v>0</v>
      </c>
      <c r="T98" s="211">
        <f t="shared" si="3"/>
        <v>0</v>
      </c>
      <c r="AR98" s="19" t="s">
        <v>723</v>
      </c>
      <c r="AT98" s="19" t="s">
        <v>410</v>
      </c>
      <c r="AU98" s="19" t="s">
        <v>87</v>
      </c>
      <c r="AY98" s="19" t="s">
        <v>406</v>
      </c>
      <c r="BE98" s="212">
        <f t="shared" si="4"/>
        <v>0</v>
      </c>
      <c r="BF98" s="212">
        <f t="shared" si="5"/>
        <v>0</v>
      </c>
      <c r="BG98" s="212">
        <f t="shared" si="6"/>
        <v>0</v>
      </c>
      <c r="BH98" s="212">
        <f t="shared" si="7"/>
        <v>0</v>
      </c>
      <c r="BI98" s="212">
        <f t="shared" si="8"/>
        <v>0</v>
      </c>
      <c r="BJ98" s="19" t="s">
        <v>23</v>
      </c>
      <c r="BK98" s="212">
        <f t="shared" si="9"/>
        <v>0</v>
      </c>
      <c r="BL98" s="19" t="s">
        <v>723</v>
      </c>
      <c r="BM98" s="19" t="s">
        <v>87</v>
      </c>
    </row>
    <row r="99" spans="2:65" s="1" customFormat="1" ht="22.5" customHeight="1" x14ac:dyDescent="0.3">
      <c r="B99" s="37"/>
      <c r="C99" s="201" t="s">
        <v>94</v>
      </c>
      <c r="D99" s="201" t="s">
        <v>410</v>
      </c>
      <c r="E99" s="202" t="s">
        <v>6987</v>
      </c>
      <c r="F99" s="203" t="s">
        <v>3722</v>
      </c>
      <c r="G99" s="204" t="s">
        <v>1363</v>
      </c>
      <c r="H99" s="205">
        <v>1</v>
      </c>
      <c r="I99" s="206"/>
      <c r="J99" s="207">
        <f t="shared" si="0"/>
        <v>0</v>
      </c>
      <c r="K99" s="203" t="s">
        <v>36</v>
      </c>
      <c r="L99" s="57"/>
      <c r="M99" s="208" t="s">
        <v>36</v>
      </c>
      <c r="N99" s="209" t="s">
        <v>50</v>
      </c>
      <c r="O99" s="38"/>
      <c r="P99" s="210">
        <f t="shared" si="1"/>
        <v>0</v>
      </c>
      <c r="Q99" s="210">
        <v>0</v>
      </c>
      <c r="R99" s="210">
        <f t="shared" si="2"/>
        <v>0</v>
      </c>
      <c r="S99" s="210">
        <v>0</v>
      </c>
      <c r="T99" s="211">
        <f t="shared" si="3"/>
        <v>0</v>
      </c>
      <c r="AR99" s="19" t="s">
        <v>723</v>
      </c>
      <c r="AT99" s="19" t="s">
        <v>410</v>
      </c>
      <c r="AU99" s="19" t="s">
        <v>87</v>
      </c>
      <c r="AY99" s="19" t="s">
        <v>406</v>
      </c>
      <c r="BE99" s="212">
        <f t="shared" si="4"/>
        <v>0</v>
      </c>
      <c r="BF99" s="212">
        <f t="shared" si="5"/>
        <v>0</v>
      </c>
      <c r="BG99" s="212">
        <f t="shared" si="6"/>
        <v>0</v>
      </c>
      <c r="BH99" s="212">
        <f t="shared" si="7"/>
        <v>0</v>
      </c>
      <c r="BI99" s="212">
        <f t="shared" si="8"/>
        <v>0</v>
      </c>
      <c r="BJ99" s="19" t="s">
        <v>23</v>
      </c>
      <c r="BK99" s="212">
        <f t="shared" si="9"/>
        <v>0</v>
      </c>
      <c r="BL99" s="19" t="s">
        <v>723</v>
      </c>
      <c r="BM99" s="19" t="s">
        <v>94</v>
      </c>
    </row>
    <row r="100" spans="2:65" s="1" customFormat="1" ht="22.5" customHeight="1" x14ac:dyDescent="0.3">
      <c r="B100" s="37"/>
      <c r="C100" s="201" t="s">
        <v>415</v>
      </c>
      <c r="D100" s="201" t="s">
        <v>410</v>
      </c>
      <c r="E100" s="202" t="s">
        <v>6988</v>
      </c>
      <c r="F100" s="203" t="s">
        <v>3724</v>
      </c>
      <c r="G100" s="204" t="s">
        <v>1363</v>
      </c>
      <c r="H100" s="205">
        <v>2</v>
      </c>
      <c r="I100" s="206"/>
      <c r="J100" s="207">
        <f t="shared" si="0"/>
        <v>0</v>
      </c>
      <c r="K100" s="203" t="s">
        <v>36</v>
      </c>
      <c r="L100" s="57"/>
      <c r="M100" s="208" t="s">
        <v>36</v>
      </c>
      <c r="N100" s="209" t="s">
        <v>50</v>
      </c>
      <c r="O100" s="38"/>
      <c r="P100" s="210">
        <f t="shared" si="1"/>
        <v>0</v>
      </c>
      <c r="Q100" s="210">
        <v>0</v>
      </c>
      <c r="R100" s="210">
        <f t="shared" si="2"/>
        <v>0</v>
      </c>
      <c r="S100" s="210">
        <v>0</v>
      </c>
      <c r="T100" s="211">
        <f t="shared" si="3"/>
        <v>0</v>
      </c>
      <c r="AR100" s="19" t="s">
        <v>723</v>
      </c>
      <c r="AT100" s="19" t="s">
        <v>410</v>
      </c>
      <c r="AU100" s="19" t="s">
        <v>87</v>
      </c>
      <c r="AY100" s="19" t="s">
        <v>406</v>
      </c>
      <c r="BE100" s="212">
        <f t="shared" si="4"/>
        <v>0</v>
      </c>
      <c r="BF100" s="212">
        <f t="shared" si="5"/>
        <v>0</v>
      </c>
      <c r="BG100" s="212">
        <f t="shared" si="6"/>
        <v>0</v>
      </c>
      <c r="BH100" s="212">
        <f t="shared" si="7"/>
        <v>0</v>
      </c>
      <c r="BI100" s="212">
        <f t="shared" si="8"/>
        <v>0</v>
      </c>
      <c r="BJ100" s="19" t="s">
        <v>23</v>
      </c>
      <c r="BK100" s="212">
        <f t="shared" si="9"/>
        <v>0</v>
      </c>
      <c r="BL100" s="19" t="s">
        <v>723</v>
      </c>
      <c r="BM100" s="19" t="s">
        <v>415</v>
      </c>
    </row>
    <row r="101" spans="2:65" s="1" customFormat="1" ht="22.5" customHeight="1" x14ac:dyDescent="0.3">
      <c r="B101" s="37"/>
      <c r="C101" s="201" t="s">
        <v>440</v>
      </c>
      <c r="D101" s="201" t="s">
        <v>410</v>
      </c>
      <c r="E101" s="202" t="s">
        <v>3725</v>
      </c>
      <c r="F101" s="203" t="s">
        <v>3726</v>
      </c>
      <c r="G101" s="204" t="s">
        <v>1363</v>
      </c>
      <c r="H101" s="205">
        <v>1</v>
      </c>
      <c r="I101" s="206"/>
      <c r="J101" s="207">
        <f t="shared" si="0"/>
        <v>0</v>
      </c>
      <c r="K101" s="203" t="s">
        <v>36</v>
      </c>
      <c r="L101" s="57"/>
      <c r="M101" s="208" t="s">
        <v>36</v>
      </c>
      <c r="N101" s="209" t="s">
        <v>50</v>
      </c>
      <c r="O101" s="38"/>
      <c r="P101" s="210">
        <f t="shared" si="1"/>
        <v>0</v>
      </c>
      <c r="Q101" s="210">
        <v>0</v>
      </c>
      <c r="R101" s="210">
        <f t="shared" si="2"/>
        <v>0</v>
      </c>
      <c r="S101" s="210">
        <v>0</v>
      </c>
      <c r="T101" s="211">
        <f t="shared" si="3"/>
        <v>0</v>
      </c>
      <c r="AR101" s="19" t="s">
        <v>723</v>
      </c>
      <c r="AT101" s="19" t="s">
        <v>410</v>
      </c>
      <c r="AU101" s="19" t="s">
        <v>87</v>
      </c>
      <c r="AY101" s="19" t="s">
        <v>406</v>
      </c>
      <c r="BE101" s="212">
        <f t="shared" si="4"/>
        <v>0</v>
      </c>
      <c r="BF101" s="212">
        <f t="shared" si="5"/>
        <v>0</v>
      </c>
      <c r="BG101" s="212">
        <f t="shared" si="6"/>
        <v>0</v>
      </c>
      <c r="BH101" s="212">
        <f t="shared" si="7"/>
        <v>0</v>
      </c>
      <c r="BI101" s="212">
        <f t="shared" si="8"/>
        <v>0</v>
      </c>
      <c r="BJ101" s="19" t="s">
        <v>23</v>
      </c>
      <c r="BK101" s="212">
        <f t="shared" si="9"/>
        <v>0</v>
      </c>
      <c r="BL101" s="19" t="s">
        <v>723</v>
      </c>
      <c r="BM101" s="19" t="s">
        <v>440</v>
      </c>
    </row>
    <row r="102" spans="2:65" s="1" customFormat="1" ht="22.5" customHeight="1" x14ac:dyDescent="0.3">
      <c r="B102" s="37"/>
      <c r="C102" s="201" t="s">
        <v>446</v>
      </c>
      <c r="D102" s="201" t="s">
        <v>410</v>
      </c>
      <c r="E102" s="202" t="s">
        <v>3727</v>
      </c>
      <c r="F102" s="203" t="s">
        <v>3728</v>
      </c>
      <c r="G102" s="204" t="s">
        <v>1363</v>
      </c>
      <c r="H102" s="205">
        <v>2</v>
      </c>
      <c r="I102" s="206"/>
      <c r="J102" s="207">
        <f t="shared" si="0"/>
        <v>0</v>
      </c>
      <c r="K102" s="203" t="s">
        <v>36</v>
      </c>
      <c r="L102" s="57"/>
      <c r="M102" s="208" t="s">
        <v>36</v>
      </c>
      <c r="N102" s="209" t="s">
        <v>50</v>
      </c>
      <c r="O102" s="38"/>
      <c r="P102" s="210">
        <f t="shared" si="1"/>
        <v>0</v>
      </c>
      <c r="Q102" s="210">
        <v>0</v>
      </c>
      <c r="R102" s="210">
        <f t="shared" si="2"/>
        <v>0</v>
      </c>
      <c r="S102" s="210">
        <v>0</v>
      </c>
      <c r="T102" s="211">
        <f t="shared" si="3"/>
        <v>0</v>
      </c>
      <c r="AR102" s="19" t="s">
        <v>723</v>
      </c>
      <c r="AT102" s="19" t="s">
        <v>410</v>
      </c>
      <c r="AU102" s="19" t="s">
        <v>87</v>
      </c>
      <c r="AY102" s="19" t="s">
        <v>406</v>
      </c>
      <c r="BE102" s="212">
        <f t="shared" si="4"/>
        <v>0</v>
      </c>
      <c r="BF102" s="212">
        <f t="shared" si="5"/>
        <v>0</v>
      </c>
      <c r="BG102" s="212">
        <f t="shared" si="6"/>
        <v>0</v>
      </c>
      <c r="BH102" s="212">
        <f t="shared" si="7"/>
        <v>0</v>
      </c>
      <c r="BI102" s="212">
        <f t="shared" si="8"/>
        <v>0</v>
      </c>
      <c r="BJ102" s="19" t="s">
        <v>23</v>
      </c>
      <c r="BK102" s="212">
        <f t="shared" si="9"/>
        <v>0</v>
      </c>
      <c r="BL102" s="19" t="s">
        <v>723</v>
      </c>
      <c r="BM102" s="19" t="s">
        <v>446</v>
      </c>
    </row>
    <row r="103" spans="2:65" s="1" customFormat="1" ht="22.5" customHeight="1" x14ac:dyDescent="0.3">
      <c r="B103" s="37"/>
      <c r="C103" s="201" t="s">
        <v>452</v>
      </c>
      <c r="D103" s="201" t="s">
        <v>410</v>
      </c>
      <c r="E103" s="202" t="s">
        <v>3729</v>
      </c>
      <c r="F103" s="203" t="s">
        <v>3730</v>
      </c>
      <c r="G103" s="204" t="s">
        <v>1363</v>
      </c>
      <c r="H103" s="205">
        <v>1</v>
      </c>
      <c r="I103" s="206"/>
      <c r="J103" s="207">
        <f t="shared" si="0"/>
        <v>0</v>
      </c>
      <c r="K103" s="203" t="s">
        <v>36</v>
      </c>
      <c r="L103" s="57"/>
      <c r="M103" s="208" t="s">
        <v>36</v>
      </c>
      <c r="N103" s="209" t="s">
        <v>50</v>
      </c>
      <c r="O103" s="38"/>
      <c r="P103" s="210">
        <f t="shared" si="1"/>
        <v>0</v>
      </c>
      <c r="Q103" s="210">
        <v>0</v>
      </c>
      <c r="R103" s="210">
        <f t="shared" si="2"/>
        <v>0</v>
      </c>
      <c r="S103" s="210">
        <v>0</v>
      </c>
      <c r="T103" s="211">
        <f t="shared" si="3"/>
        <v>0</v>
      </c>
      <c r="AR103" s="19" t="s">
        <v>723</v>
      </c>
      <c r="AT103" s="19" t="s">
        <v>410</v>
      </c>
      <c r="AU103" s="19" t="s">
        <v>87</v>
      </c>
      <c r="AY103" s="19" t="s">
        <v>406</v>
      </c>
      <c r="BE103" s="212">
        <f t="shared" si="4"/>
        <v>0</v>
      </c>
      <c r="BF103" s="212">
        <f t="shared" si="5"/>
        <v>0</v>
      </c>
      <c r="BG103" s="212">
        <f t="shared" si="6"/>
        <v>0</v>
      </c>
      <c r="BH103" s="212">
        <f t="shared" si="7"/>
        <v>0</v>
      </c>
      <c r="BI103" s="212">
        <f t="shared" si="8"/>
        <v>0</v>
      </c>
      <c r="BJ103" s="19" t="s">
        <v>23</v>
      </c>
      <c r="BK103" s="212">
        <f t="shared" si="9"/>
        <v>0</v>
      </c>
      <c r="BL103" s="19" t="s">
        <v>723</v>
      </c>
      <c r="BM103" s="19" t="s">
        <v>452</v>
      </c>
    </row>
    <row r="104" spans="2:65" s="1" customFormat="1" ht="22.5" customHeight="1" x14ac:dyDescent="0.3">
      <c r="B104" s="37"/>
      <c r="C104" s="201" t="s">
        <v>457</v>
      </c>
      <c r="D104" s="201" t="s">
        <v>410</v>
      </c>
      <c r="E104" s="202" t="s">
        <v>3731</v>
      </c>
      <c r="F104" s="203" t="s">
        <v>3732</v>
      </c>
      <c r="G104" s="204" t="s">
        <v>1363</v>
      </c>
      <c r="H104" s="205">
        <v>1</v>
      </c>
      <c r="I104" s="206"/>
      <c r="J104" s="207">
        <f t="shared" si="0"/>
        <v>0</v>
      </c>
      <c r="K104" s="203" t="s">
        <v>36</v>
      </c>
      <c r="L104" s="57"/>
      <c r="M104" s="208" t="s">
        <v>36</v>
      </c>
      <c r="N104" s="209" t="s">
        <v>50</v>
      </c>
      <c r="O104" s="38"/>
      <c r="P104" s="210">
        <f t="shared" si="1"/>
        <v>0</v>
      </c>
      <c r="Q104" s="210">
        <v>0</v>
      </c>
      <c r="R104" s="210">
        <f t="shared" si="2"/>
        <v>0</v>
      </c>
      <c r="S104" s="210">
        <v>0</v>
      </c>
      <c r="T104" s="211">
        <f t="shared" si="3"/>
        <v>0</v>
      </c>
      <c r="AR104" s="19" t="s">
        <v>723</v>
      </c>
      <c r="AT104" s="19" t="s">
        <v>410</v>
      </c>
      <c r="AU104" s="19" t="s">
        <v>87</v>
      </c>
      <c r="AY104" s="19" t="s">
        <v>406</v>
      </c>
      <c r="BE104" s="212">
        <f t="shared" si="4"/>
        <v>0</v>
      </c>
      <c r="BF104" s="212">
        <f t="shared" si="5"/>
        <v>0</v>
      </c>
      <c r="BG104" s="212">
        <f t="shared" si="6"/>
        <v>0</v>
      </c>
      <c r="BH104" s="212">
        <f t="shared" si="7"/>
        <v>0</v>
      </c>
      <c r="BI104" s="212">
        <f t="shared" si="8"/>
        <v>0</v>
      </c>
      <c r="BJ104" s="19" t="s">
        <v>23</v>
      </c>
      <c r="BK104" s="212">
        <f t="shared" si="9"/>
        <v>0</v>
      </c>
      <c r="BL104" s="19" t="s">
        <v>723</v>
      </c>
      <c r="BM104" s="19" t="s">
        <v>457</v>
      </c>
    </row>
    <row r="105" spans="2:65" s="1" customFormat="1" ht="22.5" customHeight="1" x14ac:dyDescent="0.3">
      <c r="B105" s="37"/>
      <c r="C105" s="201" t="s">
        <v>463</v>
      </c>
      <c r="D105" s="201" t="s">
        <v>410</v>
      </c>
      <c r="E105" s="202" t="s">
        <v>3733</v>
      </c>
      <c r="F105" s="203" t="s">
        <v>3734</v>
      </c>
      <c r="G105" s="204" t="s">
        <v>1363</v>
      </c>
      <c r="H105" s="205">
        <v>1</v>
      </c>
      <c r="I105" s="206"/>
      <c r="J105" s="207">
        <f t="shared" si="0"/>
        <v>0</v>
      </c>
      <c r="K105" s="203" t="s">
        <v>36</v>
      </c>
      <c r="L105" s="57"/>
      <c r="M105" s="208" t="s">
        <v>36</v>
      </c>
      <c r="N105" s="209" t="s">
        <v>50</v>
      </c>
      <c r="O105" s="38"/>
      <c r="P105" s="210">
        <f t="shared" si="1"/>
        <v>0</v>
      </c>
      <c r="Q105" s="210">
        <v>0</v>
      </c>
      <c r="R105" s="210">
        <f t="shared" si="2"/>
        <v>0</v>
      </c>
      <c r="S105" s="210">
        <v>0</v>
      </c>
      <c r="T105" s="211">
        <f t="shared" si="3"/>
        <v>0</v>
      </c>
      <c r="AR105" s="19" t="s">
        <v>723</v>
      </c>
      <c r="AT105" s="19" t="s">
        <v>410</v>
      </c>
      <c r="AU105" s="19" t="s">
        <v>87</v>
      </c>
      <c r="AY105" s="19" t="s">
        <v>406</v>
      </c>
      <c r="BE105" s="212">
        <f t="shared" si="4"/>
        <v>0</v>
      </c>
      <c r="BF105" s="212">
        <f t="shared" si="5"/>
        <v>0</v>
      </c>
      <c r="BG105" s="212">
        <f t="shared" si="6"/>
        <v>0</v>
      </c>
      <c r="BH105" s="212">
        <f t="shared" si="7"/>
        <v>0</v>
      </c>
      <c r="BI105" s="212">
        <f t="shared" si="8"/>
        <v>0</v>
      </c>
      <c r="BJ105" s="19" t="s">
        <v>23</v>
      </c>
      <c r="BK105" s="212">
        <f t="shared" si="9"/>
        <v>0</v>
      </c>
      <c r="BL105" s="19" t="s">
        <v>723</v>
      </c>
      <c r="BM105" s="19" t="s">
        <v>463</v>
      </c>
    </row>
    <row r="106" spans="2:65" s="1" customFormat="1" ht="22.5" customHeight="1" x14ac:dyDescent="0.3">
      <c r="B106" s="37"/>
      <c r="C106" s="201" t="s">
        <v>28</v>
      </c>
      <c r="D106" s="201" t="s">
        <v>410</v>
      </c>
      <c r="E106" s="202" t="s">
        <v>3735</v>
      </c>
      <c r="F106" s="203" t="s">
        <v>3736</v>
      </c>
      <c r="G106" s="204" t="s">
        <v>1363</v>
      </c>
      <c r="H106" s="205">
        <v>1</v>
      </c>
      <c r="I106" s="206"/>
      <c r="J106" s="207">
        <f t="shared" si="0"/>
        <v>0</v>
      </c>
      <c r="K106" s="203" t="s">
        <v>36</v>
      </c>
      <c r="L106" s="57"/>
      <c r="M106" s="208" t="s">
        <v>36</v>
      </c>
      <c r="N106" s="209" t="s">
        <v>50</v>
      </c>
      <c r="O106" s="38"/>
      <c r="P106" s="210">
        <f t="shared" si="1"/>
        <v>0</v>
      </c>
      <c r="Q106" s="210">
        <v>0</v>
      </c>
      <c r="R106" s="210">
        <f t="shared" si="2"/>
        <v>0</v>
      </c>
      <c r="S106" s="210">
        <v>0</v>
      </c>
      <c r="T106" s="211">
        <f t="shared" si="3"/>
        <v>0</v>
      </c>
      <c r="AR106" s="19" t="s">
        <v>723</v>
      </c>
      <c r="AT106" s="19" t="s">
        <v>410</v>
      </c>
      <c r="AU106" s="19" t="s">
        <v>87</v>
      </c>
      <c r="AY106" s="19" t="s">
        <v>406</v>
      </c>
      <c r="BE106" s="212">
        <f t="shared" si="4"/>
        <v>0</v>
      </c>
      <c r="BF106" s="212">
        <f t="shared" si="5"/>
        <v>0</v>
      </c>
      <c r="BG106" s="212">
        <f t="shared" si="6"/>
        <v>0</v>
      </c>
      <c r="BH106" s="212">
        <f t="shared" si="7"/>
        <v>0</v>
      </c>
      <c r="BI106" s="212">
        <f t="shared" si="8"/>
        <v>0</v>
      </c>
      <c r="BJ106" s="19" t="s">
        <v>23</v>
      </c>
      <c r="BK106" s="212">
        <f t="shared" si="9"/>
        <v>0</v>
      </c>
      <c r="BL106" s="19" t="s">
        <v>723</v>
      </c>
      <c r="BM106" s="19" t="s">
        <v>28</v>
      </c>
    </row>
    <row r="107" spans="2:65" s="1" customFormat="1" ht="22.5" customHeight="1" x14ac:dyDescent="0.3">
      <c r="B107" s="37"/>
      <c r="C107" s="201" t="s">
        <v>408</v>
      </c>
      <c r="D107" s="201" t="s">
        <v>410</v>
      </c>
      <c r="E107" s="202" t="s">
        <v>6989</v>
      </c>
      <c r="F107" s="203" t="s">
        <v>3738</v>
      </c>
      <c r="G107" s="204" t="s">
        <v>1363</v>
      </c>
      <c r="H107" s="205">
        <v>1</v>
      </c>
      <c r="I107" s="206"/>
      <c r="J107" s="207">
        <f t="shared" si="0"/>
        <v>0</v>
      </c>
      <c r="K107" s="203" t="s">
        <v>36</v>
      </c>
      <c r="L107" s="57"/>
      <c r="M107" s="208" t="s">
        <v>36</v>
      </c>
      <c r="N107" s="209" t="s">
        <v>50</v>
      </c>
      <c r="O107" s="38"/>
      <c r="P107" s="210">
        <f t="shared" si="1"/>
        <v>0</v>
      </c>
      <c r="Q107" s="210">
        <v>0</v>
      </c>
      <c r="R107" s="210">
        <f t="shared" si="2"/>
        <v>0</v>
      </c>
      <c r="S107" s="210">
        <v>0</v>
      </c>
      <c r="T107" s="211">
        <f t="shared" si="3"/>
        <v>0</v>
      </c>
      <c r="AR107" s="19" t="s">
        <v>723</v>
      </c>
      <c r="AT107" s="19" t="s">
        <v>410</v>
      </c>
      <c r="AU107" s="19" t="s">
        <v>87</v>
      </c>
      <c r="AY107" s="19" t="s">
        <v>406</v>
      </c>
      <c r="BE107" s="212">
        <f t="shared" si="4"/>
        <v>0</v>
      </c>
      <c r="BF107" s="212">
        <f t="shared" si="5"/>
        <v>0</v>
      </c>
      <c r="BG107" s="212">
        <f t="shared" si="6"/>
        <v>0</v>
      </c>
      <c r="BH107" s="212">
        <f t="shared" si="7"/>
        <v>0</v>
      </c>
      <c r="BI107" s="212">
        <f t="shared" si="8"/>
        <v>0</v>
      </c>
      <c r="BJ107" s="19" t="s">
        <v>23</v>
      </c>
      <c r="BK107" s="212">
        <f t="shared" si="9"/>
        <v>0</v>
      </c>
      <c r="BL107" s="19" t="s">
        <v>723</v>
      </c>
      <c r="BM107" s="19" t="s">
        <v>408</v>
      </c>
    </row>
    <row r="108" spans="2:65" s="1" customFormat="1" ht="22.5" customHeight="1" x14ac:dyDescent="0.3">
      <c r="B108" s="37"/>
      <c r="C108" s="201" t="s">
        <v>476</v>
      </c>
      <c r="D108" s="201" t="s">
        <v>410</v>
      </c>
      <c r="E108" s="202" t="s">
        <v>6990</v>
      </c>
      <c r="F108" s="203" t="s">
        <v>3740</v>
      </c>
      <c r="G108" s="204" t="s">
        <v>1363</v>
      </c>
      <c r="H108" s="205">
        <v>1</v>
      </c>
      <c r="I108" s="206"/>
      <c r="J108" s="207">
        <f t="shared" si="0"/>
        <v>0</v>
      </c>
      <c r="K108" s="203" t="s">
        <v>36</v>
      </c>
      <c r="L108" s="57"/>
      <c r="M108" s="208" t="s">
        <v>36</v>
      </c>
      <c r="N108" s="209" t="s">
        <v>50</v>
      </c>
      <c r="O108" s="38"/>
      <c r="P108" s="210">
        <f t="shared" si="1"/>
        <v>0</v>
      </c>
      <c r="Q108" s="210">
        <v>0</v>
      </c>
      <c r="R108" s="210">
        <f t="shared" si="2"/>
        <v>0</v>
      </c>
      <c r="S108" s="210">
        <v>0</v>
      </c>
      <c r="T108" s="211">
        <f t="shared" si="3"/>
        <v>0</v>
      </c>
      <c r="AR108" s="19" t="s">
        <v>723</v>
      </c>
      <c r="AT108" s="19" t="s">
        <v>410</v>
      </c>
      <c r="AU108" s="19" t="s">
        <v>87</v>
      </c>
      <c r="AY108" s="19" t="s">
        <v>406</v>
      </c>
      <c r="BE108" s="212">
        <f t="shared" si="4"/>
        <v>0</v>
      </c>
      <c r="BF108" s="212">
        <f t="shared" si="5"/>
        <v>0</v>
      </c>
      <c r="BG108" s="212">
        <f t="shared" si="6"/>
        <v>0</v>
      </c>
      <c r="BH108" s="212">
        <f t="shared" si="7"/>
        <v>0</v>
      </c>
      <c r="BI108" s="212">
        <f t="shared" si="8"/>
        <v>0</v>
      </c>
      <c r="BJ108" s="19" t="s">
        <v>23</v>
      </c>
      <c r="BK108" s="212">
        <f t="shared" si="9"/>
        <v>0</v>
      </c>
      <c r="BL108" s="19" t="s">
        <v>723</v>
      </c>
      <c r="BM108" s="19" t="s">
        <v>476</v>
      </c>
    </row>
    <row r="109" spans="2:65" s="1" customFormat="1" ht="22.5" customHeight="1" x14ac:dyDescent="0.3">
      <c r="B109" s="37"/>
      <c r="C109" s="201" t="s">
        <v>314</v>
      </c>
      <c r="D109" s="201" t="s">
        <v>410</v>
      </c>
      <c r="E109" s="202" t="s">
        <v>6991</v>
      </c>
      <c r="F109" s="203" t="s">
        <v>3742</v>
      </c>
      <c r="G109" s="204" t="s">
        <v>1363</v>
      </c>
      <c r="H109" s="205">
        <v>1</v>
      </c>
      <c r="I109" s="206"/>
      <c r="J109" s="207">
        <f t="shared" si="0"/>
        <v>0</v>
      </c>
      <c r="K109" s="203" t="s">
        <v>36</v>
      </c>
      <c r="L109" s="57"/>
      <c r="M109" s="208" t="s">
        <v>36</v>
      </c>
      <c r="N109" s="209" t="s">
        <v>50</v>
      </c>
      <c r="O109" s="38"/>
      <c r="P109" s="210">
        <f t="shared" si="1"/>
        <v>0</v>
      </c>
      <c r="Q109" s="210">
        <v>0</v>
      </c>
      <c r="R109" s="210">
        <f t="shared" si="2"/>
        <v>0</v>
      </c>
      <c r="S109" s="210">
        <v>0</v>
      </c>
      <c r="T109" s="211">
        <f t="shared" si="3"/>
        <v>0</v>
      </c>
      <c r="AR109" s="19" t="s">
        <v>723</v>
      </c>
      <c r="AT109" s="19" t="s">
        <v>410</v>
      </c>
      <c r="AU109" s="19" t="s">
        <v>87</v>
      </c>
      <c r="AY109" s="19" t="s">
        <v>406</v>
      </c>
      <c r="BE109" s="212">
        <f t="shared" si="4"/>
        <v>0</v>
      </c>
      <c r="BF109" s="212">
        <f t="shared" si="5"/>
        <v>0</v>
      </c>
      <c r="BG109" s="212">
        <f t="shared" si="6"/>
        <v>0</v>
      </c>
      <c r="BH109" s="212">
        <f t="shared" si="7"/>
        <v>0</v>
      </c>
      <c r="BI109" s="212">
        <f t="shared" si="8"/>
        <v>0</v>
      </c>
      <c r="BJ109" s="19" t="s">
        <v>23</v>
      </c>
      <c r="BK109" s="212">
        <f t="shared" si="9"/>
        <v>0</v>
      </c>
      <c r="BL109" s="19" t="s">
        <v>723</v>
      </c>
      <c r="BM109" s="19" t="s">
        <v>314</v>
      </c>
    </row>
    <row r="110" spans="2:65" s="1" customFormat="1" ht="22.5" customHeight="1" x14ac:dyDescent="0.3">
      <c r="B110" s="37"/>
      <c r="C110" s="201" t="s">
        <v>484</v>
      </c>
      <c r="D110" s="201" t="s">
        <v>410</v>
      </c>
      <c r="E110" s="202" t="s">
        <v>3731</v>
      </c>
      <c r="F110" s="203" t="s">
        <v>3732</v>
      </c>
      <c r="G110" s="204" t="s">
        <v>1363</v>
      </c>
      <c r="H110" s="205">
        <v>1</v>
      </c>
      <c r="I110" s="206"/>
      <c r="J110" s="207">
        <f t="shared" si="0"/>
        <v>0</v>
      </c>
      <c r="K110" s="203" t="s">
        <v>36</v>
      </c>
      <c r="L110" s="57"/>
      <c r="M110" s="208" t="s">
        <v>36</v>
      </c>
      <c r="N110" s="209" t="s">
        <v>50</v>
      </c>
      <c r="O110" s="38"/>
      <c r="P110" s="210">
        <f t="shared" si="1"/>
        <v>0</v>
      </c>
      <c r="Q110" s="210">
        <v>0</v>
      </c>
      <c r="R110" s="210">
        <f t="shared" si="2"/>
        <v>0</v>
      </c>
      <c r="S110" s="210">
        <v>0</v>
      </c>
      <c r="T110" s="211">
        <f t="shared" si="3"/>
        <v>0</v>
      </c>
      <c r="AR110" s="19" t="s">
        <v>723</v>
      </c>
      <c r="AT110" s="19" t="s">
        <v>410</v>
      </c>
      <c r="AU110" s="19" t="s">
        <v>87</v>
      </c>
      <c r="AY110" s="19" t="s">
        <v>406</v>
      </c>
      <c r="BE110" s="212">
        <f t="shared" si="4"/>
        <v>0</v>
      </c>
      <c r="BF110" s="212">
        <f t="shared" si="5"/>
        <v>0</v>
      </c>
      <c r="BG110" s="212">
        <f t="shared" si="6"/>
        <v>0</v>
      </c>
      <c r="BH110" s="212">
        <f t="shared" si="7"/>
        <v>0</v>
      </c>
      <c r="BI110" s="212">
        <f t="shared" si="8"/>
        <v>0</v>
      </c>
      <c r="BJ110" s="19" t="s">
        <v>23</v>
      </c>
      <c r="BK110" s="212">
        <f t="shared" si="9"/>
        <v>0</v>
      </c>
      <c r="BL110" s="19" t="s">
        <v>723</v>
      </c>
      <c r="BM110" s="19" t="s">
        <v>484</v>
      </c>
    </row>
    <row r="111" spans="2:65" s="1" customFormat="1" ht="22.5" customHeight="1" x14ac:dyDescent="0.3">
      <c r="B111" s="37"/>
      <c r="C111" s="201" t="s">
        <v>8</v>
      </c>
      <c r="D111" s="201" t="s">
        <v>410</v>
      </c>
      <c r="E111" s="202" t="s">
        <v>3743</v>
      </c>
      <c r="F111" s="203" t="s">
        <v>3744</v>
      </c>
      <c r="G111" s="204" t="s">
        <v>1363</v>
      </c>
      <c r="H111" s="205">
        <v>1</v>
      </c>
      <c r="I111" s="206"/>
      <c r="J111" s="207">
        <f t="shared" si="0"/>
        <v>0</v>
      </c>
      <c r="K111" s="203" t="s">
        <v>36</v>
      </c>
      <c r="L111" s="57"/>
      <c r="M111" s="208" t="s">
        <v>36</v>
      </c>
      <c r="N111" s="209" t="s">
        <v>50</v>
      </c>
      <c r="O111" s="38"/>
      <c r="P111" s="210">
        <f t="shared" si="1"/>
        <v>0</v>
      </c>
      <c r="Q111" s="210">
        <v>0</v>
      </c>
      <c r="R111" s="210">
        <f t="shared" si="2"/>
        <v>0</v>
      </c>
      <c r="S111" s="210">
        <v>0</v>
      </c>
      <c r="T111" s="211">
        <f t="shared" si="3"/>
        <v>0</v>
      </c>
      <c r="AR111" s="19" t="s">
        <v>723</v>
      </c>
      <c r="AT111" s="19" t="s">
        <v>410</v>
      </c>
      <c r="AU111" s="19" t="s">
        <v>87</v>
      </c>
      <c r="AY111" s="19" t="s">
        <v>406</v>
      </c>
      <c r="BE111" s="212">
        <f t="shared" si="4"/>
        <v>0</v>
      </c>
      <c r="BF111" s="212">
        <f t="shared" si="5"/>
        <v>0</v>
      </c>
      <c r="BG111" s="212">
        <f t="shared" si="6"/>
        <v>0</v>
      </c>
      <c r="BH111" s="212">
        <f t="shared" si="7"/>
        <v>0</v>
      </c>
      <c r="BI111" s="212">
        <f t="shared" si="8"/>
        <v>0</v>
      </c>
      <c r="BJ111" s="19" t="s">
        <v>23</v>
      </c>
      <c r="BK111" s="212">
        <f t="shared" si="9"/>
        <v>0</v>
      </c>
      <c r="BL111" s="19" t="s">
        <v>723</v>
      </c>
      <c r="BM111" s="19" t="s">
        <v>8</v>
      </c>
    </row>
    <row r="112" spans="2:65" s="1" customFormat="1" ht="22.5" customHeight="1" x14ac:dyDescent="0.3">
      <c r="B112" s="37"/>
      <c r="C112" s="201" t="s">
        <v>493</v>
      </c>
      <c r="D112" s="201" t="s">
        <v>410</v>
      </c>
      <c r="E112" s="202" t="s">
        <v>3745</v>
      </c>
      <c r="F112" s="203" t="s">
        <v>3746</v>
      </c>
      <c r="G112" s="204" t="s">
        <v>1363</v>
      </c>
      <c r="H112" s="205">
        <v>1</v>
      </c>
      <c r="I112" s="206"/>
      <c r="J112" s="207">
        <f t="shared" si="0"/>
        <v>0</v>
      </c>
      <c r="K112" s="203" t="s">
        <v>36</v>
      </c>
      <c r="L112" s="57"/>
      <c r="M112" s="208" t="s">
        <v>36</v>
      </c>
      <c r="N112" s="209" t="s">
        <v>50</v>
      </c>
      <c r="O112" s="38"/>
      <c r="P112" s="210">
        <f t="shared" si="1"/>
        <v>0</v>
      </c>
      <c r="Q112" s="210">
        <v>0</v>
      </c>
      <c r="R112" s="210">
        <f t="shared" si="2"/>
        <v>0</v>
      </c>
      <c r="S112" s="210">
        <v>0</v>
      </c>
      <c r="T112" s="211">
        <f t="shared" si="3"/>
        <v>0</v>
      </c>
      <c r="AR112" s="19" t="s">
        <v>723</v>
      </c>
      <c r="AT112" s="19" t="s">
        <v>410</v>
      </c>
      <c r="AU112" s="19" t="s">
        <v>87</v>
      </c>
      <c r="AY112" s="19" t="s">
        <v>406</v>
      </c>
      <c r="BE112" s="212">
        <f t="shared" si="4"/>
        <v>0</v>
      </c>
      <c r="BF112" s="212">
        <f t="shared" si="5"/>
        <v>0</v>
      </c>
      <c r="BG112" s="212">
        <f t="shared" si="6"/>
        <v>0</v>
      </c>
      <c r="BH112" s="212">
        <f t="shared" si="7"/>
        <v>0</v>
      </c>
      <c r="BI112" s="212">
        <f t="shared" si="8"/>
        <v>0</v>
      </c>
      <c r="BJ112" s="19" t="s">
        <v>23</v>
      </c>
      <c r="BK112" s="212">
        <f t="shared" si="9"/>
        <v>0</v>
      </c>
      <c r="BL112" s="19" t="s">
        <v>723</v>
      </c>
      <c r="BM112" s="19" t="s">
        <v>493</v>
      </c>
    </row>
    <row r="113" spans="2:65" s="1" customFormat="1" ht="22.5" customHeight="1" x14ac:dyDescent="0.3">
      <c r="B113" s="37"/>
      <c r="C113" s="201" t="s">
        <v>498</v>
      </c>
      <c r="D113" s="201" t="s">
        <v>410</v>
      </c>
      <c r="E113" s="202" t="s">
        <v>3747</v>
      </c>
      <c r="F113" s="203" t="s">
        <v>3748</v>
      </c>
      <c r="G113" s="204" t="s">
        <v>1363</v>
      </c>
      <c r="H113" s="205">
        <v>1</v>
      </c>
      <c r="I113" s="206"/>
      <c r="J113" s="207">
        <f t="shared" si="0"/>
        <v>0</v>
      </c>
      <c r="K113" s="203" t="s">
        <v>36</v>
      </c>
      <c r="L113" s="57"/>
      <c r="M113" s="208" t="s">
        <v>36</v>
      </c>
      <c r="N113" s="209" t="s">
        <v>50</v>
      </c>
      <c r="O113" s="38"/>
      <c r="P113" s="210">
        <f t="shared" si="1"/>
        <v>0</v>
      </c>
      <c r="Q113" s="210">
        <v>0</v>
      </c>
      <c r="R113" s="210">
        <f t="shared" si="2"/>
        <v>0</v>
      </c>
      <c r="S113" s="210">
        <v>0</v>
      </c>
      <c r="T113" s="211">
        <f t="shared" si="3"/>
        <v>0</v>
      </c>
      <c r="AR113" s="19" t="s">
        <v>723</v>
      </c>
      <c r="AT113" s="19" t="s">
        <v>410</v>
      </c>
      <c r="AU113" s="19" t="s">
        <v>87</v>
      </c>
      <c r="AY113" s="19" t="s">
        <v>406</v>
      </c>
      <c r="BE113" s="212">
        <f t="shared" si="4"/>
        <v>0</v>
      </c>
      <c r="BF113" s="212">
        <f t="shared" si="5"/>
        <v>0</v>
      </c>
      <c r="BG113" s="212">
        <f t="shared" si="6"/>
        <v>0</v>
      </c>
      <c r="BH113" s="212">
        <f t="shared" si="7"/>
        <v>0</v>
      </c>
      <c r="BI113" s="212">
        <f t="shared" si="8"/>
        <v>0</v>
      </c>
      <c r="BJ113" s="19" t="s">
        <v>23</v>
      </c>
      <c r="BK113" s="212">
        <f t="shared" si="9"/>
        <v>0</v>
      </c>
      <c r="BL113" s="19" t="s">
        <v>723</v>
      </c>
      <c r="BM113" s="19" t="s">
        <v>498</v>
      </c>
    </row>
    <row r="114" spans="2:65" s="1" customFormat="1" ht="22.5" customHeight="1" x14ac:dyDescent="0.3">
      <c r="B114" s="37"/>
      <c r="C114" s="201" t="s">
        <v>503</v>
      </c>
      <c r="D114" s="201" t="s">
        <v>410</v>
      </c>
      <c r="E114" s="202" t="s">
        <v>3749</v>
      </c>
      <c r="F114" s="203" t="s">
        <v>3750</v>
      </c>
      <c r="G114" s="204" t="s">
        <v>1363</v>
      </c>
      <c r="H114" s="205">
        <v>1</v>
      </c>
      <c r="I114" s="206"/>
      <c r="J114" s="207">
        <f t="shared" si="0"/>
        <v>0</v>
      </c>
      <c r="K114" s="203" t="s">
        <v>36</v>
      </c>
      <c r="L114" s="57"/>
      <c r="M114" s="208" t="s">
        <v>36</v>
      </c>
      <c r="N114" s="209" t="s">
        <v>50</v>
      </c>
      <c r="O114" s="38"/>
      <c r="P114" s="210">
        <f t="shared" si="1"/>
        <v>0</v>
      </c>
      <c r="Q114" s="210">
        <v>0</v>
      </c>
      <c r="R114" s="210">
        <f t="shared" si="2"/>
        <v>0</v>
      </c>
      <c r="S114" s="210">
        <v>0</v>
      </c>
      <c r="T114" s="211">
        <f t="shared" si="3"/>
        <v>0</v>
      </c>
      <c r="AR114" s="19" t="s">
        <v>723</v>
      </c>
      <c r="AT114" s="19" t="s">
        <v>410</v>
      </c>
      <c r="AU114" s="19" t="s">
        <v>87</v>
      </c>
      <c r="AY114" s="19" t="s">
        <v>406</v>
      </c>
      <c r="BE114" s="212">
        <f t="shared" si="4"/>
        <v>0</v>
      </c>
      <c r="BF114" s="212">
        <f t="shared" si="5"/>
        <v>0</v>
      </c>
      <c r="BG114" s="212">
        <f t="shared" si="6"/>
        <v>0</v>
      </c>
      <c r="BH114" s="212">
        <f t="shared" si="7"/>
        <v>0</v>
      </c>
      <c r="BI114" s="212">
        <f t="shared" si="8"/>
        <v>0</v>
      </c>
      <c r="BJ114" s="19" t="s">
        <v>23</v>
      </c>
      <c r="BK114" s="212">
        <f t="shared" si="9"/>
        <v>0</v>
      </c>
      <c r="BL114" s="19" t="s">
        <v>723</v>
      </c>
      <c r="BM114" s="19" t="s">
        <v>503</v>
      </c>
    </row>
    <row r="115" spans="2:65" s="1" customFormat="1" ht="22.5" customHeight="1" x14ac:dyDescent="0.3">
      <c r="B115" s="37"/>
      <c r="C115" s="201" t="s">
        <v>508</v>
      </c>
      <c r="D115" s="201" t="s">
        <v>410</v>
      </c>
      <c r="E115" s="202" t="s">
        <v>6992</v>
      </c>
      <c r="F115" s="203" t="s">
        <v>3752</v>
      </c>
      <c r="G115" s="204" t="s">
        <v>1363</v>
      </c>
      <c r="H115" s="205">
        <v>1</v>
      </c>
      <c r="I115" s="206"/>
      <c r="J115" s="207">
        <f t="shared" si="0"/>
        <v>0</v>
      </c>
      <c r="K115" s="203" t="s">
        <v>36</v>
      </c>
      <c r="L115" s="57"/>
      <c r="M115" s="208" t="s">
        <v>36</v>
      </c>
      <c r="N115" s="209" t="s">
        <v>50</v>
      </c>
      <c r="O115" s="38"/>
      <c r="P115" s="210">
        <f t="shared" si="1"/>
        <v>0</v>
      </c>
      <c r="Q115" s="210">
        <v>0</v>
      </c>
      <c r="R115" s="210">
        <f t="shared" si="2"/>
        <v>0</v>
      </c>
      <c r="S115" s="210">
        <v>0</v>
      </c>
      <c r="T115" s="211">
        <f t="shared" si="3"/>
        <v>0</v>
      </c>
      <c r="AR115" s="19" t="s">
        <v>723</v>
      </c>
      <c r="AT115" s="19" t="s">
        <v>410</v>
      </c>
      <c r="AU115" s="19" t="s">
        <v>87</v>
      </c>
      <c r="AY115" s="19" t="s">
        <v>406</v>
      </c>
      <c r="BE115" s="212">
        <f t="shared" si="4"/>
        <v>0</v>
      </c>
      <c r="BF115" s="212">
        <f t="shared" si="5"/>
        <v>0</v>
      </c>
      <c r="BG115" s="212">
        <f t="shared" si="6"/>
        <v>0</v>
      </c>
      <c r="BH115" s="212">
        <f t="shared" si="7"/>
        <v>0</v>
      </c>
      <c r="BI115" s="212">
        <f t="shared" si="8"/>
        <v>0</v>
      </c>
      <c r="BJ115" s="19" t="s">
        <v>23</v>
      </c>
      <c r="BK115" s="212">
        <f t="shared" si="9"/>
        <v>0</v>
      </c>
      <c r="BL115" s="19" t="s">
        <v>723</v>
      </c>
      <c r="BM115" s="19" t="s">
        <v>508</v>
      </c>
    </row>
    <row r="116" spans="2:65" s="1" customFormat="1" ht="22.5" customHeight="1" x14ac:dyDescent="0.3">
      <c r="B116" s="37"/>
      <c r="C116" s="201" t="s">
        <v>512</v>
      </c>
      <c r="D116" s="201" t="s">
        <v>410</v>
      </c>
      <c r="E116" s="202" t="s">
        <v>6993</v>
      </c>
      <c r="F116" s="203" t="s">
        <v>3754</v>
      </c>
      <c r="G116" s="204" t="s">
        <v>1363</v>
      </c>
      <c r="H116" s="205">
        <v>1</v>
      </c>
      <c r="I116" s="206"/>
      <c r="J116" s="207">
        <f t="shared" si="0"/>
        <v>0</v>
      </c>
      <c r="K116" s="203" t="s">
        <v>36</v>
      </c>
      <c r="L116" s="57"/>
      <c r="M116" s="208" t="s">
        <v>36</v>
      </c>
      <c r="N116" s="209" t="s">
        <v>50</v>
      </c>
      <c r="O116" s="38"/>
      <c r="P116" s="210">
        <f t="shared" si="1"/>
        <v>0</v>
      </c>
      <c r="Q116" s="210">
        <v>0</v>
      </c>
      <c r="R116" s="210">
        <f t="shared" si="2"/>
        <v>0</v>
      </c>
      <c r="S116" s="210">
        <v>0</v>
      </c>
      <c r="T116" s="211">
        <f t="shared" si="3"/>
        <v>0</v>
      </c>
      <c r="AR116" s="19" t="s">
        <v>723</v>
      </c>
      <c r="AT116" s="19" t="s">
        <v>410</v>
      </c>
      <c r="AU116" s="19" t="s">
        <v>87</v>
      </c>
      <c r="AY116" s="19" t="s">
        <v>406</v>
      </c>
      <c r="BE116" s="212">
        <f t="shared" si="4"/>
        <v>0</v>
      </c>
      <c r="BF116" s="212">
        <f t="shared" si="5"/>
        <v>0</v>
      </c>
      <c r="BG116" s="212">
        <f t="shared" si="6"/>
        <v>0</v>
      </c>
      <c r="BH116" s="212">
        <f t="shared" si="7"/>
        <v>0</v>
      </c>
      <c r="BI116" s="212">
        <f t="shared" si="8"/>
        <v>0</v>
      </c>
      <c r="BJ116" s="19" t="s">
        <v>23</v>
      </c>
      <c r="BK116" s="212">
        <f t="shared" si="9"/>
        <v>0</v>
      </c>
      <c r="BL116" s="19" t="s">
        <v>723</v>
      </c>
      <c r="BM116" s="19" t="s">
        <v>512</v>
      </c>
    </row>
    <row r="117" spans="2:65" s="1" customFormat="1" ht="22.5" customHeight="1" x14ac:dyDescent="0.3">
      <c r="B117" s="37"/>
      <c r="C117" s="201" t="s">
        <v>7</v>
      </c>
      <c r="D117" s="201" t="s">
        <v>410</v>
      </c>
      <c r="E117" s="202" t="s">
        <v>6994</v>
      </c>
      <c r="F117" s="203" t="s">
        <v>3756</v>
      </c>
      <c r="G117" s="204" t="s">
        <v>1363</v>
      </c>
      <c r="H117" s="205">
        <v>1</v>
      </c>
      <c r="I117" s="206"/>
      <c r="J117" s="207">
        <f t="shared" si="0"/>
        <v>0</v>
      </c>
      <c r="K117" s="203" t="s">
        <v>36</v>
      </c>
      <c r="L117" s="57"/>
      <c r="M117" s="208" t="s">
        <v>36</v>
      </c>
      <c r="N117" s="209" t="s">
        <v>50</v>
      </c>
      <c r="O117" s="38"/>
      <c r="P117" s="210">
        <f t="shared" si="1"/>
        <v>0</v>
      </c>
      <c r="Q117" s="210">
        <v>0</v>
      </c>
      <c r="R117" s="210">
        <f t="shared" si="2"/>
        <v>0</v>
      </c>
      <c r="S117" s="210">
        <v>0</v>
      </c>
      <c r="T117" s="211">
        <f t="shared" si="3"/>
        <v>0</v>
      </c>
      <c r="AR117" s="19" t="s">
        <v>723</v>
      </c>
      <c r="AT117" s="19" t="s">
        <v>410</v>
      </c>
      <c r="AU117" s="19" t="s">
        <v>87</v>
      </c>
      <c r="AY117" s="19" t="s">
        <v>406</v>
      </c>
      <c r="BE117" s="212">
        <f t="shared" si="4"/>
        <v>0</v>
      </c>
      <c r="BF117" s="212">
        <f t="shared" si="5"/>
        <v>0</v>
      </c>
      <c r="BG117" s="212">
        <f t="shared" si="6"/>
        <v>0</v>
      </c>
      <c r="BH117" s="212">
        <f t="shared" si="7"/>
        <v>0</v>
      </c>
      <c r="BI117" s="212">
        <f t="shared" si="8"/>
        <v>0</v>
      </c>
      <c r="BJ117" s="19" t="s">
        <v>23</v>
      </c>
      <c r="BK117" s="212">
        <f t="shared" si="9"/>
        <v>0</v>
      </c>
      <c r="BL117" s="19" t="s">
        <v>723</v>
      </c>
      <c r="BM117" s="19" t="s">
        <v>7</v>
      </c>
    </row>
    <row r="118" spans="2:65" s="1" customFormat="1" ht="22.5" customHeight="1" x14ac:dyDescent="0.3">
      <c r="B118" s="37"/>
      <c r="C118" s="201" t="s">
        <v>520</v>
      </c>
      <c r="D118" s="201" t="s">
        <v>410</v>
      </c>
      <c r="E118" s="202" t="s">
        <v>3757</v>
      </c>
      <c r="F118" s="203" t="s">
        <v>3758</v>
      </c>
      <c r="G118" s="204" t="s">
        <v>1363</v>
      </c>
      <c r="H118" s="205">
        <v>1</v>
      </c>
      <c r="I118" s="206"/>
      <c r="J118" s="207">
        <f t="shared" si="0"/>
        <v>0</v>
      </c>
      <c r="K118" s="203" t="s">
        <v>36</v>
      </c>
      <c r="L118" s="57"/>
      <c r="M118" s="208" t="s">
        <v>36</v>
      </c>
      <c r="N118" s="209" t="s">
        <v>50</v>
      </c>
      <c r="O118" s="38"/>
      <c r="P118" s="210">
        <f t="shared" si="1"/>
        <v>0</v>
      </c>
      <c r="Q118" s="210">
        <v>0</v>
      </c>
      <c r="R118" s="210">
        <f t="shared" si="2"/>
        <v>0</v>
      </c>
      <c r="S118" s="210">
        <v>0</v>
      </c>
      <c r="T118" s="211">
        <f t="shared" si="3"/>
        <v>0</v>
      </c>
      <c r="AR118" s="19" t="s">
        <v>723</v>
      </c>
      <c r="AT118" s="19" t="s">
        <v>410</v>
      </c>
      <c r="AU118" s="19" t="s">
        <v>87</v>
      </c>
      <c r="AY118" s="19" t="s">
        <v>406</v>
      </c>
      <c r="BE118" s="212">
        <f t="shared" si="4"/>
        <v>0</v>
      </c>
      <c r="BF118" s="212">
        <f t="shared" si="5"/>
        <v>0</v>
      </c>
      <c r="BG118" s="212">
        <f t="shared" si="6"/>
        <v>0</v>
      </c>
      <c r="BH118" s="212">
        <f t="shared" si="7"/>
        <v>0</v>
      </c>
      <c r="BI118" s="212">
        <f t="shared" si="8"/>
        <v>0</v>
      </c>
      <c r="BJ118" s="19" t="s">
        <v>23</v>
      </c>
      <c r="BK118" s="212">
        <f t="shared" si="9"/>
        <v>0</v>
      </c>
      <c r="BL118" s="19" t="s">
        <v>723</v>
      </c>
      <c r="BM118" s="19" t="s">
        <v>520</v>
      </c>
    </row>
    <row r="119" spans="2:65" s="1" customFormat="1" ht="22.5" customHeight="1" x14ac:dyDescent="0.3">
      <c r="B119" s="37"/>
      <c r="C119" s="201" t="s">
        <v>525</v>
      </c>
      <c r="D119" s="201" t="s">
        <v>410</v>
      </c>
      <c r="E119" s="202" t="s">
        <v>3759</v>
      </c>
      <c r="F119" s="203" t="s">
        <v>3760</v>
      </c>
      <c r="G119" s="204" t="s">
        <v>1363</v>
      </c>
      <c r="H119" s="205">
        <v>1</v>
      </c>
      <c r="I119" s="206"/>
      <c r="J119" s="207">
        <f t="shared" si="0"/>
        <v>0</v>
      </c>
      <c r="K119" s="203" t="s">
        <v>36</v>
      </c>
      <c r="L119" s="57"/>
      <c r="M119" s="208" t="s">
        <v>36</v>
      </c>
      <c r="N119" s="209" t="s">
        <v>50</v>
      </c>
      <c r="O119" s="38"/>
      <c r="P119" s="210">
        <f t="shared" si="1"/>
        <v>0</v>
      </c>
      <c r="Q119" s="210">
        <v>0</v>
      </c>
      <c r="R119" s="210">
        <f t="shared" si="2"/>
        <v>0</v>
      </c>
      <c r="S119" s="210">
        <v>0</v>
      </c>
      <c r="T119" s="211">
        <f t="shared" si="3"/>
        <v>0</v>
      </c>
      <c r="AR119" s="19" t="s">
        <v>723</v>
      </c>
      <c r="AT119" s="19" t="s">
        <v>410</v>
      </c>
      <c r="AU119" s="19" t="s">
        <v>87</v>
      </c>
      <c r="AY119" s="19" t="s">
        <v>406</v>
      </c>
      <c r="BE119" s="212">
        <f t="shared" si="4"/>
        <v>0</v>
      </c>
      <c r="BF119" s="212">
        <f t="shared" si="5"/>
        <v>0</v>
      </c>
      <c r="BG119" s="212">
        <f t="shared" si="6"/>
        <v>0</v>
      </c>
      <c r="BH119" s="212">
        <f t="shared" si="7"/>
        <v>0</v>
      </c>
      <c r="BI119" s="212">
        <f t="shared" si="8"/>
        <v>0</v>
      </c>
      <c r="BJ119" s="19" t="s">
        <v>23</v>
      </c>
      <c r="BK119" s="212">
        <f t="shared" si="9"/>
        <v>0</v>
      </c>
      <c r="BL119" s="19" t="s">
        <v>723</v>
      </c>
      <c r="BM119" s="19" t="s">
        <v>525</v>
      </c>
    </row>
    <row r="120" spans="2:65" s="1" customFormat="1" ht="22.5" customHeight="1" x14ac:dyDescent="0.3">
      <c r="B120" s="37"/>
      <c r="C120" s="201" t="s">
        <v>527</v>
      </c>
      <c r="D120" s="201" t="s">
        <v>410</v>
      </c>
      <c r="E120" s="202" t="s">
        <v>3761</v>
      </c>
      <c r="F120" s="203" t="s">
        <v>3762</v>
      </c>
      <c r="G120" s="204" t="s">
        <v>1363</v>
      </c>
      <c r="H120" s="205">
        <v>1</v>
      </c>
      <c r="I120" s="206"/>
      <c r="J120" s="207">
        <f t="shared" si="0"/>
        <v>0</v>
      </c>
      <c r="K120" s="203" t="s">
        <v>36</v>
      </c>
      <c r="L120" s="57"/>
      <c r="M120" s="208" t="s">
        <v>36</v>
      </c>
      <c r="N120" s="209" t="s">
        <v>50</v>
      </c>
      <c r="O120" s="38"/>
      <c r="P120" s="210">
        <f t="shared" si="1"/>
        <v>0</v>
      </c>
      <c r="Q120" s="210">
        <v>0</v>
      </c>
      <c r="R120" s="210">
        <f t="shared" si="2"/>
        <v>0</v>
      </c>
      <c r="S120" s="210">
        <v>0</v>
      </c>
      <c r="T120" s="211">
        <f t="shared" si="3"/>
        <v>0</v>
      </c>
      <c r="AR120" s="19" t="s">
        <v>723</v>
      </c>
      <c r="AT120" s="19" t="s">
        <v>410</v>
      </c>
      <c r="AU120" s="19" t="s">
        <v>87</v>
      </c>
      <c r="AY120" s="19" t="s">
        <v>406</v>
      </c>
      <c r="BE120" s="212">
        <f t="shared" si="4"/>
        <v>0</v>
      </c>
      <c r="BF120" s="212">
        <f t="shared" si="5"/>
        <v>0</v>
      </c>
      <c r="BG120" s="212">
        <f t="shared" si="6"/>
        <v>0</v>
      </c>
      <c r="BH120" s="212">
        <f t="shared" si="7"/>
        <v>0</v>
      </c>
      <c r="BI120" s="212">
        <f t="shared" si="8"/>
        <v>0</v>
      </c>
      <c r="BJ120" s="19" t="s">
        <v>23</v>
      </c>
      <c r="BK120" s="212">
        <f t="shared" si="9"/>
        <v>0</v>
      </c>
      <c r="BL120" s="19" t="s">
        <v>723</v>
      </c>
      <c r="BM120" s="19" t="s">
        <v>527</v>
      </c>
    </row>
    <row r="121" spans="2:65" s="1" customFormat="1" ht="22.5" customHeight="1" x14ac:dyDescent="0.3">
      <c r="B121" s="37"/>
      <c r="C121" s="201" t="s">
        <v>532</v>
      </c>
      <c r="D121" s="201" t="s">
        <v>410</v>
      </c>
      <c r="E121" s="202" t="s">
        <v>3763</v>
      </c>
      <c r="F121" s="203" t="s">
        <v>3764</v>
      </c>
      <c r="G121" s="204" t="s">
        <v>1363</v>
      </c>
      <c r="H121" s="205">
        <v>1</v>
      </c>
      <c r="I121" s="206"/>
      <c r="J121" s="207">
        <f t="shared" si="0"/>
        <v>0</v>
      </c>
      <c r="K121" s="203" t="s">
        <v>36</v>
      </c>
      <c r="L121" s="57"/>
      <c r="M121" s="208" t="s">
        <v>36</v>
      </c>
      <c r="N121" s="209" t="s">
        <v>50</v>
      </c>
      <c r="O121" s="38"/>
      <c r="P121" s="210">
        <f t="shared" si="1"/>
        <v>0</v>
      </c>
      <c r="Q121" s="210">
        <v>0</v>
      </c>
      <c r="R121" s="210">
        <f t="shared" si="2"/>
        <v>0</v>
      </c>
      <c r="S121" s="210">
        <v>0</v>
      </c>
      <c r="T121" s="211">
        <f t="shared" si="3"/>
        <v>0</v>
      </c>
      <c r="AR121" s="19" t="s">
        <v>723</v>
      </c>
      <c r="AT121" s="19" t="s">
        <v>410</v>
      </c>
      <c r="AU121" s="19" t="s">
        <v>87</v>
      </c>
      <c r="AY121" s="19" t="s">
        <v>406</v>
      </c>
      <c r="BE121" s="212">
        <f t="shared" si="4"/>
        <v>0</v>
      </c>
      <c r="BF121" s="212">
        <f t="shared" si="5"/>
        <v>0</v>
      </c>
      <c r="BG121" s="212">
        <f t="shared" si="6"/>
        <v>0</v>
      </c>
      <c r="BH121" s="212">
        <f t="shared" si="7"/>
        <v>0</v>
      </c>
      <c r="BI121" s="212">
        <f t="shared" si="8"/>
        <v>0</v>
      </c>
      <c r="BJ121" s="19" t="s">
        <v>23</v>
      </c>
      <c r="BK121" s="212">
        <f t="shared" si="9"/>
        <v>0</v>
      </c>
      <c r="BL121" s="19" t="s">
        <v>723</v>
      </c>
      <c r="BM121" s="19" t="s">
        <v>532</v>
      </c>
    </row>
    <row r="122" spans="2:65" s="1" customFormat="1" ht="22.5" customHeight="1" x14ac:dyDescent="0.3">
      <c r="B122" s="37"/>
      <c r="C122" s="201" t="s">
        <v>539</v>
      </c>
      <c r="D122" s="201" t="s">
        <v>410</v>
      </c>
      <c r="E122" s="202" t="s">
        <v>4988</v>
      </c>
      <c r="F122" s="203" t="s">
        <v>4989</v>
      </c>
      <c r="G122" s="204" t="s">
        <v>1363</v>
      </c>
      <c r="H122" s="205">
        <v>1</v>
      </c>
      <c r="I122" s="206"/>
      <c r="J122" s="207">
        <f t="shared" si="0"/>
        <v>0</v>
      </c>
      <c r="K122" s="203" t="s">
        <v>36</v>
      </c>
      <c r="L122" s="57"/>
      <c r="M122" s="208" t="s">
        <v>36</v>
      </c>
      <c r="N122" s="209" t="s">
        <v>50</v>
      </c>
      <c r="O122" s="38"/>
      <c r="P122" s="210">
        <f t="shared" si="1"/>
        <v>0</v>
      </c>
      <c r="Q122" s="210">
        <v>0</v>
      </c>
      <c r="R122" s="210">
        <f t="shared" si="2"/>
        <v>0</v>
      </c>
      <c r="S122" s="210">
        <v>0</v>
      </c>
      <c r="T122" s="211">
        <f t="shared" si="3"/>
        <v>0</v>
      </c>
      <c r="AR122" s="19" t="s">
        <v>723</v>
      </c>
      <c r="AT122" s="19" t="s">
        <v>410</v>
      </c>
      <c r="AU122" s="19" t="s">
        <v>87</v>
      </c>
      <c r="AY122" s="19" t="s">
        <v>406</v>
      </c>
      <c r="BE122" s="212">
        <f t="shared" si="4"/>
        <v>0</v>
      </c>
      <c r="BF122" s="212">
        <f t="shared" si="5"/>
        <v>0</v>
      </c>
      <c r="BG122" s="212">
        <f t="shared" si="6"/>
        <v>0</v>
      </c>
      <c r="BH122" s="212">
        <f t="shared" si="7"/>
        <v>0</v>
      </c>
      <c r="BI122" s="212">
        <f t="shared" si="8"/>
        <v>0</v>
      </c>
      <c r="BJ122" s="19" t="s">
        <v>23</v>
      </c>
      <c r="BK122" s="212">
        <f t="shared" si="9"/>
        <v>0</v>
      </c>
      <c r="BL122" s="19" t="s">
        <v>723</v>
      </c>
      <c r="BM122" s="19" t="s">
        <v>539</v>
      </c>
    </row>
    <row r="123" spans="2:65" s="1" customFormat="1" ht="22.5" customHeight="1" x14ac:dyDescent="0.3">
      <c r="B123" s="37"/>
      <c r="C123" s="201" t="s">
        <v>543</v>
      </c>
      <c r="D123" s="201" t="s">
        <v>410</v>
      </c>
      <c r="E123" s="202" t="s">
        <v>3763</v>
      </c>
      <c r="F123" s="203" t="s">
        <v>3764</v>
      </c>
      <c r="G123" s="204" t="s">
        <v>1363</v>
      </c>
      <c r="H123" s="205">
        <v>1</v>
      </c>
      <c r="I123" s="206"/>
      <c r="J123" s="207">
        <f t="shared" si="0"/>
        <v>0</v>
      </c>
      <c r="K123" s="203" t="s">
        <v>36</v>
      </c>
      <c r="L123" s="57"/>
      <c r="M123" s="208" t="s">
        <v>36</v>
      </c>
      <c r="N123" s="209" t="s">
        <v>50</v>
      </c>
      <c r="O123" s="38"/>
      <c r="P123" s="210">
        <f t="shared" si="1"/>
        <v>0</v>
      </c>
      <c r="Q123" s="210">
        <v>0</v>
      </c>
      <c r="R123" s="210">
        <f t="shared" si="2"/>
        <v>0</v>
      </c>
      <c r="S123" s="210">
        <v>0</v>
      </c>
      <c r="T123" s="211">
        <f t="shared" si="3"/>
        <v>0</v>
      </c>
      <c r="AR123" s="19" t="s">
        <v>723</v>
      </c>
      <c r="AT123" s="19" t="s">
        <v>410</v>
      </c>
      <c r="AU123" s="19" t="s">
        <v>87</v>
      </c>
      <c r="AY123" s="19" t="s">
        <v>406</v>
      </c>
      <c r="BE123" s="212">
        <f t="shared" si="4"/>
        <v>0</v>
      </c>
      <c r="BF123" s="212">
        <f t="shared" si="5"/>
        <v>0</v>
      </c>
      <c r="BG123" s="212">
        <f t="shared" si="6"/>
        <v>0</v>
      </c>
      <c r="BH123" s="212">
        <f t="shared" si="7"/>
        <v>0</v>
      </c>
      <c r="BI123" s="212">
        <f t="shared" si="8"/>
        <v>0</v>
      </c>
      <c r="BJ123" s="19" t="s">
        <v>23</v>
      </c>
      <c r="BK123" s="212">
        <f t="shared" si="9"/>
        <v>0</v>
      </c>
      <c r="BL123" s="19" t="s">
        <v>723</v>
      </c>
      <c r="BM123" s="19" t="s">
        <v>543</v>
      </c>
    </row>
    <row r="124" spans="2:65" s="1" customFormat="1" ht="22.5" customHeight="1" x14ac:dyDescent="0.3">
      <c r="B124" s="37"/>
      <c r="C124" s="201" t="s">
        <v>546</v>
      </c>
      <c r="D124" s="201" t="s">
        <v>410</v>
      </c>
      <c r="E124" s="202" t="s">
        <v>3725</v>
      </c>
      <c r="F124" s="203" t="s">
        <v>3726</v>
      </c>
      <c r="G124" s="204" t="s">
        <v>1363</v>
      </c>
      <c r="H124" s="205">
        <v>2</v>
      </c>
      <c r="I124" s="206"/>
      <c r="J124" s="207">
        <f t="shared" si="0"/>
        <v>0</v>
      </c>
      <c r="K124" s="203" t="s">
        <v>36</v>
      </c>
      <c r="L124" s="57"/>
      <c r="M124" s="208" t="s">
        <v>36</v>
      </c>
      <c r="N124" s="209" t="s">
        <v>50</v>
      </c>
      <c r="O124" s="38"/>
      <c r="P124" s="210">
        <f t="shared" si="1"/>
        <v>0</v>
      </c>
      <c r="Q124" s="210">
        <v>0</v>
      </c>
      <c r="R124" s="210">
        <f t="shared" si="2"/>
        <v>0</v>
      </c>
      <c r="S124" s="210">
        <v>0</v>
      </c>
      <c r="T124" s="211">
        <f t="shared" si="3"/>
        <v>0</v>
      </c>
      <c r="AR124" s="19" t="s">
        <v>723</v>
      </c>
      <c r="AT124" s="19" t="s">
        <v>410</v>
      </c>
      <c r="AU124" s="19" t="s">
        <v>87</v>
      </c>
      <c r="AY124" s="19" t="s">
        <v>406</v>
      </c>
      <c r="BE124" s="212">
        <f t="shared" si="4"/>
        <v>0</v>
      </c>
      <c r="BF124" s="212">
        <f t="shared" si="5"/>
        <v>0</v>
      </c>
      <c r="BG124" s="212">
        <f t="shared" si="6"/>
        <v>0</v>
      </c>
      <c r="BH124" s="212">
        <f t="shared" si="7"/>
        <v>0</v>
      </c>
      <c r="BI124" s="212">
        <f t="shared" si="8"/>
        <v>0</v>
      </c>
      <c r="BJ124" s="19" t="s">
        <v>23</v>
      </c>
      <c r="BK124" s="212">
        <f t="shared" si="9"/>
        <v>0</v>
      </c>
      <c r="BL124" s="19" t="s">
        <v>723</v>
      </c>
      <c r="BM124" s="19" t="s">
        <v>546</v>
      </c>
    </row>
    <row r="125" spans="2:65" s="1" customFormat="1" ht="22.5" customHeight="1" x14ac:dyDescent="0.3">
      <c r="B125" s="37"/>
      <c r="C125" s="201" t="s">
        <v>550</v>
      </c>
      <c r="D125" s="201" t="s">
        <v>410</v>
      </c>
      <c r="E125" s="202" t="s">
        <v>3765</v>
      </c>
      <c r="F125" s="203" t="s">
        <v>3766</v>
      </c>
      <c r="G125" s="204" t="s">
        <v>1363</v>
      </c>
      <c r="H125" s="205">
        <v>1</v>
      </c>
      <c r="I125" s="206"/>
      <c r="J125" s="207">
        <f t="shared" si="0"/>
        <v>0</v>
      </c>
      <c r="K125" s="203" t="s">
        <v>36</v>
      </c>
      <c r="L125" s="57"/>
      <c r="M125" s="208" t="s">
        <v>36</v>
      </c>
      <c r="N125" s="209" t="s">
        <v>50</v>
      </c>
      <c r="O125" s="38"/>
      <c r="P125" s="210">
        <f t="shared" si="1"/>
        <v>0</v>
      </c>
      <c r="Q125" s="210">
        <v>0</v>
      </c>
      <c r="R125" s="210">
        <f t="shared" si="2"/>
        <v>0</v>
      </c>
      <c r="S125" s="210">
        <v>0</v>
      </c>
      <c r="T125" s="211">
        <f t="shared" si="3"/>
        <v>0</v>
      </c>
      <c r="AR125" s="19" t="s">
        <v>723</v>
      </c>
      <c r="AT125" s="19" t="s">
        <v>410</v>
      </c>
      <c r="AU125" s="19" t="s">
        <v>87</v>
      </c>
      <c r="AY125" s="19" t="s">
        <v>406</v>
      </c>
      <c r="BE125" s="212">
        <f t="shared" si="4"/>
        <v>0</v>
      </c>
      <c r="BF125" s="212">
        <f t="shared" si="5"/>
        <v>0</v>
      </c>
      <c r="BG125" s="212">
        <f t="shared" si="6"/>
        <v>0</v>
      </c>
      <c r="BH125" s="212">
        <f t="shared" si="7"/>
        <v>0</v>
      </c>
      <c r="BI125" s="212">
        <f t="shared" si="8"/>
        <v>0</v>
      </c>
      <c r="BJ125" s="19" t="s">
        <v>23</v>
      </c>
      <c r="BK125" s="212">
        <f t="shared" si="9"/>
        <v>0</v>
      </c>
      <c r="BL125" s="19" t="s">
        <v>723</v>
      </c>
      <c r="BM125" s="19" t="s">
        <v>550</v>
      </c>
    </row>
    <row r="126" spans="2:65" s="1" customFormat="1" ht="22.5" customHeight="1" x14ac:dyDescent="0.3">
      <c r="B126" s="37"/>
      <c r="C126" s="201" t="s">
        <v>299</v>
      </c>
      <c r="D126" s="201" t="s">
        <v>410</v>
      </c>
      <c r="E126" s="202" t="s">
        <v>3767</v>
      </c>
      <c r="F126" s="203" t="s">
        <v>3768</v>
      </c>
      <c r="G126" s="204" t="s">
        <v>1363</v>
      </c>
      <c r="H126" s="205">
        <v>1</v>
      </c>
      <c r="I126" s="206"/>
      <c r="J126" s="207">
        <f t="shared" si="0"/>
        <v>0</v>
      </c>
      <c r="K126" s="203" t="s">
        <v>36</v>
      </c>
      <c r="L126" s="57"/>
      <c r="M126" s="208" t="s">
        <v>36</v>
      </c>
      <c r="N126" s="209" t="s">
        <v>50</v>
      </c>
      <c r="O126" s="38"/>
      <c r="P126" s="210">
        <f t="shared" si="1"/>
        <v>0</v>
      </c>
      <c r="Q126" s="210">
        <v>0</v>
      </c>
      <c r="R126" s="210">
        <f t="shared" si="2"/>
        <v>0</v>
      </c>
      <c r="S126" s="210">
        <v>0</v>
      </c>
      <c r="T126" s="211">
        <f t="shared" si="3"/>
        <v>0</v>
      </c>
      <c r="AR126" s="19" t="s">
        <v>723</v>
      </c>
      <c r="AT126" s="19" t="s">
        <v>410</v>
      </c>
      <c r="AU126" s="19" t="s">
        <v>87</v>
      </c>
      <c r="AY126" s="19" t="s">
        <v>406</v>
      </c>
      <c r="BE126" s="212">
        <f t="shared" si="4"/>
        <v>0</v>
      </c>
      <c r="BF126" s="212">
        <f t="shared" si="5"/>
        <v>0</v>
      </c>
      <c r="BG126" s="212">
        <f t="shared" si="6"/>
        <v>0</v>
      </c>
      <c r="BH126" s="212">
        <f t="shared" si="7"/>
        <v>0</v>
      </c>
      <c r="BI126" s="212">
        <f t="shared" si="8"/>
        <v>0</v>
      </c>
      <c r="BJ126" s="19" t="s">
        <v>23</v>
      </c>
      <c r="BK126" s="212">
        <f t="shared" si="9"/>
        <v>0</v>
      </c>
      <c r="BL126" s="19" t="s">
        <v>723</v>
      </c>
      <c r="BM126" s="19" t="s">
        <v>299</v>
      </c>
    </row>
    <row r="127" spans="2:65" s="1" customFormat="1" ht="22.5" customHeight="1" x14ac:dyDescent="0.3">
      <c r="B127" s="37"/>
      <c r="C127" s="201" t="s">
        <v>559</v>
      </c>
      <c r="D127" s="201" t="s">
        <v>410</v>
      </c>
      <c r="E127" s="202" t="s">
        <v>3769</v>
      </c>
      <c r="F127" s="203" t="s">
        <v>3770</v>
      </c>
      <c r="G127" s="204" t="s">
        <v>1363</v>
      </c>
      <c r="H127" s="205">
        <v>1</v>
      </c>
      <c r="I127" s="206"/>
      <c r="J127" s="207">
        <f t="shared" si="0"/>
        <v>0</v>
      </c>
      <c r="K127" s="203" t="s">
        <v>36</v>
      </c>
      <c r="L127" s="57"/>
      <c r="M127" s="208" t="s">
        <v>36</v>
      </c>
      <c r="N127" s="209" t="s">
        <v>50</v>
      </c>
      <c r="O127" s="38"/>
      <c r="P127" s="210">
        <f t="shared" si="1"/>
        <v>0</v>
      </c>
      <c r="Q127" s="210">
        <v>0</v>
      </c>
      <c r="R127" s="210">
        <f t="shared" si="2"/>
        <v>0</v>
      </c>
      <c r="S127" s="210">
        <v>0</v>
      </c>
      <c r="T127" s="211">
        <f t="shared" si="3"/>
        <v>0</v>
      </c>
      <c r="AR127" s="19" t="s">
        <v>723</v>
      </c>
      <c r="AT127" s="19" t="s">
        <v>410</v>
      </c>
      <c r="AU127" s="19" t="s">
        <v>87</v>
      </c>
      <c r="AY127" s="19" t="s">
        <v>406</v>
      </c>
      <c r="BE127" s="212">
        <f t="shared" si="4"/>
        <v>0</v>
      </c>
      <c r="BF127" s="212">
        <f t="shared" si="5"/>
        <v>0</v>
      </c>
      <c r="BG127" s="212">
        <f t="shared" si="6"/>
        <v>0</v>
      </c>
      <c r="BH127" s="212">
        <f t="shared" si="7"/>
        <v>0</v>
      </c>
      <c r="BI127" s="212">
        <f t="shared" si="8"/>
        <v>0</v>
      </c>
      <c r="BJ127" s="19" t="s">
        <v>23</v>
      </c>
      <c r="BK127" s="212">
        <f t="shared" si="9"/>
        <v>0</v>
      </c>
      <c r="BL127" s="19" t="s">
        <v>723</v>
      </c>
      <c r="BM127" s="19" t="s">
        <v>559</v>
      </c>
    </row>
    <row r="128" spans="2:65" s="1" customFormat="1" ht="22.5" customHeight="1" x14ac:dyDescent="0.3">
      <c r="B128" s="37"/>
      <c r="C128" s="201" t="s">
        <v>564</v>
      </c>
      <c r="D128" s="201" t="s">
        <v>410</v>
      </c>
      <c r="E128" s="202" t="s">
        <v>3763</v>
      </c>
      <c r="F128" s="203" t="s">
        <v>3764</v>
      </c>
      <c r="G128" s="204" t="s">
        <v>1363</v>
      </c>
      <c r="H128" s="205">
        <v>4</v>
      </c>
      <c r="I128" s="206"/>
      <c r="J128" s="207">
        <f t="shared" si="0"/>
        <v>0</v>
      </c>
      <c r="K128" s="203" t="s">
        <v>36</v>
      </c>
      <c r="L128" s="57"/>
      <c r="M128" s="208" t="s">
        <v>36</v>
      </c>
      <c r="N128" s="209" t="s">
        <v>50</v>
      </c>
      <c r="O128" s="38"/>
      <c r="P128" s="210">
        <f t="shared" si="1"/>
        <v>0</v>
      </c>
      <c r="Q128" s="210">
        <v>0</v>
      </c>
      <c r="R128" s="210">
        <f t="shared" si="2"/>
        <v>0</v>
      </c>
      <c r="S128" s="210">
        <v>0</v>
      </c>
      <c r="T128" s="211">
        <f t="shared" si="3"/>
        <v>0</v>
      </c>
      <c r="AR128" s="19" t="s">
        <v>723</v>
      </c>
      <c r="AT128" s="19" t="s">
        <v>410</v>
      </c>
      <c r="AU128" s="19" t="s">
        <v>87</v>
      </c>
      <c r="AY128" s="19" t="s">
        <v>406</v>
      </c>
      <c r="BE128" s="212">
        <f t="shared" si="4"/>
        <v>0</v>
      </c>
      <c r="BF128" s="212">
        <f t="shared" si="5"/>
        <v>0</v>
      </c>
      <c r="BG128" s="212">
        <f t="shared" si="6"/>
        <v>0</v>
      </c>
      <c r="BH128" s="212">
        <f t="shared" si="7"/>
        <v>0</v>
      </c>
      <c r="BI128" s="212">
        <f t="shared" si="8"/>
        <v>0</v>
      </c>
      <c r="BJ128" s="19" t="s">
        <v>23</v>
      </c>
      <c r="BK128" s="212">
        <f t="shared" si="9"/>
        <v>0</v>
      </c>
      <c r="BL128" s="19" t="s">
        <v>723</v>
      </c>
      <c r="BM128" s="19" t="s">
        <v>564</v>
      </c>
    </row>
    <row r="129" spans="2:65" s="1" customFormat="1" ht="22.5" customHeight="1" x14ac:dyDescent="0.3">
      <c r="B129" s="37"/>
      <c r="C129" s="201" t="s">
        <v>572</v>
      </c>
      <c r="D129" s="201" t="s">
        <v>410</v>
      </c>
      <c r="E129" s="202" t="s">
        <v>3771</v>
      </c>
      <c r="F129" s="203" t="s">
        <v>3772</v>
      </c>
      <c r="G129" s="204" t="s">
        <v>1363</v>
      </c>
      <c r="H129" s="205">
        <v>1</v>
      </c>
      <c r="I129" s="206"/>
      <c r="J129" s="207">
        <f t="shared" ref="J129:J147" si="10">ROUND(I129*H129,2)</f>
        <v>0</v>
      </c>
      <c r="K129" s="203" t="s">
        <v>36</v>
      </c>
      <c r="L129" s="57"/>
      <c r="M129" s="208" t="s">
        <v>36</v>
      </c>
      <c r="N129" s="209" t="s">
        <v>50</v>
      </c>
      <c r="O129" s="38"/>
      <c r="P129" s="210">
        <f t="shared" ref="P129:P147" si="11">O129*H129</f>
        <v>0</v>
      </c>
      <c r="Q129" s="210">
        <v>0</v>
      </c>
      <c r="R129" s="210">
        <f t="shared" ref="R129:R147" si="12">Q129*H129</f>
        <v>0</v>
      </c>
      <c r="S129" s="210">
        <v>0</v>
      </c>
      <c r="T129" s="211">
        <f t="shared" ref="T129:T147" si="13">S129*H129</f>
        <v>0</v>
      </c>
      <c r="AR129" s="19" t="s">
        <v>723</v>
      </c>
      <c r="AT129" s="19" t="s">
        <v>410</v>
      </c>
      <c r="AU129" s="19" t="s">
        <v>87</v>
      </c>
      <c r="AY129" s="19" t="s">
        <v>406</v>
      </c>
      <c r="BE129" s="212">
        <f t="shared" ref="BE129:BE147" si="14">IF(N129="základní",J129,0)</f>
        <v>0</v>
      </c>
      <c r="BF129" s="212">
        <f t="shared" ref="BF129:BF147" si="15">IF(N129="snížená",J129,0)</f>
        <v>0</v>
      </c>
      <c r="BG129" s="212">
        <f t="shared" ref="BG129:BG147" si="16">IF(N129="zákl. přenesená",J129,0)</f>
        <v>0</v>
      </c>
      <c r="BH129" s="212">
        <f t="shared" ref="BH129:BH147" si="17">IF(N129="sníž. přenesená",J129,0)</f>
        <v>0</v>
      </c>
      <c r="BI129" s="212">
        <f t="shared" ref="BI129:BI147" si="18">IF(N129="nulová",J129,0)</f>
        <v>0</v>
      </c>
      <c r="BJ129" s="19" t="s">
        <v>23</v>
      </c>
      <c r="BK129" s="212">
        <f t="shared" ref="BK129:BK147" si="19">ROUND(I129*H129,2)</f>
        <v>0</v>
      </c>
      <c r="BL129" s="19" t="s">
        <v>723</v>
      </c>
      <c r="BM129" s="19" t="s">
        <v>572</v>
      </c>
    </row>
    <row r="130" spans="2:65" s="1" customFormat="1" ht="22.5" customHeight="1" x14ac:dyDescent="0.3">
      <c r="B130" s="37"/>
      <c r="C130" s="201" t="s">
        <v>576</v>
      </c>
      <c r="D130" s="201" t="s">
        <v>410</v>
      </c>
      <c r="E130" s="202" t="s">
        <v>3773</v>
      </c>
      <c r="F130" s="203" t="s">
        <v>3774</v>
      </c>
      <c r="G130" s="204" t="s">
        <v>1363</v>
      </c>
      <c r="H130" s="205">
        <v>1</v>
      </c>
      <c r="I130" s="206"/>
      <c r="J130" s="207">
        <f t="shared" si="10"/>
        <v>0</v>
      </c>
      <c r="K130" s="203" t="s">
        <v>36</v>
      </c>
      <c r="L130" s="57"/>
      <c r="M130" s="208" t="s">
        <v>36</v>
      </c>
      <c r="N130" s="209" t="s">
        <v>50</v>
      </c>
      <c r="O130" s="38"/>
      <c r="P130" s="210">
        <f t="shared" si="11"/>
        <v>0</v>
      </c>
      <c r="Q130" s="210">
        <v>0</v>
      </c>
      <c r="R130" s="210">
        <f t="shared" si="12"/>
        <v>0</v>
      </c>
      <c r="S130" s="210">
        <v>0</v>
      </c>
      <c r="T130" s="211">
        <f t="shared" si="13"/>
        <v>0</v>
      </c>
      <c r="AR130" s="19" t="s">
        <v>723</v>
      </c>
      <c r="AT130" s="19" t="s">
        <v>410</v>
      </c>
      <c r="AU130" s="19" t="s">
        <v>87</v>
      </c>
      <c r="AY130" s="19" t="s">
        <v>406</v>
      </c>
      <c r="BE130" s="212">
        <f t="shared" si="14"/>
        <v>0</v>
      </c>
      <c r="BF130" s="212">
        <f t="shared" si="15"/>
        <v>0</v>
      </c>
      <c r="BG130" s="212">
        <f t="shared" si="16"/>
        <v>0</v>
      </c>
      <c r="BH130" s="212">
        <f t="shared" si="17"/>
        <v>0</v>
      </c>
      <c r="BI130" s="212">
        <f t="shared" si="18"/>
        <v>0</v>
      </c>
      <c r="BJ130" s="19" t="s">
        <v>23</v>
      </c>
      <c r="BK130" s="212">
        <f t="shared" si="19"/>
        <v>0</v>
      </c>
      <c r="BL130" s="19" t="s">
        <v>723</v>
      </c>
      <c r="BM130" s="19" t="s">
        <v>576</v>
      </c>
    </row>
    <row r="131" spans="2:65" s="1" customFormat="1" ht="22.5" customHeight="1" x14ac:dyDescent="0.3">
      <c r="B131" s="37"/>
      <c r="C131" s="201" t="s">
        <v>580</v>
      </c>
      <c r="D131" s="201" t="s">
        <v>410</v>
      </c>
      <c r="E131" s="202" t="s">
        <v>3771</v>
      </c>
      <c r="F131" s="203" t="s">
        <v>3772</v>
      </c>
      <c r="G131" s="204" t="s">
        <v>1363</v>
      </c>
      <c r="H131" s="205">
        <v>6</v>
      </c>
      <c r="I131" s="206"/>
      <c r="J131" s="207">
        <f t="shared" si="10"/>
        <v>0</v>
      </c>
      <c r="K131" s="203" t="s">
        <v>36</v>
      </c>
      <c r="L131" s="57"/>
      <c r="M131" s="208" t="s">
        <v>36</v>
      </c>
      <c r="N131" s="209" t="s">
        <v>50</v>
      </c>
      <c r="O131" s="38"/>
      <c r="P131" s="210">
        <f t="shared" si="11"/>
        <v>0</v>
      </c>
      <c r="Q131" s="210">
        <v>0</v>
      </c>
      <c r="R131" s="210">
        <f t="shared" si="12"/>
        <v>0</v>
      </c>
      <c r="S131" s="210">
        <v>0</v>
      </c>
      <c r="T131" s="211">
        <f t="shared" si="13"/>
        <v>0</v>
      </c>
      <c r="AR131" s="19" t="s">
        <v>723</v>
      </c>
      <c r="AT131" s="19" t="s">
        <v>410</v>
      </c>
      <c r="AU131" s="19" t="s">
        <v>87</v>
      </c>
      <c r="AY131" s="19" t="s">
        <v>406</v>
      </c>
      <c r="BE131" s="212">
        <f t="shared" si="14"/>
        <v>0</v>
      </c>
      <c r="BF131" s="212">
        <f t="shared" si="15"/>
        <v>0</v>
      </c>
      <c r="BG131" s="212">
        <f t="shared" si="16"/>
        <v>0</v>
      </c>
      <c r="BH131" s="212">
        <f t="shared" si="17"/>
        <v>0</v>
      </c>
      <c r="BI131" s="212">
        <f t="shared" si="18"/>
        <v>0</v>
      </c>
      <c r="BJ131" s="19" t="s">
        <v>23</v>
      </c>
      <c r="BK131" s="212">
        <f t="shared" si="19"/>
        <v>0</v>
      </c>
      <c r="BL131" s="19" t="s">
        <v>723</v>
      </c>
      <c r="BM131" s="19" t="s">
        <v>580</v>
      </c>
    </row>
    <row r="132" spans="2:65" s="1" customFormat="1" ht="22.5" customHeight="1" x14ac:dyDescent="0.3">
      <c r="B132" s="37"/>
      <c r="C132" s="201" t="s">
        <v>585</v>
      </c>
      <c r="D132" s="201" t="s">
        <v>410</v>
      </c>
      <c r="E132" s="202" t="s">
        <v>3775</v>
      </c>
      <c r="F132" s="203" t="s">
        <v>3776</v>
      </c>
      <c r="G132" s="204" t="s">
        <v>1363</v>
      </c>
      <c r="H132" s="205">
        <v>1</v>
      </c>
      <c r="I132" s="206"/>
      <c r="J132" s="207">
        <f t="shared" si="10"/>
        <v>0</v>
      </c>
      <c r="K132" s="203" t="s">
        <v>36</v>
      </c>
      <c r="L132" s="57"/>
      <c r="M132" s="208" t="s">
        <v>36</v>
      </c>
      <c r="N132" s="209" t="s">
        <v>50</v>
      </c>
      <c r="O132" s="38"/>
      <c r="P132" s="210">
        <f t="shared" si="11"/>
        <v>0</v>
      </c>
      <c r="Q132" s="210">
        <v>0</v>
      </c>
      <c r="R132" s="210">
        <f t="shared" si="12"/>
        <v>0</v>
      </c>
      <c r="S132" s="210">
        <v>0</v>
      </c>
      <c r="T132" s="211">
        <f t="shared" si="13"/>
        <v>0</v>
      </c>
      <c r="AR132" s="19" t="s">
        <v>723</v>
      </c>
      <c r="AT132" s="19" t="s">
        <v>410</v>
      </c>
      <c r="AU132" s="19" t="s">
        <v>87</v>
      </c>
      <c r="AY132" s="19" t="s">
        <v>406</v>
      </c>
      <c r="BE132" s="212">
        <f t="shared" si="14"/>
        <v>0</v>
      </c>
      <c r="BF132" s="212">
        <f t="shared" si="15"/>
        <v>0</v>
      </c>
      <c r="BG132" s="212">
        <f t="shared" si="16"/>
        <v>0</v>
      </c>
      <c r="BH132" s="212">
        <f t="shared" si="17"/>
        <v>0</v>
      </c>
      <c r="BI132" s="212">
        <f t="shared" si="18"/>
        <v>0</v>
      </c>
      <c r="BJ132" s="19" t="s">
        <v>23</v>
      </c>
      <c r="BK132" s="212">
        <f t="shared" si="19"/>
        <v>0</v>
      </c>
      <c r="BL132" s="19" t="s">
        <v>723</v>
      </c>
      <c r="BM132" s="19" t="s">
        <v>585</v>
      </c>
    </row>
    <row r="133" spans="2:65" s="1" customFormat="1" ht="22.5" customHeight="1" x14ac:dyDescent="0.3">
      <c r="B133" s="37"/>
      <c r="C133" s="201" t="s">
        <v>587</v>
      </c>
      <c r="D133" s="201" t="s">
        <v>410</v>
      </c>
      <c r="E133" s="202" t="s">
        <v>3763</v>
      </c>
      <c r="F133" s="203" t="s">
        <v>3764</v>
      </c>
      <c r="G133" s="204" t="s">
        <v>1363</v>
      </c>
      <c r="H133" s="205">
        <v>2</v>
      </c>
      <c r="I133" s="206"/>
      <c r="J133" s="207">
        <f t="shared" si="10"/>
        <v>0</v>
      </c>
      <c r="K133" s="203" t="s">
        <v>36</v>
      </c>
      <c r="L133" s="57"/>
      <c r="M133" s="208" t="s">
        <v>36</v>
      </c>
      <c r="N133" s="209" t="s">
        <v>50</v>
      </c>
      <c r="O133" s="38"/>
      <c r="P133" s="210">
        <f t="shared" si="11"/>
        <v>0</v>
      </c>
      <c r="Q133" s="210">
        <v>0</v>
      </c>
      <c r="R133" s="210">
        <f t="shared" si="12"/>
        <v>0</v>
      </c>
      <c r="S133" s="210">
        <v>0</v>
      </c>
      <c r="T133" s="211">
        <f t="shared" si="13"/>
        <v>0</v>
      </c>
      <c r="AR133" s="19" t="s">
        <v>723</v>
      </c>
      <c r="AT133" s="19" t="s">
        <v>410</v>
      </c>
      <c r="AU133" s="19" t="s">
        <v>87</v>
      </c>
      <c r="AY133" s="19" t="s">
        <v>406</v>
      </c>
      <c r="BE133" s="212">
        <f t="shared" si="14"/>
        <v>0</v>
      </c>
      <c r="BF133" s="212">
        <f t="shared" si="15"/>
        <v>0</v>
      </c>
      <c r="BG133" s="212">
        <f t="shared" si="16"/>
        <v>0</v>
      </c>
      <c r="BH133" s="212">
        <f t="shared" si="17"/>
        <v>0</v>
      </c>
      <c r="BI133" s="212">
        <f t="shared" si="18"/>
        <v>0</v>
      </c>
      <c r="BJ133" s="19" t="s">
        <v>23</v>
      </c>
      <c r="BK133" s="212">
        <f t="shared" si="19"/>
        <v>0</v>
      </c>
      <c r="BL133" s="19" t="s">
        <v>723</v>
      </c>
      <c r="BM133" s="19" t="s">
        <v>587</v>
      </c>
    </row>
    <row r="134" spans="2:65" s="1" customFormat="1" ht="22.5" customHeight="1" x14ac:dyDescent="0.3">
      <c r="B134" s="37"/>
      <c r="C134" s="201" t="s">
        <v>593</v>
      </c>
      <c r="D134" s="201" t="s">
        <v>410</v>
      </c>
      <c r="E134" s="202" t="s">
        <v>3777</v>
      </c>
      <c r="F134" s="203" t="s">
        <v>3778</v>
      </c>
      <c r="G134" s="204" t="s">
        <v>3037</v>
      </c>
      <c r="H134" s="205">
        <v>50</v>
      </c>
      <c r="I134" s="206"/>
      <c r="J134" s="207">
        <f t="shared" si="10"/>
        <v>0</v>
      </c>
      <c r="K134" s="203" t="s">
        <v>36</v>
      </c>
      <c r="L134" s="57"/>
      <c r="M134" s="208" t="s">
        <v>36</v>
      </c>
      <c r="N134" s="209" t="s">
        <v>50</v>
      </c>
      <c r="O134" s="38"/>
      <c r="P134" s="210">
        <f t="shared" si="11"/>
        <v>0</v>
      </c>
      <c r="Q134" s="210">
        <v>0</v>
      </c>
      <c r="R134" s="210">
        <f t="shared" si="12"/>
        <v>0</v>
      </c>
      <c r="S134" s="210">
        <v>0</v>
      </c>
      <c r="T134" s="211">
        <f t="shared" si="13"/>
        <v>0</v>
      </c>
      <c r="AR134" s="19" t="s">
        <v>723</v>
      </c>
      <c r="AT134" s="19" t="s">
        <v>410</v>
      </c>
      <c r="AU134" s="19" t="s">
        <v>87</v>
      </c>
      <c r="AY134" s="19" t="s">
        <v>406</v>
      </c>
      <c r="BE134" s="212">
        <f t="shared" si="14"/>
        <v>0</v>
      </c>
      <c r="BF134" s="212">
        <f t="shared" si="15"/>
        <v>0</v>
      </c>
      <c r="BG134" s="212">
        <f t="shared" si="16"/>
        <v>0</v>
      </c>
      <c r="BH134" s="212">
        <f t="shared" si="17"/>
        <v>0</v>
      </c>
      <c r="BI134" s="212">
        <f t="shared" si="18"/>
        <v>0</v>
      </c>
      <c r="BJ134" s="19" t="s">
        <v>23</v>
      </c>
      <c r="BK134" s="212">
        <f t="shared" si="19"/>
        <v>0</v>
      </c>
      <c r="BL134" s="19" t="s">
        <v>723</v>
      </c>
      <c r="BM134" s="19" t="s">
        <v>593</v>
      </c>
    </row>
    <row r="135" spans="2:65" s="1" customFormat="1" ht="22.5" customHeight="1" x14ac:dyDescent="0.3">
      <c r="B135" s="37"/>
      <c r="C135" s="201" t="s">
        <v>600</v>
      </c>
      <c r="D135" s="201" t="s">
        <v>410</v>
      </c>
      <c r="E135" s="202" t="s">
        <v>3779</v>
      </c>
      <c r="F135" s="203" t="s">
        <v>3780</v>
      </c>
      <c r="G135" s="204" t="s">
        <v>3037</v>
      </c>
      <c r="H135" s="205">
        <v>8</v>
      </c>
      <c r="I135" s="206"/>
      <c r="J135" s="207">
        <f t="shared" si="10"/>
        <v>0</v>
      </c>
      <c r="K135" s="203" t="s">
        <v>36</v>
      </c>
      <c r="L135" s="57"/>
      <c r="M135" s="208" t="s">
        <v>36</v>
      </c>
      <c r="N135" s="209" t="s">
        <v>50</v>
      </c>
      <c r="O135" s="38"/>
      <c r="P135" s="210">
        <f t="shared" si="11"/>
        <v>0</v>
      </c>
      <c r="Q135" s="210">
        <v>0</v>
      </c>
      <c r="R135" s="210">
        <f t="shared" si="12"/>
        <v>0</v>
      </c>
      <c r="S135" s="210">
        <v>0</v>
      </c>
      <c r="T135" s="211">
        <f t="shared" si="13"/>
        <v>0</v>
      </c>
      <c r="AR135" s="19" t="s">
        <v>723</v>
      </c>
      <c r="AT135" s="19" t="s">
        <v>410</v>
      </c>
      <c r="AU135" s="19" t="s">
        <v>87</v>
      </c>
      <c r="AY135" s="19" t="s">
        <v>406</v>
      </c>
      <c r="BE135" s="212">
        <f t="shared" si="14"/>
        <v>0</v>
      </c>
      <c r="BF135" s="212">
        <f t="shared" si="15"/>
        <v>0</v>
      </c>
      <c r="BG135" s="212">
        <f t="shared" si="16"/>
        <v>0</v>
      </c>
      <c r="BH135" s="212">
        <f t="shared" si="17"/>
        <v>0</v>
      </c>
      <c r="BI135" s="212">
        <f t="shared" si="18"/>
        <v>0</v>
      </c>
      <c r="BJ135" s="19" t="s">
        <v>23</v>
      </c>
      <c r="BK135" s="212">
        <f t="shared" si="19"/>
        <v>0</v>
      </c>
      <c r="BL135" s="19" t="s">
        <v>723</v>
      </c>
      <c r="BM135" s="19" t="s">
        <v>600</v>
      </c>
    </row>
    <row r="136" spans="2:65" s="1" customFormat="1" ht="22.5" customHeight="1" x14ac:dyDescent="0.3">
      <c r="B136" s="37"/>
      <c r="C136" s="201" t="s">
        <v>607</v>
      </c>
      <c r="D136" s="201" t="s">
        <v>410</v>
      </c>
      <c r="E136" s="202" t="s">
        <v>3781</v>
      </c>
      <c r="F136" s="203" t="s">
        <v>3782</v>
      </c>
      <c r="G136" s="204" t="s">
        <v>3037</v>
      </c>
      <c r="H136" s="205">
        <v>5</v>
      </c>
      <c r="I136" s="206"/>
      <c r="J136" s="207">
        <f t="shared" si="10"/>
        <v>0</v>
      </c>
      <c r="K136" s="203" t="s">
        <v>36</v>
      </c>
      <c r="L136" s="57"/>
      <c r="M136" s="208" t="s">
        <v>36</v>
      </c>
      <c r="N136" s="209" t="s">
        <v>50</v>
      </c>
      <c r="O136" s="38"/>
      <c r="P136" s="210">
        <f t="shared" si="11"/>
        <v>0</v>
      </c>
      <c r="Q136" s="210">
        <v>0</v>
      </c>
      <c r="R136" s="210">
        <f t="shared" si="12"/>
        <v>0</v>
      </c>
      <c r="S136" s="210">
        <v>0</v>
      </c>
      <c r="T136" s="211">
        <f t="shared" si="13"/>
        <v>0</v>
      </c>
      <c r="AR136" s="19" t="s">
        <v>723</v>
      </c>
      <c r="AT136" s="19" t="s">
        <v>410</v>
      </c>
      <c r="AU136" s="19" t="s">
        <v>87</v>
      </c>
      <c r="AY136" s="19" t="s">
        <v>406</v>
      </c>
      <c r="BE136" s="212">
        <f t="shared" si="14"/>
        <v>0</v>
      </c>
      <c r="BF136" s="212">
        <f t="shared" si="15"/>
        <v>0</v>
      </c>
      <c r="BG136" s="212">
        <f t="shared" si="16"/>
        <v>0</v>
      </c>
      <c r="BH136" s="212">
        <f t="shared" si="17"/>
        <v>0</v>
      </c>
      <c r="BI136" s="212">
        <f t="shared" si="18"/>
        <v>0</v>
      </c>
      <c r="BJ136" s="19" t="s">
        <v>23</v>
      </c>
      <c r="BK136" s="212">
        <f t="shared" si="19"/>
        <v>0</v>
      </c>
      <c r="BL136" s="19" t="s">
        <v>723</v>
      </c>
      <c r="BM136" s="19" t="s">
        <v>607</v>
      </c>
    </row>
    <row r="137" spans="2:65" s="1" customFormat="1" ht="22.5" customHeight="1" x14ac:dyDescent="0.3">
      <c r="B137" s="37"/>
      <c r="C137" s="201" t="s">
        <v>615</v>
      </c>
      <c r="D137" s="201" t="s">
        <v>410</v>
      </c>
      <c r="E137" s="202" t="s">
        <v>3783</v>
      </c>
      <c r="F137" s="203" t="s">
        <v>3784</v>
      </c>
      <c r="G137" s="204" t="s">
        <v>3037</v>
      </c>
      <c r="H137" s="205">
        <v>1</v>
      </c>
      <c r="I137" s="206"/>
      <c r="J137" s="207">
        <f t="shared" si="10"/>
        <v>0</v>
      </c>
      <c r="K137" s="203" t="s">
        <v>36</v>
      </c>
      <c r="L137" s="57"/>
      <c r="M137" s="208" t="s">
        <v>36</v>
      </c>
      <c r="N137" s="209" t="s">
        <v>50</v>
      </c>
      <c r="O137" s="38"/>
      <c r="P137" s="210">
        <f t="shared" si="11"/>
        <v>0</v>
      </c>
      <c r="Q137" s="210">
        <v>0</v>
      </c>
      <c r="R137" s="210">
        <f t="shared" si="12"/>
        <v>0</v>
      </c>
      <c r="S137" s="210">
        <v>0</v>
      </c>
      <c r="T137" s="211">
        <f t="shared" si="13"/>
        <v>0</v>
      </c>
      <c r="AR137" s="19" t="s">
        <v>723</v>
      </c>
      <c r="AT137" s="19" t="s">
        <v>410</v>
      </c>
      <c r="AU137" s="19" t="s">
        <v>87</v>
      </c>
      <c r="AY137" s="19" t="s">
        <v>406</v>
      </c>
      <c r="BE137" s="212">
        <f t="shared" si="14"/>
        <v>0</v>
      </c>
      <c r="BF137" s="212">
        <f t="shared" si="15"/>
        <v>0</v>
      </c>
      <c r="BG137" s="212">
        <f t="shared" si="16"/>
        <v>0</v>
      </c>
      <c r="BH137" s="212">
        <f t="shared" si="17"/>
        <v>0</v>
      </c>
      <c r="BI137" s="212">
        <f t="shared" si="18"/>
        <v>0</v>
      </c>
      <c r="BJ137" s="19" t="s">
        <v>23</v>
      </c>
      <c r="BK137" s="212">
        <f t="shared" si="19"/>
        <v>0</v>
      </c>
      <c r="BL137" s="19" t="s">
        <v>723</v>
      </c>
      <c r="BM137" s="19" t="s">
        <v>615</v>
      </c>
    </row>
    <row r="138" spans="2:65" s="1" customFormat="1" ht="22.5" customHeight="1" x14ac:dyDescent="0.3">
      <c r="B138" s="37"/>
      <c r="C138" s="201" t="s">
        <v>619</v>
      </c>
      <c r="D138" s="201" t="s">
        <v>410</v>
      </c>
      <c r="E138" s="202" t="s">
        <v>3785</v>
      </c>
      <c r="F138" s="203" t="s">
        <v>3786</v>
      </c>
      <c r="G138" s="204" t="s">
        <v>3037</v>
      </c>
      <c r="H138" s="205">
        <v>1</v>
      </c>
      <c r="I138" s="206"/>
      <c r="J138" s="207">
        <f t="shared" si="10"/>
        <v>0</v>
      </c>
      <c r="K138" s="203" t="s">
        <v>36</v>
      </c>
      <c r="L138" s="57"/>
      <c r="M138" s="208" t="s">
        <v>36</v>
      </c>
      <c r="N138" s="209" t="s">
        <v>50</v>
      </c>
      <c r="O138" s="38"/>
      <c r="P138" s="210">
        <f t="shared" si="11"/>
        <v>0</v>
      </c>
      <c r="Q138" s="210">
        <v>0</v>
      </c>
      <c r="R138" s="210">
        <f t="shared" si="12"/>
        <v>0</v>
      </c>
      <c r="S138" s="210">
        <v>0</v>
      </c>
      <c r="T138" s="211">
        <f t="shared" si="13"/>
        <v>0</v>
      </c>
      <c r="AR138" s="19" t="s">
        <v>723</v>
      </c>
      <c r="AT138" s="19" t="s">
        <v>410</v>
      </c>
      <c r="AU138" s="19" t="s">
        <v>87</v>
      </c>
      <c r="AY138" s="19" t="s">
        <v>406</v>
      </c>
      <c r="BE138" s="212">
        <f t="shared" si="14"/>
        <v>0</v>
      </c>
      <c r="BF138" s="212">
        <f t="shared" si="15"/>
        <v>0</v>
      </c>
      <c r="BG138" s="212">
        <f t="shared" si="16"/>
        <v>0</v>
      </c>
      <c r="BH138" s="212">
        <f t="shared" si="17"/>
        <v>0</v>
      </c>
      <c r="BI138" s="212">
        <f t="shared" si="18"/>
        <v>0</v>
      </c>
      <c r="BJ138" s="19" t="s">
        <v>23</v>
      </c>
      <c r="BK138" s="212">
        <f t="shared" si="19"/>
        <v>0</v>
      </c>
      <c r="BL138" s="19" t="s">
        <v>723</v>
      </c>
      <c r="BM138" s="19" t="s">
        <v>619</v>
      </c>
    </row>
    <row r="139" spans="2:65" s="1" customFormat="1" ht="22.5" customHeight="1" x14ac:dyDescent="0.3">
      <c r="B139" s="37"/>
      <c r="C139" s="201" t="s">
        <v>624</v>
      </c>
      <c r="D139" s="201" t="s">
        <v>410</v>
      </c>
      <c r="E139" s="202" t="s">
        <v>3731</v>
      </c>
      <c r="F139" s="203" t="s">
        <v>3732</v>
      </c>
      <c r="G139" s="204" t="s">
        <v>1363</v>
      </c>
      <c r="H139" s="205">
        <v>1</v>
      </c>
      <c r="I139" s="206"/>
      <c r="J139" s="207">
        <f t="shared" si="10"/>
        <v>0</v>
      </c>
      <c r="K139" s="203" t="s">
        <v>36</v>
      </c>
      <c r="L139" s="57"/>
      <c r="M139" s="208" t="s">
        <v>36</v>
      </c>
      <c r="N139" s="209" t="s">
        <v>50</v>
      </c>
      <c r="O139" s="38"/>
      <c r="P139" s="210">
        <f t="shared" si="11"/>
        <v>0</v>
      </c>
      <c r="Q139" s="210">
        <v>0</v>
      </c>
      <c r="R139" s="210">
        <f t="shared" si="12"/>
        <v>0</v>
      </c>
      <c r="S139" s="210">
        <v>0</v>
      </c>
      <c r="T139" s="211">
        <f t="shared" si="13"/>
        <v>0</v>
      </c>
      <c r="AR139" s="19" t="s">
        <v>723</v>
      </c>
      <c r="AT139" s="19" t="s">
        <v>410</v>
      </c>
      <c r="AU139" s="19" t="s">
        <v>87</v>
      </c>
      <c r="AY139" s="19" t="s">
        <v>406</v>
      </c>
      <c r="BE139" s="212">
        <f t="shared" si="14"/>
        <v>0</v>
      </c>
      <c r="BF139" s="212">
        <f t="shared" si="15"/>
        <v>0</v>
      </c>
      <c r="BG139" s="212">
        <f t="shared" si="16"/>
        <v>0</v>
      </c>
      <c r="BH139" s="212">
        <f t="shared" si="17"/>
        <v>0</v>
      </c>
      <c r="BI139" s="212">
        <f t="shared" si="18"/>
        <v>0</v>
      </c>
      <c r="BJ139" s="19" t="s">
        <v>23</v>
      </c>
      <c r="BK139" s="212">
        <f t="shared" si="19"/>
        <v>0</v>
      </c>
      <c r="BL139" s="19" t="s">
        <v>723</v>
      </c>
      <c r="BM139" s="19" t="s">
        <v>624</v>
      </c>
    </row>
    <row r="140" spans="2:65" s="1" customFormat="1" ht="22.5" customHeight="1" x14ac:dyDescent="0.3">
      <c r="B140" s="37"/>
      <c r="C140" s="201" t="s">
        <v>626</v>
      </c>
      <c r="D140" s="201" t="s">
        <v>410</v>
      </c>
      <c r="E140" s="202" t="s">
        <v>3787</v>
      </c>
      <c r="F140" s="203" t="s">
        <v>3788</v>
      </c>
      <c r="G140" s="204" t="s">
        <v>1363</v>
      </c>
      <c r="H140" s="205">
        <v>1</v>
      </c>
      <c r="I140" s="206"/>
      <c r="J140" s="207">
        <f t="shared" si="10"/>
        <v>0</v>
      </c>
      <c r="K140" s="203" t="s">
        <v>36</v>
      </c>
      <c r="L140" s="57"/>
      <c r="M140" s="208" t="s">
        <v>36</v>
      </c>
      <c r="N140" s="209" t="s">
        <v>50</v>
      </c>
      <c r="O140" s="38"/>
      <c r="P140" s="210">
        <f t="shared" si="11"/>
        <v>0</v>
      </c>
      <c r="Q140" s="210">
        <v>0</v>
      </c>
      <c r="R140" s="210">
        <f t="shared" si="12"/>
        <v>0</v>
      </c>
      <c r="S140" s="210">
        <v>0</v>
      </c>
      <c r="T140" s="211">
        <f t="shared" si="13"/>
        <v>0</v>
      </c>
      <c r="AR140" s="19" t="s">
        <v>723</v>
      </c>
      <c r="AT140" s="19" t="s">
        <v>410</v>
      </c>
      <c r="AU140" s="19" t="s">
        <v>87</v>
      </c>
      <c r="AY140" s="19" t="s">
        <v>406</v>
      </c>
      <c r="BE140" s="212">
        <f t="shared" si="14"/>
        <v>0</v>
      </c>
      <c r="BF140" s="212">
        <f t="shared" si="15"/>
        <v>0</v>
      </c>
      <c r="BG140" s="212">
        <f t="shared" si="16"/>
        <v>0</v>
      </c>
      <c r="BH140" s="212">
        <f t="shared" si="17"/>
        <v>0</v>
      </c>
      <c r="BI140" s="212">
        <f t="shared" si="18"/>
        <v>0</v>
      </c>
      <c r="BJ140" s="19" t="s">
        <v>23</v>
      </c>
      <c r="BK140" s="212">
        <f t="shared" si="19"/>
        <v>0</v>
      </c>
      <c r="BL140" s="19" t="s">
        <v>723</v>
      </c>
      <c r="BM140" s="19" t="s">
        <v>626</v>
      </c>
    </row>
    <row r="141" spans="2:65" s="1" customFormat="1" ht="22.5" customHeight="1" x14ac:dyDescent="0.3">
      <c r="B141" s="37"/>
      <c r="C141" s="201" t="s">
        <v>632</v>
      </c>
      <c r="D141" s="201" t="s">
        <v>410</v>
      </c>
      <c r="E141" s="202" t="s">
        <v>3789</v>
      </c>
      <c r="F141" s="203" t="s">
        <v>3790</v>
      </c>
      <c r="G141" s="204" t="s">
        <v>1363</v>
      </c>
      <c r="H141" s="205">
        <v>1</v>
      </c>
      <c r="I141" s="206"/>
      <c r="J141" s="207">
        <f t="shared" si="10"/>
        <v>0</v>
      </c>
      <c r="K141" s="203" t="s">
        <v>36</v>
      </c>
      <c r="L141" s="57"/>
      <c r="M141" s="208" t="s">
        <v>36</v>
      </c>
      <c r="N141" s="209" t="s">
        <v>50</v>
      </c>
      <c r="O141" s="38"/>
      <c r="P141" s="210">
        <f t="shared" si="11"/>
        <v>0</v>
      </c>
      <c r="Q141" s="210">
        <v>0</v>
      </c>
      <c r="R141" s="210">
        <f t="shared" si="12"/>
        <v>0</v>
      </c>
      <c r="S141" s="210">
        <v>0</v>
      </c>
      <c r="T141" s="211">
        <f t="shared" si="13"/>
        <v>0</v>
      </c>
      <c r="AR141" s="19" t="s">
        <v>723</v>
      </c>
      <c r="AT141" s="19" t="s">
        <v>410</v>
      </c>
      <c r="AU141" s="19" t="s">
        <v>87</v>
      </c>
      <c r="AY141" s="19" t="s">
        <v>406</v>
      </c>
      <c r="BE141" s="212">
        <f t="shared" si="14"/>
        <v>0</v>
      </c>
      <c r="BF141" s="212">
        <f t="shared" si="15"/>
        <v>0</v>
      </c>
      <c r="BG141" s="212">
        <f t="shared" si="16"/>
        <v>0</v>
      </c>
      <c r="BH141" s="212">
        <f t="shared" si="17"/>
        <v>0</v>
      </c>
      <c r="BI141" s="212">
        <f t="shared" si="18"/>
        <v>0</v>
      </c>
      <c r="BJ141" s="19" t="s">
        <v>23</v>
      </c>
      <c r="BK141" s="212">
        <f t="shared" si="19"/>
        <v>0</v>
      </c>
      <c r="BL141" s="19" t="s">
        <v>723</v>
      </c>
      <c r="BM141" s="19" t="s">
        <v>632</v>
      </c>
    </row>
    <row r="142" spans="2:65" s="1" customFormat="1" ht="22.5" customHeight="1" x14ac:dyDescent="0.3">
      <c r="B142" s="37"/>
      <c r="C142" s="201" t="s">
        <v>637</v>
      </c>
      <c r="D142" s="201" t="s">
        <v>410</v>
      </c>
      <c r="E142" s="202" t="s">
        <v>3791</v>
      </c>
      <c r="F142" s="203" t="s">
        <v>3792</v>
      </c>
      <c r="G142" s="204" t="s">
        <v>1363</v>
      </c>
      <c r="H142" s="205">
        <v>1</v>
      </c>
      <c r="I142" s="206"/>
      <c r="J142" s="207">
        <f t="shared" si="10"/>
        <v>0</v>
      </c>
      <c r="K142" s="203" t="s">
        <v>36</v>
      </c>
      <c r="L142" s="57"/>
      <c r="M142" s="208" t="s">
        <v>36</v>
      </c>
      <c r="N142" s="209" t="s">
        <v>50</v>
      </c>
      <c r="O142" s="38"/>
      <c r="P142" s="210">
        <f t="shared" si="11"/>
        <v>0</v>
      </c>
      <c r="Q142" s="210">
        <v>0</v>
      </c>
      <c r="R142" s="210">
        <f t="shared" si="12"/>
        <v>0</v>
      </c>
      <c r="S142" s="210">
        <v>0</v>
      </c>
      <c r="T142" s="211">
        <f t="shared" si="13"/>
        <v>0</v>
      </c>
      <c r="AR142" s="19" t="s">
        <v>723</v>
      </c>
      <c r="AT142" s="19" t="s">
        <v>410</v>
      </c>
      <c r="AU142" s="19" t="s">
        <v>87</v>
      </c>
      <c r="AY142" s="19" t="s">
        <v>406</v>
      </c>
      <c r="BE142" s="212">
        <f t="shared" si="14"/>
        <v>0</v>
      </c>
      <c r="BF142" s="212">
        <f t="shared" si="15"/>
        <v>0</v>
      </c>
      <c r="BG142" s="212">
        <f t="shared" si="16"/>
        <v>0</v>
      </c>
      <c r="BH142" s="212">
        <f t="shared" si="17"/>
        <v>0</v>
      </c>
      <c r="BI142" s="212">
        <f t="shared" si="18"/>
        <v>0</v>
      </c>
      <c r="BJ142" s="19" t="s">
        <v>23</v>
      </c>
      <c r="BK142" s="212">
        <f t="shared" si="19"/>
        <v>0</v>
      </c>
      <c r="BL142" s="19" t="s">
        <v>723</v>
      </c>
      <c r="BM142" s="19" t="s">
        <v>637</v>
      </c>
    </row>
    <row r="143" spans="2:65" s="1" customFormat="1" ht="22.5" customHeight="1" x14ac:dyDescent="0.3">
      <c r="B143" s="37"/>
      <c r="C143" s="201" t="s">
        <v>641</v>
      </c>
      <c r="D143" s="201" t="s">
        <v>410</v>
      </c>
      <c r="E143" s="202" t="s">
        <v>3793</v>
      </c>
      <c r="F143" s="203" t="s">
        <v>3794</v>
      </c>
      <c r="G143" s="204" t="s">
        <v>1363</v>
      </c>
      <c r="H143" s="205">
        <v>1</v>
      </c>
      <c r="I143" s="206"/>
      <c r="J143" s="207">
        <f t="shared" si="10"/>
        <v>0</v>
      </c>
      <c r="K143" s="203" t="s">
        <v>36</v>
      </c>
      <c r="L143" s="57"/>
      <c r="M143" s="208" t="s">
        <v>36</v>
      </c>
      <c r="N143" s="209" t="s">
        <v>50</v>
      </c>
      <c r="O143" s="38"/>
      <c r="P143" s="210">
        <f t="shared" si="11"/>
        <v>0</v>
      </c>
      <c r="Q143" s="210">
        <v>0</v>
      </c>
      <c r="R143" s="210">
        <f t="shared" si="12"/>
        <v>0</v>
      </c>
      <c r="S143" s="210">
        <v>0</v>
      </c>
      <c r="T143" s="211">
        <f t="shared" si="13"/>
        <v>0</v>
      </c>
      <c r="AR143" s="19" t="s">
        <v>723</v>
      </c>
      <c r="AT143" s="19" t="s">
        <v>410</v>
      </c>
      <c r="AU143" s="19" t="s">
        <v>87</v>
      </c>
      <c r="AY143" s="19" t="s">
        <v>406</v>
      </c>
      <c r="BE143" s="212">
        <f t="shared" si="14"/>
        <v>0</v>
      </c>
      <c r="BF143" s="212">
        <f t="shared" si="15"/>
        <v>0</v>
      </c>
      <c r="BG143" s="212">
        <f t="shared" si="16"/>
        <v>0</v>
      </c>
      <c r="BH143" s="212">
        <f t="shared" si="17"/>
        <v>0</v>
      </c>
      <c r="BI143" s="212">
        <f t="shared" si="18"/>
        <v>0</v>
      </c>
      <c r="BJ143" s="19" t="s">
        <v>23</v>
      </c>
      <c r="BK143" s="212">
        <f t="shared" si="19"/>
        <v>0</v>
      </c>
      <c r="BL143" s="19" t="s">
        <v>723</v>
      </c>
      <c r="BM143" s="19" t="s">
        <v>641</v>
      </c>
    </row>
    <row r="144" spans="2:65" s="1" customFormat="1" ht="22.5" customHeight="1" x14ac:dyDescent="0.3">
      <c r="B144" s="37"/>
      <c r="C144" s="201" t="s">
        <v>646</v>
      </c>
      <c r="D144" s="201" t="s">
        <v>410</v>
      </c>
      <c r="E144" s="202" t="s">
        <v>3795</v>
      </c>
      <c r="F144" s="203" t="s">
        <v>3796</v>
      </c>
      <c r="G144" s="204" t="s">
        <v>1363</v>
      </c>
      <c r="H144" s="205">
        <v>3</v>
      </c>
      <c r="I144" s="206"/>
      <c r="J144" s="207">
        <f t="shared" si="10"/>
        <v>0</v>
      </c>
      <c r="K144" s="203" t="s">
        <v>36</v>
      </c>
      <c r="L144" s="57"/>
      <c r="M144" s="208" t="s">
        <v>36</v>
      </c>
      <c r="N144" s="209" t="s">
        <v>50</v>
      </c>
      <c r="O144" s="38"/>
      <c r="P144" s="210">
        <f t="shared" si="11"/>
        <v>0</v>
      </c>
      <c r="Q144" s="210">
        <v>0</v>
      </c>
      <c r="R144" s="210">
        <f t="shared" si="12"/>
        <v>0</v>
      </c>
      <c r="S144" s="210">
        <v>0</v>
      </c>
      <c r="T144" s="211">
        <f t="shared" si="13"/>
        <v>0</v>
      </c>
      <c r="AR144" s="19" t="s">
        <v>723</v>
      </c>
      <c r="AT144" s="19" t="s">
        <v>410</v>
      </c>
      <c r="AU144" s="19" t="s">
        <v>87</v>
      </c>
      <c r="AY144" s="19" t="s">
        <v>406</v>
      </c>
      <c r="BE144" s="212">
        <f t="shared" si="14"/>
        <v>0</v>
      </c>
      <c r="BF144" s="212">
        <f t="shared" si="15"/>
        <v>0</v>
      </c>
      <c r="BG144" s="212">
        <f t="shared" si="16"/>
        <v>0</v>
      </c>
      <c r="BH144" s="212">
        <f t="shared" si="17"/>
        <v>0</v>
      </c>
      <c r="BI144" s="212">
        <f t="shared" si="18"/>
        <v>0</v>
      </c>
      <c r="BJ144" s="19" t="s">
        <v>23</v>
      </c>
      <c r="BK144" s="212">
        <f t="shared" si="19"/>
        <v>0</v>
      </c>
      <c r="BL144" s="19" t="s">
        <v>723</v>
      </c>
      <c r="BM144" s="19" t="s">
        <v>646</v>
      </c>
    </row>
    <row r="145" spans="2:65" s="1" customFormat="1" ht="31.5" customHeight="1" x14ac:dyDescent="0.3">
      <c r="B145" s="37"/>
      <c r="C145" s="201" t="s">
        <v>652</v>
      </c>
      <c r="D145" s="201" t="s">
        <v>410</v>
      </c>
      <c r="E145" s="202" t="s">
        <v>4990</v>
      </c>
      <c r="F145" s="203" t="s">
        <v>4991</v>
      </c>
      <c r="G145" s="204" t="s">
        <v>3037</v>
      </c>
      <c r="H145" s="205">
        <v>1</v>
      </c>
      <c r="I145" s="206"/>
      <c r="J145" s="207">
        <f t="shared" si="10"/>
        <v>0</v>
      </c>
      <c r="K145" s="203" t="s">
        <v>36</v>
      </c>
      <c r="L145" s="57"/>
      <c r="M145" s="208" t="s">
        <v>36</v>
      </c>
      <c r="N145" s="209" t="s">
        <v>50</v>
      </c>
      <c r="O145" s="38"/>
      <c r="P145" s="210">
        <f t="shared" si="11"/>
        <v>0</v>
      </c>
      <c r="Q145" s="210">
        <v>0</v>
      </c>
      <c r="R145" s="210">
        <f t="shared" si="12"/>
        <v>0</v>
      </c>
      <c r="S145" s="210">
        <v>0</v>
      </c>
      <c r="T145" s="211">
        <f t="shared" si="13"/>
        <v>0</v>
      </c>
      <c r="AR145" s="19" t="s">
        <v>723</v>
      </c>
      <c r="AT145" s="19" t="s">
        <v>410</v>
      </c>
      <c r="AU145" s="19" t="s">
        <v>87</v>
      </c>
      <c r="AY145" s="19" t="s">
        <v>406</v>
      </c>
      <c r="BE145" s="212">
        <f t="shared" si="14"/>
        <v>0</v>
      </c>
      <c r="BF145" s="212">
        <f t="shared" si="15"/>
        <v>0</v>
      </c>
      <c r="BG145" s="212">
        <f t="shared" si="16"/>
        <v>0</v>
      </c>
      <c r="BH145" s="212">
        <f t="shared" si="17"/>
        <v>0</v>
      </c>
      <c r="BI145" s="212">
        <f t="shared" si="18"/>
        <v>0</v>
      </c>
      <c r="BJ145" s="19" t="s">
        <v>23</v>
      </c>
      <c r="BK145" s="212">
        <f t="shared" si="19"/>
        <v>0</v>
      </c>
      <c r="BL145" s="19" t="s">
        <v>723</v>
      </c>
      <c r="BM145" s="19" t="s">
        <v>652</v>
      </c>
    </row>
    <row r="146" spans="2:65" s="1" customFormat="1" ht="22.5" customHeight="1" x14ac:dyDescent="0.3">
      <c r="B146" s="37"/>
      <c r="C146" s="201" t="s">
        <v>657</v>
      </c>
      <c r="D146" s="201" t="s">
        <v>410</v>
      </c>
      <c r="E146" s="202" t="s">
        <v>3799</v>
      </c>
      <c r="F146" s="203" t="s">
        <v>3800</v>
      </c>
      <c r="G146" s="204" t="s">
        <v>3037</v>
      </c>
      <c r="H146" s="205">
        <v>1</v>
      </c>
      <c r="I146" s="206"/>
      <c r="J146" s="207">
        <f t="shared" si="10"/>
        <v>0</v>
      </c>
      <c r="K146" s="203" t="s">
        <v>36</v>
      </c>
      <c r="L146" s="57"/>
      <c r="M146" s="208" t="s">
        <v>36</v>
      </c>
      <c r="N146" s="209" t="s">
        <v>50</v>
      </c>
      <c r="O146" s="38"/>
      <c r="P146" s="210">
        <f t="shared" si="11"/>
        <v>0</v>
      </c>
      <c r="Q146" s="210">
        <v>0</v>
      </c>
      <c r="R146" s="210">
        <f t="shared" si="12"/>
        <v>0</v>
      </c>
      <c r="S146" s="210">
        <v>0</v>
      </c>
      <c r="T146" s="211">
        <f t="shared" si="13"/>
        <v>0</v>
      </c>
      <c r="AR146" s="19" t="s">
        <v>723</v>
      </c>
      <c r="AT146" s="19" t="s">
        <v>410</v>
      </c>
      <c r="AU146" s="19" t="s">
        <v>87</v>
      </c>
      <c r="AY146" s="19" t="s">
        <v>406</v>
      </c>
      <c r="BE146" s="212">
        <f t="shared" si="14"/>
        <v>0</v>
      </c>
      <c r="BF146" s="212">
        <f t="shared" si="15"/>
        <v>0</v>
      </c>
      <c r="BG146" s="212">
        <f t="shared" si="16"/>
        <v>0</v>
      </c>
      <c r="BH146" s="212">
        <f t="shared" si="17"/>
        <v>0</v>
      </c>
      <c r="BI146" s="212">
        <f t="shared" si="18"/>
        <v>0</v>
      </c>
      <c r="BJ146" s="19" t="s">
        <v>23</v>
      </c>
      <c r="BK146" s="212">
        <f t="shared" si="19"/>
        <v>0</v>
      </c>
      <c r="BL146" s="19" t="s">
        <v>723</v>
      </c>
      <c r="BM146" s="19" t="s">
        <v>657</v>
      </c>
    </row>
    <row r="147" spans="2:65" s="1" customFormat="1" ht="22.5" customHeight="1" x14ac:dyDescent="0.3">
      <c r="B147" s="37"/>
      <c r="C147" s="201" t="s">
        <v>659</v>
      </c>
      <c r="D147" s="201" t="s">
        <v>410</v>
      </c>
      <c r="E147" s="202" t="s">
        <v>3801</v>
      </c>
      <c r="F147" s="203" t="s">
        <v>3802</v>
      </c>
      <c r="G147" s="204" t="s">
        <v>3037</v>
      </c>
      <c r="H147" s="205">
        <v>1</v>
      </c>
      <c r="I147" s="206"/>
      <c r="J147" s="207">
        <f t="shared" si="10"/>
        <v>0</v>
      </c>
      <c r="K147" s="203" t="s">
        <v>36</v>
      </c>
      <c r="L147" s="57"/>
      <c r="M147" s="208" t="s">
        <v>36</v>
      </c>
      <c r="N147" s="209" t="s">
        <v>50</v>
      </c>
      <c r="O147" s="38"/>
      <c r="P147" s="210">
        <f t="shared" si="11"/>
        <v>0</v>
      </c>
      <c r="Q147" s="210">
        <v>0</v>
      </c>
      <c r="R147" s="210">
        <f t="shared" si="12"/>
        <v>0</v>
      </c>
      <c r="S147" s="210">
        <v>0</v>
      </c>
      <c r="T147" s="211">
        <f t="shared" si="13"/>
        <v>0</v>
      </c>
      <c r="AR147" s="19" t="s">
        <v>723</v>
      </c>
      <c r="AT147" s="19" t="s">
        <v>410</v>
      </c>
      <c r="AU147" s="19" t="s">
        <v>87</v>
      </c>
      <c r="AY147" s="19" t="s">
        <v>406</v>
      </c>
      <c r="BE147" s="212">
        <f t="shared" si="14"/>
        <v>0</v>
      </c>
      <c r="BF147" s="212">
        <f t="shared" si="15"/>
        <v>0</v>
      </c>
      <c r="BG147" s="212">
        <f t="shared" si="16"/>
        <v>0</v>
      </c>
      <c r="BH147" s="212">
        <f t="shared" si="17"/>
        <v>0</v>
      </c>
      <c r="BI147" s="212">
        <f t="shared" si="18"/>
        <v>0</v>
      </c>
      <c r="BJ147" s="19" t="s">
        <v>23</v>
      </c>
      <c r="BK147" s="212">
        <f t="shared" si="19"/>
        <v>0</v>
      </c>
      <c r="BL147" s="19" t="s">
        <v>723</v>
      </c>
      <c r="BM147" s="19" t="s">
        <v>659</v>
      </c>
    </row>
    <row r="148" spans="2:65" s="11" customFormat="1" ht="29.85" customHeight="1" x14ac:dyDescent="0.3">
      <c r="B148" s="182"/>
      <c r="C148" s="183"/>
      <c r="D148" s="198" t="s">
        <v>78</v>
      </c>
      <c r="E148" s="199" t="s">
        <v>3803</v>
      </c>
      <c r="F148" s="199" t="s">
        <v>3804</v>
      </c>
      <c r="G148" s="183"/>
      <c r="H148" s="183"/>
      <c r="I148" s="186"/>
      <c r="J148" s="200">
        <f>BK148</f>
        <v>0</v>
      </c>
      <c r="K148" s="183"/>
      <c r="L148" s="188"/>
      <c r="M148" s="189"/>
      <c r="N148" s="190"/>
      <c r="O148" s="190"/>
      <c r="P148" s="191">
        <f>SUM(P149:P156)</f>
        <v>0</v>
      </c>
      <c r="Q148" s="190"/>
      <c r="R148" s="191">
        <f>SUM(R149:R156)</f>
        <v>0</v>
      </c>
      <c r="S148" s="190"/>
      <c r="T148" s="192">
        <f>SUM(T149:T156)</f>
        <v>0</v>
      </c>
      <c r="AR148" s="193" t="s">
        <v>94</v>
      </c>
      <c r="AT148" s="194" t="s">
        <v>78</v>
      </c>
      <c r="AU148" s="194" t="s">
        <v>23</v>
      </c>
      <c r="AY148" s="193" t="s">
        <v>406</v>
      </c>
      <c r="BK148" s="195">
        <f>SUM(BK149:BK156)</f>
        <v>0</v>
      </c>
    </row>
    <row r="149" spans="2:65" s="1" customFormat="1" ht="31.5" customHeight="1" x14ac:dyDescent="0.3">
      <c r="B149" s="37"/>
      <c r="C149" s="201" t="s">
        <v>662</v>
      </c>
      <c r="D149" s="201" t="s">
        <v>410</v>
      </c>
      <c r="E149" s="202" t="s">
        <v>3805</v>
      </c>
      <c r="F149" s="203" t="s">
        <v>3806</v>
      </c>
      <c r="G149" s="204" t="s">
        <v>1363</v>
      </c>
      <c r="H149" s="205">
        <v>1</v>
      </c>
      <c r="I149" s="206"/>
      <c r="J149" s="207">
        <f t="shared" ref="J149:J156" si="20">ROUND(I149*H149,2)</f>
        <v>0</v>
      </c>
      <c r="K149" s="203" t="s">
        <v>36</v>
      </c>
      <c r="L149" s="57"/>
      <c r="M149" s="208" t="s">
        <v>36</v>
      </c>
      <c r="N149" s="209" t="s">
        <v>50</v>
      </c>
      <c r="O149" s="38"/>
      <c r="P149" s="210">
        <f t="shared" ref="P149:P156" si="21">O149*H149</f>
        <v>0</v>
      </c>
      <c r="Q149" s="210">
        <v>0</v>
      </c>
      <c r="R149" s="210">
        <f t="shared" ref="R149:R156" si="22">Q149*H149</f>
        <v>0</v>
      </c>
      <c r="S149" s="210">
        <v>0</v>
      </c>
      <c r="T149" s="211">
        <f t="shared" ref="T149:T156" si="23">S149*H149</f>
        <v>0</v>
      </c>
      <c r="AR149" s="19" t="s">
        <v>723</v>
      </c>
      <c r="AT149" s="19" t="s">
        <v>410</v>
      </c>
      <c r="AU149" s="19" t="s">
        <v>87</v>
      </c>
      <c r="AY149" s="19" t="s">
        <v>406</v>
      </c>
      <c r="BE149" s="212">
        <f t="shared" ref="BE149:BE156" si="24">IF(N149="základní",J149,0)</f>
        <v>0</v>
      </c>
      <c r="BF149" s="212">
        <f t="shared" ref="BF149:BF156" si="25">IF(N149="snížená",J149,0)</f>
        <v>0</v>
      </c>
      <c r="BG149" s="212">
        <f t="shared" ref="BG149:BG156" si="26">IF(N149="zákl. přenesená",J149,0)</f>
        <v>0</v>
      </c>
      <c r="BH149" s="212">
        <f t="shared" ref="BH149:BH156" si="27">IF(N149="sníž. přenesená",J149,0)</f>
        <v>0</v>
      </c>
      <c r="BI149" s="212">
        <f t="shared" ref="BI149:BI156" si="28">IF(N149="nulová",J149,0)</f>
        <v>0</v>
      </c>
      <c r="BJ149" s="19" t="s">
        <v>23</v>
      </c>
      <c r="BK149" s="212">
        <f t="shared" ref="BK149:BK156" si="29">ROUND(I149*H149,2)</f>
        <v>0</v>
      </c>
      <c r="BL149" s="19" t="s">
        <v>723</v>
      </c>
      <c r="BM149" s="19" t="s">
        <v>662</v>
      </c>
    </row>
    <row r="150" spans="2:65" s="1" customFormat="1" ht="31.5" customHeight="1" x14ac:dyDescent="0.3">
      <c r="B150" s="37"/>
      <c r="C150" s="201" t="s">
        <v>664</v>
      </c>
      <c r="D150" s="201" t="s">
        <v>410</v>
      </c>
      <c r="E150" s="202" t="s">
        <v>3807</v>
      </c>
      <c r="F150" s="203" t="s">
        <v>3808</v>
      </c>
      <c r="G150" s="204" t="s">
        <v>1363</v>
      </c>
      <c r="H150" s="205">
        <v>2</v>
      </c>
      <c r="I150" s="206"/>
      <c r="J150" s="207">
        <f t="shared" si="20"/>
        <v>0</v>
      </c>
      <c r="K150" s="203" t="s">
        <v>36</v>
      </c>
      <c r="L150" s="57"/>
      <c r="M150" s="208" t="s">
        <v>36</v>
      </c>
      <c r="N150" s="209" t="s">
        <v>50</v>
      </c>
      <c r="O150" s="38"/>
      <c r="P150" s="210">
        <f t="shared" si="21"/>
        <v>0</v>
      </c>
      <c r="Q150" s="210">
        <v>0</v>
      </c>
      <c r="R150" s="210">
        <f t="shared" si="22"/>
        <v>0</v>
      </c>
      <c r="S150" s="210">
        <v>0</v>
      </c>
      <c r="T150" s="211">
        <f t="shared" si="23"/>
        <v>0</v>
      </c>
      <c r="AR150" s="19" t="s">
        <v>723</v>
      </c>
      <c r="AT150" s="19" t="s">
        <v>410</v>
      </c>
      <c r="AU150" s="19" t="s">
        <v>87</v>
      </c>
      <c r="AY150" s="19" t="s">
        <v>406</v>
      </c>
      <c r="BE150" s="212">
        <f t="shared" si="24"/>
        <v>0</v>
      </c>
      <c r="BF150" s="212">
        <f t="shared" si="25"/>
        <v>0</v>
      </c>
      <c r="BG150" s="212">
        <f t="shared" si="26"/>
        <v>0</v>
      </c>
      <c r="BH150" s="212">
        <f t="shared" si="27"/>
        <v>0</v>
      </c>
      <c r="BI150" s="212">
        <f t="shared" si="28"/>
        <v>0</v>
      </c>
      <c r="BJ150" s="19" t="s">
        <v>23</v>
      </c>
      <c r="BK150" s="212">
        <f t="shared" si="29"/>
        <v>0</v>
      </c>
      <c r="BL150" s="19" t="s">
        <v>723</v>
      </c>
      <c r="BM150" s="19" t="s">
        <v>664</v>
      </c>
    </row>
    <row r="151" spans="2:65" s="1" customFormat="1" ht="31.5" customHeight="1" x14ac:dyDescent="0.3">
      <c r="B151" s="37"/>
      <c r="C151" s="201" t="s">
        <v>252</v>
      </c>
      <c r="D151" s="201" t="s">
        <v>410</v>
      </c>
      <c r="E151" s="202" t="s">
        <v>3809</v>
      </c>
      <c r="F151" s="203" t="s">
        <v>3810</v>
      </c>
      <c r="G151" s="204" t="s">
        <v>1363</v>
      </c>
      <c r="H151" s="205">
        <v>1</v>
      </c>
      <c r="I151" s="206"/>
      <c r="J151" s="207">
        <f t="shared" si="20"/>
        <v>0</v>
      </c>
      <c r="K151" s="203" t="s">
        <v>36</v>
      </c>
      <c r="L151" s="57"/>
      <c r="M151" s="208" t="s">
        <v>36</v>
      </c>
      <c r="N151" s="209" t="s">
        <v>50</v>
      </c>
      <c r="O151" s="38"/>
      <c r="P151" s="210">
        <f t="shared" si="21"/>
        <v>0</v>
      </c>
      <c r="Q151" s="210">
        <v>0</v>
      </c>
      <c r="R151" s="210">
        <f t="shared" si="22"/>
        <v>0</v>
      </c>
      <c r="S151" s="210">
        <v>0</v>
      </c>
      <c r="T151" s="211">
        <f t="shared" si="23"/>
        <v>0</v>
      </c>
      <c r="AR151" s="19" t="s">
        <v>723</v>
      </c>
      <c r="AT151" s="19" t="s">
        <v>410</v>
      </c>
      <c r="AU151" s="19" t="s">
        <v>87</v>
      </c>
      <c r="AY151" s="19" t="s">
        <v>406</v>
      </c>
      <c r="BE151" s="212">
        <f t="shared" si="24"/>
        <v>0</v>
      </c>
      <c r="BF151" s="212">
        <f t="shared" si="25"/>
        <v>0</v>
      </c>
      <c r="BG151" s="212">
        <f t="shared" si="26"/>
        <v>0</v>
      </c>
      <c r="BH151" s="212">
        <f t="shared" si="27"/>
        <v>0</v>
      </c>
      <c r="BI151" s="212">
        <f t="shared" si="28"/>
        <v>0</v>
      </c>
      <c r="BJ151" s="19" t="s">
        <v>23</v>
      </c>
      <c r="BK151" s="212">
        <f t="shared" si="29"/>
        <v>0</v>
      </c>
      <c r="BL151" s="19" t="s">
        <v>723</v>
      </c>
      <c r="BM151" s="19" t="s">
        <v>252</v>
      </c>
    </row>
    <row r="152" spans="2:65" s="1" customFormat="1" ht="57" customHeight="1" x14ac:dyDescent="0.3">
      <c r="B152" s="37"/>
      <c r="C152" s="201" t="s">
        <v>683</v>
      </c>
      <c r="D152" s="201" t="s">
        <v>410</v>
      </c>
      <c r="E152" s="202" t="s">
        <v>6995</v>
      </c>
      <c r="F152" s="203" t="s">
        <v>6996</v>
      </c>
      <c r="G152" s="204" t="s">
        <v>1363</v>
      </c>
      <c r="H152" s="205">
        <v>1</v>
      </c>
      <c r="I152" s="206"/>
      <c r="J152" s="207">
        <f t="shared" si="20"/>
        <v>0</v>
      </c>
      <c r="K152" s="203" t="s">
        <v>36</v>
      </c>
      <c r="L152" s="57"/>
      <c r="M152" s="208" t="s">
        <v>36</v>
      </c>
      <c r="N152" s="209" t="s">
        <v>50</v>
      </c>
      <c r="O152" s="38"/>
      <c r="P152" s="210">
        <f t="shared" si="21"/>
        <v>0</v>
      </c>
      <c r="Q152" s="210">
        <v>0</v>
      </c>
      <c r="R152" s="210">
        <f t="shared" si="22"/>
        <v>0</v>
      </c>
      <c r="S152" s="210">
        <v>0</v>
      </c>
      <c r="T152" s="211">
        <f t="shared" si="23"/>
        <v>0</v>
      </c>
      <c r="AR152" s="19" t="s">
        <v>723</v>
      </c>
      <c r="AT152" s="19" t="s">
        <v>410</v>
      </c>
      <c r="AU152" s="19" t="s">
        <v>87</v>
      </c>
      <c r="AY152" s="19" t="s">
        <v>406</v>
      </c>
      <c r="BE152" s="212">
        <f t="shared" si="24"/>
        <v>0</v>
      </c>
      <c r="BF152" s="212">
        <f t="shared" si="25"/>
        <v>0</v>
      </c>
      <c r="BG152" s="212">
        <f t="shared" si="26"/>
        <v>0</v>
      </c>
      <c r="BH152" s="212">
        <f t="shared" si="27"/>
        <v>0</v>
      </c>
      <c r="BI152" s="212">
        <f t="shared" si="28"/>
        <v>0</v>
      </c>
      <c r="BJ152" s="19" t="s">
        <v>23</v>
      </c>
      <c r="BK152" s="212">
        <f t="shared" si="29"/>
        <v>0</v>
      </c>
      <c r="BL152" s="19" t="s">
        <v>723</v>
      </c>
      <c r="BM152" s="19" t="s">
        <v>683</v>
      </c>
    </row>
    <row r="153" spans="2:65" s="1" customFormat="1" ht="31.5" customHeight="1" x14ac:dyDescent="0.3">
      <c r="B153" s="37"/>
      <c r="C153" s="201" t="s">
        <v>688</v>
      </c>
      <c r="D153" s="201" t="s">
        <v>410</v>
      </c>
      <c r="E153" s="202" t="s">
        <v>3811</v>
      </c>
      <c r="F153" s="203" t="s">
        <v>3812</v>
      </c>
      <c r="G153" s="204" t="s">
        <v>1363</v>
      </c>
      <c r="H153" s="205">
        <v>1</v>
      </c>
      <c r="I153" s="206"/>
      <c r="J153" s="207">
        <f t="shared" si="20"/>
        <v>0</v>
      </c>
      <c r="K153" s="203" t="s">
        <v>36</v>
      </c>
      <c r="L153" s="57"/>
      <c r="M153" s="208" t="s">
        <v>36</v>
      </c>
      <c r="N153" s="209" t="s">
        <v>50</v>
      </c>
      <c r="O153" s="38"/>
      <c r="P153" s="210">
        <f t="shared" si="21"/>
        <v>0</v>
      </c>
      <c r="Q153" s="210">
        <v>0</v>
      </c>
      <c r="R153" s="210">
        <f t="shared" si="22"/>
        <v>0</v>
      </c>
      <c r="S153" s="210">
        <v>0</v>
      </c>
      <c r="T153" s="211">
        <f t="shared" si="23"/>
        <v>0</v>
      </c>
      <c r="AR153" s="19" t="s">
        <v>723</v>
      </c>
      <c r="AT153" s="19" t="s">
        <v>410</v>
      </c>
      <c r="AU153" s="19" t="s">
        <v>87</v>
      </c>
      <c r="AY153" s="19" t="s">
        <v>406</v>
      </c>
      <c r="BE153" s="212">
        <f t="shared" si="24"/>
        <v>0</v>
      </c>
      <c r="BF153" s="212">
        <f t="shared" si="25"/>
        <v>0</v>
      </c>
      <c r="BG153" s="212">
        <f t="shared" si="26"/>
        <v>0</v>
      </c>
      <c r="BH153" s="212">
        <f t="shared" si="27"/>
        <v>0</v>
      </c>
      <c r="BI153" s="212">
        <f t="shared" si="28"/>
        <v>0</v>
      </c>
      <c r="BJ153" s="19" t="s">
        <v>23</v>
      </c>
      <c r="BK153" s="212">
        <f t="shared" si="29"/>
        <v>0</v>
      </c>
      <c r="BL153" s="19" t="s">
        <v>723</v>
      </c>
      <c r="BM153" s="19" t="s">
        <v>688</v>
      </c>
    </row>
    <row r="154" spans="2:65" s="1" customFormat="1" ht="22.5" customHeight="1" x14ac:dyDescent="0.3">
      <c r="B154" s="37"/>
      <c r="C154" s="201" t="s">
        <v>694</v>
      </c>
      <c r="D154" s="201" t="s">
        <v>410</v>
      </c>
      <c r="E154" s="202" t="s">
        <v>3813</v>
      </c>
      <c r="F154" s="203" t="s">
        <v>3814</v>
      </c>
      <c r="G154" s="204" t="s">
        <v>1363</v>
      </c>
      <c r="H154" s="205">
        <v>1</v>
      </c>
      <c r="I154" s="206"/>
      <c r="J154" s="207">
        <f t="shared" si="20"/>
        <v>0</v>
      </c>
      <c r="K154" s="203" t="s">
        <v>36</v>
      </c>
      <c r="L154" s="57"/>
      <c r="M154" s="208" t="s">
        <v>36</v>
      </c>
      <c r="N154" s="209" t="s">
        <v>50</v>
      </c>
      <c r="O154" s="38"/>
      <c r="P154" s="210">
        <f t="shared" si="21"/>
        <v>0</v>
      </c>
      <c r="Q154" s="210">
        <v>0</v>
      </c>
      <c r="R154" s="210">
        <f t="shared" si="22"/>
        <v>0</v>
      </c>
      <c r="S154" s="210">
        <v>0</v>
      </c>
      <c r="T154" s="211">
        <f t="shared" si="23"/>
        <v>0</v>
      </c>
      <c r="AR154" s="19" t="s">
        <v>723</v>
      </c>
      <c r="AT154" s="19" t="s">
        <v>410</v>
      </c>
      <c r="AU154" s="19" t="s">
        <v>87</v>
      </c>
      <c r="AY154" s="19" t="s">
        <v>406</v>
      </c>
      <c r="BE154" s="212">
        <f t="shared" si="24"/>
        <v>0</v>
      </c>
      <c r="BF154" s="212">
        <f t="shared" si="25"/>
        <v>0</v>
      </c>
      <c r="BG154" s="212">
        <f t="shared" si="26"/>
        <v>0</v>
      </c>
      <c r="BH154" s="212">
        <f t="shared" si="27"/>
        <v>0</v>
      </c>
      <c r="BI154" s="212">
        <f t="shared" si="28"/>
        <v>0</v>
      </c>
      <c r="BJ154" s="19" t="s">
        <v>23</v>
      </c>
      <c r="BK154" s="212">
        <f t="shared" si="29"/>
        <v>0</v>
      </c>
      <c r="BL154" s="19" t="s">
        <v>723</v>
      </c>
      <c r="BM154" s="19" t="s">
        <v>694</v>
      </c>
    </row>
    <row r="155" spans="2:65" s="1" customFormat="1" ht="22.5" customHeight="1" x14ac:dyDescent="0.3">
      <c r="B155" s="37"/>
      <c r="C155" s="201" t="s">
        <v>696</v>
      </c>
      <c r="D155" s="201" t="s">
        <v>410</v>
      </c>
      <c r="E155" s="202" t="s">
        <v>3815</v>
      </c>
      <c r="F155" s="203" t="s">
        <v>3816</v>
      </c>
      <c r="G155" s="204" t="s">
        <v>1363</v>
      </c>
      <c r="H155" s="205">
        <v>1</v>
      </c>
      <c r="I155" s="206"/>
      <c r="J155" s="207">
        <f t="shared" si="20"/>
        <v>0</v>
      </c>
      <c r="K155" s="203" t="s">
        <v>36</v>
      </c>
      <c r="L155" s="57"/>
      <c r="M155" s="208" t="s">
        <v>36</v>
      </c>
      <c r="N155" s="209" t="s">
        <v>50</v>
      </c>
      <c r="O155" s="38"/>
      <c r="P155" s="210">
        <f t="shared" si="21"/>
        <v>0</v>
      </c>
      <c r="Q155" s="210">
        <v>0</v>
      </c>
      <c r="R155" s="210">
        <f t="shared" si="22"/>
        <v>0</v>
      </c>
      <c r="S155" s="210">
        <v>0</v>
      </c>
      <c r="T155" s="211">
        <f t="shared" si="23"/>
        <v>0</v>
      </c>
      <c r="AR155" s="19" t="s">
        <v>723</v>
      </c>
      <c r="AT155" s="19" t="s">
        <v>410</v>
      </c>
      <c r="AU155" s="19" t="s">
        <v>87</v>
      </c>
      <c r="AY155" s="19" t="s">
        <v>406</v>
      </c>
      <c r="BE155" s="212">
        <f t="shared" si="24"/>
        <v>0</v>
      </c>
      <c r="BF155" s="212">
        <f t="shared" si="25"/>
        <v>0</v>
      </c>
      <c r="BG155" s="212">
        <f t="shared" si="26"/>
        <v>0</v>
      </c>
      <c r="BH155" s="212">
        <f t="shared" si="27"/>
        <v>0</v>
      </c>
      <c r="BI155" s="212">
        <f t="shared" si="28"/>
        <v>0</v>
      </c>
      <c r="BJ155" s="19" t="s">
        <v>23</v>
      </c>
      <c r="BK155" s="212">
        <f t="shared" si="29"/>
        <v>0</v>
      </c>
      <c r="BL155" s="19" t="s">
        <v>723</v>
      </c>
      <c r="BM155" s="19" t="s">
        <v>696</v>
      </c>
    </row>
    <row r="156" spans="2:65" s="1" customFormat="1" ht="22.5" customHeight="1" x14ac:dyDescent="0.3">
      <c r="B156" s="37"/>
      <c r="C156" s="201" t="s">
        <v>699</v>
      </c>
      <c r="D156" s="201" t="s">
        <v>410</v>
      </c>
      <c r="E156" s="202" t="s">
        <v>3817</v>
      </c>
      <c r="F156" s="203" t="s">
        <v>3818</v>
      </c>
      <c r="G156" s="204" t="s">
        <v>1363</v>
      </c>
      <c r="H156" s="205">
        <v>10</v>
      </c>
      <c r="I156" s="206"/>
      <c r="J156" s="207">
        <f t="shared" si="20"/>
        <v>0</v>
      </c>
      <c r="K156" s="203" t="s">
        <v>36</v>
      </c>
      <c r="L156" s="57"/>
      <c r="M156" s="208" t="s">
        <v>36</v>
      </c>
      <c r="N156" s="209" t="s">
        <v>50</v>
      </c>
      <c r="O156" s="38"/>
      <c r="P156" s="210">
        <f t="shared" si="21"/>
        <v>0</v>
      </c>
      <c r="Q156" s="210">
        <v>0</v>
      </c>
      <c r="R156" s="210">
        <f t="shared" si="22"/>
        <v>0</v>
      </c>
      <c r="S156" s="210">
        <v>0</v>
      </c>
      <c r="T156" s="211">
        <f t="shared" si="23"/>
        <v>0</v>
      </c>
      <c r="AR156" s="19" t="s">
        <v>723</v>
      </c>
      <c r="AT156" s="19" t="s">
        <v>410</v>
      </c>
      <c r="AU156" s="19" t="s">
        <v>87</v>
      </c>
      <c r="AY156" s="19" t="s">
        <v>406</v>
      </c>
      <c r="BE156" s="212">
        <f t="shared" si="24"/>
        <v>0</v>
      </c>
      <c r="BF156" s="212">
        <f t="shared" si="25"/>
        <v>0</v>
      </c>
      <c r="BG156" s="212">
        <f t="shared" si="26"/>
        <v>0</v>
      </c>
      <c r="BH156" s="212">
        <f t="shared" si="27"/>
        <v>0</v>
      </c>
      <c r="BI156" s="212">
        <f t="shared" si="28"/>
        <v>0</v>
      </c>
      <c r="BJ156" s="19" t="s">
        <v>23</v>
      </c>
      <c r="BK156" s="212">
        <f t="shared" si="29"/>
        <v>0</v>
      </c>
      <c r="BL156" s="19" t="s">
        <v>723</v>
      </c>
      <c r="BM156" s="19" t="s">
        <v>699</v>
      </c>
    </row>
    <row r="157" spans="2:65" s="11" customFormat="1" ht="29.85" customHeight="1" x14ac:dyDescent="0.3">
      <c r="B157" s="182"/>
      <c r="C157" s="183"/>
      <c r="D157" s="198" t="s">
        <v>78</v>
      </c>
      <c r="E157" s="199" t="s">
        <v>3819</v>
      </c>
      <c r="F157" s="199" t="s">
        <v>3023</v>
      </c>
      <c r="G157" s="183"/>
      <c r="H157" s="183"/>
      <c r="I157" s="186"/>
      <c r="J157" s="200">
        <f>BK157</f>
        <v>0</v>
      </c>
      <c r="K157" s="183"/>
      <c r="L157" s="188"/>
      <c r="M157" s="189"/>
      <c r="N157" s="190"/>
      <c r="O157" s="190"/>
      <c r="P157" s="191">
        <f>SUM(P158:P172)</f>
        <v>0</v>
      </c>
      <c r="Q157" s="190"/>
      <c r="R157" s="191">
        <f>SUM(R158:R172)</f>
        <v>0</v>
      </c>
      <c r="S157" s="190"/>
      <c r="T157" s="192">
        <f>SUM(T158:T172)</f>
        <v>0</v>
      </c>
      <c r="AR157" s="193" t="s">
        <v>94</v>
      </c>
      <c r="AT157" s="194" t="s">
        <v>78</v>
      </c>
      <c r="AU157" s="194" t="s">
        <v>23</v>
      </c>
      <c r="AY157" s="193" t="s">
        <v>406</v>
      </c>
      <c r="BK157" s="195">
        <f>SUM(BK158:BK172)</f>
        <v>0</v>
      </c>
    </row>
    <row r="158" spans="2:65" s="1" customFormat="1" ht="22.5" customHeight="1" x14ac:dyDescent="0.3">
      <c r="B158" s="37"/>
      <c r="C158" s="201" t="s">
        <v>703</v>
      </c>
      <c r="D158" s="201" t="s">
        <v>410</v>
      </c>
      <c r="E158" s="202" t="s">
        <v>4992</v>
      </c>
      <c r="F158" s="203" t="s">
        <v>4993</v>
      </c>
      <c r="G158" s="204" t="s">
        <v>596</v>
      </c>
      <c r="H158" s="205">
        <v>10</v>
      </c>
      <c r="I158" s="206"/>
      <c r="J158" s="207">
        <f t="shared" ref="J158:J172" si="30">ROUND(I158*H158,2)</f>
        <v>0</v>
      </c>
      <c r="K158" s="203" t="s">
        <v>36</v>
      </c>
      <c r="L158" s="57"/>
      <c r="M158" s="208" t="s">
        <v>36</v>
      </c>
      <c r="N158" s="209" t="s">
        <v>50</v>
      </c>
      <c r="O158" s="38"/>
      <c r="P158" s="210">
        <f t="shared" ref="P158:P172" si="31">O158*H158</f>
        <v>0</v>
      </c>
      <c r="Q158" s="210">
        <v>0</v>
      </c>
      <c r="R158" s="210">
        <f t="shared" ref="R158:R172" si="32">Q158*H158</f>
        <v>0</v>
      </c>
      <c r="S158" s="210">
        <v>0</v>
      </c>
      <c r="T158" s="211">
        <f t="shared" ref="T158:T172" si="33">S158*H158</f>
        <v>0</v>
      </c>
      <c r="AR158" s="19" t="s">
        <v>723</v>
      </c>
      <c r="AT158" s="19" t="s">
        <v>410</v>
      </c>
      <c r="AU158" s="19" t="s">
        <v>87</v>
      </c>
      <c r="AY158" s="19" t="s">
        <v>406</v>
      </c>
      <c r="BE158" s="212">
        <f t="shared" ref="BE158:BE172" si="34">IF(N158="základní",J158,0)</f>
        <v>0</v>
      </c>
      <c r="BF158" s="212">
        <f t="shared" ref="BF158:BF172" si="35">IF(N158="snížená",J158,0)</f>
        <v>0</v>
      </c>
      <c r="BG158" s="212">
        <f t="shared" ref="BG158:BG172" si="36">IF(N158="zákl. přenesená",J158,0)</f>
        <v>0</v>
      </c>
      <c r="BH158" s="212">
        <f t="shared" ref="BH158:BH172" si="37">IF(N158="sníž. přenesená",J158,0)</f>
        <v>0</v>
      </c>
      <c r="BI158" s="212">
        <f t="shared" ref="BI158:BI172" si="38">IF(N158="nulová",J158,0)</f>
        <v>0</v>
      </c>
      <c r="BJ158" s="19" t="s">
        <v>23</v>
      </c>
      <c r="BK158" s="212">
        <f t="shared" ref="BK158:BK172" si="39">ROUND(I158*H158,2)</f>
        <v>0</v>
      </c>
      <c r="BL158" s="19" t="s">
        <v>723</v>
      </c>
      <c r="BM158" s="19" t="s">
        <v>703</v>
      </c>
    </row>
    <row r="159" spans="2:65" s="1" customFormat="1" ht="22.5" customHeight="1" x14ac:dyDescent="0.3">
      <c r="B159" s="37"/>
      <c r="C159" s="201" t="s">
        <v>709</v>
      </c>
      <c r="D159" s="201" t="s">
        <v>410</v>
      </c>
      <c r="E159" s="202" t="s">
        <v>6997</v>
      </c>
      <c r="F159" s="203" t="s">
        <v>3823</v>
      </c>
      <c r="G159" s="204" t="s">
        <v>596</v>
      </c>
      <c r="H159" s="205">
        <v>20</v>
      </c>
      <c r="I159" s="206"/>
      <c r="J159" s="207">
        <f t="shared" si="30"/>
        <v>0</v>
      </c>
      <c r="K159" s="203" t="s">
        <v>36</v>
      </c>
      <c r="L159" s="57"/>
      <c r="M159" s="208" t="s">
        <v>36</v>
      </c>
      <c r="N159" s="209" t="s">
        <v>50</v>
      </c>
      <c r="O159" s="38"/>
      <c r="P159" s="210">
        <f t="shared" si="31"/>
        <v>0</v>
      </c>
      <c r="Q159" s="210">
        <v>0</v>
      </c>
      <c r="R159" s="210">
        <f t="shared" si="32"/>
        <v>0</v>
      </c>
      <c r="S159" s="210">
        <v>0</v>
      </c>
      <c r="T159" s="211">
        <f t="shared" si="33"/>
        <v>0</v>
      </c>
      <c r="AR159" s="19" t="s">
        <v>723</v>
      </c>
      <c r="AT159" s="19" t="s">
        <v>410</v>
      </c>
      <c r="AU159" s="19" t="s">
        <v>87</v>
      </c>
      <c r="AY159" s="19" t="s">
        <v>406</v>
      </c>
      <c r="BE159" s="212">
        <f t="shared" si="34"/>
        <v>0</v>
      </c>
      <c r="BF159" s="212">
        <f t="shared" si="35"/>
        <v>0</v>
      </c>
      <c r="BG159" s="212">
        <f t="shared" si="36"/>
        <v>0</v>
      </c>
      <c r="BH159" s="212">
        <f t="shared" si="37"/>
        <v>0</v>
      </c>
      <c r="BI159" s="212">
        <f t="shared" si="38"/>
        <v>0</v>
      </c>
      <c r="BJ159" s="19" t="s">
        <v>23</v>
      </c>
      <c r="BK159" s="212">
        <f t="shared" si="39"/>
        <v>0</v>
      </c>
      <c r="BL159" s="19" t="s">
        <v>723</v>
      </c>
      <c r="BM159" s="19" t="s">
        <v>709</v>
      </c>
    </row>
    <row r="160" spans="2:65" s="1" customFormat="1" ht="22.5" customHeight="1" x14ac:dyDescent="0.3">
      <c r="B160" s="37"/>
      <c r="C160" s="201" t="s">
        <v>714</v>
      </c>
      <c r="D160" s="201" t="s">
        <v>410</v>
      </c>
      <c r="E160" s="202" t="s">
        <v>6998</v>
      </c>
      <c r="F160" s="203" t="s">
        <v>3825</v>
      </c>
      <c r="G160" s="204" t="s">
        <v>596</v>
      </c>
      <c r="H160" s="205">
        <v>20</v>
      </c>
      <c r="I160" s="206"/>
      <c r="J160" s="207">
        <f t="shared" si="30"/>
        <v>0</v>
      </c>
      <c r="K160" s="203" t="s">
        <v>36</v>
      </c>
      <c r="L160" s="57"/>
      <c r="M160" s="208" t="s">
        <v>36</v>
      </c>
      <c r="N160" s="209" t="s">
        <v>50</v>
      </c>
      <c r="O160" s="38"/>
      <c r="P160" s="210">
        <f t="shared" si="31"/>
        <v>0</v>
      </c>
      <c r="Q160" s="210">
        <v>0</v>
      </c>
      <c r="R160" s="210">
        <f t="shared" si="32"/>
        <v>0</v>
      </c>
      <c r="S160" s="210">
        <v>0</v>
      </c>
      <c r="T160" s="211">
        <f t="shared" si="33"/>
        <v>0</v>
      </c>
      <c r="AR160" s="19" t="s">
        <v>723</v>
      </c>
      <c r="AT160" s="19" t="s">
        <v>410</v>
      </c>
      <c r="AU160" s="19" t="s">
        <v>87</v>
      </c>
      <c r="AY160" s="19" t="s">
        <v>406</v>
      </c>
      <c r="BE160" s="212">
        <f t="shared" si="34"/>
        <v>0</v>
      </c>
      <c r="BF160" s="212">
        <f t="shared" si="35"/>
        <v>0</v>
      </c>
      <c r="BG160" s="212">
        <f t="shared" si="36"/>
        <v>0</v>
      </c>
      <c r="BH160" s="212">
        <f t="shared" si="37"/>
        <v>0</v>
      </c>
      <c r="BI160" s="212">
        <f t="shared" si="38"/>
        <v>0</v>
      </c>
      <c r="BJ160" s="19" t="s">
        <v>23</v>
      </c>
      <c r="BK160" s="212">
        <f t="shared" si="39"/>
        <v>0</v>
      </c>
      <c r="BL160" s="19" t="s">
        <v>723</v>
      </c>
      <c r="BM160" s="19" t="s">
        <v>714</v>
      </c>
    </row>
    <row r="161" spans="2:65" s="1" customFormat="1" ht="22.5" customHeight="1" x14ac:dyDescent="0.3">
      <c r="B161" s="37"/>
      <c r="C161" s="201" t="s">
        <v>719</v>
      </c>
      <c r="D161" s="201" t="s">
        <v>410</v>
      </c>
      <c r="E161" s="202" t="s">
        <v>6999</v>
      </c>
      <c r="F161" s="203" t="s">
        <v>3827</v>
      </c>
      <c r="G161" s="204" t="s">
        <v>596</v>
      </c>
      <c r="H161" s="205">
        <v>80</v>
      </c>
      <c r="I161" s="206"/>
      <c r="J161" s="207">
        <f t="shared" si="30"/>
        <v>0</v>
      </c>
      <c r="K161" s="203" t="s">
        <v>36</v>
      </c>
      <c r="L161" s="57"/>
      <c r="M161" s="208" t="s">
        <v>36</v>
      </c>
      <c r="N161" s="209" t="s">
        <v>50</v>
      </c>
      <c r="O161" s="38"/>
      <c r="P161" s="210">
        <f t="shared" si="31"/>
        <v>0</v>
      </c>
      <c r="Q161" s="210">
        <v>0</v>
      </c>
      <c r="R161" s="210">
        <f t="shared" si="32"/>
        <v>0</v>
      </c>
      <c r="S161" s="210">
        <v>0</v>
      </c>
      <c r="T161" s="211">
        <f t="shared" si="33"/>
        <v>0</v>
      </c>
      <c r="AR161" s="19" t="s">
        <v>723</v>
      </c>
      <c r="AT161" s="19" t="s">
        <v>410</v>
      </c>
      <c r="AU161" s="19" t="s">
        <v>87</v>
      </c>
      <c r="AY161" s="19" t="s">
        <v>406</v>
      </c>
      <c r="BE161" s="212">
        <f t="shared" si="34"/>
        <v>0</v>
      </c>
      <c r="BF161" s="212">
        <f t="shared" si="35"/>
        <v>0</v>
      </c>
      <c r="BG161" s="212">
        <f t="shared" si="36"/>
        <v>0</v>
      </c>
      <c r="BH161" s="212">
        <f t="shared" si="37"/>
        <v>0</v>
      </c>
      <c r="BI161" s="212">
        <f t="shared" si="38"/>
        <v>0</v>
      </c>
      <c r="BJ161" s="19" t="s">
        <v>23</v>
      </c>
      <c r="BK161" s="212">
        <f t="shared" si="39"/>
        <v>0</v>
      </c>
      <c r="BL161" s="19" t="s">
        <v>723</v>
      </c>
      <c r="BM161" s="19" t="s">
        <v>719</v>
      </c>
    </row>
    <row r="162" spans="2:65" s="1" customFormat="1" ht="22.5" customHeight="1" x14ac:dyDescent="0.3">
      <c r="B162" s="37"/>
      <c r="C162" s="201" t="s">
        <v>723</v>
      </c>
      <c r="D162" s="201" t="s">
        <v>410</v>
      </c>
      <c r="E162" s="202" t="s">
        <v>7000</v>
      </c>
      <c r="F162" s="203" t="s">
        <v>7001</v>
      </c>
      <c r="G162" s="204" t="s">
        <v>596</v>
      </c>
      <c r="H162" s="205">
        <v>65</v>
      </c>
      <c r="I162" s="206"/>
      <c r="J162" s="207">
        <f t="shared" si="30"/>
        <v>0</v>
      </c>
      <c r="K162" s="203" t="s">
        <v>36</v>
      </c>
      <c r="L162" s="57"/>
      <c r="M162" s="208" t="s">
        <v>36</v>
      </c>
      <c r="N162" s="209" t="s">
        <v>50</v>
      </c>
      <c r="O162" s="38"/>
      <c r="P162" s="210">
        <f t="shared" si="31"/>
        <v>0</v>
      </c>
      <c r="Q162" s="210">
        <v>0</v>
      </c>
      <c r="R162" s="210">
        <f t="shared" si="32"/>
        <v>0</v>
      </c>
      <c r="S162" s="210">
        <v>0</v>
      </c>
      <c r="T162" s="211">
        <f t="shared" si="33"/>
        <v>0</v>
      </c>
      <c r="AR162" s="19" t="s">
        <v>723</v>
      </c>
      <c r="AT162" s="19" t="s">
        <v>410</v>
      </c>
      <c r="AU162" s="19" t="s">
        <v>87</v>
      </c>
      <c r="AY162" s="19" t="s">
        <v>406</v>
      </c>
      <c r="BE162" s="212">
        <f t="shared" si="34"/>
        <v>0</v>
      </c>
      <c r="BF162" s="212">
        <f t="shared" si="35"/>
        <v>0</v>
      </c>
      <c r="BG162" s="212">
        <f t="shared" si="36"/>
        <v>0</v>
      </c>
      <c r="BH162" s="212">
        <f t="shared" si="37"/>
        <v>0</v>
      </c>
      <c r="BI162" s="212">
        <f t="shared" si="38"/>
        <v>0</v>
      </c>
      <c r="BJ162" s="19" t="s">
        <v>23</v>
      </c>
      <c r="BK162" s="212">
        <f t="shared" si="39"/>
        <v>0</v>
      </c>
      <c r="BL162" s="19" t="s">
        <v>723</v>
      </c>
      <c r="BM162" s="19" t="s">
        <v>723</v>
      </c>
    </row>
    <row r="163" spans="2:65" s="1" customFormat="1" ht="22.5" customHeight="1" x14ac:dyDescent="0.3">
      <c r="B163" s="37"/>
      <c r="C163" s="201" t="s">
        <v>730</v>
      </c>
      <c r="D163" s="201" t="s">
        <v>410</v>
      </c>
      <c r="E163" s="202" t="s">
        <v>3828</v>
      </c>
      <c r="F163" s="203" t="s">
        <v>3829</v>
      </c>
      <c r="G163" s="204" t="s">
        <v>596</v>
      </c>
      <c r="H163" s="205">
        <v>400</v>
      </c>
      <c r="I163" s="206"/>
      <c r="J163" s="207">
        <f t="shared" si="30"/>
        <v>0</v>
      </c>
      <c r="K163" s="203" t="s">
        <v>36</v>
      </c>
      <c r="L163" s="57"/>
      <c r="M163" s="208" t="s">
        <v>36</v>
      </c>
      <c r="N163" s="209" t="s">
        <v>50</v>
      </c>
      <c r="O163" s="38"/>
      <c r="P163" s="210">
        <f t="shared" si="31"/>
        <v>0</v>
      </c>
      <c r="Q163" s="210">
        <v>0</v>
      </c>
      <c r="R163" s="210">
        <f t="shared" si="32"/>
        <v>0</v>
      </c>
      <c r="S163" s="210">
        <v>0</v>
      </c>
      <c r="T163" s="211">
        <f t="shared" si="33"/>
        <v>0</v>
      </c>
      <c r="AR163" s="19" t="s">
        <v>723</v>
      </c>
      <c r="AT163" s="19" t="s">
        <v>410</v>
      </c>
      <c r="AU163" s="19" t="s">
        <v>87</v>
      </c>
      <c r="AY163" s="19" t="s">
        <v>406</v>
      </c>
      <c r="BE163" s="212">
        <f t="shared" si="34"/>
        <v>0</v>
      </c>
      <c r="BF163" s="212">
        <f t="shared" si="35"/>
        <v>0</v>
      </c>
      <c r="BG163" s="212">
        <f t="shared" si="36"/>
        <v>0</v>
      </c>
      <c r="BH163" s="212">
        <f t="shared" si="37"/>
        <v>0</v>
      </c>
      <c r="BI163" s="212">
        <f t="shared" si="38"/>
        <v>0</v>
      </c>
      <c r="BJ163" s="19" t="s">
        <v>23</v>
      </c>
      <c r="BK163" s="212">
        <f t="shared" si="39"/>
        <v>0</v>
      </c>
      <c r="BL163" s="19" t="s">
        <v>723</v>
      </c>
      <c r="BM163" s="19" t="s">
        <v>730</v>
      </c>
    </row>
    <row r="164" spans="2:65" s="1" customFormat="1" ht="22.5" customHeight="1" x14ac:dyDescent="0.3">
      <c r="B164" s="37"/>
      <c r="C164" s="201" t="s">
        <v>733</v>
      </c>
      <c r="D164" s="201" t="s">
        <v>410</v>
      </c>
      <c r="E164" s="202" t="s">
        <v>3830</v>
      </c>
      <c r="F164" s="203" t="s">
        <v>3831</v>
      </c>
      <c r="G164" s="204" t="s">
        <v>596</v>
      </c>
      <c r="H164" s="205">
        <v>40</v>
      </c>
      <c r="I164" s="206"/>
      <c r="J164" s="207">
        <f t="shared" si="30"/>
        <v>0</v>
      </c>
      <c r="K164" s="203" t="s">
        <v>36</v>
      </c>
      <c r="L164" s="57"/>
      <c r="M164" s="208" t="s">
        <v>36</v>
      </c>
      <c r="N164" s="209" t="s">
        <v>50</v>
      </c>
      <c r="O164" s="38"/>
      <c r="P164" s="210">
        <f t="shared" si="31"/>
        <v>0</v>
      </c>
      <c r="Q164" s="210">
        <v>0</v>
      </c>
      <c r="R164" s="210">
        <f t="shared" si="32"/>
        <v>0</v>
      </c>
      <c r="S164" s="210">
        <v>0</v>
      </c>
      <c r="T164" s="211">
        <f t="shared" si="33"/>
        <v>0</v>
      </c>
      <c r="AR164" s="19" t="s">
        <v>723</v>
      </c>
      <c r="AT164" s="19" t="s">
        <v>410</v>
      </c>
      <c r="AU164" s="19" t="s">
        <v>87</v>
      </c>
      <c r="AY164" s="19" t="s">
        <v>406</v>
      </c>
      <c r="BE164" s="212">
        <f t="shared" si="34"/>
        <v>0</v>
      </c>
      <c r="BF164" s="212">
        <f t="shared" si="35"/>
        <v>0</v>
      </c>
      <c r="BG164" s="212">
        <f t="shared" si="36"/>
        <v>0</v>
      </c>
      <c r="BH164" s="212">
        <f t="shared" si="37"/>
        <v>0</v>
      </c>
      <c r="BI164" s="212">
        <f t="shared" si="38"/>
        <v>0</v>
      </c>
      <c r="BJ164" s="19" t="s">
        <v>23</v>
      </c>
      <c r="BK164" s="212">
        <f t="shared" si="39"/>
        <v>0</v>
      </c>
      <c r="BL164" s="19" t="s">
        <v>723</v>
      </c>
      <c r="BM164" s="19" t="s">
        <v>733</v>
      </c>
    </row>
    <row r="165" spans="2:65" s="1" customFormat="1" ht="22.5" customHeight="1" x14ac:dyDescent="0.3">
      <c r="B165" s="37"/>
      <c r="C165" s="201" t="s">
        <v>738</v>
      </c>
      <c r="D165" s="201" t="s">
        <v>410</v>
      </c>
      <c r="E165" s="202" t="s">
        <v>4994</v>
      </c>
      <c r="F165" s="203" t="s">
        <v>3833</v>
      </c>
      <c r="G165" s="204" t="s">
        <v>596</v>
      </c>
      <c r="H165" s="205">
        <v>40</v>
      </c>
      <c r="I165" s="206"/>
      <c r="J165" s="207">
        <f t="shared" si="30"/>
        <v>0</v>
      </c>
      <c r="K165" s="203" t="s">
        <v>36</v>
      </c>
      <c r="L165" s="57"/>
      <c r="M165" s="208" t="s">
        <v>36</v>
      </c>
      <c r="N165" s="209" t="s">
        <v>50</v>
      </c>
      <c r="O165" s="38"/>
      <c r="P165" s="210">
        <f t="shared" si="31"/>
        <v>0</v>
      </c>
      <c r="Q165" s="210">
        <v>0</v>
      </c>
      <c r="R165" s="210">
        <f t="shared" si="32"/>
        <v>0</v>
      </c>
      <c r="S165" s="210">
        <v>0</v>
      </c>
      <c r="T165" s="211">
        <f t="shared" si="33"/>
        <v>0</v>
      </c>
      <c r="AR165" s="19" t="s">
        <v>723</v>
      </c>
      <c r="AT165" s="19" t="s">
        <v>410</v>
      </c>
      <c r="AU165" s="19" t="s">
        <v>87</v>
      </c>
      <c r="AY165" s="19" t="s">
        <v>406</v>
      </c>
      <c r="BE165" s="212">
        <f t="shared" si="34"/>
        <v>0</v>
      </c>
      <c r="BF165" s="212">
        <f t="shared" si="35"/>
        <v>0</v>
      </c>
      <c r="BG165" s="212">
        <f t="shared" si="36"/>
        <v>0</v>
      </c>
      <c r="BH165" s="212">
        <f t="shared" si="37"/>
        <v>0</v>
      </c>
      <c r="BI165" s="212">
        <f t="shared" si="38"/>
        <v>0</v>
      </c>
      <c r="BJ165" s="19" t="s">
        <v>23</v>
      </c>
      <c r="BK165" s="212">
        <f t="shared" si="39"/>
        <v>0</v>
      </c>
      <c r="BL165" s="19" t="s">
        <v>723</v>
      </c>
      <c r="BM165" s="19" t="s">
        <v>738</v>
      </c>
    </row>
    <row r="166" spans="2:65" s="1" customFormat="1" ht="22.5" customHeight="1" x14ac:dyDescent="0.3">
      <c r="B166" s="37"/>
      <c r="C166" s="201" t="s">
        <v>743</v>
      </c>
      <c r="D166" s="201" t="s">
        <v>410</v>
      </c>
      <c r="E166" s="202" t="s">
        <v>3834</v>
      </c>
      <c r="F166" s="203" t="s">
        <v>3835</v>
      </c>
      <c r="G166" s="204" t="s">
        <v>596</v>
      </c>
      <c r="H166" s="205">
        <v>25</v>
      </c>
      <c r="I166" s="206"/>
      <c r="J166" s="207">
        <f t="shared" si="30"/>
        <v>0</v>
      </c>
      <c r="K166" s="203" t="s">
        <v>36</v>
      </c>
      <c r="L166" s="57"/>
      <c r="M166" s="208" t="s">
        <v>36</v>
      </c>
      <c r="N166" s="209" t="s">
        <v>50</v>
      </c>
      <c r="O166" s="38"/>
      <c r="P166" s="210">
        <f t="shared" si="31"/>
        <v>0</v>
      </c>
      <c r="Q166" s="210">
        <v>0</v>
      </c>
      <c r="R166" s="210">
        <f t="shared" si="32"/>
        <v>0</v>
      </c>
      <c r="S166" s="210">
        <v>0</v>
      </c>
      <c r="T166" s="211">
        <f t="shared" si="33"/>
        <v>0</v>
      </c>
      <c r="AR166" s="19" t="s">
        <v>723</v>
      </c>
      <c r="AT166" s="19" t="s">
        <v>410</v>
      </c>
      <c r="AU166" s="19" t="s">
        <v>87</v>
      </c>
      <c r="AY166" s="19" t="s">
        <v>406</v>
      </c>
      <c r="BE166" s="212">
        <f t="shared" si="34"/>
        <v>0</v>
      </c>
      <c r="BF166" s="212">
        <f t="shared" si="35"/>
        <v>0</v>
      </c>
      <c r="BG166" s="212">
        <f t="shared" si="36"/>
        <v>0</v>
      </c>
      <c r="BH166" s="212">
        <f t="shared" si="37"/>
        <v>0</v>
      </c>
      <c r="BI166" s="212">
        <f t="shared" si="38"/>
        <v>0</v>
      </c>
      <c r="BJ166" s="19" t="s">
        <v>23</v>
      </c>
      <c r="BK166" s="212">
        <f t="shared" si="39"/>
        <v>0</v>
      </c>
      <c r="BL166" s="19" t="s">
        <v>723</v>
      </c>
      <c r="BM166" s="19" t="s">
        <v>743</v>
      </c>
    </row>
    <row r="167" spans="2:65" s="1" customFormat="1" ht="22.5" customHeight="1" x14ac:dyDescent="0.3">
      <c r="B167" s="37"/>
      <c r="C167" s="201" t="s">
        <v>748</v>
      </c>
      <c r="D167" s="201" t="s">
        <v>410</v>
      </c>
      <c r="E167" s="202" t="s">
        <v>3836</v>
      </c>
      <c r="F167" s="203" t="s">
        <v>3837</v>
      </c>
      <c r="G167" s="204" t="s">
        <v>596</v>
      </c>
      <c r="H167" s="205">
        <v>20</v>
      </c>
      <c r="I167" s="206"/>
      <c r="J167" s="207">
        <f t="shared" si="30"/>
        <v>0</v>
      </c>
      <c r="K167" s="203" t="s">
        <v>36</v>
      </c>
      <c r="L167" s="57"/>
      <c r="M167" s="208" t="s">
        <v>36</v>
      </c>
      <c r="N167" s="209" t="s">
        <v>50</v>
      </c>
      <c r="O167" s="38"/>
      <c r="P167" s="210">
        <f t="shared" si="31"/>
        <v>0</v>
      </c>
      <c r="Q167" s="210">
        <v>0</v>
      </c>
      <c r="R167" s="210">
        <f t="shared" si="32"/>
        <v>0</v>
      </c>
      <c r="S167" s="210">
        <v>0</v>
      </c>
      <c r="T167" s="211">
        <f t="shared" si="33"/>
        <v>0</v>
      </c>
      <c r="AR167" s="19" t="s">
        <v>723</v>
      </c>
      <c r="AT167" s="19" t="s">
        <v>410</v>
      </c>
      <c r="AU167" s="19" t="s">
        <v>87</v>
      </c>
      <c r="AY167" s="19" t="s">
        <v>406</v>
      </c>
      <c r="BE167" s="212">
        <f t="shared" si="34"/>
        <v>0</v>
      </c>
      <c r="BF167" s="212">
        <f t="shared" si="35"/>
        <v>0</v>
      </c>
      <c r="BG167" s="212">
        <f t="shared" si="36"/>
        <v>0</v>
      </c>
      <c r="BH167" s="212">
        <f t="shared" si="37"/>
        <v>0</v>
      </c>
      <c r="BI167" s="212">
        <f t="shared" si="38"/>
        <v>0</v>
      </c>
      <c r="BJ167" s="19" t="s">
        <v>23</v>
      </c>
      <c r="BK167" s="212">
        <f t="shared" si="39"/>
        <v>0</v>
      </c>
      <c r="BL167" s="19" t="s">
        <v>723</v>
      </c>
      <c r="BM167" s="19" t="s">
        <v>748</v>
      </c>
    </row>
    <row r="168" spans="2:65" s="1" customFormat="1" ht="22.5" customHeight="1" x14ac:dyDescent="0.3">
      <c r="B168" s="37"/>
      <c r="C168" s="201" t="s">
        <v>755</v>
      </c>
      <c r="D168" s="201" t="s">
        <v>410</v>
      </c>
      <c r="E168" s="202" t="s">
        <v>3838</v>
      </c>
      <c r="F168" s="203" t="s">
        <v>3839</v>
      </c>
      <c r="G168" s="204" t="s">
        <v>1363</v>
      </c>
      <c r="H168" s="205">
        <v>1</v>
      </c>
      <c r="I168" s="206"/>
      <c r="J168" s="207">
        <f t="shared" si="30"/>
        <v>0</v>
      </c>
      <c r="K168" s="203" t="s">
        <v>36</v>
      </c>
      <c r="L168" s="57"/>
      <c r="M168" s="208" t="s">
        <v>36</v>
      </c>
      <c r="N168" s="209" t="s">
        <v>50</v>
      </c>
      <c r="O168" s="38"/>
      <c r="P168" s="210">
        <f t="shared" si="31"/>
        <v>0</v>
      </c>
      <c r="Q168" s="210">
        <v>0</v>
      </c>
      <c r="R168" s="210">
        <f t="shared" si="32"/>
        <v>0</v>
      </c>
      <c r="S168" s="210">
        <v>0</v>
      </c>
      <c r="T168" s="211">
        <f t="shared" si="33"/>
        <v>0</v>
      </c>
      <c r="AR168" s="19" t="s">
        <v>723</v>
      </c>
      <c r="AT168" s="19" t="s">
        <v>410</v>
      </c>
      <c r="AU168" s="19" t="s">
        <v>87</v>
      </c>
      <c r="AY168" s="19" t="s">
        <v>406</v>
      </c>
      <c r="BE168" s="212">
        <f t="shared" si="34"/>
        <v>0</v>
      </c>
      <c r="BF168" s="212">
        <f t="shared" si="35"/>
        <v>0</v>
      </c>
      <c r="BG168" s="212">
        <f t="shared" si="36"/>
        <v>0</v>
      </c>
      <c r="BH168" s="212">
        <f t="shared" si="37"/>
        <v>0</v>
      </c>
      <c r="BI168" s="212">
        <f t="shared" si="38"/>
        <v>0</v>
      </c>
      <c r="BJ168" s="19" t="s">
        <v>23</v>
      </c>
      <c r="BK168" s="212">
        <f t="shared" si="39"/>
        <v>0</v>
      </c>
      <c r="BL168" s="19" t="s">
        <v>723</v>
      </c>
      <c r="BM168" s="19" t="s">
        <v>755</v>
      </c>
    </row>
    <row r="169" spans="2:65" s="1" customFormat="1" ht="22.5" customHeight="1" x14ac:dyDescent="0.3">
      <c r="B169" s="37"/>
      <c r="C169" s="201" t="s">
        <v>775</v>
      </c>
      <c r="D169" s="201" t="s">
        <v>410</v>
      </c>
      <c r="E169" s="202" t="s">
        <v>3840</v>
      </c>
      <c r="F169" s="203" t="s">
        <v>3841</v>
      </c>
      <c r="G169" s="204" t="s">
        <v>596</v>
      </c>
      <c r="H169" s="205">
        <v>30</v>
      </c>
      <c r="I169" s="206"/>
      <c r="J169" s="207">
        <f t="shared" si="30"/>
        <v>0</v>
      </c>
      <c r="K169" s="203" t="s">
        <v>36</v>
      </c>
      <c r="L169" s="57"/>
      <c r="M169" s="208" t="s">
        <v>36</v>
      </c>
      <c r="N169" s="209" t="s">
        <v>50</v>
      </c>
      <c r="O169" s="38"/>
      <c r="P169" s="210">
        <f t="shared" si="31"/>
        <v>0</v>
      </c>
      <c r="Q169" s="210">
        <v>0</v>
      </c>
      <c r="R169" s="210">
        <f t="shared" si="32"/>
        <v>0</v>
      </c>
      <c r="S169" s="210">
        <v>0</v>
      </c>
      <c r="T169" s="211">
        <f t="shared" si="33"/>
        <v>0</v>
      </c>
      <c r="AR169" s="19" t="s">
        <v>723</v>
      </c>
      <c r="AT169" s="19" t="s">
        <v>410</v>
      </c>
      <c r="AU169" s="19" t="s">
        <v>87</v>
      </c>
      <c r="AY169" s="19" t="s">
        <v>406</v>
      </c>
      <c r="BE169" s="212">
        <f t="shared" si="34"/>
        <v>0</v>
      </c>
      <c r="BF169" s="212">
        <f t="shared" si="35"/>
        <v>0</v>
      </c>
      <c r="BG169" s="212">
        <f t="shared" si="36"/>
        <v>0</v>
      </c>
      <c r="BH169" s="212">
        <f t="shared" si="37"/>
        <v>0</v>
      </c>
      <c r="BI169" s="212">
        <f t="shared" si="38"/>
        <v>0</v>
      </c>
      <c r="BJ169" s="19" t="s">
        <v>23</v>
      </c>
      <c r="BK169" s="212">
        <f t="shared" si="39"/>
        <v>0</v>
      </c>
      <c r="BL169" s="19" t="s">
        <v>723</v>
      </c>
      <c r="BM169" s="19" t="s">
        <v>775</v>
      </c>
    </row>
    <row r="170" spans="2:65" s="1" customFormat="1" ht="22.5" customHeight="1" x14ac:dyDescent="0.3">
      <c r="B170" s="37"/>
      <c r="C170" s="201" t="s">
        <v>778</v>
      </c>
      <c r="D170" s="201" t="s">
        <v>410</v>
      </c>
      <c r="E170" s="202" t="s">
        <v>7002</v>
      </c>
      <c r="F170" s="203" t="s">
        <v>3843</v>
      </c>
      <c r="G170" s="204" t="s">
        <v>3040</v>
      </c>
      <c r="H170" s="205">
        <v>1</v>
      </c>
      <c r="I170" s="206"/>
      <c r="J170" s="207">
        <f t="shared" si="30"/>
        <v>0</v>
      </c>
      <c r="K170" s="203" t="s">
        <v>36</v>
      </c>
      <c r="L170" s="57"/>
      <c r="M170" s="208" t="s">
        <v>36</v>
      </c>
      <c r="N170" s="209" t="s">
        <v>50</v>
      </c>
      <c r="O170" s="38"/>
      <c r="P170" s="210">
        <f t="shared" si="31"/>
        <v>0</v>
      </c>
      <c r="Q170" s="210">
        <v>0</v>
      </c>
      <c r="R170" s="210">
        <f t="shared" si="32"/>
        <v>0</v>
      </c>
      <c r="S170" s="210">
        <v>0</v>
      </c>
      <c r="T170" s="211">
        <f t="shared" si="33"/>
        <v>0</v>
      </c>
      <c r="AR170" s="19" t="s">
        <v>723</v>
      </c>
      <c r="AT170" s="19" t="s">
        <v>410</v>
      </c>
      <c r="AU170" s="19" t="s">
        <v>87</v>
      </c>
      <c r="AY170" s="19" t="s">
        <v>406</v>
      </c>
      <c r="BE170" s="212">
        <f t="shared" si="34"/>
        <v>0</v>
      </c>
      <c r="BF170" s="212">
        <f t="shared" si="35"/>
        <v>0</v>
      </c>
      <c r="BG170" s="212">
        <f t="shared" si="36"/>
        <v>0</v>
      </c>
      <c r="BH170" s="212">
        <f t="shared" si="37"/>
        <v>0</v>
      </c>
      <c r="BI170" s="212">
        <f t="shared" si="38"/>
        <v>0</v>
      </c>
      <c r="BJ170" s="19" t="s">
        <v>23</v>
      </c>
      <c r="BK170" s="212">
        <f t="shared" si="39"/>
        <v>0</v>
      </c>
      <c r="BL170" s="19" t="s">
        <v>723</v>
      </c>
      <c r="BM170" s="19" t="s">
        <v>778</v>
      </c>
    </row>
    <row r="171" spans="2:65" s="1" customFormat="1" ht="22.5" customHeight="1" x14ac:dyDescent="0.3">
      <c r="B171" s="37"/>
      <c r="C171" s="201" t="s">
        <v>781</v>
      </c>
      <c r="D171" s="201" t="s">
        <v>410</v>
      </c>
      <c r="E171" s="202" t="s">
        <v>7003</v>
      </c>
      <c r="F171" s="203" t="s">
        <v>3845</v>
      </c>
      <c r="G171" s="204" t="s">
        <v>3040</v>
      </c>
      <c r="H171" s="205">
        <v>1</v>
      </c>
      <c r="I171" s="206"/>
      <c r="J171" s="207">
        <f t="shared" si="30"/>
        <v>0</v>
      </c>
      <c r="K171" s="203" t="s">
        <v>36</v>
      </c>
      <c r="L171" s="57"/>
      <c r="M171" s="208" t="s">
        <v>36</v>
      </c>
      <c r="N171" s="209" t="s">
        <v>50</v>
      </c>
      <c r="O171" s="38"/>
      <c r="P171" s="210">
        <f t="shared" si="31"/>
        <v>0</v>
      </c>
      <c r="Q171" s="210">
        <v>0</v>
      </c>
      <c r="R171" s="210">
        <f t="shared" si="32"/>
        <v>0</v>
      </c>
      <c r="S171" s="210">
        <v>0</v>
      </c>
      <c r="T171" s="211">
        <f t="shared" si="33"/>
        <v>0</v>
      </c>
      <c r="AR171" s="19" t="s">
        <v>723</v>
      </c>
      <c r="AT171" s="19" t="s">
        <v>410</v>
      </c>
      <c r="AU171" s="19" t="s">
        <v>87</v>
      </c>
      <c r="AY171" s="19" t="s">
        <v>406</v>
      </c>
      <c r="BE171" s="212">
        <f t="shared" si="34"/>
        <v>0</v>
      </c>
      <c r="BF171" s="212">
        <f t="shared" si="35"/>
        <v>0</v>
      </c>
      <c r="BG171" s="212">
        <f t="shared" si="36"/>
        <v>0</v>
      </c>
      <c r="BH171" s="212">
        <f t="shared" si="37"/>
        <v>0</v>
      </c>
      <c r="BI171" s="212">
        <f t="shared" si="38"/>
        <v>0</v>
      </c>
      <c r="BJ171" s="19" t="s">
        <v>23</v>
      </c>
      <c r="BK171" s="212">
        <f t="shared" si="39"/>
        <v>0</v>
      </c>
      <c r="BL171" s="19" t="s">
        <v>723</v>
      </c>
      <c r="BM171" s="19" t="s">
        <v>781</v>
      </c>
    </row>
    <row r="172" spans="2:65" s="1" customFormat="1" ht="22.5" customHeight="1" x14ac:dyDescent="0.3">
      <c r="B172" s="37"/>
      <c r="C172" s="201" t="s">
        <v>784</v>
      </c>
      <c r="D172" s="201" t="s">
        <v>410</v>
      </c>
      <c r="E172" s="202" t="s">
        <v>7004</v>
      </c>
      <c r="F172" s="203" t="s">
        <v>3847</v>
      </c>
      <c r="G172" s="204" t="s">
        <v>3040</v>
      </c>
      <c r="H172" s="205">
        <v>1</v>
      </c>
      <c r="I172" s="206"/>
      <c r="J172" s="207">
        <f t="shared" si="30"/>
        <v>0</v>
      </c>
      <c r="K172" s="203" t="s">
        <v>36</v>
      </c>
      <c r="L172" s="57"/>
      <c r="M172" s="208" t="s">
        <v>36</v>
      </c>
      <c r="N172" s="209" t="s">
        <v>50</v>
      </c>
      <c r="O172" s="38"/>
      <c r="P172" s="210">
        <f t="shared" si="31"/>
        <v>0</v>
      </c>
      <c r="Q172" s="210">
        <v>0</v>
      </c>
      <c r="R172" s="210">
        <f t="shared" si="32"/>
        <v>0</v>
      </c>
      <c r="S172" s="210">
        <v>0</v>
      </c>
      <c r="T172" s="211">
        <f t="shared" si="33"/>
        <v>0</v>
      </c>
      <c r="AR172" s="19" t="s">
        <v>723</v>
      </c>
      <c r="AT172" s="19" t="s">
        <v>410</v>
      </c>
      <c r="AU172" s="19" t="s">
        <v>87</v>
      </c>
      <c r="AY172" s="19" t="s">
        <v>406</v>
      </c>
      <c r="BE172" s="212">
        <f t="shared" si="34"/>
        <v>0</v>
      </c>
      <c r="BF172" s="212">
        <f t="shared" si="35"/>
        <v>0</v>
      </c>
      <c r="BG172" s="212">
        <f t="shared" si="36"/>
        <v>0</v>
      </c>
      <c r="BH172" s="212">
        <f t="shared" si="37"/>
        <v>0</v>
      </c>
      <c r="BI172" s="212">
        <f t="shared" si="38"/>
        <v>0</v>
      </c>
      <c r="BJ172" s="19" t="s">
        <v>23</v>
      </c>
      <c r="BK172" s="212">
        <f t="shared" si="39"/>
        <v>0</v>
      </c>
      <c r="BL172" s="19" t="s">
        <v>723</v>
      </c>
      <c r="BM172" s="19" t="s">
        <v>784</v>
      </c>
    </row>
    <row r="173" spans="2:65" s="11" customFormat="1" ht="29.85" customHeight="1" x14ac:dyDescent="0.3">
      <c r="B173" s="182"/>
      <c r="C173" s="183"/>
      <c r="D173" s="198" t="s">
        <v>78</v>
      </c>
      <c r="E173" s="199" t="s">
        <v>3848</v>
      </c>
      <c r="F173" s="199" t="s">
        <v>3043</v>
      </c>
      <c r="G173" s="183"/>
      <c r="H173" s="183"/>
      <c r="I173" s="186"/>
      <c r="J173" s="200">
        <f>BK173</f>
        <v>0</v>
      </c>
      <c r="K173" s="183"/>
      <c r="L173" s="188"/>
      <c r="M173" s="189"/>
      <c r="N173" s="190"/>
      <c r="O173" s="190"/>
      <c r="P173" s="191">
        <f>SUM(P174:P181)</f>
        <v>0</v>
      </c>
      <c r="Q173" s="190"/>
      <c r="R173" s="191">
        <f>SUM(R174:R181)</f>
        <v>0</v>
      </c>
      <c r="S173" s="190"/>
      <c r="T173" s="192">
        <f>SUM(T174:T181)</f>
        <v>0</v>
      </c>
      <c r="AR173" s="193" t="s">
        <v>94</v>
      </c>
      <c r="AT173" s="194" t="s">
        <v>78</v>
      </c>
      <c r="AU173" s="194" t="s">
        <v>23</v>
      </c>
      <c r="AY173" s="193" t="s">
        <v>406</v>
      </c>
      <c r="BK173" s="195">
        <f>SUM(BK174:BK181)</f>
        <v>0</v>
      </c>
    </row>
    <row r="174" spans="2:65" s="1" customFormat="1" ht="22.5" customHeight="1" x14ac:dyDescent="0.3">
      <c r="B174" s="37"/>
      <c r="C174" s="201" t="s">
        <v>787</v>
      </c>
      <c r="D174" s="201" t="s">
        <v>410</v>
      </c>
      <c r="E174" s="202" t="s">
        <v>7005</v>
      </c>
      <c r="F174" s="203" t="s">
        <v>3850</v>
      </c>
      <c r="G174" s="204" t="s">
        <v>3037</v>
      </c>
      <c r="H174" s="205">
        <v>1</v>
      </c>
      <c r="I174" s="206"/>
      <c r="J174" s="207">
        <f t="shared" ref="J174:J181" si="40">ROUND(I174*H174,2)</f>
        <v>0</v>
      </c>
      <c r="K174" s="203" t="s">
        <v>36</v>
      </c>
      <c r="L174" s="57"/>
      <c r="M174" s="208" t="s">
        <v>36</v>
      </c>
      <c r="N174" s="209" t="s">
        <v>50</v>
      </c>
      <c r="O174" s="38"/>
      <c r="P174" s="210">
        <f t="shared" ref="P174:P181" si="41">O174*H174</f>
        <v>0</v>
      </c>
      <c r="Q174" s="210">
        <v>0</v>
      </c>
      <c r="R174" s="210">
        <f t="shared" ref="R174:R181" si="42">Q174*H174</f>
        <v>0</v>
      </c>
      <c r="S174" s="210">
        <v>0</v>
      </c>
      <c r="T174" s="211">
        <f t="shared" ref="T174:T181" si="43">S174*H174</f>
        <v>0</v>
      </c>
      <c r="AR174" s="19" t="s">
        <v>723</v>
      </c>
      <c r="AT174" s="19" t="s">
        <v>410</v>
      </c>
      <c r="AU174" s="19" t="s">
        <v>87</v>
      </c>
      <c r="AY174" s="19" t="s">
        <v>406</v>
      </c>
      <c r="BE174" s="212">
        <f t="shared" ref="BE174:BE181" si="44">IF(N174="základní",J174,0)</f>
        <v>0</v>
      </c>
      <c r="BF174" s="212">
        <f t="shared" ref="BF174:BF181" si="45">IF(N174="snížená",J174,0)</f>
        <v>0</v>
      </c>
      <c r="BG174" s="212">
        <f t="shared" ref="BG174:BG181" si="46">IF(N174="zákl. přenesená",J174,0)</f>
        <v>0</v>
      </c>
      <c r="BH174" s="212">
        <f t="shared" ref="BH174:BH181" si="47">IF(N174="sníž. přenesená",J174,0)</f>
        <v>0</v>
      </c>
      <c r="BI174" s="212">
        <f t="shared" ref="BI174:BI181" si="48">IF(N174="nulová",J174,0)</f>
        <v>0</v>
      </c>
      <c r="BJ174" s="19" t="s">
        <v>23</v>
      </c>
      <c r="BK174" s="212">
        <f t="shared" ref="BK174:BK181" si="49">ROUND(I174*H174,2)</f>
        <v>0</v>
      </c>
      <c r="BL174" s="19" t="s">
        <v>723</v>
      </c>
      <c r="BM174" s="19" t="s">
        <v>787</v>
      </c>
    </row>
    <row r="175" spans="2:65" s="1" customFormat="1" ht="22.5" customHeight="1" x14ac:dyDescent="0.3">
      <c r="B175" s="37"/>
      <c r="C175" s="201" t="s">
        <v>795</v>
      </c>
      <c r="D175" s="201" t="s">
        <v>410</v>
      </c>
      <c r="E175" s="202" t="s">
        <v>7006</v>
      </c>
      <c r="F175" s="203" t="s">
        <v>3852</v>
      </c>
      <c r="G175" s="204" t="s">
        <v>3037</v>
      </c>
      <c r="H175" s="205">
        <v>1</v>
      </c>
      <c r="I175" s="206"/>
      <c r="J175" s="207">
        <f t="shared" si="40"/>
        <v>0</v>
      </c>
      <c r="K175" s="203" t="s">
        <v>36</v>
      </c>
      <c r="L175" s="57"/>
      <c r="M175" s="208" t="s">
        <v>36</v>
      </c>
      <c r="N175" s="209" t="s">
        <v>50</v>
      </c>
      <c r="O175" s="38"/>
      <c r="P175" s="210">
        <f t="shared" si="41"/>
        <v>0</v>
      </c>
      <c r="Q175" s="210">
        <v>0</v>
      </c>
      <c r="R175" s="210">
        <f t="shared" si="42"/>
        <v>0</v>
      </c>
      <c r="S175" s="210">
        <v>0</v>
      </c>
      <c r="T175" s="211">
        <f t="shared" si="43"/>
        <v>0</v>
      </c>
      <c r="AR175" s="19" t="s">
        <v>723</v>
      </c>
      <c r="AT175" s="19" t="s">
        <v>410</v>
      </c>
      <c r="AU175" s="19" t="s">
        <v>87</v>
      </c>
      <c r="AY175" s="19" t="s">
        <v>406</v>
      </c>
      <c r="BE175" s="212">
        <f t="shared" si="44"/>
        <v>0</v>
      </c>
      <c r="BF175" s="212">
        <f t="shared" si="45"/>
        <v>0</v>
      </c>
      <c r="BG175" s="212">
        <f t="shared" si="46"/>
        <v>0</v>
      </c>
      <c r="BH175" s="212">
        <f t="shared" si="47"/>
        <v>0</v>
      </c>
      <c r="BI175" s="212">
        <f t="shared" si="48"/>
        <v>0</v>
      </c>
      <c r="BJ175" s="19" t="s">
        <v>23</v>
      </c>
      <c r="BK175" s="212">
        <f t="shared" si="49"/>
        <v>0</v>
      </c>
      <c r="BL175" s="19" t="s">
        <v>723</v>
      </c>
      <c r="BM175" s="19" t="s">
        <v>795</v>
      </c>
    </row>
    <row r="176" spans="2:65" s="1" customFormat="1" ht="22.5" customHeight="1" x14ac:dyDescent="0.3">
      <c r="B176" s="37"/>
      <c r="C176" s="201" t="s">
        <v>799</v>
      </c>
      <c r="D176" s="201" t="s">
        <v>410</v>
      </c>
      <c r="E176" s="202" t="s">
        <v>7007</v>
      </c>
      <c r="F176" s="203" t="s">
        <v>3854</v>
      </c>
      <c r="G176" s="204" t="s">
        <v>3037</v>
      </c>
      <c r="H176" s="205">
        <v>1</v>
      </c>
      <c r="I176" s="206"/>
      <c r="J176" s="207">
        <f t="shared" si="40"/>
        <v>0</v>
      </c>
      <c r="K176" s="203" t="s">
        <v>36</v>
      </c>
      <c r="L176" s="57"/>
      <c r="M176" s="208" t="s">
        <v>36</v>
      </c>
      <c r="N176" s="209" t="s">
        <v>50</v>
      </c>
      <c r="O176" s="38"/>
      <c r="P176" s="210">
        <f t="shared" si="41"/>
        <v>0</v>
      </c>
      <c r="Q176" s="210">
        <v>0</v>
      </c>
      <c r="R176" s="210">
        <f t="shared" si="42"/>
        <v>0</v>
      </c>
      <c r="S176" s="210">
        <v>0</v>
      </c>
      <c r="T176" s="211">
        <f t="shared" si="43"/>
        <v>0</v>
      </c>
      <c r="AR176" s="19" t="s">
        <v>723</v>
      </c>
      <c r="AT176" s="19" t="s">
        <v>410</v>
      </c>
      <c r="AU176" s="19" t="s">
        <v>87</v>
      </c>
      <c r="AY176" s="19" t="s">
        <v>406</v>
      </c>
      <c r="BE176" s="212">
        <f t="shared" si="44"/>
        <v>0</v>
      </c>
      <c r="BF176" s="212">
        <f t="shared" si="45"/>
        <v>0</v>
      </c>
      <c r="BG176" s="212">
        <f t="shared" si="46"/>
        <v>0</v>
      </c>
      <c r="BH176" s="212">
        <f t="shared" si="47"/>
        <v>0</v>
      </c>
      <c r="BI176" s="212">
        <f t="shared" si="48"/>
        <v>0</v>
      </c>
      <c r="BJ176" s="19" t="s">
        <v>23</v>
      </c>
      <c r="BK176" s="212">
        <f t="shared" si="49"/>
        <v>0</v>
      </c>
      <c r="BL176" s="19" t="s">
        <v>723</v>
      </c>
      <c r="BM176" s="19" t="s">
        <v>7008</v>
      </c>
    </row>
    <row r="177" spans="2:65" s="1" customFormat="1" ht="22.5" customHeight="1" x14ac:dyDescent="0.3">
      <c r="B177" s="37"/>
      <c r="C177" s="201" t="s">
        <v>804</v>
      </c>
      <c r="D177" s="201" t="s">
        <v>410</v>
      </c>
      <c r="E177" s="202" t="s">
        <v>7009</v>
      </c>
      <c r="F177" s="203" t="s">
        <v>3857</v>
      </c>
      <c r="G177" s="204" t="s">
        <v>3037</v>
      </c>
      <c r="H177" s="205">
        <v>1</v>
      </c>
      <c r="I177" s="206"/>
      <c r="J177" s="207">
        <f t="shared" si="40"/>
        <v>0</v>
      </c>
      <c r="K177" s="203" t="s">
        <v>36</v>
      </c>
      <c r="L177" s="57"/>
      <c r="M177" s="208" t="s">
        <v>36</v>
      </c>
      <c r="N177" s="209" t="s">
        <v>50</v>
      </c>
      <c r="O177" s="38"/>
      <c r="P177" s="210">
        <f t="shared" si="41"/>
        <v>0</v>
      </c>
      <c r="Q177" s="210">
        <v>0</v>
      </c>
      <c r="R177" s="210">
        <f t="shared" si="42"/>
        <v>0</v>
      </c>
      <c r="S177" s="210">
        <v>0</v>
      </c>
      <c r="T177" s="211">
        <f t="shared" si="43"/>
        <v>0</v>
      </c>
      <c r="AR177" s="19" t="s">
        <v>723</v>
      </c>
      <c r="AT177" s="19" t="s">
        <v>410</v>
      </c>
      <c r="AU177" s="19" t="s">
        <v>87</v>
      </c>
      <c r="AY177" s="19" t="s">
        <v>406</v>
      </c>
      <c r="BE177" s="212">
        <f t="shared" si="44"/>
        <v>0</v>
      </c>
      <c r="BF177" s="212">
        <f t="shared" si="45"/>
        <v>0</v>
      </c>
      <c r="BG177" s="212">
        <f t="shared" si="46"/>
        <v>0</v>
      </c>
      <c r="BH177" s="212">
        <f t="shared" si="47"/>
        <v>0</v>
      </c>
      <c r="BI177" s="212">
        <f t="shared" si="48"/>
        <v>0</v>
      </c>
      <c r="BJ177" s="19" t="s">
        <v>23</v>
      </c>
      <c r="BK177" s="212">
        <f t="shared" si="49"/>
        <v>0</v>
      </c>
      <c r="BL177" s="19" t="s">
        <v>723</v>
      </c>
      <c r="BM177" s="19" t="s">
        <v>799</v>
      </c>
    </row>
    <row r="178" spans="2:65" s="1" customFormat="1" ht="22.5" customHeight="1" x14ac:dyDescent="0.3">
      <c r="B178" s="37"/>
      <c r="C178" s="201" t="s">
        <v>809</v>
      </c>
      <c r="D178" s="201" t="s">
        <v>410</v>
      </c>
      <c r="E178" s="202" t="s">
        <v>7010</v>
      </c>
      <c r="F178" s="203" t="s">
        <v>3859</v>
      </c>
      <c r="G178" s="204" t="s">
        <v>3037</v>
      </c>
      <c r="H178" s="205">
        <v>1</v>
      </c>
      <c r="I178" s="206"/>
      <c r="J178" s="207">
        <f t="shared" si="40"/>
        <v>0</v>
      </c>
      <c r="K178" s="203" t="s">
        <v>36</v>
      </c>
      <c r="L178" s="57"/>
      <c r="M178" s="208" t="s">
        <v>36</v>
      </c>
      <c r="N178" s="209" t="s">
        <v>50</v>
      </c>
      <c r="O178" s="38"/>
      <c r="P178" s="210">
        <f t="shared" si="41"/>
        <v>0</v>
      </c>
      <c r="Q178" s="210">
        <v>0</v>
      </c>
      <c r="R178" s="210">
        <f t="shared" si="42"/>
        <v>0</v>
      </c>
      <c r="S178" s="210">
        <v>0</v>
      </c>
      <c r="T178" s="211">
        <f t="shared" si="43"/>
        <v>0</v>
      </c>
      <c r="AR178" s="19" t="s">
        <v>723</v>
      </c>
      <c r="AT178" s="19" t="s">
        <v>410</v>
      </c>
      <c r="AU178" s="19" t="s">
        <v>87</v>
      </c>
      <c r="AY178" s="19" t="s">
        <v>406</v>
      </c>
      <c r="BE178" s="212">
        <f t="shared" si="44"/>
        <v>0</v>
      </c>
      <c r="BF178" s="212">
        <f t="shared" si="45"/>
        <v>0</v>
      </c>
      <c r="BG178" s="212">
        <f t="shared" si="46"/>
        <v>0</v>
      </c>
      <c r="BH178" s="212">
        <f t="shared" si="47"/>
        <v>0</v>
      </c>
      <c r="BI178" s="212">
        <f t="shared" si="48"/>
        <v>0</v>
      </c>
      <c r="BJ178" s="19" t="s">
        <v>23</v>
      </c>
      <c r="BK178" s="212">
        <f t="shared" si="49"/>
        <v>0</v>
      </c>
      <c r="BL178" s="19" t="s">
        <v>723</v>
      </c>
      <c r="BM178" s="19" t="s">
        <v>804</v>
      </c>
    </row>
    <row r="179" spans="2:65" s="1" customFormat="1" ht="22.5" customHeight="1" x14ac:dyDescent="0.3">
      <c r="B179" s="37"/>
      <c r="C179" s="201" t="s">
        <v>857</v>
      </c>
      <c r="D179" s="201" t="s">
        <v>410</v>
      </c>
      <c r="E179" s="202" t="s">
        <v>7011</v>
      </c>
      <c r="F179" s="203" t="s">
        <v>3048</v>
      </c>
      <c r="G179" s="204" t="s">
        <v>3037</v>
      </c>
      <c r="H179" s="205">
        <v>1</v>
      </c>
      <c r="I179" s="206"/>
      <c r="J179" s="207">
        <f t="shared" si="40"/>
        <v>0</v>
      </c>
      <c r="K179" s="203" t="s">
        <v>36</v>
      </c>
      <c r="L179" s="57"/>
      <c r="M179" s="208" t="s">
        <v>36</v>
      </c>
      <c r="N179" s="209" t="s">
        <v>50</v>
      </c>
      <c r="O179" s="38"/>
      <c r="P179" s="210">
        <f t="shared" si="41"/>
        <v>0</v>
      </c>
      <c r="Q179" s="210">
        <v>0</v>
      </c>
      <c r="R179" s="210">
        <f t="shared" si="42"/>
        <v>0</v>
      </c>
      <c r="S179" s="210">
        <v>0</v>
      </c>
      <c r="T179" s="211">
        <f t="shared" si="43"/>
        <v>0</v>
      </c>
      <c r="AR179" s="19" t="s">
        <v>723</v>
      </c>
      <c r="AT179" s="19" t="s">
        <v>410</v>
      </c>
      <c r="AU179" s="19" t="s">
        <v>87</v>
      </c>
      <c r="AY179" s="19" t="s">
        <v>406</v>
      </c>
      <c r="BE179" s="212">
        <f t="shared" si="44"/>
        <v>0</v>
      </c>
      <c r="BF179" s="212">
        <f t="shared" si="45"/>
        <v>0</v>
      </c>
      <c r="BG179" s="212">
        <f t="shared" si="46"/>
        <v>0</v>
      </c>
      <c r="BH179" s="212">
        <f t="shared" si="47"/>
        <v>0</v>
      </c>
      <c r="BI179" s="212">
        <f t="shared" si="48"/>
        <v>0</v>
      </c>
      <c r="BJ179" s="19" t="s">
        <v>23</v>
      </c>
      <c r="BK179" s="212">
        <f t="shared" si="49"/>
        <v>0</v>
      </c>
      <c r="BL179" s="19" t="s">
        <v>723</v>
      </c>
      <c r="BM179" s="19" t="s">
        <v>809</v>
      </c>
    </row>
    <row r="180" spans="2:65" s="1" customFormat="1" ht="22.5" customHeight="1" x14ac:dyDescent="0.3">
      <c r="B180" s="37"/>
      <c r="C180" s="201" t="s">
        <v>862</v>
      </c>
      <c r="D180" s="201" t="s">
        <v>410</v>
      </c>
      <c r="E180" s="202" t="s">
        <v>7012</v>
      </c>
      <c r="F180" s="203" t="s">
        <v>3862</v>
      </c>
      <c r="G180" s="204" t="s">
        <v>3037</v>
      </c>
      <c r="H180" s="205">
        <v>1</v>
      </c>
      <c r="I180" s="206"/>
      <c r="J180" s="207">
        <f t="shared" si="40"/>
        <v>0</v>
      </c>
      <c r="K180" s="203" t="s">
        <v>36</v>
      </c>
      <c r="L180" s="57"/>
      <c r="M180" s="208" t="s">
        <v>36</v>
      </c>
      <c r="N180" s="209" t="s">
        <v>50</v>
      </c>
      <c r="O180" s="38"/>
      <c r="P180" s="210">
        <f t="shared" si="41"/>
        <v>0</v>
      </c>
      <c r="Q180" s="210">
        <v>0</v>
      </c>
      <c r="R180" s="210">
        <f t="shared" si="42"/>
        <v>0</v>
      </c>
      <c r="S180" s="210">
        <v>0</v>
      </c>
      <c r="T180" s="211">
        <f t="shared" si="43"/>
        <v>0</v>
      </c>
      <c r="AR180" s="19" t="s">
        <v>723</v>
      </c>
      <c r="AT180" s="19" t="s">
        <v>410</v>
      </c>
      <c r="AU180" s="19" t="s">
        <v>87</v>
      </c>
      <c r="AY180" s="19" t="s">
        <v>406</v>
      </c>
      <c r="BE180" s="212">
        <f t="shared" si="44"/>
        <v>0</v>
      </c>
      <c r="BF180" s="212">
        <f t="shared" si="45"/>
        <v>0</v>
      </c>
      <c r="BG180" s="212">
        <f t="shared" si="46"/>
        <v>0</v>
      </c>
      <c r="BH180" s="212">
        <f t="shared" si="47"/>
        <v>0</v>
      </c>
      <c r="BI180" s="212">
        <f t="shared" si="48"/>
        <v>0</v>
      </c>
      <c r="BJ180" s="19" t="s">
        <v>23</v>
      </c>
      <c r="BK180" s="212">
        <f t="shared" si="49"/>
        <v>0</v>
      </c>
      <c r="BL180" s="19" t="s">
        <v>723</v>
      </c>
      <c r="BM180" s="19" t="s">
        <v>857</v>
      </c>
    </row>
    <row r="181" spans="2:65" s="1" customFormat="1" ht="22.5" customHeight="1" x14ac:dyDescent="0.3">
      <c r="B181" s="37"/>
      <c r="C181" s="201" t="s">
        <v>867</v>
      </c>
      <c r="D181" s="201" t="s">
        <v>410</v>
      </c>
      <c r="E181" s="202" t="s">
        <v>7013</v>
      </c>
      <c r="F181" s="203" t="s">
        <v>3052</v>
      </c>
      <c r="G181" s="204" t="s">
        <v>3037</v>
      </c>
      <c r="H181" s="205">
        <v>1</v>
      </c>
      <c r="I181" s="206"/>
      <c r="J181" s="207">
        <f t="shared" si="40"/>
        <v>0</v>
      </c>
      <c r="K181" s="203" t="s">
        <v>36</v>
      </c>
      <c r="L181" s="57"/>
      <c r="M181" s="208" t="s">
        <v>36</v>
      </c>
      <c r="N181" s="209" t="s">
        <v>50</v>
      </c>
      <c r="O181" s="38"/>
      <c r="P181" s="210">
        <f t="shared" si="41"/>
        <v>0</v>
      </c>
      <c r="Q181" s="210">
        <v>0</v>
      </c>
      <c r="R181" s="210">
        <f t="shared" si="42"/>
        <v>0</v>
      </c>
      <c r="S181" s="210">
        <v>0</v>
      </c>
      <c r="T181" s="211">
        <f t="shared" si="43"/>
        <v>0</v>
      </c>
      <c r="AR181" s="19" t="s">
        <v>723</v>
      </c>
      <c r="AT181" s="19" t="s">
        <v>410</v>
      </c>
      <c r="AU181" s="19" t="s">
        <v>87</v>
      </c>
      <c r="AY181" s="19" t="s">
        <v>406</v>
      </c>
      <c r="BE181" s="212">
        <f t="shared" si="44"/>
        <v>0</v>
      </c>
      <c r="BF181" s="212">
        <f t="shared" si="45"/>
        <v>0</v>
      </c>
      <c r="BG181" s="212">
        <f t="shared" si="46"/>
        <v>0</v>
      </c>
      <c r="BH181" s="212">
        <f t="shared" si="47"/>
        <v>0</v>
      </c>
      <c r="BI181" s="212">
        <f t="shared" si="48"/>
        <v>0</v>
      </c>
      <c r="BJ181" s="19" t="s">
        <v>23</v>
      </c>
      <c r="BK181" s="212">
        <f t="shared" si="49"/>
        <v>0</v>
      </c>
      <c r="BL181" s="19" t="s">
        <v>723</v>
      </c>
      <c r="BM181" s="19" t="s">
        <v>862</v>
      </c>
    </row>
    <row r="182" spans="2:65" s="11" customFormat="1" ht="29.85" customHeight="1" x14ac:dyDescent="0.3">
      <c r="B182" s="182"/>
      <c r="C182" s="183"/>
      <c r="D182" s="198" t="s">
        <v>78</v>
      </c>
      <c r="E182" s="199" t="s">
        <v>3864</v>
      </c>
      <c r="F182" s="199" t="s">
        <v>407</v>
      </c>
      <c r="G182" s="183"/>
      <c r="H182" s="183"/>
      <c r="I182" s="186"/>
      <c r="J182" s="200">
        <f>BK182</f>
        <v>0</v>
      </c>
      <c r="K182" s="183"/>
      <c r="L182" s="188"/>
      <c r="M182" s="189"/>
      <c r="N182" s="190"/>
      <c r="O182" s="190"/>
      <c r="P182" s="191">
        <f>SUM(P183:P185)</f>
        <v>0</v>
      </c>
      <c r="Q182" s="190"/>
      <c r="R182" s="191">
        <f>SUM(R183:R185)</f>
        <v>0</v>
      </c>
      <c r="S182" s="190"/>
      <c r="T182" s="192">
        <f>SUM(T183:T185)</f>
        <v>0</v>
      </c>
      <c r="AR182" s="193" t="s">
        <v>94</v>
      </c>
      <c r="AT182" s="194" t="s">
        <v>78</v>
      </c>
      <c r="AU182" s="194" t="s">
        <v>23</v>
      </c>
      <c r="AY182" s="193" t="s">
        <v>406</v>
      </c>
      <c r="BK182" s="195">
        <f>SUM(BK183:BK185)</f>
        <v>0</v>
      </c>
    </row>
    <row r="183" spans="2:65" s="1" customFormat="1" ht="22.5" customHeight="1" x14ac:dyDescent="0.3">
      <c r="B183" s="37"/>
      <c r="C183" s="201" t="s">
        <v>872</v>
      </c>
      <c r="D183" s="201" t="s">
        <v>410</v>
      </c>
      <c r="E183" s="202" t="s">
        <v>3865</v>
      </c>
      <c r="F183" s="203" t="s">
        <v>3055</v>
      </c>
      <c r="G183" s="204" t="s">
        <v>3037</v>
      </c>
      <c r="H183" s="205">
        <v>1</v>
      </c>
      <c r="I183" s="206"/>
      <c r="J183" s="207">
        <f>ROUND(I183*H183,2)</f>
        <v>0</v>
      </c>
      <c r="K183" s="203" t="s">
        <v>36</v>
      </c>
      <c r="L183" s="57"/>
      <c r="M183" s="208" t="s">
        <v>36</v>
      </c>
      <c r="N183" s="209" t="s">
        <v>50</v>
      </c>
      <c r="O183" s="38"/>
      <c r="P183" s="210">
        <f>O183*H183</f>
        <v>0</v>
      </c>
      <c r="Q183" s="210">
        <v>0</v>
      </c>
      <c r="R183" s="210">
        <f>Q183*H183</f>
        <v>0</v>
      </c>
      <c r="S183" s="210">
        <v>0</v>
      </c>
      <c r="T183" s="211">
        <f>S183*H183</f>
        <v>0</v>
      </c>
      <c r="AR183" s="19" t="s">
        <v>723</v>
      </c>
      <c r="AT183" s="19" t="s">
        <v>410</v>
      </c>
      <c r="AU183" s="19" t="s">
        <v>87</v>
      </c>
      <c r="AY183" s="19" t="s">
        <v>406</v>
      </c>
      <c r="BE183" s="212">
        <f>IF(N183="základní",J183,0)</f>
        <v>0</v>
      </c>
      <c r="BF183" s="212">
        <f>IF(N183="snížená",J183,0)</f>
        <v>0</v>
      </c>
      <c r="BG183" s="212">
        <f>IF(N183="zákl. přenesená",J183,0)</f>
        <v>0</v>
      </c>
      <c r="BH183" s="212">
        <f>IF(N183="sníž. přenesená",J183,0)</f>
        <v>0</v>
      </c>
      <c r="BI183" s="212">
        <f>IF(N183="nulová",J183,0)</f>
        <v>0</v>
      </c>
      <c r="BJ183" s="19" t="s">
        <v>23</v>
      </c>
      <c r="BK183" s="212">
        <f>ROUND(I183*H183,2)</f>
        <v>0</v>
      </c>
      <c r="BL183" s="19" t="s">
        <v>723</v>
      </c>
      <c r="BM183" s="19" t="s">
        <v>867</v>
      </c>
    </row>
    <row r="184" spans="2:65" s="1" customFormat="1" ht="31.5" customHeight="1" x14ac:dyDescent="0.3">
      <c r="B184" s="37"/>
      <c r="C184" s="201" t="s">
        <v>877</v>
      </c>
      <c r="D184" s="201" t="s">
        <v>410</v>
      </c>
      <c r="E184" s="202" t="s">
        <v>3866</v>
      </c>
      <c r="F184" s="203" t="s">
        <v>3867</v>
      </c>
      <c r="G184" s="204" t="s">
        <v>596</v>
      </c>
      <c r="H184" s="205">
        <v>60</v>
      </c>
      <c r="I184" s="206"/>
      <c r="J184" s="207">
        <f>ROUND(I184*H184,2)</f>
        <v>0</v>
      </c>
      <c r="K184" s="203" t="s">
        <v>36</v>
      </c>
      <c r="L184" s="57"/>
      <c r="M184" s="208" t="s">
        <v>36</v>
      </c>
      <c r="N184" s="209" t="s">
        <v>50</v>
      </c>
      <c r="O184" s="38"/>
      <c r="P184" s="210">
        <f>O184*H184</f>
        <v>0</v>
      </c>
      <c r="Q184" s="210">
        <v>0</v>
      </c>
      <c r="R184" s="210">
        <f>Q184*H184</f>
        <v>0</v>
      </c>
      <c r="S184" s="210">
        <v>0</v>
      </c>
      <c r="T184" s="211">
        <f>S184*H184</f>
        <v>0</v>
      </c>
      <c r="AR184" s="19" t="s">
        <v>723</v>
      </c>
      <c r="AT184" s="19" t="s">
        <v>410</v>
      </c>
      <c r="AU184" s="19" t="s">
        <v>87</v>
      </c>
      <c r="AY184" s="19" t="s">
        <v>406</v>
      </c>
      <c r="BE184" s="212">
        <f>IF(N184="základní",J184,0)</f>
        <v>0</v>
      </c>
      <c r="BF184" s="212">
        <f>IF(N184="snížená",J184,0)</f>
        <v>0</v>
      </c>
      <c r="BG184" s="212">
        <f>IF(N184="zákl. přenesená",J184,0)</f>
        <v>0</v>
      </c>
      <c r="BH184" s="212">
        <f>IF(N184="sníž. přenesená",J184,0)</f>
        <v>0</v>
      </c>
      <c r="BI184" s="212">
        <f>IF(N184="nulová",J184,0)</f>
        <v>0</v>
      </c>
      <c r="BJ184" s="19" t="s">
        <v>23</v>
      </c>
      <c r="BK184" s="212">
        <f>ROUND(I184*H184,2)</f>
        <v>0</v>
      </c>
      <c r="BL184" s="19" t="s">
        <v>723</v>
      </c>
      <c r="BM184" s="19" t="s">
        <v>872</v>
      </c>
    </row>
    <row r="185" spans="2:65" s="1" customFormat="1" ht="22.5" customHeight="1" x14ac:dyDescent="0.3">
      <c r="B185" s="37"/>
      <c r="C185" s="201" t="s">
        <v>883</v>
      </c>
      <c r="D185" s="201" t="s">
        <v>410</v>
      </c>
      <c r="E185" s="202" t="s">
        <v>3868</v>
      </c>
      <c r="F185" s="203" t="s">
        <v>3059</v>
      </c>
      <c r="G185" s="204" t="s">
        <v>3037</v>
      </c>
      <c r="H185" s="205">
        <v>1</v>
      </c>
      <c r="I185" s="206"/>
      <c r="J185" s="207">
        <f>ROUND(I185*H185,2)</f>
        <v>0</v>
      </c>
      <c r="K185" s="203" t="s">
        <v>36</v>
      </c>
      <c r="L185" s="57"/>
      <c r="M185" s="208" t="s">
        <v>36</v>
      </c>
      <c r="N185" s="281" t="s">
        <v>50</v>
      </c>
      <c r="O185" s="282"/>
      <c r="P185" s="283">
        <f>O185*H185</f>
        <v>0</v>
      </c>
      <c r="Q185" s="283">
        <v>0</v>
      </c>
      <c r="R185" s="283">
        <f>Q185*H185</f>
        <v>0</v>
      </c>
      <c r="S185" s="283">
        <v>0</v>
      </c>
      <c r="T185" s="284">
        <f>S185*H185</f>
        <v>0</v>
      </c>
      <c r="AR185" s="19" t="s">
        <v>723</v>
      </c>
      <c r="AT185" s="19" t="s">
        <v>410</v>
      </c>
      <c r="AU185" s="19" t="s">
        <v>87</v>
      </c>
      <c r="AY185" s="19" t="s">
        <v>406</v>
      </c>
      <c r="BE185" s="212">
        <f>IF(N185="základní",J185,0)</f>
        <v>0</v>
      </c>
      <c r="BF185" s="212">
        <f>IF(N185="snížená",J185,0)</f>
        <v>0</v>
      </c>
      <c r="BG185" s="212">
        <f>IF(N185="zákl. přenesená",J185,0)</f>
        <v>0</v>
      </c>
      <c r="BH185" s="212">
        <f>IF(N185="sníž. přenesená",J185,0)</f>
        <v>0</v>
      </c>
      <c r="BI185" s="212">
        <f>IF(N185="nulová",J185,0)</f>
        <v>0</v>
      </c>
      <c r="BJ185" s="19" t="s">
        <v>23</v>
      </c>
      <c r="BK185" s="212">
        <f>ROUND(I185*H185,2)</f>
        <v>0</v>
      </c>
      <c r="BL185" s="19" t="s">
        <v>723</v>
      </c>
      <c r="BM185" s="19" t="s">
        <v>877</v>
      </c>
    </row>
    <row r="186" spans="2:65" s="1" customFormat="1" ht="6.95" customHeight="1" x14ac:dyDescent="0.3">
      <c r="B186" s="52"/>
      <c r="C186" s="53"/>
      <c r="D186" s="53"/>
      <c r="E186" s="53"/>
      <c r="F186" s="53"/>
      <c r="G186" s="53"/>
      <c r="H186" s="53"/>
      <c r="I186" s="141"/>
      <c r="J186" s="53"/>
      <c r="K186" s="53"/>
      <c r="L186" s="57"/>
    </row>
  </sheetData>
  <sheetProtection password="CC35" sheet="1" objects="1" scenarios="1" formatColumns="0" formatRows="0" sort="0" autoFilter="0"/>
  <autoFilter ref="C93:K93"/>
  <mergeCells count="15">
    <mergeCell ref="E84:H84"/>
    <mergeCell ref="E82:H82"/>
    <mergeCell ref="E86:H86"/>
    <mergeCell ref="G1:H1"/>
    <mergeCell ref="L2:V2"/>
    <mergeCell ref="E49:H49"/>
    <mergeCell ref="E53:H53"/>
    <mergeCell ref="E51:H51"/>
    <mergeCell ref="E55:H55"/>
    <mergeCell ref="E80:H80"/>
    <mergeCell ref="E7:H7"/>
    <mergeCell ref="E11:H11"/>
    <mergeCell ref="E9:H9"/>
    <mergeCell ref="E13:H13"/>
    <mergeCell ref="E28:H28"/>
  </mergeCells>
  <hyperlinks>
    <hyperlink ref="F1:G1" location="C2" tooltip="Krycí list soupisu" display="1) Krycí list soupisu"/>
    <hyperlink ref="G1:H1" location="C62" tooltip="Rekapitulace" display="2) Rekapitulace"/>
    <hyperlink ref="J1" location="C93" tooltip="Soupis prací" display="3) Soupis prací"/>
    <hyperlink ref="L1:V1" location="'Rekapitulace stavby'!C2" tooltip="Rekapitulace stavby" display="Rekapitulace stavby"/>
  </hyperlinks>
  <printOptions horizontalCentered="1"/>
  <pageMargins left="0.59055118110236227" right="0.59055118110236227" top="0.59055118110236227" bottom="0.59055118110236227" header="0" footer="0"/>
  <pageSetup paperSize="9" fitToHeight="100" orientation="landscape" r:id="rId1"/>
  <headerFooter>
    <oddFooter>&amp;CStrana &amp;P z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BR107"/>
  <sheetViews>
    <sheetView showGridLines="0" workbookViewId="0">
      <pane ySplit="1" topLeftCell="A2" activePane="bottomLeft" state="frozen"/>
      <selection pane="bottomLeft"/>
    </sheetView>
  </sheetViews>
  <sheetFormatPr defaultRowHeight="13.5" x14ac:dyDescent="0.3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15" customWidth="1"/>
    <col min="10" max="10" width="23.5" customWidth="1"/>
    <col min="11" max="11" width="15.5" customWidth="1"/>
    <col min="13" max="18" width="9.33203125" hidden="1"/>
    <col min="19" max="19" width="8.1640625" hidden="1" customWidth="1"/>
    <col min="20" max="20" width="29.6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 x14ac:dyDescent="0.3">
      <c r="A1" s="17"/>
      <c r="B1" s="294"/>
      <c r="C1" s="294"/>
      <c r="D1" s="293" t="s">
        <v>1</v>
      </c>
      <c r="E1" s="294"/>
      <c r="F1" s="295" t="s">
        <v>8574</v>
      </c>
      <c r="G1" s="427" t="s">
        <v>8575</v>
      </c>
      <c r="H1" s="427"/>
      <c r="I1" s="300"/>
      <c r="J1" s="295" t="s">
        <v>8576</v>
      </c>
      <c r="K1" s="293" t="s">
        <v>213</v>
      </c>
      <c r="L1" s="295" t="s">
        <v>8577</v>
      </c>
      <c r="M1" s="295"/>
      <c r="N1" s="295"/>
      <c r="O1" s="295"/>
      <c r="P1" s="295"/>
      <c r="Q1" s="295"/>
      <c r="R1" s="295"/>
      <c r="S1" s="295"/>
      <c r="T1" s="295"/>
      <c r="U1" s="291"/>
      <c r="V1" s="291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</row>
    <row r="2" spans="1:70" ht="36.950000000000003" customHeight="1" x14ac:dyDescent="0.3">
      <c r="L2" s="385"/>
      <c r="M2" s="385"/>
      <c r="N2" s="385"/>
      <c r="O2" s="385"/>
      <c r="P2" s="385"/>
      <c r="Q2" s="385"/>
      <c r="R2" s="385"/>
      <c r="S2" s="385"/>
      <c r="T2" s="385"/>
      <c r="U2" s="385"/>
      <c r="V2" s="385"/>
      <c r="AT2" s="19" t="s">
        <v>176</v>
      </c>
    </row>
    <row r="3" spans="1:70" ht="6.95" customHeight="1" x14ac:dyDescent="0.3">
      <c r="B3" s="20"/>
      <c r="C3" s="21"/>
      <c r="D3" s="21"/>
      <c r="E3" s="21"/>
      <c r="F3" s="21"/>
      <c r="G3" s="21"/>
      <c r="H3" s="21"/>
      <c r="I3" s="117"/>
      <c r="J3" s="21"/>
      <c r="K3" s="22"/>
      <c r="AT3" s="19" t="s">
        <v>87</v>
      </c>
    </row>
    <row r="4" spans="1:70" ht="36.950000000000003" customHeight="1" x14ac:dyDescent="0.3">
      <c r="B4" s="23"/>
      <c r="C4" s="24"/>
      <c r="D4" s="25" t="s">
        <v>218</v>
      </c>
      <c r="E4" s="24"/>
      <c r="F4" s="24"/>
      <c r="G4" s="24"/>
      <c r="H4" s="24"/>
      <c r="I4" s="118"/>
      <c r="J4" s="24"/>
      <c r="K4" s="26"/>
      <c r="M4" s="27" t="s">
        <v>10</v>
      </c>
      <c r="AT4" s="19" t="s">
        <v>4</v>
      </c>
    </row>
    <row r="5" spans="1:70" ht="6.95" customHeight="1" x14ac:dyDescent="0.3">
      <c r="B5" s="23"/>
      <c r="C5" s="24"/>
      <c r="D5" s="24"/>
      <c r="E5" s="24"/>
      <c r="F5" s="24"/>
      <c r="G5" s="24"/>
      <c r="H5" s="24"/>
      <c r="I5" s="118"/>
      <c r="J5" s="24"/>
      <c r="K5" s="26"/>
    </row>
    <row r="6" spans="1:70" ht="15" x14ac:dyDescent="0.3">
      <c r="B6" s="23"/>
      <c r="C6" s="24"/>
      <c r="D6" s="32" t="s">
        <v>16</v>
      </c>
      <c r="E6" s="24"/>
      <c r="F6" s="24"/>
      <c r="G6" s="24"/>
      <c r="H6" s="24"/>
      <c r="I6" s="118"/>
      <c r="J6" s="24"/>
      <c r="K6" s="26"/>
    </row>
    <row r="7" spans="1:70" ht="22.5" customHeight="1" x14ac:dyDescent="0.3">
      <c r="B7" s="23"/>
      <c r="C7" s="24"/>
      <c r="D7" s="24"/>
      <c r="E7" s="428" t="str">
        <f>'Rekapitulace stavby'!K6</f>
        <v>ZLEPŠENÍ EKOLOGICKÉHO STAVU ŘEKY BEČVY V HRANICÍCH</v>
      </c>
      <c r="F7" s="414"/>
      <c r="G7" s="414"/>
      <c r="H7" s="414"/>
      <c r="I7" s="118"/>
      <c r="J7" s="24"/>
      <c r="K7" s="26"/>
    </row>
    <row r="8" spans="1:70" ht="15" x14ac:dyDescent="0.3">
      <c r="B8" s="23"/>
      <c r="C8" s="24"/>
      <c r="D8" s="32" t="s">
        <v>226</v>
      </c>
      <c r="E8" s="24"/>
      <c r="F8" s="24"/>
      <c r="G8" s="24"/>
      <c r="H8" s="24"/>
      <c r="I8" s="118"/>
      <c r="J8" s="24"/>
      <c r="K8" s="26"/>
    </row>
    <row r="9" spans="1:70" ht="22.5" customHeight="1" x14ac:dyDescent="0.3">
      <c r="B9" s="23"/>
      <c r="C9" s="24"/>
      <c r="D9" s="24"/>
      <c r="E9" s="428" t="s">
        <v>229</v>
      </c>
      <c r="F9" s="414"/>
      <c r="G9" s="414"/>
      <c r="H9" s="414"/>
      <c r="I9" s="118"/>
      <c r="J9" s="24"/>
      <c r="K9" s="26"/>
    </row>
    <row r="10" spans="1:70" ht="15" x14ac:dyDescent="0.3">
      <c r="B10" s="23"/>
      <c r="C10" s="24"/>
      <c r="D10" s="32" t="s">
        <v>232</v>
      </c>
      <c r="E10" s="24"/>
      <c r="F10" s="24"/>
      <c r="G10" s="24"/>
      <c r="H10" s="24"/>
      <c r="I10" s="118"/>
      <c r="J10" s="24"/>
      <c r="K10" s="26"/>
    </row>
    <row r="11" spans="1:70" s="1" customFormat="1" ht="22.5" customHeight="1" x14ac:dyDescent="0.3">
      <c r="B11" s="37"/>
      <c r="C11" s="38"/>
      <c r="D11" s="38"/>
      <c r="E11" s="429" t="s">
        <v>6962</v>
      </c>
      <c r="F11" s="405"/>
      <c r="G11" s="405"/>
      <c r="H11" s="405"/>
      <c r="I11" s="119"/>
      <c r="J11" s="38"/>
      <c r="K11" s="41"/>
    </row>
    <row r="12" spans="1:70" s="1" customFormat="1" ht="15" x14ac:dyDescent="0.3">
      <c r="B12" s="37"/>
      <c r="C12" s="38"/>
      <c r="D12" s="32" t="s">
        <v>238</v>
      </c>
      <c r="E12" s="38"/>
      <c r="F12" s="38"/>
      <c r="G12" s="38"/>
      <c r="H12" s="38"/>
      <c r="I12" s="119"/>
      <c r="J12" s="38"/>
      <c r="K12" s="41"/>
    </row>
    <row r="13" spans="1:70" s="1" customFormat="1" ht="36.950000000000003" customHeight="1" x14ac:dyDescent="0.3">
      <c r="B13" s="37"/>
      <c r="C13" s="38"/>
      <c r="D13" s="38"/>
      <c r="E13" s="430" t="s">
        <v>7014</v>
      </c>
      <c r="F13" s="405"/>
      <c r="G13" s="405"/>
      <c r="H13" s="405"/>
      <c r="I13" s="119"/>
      <c r="J13" s="38"/>
      <c r="K13" s="41"/>
    </row>
    <row r="14" spans="1:70" s="1" customFormat="1" x14ac:dyDescent="0.3">
      <c r="B14" s="37"/>
      <c r="C14" s="38"/>
      <c r="D14" s="38"/>
      <c r="E14" s="38"/>
      <c r="F14" s="38"/>
      <c r="G14" s="38"/>
      <c r="H14" s="38"/>
      <c r="I14" s="119"/>
      <c r="J14" s="38"/>
      <c r="K14" s="41"/>
    </row>
    <row r="15" spans="1:70" s="1" customFormat="1" ht="14.45" customHeight="1" x14ac:dyDescent="0.3">
      <c r="B15" s="37"/>
      <c r="C15" s="38"/>
      <c r="D15" s="32" t="s">
        <v>19</v>
      </c>
      <c r="E15" s="38"/>
      <c r="F15" s="30" t="s">
        <v>20</v>
      </c>
      <c r="G15" s="38"/>
      <c r="H15" s="38"/>
      <c r="I15" s="120" t="s">
        <v>21</v>
      </c>
      <c r="J15" s="30" t="s">
        <v>36</v>
      </c>
      <c r="K15" s="41"/>
    </row>
    <row r="16" spans="1:70" s="1" customFormat="1" ht="14.45" customHeight="1" x14ac:dyDescent="0.3">
      <c r="B16" s="37"/>
      <c r="C16" s="38"/>
      <c r="D16" s="32" t="s">
        <v>24</v>
      </c>
      <c r="E16" s="38"/>
      <c r="F16" s="30" t="s">
        <v>25</v>
      </c>
      <c r="G16" s="38"/>
      <c r="H16" s="38"/>
      <c r="I16" s="120" t="s">
        <v>26</v>
      </c>
      <c r="J16" s="121" t="str">
        <f>'Rekapitulace stavby'!AN8</f>
        <v>6.4.2016</v>
      </c>
      <c r="K16" s="41"/>
    </row>
    <row r="17" spans="2:11" s="1" customFormat="1" ht="10.9" customHeight="1" x14ac:dyDescent="0.3">
      <c r="B17" s="37"/>
      <c r="C17" s="38"/>
      <c r="D17" s="38"/>
      <c r="E17" s="38"/>
      <c r="F17" s="38"/>
      <c r="G17" s="38"/>
      <c r="H17" s="38"/>
      <c r="I17" s="119"/>
      <c r="J17" s="38"/>
      <c r="K17" s="41"/>
    </row>
    <row r="18" spans="2:11" s="1" customFormat="1" ht="14.45" customHeight="1" x14ac:dyDescent="0.3">
      <c r="B18" s="37"/>
      <c r="C18" s="38"/>
      <c r="D18" s="32" t="s">
        <v>34</v>
      </c>
      <c r="E18" s="38"/>
      <c r="F18" s="38"/>
      <c r="G18" s="38"/>
      <c r="H18" s="38"/>
      <c r="I18" s="120" t="s">
        <v>35</v>
      </c>
      <c r="J18" s="30" t="s">
        <v>36</v>
      </c>
      <c r="K18" s="41"/>
    </row>
    <row r="19" spans="2:11" s="1" customFormat="1" ht="18" customHeight="1" x14ac:dyDescent="0.3">
      <c r="B19" s="37"/>
      <c r="C19" s="38"/>
      <c r="D19" s="38"/>
      <c r="E19" s="30" t="s">
        <v>37</v>
      </c>
      <c r="F19" s="38"/>
      <c r="G19" s="38"/>
      <c r="H19" s="38"/>
      <c r="I19" s="120" t="s">
        <v>38</v>
      </c>
      <c r="J19" s="30" t="s">
        <v>36</v>
      </c>
      <c r="K19" s="41"/>
    </row>
    <row r="20" spans="2:11" s="1" customFormat="1" ht="6.95" customHeight="1" x14ac:dyDescent="0.3">
      <c r="B20" s="37"/>
      <c r="C20" s="38"/>
      <c r="D20" s="38"/>
      <c r="E20" s="38"/>
      <c r="F20" s="38"/>
      <c r="G20" s="38"/>
      <c r="H20" s="38"/>
      <c r="I20" s="119"/>
      <c r="J20" s="38"/>
      <c r="K20" s="41"/>
    </row>
    <row r="21" spans="2:11" s="1" customFormat="1" ht="14.45" customHeight="1" x14ac:dyDescent="0.3">
      <c r="B21" s="37"/>
      <c r="C21" s="38"/>
      <c r="D21" s="32" t="s">
        <v>39</v>
      </c>
      <c r="E21" s="38"/>
      <c r="F21" s="38"/>
      <c r="G21" s="38"/>
      <c r="H21" s="38"/>
      <c r="I21" s="120" t="s">
        <v>35</v>
      </c>
      <c r="J21" s="30" t="str">
        <f>IF('Rekapitulace stavby'!AN13="Vyplň údaj","",IF('Rekapitulace stavby'!AN13="","",'Rekapitulace stavby'!AN13))</f>
        <v/>
      </c>
      <c r="K21" s="41"/>
    </row>
    <row r="22" spans="2:11" s="1" customFormat="1" ht="18" customHeight="1" x14ac:dyDescent="0.3">
      <c r="B22" s="37"/>
      <c r="C22" s="38"/>
      <c r="D22" s="38"/>
      <c r="E22" s="30" t="str">
        <f>IF('Rekapitulace stavby'!E14="Vyplň údaj","",IF('Rekapitulace stavby'!E14="","",'Rekapitulace stavby'!E14))</f>
        <v/>
      </c>
      <c r="F22" s="38"/>
      <c r="G22" s="38"/>
      <c r="H22" s="38"/>
      <c r="I22" s="120" t="s">
        <v>38</v>
      </c>
      <c r="J22" s="30" t="str">
        <f>IF('Rekapitulace stavby'!AN14="Vyplň údaj","",IF('Rekapitulace stavby'!AN14="","",'Rekapitulace stavby'!AN14))</f>
        <v/>
      </c>
      <c r="K22" s="41"/>
    </row>
    <row r="23" spans="2:11" s="1" customFormat="1" ht="6.95" customHeight="1" x14ac:dyDescent="0.3">
      <c r="B23" s="37"/>
      <c r="C23" s="38"/>
      <c r="D23" s="38"/>
      <c r="E23" s="38"/>
      <c r="F23" s="38"/>
      <c r="G23" s="38"/>
      <c r="H23" s="38"/>
      <c r="I23" s="119"/>
      <c r="J23" s="38"/>
      <c r="K23" s="41"/>
    </row>
    <row r="24" spans="2:11" s="1" customFormat="1" ht="14.45" customHeight="1" x14ac:dyDescent="0.3">
      <c r="B24" s="37"/>
      <c r="C24" s="38"/>
      <c r="D24" s="32" t="s">
        <v>41</v>
      </c>
      <c r="E24" s="38"/>
      <c r="F24" s="38"/>
      <c r="G24" s="38"/>
      <c r="H24" s="38"/>
      <c r="I24" s="120" t="s">
        <v>35</v>
      </c>
      <c r="J24" s="30" t="s">
        <v>36</v>
      </c>
      <c r="K24" s="41"/>
    </row>
    <row r="25" spans="2:11" s="1" customFormat="1" ht="18" customHeight="1" x14ac:dyDescent="0.3">
      <c r="B25" s="37"/>
      <c r="C25" s="38"/>
      <c r="D25" s="38"/>
      <c r="E25" s="30" t="s">
        <v>42</v>
      </c>
      <c r="F25" s="38"/>
      <c r="G25" s="38"/>
      <c r="H25" s="38"/>
      <c r="I25" s="120" t="s">
        <v>38</v>
      </c>
      <c r="J25" s="30" t="s">
        <v>36</v>
      </c>
      <c r="K25" s="41"/>
    </row>
    <row r="26" spans="2:11" s="1" customFormat="1" ht="6.95" customHeight="1" x14ac:dyDescent="0.3">
      <c r="B26" s="37"/>
      <c r="C26" s="38"/>
      <c r="D26" s="38"/>
      <c r="E26" s="38"/>
      <c r="F26" s="38"/>
      <c r="G26" s="38"/>
      <c r="H26" s="38"/>
      <c r="I26" s="119"/>
      <c r="J26" s="38"/>
      <c r="K26" s="41"/>
    </row>
    <row r="27" spans="2:11" s="1" customFormat="1" ht="14.45" customHeight="1" x14ac:dyDescent="0.3">
      <c r="B27" s="37"/>
      <c r="C27" s="38"/>
      <c r="D27" s="32" t="s">
        <v>44</v>
      </c>
      <c r="E27" s="38"/>
      <c r="F27" s="38"/>
      <c r="G27" s="38"/>
      <c r="H27" s="38"/>
      <c r="I27" s="119"/>
      <c r="J27" s="38"/>
      <c r="K27" s="41"/>
    </row>
    <row r="28" spans="2:11" s="7" customFormat="1" ht="22.5" customHeight="1" x14ac:dyDescent="0.3">
      <c r="B28" s="122"/>
      <c r="C28" s="123"/>
      <c r="D28" s="123"/>
      <c r="E28" s="417" t="s">
        <v>36</v>
      </c>
      <c r="F28" s="431"/>
      <c r="G28" s="431"/>
      <c r="H28" s="431"/>
      <c r="I28" s="124"/>
      <c r="J28" s="123"/>
      <c r="K28" s="125"/>
    </row>
    <row r="29" spans="2:11" s="1" customFormat="1" ht="6.95" customHeight="1" x14ac:dyDescent="0.3">
      <c r="B29" s="37"/>
      <c r="C29" s="38"/>
      <c r="D29" s="38"/>
      <c r="E29" s="38"/>
      <c r="F29" s="38"/>
      <c r="G29" s="38"/>
      <c r="H29" s="38"/>
      <c r="I29" s="119"/>
      <c r="J29" s="38"/>
      <c r="K29" s="41"/>
    </row>
    <row r="30" spans="2:11" s="1" customFormat="1" ht="6.95" customHeight="1" x14ac:dyDescent="0.3">
      <c r="B30" s="37"/>
      <c r="C30" s="38"/>
      <c r="D30" s="81"/>
      <c r="E30" s="81"/>
      <c r="F30" s="81"/>
      <c r="G30" s="81"/>
      <c r="H30" s="81"/>
      <c r="I30" s="127"/>
      <c r="J30" s="81"/>
      <c r="K30" s="128"/>
    </row>
    <row r="31" spans="2:11" s="1" customFormat="1" ht="25.35" customHeight="1" x14ac:dyDescent="0.3">
      <c r="B31" s="37"/>
      <c r="C31" s="38"/>
      <c r="D31" s="129" t="s">
        <v>45</v>
      </c>
      <c r="E31" s="38"/>
      <c r="F31" s="38"/>
      <c r="G31" s="38"/>
      <c r="H31" s="38"/>
      <c r="I31" s="119"/>
      <c r="J31" s="130">
        <f>ROUND(J92,2)</f>
        <v>0</v>
      </c>
      <c r="K31" s="41"/>
    </row>
    <row r="32" spans="2:11" s="1" customFormat="1" ht="6.95" customHeight="1" x14ac:dyDescent="0.3">
      <c r="B32" s="37"/>
      <c r="C32" s="38"/>
      <c r="D32" s="81"/>
      <c r="E32" s="81"/>
      <c r="F32" s="81"/>
      <c r="G32" s="81"/>
      <c r="H32" s="81"/>
      <c r="I32" s="127"/>
      <c r="J32" s="81"/>
      <c r="K32" s="128"/>
    </row>
    <row r="33" spans="2:11" s="1" customFormat="1" ht="14.45" customHeight="1" x14ac:dyDescent="0.3">
      <c r="B33" s="37"/>
      <c r="C33" s="38"/>
      <c r="D33" s="38"/>
      <c r="E33" s="38"/>
      <c r="F33" s="42" t="s">
        <v>47</v>
      </c>
      <c r="G33" s="38"/>
      <c r="H33" s="38"/>
      <c r="I33" s="131" t="s">
        <v>46</v>
      </c>
      <c r="J33" s="42" t="s">
        <v>48</v>
      </c>
      <c r="K33" s="41"/>
    </row>
    <row r="34" spans="2:11" s="1" customFormat="1" ht="14.45" customHeight="1" x14ac:dyDescent="0.3">
      <c r="B34" s="37"/>
      <c r="C34" s="38"/>
      <c r="D34" s="45" t="s">
        <v>49</v>
      </c>
      <c r="E34" s="45" t="s">
        <v>50</v>
      </c>
      <c r="F34" s="132">
        <f>ROUND(SUM(BE92:BE106), 2)</f>
        <v>0</v>
      </c>
      <c r="G34" s="38"/>
      <c r="H34" s="38"/>
      <c r="I34" s="133">
        <v>0.21</v>
      </c>
      <c r="J34" s="132">
        <f>ROUND(ROUND((SUM(BE92:BE106)), 2)*I34, 2)</f>
        <v>0</v>
      </c>
      <c r="K34" s="41"/>
    </row>
    <row r="35" spans="2:11" s="1" customFormat="1" ht="14.45" customHeight="1" x14ac:dyDescent="0.3">
      <c r="B35" s="37"/>
      <c r="C35" s="38"/>
      <c r="D35" s="38"/>
      <c r="E35" s="45" t="s">
        <v>51</v>
      </c>
      <c r="F35" s="132">
        <f>ROUND(SUM(BF92:BF106), 2)</f>
        <v>0</v>
      </c>
      <c r="G35" s="38"/>
      <c r="H35" s="38"/>
      <c r="I35" s="133">
        <v>0.15</v>
      </c>
      <c r="J35" s="132">
        <f>ROUND(ROUND((SUM(BF92:BF106)), 2)*I35, 2)</f>
        <v>0</v>
      </c>
      <c r="K35" s="41"/>
    </row>
    <row r="36" spans="2:11" s="1" customFormat="1" ht="14.45" hidden="1" customHeight="1" x14ac:dyDescent="0.3">
      <c r="B36" s="37"/>
      <c r="C36" s="38"/>
      <c r="D36" s="38"/>
      <c r="E36" s="45" t="s">
        <v>52</v>
      </c>
      <c r="F36" s="132">
        <f>ROUND(SUM(BG92:BG106), 2)</f>
        <v>0</v>
      </c>
      <c r="G36" s="38"/>
      <c r="H36" s="38"/>
      <c r="I36" s="133">
        <v>0.21</v>
      </c>
      <c r="J36" s="132">
        <v>0</v>
      </c>
      <c r="K36" s="41"/>
    </row>
    <row r="37" spans="2:11" s="1" customFormat="1" ht="14.45" hidden="1" customHeight="1" x14ac:dyDescent="0.3">
      <c r="B37" s="37"/>
      <c r="C37" s="38"/>
      <c r="D37" s="38"/>
      <c r="E37" s="45" t="s">
        <v>53</v>
      </c>
      <c r="F37" s="132">
        <f>ROUND(SUM(BH92:BH106), 2)</f>
        <v>0</v>
      </c>
      <c r="G37" s="38"/>
      <c r="H37" s="38"/>
      <c r="I37" s="133">
        <v>0.15</v>
      </c>
      <c r="J37" s="132">
        <v>0</v>
      </c>
      <c r="K37" s="41"/>
    </row>
    <row r="38" spans="2:11" s="1" customFormat="1" ht="14.45" hidden="1" customHeight="1" x14ac:dyDescent="0.3">
      <c r="B38" s="37"/>
      <c r="C38" s="38"/>
      <c r="D38" s="38"/>
      <c r="E38" s="45" t="s">
        <v>54</v>
      </c>
      <c r="F38" s="132">
        <f>ROUND(SUM(BI92:BI106), 2)</f>
        <v>0</v>
      </c>
      <c r="G38" s="38"/>
      <c r="H38" s="38"/>
      <c r="I38" s="133">
        <v>0</v>
      </c>
      <c r="J38" s="132">
        <v>0</v>
      </c>
      <c r="K38" s="41"/>
    </row>
    <row r="39" spans="2:11" s="1" customFormat="1" ht="6.95" customHeight="1" x14ac:dyDescent="0.3">
      <c r="B39" s="37"/>
      <c r="C39" s="38"/>
      <c r="D39" s="38"/>
      <c r="E39" s="38"/>
      <c r="F39" s="38"/>
      <c r="G39" s="38"/>
      <c r="H39" s="38"/>
      <c r="I39" s="119"/>
      <c r="J39" s="38"/>
      <c r="K39" s="41"/>
    </row>
    <row r="40" spans="2:11" s="1" customFormat="1" ht="25.35" customHeight="1" x14ac:dyDescent="0.3">
      <c r="B40" s="37"/>
      <c r="C40" s="134"/>
      <c r="D40" s="135" t="s">
        <v>55</v>
      </c>
      <c r="E40" s="75"/>
      <c r="F40" s="75"/>
      <c r="G40" s="136" t="s">
        <v>56</v>
      </c>
      <c r="H40" s="137" t="s">
        <v>57</v>
      </c>
      <c r="I40" s="138"/>
      <c r="J40" s="139">
        <f>SUM(J31:J38)</f>
        <v>0</v>
      </c>
      <c r="K40" s="140"/>
    </row>
    <row r="41" spans="2:11" s="1" customFormat="1" ht="14.45" customHeight="1" x14ac:dyDescent="0.3">
      <c r="B41" s="52"/>
      <c r="C41" s="53"/>
      <c r="D41" s="53"/>
      <c r="E41" s="53"/>
      <c r="F41" s="53"/>
      <c r="G41" s="53"/>
      <c r="H41" s="53"/>
      <c r="I41" s="141"/>
      <c r="J41" s="53"/>
      <c r="K41" s="54"/>
    </row>
    <row r="45" spans="2:11" s="1" customFormat="1" ht="6.95" customHeight="1" x14ac:dyDescent="0.3">
      <c r="B45" s="142"/>
      <c r="C45" s="143"/>
      <c r="D45" s="143"/>
      <c r="E45" s="143"/>
      <c r="F45" s="143"/>
      <c r="G45" s="143"/>
      <c r="H45" s="143"/>
      <c r="I45" s="144"/>
      <c r="J45" s="143"/>
      <c r="K45" s="145"/>
    </row>
    <row r="46" spans="2:11" s="1" customFormat="1" ht="36.950000000000003" customHeight="1" x14ac:dyDescent="0.3">
      <c r="B46" s="37"/>
      <c r="C46" s="25" t="s">
        <v>305</v>
      </c>
      <c r="D46" s="38"/>
      <c r="E46" s="38"/>
      <c r="F46" s="38"/>
      <c r="G46" s="38"/>
      <c r="H46" s="38"/>
      <c r="I46" s="119"/>
      <c r="J46" s="38"/>
      <c r="K46" s="41"/>
    </row>
    <row r="47" spans="2:11" s="1" customFormat="1" ht="6.95" customHeight="1" x14ac:dyDescent="0.3">
      <c r="B47" s="37"/>
      <c r="C47" s="38"/>
      <c r="D47" s="38"/>
      <c r="E47" s="38"/>
      <c r="F47" s="38"/>
      <c r="G47" s="38"/>
      <c r="H47" s="38"/>
      <c r="I47" s="119"/>
      <c r="J47" s="38"/>
      <c r="K47" s="41"/>
    </row>
    <row r="48" spans="2:11" s="1" customFormat="1" ht="14.45" customHeight="1" x14ac:dyDescent="0.3">
      <c r="B48" s="37"/>
      <c r="C48" s="32" t="s">
        <v>16</v>
      </c>
      <c r="D48" s="38"/>
      <c r="E48" s="38"/>
      <c r="F48" s="38"/>
      <c r="G48" s="38"/>
      <c r="H48" s="38"/>
      <c r="I48" s="119"/>
      <c r="J48" s="38"/>
      <c r="K48" s="41"/>
    </row>
    <row r="49" spans="2:47" s="1" customFormat="1" ht="22.5" customHeight="1" x14ac:dyDescent="0.3">
      <c r="B49" s="37"/>
      <c r="C49" s="38"/>
      <c r="D49" s="38"/>
      <c r="E49" s="428" t="str">
        <f>E7</f>
        <v>ZLEPŠENÍ EKOLOGICKÉHO STAVU ŘEKY BEČVY V HRANICÍCH</v>
      </c>
      <c r="F49" s="405"/>
      <c r="G49" s="405"/>
      <c r="H49" s="405"/>
      <c r="I49" s="119"/>
      <c r="J49" s="38"/>
      <c r="K49" s="41"/>
    </row>
    <row r="50" spans="2:47" ht="15" x14ac:dyDescent="0.3">
      <c r="B50" s="23"/>
      <c r="C50" s="32" t="s">
        <v>226</v>
      </c>
      <c r="D50" s="24"/>
      <c r="E50" s="24"/>
      <c r="F50" s="24"/>
      <c r="G50" s="24"/>
      <c r="H50" s="24"/>
      <c r="I50" s="118"/>
      <c r="J50" s="24"/>
      <c r="K50" s="26"/>
    </row>
    <row r="51" spans="2:47" ht="22.5" customHeight="1" x14ac:dyDescent="0.3">
      <c r="B51" s="23"/>
      <c r="C51" s="24"/>
      <c r="D51" s="24"/>
      <c r="E51" s="428" t="s">
        <v>229</v>
      </c>
      <c r="F51" s="414"/>
      <c r="G51" s="414"/>
      <c r="H51" s="414"/>
      <c r="I51" s="118"/>
      <c r="J51" s="24"/>
      <c r="K51" s="26"/>
    </row>
    <row r="52" spans="2:47" ht="15" x14ac:dyDescent="0.3">
      <c r="B52" s="23"/>
      <c r="C52" s="32" t="s">
        <v>232</v>
      </c>
      <c r="D52" s="24"/>
      <c r="E52" s="24"/>
      <c r="F52" s="24"/>
      <c r="G52" s="24"/>
      <c r="H52" s="24"/>
      <c r="I52" s="118"/>
      <c r="J52" s="24"/>
      <c r="K52" s="26"/>
    </row>
    <row r="53" spans="2:47" s="1" customFormat="1" ht="22.5" customHeight="1" x14ac:dyDescent="0.3">
      <c r="B53" s="37"/>
      <c r="C53" s="38"/>
      <c r="D53" s="38"/>
      <c r="E53" s="429" t="s">
        <v>6962</v>
      </c>
      <c r="F53" s="405"/>
      <c r="G53" s="405"/>
      <c r="H53" s="405"/>
      <c r="I53" s="119"/>
      <c r="J53" s="38"/>
      <c r="K53" s="41"/>
    </row>
    <row r="54" spans="2:47" s="1" customFormat="1" ht="14.45" customHeight="1" x14ac:dyDescent="0.3">
      <c r="B54" s="37"/>
      <c r="C54" s="32" t="s">
        <v>238</v>
      </c>
      <c r="D54" s="38"/>
      <c r="E54" s="38"/>
      <c r="F54" s="38"/>
      <c r="G54" s="38"/>
      <c r="H54" s="38"/>
      <c r="I54" s="119"/>
      <c r="J54" s="38"/>
      <c r="K54" s="41"/>
    </row>
    <row r="55" spans="2:47" s="1" customFormat="1" ht="23.25" customHeight="1" x14ac:dyDescent="0.3">
      <c r="B55" s="37"/>
      <c r="C55" s="38"/>
      <c r="D55" s="38"/>
      <c r="E55" s="430" t="str">
        <f>E13</f>
        <v>PS 40.3 - Přenos dat</v>
      </c>
      <c r="F55" s="405"/>
      <c r="G55" s="405"/>
      <c r="H55" s="405"/>
      <c r="I55" s="119"/>
      <c r="J55" s="38"/>
      <c r="K55" s="41"/>
    </row>
    <row r="56" spans="2:47" s="1" customFormat="1" ht="6.95" customHeight="1" x14ac:dyDescent="0.3">
      <c r="B56" s="37"/>
      <c r="C56" s="38"/>
      <c r="D56" s="38"/>
      <c r="E56" s="38"/>
      <c r="F56" s="38"/>
      <c r="G56" s="38"/>
      <c r="H56" s="38"/>
      <c r="I56" s="119"/>
      <c r="J56" s="38"/>
      <c r="K56" s="41"/>
    </row>
    <row r="57" spans="2:47" s="1" customFormat="1" ht="18" customHeight="1" x14ac:dyDescent="0.3">
      <c r="B57" s="37"/>
      <c r="C57" s="32" t="s">
        <v>24</v>
      </c>
      <c r="D57" s="38"/>
      <c r="E57" s="38"/>
      <c r="F57" s="30" t="str">
        <f>F16</f>
        <v>HRANICE - DRAHOTUŠE</v>
      </c>
      <c r="G57" s="38"/>
      <c r="H57" s="38"/>
      <c r="I57" s="120" t="s">
        <v>26</v>
      </c>
      <c r="J57" s="121" t="str">
        <f>IF(J16="","",J16)</f>
        <v>6.4.2016</v>
      </c>
      <c r="K57" s="41"/>
    </row>
    <row r="58" spans="2:47" s="1" customFormat="1" ht="6.95" customHeight="1" x14ac:dyDescent="0.3">
      <c r="B58" s="37"/>
      <c r="C58" s="38"/>
      <c r="D58" s="38"/>
      <c r="E58" s="38"/>
      <c r="F58" s="38"/>
      <c r="G58" s="38"/>
      <c r="H58" s="38"/>
      <c r="I58" s="119"/>
      <c r="J58" s="38"/>
      <c r="K58" s="41"/>
    </row>
    <row r="59" spans="2:47" s="1" customFormat="1" ht="15" x14ac:dyDescent="0.3">
      <c r="B59" s="37"/>
      <c r="C59" s="32" t="s">
        <v>34</v>
      </c>
      <c r="D59" s="38"/>
      <c r="E59" s="38"/>
      <c r="F59" s="30" t="str">
        <f>E19</f>
        <v>VODOVODY A KANALIZACE PŘEROV a.s.</v>
      </c>
      <c r="G59" s="38"/>
      <c r="H59" s="38"/>
      <c r="I59" s="120" t="s">
        <v>41</v>
      </c>
      <c r="J59" s="30" t="str">
        <f>E25</f>
        <v>JV PROJEKT VH s.r.o., BRNO</v>
      </c>
      <c r="K59" s="41"/>
    </row>
    <row r="60" spans="2:47" s="1" customFormat="1" ht="14.45" customHeight="1" x14ac:dyDescent="0.3">
      <c r="B60" s="37"/>
      <c r="C60" s="32" t="s">
        <v>39</v>
      </c>
      <c r="D60" s="38"/>
      <c r="E60" s="38"/>
      <c r="F60" s="30" t="str">
        <f>IF(E22="","",E22)</f>
        <v/>
      </c>
      <c r="G60" s="38"/>
      <c r="H60" s="38"/>
      <c r="I60" s="119"/>
      <c r="J60" s="38"/>
      <c r="K60" s="41"/>
    </row>
    <row r="61" spans="2:47" s="1" customFormat="1" ht="10.35" customHeight="1" x14ac:dyDescent="0.3">
      <c r="B61" s="37"/>
      <c r="C61" s="38"/>
      <c r="D61" s="38"/>
      <c r="E61" s="38"/>
      <c r="F61" s="38"/>
      <c r="G61" s="38"/>
      <c r="H61" s="38"/>
      <c r="I61" s="119"/>
      <c r="J61" s="38"/>
      <c r="K61" s="41"/>
    </row>
    <row r="62" spans="2:47" s="1" customFormat="1" ht="29.25" customHeight="1" x14ac:dyDescent="0.3">
      <c r="B62" s="37"/>
      <c r="C62" s="146" t="s">
        <v>332</v>
      </c>
      <c r="D62" s="134"/>
      <c r="E62" s="134"/>
      <c r="F62" s="134"/>
      <c r="G62" s="134"/>
      <c r="H62" s="134"/>
      <c r="I62" s="147"/>
      <c r="J62" s="148" t="s">
        <v>333</v>
      </c>
      <c r="K62" s="149"/>
    </row>
    <row r="63" spans="2:47" s="1" customFormat="1" ht="10.35" customHeight="1" x14ac:dyDescent="0.3">
      <c r="B63" s="37"/>
      <c r="C63" s="38"/>
      <c r="D63" s="38"/>
      <c r="E63" s="38"/>
      <c r="F63" s="38"/>
      <c r="G63" s="38"/>
      <c r="H63" s="38"/>
      <c r="I63" s="119"/>
      <c r="J63" s="38"/>
      <c r="K63" s="41"/>
    </row>
    <row r="64" spans="2:47" s="1" customFormat="1" ht="29.25" customHeight="1" x14ac:dyDescent="0.3">
      <c r="B64" s="37"/>
      <c r="C64" s="150" t="s">
        <v>338</v>
      </c>
      <c r="D64" s="38"/>
      <c r="E64" s="38"/>
      <c r="F64" s="38"/>
      <c r="G64" s="38"/>
      <c r="H64" s="38"/>
      <c r="I64" s="119"/>
      <c r="J64" s="130">
        <f>J92</f>
        <v>0</v>
      </c>
      <c r="K64" s="41"/>
      <c r="AU64" s="19" t="s">
        <v>339</v>
      </c>
    </row>
    <row r="65" spans="2:12" s="8" customFormat="1" ht="24.95" customHeight="1" x14ac:dyDescent="0.3">
      <c r="B65" s="151"/>
      <c r="C65" s="152"/>
      <c r="D65" s="153" t="s">
        <v>4935</v>
      </c>
      <c r="E65" s="154"/>
      <c r="F65" s="154"/>
      <c r="G65" s="154"/>
      <c r="H65" s="154"/>
      <c r="I65" s="155"/>
      <c r="J65" s="156">
        <f>J93</f>
        <v>0</v>
      </c>
      <c r="K65" s="157"/>
    </row>
    <row r="66" spans="2:12" s="9" customFormat="1" ht="19.899999999999999" customHeight="1" x14ac:dyDescent="0.3">
      <c r="B66" s="159"/>
      <c r="C66" s="160"/>
      <c r="D66" s="161" t="s">
        <v>3870</v>
      </c>
      <c r="E66" s="162"/>
      <c r="F66" s="162"/>
      <c r="G66" s="162"/>
      <c r="H66" s="162"/>
      <c r="I66" s="163"/>
      <c r="J66" s="164">
        <f>J94</f>
        <v>0</v>
      </c>
      <c r="K66" s="165"/>
    </row>
    <row r="67" spans="2:12" s="9" customFormat="1" ht="19.899999999999999" customHeight="1" x14ac:dyDescent="0.3">
      <c r="B67" s="159"/>
      <c r="C67" s="160"/>
      <c r="D67" s="161" t="s">
        <v>5008</v>
      </c>
      <c r="E67" s="162"/>
      <c r="F67" s="162"/>
      <c r="G67" s="162"/>
      <c r="H67" s="162"/>
      <c r="I67" s="163"/>
      <c r="J67" s="164">
        <f>J98</f>
        <v>0</v>
      </c>
      <c r="K67" s="165"/>
    </row>
    <row r="68" spans="2:12" s="9" customFormat="1" ht="19.899999999999999" customHeight="1" x14ac:dyDescent="0.3">
      <c r="B68" s="159"/>
      <c r="C68" s="160"/>
      <c r="D68" s="161" t="s">
        <v>3009</v>
      </c>
      <c r="E68" s="162"/>
      <c r="F68" s="162"/>
      <c r="G68" s="162"/>
      <c r="H68" s="162"/>
      <c r="I68" s="163"/>
      <c r="J68" s="164">
        <f>J101</f>
        <v>0</v>
      </c>
      <c r="K68" s="165"/>
    </row>
    <row r="69" spans="2:12" s="1" customFormat="1" ht="21.75" customHeight="1" x14ac:dyDescent="0.3">
      <c r="B69" s="37"/>
      <c r="C69" s="38"/>
      <c r="D69" s="38"/>
      <c r="E69" s="38"/>
      <c r="F69" s="38"/>
      <c r="G69" s="38"/>
      <c r="H69" s="38"/>
      <c r="I69" s="119"/>
      <c r="J69" s="38"/>
      <c r="K69" s="41"/>
    </row>
    <row r="70" spans="2:12" s="1" customFormat="1" ht="6.95" customHeight="1" x14ac:dyDescent="0.3">
      <c r="B70" s="52"/>
      <c r="C70" s="53"/>
      <c r="D70" s="53"/>
      <c r="E70" s="53"/>
      <c r="F70" s="53"/>
      <c r="G70" s="53"/>
      <c r="H70" s="53"/>
      <c r="I70" s="141"/>
      <c r="J70" s="53"/>
      <c r="K70" s="54"/>
    </row>
    <row r="74" spans="2:12" s="1" customFormat="1" ht="6.95" customHeight="1" x14ac:dyDescent="0.3">
      <c r="B74" s="55"/>
      <c r="C74" s="56"/>
      <c r="D74" s="56"/>
      <c r="E74" s="56"/>
      <c r="F74" s="56"/>
      <c r="G74" s="56"/>
      <c r="H74" s="56"/>
      <c r="I74" s="144"/>
      <c r="J74" s="56"/>
      <c r="K74" s="56"/>
      <c r="L74" s="57"/>
    </row>
    <row r="75" spans="2:12" s="1" customFormat="1" ht="36.950000000000003" customHeight="1" x14ac:dyDescent="0.3">
      <c r="B75" s="37"/>
      <c r="C75" s="58" t="s">
        <v>390</v>
      </c>
      <c r="D75" s="59"/>
      <c r="E75" s="59"/>
      <c r="F75" s="59"/>
      <c r="G75" s="59"/>
      <c r="H75" s="59"/>
      <c r="I75" s="167"/>
      <c r="J75" s="59"/>
      <c r="K75" s="59"/>
      <c r="L75" s="57"/>
    </row>
    <row r="76" spans="2:12" s="1" customFormat="1" ht="6.95" customHeight="1" x14ac:dyDescent="0.3">
      <c r="B76" s="37"/>
      <c r="C76" s="59"/>
      <c r="D76" s="59"/>
      <c r="E76" s="59"/>
      <c r="F76" s="59"/>
      <c r="G76" s="59"/>
      <c r="H76" s="59"/>
      <c r="I76" s="167"/>
      <c r="J76" s="59"/>
      <c r="K76" s="59"/>
      <c r="L76" s="57"/>
    </row>
    <row r="77" spans="2:12" s="1" customFormat="1" ht="14.45" customHeight="1" x14ac:dyDescent="0.3">
      <c r="B77" s="37"/>
      <c r="C77" s="61" t="s">
        <v>16</v>
      </c>
      <c r="D77" s="59"/>
      <c r="E77" s="59"/>
      <c r="F77" s="59"/>
      <c r="G77" s="59"/>
      <c r="H77" s="59"/>
      <c r="I77" s="167"/>
      <c r="J77" s="59"/>
      <c r="K77" s="59"/>
      <c r="L77" s="57"/>
    </row>
    <row r="78" spans="2:12" s="1" customFormat="1" ht="22.5" customHeight="1" x14ac:dyDescent="0.3">
      <c r="B78" s="37"/>
      <c r="C78" s="59"/>
      <c r="D78" s="59"/>
      <c r="E78" s="425" t="str">
        <f>E7</f>
        <v>ZLEPŠENÍ EKOLOGICKÉHO STAVU ŘEKY BEČVY V HRANICÍCH</v>
      </c>
      <c r="F78" s="398"/>
      <c r="G78" s="398"/>
      <c r="H78" s="398"/>
      <c r="I78" s="167"/>
      <c r="J78" s="59"/>
      <c r="K78" s="59"/>
      <c r="L78" s="57"/>
    </row>
    <row r="79" spans="2:12" ht="15" x14ac:dyDescent="0.3">
      <c r="B79" s="23"/>
      <c r="C79" s="61" t="s">
        <v>226</v>
      </c>
      <c r="D79" s="168"/>
      <c r="E79" s="168"/>
      <c r="F79" s="168"/>
      <c r="G79" s="168"/>
      <c r="H79" s="168"/>
      <c r="J79" s="168"/>
      <c r="K79" s="168"/>
      <c r="L79" s="169"/>
    </row>
    <row r="80" spans="2:12" ht="22.5" customHeight="1" x14ac:dyDescent="0.3">
      <c r="B80" s="23"/>
      <c r="C80" s="168"/>
      <c r="D80" s="168"/>
      <c r="E80" s="425" t="s">
        <v>229</v>
      </c>
      <c r="F80" s="426"/>
      <c r="G80" s="426"/>
      <c r="H80" s="426"/>
      <c r="J80" s="168"/>
      <c r="K80" s="168"/>
      <c r="L80" s="169"/>
    </row>
    <row r="81" spans="2:65" ht="15" x14ac:dyDescent="0.3">
      <c r="B81" s="23"/>
      <c r="C81" s="61" t="s">
        <v>232</v>
      </c>
      <c r="D81" s="168"/>
      <c r="E81" s="168"/>
      <c r="F81" s="168"/>
      <c r="G81" s="168"/>
      <c r="H81" s="168"/>
      <c r="J81" s="168"/>
      <c r="K81" s="168"/>
      <c r="L81" s="169"/>
    </row>
    <row r="82" spans="2:65" s="1" customFormat="1" ht="22.5" customHeight="1" x14ac:dyDescent="0.3">
      <c r="B82" s="37"/>
      <c r="C82" s="59"/>
      <c r="D82" s="59"/>
      <c r="E82" s="424" t="s">
        <v>6962</v>
      </c>
      <c r="F82" s="398"/>
      <c r="G82" s="398"/>
      <c r="H82" s="398"/>
      <c r="I82" s="167"/>
      <c r="J82" s="59"/>
      <c r="K82" s="59"/>
      <c r="L82" s="57"/>
    </row>
    <row r="83" spans="2:65" s="1" customFormat="1" ht="14.45" customHeight="1" x14ac:dyDescent="0.3">
      <c r="B83" s="37"/>
      <c r="C83" s="61" t="s">
        <v>238</v>
      </c>
      <c r="D83" s="59"/>
      <c r="E83" s="59"/>
      <c r="F83" s="59"/>
      <c r="G83" s="59"/>
      <c r="H83" s="59"/>
      <c r="I83" s="167"/>
      <c r="J83" s="59"/>
      <c r="K83" s="59"/>
      <c r="L83" s="57"/>
    </row>
    <row r="84" spans="2:65" s="1" customFormat="1" ht="23.25" customHeight="1" x14ac:dyDescent="0.3">
      <c r="B84" s="37"/>
      <c r="C84" s="59"/>
      <c r="D84" s="59"/>
      <c r="E84" s="395" t="str">
        <f>E13</f>
        <v>PS 40.3 - Přenos dat</v>
      </c>
      <c r="F84" s="398"/>
      <c r="G84" s="398"/>
      <c r="H84" s="398"/>
      <c r="I84" s="167"/>
      <c r="J84" s="59"/>
      <c r="K84" s="59"/>
      <c r="L84" s="57"/>
    </row>
    <row r="85" spans="2:65" s="1" customFormat="1" ht="6.95" customHeight="1" x14ac:dyDescent="0.3">
      <c r="B85" s="37"/>
      <c r="C85" s="59"/>
      <c r="D85" s="59"/>
      <c r="E85" s="59"/>
      <c r="F85" s="59"/>
      <c r="G85" s="59"/>
      <c r="H85" s="59"/>
      <c r="I85" s="167"/>
      <c r="J85" s="59"/>
      <c r="K85" s="59"/>
      <c r="L85" s="57"/>
    </row>
    <row r="86" spans="2:65" s="1" customFormat="1" ht="18" customHeight="1" x14ac:dyDescent="0.3">
      <c r="B86" s="37"/>
      <c r="C86" s="61" t="s">
        <v>24</v>
      </c>
      <c r="D86" s="59"/>
      <c r="E86" s="59"/>
      <c r="F86" s="170" t="str">
        <f>F16</f>
        <v>HRANICE - DRAHOTUŠE</v>
      </c>
      <c r="G86" s="59"/>
      <c r="H86" s="59"/>
      <c r="I86" s="171" t="s">
        <v>26</v>
      </c>
      <c r="J86" s="69" t="str">
        <f>IF(J16="","",J16)</f>
        <v>6.4.2016</v>
      </c>
      <c r="K86" s="59"/>
      <c r="L86" s="57"/>
    </row>
    <row r="87" spans="2:65" s="1" customFormat="1" ht="6.95" customHeight="1" x14ac:dyDescent="0.3">
      <c r="B87" s="37"/>
      <c r="C87" s="59"/>
      <c r="D87" s="59"/>
      <c r="E87" s="59"/>
      <c r="F87" s="59"/>
      <c r="G87" s="59"/>
      <c r="H87" s="59"/>
      <c r="I87" s="167"/>
      <c r="J87" s="59"/>
      <c r="K87" s="59"/>
      <c r="L87" s="57"/>
    </row>
    <row r="88" spans="2:65" s="1" customFormat="1" ht="15" x14ac:dyDescent="0.3">
      <c r="B88" s="37"/>
      <c r="C88" s="61" t="s">
        <v>34</v>
      </c>
      <c r="D88" s="59"/>
      <c r="E88" s="59"/>
      <c r="F88" s="170" t="str">
        <f>E19</f>
        <v>VODOVODY A KANALIZACE PŘEROV a.s.</v>
      </c>
      <c r="G88" s="59"/>
      <c r="H88" s="59"/>
      <c r="I88" s="171" t="s">
        <v>41</v>
      </c>
      <c r="J88" s="170" t="str">
        <f>E25</f>
        <v>JV PROJEKT VH s.r.o., BRNO</v>
      </c>
      <c r="K88" s="59"/>
      <c r="L88" s="57"/>
    </row>
    <row r="89" spans="2:65" s="1" customFormat="1" ht="14.45" customHeight="1" x14ac:dyDescent="0.3">
      <c r="B89" s="37"/>
      <c r="C89" s="61" t="s">
        <v>39</v>
      </c>
      <c r="D89" s="59"/>
      <c r="E89" s="59"/>
      <c r="F89" s="170" t="str">
        <f>IF(E22="","",E22)</f>
        <v/>
      </c>
      <c r="G89" s="59"/>
      <c r="H89" s="59"/>
      <c r="I89" s="167"/>
      <c r="J89" s="59"/>
      <c r="K89" s="59"/>
      <c r="L89" s="57"/>
    </row>
    <row r="90" spans="2:65" s="1" customFormat="1" ht="10.35" customHeight="1" x14ac:dyDescent="0.3">
      <c r="B90" s="37"/>
      <c r="C90" s="59"/>
      <c r="D90" s="59"/>
      <c r="E90" s="59"/>
      <c r="F90" s="59"/>
      <c r="G90" s="59"/>
      <c r="H90" s="59"/>
      <c r="I90" s="167"/>
      <c r="J90" s="59"/>
      <c r="K90" s="59"/>
      <c r="L90" s="57"/>
    </row>
    <row r="91" spans="2:65" s="10" customFormat="1" ht="29.25" customHeight="1" x14ac:dyDescent="0.3">
      <c r="B91" s="172"/>
      <c r="C91" s="173" t="s">
        <v>391</v>
      </c>
      <c r="D91" s="174" t="s">
        <v>64</v>
      </c>
      <c r="E91" s="174" t="s">
        <v>60</v>
      </c>
      <c r="F91" s="174" t="s">
        <v>392</v>
      </c>
      <c r="G91" s="174" t="s">
        <v>393</v>
      </c>
      <c r="H91" s="174" t="s">
        <v>394</v>
      </c>
      <c r="I91" s="175" t="s">
        <v>395</v>
      </c>
      <c r="J91" s="174" t="s">
        <v>333</v>
      </c>
      <c r="K91" s="176" t="s">
        <v>396</v>
      </c>
      <c r="L91" s="177"/>
      <c r="M91" s="77" t="s">
        <v>397</v>
      </c>
      <c r="N91" s="78" t="s">
        <v>49</v>
      </c>
      <c r="O91" s="78" t="s">
        <v>398</v>
      </c>
      <c r="P91" s="78" t="s">
        <v>399</v>
      </c>
      <c r="Q91" s="78" t="s">
        <v>400</v>
      </c>
      <c r="R91" s="78" t="s">
        <v>401</v>
      </c>
      <c r="S91" s="78" t="s">
        <v>402</v>
      </c>
      <c r="T91" s="79" t="s">
        <v>403</v>
      </c>
    </row>
    <row r="92" spans="2:65" s="1" customFormat="1" ht="29.25" customHeight="1" x14ac:dyDescent="0.35">
      <c r="B92" s="37"/>
      <c r="C92" s="83" t="s">
        <v>338</v>
      </c>
      <c r="D92" s="59"/>
      <c r="E92" s="59"/>
      <c r="F92" s="59"/>
      <c r="G92" s="59"/>
      <c r="H92" s="59"/>
      <c r="I92" s="167"/>
      <c r="J92" s="178">
        <f>BK92</f>
        <v>0</v>
      </c>
      <c r="K92" s="59"/>
      <c r="L92" s="57"/>
      <c r="M92" s="80"/>
      <c r="N92" s="81"/>
      <c r="O92" s="81"/>
      <c r="P92" s="179">
        <f>P93</f>
        <v>0</v>
      </c>
      <c r="Q92" s="81"/>
      <c r="R92" s="179">
        <f>R93</f>
        <v>0</v>
      </c>
      <c r="S92" s="81"/>
      <c r="T92" s="180">
        <f>T93</f>
        <v>0</v>
      </c>
      <c r="AT92" s="19" t="s">
        <v>78</v>
      </c>
      <c r="AU92" s="19" t="s">
        <v>339</v>
      </c>
      <c r="BK92" s="181">
        <f>BK93</f>
        <v>0</v>
      </c>
    </row>
    <row r="93" spans="2:65" s="11" customFormat="1" ht="37.35" customHeight="1" x14ac:dyDescent="0.35">
      <c r="B93" s="182"/>
      <c r="C93" s="183"/>
      <c r="D93" s="184" t="s">
        <v>78</v>
      </c>
      <c r="E93" s="185" t="s">
        <v>3011</v>
      </c>
      <c r="F93" s="185" t="s">
        <v>127</v>
      </c>
      <c r="G93" s="183"/>
      <c r="H93" s="183"/>
      <c r="I93" s="186"/>
      <c r="J93" s="187">
        <f>BK93</f>
        <v>0</v>
      </c>
      <c r="K93" s="183"/>
      <c r="L93" s="188"/>
      <c r="M93" s="189"/>
      <c r="N93" s="190"/>
      <c r="O93" s="190"/>
      <c r="P93" s="191">
        <f>P94+P98+P101</f>
        <v>0</v>
      </c>
      <c r="Q93" s="190"/>
      <c r="R93" s="191">
        <f>R94+R98+R101</f>
        <v>0</v>
      </c>
      <c r="S93" s="190"/>
      <c r="T93" s="192">
        <f>T94+T98+T101</f>
        <v>0</v>
      </c>
      <c r="AR93" s="193" t="s">
        <v>94</v>
      </c>
      <c r="AT93" s="194" t="s">
        <v>78</v>
      </c>
      <c r="AU93" s="194" t="s">
        <v>79</v>
      </c>
      <c r="AY93" s="193" t="s">
        <v>406</v>
      </c>
      <c r="BK93" s="195">
        <f>BK94+BK98+BK101</f>
        <v>0</v>
      </c>
    </row>
    <row r="94" spans="2:65" s="11" customFormat="1" ht="19.899999999999999" customHeight="1" x14ac:dyDescent="0.3">
      <c r="B94" s="182"/>
      <c r="C94" s="183"/>
      <c r="D94" s="198" t="s">
        <v>78</v>
      </c>
      <c r="E94" s="199" t="s">
        <v>3012</v>
      </c>
      <c r="F94" s="199" t="s">
        <v>3023</v>
      </c>
      <c r="G94" s="183"/>
      <c r="H94" s="183"/>
      <c r="I94" s="186"/>
      <c r="J94" s="200">
        <f>BK94</f>
        <v>0</v>
      </c>
      <c r="K94" s="183"/>
      <c r="L94" s="188"/>
      <c r="M94" s="189"/>
      <c r="N94" s="190"/>
      <c r="O94" s="190"/>
      <c r="P94" s="191">
        <f>SUM(P95:P97)</f>
        <v>0</v>
      </c>
      <c r="Q94" s="190"/>
      <c r="R94" s="191">
        <f>SUM(R95:R97)</f>
        <v>0</v>
      </c>
      <c r="S94" s="190"/>
      <c r="T94" s="192">
        <f>SUM(T95:T97)</f>
        <v>0</v>
      </c>
      <c r="AR94" s="193" t="s">
        <v>94</v>
      </c>
      <c r="AT94" s="194" t="s">
        <v>78</v>
      </c>
      <c r="AU94" s="194" t="s">
        <v>23</v>
      </c>
      <c r="AY94" s="193" t="s">
        <v>406</v>
      </c>
      <c r="BK94" s="195">
        <f>SUM(BK95:BK97)</f>
        <v>0</v>
      </c>
    </row>
    <row r="95" spans="2:65" s="1" customFormat="1" ht="22.5" customHeight="1" x14ac:dyDescent="0.3">
      <c r="B95" s="37"/>
      <c r="C95" s="268" t="s">
        <v>23</v>
      </c>
      <c r="D95" s="268" t="s">
        <v>533</v>
      </c>
      <c r="E95" s="269" t="s">
        <v>3872</v>
      </c>
      <c r="F95" s="270" t="s">
        <v>3873</v>
      </c>
      <c r="G95" s="271" t="s">
        <v>1363</v>
      </c>
      <c r="H95" s="272">
        <v>1</v>
      </c>
      <c r="I95" s="273"/>
      <c r="J95" s="274">
        <f>ROUND(I95*H95,2)</f>
        <v>0</v>
      </c>
      <c r="K95" s="270" t="s">
        <v>36</v>
      </c>
      <c r="L95" s="275"/>
      <c r="M95" s="276" t="s">
        <v>36</v>
      </c>
      <c r="N95" s="277" t="s">
        <v>50</v>
      </c>
      <c r="O95" s="38"/>
      <c r="P95" s="210">
        <f>O95*H95</f>
        <v>0</v>
      </c>
      <c r="Q95" s="210">
        <v>0</v>
      </c>
      <c r="R95" s="210">
        <f>Q95*H95</f>
        <v>0</v>
      </c>
      <c r="S95" s="210">
        <v>0</v>
      </c>
      <c r="T95" s="211">
        <f>S95*H95</f>
        <v>0</v>
      </c>
      <c r="AR95" s="19" t="s">
        <v>1919</v>
      </c>
      <c r="AT95" s="19" t="s">
        <v>533</v>
      </c>
      <c r="AU95" s="19" t="s">
        <v>87</v>
      </c>
      <c r="AY95" s="19" t="s">
        <v>406</v>
      </c>
      <c r="BE95" s="212">
        <f>IF(N95="základní",J95,0)</f>
        <v>0</v>
      </c>
      <c r="BF95" s="212">
        <f>IF(N95="snížená",J95,0)</f>
        <v>0</v>
      </c>
      <c r="BG95" s="212">
        <f>IF(N95="zákl. přenesená",J95,0)</f>
        <v>0</v>
      </c>
      <c r="BH95" s="212">
        <f>IF(N95="sníž. přenesená",J95,0)</f>
        <v>0</v>
      </c>
      <c r="BI95" s="212">
        <f>IF(N95="nulová",J95,0)</f>
        <v>0</v>
      </c>
      <c r="BJ95" s="19" t="s">
        <v>23</v>
      </c>
      <c r="BK95" s="212">
        <f>ROUND(I95*H95,2)</f>
        <v>0</v>
      </c>
      <c r="BL95" s="19" t="s">
        <v>723</v>
      </c>
      <c r="BM95" s="19" t="s">
        <v>7015</v>
      </c>
    </row>
    <row r="96" spans="2:65" s="1" customFormat="1" ht="22.5" customHeight="1" x14ac:dyDescent="0.3">
      <c r="B96" s="37"/>
      <c r="C96" s="268" t="s">
        <v>87</v>
      </c>
      <c r="D96" s="268" t="s">
        <v>533</v>
      </c>
      <c r="E96" s="269" t="s">
        <v>3875</v>
      </c>
      <c r="F96" s="270" t="s">
        <v>3876</v>
      </c>
      <c r="G96" s="271" t="s">
        <v>3037</v>
      </c>
      <c r="H96" s="272">
        <v>1</v>
      </c>
      <c r="I96" s="273"/>
      <c r="J96" s="274">
        <f>ROUND(I96*H96,2)</f>
        <v>0</v>
      </c>
      <c r="K96" s="270" t="s">
        <v>36</v>
      </c>
      <c r="L96" s="275"/>
      <c r="M96" s="276" t="s">
        <v>36</v>
      </c>
      <c r="N96" s="277" t="s">
        <v>50</v>
      </c>
      <c r="O96" s="38"/>
      <c r="P96" s="210">
        <f>O96*H96</f>
        <v>0</v>
      </c>
      <c r="Q96" s="210">
        <v>0</v>
      </c>
      <c r="R96" s="210">
        <f>Q96*H96</f>
        <v>0</v>
      </c>
      <c r="S96" s="210">
        <v>0</v>
      </c>
      <c r="T96" s="211">
        <f>S96*H96</f>
        <v>0</v>
      </c>
      <c r="AR96" s="19" t="s">
        <v>1919</v>
      </c>
      <c r="AT96" s="19" t="s">
        <v>533</v>
      </c>
      <c r="AU96" s="19" t="s">
        <v>87</v>
      </c>
      <c r="AY96" s="19" t="s">
        <v>406</v>
      </c>
      <c r="BE96" s="212">
        <f>IF(N96="základní",J96,0)</f>
        <v>0</v>
      </c>
      <c r="BF96" s="212">
        <f>IF(N96="snížená",J96,0)</f>
        <v>0</v>
      </c>
      <c r="BG96" s="212">
        <f>IF(N96="zákl. přenesená",J96,0)</f>
        <v>0</v>
      </c>
      <c r="BH96" s="212">
        <f>IF(N96="sníž. přenesená",J96,0)</f>
        <v>0</v>
      </c>
      <c r="BI96" s="212">
        <f>IF(N96="nulová",J96,0)</f>
        <v>0</v>
      </c>
      <c r="BJ96" s="19" t="s">
        <v>23</v>
      </c>
      <c r="BK96" s="212">
        <f>ROUND(I96*H96,2)</f>
        <v>0</v>
      </c>
      <c r="BL96" s="19" t="s">
        <v>723</v>
      </c>
      <c r="BM96" s="19" t="s">
        <v>7016</v>
      </c>
    </row>
    <row r="97" spans="2:65" s="1" customFormat="1" ht="22.5" customHeight="1" x14ac:dyDescent="0.3">
      <c r="B97" s="37"/>
      <c r="C97" s="268" t="s">
        <v>94</v>
      </c>
      <c r="D97" s="268" t="s">
        <v>533</v>
      </c>
      <c r="E97" s="269" t="s">
        <v>3878</v>
      </c>
      <c r="F97" s="270" t="s">
        <v>3039</v>
      </c>
      <c r="G97" s="271" t="s">
        <v>3040</v>
      </c>
      <c r="H97" s="272">
        <v>1</v>
      </c>
      <c r="I97" s="273"/>
      <c r="J97" s="274">
        <f>ROUND(I97*H97,2)</f>
        <v>0</v>
      </c>
      <c r="K97" s="270" t="s">
        <v>36</v>
      </c>
      <c r="L97" s="275"/>
      <c r="M97" s="276" t="s">
        <v>36</v>
      </c>
      <c r="N97" s="277" t="s">
        <v>50</v>
      </c>
      <c r="O97" s="38"/>
      <c r="P97" s="210">
        <f>O97*H97</f>
        <v>0</v>
      </c>
      <c r="Q97" s="210">
        <v>0</v>
      </c>
      <c r="R97" s="210">
        <f>Q97*H97</f>
        <v>0</v>
      </c>
      <c r="S97" s="210">
        <v>0</v>
      </c>
      <c r="T97" s="211">
        <f>S97*H97</f>
        <v>0</v>
      </c>
      <c r="AR97" s="19" t="s">
        <v>1919</v>
      </c>
      <c r="AT97" s="19" t="s">
        <v>533</v>
      </c>
      <c r="AU97" s="19" t="s">
        <v>87</v>
      </c>
      <c r="AY97" s="19" t="s">
        <v>406</v>
      </c>
      <c r="BE97" s="212">
        <f>IF(N97="základní",J97,0)</f>
        <v>0</v>
      </c>
      <c r="BF97" s="212">
        <f>IF(N97="snížená",J97,0)</f>
        <v>0</v>
      </c>
      <c r="BG97" s="212">
        <f>IF(N97="zákl. přenesená",J97,0)</f>
        <v>0</v>
      </c>
      <c r="BH97" s="212">
        <f>IF(N97="sníž. přenesená",J97,0)</f>
        <v>0</v>
      </c>
      <c r="BI97" s="212">
        <f>IF(N97="nulová",J97,0)</f>
        <v>0</v>
      </c>
      <c r="BJ97" s="19" t="s">
        <v>23</v>
      </c>
      <c r="BK97" s="212">
        <f>ROUND(I97*H97,2)</f>
        <v>0</v>
      </c>
      <c r="BL97" s="19" t="s">
        <v>723</v>
      </c>
      <c r="BM97" s="19" t="s">
        <v>7017</v>
      </c>
    </row>
    <row r="98" spans="2:65" s="11" customFormat="1" ht="29.85" customHeight="1" x14ac:dyDescent="0.3">
      <c r="B98" s="182"/>
      <c r="C98" s="183"/>
      <c r="D98" s="198" t="s">
        <v>78</v>
      </c>
      <c r="E98" s="199" t="s">
        <v>3022</v>
      </c>
      <c r="F98" s="199" t="s">
        <v>5012</v>
      </c>
      <c r="G98" s="183"/>
      <c r="H98" s="183"/>
      <c r="I98" s="186"/>
      <c r="J98" s="200">
        <f>BK98</f>
        <v>0</v>
      </c>
      <c r="K98" s="183"/>
      <c r="L98" s="188"/>
      <c r="M98" s="189"/>
      <c r="N98" s="190"/>
      <c r="O98" s="190"/>
      <c r="P98" s="191">
        <f>SUM(P99:P100)</f>
        <v>0</v>
      </c>
      <c r="Q98" s="190"/>
      <c r="R98" s="191">
        <f>SUM(R99:R100)</f>
        <v>0</v>
      </c>
      <c r="S98" s="190"/>
      <c r="T98" s="192">
        <f>SUM(T99:T100)</f>
        <v>0</v>
      </c>
      <c r="AR98" s="193" t="s">
        <v>94</v>
      </c>
      <c r="AT98" s="194" t="s">
        <v>78</v>
      </c>
      <c r="AU98" s="194" t="s">
        <v>23</v>
      </c>
      <c r="AY98" s="193" t="s">
        <v>406</v>
      </c>
      <c r="BK98" s="195">
        <f>SUM(BK99:BK100)</f>
        <v>0</v>
      </c>
    </row>
    <row r="99" spans="2:65" s="1" customFormat="1" ht="31.5" customHeight="1" x14ac:dyDescent="0.3">
      <c r="B99" s="37"/>
      <c r="C99" s="268" t="s">
        <v>415</v>
      </c>
      <c r="D99" s="268" t="s">
        <v>533</v>
      </c>
      <c r="E99" s="269" t="s">
        <v>3881</v>
      </c>
      <c r="F99" s="270" t="s">
        <v>3882</v>
      </c>
      <c r="G99" s="271" t="s">
        <v>1363</v>
      </c>
      <c r="H99" s="272">
        <v>1</v>
      </c>
      <c r="I99" s="273"/>
      <c r="J99" s="274">
        <f>ROUND(I99*H99,2)</f>
        <v>0</v>
      </c>
      <c r="K99" s="270" t="s">
        <v>36</v>
      </c>
      <c r="L99" s="275"/>
      <c r="M99" s="276" t="s">
        <v>36</v>
      </c>
      <c r="N99" s="277" t="s">
        <v>50</v>
      </c>
      <c r="O99" s="38"/>
      <c r="P99" s="210">
        <f>O99*H99</f>
        <v>0</v>
      </c>
      <c r="Q99" s="210">
        <v>0</v>
      </c>
      <c r="R99" s="210">
        <f>Q99*H99</f>
        <v>0</v>
      </c>
      <c r="S99" s="210">
        <v>0</v>
      </c>
      <c r="T99" s="211">
        <f>S99*H99</f>
        <v>0</v>
      </c>
      <c r="AR99" s="19" t="s">
        <v>1919</v>
      </c>
      <c r="AT99" s="19" t="s">
        <v>533</v>
      </c>
      <c r="AU99" s="19" t="s">
        <v>87</v>
      </c>
      <c r="AY99" s="19" t="s">
        <v>406</v>
      </c>
      <c r="BE99" s="212">
        <f>IF(N99="základní",J99,0)</f>
        <v>0</v>
      </c>
      <c r="BF99" s="212">
        <f>IF(N99="snížená",J99,0)</f>
        <v>0</v>
      </c>
      <c r="BG99" s="212">
        <f>IF(N99="zákl. přenesená",J99,0)</f>
        <v>0</v>
      </c>
      <c r="BH99" s="212">
        <f>IF(N99="sníž. přenesená",J99,0)</f>
        <v>0</v>
      </c>
      <c r="BI99" s="212">
        <f>IF(N99="nulová",J99,0)</f>
        <v>0</v>
      </c>
      <c r="BJ99" s="19" t="s">
        <v>23</v>
      </c>
      <c r="BK99" s="212">
        <f>ROUND(I99*H99,2)</f>
        <v>0</v>
      </c>
      <c r="BL99" s="19" t="s">
        <v>723</v>
      </c>
      <c r="BM99" s="19" t="s">
        <v>7018</v>
      </c>
    </row>
    <row r="100" spans="2:65" s="1" customFormat="1" ht="22.5" customHeight="1" x14ac:dyDescent="0.3">
      <c r="B100" s="37"/>
      <c r="C100" s="268" t="s">
        <v>440</v>
      </c>
      <c r="D100" s="268" t="s">
        <v>533</v>
      </c>
      <c r="E100" s="269" t="s">
        <v>3884</v>
      </c>
      <c r="F100" s="270" t="s">
        <v>5014</v>
      </c>
      <c r="G100" s="271" t="s">
        <v>3037</v>
      </c>
      <c r="H100" s="272">
        <v>1</v>
      </c>
      <c r="I100" s="273"/>
      <c r="J100" s="274">
        <f>ROUND(I100*H100,2)</f>
        <v>0</v>
      </c>
      <c r="K100" s="270" t="s">
        <v>36</v>
      </c>
      <c r="L100" s="275"/>
      <c r="M100" s="276" t="s">
        <v>36</v>
      </c>
      <c r="N100" s="277" t="s">
        <v>50</v>
      </c>
      <c r="O100" s="38"/>
      <c r="P100" s="210">
        <f>O100*H100</f>
        <v>0</v>
      </c>
      <c r="Q100" s="210">
        <v>0</v>
      </c>
      <c r="R100" s="210">
        <f>Q100*H100</f>
        <v>0</v>
      </c>
      <c r="S100" s="210">
        <v>0</v>
      </c>
      <c r="T100" s="211">
        <f>S100*H100</f>
        <v>0</v>
      </c>
      <c r="AR100" s="19" t="s">
        <v>1919</v>
      </c>
      <c r="AT100" s="19" t="s">
        <v>533</v>
      </c>
      <c r="AU100" s="19" t="s">
        <v>87</v>
      </c>
      <c r="AY100" s="19" t="s">
        <v>406</v>
      </c>
      <c r="BE100" s="212">
        <f>IF(N100="základní",J100,0)</f>
        <v>0</v>
      </c>
      <c r="BF100" s="212">
        <f>IF(N100="snížená",J100,0)</f>
        <v>0</v>
      </c>
      <c r="BG100" s="212">
        <f>IF(N100="zákl. přenesená",J100,0)</f>
        <v>0</v>
      </c>
      <c r="BH100" s="212">
        <f>IF(N100="sníž. přenesená",J100,0)</f>
        <v>0</v>
      </c>
      <c r="BI100" s="212">
        <f>IF(N100="nulová",J100,0)</f>
        <v>0</v>
      </c>
      <c r="BJ100" s="19" t="s">
        <v>23</v>
      </c>
      <c r="BK100" s="212">
        <f>ROUND(I100*H100,2)</f>
        <v>0</v>
      </c>
      <c r="BL100" s="19" t="s">
        <v>723</v>
      </c>
      <c r="BM100" s="19" t="s">
        <v>7019</v>
      </c>
    </row>
    <row r="101" spans="2:65" s="11" customFormat="1" ht="29.85" customHeight="1" x14ac:dyDescent="0.3">
      <c r="B101" s="182"/>
      <c r="C101" s="183"/>
      <c r="D101" s="198" t="s">
        <v>78</v>
      </c>
      <c r="E101" s="199" t="s">
        <v>3042</v>
      </c>
      <c r="F101" s="199" t="s">
        <v>3043</v>
      </c>
      <c r="G101" s="183"/>
      <c r="H101" s="183"/>
      <c r="I101" s="186"/>
      <c r="J101" s="200">
        <f>BK101</f>
        <v>0</v>
      </c>
      <c r="K101" s="183"/>
      <c r="L101" s="188"/>
      <c r="M101" s="189"/>
      <c r="N101" s="190"/>
      <c r="O101" s="190"/>
      <c r="P101" s="191">
        <f>SUM(P102:P106)</f>
        <v>0</v>
      </c>
      <c r="Q101" s="190"/>
      <c r="R101" s="191">
        <f>SUM(R102:R106)</f>
        <v>0</v>
      </c>
      <c r="S101" s="190"/>
      <c r="T101" s="192">
        <f>SUM(T102:T106)</f>
        <v>0</v>
      </c>
      <c r="AR101" s="193" t="s">
        <v>94</v>
      </c>
      <c r="AT101" s="194" t="s">
        <v>78</v>
      </c>
      <c r="AU101" s="194" t="s">
        <v>23</v>
      </c>
      <c r="AY101" s="193" t="s">
        <v>406</v>
      </c>
      <c r="BK101" s="195">
        <f>SUM(BK102:BK106)</f>
        <v>0</v>
      </c>
    </row>
    <row r="102" spans="2:65" s="1" customFormat="1" ht="22.5" customHeight="1" x14ac:dyDescent="0.3">
      <c r="B102" s="37"/>
      <c r="C102" s="201" t="s">
        <v>446</v>
      </c>
      <c r="D102" s="201" t="s">
        <v>410</v>
      </c>
      <c r="E102" s="202" t="s">
        <v>87</v>
      </c>
      <c r="F102" s="203" t="s">
        <v>3850</v>
      </c>
      <c r="G102" s="204" t="s">
        <v>3037</v>
      </c>
      <c r="H102" s="205">
        <v>1</v>
      </c>
      <c r="I102" s="206"/>
      <c r="J102" s="207">
        <f>ROUND(I102*H102,2)</f>
        <v>0</v>
      </c>
      <c r="K102" s="203" t="s">
        <v>36</v>
      </c>
      <c r="L102" s="57"/>
      <c r="M102" s="208" t="s">
        <v>36</v>
      </c>
      <c r="N102" s="209" t="s">
        <v>50</v>
      </c>
      <c r="O102" s="38"/>
      <c r="P102" s="210">
        <f>O102*H102</f>
        <v>0</v>
      </c>
      <c r="Q102" s="210">
        <v>0</v>
      </c>
      <c r="R102" s="210">
        <f>Q102*H102</f>
        <v>0</v>
      </c>
      <c r="S102" s="210">
        <v>0</v>
      </c>
      <c r="T102" s="211">
        <f>S102*H102</f>
        <v>0</v>
      </c>
      <c r="AR102" s="19" t="s">
        <v>723</v>
      </c>
      <c r="AT102" s="19" t="s">
        <v>410</v>
      </c>
      <c r="AU102" s="19" t="s">
        <v>87</v>
      </c>
      <c r="AY102" s="19" t="s">
        <v>406</v>
      </c>
      <c r="BE102" s="212">
        <f>IF(N102="základní",J102,0)</f>
        <v>0</v>
      </c>
      <c r="BF102" s="212">
        <f>IF(N102="snížená",J102,0)</f>
        <v>0</v>
      </c>
      <c r="BG102" s="212">
        <f>IF(N102="zákl. přenesená",J102,0)</f>
        <v>0</v>
      </c>
      <c r="BH102" s="212">
        <f>IF(N102="sníž. přenesená",J102,0)</f>
        <v>0</v>
      </c>
      <c r="BI102" s="212">
        <f>IF(N102="nulová",J102,0)</f>
        <v>0</v>
      </c>
      <c r="BJ102" s="19" t="s">
        <v>23</v>
      </c>
      <c r="BK102" s="212">
        <f>ROUND(I102*H102,2)</f>
        <v>0</v>
      </c>
      <c r="BL102" s="19" t="s">
        <v>723</v>
      </c>
      <c r="BM102" s="19" t="s">
        <v>7020</v>
      </c>
    </row>
    <row r="103" spans="2:65" s="1" customFormat="1" ht="22.5" customHeight="1" x14ac:dyDescent="0.3">
      <c r="B103" s="37"/>
      <c r="C103" s="201" t="s">
        <v>452</v>
      </c>
      <c r="D103" s="201" t="s">
        <v>410</v>
      </c>
      <c r="E103" s="202" t="s">
        <v>94</v>
      </c>
      <c r="F103" s="203" t="s">
        <v>3888</v>
      </c>
      <c r="G103" s="204" t="s">
        <v>3037</v>
      </c>
      <c r="H103" s="205">
        <v>1</v>
      </c>
      <c r="I103" s="206"/>
      <c r="J103" s="207">
        <f>ROUND(I103*H103,2)</f>
        <v>0</v>
      </c>
      <c r="K103" s="203" t="s">
        <v>36</v>
      </c>
      <c r="L103" s="57"/>
      <c r="M103" s="208" t="s">
        <v>36</v>
      </c>
      <c r="N103" s="209" t="s">
        <v>50</v>
      </c>
      <c r="O103" s="38"/>
      <c r="P103" s="210">
        <f>O103*H103</f>
        <v>0</v>
      </c>
      <c r="Q103" s="210">
        <v>0</v>
      </c>
      <c r="R103" s="210">
        <f>Q103*H103</f>
        <v>0</v>
      </c>
      <c r="S103" s="210">
        <v>0</v>
      </c>
      <c r="T103" s="211">
        <f>S103*H103</f>
        <v>0</v>
      </c>
      <c r="AR103" s="19" t="s">
        <v>723</v>
      </c>
      <c r="AT103" s="19" t="s">
        <v>410</v>
      </c>
      <c r="AU103" s="19" t="s">
        <v>87</v>
      </c>
      <c r="AY103" s="19" t="s">
        <v>406</v>
      </c>
      <c r="BE103" s="212">
        <f>IF(N103="základní",J103,0)</f>
        <v>0</v>
      </c>
      <c r="BF103" s="212">
        <f>IF(N103="snížená",J103,0)</f>
        <v>0</v>
      </c>
      <c r="BG103" s="212">
        <f>IF(N103="zákl. přenesená",J103,0)</f>
        <v>0</v>
      </c>
      <c r="BH103" s="212">
        <f>IF(N103="sníž. přenesená",J103,0)</f>
        <v>0</v>
      </c>
      <c r="BI103" s="212">
        <f>IF(N103="nulová",J103,0)</f>
        <v>0</v>
      </c>
      <c r="BJ103" s="19" t="s">
        <v>23</v>
      </c>
      <c r="BK103" s="212">
        <f>ROUND(I103*H103,2)</f>
        <v>0</v>
      </c>
      <c r="BL103" s="19" t="s">
        <v>723</v>
      </c>
      <c r="BM103" s="19" t="s">
        <v>7021</v>
      </c>
    </row>
    <row r="104" spans="2:65" s="1" customFormat="1" ht="22.5" customHeight="1" x14ac:dyDescent="0.3">
      <c r="B104" s="37"/>
      <c r="C104" s="201" t="s">
        <v>457</v>
      </c>
      <c r="D104" s="201" t="s">
        <v>410</v>
      </c>
      <c r="E104" s="202" t="s">
        <v>415</v>
      </c>
      <c r="F104" s="203" t="s">
        <v>3890</v>
      </c>
      <c r="G104" s="204" t="s">
        <v>3037</v>
      </c>
      <c r="H104" s="205">
        <v>1</v>
      </c>
      <c r="I104" s="206"/>
      <c r="J104" s="207">
        <f>ROUND(I104*H104,2)</f>
        <v>0</v>
      </c>
      <c r="K104" s="203" t="s">
        <v>36</v>
      </c>
      <c r="L104" s="57"/>
      <c r="M104" s="208" t="s">
        <v>36</v>
      </c>
      <c r="N104" s="209" t="s">
        <v>50</v>
      </c>
      <c r="O104" s="38"/>
      <c r="P104" s="210">
        <f>O104*H104</f>
        <v>0</v>
      </c>
      <c r="Q104" s="210">
        <v>0</v>
      </c>
      <c r="R104" s="210">
        <f>Q104*H104</f>
        <v>0</v>
      </c>
      <c r="S104" s="210">
        <v>0</v>
      </c>
      <c r="T104" s="211">
        <f>S104*H104</f>
        <v>0</v>
      </c>
      <c r="AR104" s="19" t="s">
        <v>723</v>
      </c>
      <c r="AT104" s="19" t="s">
        <v>410</v>
      </c>
      <c r="AU104" s="19" t="s">
        <v>87</v>
      </c>
      <c r="AY104" s="19" t="s">
        <v>406</v>
      </c>
      <c r="BE104" s="212">
        <f>IF(N104="základní",J104,0)</f>
        <v>0</v>
      </c>
      <c r="BF104" s="212">
        <f>IF(N104="snížená",J104,0)</f>
        <v>0</v>
      </c>
      <c r="BG104" s="212">
        <f>IF(N104="zákl. přenesená",J104,0)</f>
        <v>0</v>
      </c>
      <c r="BH104" s="212">
        <f>IF(N104="sníž. přenesená",J104,0)</f>
        <v>0</v>
      </c>
      <c r="BI104" s="212">
        <f>IF(N104="nulová",J104,0)</f>
        <v>0</v>
      </c>
      <c r="BJ104" s="19" t="s">
        <v>23</v>
      </c>
      <c r="BK104" s="212">
        <f>ROUND(I104*H104,2)</f>
        <v>0</v>
      </c>
      <c r="BL104" s="19" t="s">
        <v>723</v>
      </c>
      <c r="BM104" s="19" t="s">
        <v>7022</v>
      </c>
    </row>
    <row r="105" spans="2:65" s="1" customFormat="1" ht="22.5" customHeight="1" x14ac:dyDescent="0.3">
      <c r="B105" s="37"/>
      <c r="C105" s="201" t="s">
        <v>463</v>
      </c>
      <c r="D105" s="201" t="s">
        <v>410</v>
      </c>
      <c r="E105" s="202" t="s">
        <v>440</v>
      </c>
      <c r="F105" s="203" t="s">
        <v>3048</v>
      </c>
      <c r="G105" s="204" t="s">
        <v>3037</v>
      </c>
      <c r="H105" s="205">
        <v>1</v>
      </c>
      <c r="I105" s="206"/>
      <c r="J105" s="207">
        <f>ROUND(I105*H105,2)</f>
        <v>0</v>
      </c>
      <c r="K105" s="203" t="s">
        <v>36</v>
      </c>
      <c r="L105" s="57"/>
      <c r="M105" s="208" t="s">
        <v>36</v>
      </c>
      <c r="N105" s="209" t="s">
        <v>50</v>
      </c>
      <c r="O105" s="38"/>
      <c r="P105" s="210">
        <f>O105*H105</f>
        <v>0</v>
      </c>
      <c r="Q105" s="210">
        <v>0</v>
      </c>
      <c r="R105" s="210">
        <f>Q105*H105</f>
        <v>0</v>
      </c>
      <c r="S105" s="210">
        <v>0</v>
      </c>
      <c r="T105" s="211">
        <f>S105*H105</f>
        <v>0</v>
      </c>
      <c r="AR105" s="19" t="s">
        <v>723</v>
      </c>
      <c r="AT105" s="19" t="s">
        <v>410</v>
      </c>
      <c r="AU105" s="19" t="s">
        <v>87</v>
      </c>
      <c r="AY105" s="19" t="s">
        <v>406</v>
      </c>
      <c r="BE105" s="212">
        <f>IF(N105="základní",J105,0)</f>
        <v>0</v>
      </c>
      <c r="BF105" s="212">
        <f>IF(N105="snížená",J105,0)</f>
        <v>0</v>
      </c>
      <c r="BG105" s="212">
        <f>IF(N105="zákl. přenesená",J105,0)</f>
        <v>0</v>
      </c>
      <c r="BH105" s="212">
        <f>IF(N105="sníž. přenesená",J105,0)</f>
        <v>0</v>
      </c>
      <c r="BI105" s="212">
        <f>IF(N105="nulová",J105,0)</f>
        <v>0</v>
      </c>
      <c r="BJ105" s="19" t="s">
        <v>23</v>
      </c>
      <c r="BK105" s="212">
        <f>ROUND(I105*H105,2)</f>
        <v>0</v>
      </c>
      <c r="BL105" s="19" t="s">
        <v>723</v>
      </c>
      <c r="BM105" s="19" t="s">
        <v>7023</v>
      </c>
    </row>
    <row r="106" spans="2:65" s="1" customFormat="1" ht="22.5" customHeight="1" x14ac:dyDescent="0.3">
      <c r="B106" s="37"/>
      <c r="C106" s="201" t="s">
        <v>28</v>
      </c>
      <c r="D106" s="201" t="s">
        <v>410</v>
      </c>
      <c r="E106" s="202" t="s">
        <v>446</v>
      </c>
      <c r="F106" s="203" t="s">
        <v>3052</v>
      </c>
      <c r="G106" s="204" t="s">
        <v>3037</v>
      </c>
      <c r="H106" s="205">
        <v>1</v>
      </c>
      <c r="I106" s="206"/>
      <c r="J106" s="207">
        <f>ROUND(I106*H106,2)</f>
        <v>0</v>
      </c>
      <c r="K106" s="203" t="s">
        <v>36</v>
      </c>
      <c r="L106" s="57"/>
      <c r="M106" s="208" t="s">
        <v>36</v>
      </c>
      <c r="N106" s="281" t="s">
        <v>50</v>
      </c>
      <c r="O106" s="282"/>
      <c r="P106" s="283">
        <f>O106*H106</f>
        <v>0</v>
      </c>
      <c r="Q106" s="283">
        <v>0</v>
      </c>
      <c r="R106" s="283">
        <f>Q106*H106</f>
        <v>0</v>
      </c>
      <c r="S106" s="283">
        <v>0</v>
      </c>
      <c r="T106" s="284">
        <f>S106*H106</f>
        <v>0</v>
      </c>
      <c r="AR106" s="19" t="s">
        <v>723</v>
      </c>
      <c r="AT106" s="19" t="s">
        <v>410</v>
      </c>
      <c r="AU106" s="19" t="s">
        <v>87</v>
      </c>
      <c r="AY106" s="19" t="s">
        <v>406</v>
      </c>
      <c r="BE106" s="212">
        <f>IF(N106="základní",J106,0)</f>
        <v>0</v>
      </c>
      <c r="BF106" s="212">
        <f>IF(N106="snížená",J106,0)</f>
        <v>0</v>
      </c>
      <c r="BG106" s="212">
        <f>IF(N106="zákl. přenesená",J106,0)</f>
        <v>0</v>
      </c>
      <c r="BH106" s="212">
        <f>IF(N106="sníž. přenesená",J106,0)</f>
        <v>0</v>
      </c>
      <c r="BI106" s="212">
        <f>IF(N106="nulová",J106,0)</f>
        <v>0</v>
      </c>
      <c r="BJ106" s="19" t="s">
        <v>23</v>
      </c>
      <c r="BK106" s="212">
        <f>ROUND(I106*H106,2)</f>
        <v>0</v>
      </c>
      <c r="BL106" s="19" t="s">
        <v>723</v>
      </c>
      <c r="BM106" s="19" t="s">
        <v>7024</v>
      </c>
    </row>
    <row r="107" spans="2:65" s="1" customFormat="1" ht="6.95" customHeight="1" x14ac:dyDescent="0.3">
      <c r="B107" s="52"/>
      <c r="C107" s="53"/>
      <c r="D107" s="53"/>
      <c r="E107" s="53"/>
      <c r="F107" s="53"/>
      <c r="G107" s="53"/>
      <c r="H107" s="53"/>
      <c r="I107" s="141"/>
      <c r="J107" s="53"/>
      <c r="K107" s="53"/>
      <c r="L107" s="57"/>
    </row>
  </sheetData>
  <sheetProtection password="CC35" sheet="1" objects="1" scenarios="1" formatColumns="0" formatRows="0" sort="0" autoFilter="0"/>
  <autoFilter ref="C91:K91"/>
  <mergeCells count="15">
    <mergeCell ref="E82:H82"/>
    <mergeCell ref="E80:H80"/>
    <mergeCell ref="E84:H84"/>
    <mergeCell ref="G1:H1"/>
    <mergeCell ref="L2:V2"/>
    <mergeCell ref="E49:H49"/>
    <mergeCell ref="E53:H53"/>
    <mergeCell ref="E51:H51"/>
    <mergeCell ref="E55:H55"/>
    <mergeCell ref="E78:H78"/>
    <mergeCell ref="E7:H7"/>
    <mergeCell ref="E11:H11"/>
    <mergeCell ref="E9:H9"/>
    <mergeCell ref="E13:H13"/>
    <mergeCell ref="E28:H28"/>
  </mergeCells>
  <hyperlinks>
    <hyperlink ref="F1:G1" location="C2" tooltip="Krycí list soupisu" display="1) Krycí list soupisu"/>
    <hyperlink ref="G1:H1" location="C62" tooltip="Rekapitulace" display="2) Rekapitulace"/>
    <hyperlink ref="J1" location="C91" tooltip="Soupis prací" display="3) Soupis prací"/>
    <hyperlink ref="L1:V1" location="'Rekapitulace stavby'!C2" tooltip="Rekapitulace stavby" display="Rekapitulace stavby"/>
  </hyperlinks>
  <printOptions horizontalCentered="1"/>
  <pageMargins left="0.59055118110236227" right="0.59055118110236227" top="0.59055118110236227" bottom="0.59055118110236227" header="0" footer="0"/>
  <pageSetup paperSize="9" fitToHeight="100" orientation="landscape" r:id="rId1"/>
  <headerFooter>
    <oddFooter>&amp;CStrana &amp;P z &amp;N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BR105"/>
  <sheetViews>
    <sheetView showGridLines="0" workbookViewId="0">
      <pane ySplit="1" topLeftCell="A2" activePane="bottomLeft" state="frozen"/>
      <selection pane="bottomLeft"/>
    </sheetView>
  </sheetViews>
  <sheetFormatPr defaultRowHeight="13.5" x14ac:dyDescent="0.3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15" customWidth="1"/>
    <col min="10" max="10" width="23.5" customWidth="1"/>
    <col min="11" max="11" width="15.5" customWidth="1"/>
    <col min="13" max="18" width="9.33203125" hidden="1"/>
    <col min="19" max="19" width="8.1640625" hidden="1" customWidth="1"/>
    <col min="20" max="20" width="29.6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 x14ac:dyDescent="0.3">
      <c r="A1" s="17"/>
      <c r="B1" s="294"/>
      <c r="C1" s="294"/>
      <c r="D1" s="293" t="s">
        <v>1</v>
      </c>
      <c r="E1" s="294"/>
      <c r="F1" s="295" t="s">
        <v>8574</v>
      </c>
      <c r="G1" s="427" t="s">
        <v>8575</v>
      </c>
      <c r="H1" s="427"/>
      <c r="I1" s="300"/>
      <c r="J1" s="295" t="s">
        <v>8576</v>
      </c>
      <c r="K1" s="293" t="s">
        <v>213</v>
      </c>
      <c r="L1" s="295" t="s">
        <v>8577</v>
      </c>
      <c r="M1" s="295"/>
      <c r="N1" s="295"/>
      <c r="O1" s="295"/>
      <c r="P1" s="295"/>
      <c r="Q1" s="295"/>
      <c r="R1" s="295"/>
      <c r="S1" s="295"/>
      <c r="T1" s="295"/>
      <c r="U1" s="291"/>
      <c r="V1" s="291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</row>
    <row r="2" spans="1:70" ht="36.950000000000003" customHeight="1" x14ac:dyDescent="0.3">
      <c r="L2" s="385"/>
      <c r="M2" s="385"/>
      <c r="N2" s="385"/>
      <c r="O2" s="385"/>
      <c r="P2" s="385"/>
      <c r="Q2" s="385"/>
      <c r="R2" s="385"/>
      <c r="S2" s="385"/>
      <c r="T2" s="385"/>
      <c r="U2" s="385"/>
      <c r="V2" s="385"/>
      <c r="AT2" s="19" t="s">
        <v>179</v>
      </c>
    </row>
    <row r="3" spans="1:70" ht="6.95" customHeight="1" x14ac:dyDescent="0.3">
      <c r="B3" s="20"/>
      <c r="C3" s="21"/>
      <c r="D3" s="21"/>
      <c r="E3" s="21"/>
      <c r="F3" s="21"/>
      <c r="G3" s="21"/>
      <c r="H3" s="21"/>
      <c r="I3" s="117"/>
      <c r="J3" s="21"/>
      <c r="K3" s="22"/>
      <c r="AT3" s="19" t="s">
        <v>87</v>
      </c>
    </row>
    <row r="4" spans="1:70" ht="36.950000000000003" customHeight="1" x14ac:dyDescent="0.3">
      <c r="B4" s="23"/>
      <c r="C4" s="24"/>
      <c r="D4" s="25" t="s">
        <v>218</v>
      </c>
      <c r="E4" s="24"/>
      <c r="F4" s="24"/>
      <c r="G4" s="24"/>
      <c r="H4" s="24"/>
      <c r="I4" s="118"/>
      <c r="J4" s="24"/>
      <c r="K4" s="26"/>
      <c r="M4" s="27" t="s">
        <v>10</v>
      </c>
      <c r="AT4" s="19" t="s">
        <v>4</v>
      </c>
    </row>
    <row r="5" spans="1:70" ht="6.95" customHeight="1" x14ac:dyDescent="0.3">
      <c r="B5" s="23"/>
      <c r="C5" s="24"/>
      <c r="D5" s="24"/>
      <c r="E5" s="24"/>
      <c r="F5" s="24"/>
      <c r="G5" s="24"/>
      <c r="H5" s="24"/>
      <c r="I5" s="118"/>
      <c r="J5" s="24"/>
      <c r="K5" s="26"/>
    </row>
    <row r="6" spans="1:70" ht="15" x14ac:dyDescent="0.3">
      <c r="B6" s="23"/>
      <c r="C6" s="24"/>
      <c r="D6" s="32" t="s">
        <v>16</v>
      </c>
      <c r="E6" s="24"/>
      <c r="F6" s="24"/>
      <c r="G6" s="24"/>
      <c r="H6" s="24"/>
      <c r="I6" s="118"/>
      <c r="J6" s="24"/>
      <c r="K6" s="26"/>
    </row>
    <row r="7" spans="1:70" ht="22.5" customHeight="1" x14ac:dyDescent="0.3">
      <c r="B7" s="23"/>
      <c r="C7" s="24"/>
      <c r="D7" s="24"/>
      <c r="E7" s="428" t="str">
        <f>'Rekapitulace stavby'!K6</f>
        <v>ZLEPŠENÍ EKOLOGICKÉHO STAVU ŘEKY BEČVY V HRANICÍCH</v>
      </c>
      <c r="F7" s="414"/>
      <c r="G7" s="414"/>
      <c r="H7" s="414"/>
      <c r="I7" s="118"/>
      <c r="J7" s="24"/>
      <c r="K7" s="26"/>
    </row>
    <row r="8" spans="1:70" ht="15" x14ac:dyDescent="0.3">
      <c r="B8" s="23"/>
      <c r="C8" s="24"/>
      <c r="D8" s="32" t="s">
        <v>226</v>
      </c>
      <c r="E8" s="24"/>
      <c r="F8" s="24"/>
      <c r="G8" s="24"/>
      <c r="H8" s="24"/>
      <c r="I8" s="118"/>
      <c r="J8" s="24"/>
      <c r="K8" s="26"/>
    </row>
    <row r="9" spans="1:70" s="1" customFormat="1" ht="22.5" customHeight="1" x14ac:dyDescent="0.3">
      <c r="B9" s="37"/>
      <c r="C9" s="38"/>
      <c r="D9" s="38"/>
      <c r="E9" s="428" t="s">
        <v>229</v>
      </c>
      <c r="F9" s="405"/>
      <c r="G9" s="405"/>
      <c r="H9" s="405"/>
      <c r="I9" s="119"/>
      <c r="J9" s="38"/>
      <c r="K9" s="41"/>
    </row>
    <row r="10" spans="1:70" s="1" customFormat="1" ht="15" x14ac:dyDescent="0.3">
      <c r="B10" s="37"/>
      <c r="C10" s="38"/>
      <c r="D10" s="32" t="s">
        <v>232</v>
      </c>
      <c r="E10" s="38"/>
      <c r="F10" s="38"/>
      <c r="G10" s="38"/>
      <c r="H10" s="38"/>
      <c r="I10" s="119"/>
      <c r="J10" s="38"/>
      <c r="K10" s="41"/>
    </row>
    <row r="11" spans="1:70" s="1" customFormat="1" ht="36.950000000000003" customHeight="1" x14ac:dyDescent="0.3">
      <c r="B11" s="37"/>
      <c r="C11" s="38"/>
      <c r="D11" s="38"/>
      <c r="E11" s="430" t="s">
        <v>7025</v>
      </c>
      <c r="F11" s="405"/>
      <c r="G11" s="405"/>
      <c r="H11" s="405"/>
      <c r="I11" s="119"/>
      <c r="J11" s="38"/>
      <c r="K11" s="41"/>
    </row>
    <row r="12" spans="1:70" s="1" customFormat="1" x14ac:dyDescent="0.3">
      <c r="B12" s="37"/>
      <c r="C12" s="38"/>
      <c r="D12" s="38"/>
      <c r="E12" s="38"/>
      <c r="F12" s="38"/>
      <c r="G12" s="38"/>
      <c r="H12" s="38"/>
      <c r="I12" s="119"/>
      <c r="J12" s="38"/>
      <c r="K12" s="41"/>
    </row>
    <row r="13" spans="1:70" s="1" customFormat="1" ht="14.45" customHeight="1" x14ac:dyDescent="0.3">
      <c r="B13" s="37"/>
      <c r="C13" s="38"/>
      <c r="D13" s="32" t="s">
        <v>19</v>
      </c>
      <c r="E13" s="38"/>
      <c r="F13" s="30" t="s">
        <v>20</v>
      </c>
      <c r="G13" s="38"/>
      <c r="H13" s="38"/>
      <c r="I13" s="120" t="s">
        <v>21</v>
      </c>
      <c r="J13" s="30" t="s">
        <v>36</v>
      </c>
      <c r="K13" s="41"/>
    </row>
    <row r="14" spans="1:70" s="1" customFormat="1" ht="14.45" customHeight="1" x14ac:dyDescent="0.3">
      <c r="B14" s="37"/>
      <c r="C14" s="38"/>
      <c r="D14" s="32" t="s">
        <v>24</v>
      </c>
      <c r="E14" s="38"/>
      <c r="F14" s="30" t="s">
        <v>25</v>
      </c>
      <c r="G14" s="38"/>
      <c r="H14" s="38"/>
      <c r="I14" s="120" t="s">
        <v>26</v>
      </c>
      <c r="J14" s="121" t="str">
        <f>'Rekapitulace stavby'!AN8</f>
        <v>6.4.2016</v>
      </c>
      <c r="K14" s="41"/>
    </row>
    <row r="15" spans="1:70" s="1" customFormat="1" ht="10.9" customHeight="1" x14ac:dyDescent="0.3">
      <c r="B15" s="37"/>
      <c r="C15" s="38"/>
      <c r="D15" s="38"/>
      <c r="E15" s="38"/>
      <c r="F15" s="38"/>
      <c r="G15" s="38"/>
      <c r="H15" s="38"/>
      <c r="I15" s="119"/>
      <c r="J15" s="38"/>
      <c r="K15" s="41"/>
    </row>
    <row r="16" spans="1:70" s="1" customFormat="1" ht="14.45" customHeight="1" x14ac:dyDescent="0.3">
      <c r="B16" s="37"/>
      <c r="C16" s="38"/>
      <c r="D16" s="32" t="s">
        <v>34</v>
      </c>
      <c r="E16" s="38"/>
      <c r="F16" s="38"/>
      <c r="G16" s="38"/>
      <c r="H16" s="38"/>
      <c r="I16" s="120" t="s">
        <v>35</v>
      </c>
      <c r="J16" s="30" t="s">
        <v>36</v>
      </c>
      <c r="K16" s="41"/>
    </row>
    <row r="17" spans="2:11" s="1" customFormat="1" ht="18" customHeight="1" x14ac:dyDescent="0.3">
      <c r="B17" s="37"/>
      <c r="C17" s="38"/>
      <c r="D17" s="38"/>
      <c r="E17" s="30" t="s">
        <v>37</v>
      </c>
      <c r="F17" s="38"/>
      <c r="G17" s="38"/>
      <c r="H17" s="38"/>
      <c r="I17" s="120" t="s">
        <v>38</v>
      </c>
      <c r="J17" s="30" t="s">
        <v>36</v>
      </c>
      <c r="K17" s="41"/>
    </row>
    <row r="18" spans="2:11" s="1" customFormat="1" ht="6.95" customHeight="1" x14ac:dyDescent="0.3">
      <c r="B18" s="37"/>
      <c r="C18" s="38"/>
      <c r="D18" s="38"/>
      <c r="E18" s="38"/>
      <c r="F18" s="38"/>
      <c r="G18" s="38"/>
      <c r="H18" s="38"/>
      <c r="I18" s="119"/>
      <c r="J18" s="38"/>
      <c r="K18" s="41"/>
    </row>
    <row r="19" spans="2:11" s="1" customFormat="1" ht="14.45" customHeight="1" x14ac:dyDescent="0.3">
      <c r="B19" s="37"/>
      <c r="C19" s="38"/>
      <c r="D19" s="32" t="s">
        <v>39</v>
      </c>
      <c r="E19" s="38"/>
      <c r="F19" s="38"/>
      <c r="G19" s="38"/>
      <c r="H19" s="38"/>
      <c r="I19" s="120" t="s">
        <v>35</v>
      </c>
      <c r="J19" s="30" t="str">
        <f>IF('Rekapitulace stavby'!AN13="Vyplň údaj","",IF('Rekapitulace stavby'!AN13="","",'Rekapitulace stavby'!AN13))</f>
        <v/>
      </c>
      <c r="K19" s="41"/>
    </row>
    <row r="20" spans="2:11" s="1" customFormat="1" ht="18" customHeight="1" x14ac:dyDescent="0.3">
      <c r="B20" s="37"/>
      <c r="C20" s="38"/>
      <c r="D20" s="38"/>
      <c r="E20" s="30" t="str">
        <f>IF('Rekapitulace stavby'!E14="Vyplň údaj","",IF('Rekapitulace stavby'!E14="","",'Rekapitulace stavby'!E14))</f>
        <v/>
      </c>
      <c r="F20" s="38"/>
      <c r="G20" s="38"/>
      <c r="H20" s="38"/>
      <c r="I20" s="120" t="s">
        <v>38</v>
      </c>
      <c r="J20" s="30" t="str">
        <f>IF('Rekapitulace stavby'!AN14="Vyplň údaj","",IF('Rekapitulace stavby'!AN14="","",'Rekapitulace stavby'!AN14))</f>
        <v/>
      </c>
      <c r="K20" s="41"/>
    </row>
    <row r="21" spans="2:11" s="1" customFormat="1" ht="6.95" customHeight="1" x14ac:dyDescent="0.3">
      <c r="B21" s="37"/>
      <c r="C21" s="38"/>
      <c r="D21" s="38"/>
      <c r="E21" s="38"/>
      <c r="F21" s="38"/>
      <c r="G21" s="38"/>
      <c r="H21" s="38"/>
      <c r="I21" s="119"/>
      <c r="J21" s="38"/>
      <c r="K21" s="41"/>
    </row>
    <row r="22" spans="2:11" s="1" customFormat="1" ht="14.45" customHeight="1" x14ac:dyDescent="0.3">
      <c r="B22" s="37"/>
      <c r="C22" s="38"/>
      <c r="D22" s="32" t="s">
        <v>41</v>
      </c>
      <c r="E22" s="38"/>
      <c r="F22" s="38"/>
      <c r="G22" s="38"/>
      <c r="H22" s="38"/>
      <c r="I22" s="120" t="s">
        <v>35</v>
      </c>
      <c r="J22" s="30" t="s">
        <v>36</v>
      </c>
      <c r="K22" s="41"/>
    </row>
    <row r="23" spans="2:11" s="1" customFormat="1" ht="18" customHeight="1" x14ac:dyDescent="0.3">
      <c r="B23" s="37"/>
      <c r="C23" s="38"/>
      <c r="D23" s="38"/>
      <c r="E23" s="30" t="s">
        <v>42</v>
      </c>
      <c r="F23" s="38"/>
      <c r="G23" s="38"/>
      <c r="H23" s="38"/>
      <c r="I23" s="120" t="s">
        <v>38</v>
      </c>
      <c r="J23" s="30" t="s">
        <v>36</v>
      </c>
      <c r="K23" s="41"/>
    </row>
    <row r="24" spans="2:11" s="1" customFormat="1" ht="6.95" customHeight="1" x14ac:dyDescent="0.3">
      <c r="B24" s="37"/>
      <c r="C24" s="38"/>
      <c r="D24" s="38"/>
      <c r="E24" s="38"/>
      <c r="F24" s="38"/>
      <c r="G24" s="38"/>
      <c r="H24" s="38"/>
      <c r="I24" s="119"/>
      <c r="J24" s="38"/>
      <c r="K24" s="41"/>
    </row>
    <row r="25" spans="2:11" s="1" customFormat="1" ht="14.45" customHeight="1" x14ac:dyDescent="0.3">
      <c r="B25" s="37"/>
      <c r="C25" s="38"/>
      <c r="D25" s="32" t="s">
        <v>44</v>
      </c>
      <c r="E25" s="38"/>
      <c r="F25" s="38"/>
      <c r="G25" s="38"/>
      <c r="H25" s="38"/>
      <c r="I25" s="119"/>
      <c r="J25" s="38"/>
      <c r="K25" s="41"/>
    </row>
    <row r="26" spans="2:11" s="7" customFormat="1" ht="22.5" customHeight="1" x14ac:dyDescent="0.3">
      <c r="B26" s="122"/>
      <c r="C26" s="123"/>
      <c r="D26" s="123"/>
      <c r="E26" s="417" t="s">
        <v>36</v>
      </c>
      <c r="F26" s="431"/>
      <c r="G26" s="431"/>
      <c r="H26" s="431"/>
      <c r="I26" s="124"/>
      <c r="J26" s="123"/>
      <c r="K26" s="125"/>
    </row>
    <row r="27" spans="2:11" s="1" customFormat="1" ht="6.95" customHeight="1" x14ac:dyDescent="0.3">
      <c r="B27" s="37"/>
      <c r="C27" s="38"/>
      <c r="D27" s="38"/>
      <c r="E27" s="38"/>
      <c r="F27" s="38"/>
      <c r="G27" s="38"/>
      <c r="H27" s="38"/>
      <c r="I27" s="119"/>
      <c r="J27" s="38"/>
      <c r="K27" s="41"/>
    </row>
    <row r="28" spans="2:11" s="1" customFormat="1" ht="6.95" customHeight="1" x14ac:dyDescent="0.3">
      <c r="B28" s="37"/>
      <c r="C28" s="38"/>
      <c r="D28" s="81"/>
      <c r="E28" s="81"/>
      <c r="F28" s="81"/>
      <c r="G28" s="81"/>
      <c r="H28" s="81"/>
      <c r="I28" s="127"/>
      <c r="J28" s="81"/>
      <c r="K28" s="128"/>
    </row>
    <row r="29" spans="2:11" s="1" customFormat="1" ht="25.35" customHeight="1" x14ac:dyDescent="0.3">
      <c r="B29" s="37"/>
      <c r="C29" s="38"/>
      <c r="D29" s="129" t="s">
        <v>45</v>
      </c>
      <c r="E29" s="38"/>
      <c r="F29" s="38"/>
      <c r="G29" s="38"/>
      <c r="H29" s="38"/>
      <c r="I29" s="119"/>
      <c r="J29" s="130">
        <f>ROUND(J83,2)</f>
        <v>0</v>
      </c>
      <c r="K29" s="41"/>
    </row>
    <row r="30" spans="2:11" s="1" customFormat="1" ht="6.95" customHeight="1" x14ac:dyDescent="0.3">
      <c r="B30" s="37"/>
      <c r="C30" s="38"/>
      <c r="D30" s="81"/>
      <c r="E30" s="81"/>
      <c r="F30" s="81"/>
      <c r="G30" s="81"/>
      <c r="H30" s="81"/>
      <c r="I30" s="127"/>
      <c r="J30" s="81"/>
      <c r="K30" s="128"/>
    </row>
    <row r="31" spans="2:11" s="1" customFormat="1" ht="14.45" customHeight="1" x14ac:dyDescent="0.3">
      <c r="B31" s="37"/>
      <c r="C31" s="38"/>
      <c r="D31" s="38"/>
      <c r="E31" s="38"/>
      <c r="F31" s="42" t="s">
        <v>47</v>
      </c>
      <c r="G31" s="38"/>
      <c r="H31" s="38"/>
      <c r="I31" s="131" t="s">
        <v>46</v>
      </c>
      <c r="J31" s="42" t="s">
        <v>48</v>
      </c>
      <c r="K31" s="41"/>
    </row>
    <row r="32" spans="2:11" s="1" customFormat="1" ht="14.45" customHeight="1" x14ac:dyDescent="0.3">
      <c r="B32" s="37"/>
      <c r="C32" s="38"/>
      <c r="D32" s="45" t="s">
        <v>49</v>
      </c>
      <c r="E32" s="45" t="s">
        <v>50</v>
      </c>
      <c r="F32" s="132">
        <f>ROUND(SUM(BE83:BE104), 2)</f>
        <v>0</v>
      </c>
      <c r="G32" s="38"/>
      <c r="H32" s="38"/>
      <c r="I32" s="133">
        <v>0.21</v>
      </c>
      <c r="J32" s="132">
        <f>ROUND(ROUND((SUM(BE83:BE104)), 2)*I32, 2)</f>
        <v>0</v>
      </c>
      <c r="K32" s="41"/>
    </row>
    <row r="33" spans="2:11" s="1" customFormat="1" ht="14.45" customHeight="1" x14ac:dyDescent="0.3">
      <c r="B33" s="37"/>
      <c r="C33" s="38"/>
      <c r="D33" s="38"/>
      <c r="E33" s="45" t="s">
        <v>51</v>
      </c>
      <c r="F33" s="132">
        <f>ROUND(SUM(BF83:BF104), 2)</f>
        <v>0</v>
      </c>
      <c r="G33" s="38"/>
      <c r="H33" s="38"/>
      <c r="I33" s="133">
        <v>0.15</v>
      </c>
      <c r="J33" s="132">
        <f>ROUND(ROUND((SUM(BF83:BF104)), 2)*I33, 2)</f>
        <v>0</v>
      </c>
      <c r="K33" s="41"/>
    </row>
    <row r="34" spans="2:11" s="1" customFormat="1" ht="14.45" hidden="1" customHeight="1" x14ac:dyDescent="0.3">
      <c r="B34" s="37"/>
      <c r="C34" s="38"/>
      <c r="D34" s="38"/>
      <c r="E34" s="45" t="s">
        <v>52</v>
      </c>
      <c r="F34" s="132">
        <f>ROUND(SUM(BG83:BG104), 2)</f>
        <v>0</v>
      </c>
      <c r="G34" s="38"/>
      <c r="H34" s="38"/>
      <c r="I34" s="133">
        <v>0.21</v>
      </c>
      <c r="J34" s="132">
        <v>0</v>
      </c>
      <c r="K34" s="41"/>
    </row>
    <row r="35" spans="2:11" s="1" customFormat="1" ht="14.45" hidden="1" customHeight="1" x14ac:dyDescent="0.3">
      <c r="B35" s="37"/>
      <c r="C35" s="38"/>
      <c r="D35" s="38"/>
      <c r="E35" s="45" t="s">
        <v>53</v>
      </c>
      <c r="F35" s="132">
        <f>ROUND(SUM(BH83:BH104), 2)</f>
        <v>0</v>
      </c>
      <c r="G35" s="38"/>
      <c r="H35" s="38"/>
      <c r="I35" s="133">
        <v>0.15</v>
      </c>
      <c r="J35" s="132">
        <v>0</v>
      </c>
      <c r="K35" s="41"/>
    </row>
    <row r="36" spans="2:11" s="1" customFormat="1" ht="14.45" hidden="1" customHeight="1" x14ac:dyDescent="0.3">
      <c r="B36" s="37"/>
      <c r="C36" s="38"/>
      <c r="D36" s="38"/>
      <c r="E36" s="45" t="s">
        <v>54</v>
      </c>
      <c r="F36" s="132">
        <f>ROUND(SUM(BI83:BI104), 2)</f>
        <v>0</v>
      </c>
      <c r="G36" s="38"/>
      <c r="H36" s="38"/>
      <c r="I36" s="133">
        <v>0</v>
      </c>
      <c r="J36" s="132">
        <v>0</v>
      </c>
      <c r="K36" s="41"/>
    </row>
    <row r="37" spans="2:11" s="1" customFormat="1" ht="6.95" customHeight="1" x14ac:dyDescent="0.3">
      <c r="B37" s="37"/>
      <c r="C37" s="38"/>
      <c r="D37" s="38"/>
      <c r="E37" s="38"/>
      <c r="F37" s="38"/>
      <c r="G37" s="38"/>
      <c r="H37" s="38"/>
      <c r="I37" s="119"/>
      <c r="J37" s="38"/>
      <c r="K37" s="41"/>
    </row>
    <row r="38" spans="2:11" s="1" customFormat="1" ht="25.35" customHeight="1" x14ac:dyDescent="0.3">
      <c r="B38" s="37"/>
      <c r="C38" s="134"/>
      <c r="D38" s="135" t="s">
        <v>55</v>
      </c>
      <c r="E38" s="75"/>
      <c r="F38" s="75"/>
      <c r="G38" s="136" t="s">
        <v>56</v>
      </c>
      <c r="H38" s="137" t="s">
        <v>57</v>
      </c>
      <c r="I38" s="138"/>
      <c r="J38" s="139">
        <f>SUM(J29:J36)</f>
        <v>0</v>
      </c>
      <c r="K38" s="140"/>
    </row>
    <row r="39" spans="2:11" s="1" customFormat="1" ht="14.45" customHeight="1" x14ac:dyDescent="0.3">
      <c r="B39" s="52"/>
      <c r="C39" s="53"/>
      <c r="D39" s="53"/>
      <c r="E39" s="53"/>
      <c r="F39" s="53"/>
      <c r="G39" s="53"/>
      <c r="H39" s="53"/>
      <c r="I39" s="141"/>
      <c r="J39" s="53"/>
      <c r="K39" s="54"/>
    </row>
    <row r="43" spans="2:11" s="1" customFormat="1" ht="6.95" customHeight="1" x14ac:dyDescent="0.3">
      <c r="B43" s="142"/>
      <c r="C43" s="143"/>
      <c r="D43" s="143"/>
      <c r="E43" s="143"/>
      <c r="F43" s="143"/>
      <c r="G43" s="143"/>
      <c r="H43" s="143"/>
      <c r="I43" s="144"/>
      <c r="J43" s="143"/>
      <c r="K43" s="145"/>
    </row>
    <row r="44" spans="2:11" s="1" customFormat="1" ht="36.950000000000003" customHeight="1" x14ac:dyDescent="0.3">
      <c r="B44" s="37"/>
      <c r="C44" s="25" t="s">
        <v>305</v>
      </c>
      <c r="D44" s="38"/>
      <c r="E44" s="38"/>
      <c r="F44" s="38"/>
      <c r="G44" s="38"/>
      <c r="H44" s="38"/>
      <c r="I44" s="119"/>
      <c r="J44" s="38"/>
      <c r="K44" s="41"/>
    </row>
    <row r="45" spans="2:11" s="1" customFormat="1" ht="6.95" customHeight="1" x14ac:dyDescent="0.3">
      <c r="B45" s="37"/>
      <c r="C45" s="38"/>
      <c r="D45" s="38"/>
      <c r="E45" s="38"/>
      <c r="F45" s="38"/>
      <c r="G45" s="38"/>
      <c r="H45" s="38"/>
      <c r="I45" s="119"/>
      <c r="J45" s="38"/>
      <c r="K45" s="41"/>
    </row>
    <row r="46" spans="2:11" s="1" customFormat="1" ht="14.45" customHeight="1" x14ac:dyDescent="0.3">
      <c r="B46" s="37"/>
      <c r="C46" s="32" t="s">
        <v>16</v>
      </c>
      <c r="D46" s="38"/>
      <c r="E46" s="38"/>
      <c r="F46" s="38"/>
      <c r="G46" s="38"/>
      <c r="H46" s="38"/>
      <c r="I46" s="119"/>
      <c r="J46" s="38"/>
      <c r="K46" s="41"/>
    </row>
    <row r="47" spans="2:11" s="1" customFormat="1" ht="22.5" customHeight="1" x14ac:dyDescent="0.3">
      <c r="B47" s="37"/>
      <c r="C47" s="38"/>
      <c r="D47" s="38"/>
      <c r="E47" s="428" t="str">
        <f>E7</f>
        <v>ZLEPŠENÍ EKOLOGICKÉHO STAVU ŘEKY BEČVY V HRANICÍCH</v>
      </c>
      <c r="F47" s="405"/>
      <c r="G47" s="405"/>
      <c r="H47" s="405"/>
      <c r="I47" s="119"/>
      <c r="J47" s="38"/>
      <c r="K47" s="41"/>
    </row>
    <row r="48" spans="2:11" ht="15" x14ac:dyDescent="0.3">
      <c r="B48" s="23"/>
      <c r="C48" s="32" t="s">
        <v>226</v>
      </c>
      <c r="D48" s="24"/>
      <c r="E48" s="24"/>
      <c r="F48" s="24"/>
      <c r="G48" s="24"/>
      <c r="H48" s="24"/>
      <c r="I48" s="118"/>
      <c r="J48" s="24"/>
      <c r="K48" s="26"/>
    </row>
    <row r="49" spans="2:47" s="1" customFormat="1" ht="22.5" customHeight="1" x14ac:dyDescent="0.3">
      <c r="B49" s="37"/>
      <c r="C49" s="38"/>
      <c r="D49" s="38"/>
      <c r="E49" s="428" t="s">
        <v>229</v>
      </c>
      <c r="F49" s="405"/>
      <c r="G49" s="405"/>
      <c r="H49" s="405"/>
      <c r="I49" s="119"/>
      <c r="J49" s="38"/>
      <c r="K49" s="41"/>
    </row>
    <row r="50" spans="2:47" s="1" customFormat="1" ht="14.45" customHeight="1" x14ac:dyDescent="0.3">
      <c r="B50" s="37"/>
      <c r="C50" s="32" t="s">
        <v>232</v>
      </c>
      <c r="D50" s="38"/>
      <c r="E50" s="38"/>
      <c r="F50" s="38"/>
      <c r="G50" s="38"/>
      <c r="H50" s="38"/>
      <c r="I50" s="119"/>
      <c r="J50" s="38"/>
      <c r="K50" s="41"/>
    </row>
    <row r="51" spans="2:47" s="1" customFormat="1" ht="23.25" customHeight="1" x14ac:dyDescent="0.3">
      <c r="B51" s="37"/>
      <c r="C51" s="38"/>
      <c r="D51" s="38"/>
      <c r="E51" s="430" t="str">
        <f>E11</f>
        <v>991 - OSTATNÍ NÁKLADY</v>
      </c>
      <c r="F51" s="405"/>
      <c r="G51" s="405"/>
      <c r="H51" s="405"/>
      <c r="I51" s="119"/>
      <c r="J51" s="38"/>
      <c r="K51" s="41"/>
    </row>
    <row r="52" spans="2:47" s="1" customFormat="1" ht="6.95" customHeight="1" x14ac:dyDescent="0.3">
      <c r="B52" s="37"/>
      <c r="C52" s="38"/>
      <c r="D52" s="38"/>
      <c r="E52" s="38"/>
      <c r="F52" s="38"/>
      <c r="G52" s="38"/>
      <c r="H52" s="38"/>
      <c r="I52" s="119"/>
      <c r="J52" s="38"/>
      <c r="K52" s="41"/>
    </row>
    <row r="53" spans="2:47" s="1" customFormat="1" ht="18" customHeight="1" x14ac:dyDescent="0.3">
      <c r="B53" s="37"/>
      <c r="C53" s="32" t="s">
        <v>24</v>
      </c>
      <c r="D53" s="38"/>
      <c r="E53" s="38"/>
      <c r="F53" s="30" t="str">
        <f>F14</f>
        <v>HRANICE - DRAHOTUŠE</v>
      </c>
      <c r="G53" s="38"/>
      <c r="H53" s="38"/>
      <c r="I53" s="120" t="s">
        <v>26</v>
      </c>
      <c r="J53" s="121" t="str">
        <f>IF(J14="","",J14)</f>
        <v>6.4.2016</v>
      </c>
      <c r="K53" s="41"/>
    </row>
    <row r="54" spans="2:47" s="1" customFormat="1" ht="6.95" customHeight="1" x14ac:dyDescent="0.3">
      <c r="B54" s="37"/>
      <c r="C54" s="38"/>
      <c r="D54" s="38"/>
      <c r="E54" s="38"/>
      <c r="F54" s="38"/>
      <c r="G54" s="38"/>
      <c r="H54" s="38"/>
      <c r="I54" s="119"/>
      <c r="J54" s="38"/>
      <c r="K54" s="41"/>
    </row>
    <row r="55" spans="2:47" s="1" customFormat="1" ht="15" x14ac:dyDescent="0.3">
      <c r="B55" s="37"/>
      <c r="C55" s="32" t="s">
        <v>34</v>
      </c>
      <c r="D55" s="38"/>
      <c r="E55" s="38"/>
      <c r="F55" s="30" t="str">
        <f>E17</f>
        <v>VODOVODY A KANALIZACE PŘEROV a.s.</v>
      </c>
      <c r="G55" s="38"/>
      <c r="H55" s="38"/>
      <c r="I55" s="120" t="s">
        <v>41</v>
      </c>
      <c r="J55" s="30" t="str">
        <f>E23</f>
        <v>JV PROJEKT VH s.r.o., BRNO</v>
      </c>
      <c r="K55" s="41"/>
    </row>
    <row r="56" spans="2:47" s="1" customFormat="1" ht="14.45" customHeight="1" x14ac:dyDescent="0.3">
      <c r="B56" s="37"/>
      <c r="C56" s="32" t="s">
        <v>39</v>
      </c>
      <c r="D56" s="38"/>
      <c r="E56" s="38"/>
      <c r="F56" s="30" t="str">
        <f>IF(E20="","",E20)</f>
        <v/>
      </c>
      <c r="G56" s="38"/>
      <c r="H56" s="38"/>
      <c r="I56" s="119"/>
      <c r="J56" s="38"/>
      <c r="K56" s="41"/>
    </row>
    <row r="57" spans="2:47" s="1" customFormat="1" ht="10.35" customHeight="1" x14ac:dyDescent="0.3">
      <c r="B57" s="37"/>
      <c r="C57" s="38"/>
      <c r="D57" s="38"/>
      <c r="E57" s="38"/>
      <c r="F57" s="38"/>
      <c r="G57" s="38"/>
      <c r="H57" s="38"/>
      <c r="I57" s="119"/>
      <c r="J57" s="38"/>
      <c r="K57" s="41"/>
    </row>
    <row r="58" spans="2:47" s="1" customFormat="1" ht="29.25" customHeight="1" x14ac:dyDescent="0.3">
      <c r="B58" s="37"/>
      <c r="C58" s="146" t="s">
        <v>332</v>
      </c>
      <c r="D58" s="134"/>
      <c r="E58" s="134"/>
      <c r="F58" s="134"/>
      <c r="G58" s="134"/>
      <c r="H58" s="134"/>
      <c r="I58" s="147"/>
      <c r="J58" s="148" t="s">
        <v>333</v>
      </c>
      <c r="K58" s="149"/>
    </row>
    <row r="59" spans="2:47" s="1" customFormat="1" ht="10.35" customHeight="1" x14ac:dyDescent="0.3">
      <c r="B59" s="37"/>
      <c r="C59" s="38"/>
      <c r="D59" s="38"/>
      <c r="E59" s="38"/>
      <c r="F59" s="38"/>
      <c r="G59" s="38"/>
      <c r="H59" s="38"/>
      <c r="I59" s="119"/>
      <c r="J59" s="38"/>
      <c r="K59" s="41"/>
    </row>
    <row r="60" spans="2:47" s="1" customFormat="1" ht="29.25" customHeight="1" x14ac:dyDescent="0.3">
      <c r="B60" s="37"/>
      <c r="C60" s="150" t="s">
        <v>338</v>
      </c>
      <c r="D60" s="38"/>
      <c r="E60" s="38"/>
      <c r="F60" s="38"/>
      <c r="G60" s="38"/>
      <c r="H60" s="38"/>
      <c r="I60" s="119"/>
      <c r="J60" s="130">
        <f>J83</f>
        <v>0</v>
      </c>
      <c r="K60" s="41"/>
      <c r="AU60" s="19" t="s">
        <v>339</v>
      </c>
    </row>
    <row r="61" spans="2:47" s="8" customFormat="1" ht="24.95" customHeight="1" x14ac:dyDescent="0.3">
      <c r="B61" s="151"/>
      <c r="C61" s="152"/>
      <c r="D61" s="153" t="s">
        <v>7026</v>
      </c>
      <c r="E61" s="154"/>
      <c r="F61" s="154"/>
      <c r="G61" s="154"/>
      <c r="H61" s="154"/>
      <c r="I61" s="155"/>
      <c r="J61" s="156">
        <f>J84</f>
        <v>0</v>
      </c>
      <c r="K61" s="157"/>
    </row>
    <row r="62" spans="2:47" s="1" customFormat="1" ht="21.75" customHeight="1" x14ac:dyDescent="0.3">
      <c r="B62" s="37"/>
      <c r="C62" s="38"/>
      <c r="D62" s="38"/>
      <c r="E62" s="38"/>
      <c r="F62" s="38"/>
      <c r="G62" s="38"/>
      <c r="H62" s="38"/>
      <c r="I62" s="119"/>
      <c r="J62" s="38"/>
      <c r="K62" s="41"/>
    </row>
    <row r="63" spans="2:47" s="1" customFormat="1" ht="6.95" customHeight="1" x14ac:dyDescent="0.3">
      <c r="B63" s="52"/>
      <c r="C63" s="53"/>
      <c r="D63" s="53"/>
      <c r="E63" s="53"/>
      <c r="F63" s="53"/>
      <c r="G63" s="53"/>
      <c r="H63" s="53"/>
      <c r="I63" s="141"/>
      <c r="J63" s="53"/>
      <c r="K63" s="54"/>
    </row>
    <row r="67" spans="2:12" s="1" customFormat="1" ht="6.95" customHeight="1" x14ac:dyDescent="0.3">
      <c r="B67" s="55"/>
      <c r="C67" s="56"/>
      <c r="D67" s="56"/>
      <c r="E67" s="56"/>
      <c r="F67" s="56"/>
      <c r="G67" s="56"/>
      <c r="H67" s="56"/>
      <c r="I67" s="144"/>
      <c r="J67" s="56"/>
      <c r="K67" s="56"/>
      <c r="L67" s="57"/>
    </row>
    <row r="68" spans="2:12" s="1" customFormat="1" ht="36.950000000000003" customHeight="1" x14ac:dyDescent="0.3">
      <c r="B68" s="37"/>
      <c r="C68" s="58" t="s">
        <v>390</v>
      </c>
      <c r="D68" s="59"/>
      <c r="E68" s="59"/>
      <c r="F68" s="59"/>
      <c r="G68" s="59"/>
      <c r="H68" s="59"/>
      <c r="I68" s="167"/>
      <c r="J68" s="59"/>
      <c r="K68" s="59"/>
      <c r="L68" s="57"/>
    </row>
    <row r="69" spans="2:12" s="1" customFormat="1" ht="6.95" customHeight="1" x14ac:dyDescent="0.3">
      <c r="B69" s="37"/>
      <c r="C69" s="59"/>
      <c r="D69" s="59"/>
      <c r="E69" s="59"/>
      <c r="F69" s="59"/>
      <c r="G69" s="59"/>
      <c r="H69" s="59"/>
      <c r="I69" s="167"/>
      <c r="J69" s="59"/>
      <c r="K69" s="59"/>
      <c r="L69" s="57"/>
    </row>
    <row r="70" spans="2:12" s="1" customFormat="1" ht="14.45" customHeight="1" x14ac:dyDescent="0.3">
      <c r="B70" s="37"/>
      <c r="C70" s="61" t="s">
        <v>16</v>
      </c>
      <c r="D70" s="59"/>
      <c r="E70" s="59"/>
      <c r="F70" s="59"/>
      <c r="G70" s="59"/>
      <c r="H70" s="59"/>
      <c r="I70" s="167"/>
      <c r="J70" s="59"/>
      <c r="K70" s="59"/>
      <c r="L70" s="57"/>
    </row>
    <row r="71" spans="2:12" s="1" customFormat="1" ht="22.5" customHeight="1" x14ac:dyDescent="0.3">
      <c r="B71" s="37"/>
      <c r="C71" s="59"/>
      <c r="D71" s="59"/>
      <c r="E71" s="425" t="str">
        <f>E7</f>
        <v>ZLEPŠENÍ EKOLOGICKÉHO STAVU ŘEKY BEČVY V HRANICÍCH</v>
      </c>
      <c r="F71" s="398"/>
      <c r="G71" s="398"/>
      <c r="H71" s="398"/>
      <c r="I71" s="167"/>
      <c r="J71" s="59"/>
      <c r="K71" s="59"/>
      <c r="L71" s="57"/>
    </row>
    <row r="72" spans="2:12" ht="15" x14ac:dyDescent="0.3">
      <c r="B72" s="23"/>
      <c r="C72" s="61" t="s">
        <v>226</v>
      </c>
      <c r="D72" s="168"/>
      <c r="E72" s="168"/>
      <c r="F72" s="168"/>
      <c r="G72" s="168"/>
      <c r="H72" s="168"/>
      <c r="J72" s="168"/>
      <c r="K72" s="168"/>
      <c r="L72" s="169"/>
    </row>
    <row r="73" spans="2:12" s="1" customFormat="1" ht="22.5" customHeight="1" x14ac:dyDescent="0.3">
      <c r="B73" s="37"/>
      <c r="C73" s="59"/>
      <c r="D73" s="59"/>
      <c r="E73" s="425" t="s">
        <v>229</v>
      </c>
      <c r="F73" s="398"/>
      <c r="G73" s="398"/>
      <c r="H73" s="398"/>
      <c r="I73" s="167"/>
      <c r="J73" s="59"/>
      <c r="K73" s="59"/>
      <c r="L73" s="57"/>
    </row>
    <row r="74" spans="2:12" s="1" customFormat="1" ht="14.45" customHeight="1" x14ac:dyDescent="0.3">
      <c r="B74" s="37"/>
      <c r="C74" s="61" t="s">
        <v>232</v>
      </c>
      <c r="D74" s="59"/>
      <c r="E74" s="59"/>
      <c r="F74" s="59"/>
      <c r="G74" s="59"/>
      <c r="H74" s="59"/>
      <c r="I74" s="167"/>
      <c r="J74" s="59"/>
      <c r="K74" s="59"/>
      <c r="L74" s="57"/>
    </row>
    <row r="75" spans="2:12" s="1" customFormat="1" ht="23.25" customHeight="1" x14ac:dyDescent="0.3">
      <c r="B75" s="37"/>
      <c r="C75" s="59"/>
      <c r="D75" s="59"/>
      <c r="E75" s="395" t="str">
        <f>E11</f>
        <v>991 - OSTATNÍ NÁKLADY</v>
      </c>
      <c r="F75" s="398"/>
      <c r="G75" s="398"/>
      <c r="H75" s="398"/>
      <c r="I75" s="167"/>
      <c r="J75" s="59"/>
      <c r="K75" s="59"/>
      <c r="L75" s="57"/>
    </row>
    <row r="76" spans="2:12" s="1" customFormat="1" ht="6.95" customHeight="1" x14ac:dyDescent="0.3">
      <c r="B76" s="37"/>
      <c r="C76" s="59"/>
      <c r="D76" s="59"/>
      <c r="E76" s="59"/>
      <c r="F76" s="59"/>
      <c r="G76" s="59"/>
      <c r="H76" s="59"/>
      <c r="I76" s="167"/>
      <c r="J76" s="59"/>
      <c r="K76" s="59"/>
      <c r="L76" s="57"/>
    </row>
    <row r="77" spans="2:12" s="1" customFormat="1" ht="18" customHeight="1" x14ac:dyDescent="0.3">
      <c r="B77" s="37"/>
      <c r="C77" s="61" t="s">
        <v>24</v>
      </c>
      <c r="D77" s="59"/>
      <c r="E77" s="59"/>
      <c r="F77" s="170" t="str">
        <f>F14</f>
        <v>HRANICE - DRAHOTUŠE</v>
      </c>
      <c r="G77" s="59"/>
      <c r="H77" s="59"/>
      <c r="I77" s="171" t="s">
        <v>26</v>
      </c>
      <c r="J77" s="69" t="str">
        <f>IF(J14="","",J14)</f>
        <v>6.4.2016</v>
      </c>
      <c r="K77" s="59"/>
      <c r="L77" s="57"/>
    </row>
    <row r="78" spans="2:12" s="1" customFormat="1" ht="6.95" customHeight="1" x14ac:dyDescent="0.3">
      <c r="B78" s="37"/>
      <c r="C78" s="59"/>
      <c r="D78" s="59"/>
      <c r="E78" s="59"/>
      <c r="F78" s="59"/>
      <c r="G78" s="59"/>
      <c r="H78" s="59"/>
      <c r="I78" s="167"/>
      <c r="J78" s="59"/>
      <c r="K78" s="59"/>
      <c r="L78" s="57"/>
    </row>
    <row r="79" spans="2:12" s="1" customFormat="1" ht="15" x14ac:dyDescent="0.3">
      <c r="B79" s="37"/>
      <c r="C79" s="61" t="s">
        <v>34</v>
      </c>
      <c r="D79" s="59"/>
      <c r="E79" s="59"/>
      <c r="F79" s="170" t="str">
        <f>E17</f>
        <v>VODOVODY A KANALIZACE PŘEROV a.s.</v>
      </c>
      <c r="G79" s="59"/>
      <c r="H79" s="59"/>
      <c r="I79" s="171" t="s">
        <v>41</v>
      </c>
      <c r="J79" s="170" t="str">
        <f>E23</f>
        <v>JV PROJEKT VH s.r.o., BRNO</v>
      </c>
      <c r="K79" s="59"/>
      <c r="L79" s="57"/>
    </row>
    <row r="80" spans="2:12" s="1" customFormat="1" ht="14.45" customHeight="1" x14ac:dyDescent="0.3">
      <c r="B80" s="37"/>
      <c r="C80" s="61" t="s">
        <v>39</v>
      </c>
      <c r="D80" s="59"/>
      <c r="E80" s="59"/>
      <c r="F80" s="170" t="str">
        <f>IF(E20="","",E20)</f>
        <v/>
      </c>
      <c r="G80" s="59"/>
      <c r="H80" s="59"/>
      <c r="I80" s="167"/>
      <c r="J80" s="59"/>
      <c r="K80" s="59"/>
      <c r="L80" s="57"/>
    </row>
    <row r="81" spans="2:65" s="1" customFormat="1" ht="10.35" customHeight="1" x14ac:dyDescent="0.3">
      <c r="B81" s="37"/>
      <c r="C81" s="59"/>
      <c r="D81" s="59"/>
      <c r="E81" s="59"/>
      <c r="F81" s="59"/>
      <c r="G81" s="59"/>
      <c r="H81" s="59"/>
      <c r="I81" s="167"/>
      <c r="J81" s="59"/>
      <c r="K81" s="59"/>
      <c r="L81" s="57"/>
    </row>
    <row r="82" spans="2:65" s="10" customFormat="1" ht="29.25" customHeight="1" x14ac:dyDescent="0.3">
      <c r="B82" s="172"/>
      <c r="C82" s="173" t="s">
        <v>391</v>
      </c>
      <c r="D82" s="174" t="s">
        <v>64</v>
      </c>
      <c r="E82" s="174" t="s">
        <v>60</v>
      </c>
      <c r="F82" s="174" t="s">
        <v>392</v>
      </c>
      <c r="G82" s="174" t="s">
        <v>393</v>
      </c>
      <c r="H82" s="174" t="s">
        <v>394</v>
      </c>
      <c r="I82" s="175" t="s">
        <v>395</v>
      </c>
      <c r="J82" s="174" t="s">
        <v>333</v>
      </c>
      <c r="K82" s="176" t="s">
        <v>396</v>
      </c>
      <c r="L82" s="177"/>
      <c r="M82" s="77" t="s">
        <v>397</v>
      </c>
      <c r="N82" s="78" t="s">
        <v>49</v>
      </c>
      <c r="O82" s="78" t="s">
        <v>398</v>
      </c>
      <c r="P82" s="78" t="s">
        <v>399</v>
      </c>
      <c r="Q82" s="78" t="s">
        <v>400</v>
      </c>
      <c r="R82" s="78" t="s">
        <v>401</v>
      </c>
      <c r="S82" s="78" t="s">
        <v>402</v>
      </c>
      <c r="T82" s="79" t="s">
        <v>403</v>
      </c>
    </row>
    <row r="83" spans="2:65" s="1" customFormat="1" ht="29.25" customHeight="1" x14ac:dyDescent="0.35">
      <c r="B83" s="37"/>
      <c r="C83" s="83" t="s">
        <v>338</v>
      </c>
      <c r="D83" s="59"/>
      <c r="E83" s="59"/>
      <c r="F83" s="59"/>
      <c r="G83" s="59"/>
      <c r="H83" s="59"/>
      <c r="I83" s="167"/>
      <c r="J83" s="178">
        <f>BK83</f>
        <v>0</v>
      </c>
      <c r="K83" s="59"/>
      <c r="L83" s="57"/>
      <c r="M83" s="80"/>
      <c r="N83" s="81"/>
      <c r="O83" s="81"/>
      <c r="P83" s="179">
        <f>P84</f>
        <v>0</v>
      </c>
      <c r="Q83" s="81"/>
      <c r="R83" s="179">
        <f>R84</f>
        <v>0</v>
      </c>
      <c r="S83" s="81"/>
      <c r="T83" s="180">
        <f>T84</f>
        <v>0</v>
      </c>
      <c r="AT83" s="19" t="s">
        <v>78</v>
      </c>
      <c r="AU83" s="19" t="s">
        <v>339</v>
      </c>
      <c r="BK83" s="181">
        <f>BK84</f>
        <v>0</v>
      </c>
    </row>
    <row r="84" spans="2:65" s="11" customFormat="1" ht="37.35" customHeight="1" x14ac:dyDescent="0.35">
      <c r="B84" s="182"/>
      <c r="C84" s="183"/>
      <c r="D84" s="198" t="s">
        <v>78</v>
      </c>
      <c r="E84" s="289" t="s">
        <v>7027</v>
      </c>
      <c r="F84" s="289" t="s">
        <v>7028</v>
      </c>
      <c r="G84" s="183"/>
      <c r="H84" s="183"/>
      <c r="I84" s="186"/>
      <c r="J84" s="290">
        <f>BK84</f>
        <v>0</v>
      </c>
      <c r="K84" s="183"/>
      <c r="L84" s="188"/>
      <c r="M84" s="189"/>
      <c r="N84" s="190"/>
      <c r="O84" s="190"/>
      <c r="P84" s="191">
        <f>SUM(P85:P104)</f>
        <v>0</v>
      </c>
      <c r="Q84" s="190"/>
      <c r="R84" s="191">
        <f>SUM(R85:R104)</f>
        <v>0</v>
      </c>
      <c r="S84" s="190"/>
      <c r="T84" s="192">
        <f>SUM(T85:T104)</f>
        <v>0</v>
      </c>
      <c r="AR84" s="193" t="s">
        <v>415</v>
      </c>
      <c r="AT84" s="194" t="s">
        <v>78</v>
      </c>
      <c r="AU84" s="194" t="s">
        <v>79</v>
      </c>
      <c r="AY84" s="193" t="s">
        <v>406</v>
      </c>
      <c r="BK84" s="195">
        <f>SUM(BK85:BK104)</f>
        <v>0</v>
      </c>
    </row>
    <row r="85" spans="2:65" s="1" customFormat="1" ht="22.5" customHeight="1" x14ac:dyDescent="0.3">
      <c r="B85" s="37"/>
      <c r="C85" s="201" t="s">
        <v>23</v>
      </c>
      <c r="D85" s="201" t="s">
        <v>410</v>
      </c>
      <c r="E85" s="202" t="s">
        <v>7029</v>
      </c>
      <c r="F85" s="203" t="s">
        <v>7030</v>
      </c>
      <c r="G85" s="204" t="s">
        <v>3037</v>
      </c>
      <c r="H85" s="205">
        <v>1</v>
      </c>
      <c r="I85" s="206"/>
      <c r="J85" s="207">
        <f t="shared" ref="J85:J104" si="0">ROUND(I85*H85,2)</f>
        <v>0</v>
      </c>
      <c r="K85" s="203" t="s">
        <v>414</v>
      </c>
      <c r="L85" s="57"/>
      <c r="M85" s="208" t="s">
        <v>36</v>
      </c>
      <c r="N85" s="209" t="s">
        <v>50</v>
      </c>
      <c r="O85" s="38"/>
      <c r="P85" s="210">
        <f t="shared" ref="P85:P104" si="1">O85*H85</f>
        <v>0</v>
      </c>
      <c r="Q85" s="210">
        <v>0</v>
      </c>
      <c r="R85" s="210">
        <f t="shared" ref="R85:R104" si="2">Q85*H85</f>
        <v>0</v>
      </c>
      <c r="S85" s="210">
        <v>0</v>
      </c>
      <c r="T85" s="211">
        <f t="shared" ref="T85:T104" si="3">S85*H85</f>
        <v>0</v>
      </c>
      <c r="AR85" s="19" t="s">
        <v>7031</v>
      </c>
      <c r="AT85" s="19" t="s">
        <v>410</v>
      </c>
      <c r="AU85" s="19" t="s">
        <v>23</v>
      </c>
      <c r="AY85" s="19" t="s">
        <v>406</v>
      </c>
      <c r="BE85" s="212">
        <f t="shared" ref="BE85:BE104" si="4">IF(N85="základní",J85,0)</f>
        <v>0</v>
      </c>
      <c r="BF85" s="212">
        <f t="shared" ref="BF85:BF104" si="5">IF(N85="snížená",J85,0)</f>
        <v>0</v>
      </c>
      <c r="BG85" s="212">
        <f t="shared" ref="BG85:BG104" si="6">IF(N85="zákl. přenesená",J85,0)</f>
        <v>0</v>
      </c>
      <c r="BH85" s="212">
        <f t="shared" ref="BH85:BH104" si="7">IF(N85="sníž. přenesená",J85,0)</f>
        <v>0</v>
      </c>
      <c r="BI85" s="212">
        <f t="shared" ref="BI85:BI104" si="8">IF(N85="nulová",J85,0)</f>
        <v>0</v>
      </c>
      <c r="BJ85" s="19" t="s">
        <v>23</v>
      </c>
      <c r="BK85" s="212">
        <f t="shared" ref="BK85:BK104" si="9">ROUND(I85*H85,2)</f>
        <v>0</v>
      </c>
      <c r="BL85" s="19" t="s">
        <v>7031</v>
      </c>
      <c r="BM85" s="19" t="s">
        <v>7032</v>
      </c>
    </row>
    <row r="86" spans="2:65" s="1" customFormat="1" ht="31.5" customHeight="1" x14ac:dyDescent="0.3">
      <c r="B86" s="37"/>
      <c r="C86" s="201" t="s">
        <v>87</v>
      </c>
      <c r="D86" s="201" t="s">
        <v>410</v>
      </c>
      <c r="E86" s="202" t="s">
        <v>7033</v>
      </c>
      <c r="F86" s="203" t="s">
        <v>7034</v>
      </c>
      <c r="G86" s="204" t="s">
        <v>3037</v>
      </c>
      <c r="H86" s="205">
        <v>1</v>
      </c>
      <c r="I86" s="206"/>
      <c r="J86" s="207">
        <f t="shared" si="0"/>
        <v>0</v>
      </c>
      <c r="K86" s="203" t="s">
        <v>36</v>
      </c>
      <c r="L86" s="57"/>
      <c r="M86" s="208" t="s">
        <v>36</v>
      </c>
      <c r="N86" s="209" t="s">
        <v>50</v>
      </c>
      <c r="O86" s="38"/>
      <c r="P86" s="210">
        <f t="shared" si="1"/>
        <v>0</v>
      </c>
      <c r="Q86" s="210">
        <v>0</v>
      </c>
      <c r="R86" s="210">
        <f t="shared" si="2"/>
        <v>0</v>
      </c>
      <c r="S86" s="210">
        <v>0</v>
      </c>
      <c r="T86" s="211">
        <f t="shared" si="3"/>
        <v>0</v>
      </c>
      <c r="AR86" s="19" t="s">
        <v>7031</v>
      </c>
      <c r="AT86" s="19" t="s">
        <v>410</v>
      </c>
      <c r="AU86" s="19" t="s">
        <v>23</v>
      </c>
      <c r="AY86" s="19" t="s">
        <v>406</v>
      </c>
      <c r="BE86" s="212">
        <f t="shared" si="4"/>
        <v>0</v>
      </c>
      <c r="BF86" s="212">
        <f t="shared" si="5"/>
        <v>0</v>
      </c>
      <c r="BG86" s="212">
        <f t="shared" si="6"/>
        <v>0</v>
      </c>
      <c r="BH86" s="212">
        <f t="shared" si="7"/>
        <v>0</v>
      </c>
      <c r="BI86" s="212">
        <f t="shared" si="8"/>
        <v>0</v>
      </c>
      <c r="BJ86" s="19" t="s">
        <v>23</v>
      </c>
      <c r="BK86" s="212">
        <f t="shared" si="9"/>
        <v>0</v>
      </c>
      <c r="BL86" s="19" t="s">
        <v>7031</v>
      </c>
      <c r="BM86" s="19" t="s">
        <v>7035</v>
      </c>
    </row>
    <row r="87" spans="2:65" s="1" customFormat="1" ht="22.5" customHeight="1" x14ac:dyDescent="0.3">
      <c r="B87" s="37"/>
      <c r="C87" s="201" t="s">
        <v>94</v>
      </c>
      <c r="D87" s="201" t="s">
        <v>410</v>
      </c>
      <c r="E87" s="202" t="s">
        <v>7036</v>
      </c>
      <c r="F87" s="203" t="s">
        <v>7037</v>
      </c>
      <c r="G87" s="204" t="s">
        <v>3037</v>
      </c>
      <c r="H87" s="205">
        <v>1</v>
      </c>
      <c r="I87" s="206"/>
      <c r="J87" s="207">
        <f t="shared" si="0"/>
        <v>0</v>
      </c>
      <c r="K87" s="203" t="s">
        <v>36</v>
      </c>
      <c r="L87" s="57"/>
      <c r="M87" s="208" t="s">
        <v>36</v>
      </c>
      <c r="N87" s="209" t="s">
        <v>50</v>
      </c>
      <c r="O87" s="38"/>
      <c r="P87" s="210">
        <f t="shared" si="1"/>
        <v>0</v>
      </c>
      <c r="Q87" s="210">
        <v>0</v>
      </c>
      <c r="R87" s="210">
        <f t="shared" si="2"/>
        <v>0</v>
      </c>
      <c r="S87" s="210">
        <v>0</v>
      </c>
      <c r="T87" s="211">
        <f t="shared" si="3"/>
        <v>0</v>
      </c>
      <c r="AR87" s="19" t="s">
        <v>7031</v>
      </c>
      <c r="AT87" s="19" t="s">
        <v>410</v>
      </c>
      <c r="AU87" s="19" t="s">
        <v>23</v>
      </c>
      <c r="AY87" s="19" t="s">
        <v>406</v>
      </c>
      <c r="BE87" s="212">
        <f t="shared" si="4"/>
        <v>0</v>
      </c>
      <c r="BF87" s="212">
        <f t="shared" si="5"/>
        <v>0</v>
      </c>
      <c r="BG87" s="212">
        <f t="shared" si="6"/>
        <v>0</v>
      </c>
      <c r="BH87" s="212">
        <f t="shared" si="7"/>
        <v>0</v>
      </c>
      <c r="BI87" s="212">
        <f t="shared" si="8"/>
        <v>0</v>
      </c>
      <c r="BJ87" s="19" t="s">
        <v>23</v>
      </c>
      <c r="BK87" s="212">
        <f t="shared" si="9"/>
        <v>0</v>
      </c>
      <c r="BL87" s="19" t="s">
        <v>7031</v>
      </c>
      <c r="BM87" s="19" t="s">
        <v>7038</v>
      </c>
    </row>
    <row r="88" spans="2:65" s="1" customFormat="1" ht="44.25" customHeight="1" x14ac:dyDescent="0.3">
      <c r="B88" s="37"/>
      <c r="C88" s="201" t="s">
        <v>415</v>
      </c>
      <c r="D88" s="201" t="s">
        <v>410</v>
      </c>
      <c r="E88" s="202" t="s">
        <v>7039</v>
      </c>
      <c r="F88" s="203" t="s">
        <v>7040</v>
      </c>
      <c r="G88" s="204" t="s">
        <v>3037</v>
      </c>
      <c r="H88" s="205">
        <v>1</v>
      </c>
      <c r="I88" s="206"/>
      <c r="J88" s="207">
        <f t="shared" si="0"/>
        <v>0</v>
      </c>
      <c r="K88" s="203" t="s">
        <v>36</v>
      </c>
      <c r="L88" s="57"/>
      <c r="M88" s="208" t="s">
        <v>36</v>
      </c>
      <c r="N88" s="209" t="s">
        <v>50</v>
      </c>
      <c r="O88" s="38"/>
      <c r="P88" s="210">
        <f t="shared" si="1"/>
        <v>0</v>
      </c>
      <c r="Q88" s="210">
        <v>0</v>
      </c>
      <c r="R88" s="210">
        <f t="shared" si="2"/>
        <v>0</v>
      </c>
      <c r="S88" s="210">
        <v>0</v>
      </c>
      <c r="T88" s="211">
        <f t="shared" si="3"/>
        <v>0</v>
      </c>
      <c r="AR88" s="19" t="s">
        <v>7031</v>
      </c>
      <c r="AT88" s="19" t="s">
        <v>410</v>
      </c>
      <c r="AU88" s="19" t="s">
        <v>23</v>
      </c>
      <c r="AY88" s="19" t="s">
        <v>406</v>
      </c>
      <c r="BE88" s="212">
        <f t="shared" si="4"/>
        <v>0</v>
      </c>
      <c r="BF88" s="212">
        <f t="shared" si="5"/>
        <v>0</v>
      </c>
      <c r="BG88" s="212">
        <f t="shared" si="6"/>
        <v>0</v>
      </c>
      <c r="BH88" s="212">
        <f t="shared" si="7"/>
        <v>0</v>
      </c>
      <c r="BI88" s="212">
        <f t="shared" si="8"/>
        <v>0</v>
      </c>
      <c r="BJ88" s="19" t="s">
        <v>23</v>
      </c>
      <c r="BK88" s="212">
        <f t="shared" si="9"/>
        <v>0</v>
      </c>
      <c r="BL88" s="19" t="s">
        <v>7031</v>
      </c>
      <c r="BM88" s="19" t="s">
        <v>7041</v>
      </c>
    </row>
    <row r="89" spans="2:65" s="1" customFormat="1" ht="22.5" customHeight="1" x14ac:dyDescent="0.3">
      <c r="B89" s="37"/>
      <c r="C89" s="201" t="s">
        <v>440</v>
      </c>
      <c r="D89" s="201" t="s">
        <v>410</v>
      </c>
      <c r="E89" s="202" t="s">
        <v>7042</v>
      </c>
      <c r="F89" s="203" t="s">
        <v>7043</v>
      </c>
      <c r="G89" s="204" t="s">
        <v>3037</v>
      </c>
      <c r="H89" s="205">
        <v>1</v>
      </c>
      <c r="I89" s="206"/>
      <c r="J89" s="207">
        <f t="shared" si="0"/>
        <v>0</v>
      </c>
      <c r="K89" s="203" t="s">
        <v>36</v>
      </c>
      <c r="L89" s="57"/>
      <c r="M89" s="208" t="s">
        <v>36</v>
      </c>
      <c r="N89" s="209" t="s">
        <v>50</v>
      </c>
      <c r="O89" s="38"/>
      <c r="P89" s="210">
        <f t="shared" si="1"/>
        <v>0</v>
      </c>
      <c r="Q89" s="210">
        <v>0</v>
      </c>
      <c r="R89" s="210">
        <f t="shared" si="2"/>
        <v>0</v>
      </c>
      <c r="S89" s="210">
        <v>0</v>
      </c>
      <c r="T89" s="211">
        <f t="shared" si="3"/>
        <v>0</v>
      </c>
      <c r="AR89" s="19" t="s">
        <v>7031</v>
      </c>
      <c r="AT89" s="19" t="s">
        <v>410</v>
      </c>
      <c r="AU89" s="19" t="s">
        <v>23</v>
      </c>
      <c r="AY89" s="19" t="s">
        <v>406</v>
      </c>
      <c r="BE89" s="212">
        <f t="shared" si="4"/>
        <v>0</v>
      </c>
      <c r="BF89" s="212">
        <f t="shared" si="5"/>
        <v>0</v>
      </c>
      <c r="BG89" s="212">
        <f t="shared" si="6"/>
        <v>0</v>
      </c>
      <c r="BH89" s="212">
        <f t="shared" si="7"/>
        <v>0</v>
      </c>
      <c r="BI89" s="212">
        <f t="shared" si="8"/>
        <v>0</v>
      </c>
      <c r="BJ89" s="19" t="s">
        <v>23</v>
      </c>
      <c r="BK89" s="212">
        <f t="shared" si="9"/>
        <v>0</v>
      </c>
      <c r="BL89" s="19" t="s">
        <v>7031</v>
      </c>
      <c r="BM89" s="19" t="s">
        <v>7044</v>
      </c>
    </row>
    <row r="90" spans="2:65" s="1" customFormat="1" ht="22.5" customHeight="1" x14ac:dyDescent="0.3">
      <c r="B90" s="37"/>
      <c r="C90" s="201" t="s">
        <v>446</v>
      </c>
      <c r="D90" s="201" t="s">
        <v>410</v>
      </c>
      <c r="E90" s="202" t="s">
        <v>7045</v>
      </c>
      <c r="F90" s="203" t="s">
        <v>7046</v>
      </c>
      <c r="G90" s="204" t="s">
        <v>3037</v>
      </c>
      <c r="H90" s="205">
        <v>1</v>
      </c>
      <c r="I90" s="206"/>
      <c r="J90" s="207">
        <f t="shared" si="0"/>
        <v>0</v>
      </c>
      <c r="K90" s="203" t="s">
        <v>36</v>
      </c>
      <c r="L90" s="57"/>
      <c r="M90" s="208" t="s">
        <v>36</v>
      </c>
      <c r="N90" s="209" t="s">
        <v>50</v>
      </c>
      <c r="O90" s="38"/>
      <c r="P90" s="210">
        <f t="shared" si="1"/>
        <v>0</v>
      </c>
      <c r="Q90" s="210">
        <v>0</v>
      </c>
      <c r="R90" s="210">
        <f t="shared" si="2"/>
        <v>0</v>
      </c>
      <c r="S90" s="210">
        <v>0</v>
      </c>
      <c r="T90" s="211">
        <f t="shared" si="3"/>
        <v>0</v>
      </c>
      <c r="AR90" s="19" t="s">
        <v>7031</v>
      </c>
      <c r="AT90" s="19" t="s">
        <v>410</v>
      </c>
      <c r="AU90" s="19" t="s">
        <v>23</v>
      </c>
      <c r="AY90" s="19" t="s">
        <v>406</v>
      </c>
      <c r="BE90" s="212">
        <f t="shared" si="4"/>
        <v>0</v>
      </c>
      <c r="BF90" s="212">
        <f t="shared" si="5"/>
        <v>0</v>
      </c>
      <c r="BG90" s="212">
        <f t="shared" si="6"/>
        <v>0</v>
      </c>
      <c r="BH90" s="212">
        <f t="shared" si="7"/>
        <v>0</v>
      </c>
      <c r="BI90" s="212">
        <f t="shared" si="8"/>
        <v>0</v>
      </c>
      <c r="BJ90" s="19" t="s">
        <v>23</v>
      </c>
      <c r="BK90" s="212">
        <f t="shared" si="9"/>
        <v>0</v>
      </c>
      <c r="BL90" s="19" t="s">
        <v>7031</v>
      </c>
      <c r="BM90" s="19" t="s">
        <v>7047</v>
      </c>
    </row>
    <row r="91" spans="2:65" s="1" customFormat="1" ht="22.5" customHeight="1" x14ac:dyDescent="0.3">
      <c r="B91" s="37"/>
      <c r="C91" s="201" t="s">
        <v>452</v>
      </c>
      <c r="D91" s="201" t="s">
        <v>410</v>
      </c>
      <c r="E91" s="202" t="s">
        <v>7048</v>
      </c>
      <c r="F91" s="203" t="s">
        <v>7049</v>
      </c>
      <c r="G91" s="204" t="s">
        <v>3037</v>
      </c>
      <c r="H91" s="205">
        <v>1</v>
      </c>
      <c r="I91" s="206"/>
      <c r="J91" s="207">
        <f t="shared" si="0"/>
        <v>0</v>
      </c>
      <c r="K91" s="203" t="s">
        <v>36</v>
      </c>
      <c r="L91" s="57"/>
      <c r="M91" s="208" t="s">
        <v>36</v>
      </c>
      <c r="N91" s="209" t="s">
        <v>50</v>
      </c>
      <c r="O91" s="38"/>
      <c r="P91" s="210">
        <f t="shared" si="1"/>
        <v>0</v>
      </c>
      <c r="Q91" s="210">
        <v>0</v>
      </c>
      <c r="R91" s="210">
        <f t="shared" si="2"/>
        <v>0</v>
      </c>
      <c r="S91" s="210">
        <v>0</v>
      </c>
      <c r="T91" s="211">
        <f t="shared" si="3"/>
        <v>0</v>
      </c>
      <c r="AR91" s="19" t="s">
        <v>7031</v>
      </c>
      <c r="AT91" s="19" t="s">
        <v>410</v>
      </c>
      <c r="AU91" s="19" t="s">
        <v>23</v>
      </c>
      <c r="AY91" s="19" t="s">
        <v>406</v>
      </c>
      <c r="BE91" s="212">
        <f t="shared" si="4"/>
        <v>0</v>
      </c>
      <c r="BF91" s="212">
        <f t="shared" si="5"/>
        <v>0</v>
      </c>
      <c r="BG91" s="212">
        <f t="shared" si="6"/>
        <v>0</v>
      </c>
      <c r="BH91" s="212">
        <f t="shared" si="7"/>
        <v>0</v>
      </c>
      <c r="BI91" s="212">
        <f t="shared" si="8"/>
        <v>0</v>
      </c>
      <c r="BJ91" s="19" t="s">
        <v>23</v>
      </c>
      <c r="BK91" s="212">
        <f t="shared" si="9"/>
        <v>0</v>
      </c>
      <c r="BL91" s="19" t="s">
        <v>7031</v>
      </c>
      <c r="BM91" s="19" t="s">
        <v>7050</v>
      </c>
    </row>
    <row r="92" spans="2:65" s="1" customFormat="1" ht="44.25" customHeight="1" x14ac:dyDescent="0.3">
      <c r="B92" s="37"/>
      <c r="C92" s="201" t="s">
        <v>457</v>
      </c>
      <c r="D92" s="201" t="s">
        <v>410</v>
      </c>
      <c r="E92" s="202" t="s">
        <v>7051</v>
      </c>
      <c r="F92" s="203" t="s">
        <v>7052</v>
      </c>
      <c r="G92" s="204" t="s">
        <v>3037</v>
      </c>
      <c r="H92" s="205">
        <v>1</v>
      </c>
      <c r="I92" s="206"/>
      <c r="J92" s="207">
        <f t="shared" si="0"/>
        <v>0</v>
      </c>
      <c r="K92" s="203" t="s">
        <v>36</v>
      </c>
      <c r="L92" s="57"/>
      <c r="M92" s="208" t="s">
        <v>36</v>
      </c>
      <c r="N92" s="209" t="s">
        <v>50</v>
      </c>
      <c r="O92" s="38"/>
      <c r="P92" s="210">
        <f t="shared" si="1"/>
        <v>0</v>
      </c>
      <c r="Q92" s="210">
        <v>0</v>
      </c>
      <c r="R92" s="210">
        <f t="shared" si="2"/>
        <v>0</v>
      </c>
      <c r="S92" s="210">
        <v>0</v>
      </c>
      <c r="T92" s="211">
        <f t="shared" si="3"/>
        <v>0</v>
      </c>
      <c r="AR92" s="19" t="s">
        <v>7031</v>
      </c>
      <c r="AT92" s="19" t="s">
        <v>410</v>
      </c>
      <c r="AU92" s="19" t="s">
        <v>23</v>
      </c>
      <c r="AY92" s="19" t="s">
        <v>406</v>
      </c>
      <c r="BE92" s="212">
        <f t="shared" si="4"/>
        <v>0</v>
      </c>
      <c r="BF92" s="212">
        <f t="shared" si="5"/>
        <v>0</v>
      </c>
      <c r="BG92" s="212">
        <f t="shared" si="6"/>
        <v>0</v>
      </c>
      <c r="BH92" s="212">
        <f t="shared" si="7"/>
        <v>0</v>
      </c>
      <c r="BI92" s="212">
        <f t="shared" si="8"/>
        <v>0</v>
      </c>
      <c r="BJ92" s="19" t="s">
        <v>23</v>
      </c>
      <c r="BK92" s="212">
        <f t="shared" si="9"/>
        <v>0</v>
      </c>
      <c r="BL92" s="19" t="s">
        <v>7031</v>
      </c>
      <c r="BM92" s="19" t="s">
        <v>7053</v>
      </c>
    </row>
    <row r="93" spans="2:65" s="1" customFormat="1" ht="22.5" customHeight="1" x14ac:dyDescent="0.3">
      <c r="B93" s="37"/>
      <c r="C93" s="201" t="s">
        <v>463</v>
      </c>
      <c r="D93" s="201" t="s">
        <v>410</v>
      </c>
      <c r="E93" s="202" t="s">
        <v>7054</v>
      </c>
      <c r="F93" s="203" t="s">
        <v>7055</v>
      </c>
      <c r="G93" s="204" t="s">
        <v>3037</v>
      </c>
      <c r="H93" s="205">
        <v>1</v>
      </c>
      <c r="I93" s="206"/>
      <c r="J93" s="207">
        <f t="shared" si="0"/>
        <v>0</v>
      </c>
      <c r="K93" s="203" t="s">
        <v>36</v>
      </c>
      <c r="L93" s="57"/>
      <c r="M93" s="208" t="s">
        <v>36</v>
      </c>
      <c r="N93" s="209" t="s">
        <v>50</v>
      </c>
      <c r="O93" s="38"/>
      <c r="P93" s="210">
        <f t="shared" si="1"/>
        <v>0</v>
      </c>
      <c r="Q93" s="210">
        <v>0</v>
      </c>
      <c r="R93" s="210">
        <f t="shared" si="2"/>
        <v>0</v>
      </c>
      <c r="S93" s="210">
        <v>0</v>
      </c>
      <c r="T93" s="211">
        <f t="shared" si="3"/>
        <v>0</v>
      </c>
      <c r="AR93" s="19" t="s">
        <v>7031</v>
      </c>
      <c r="AT93" s="19" t="s">
        <v>410</v>
      </c>
      <c r="AU93" s="19" t="s">
        <v>23</v>
      </c>
      <c r="AY93" s="19" t="s">
        <v>406</v>
      </c>
      <c r="BE93" s="212">
        <f t="shared" si="4"/>
        <v>0</v>
      </c>
      <c r="BF93" s="212">
        <f t="shared" si="5"/>
        <v>0</v>
      </c>
      <c r="BG93" s="212">
        <f t="shared" si="6"/>
        <v>0</v>
      </c>
      <c r="BH93" s="212">
        <f t="shared" si="7"/>
        <v>0</v>
      </c>
      <c r="BI93" s="212">
        <f t="shared" si="8"/>
        <v>0</v>
      </c>
      <c r="BJ93" s="19" t="s">
        <v>23</v>
      </c>
      <c r="BK93" s="212">
        <f t="shared" si="9"/>
        <v>0</v>
      </c>
      <c r="BL93" s="19" t="s">
        <v>7031</v>
      </c>
      <c r="BM93" s="19" t="s">
        <v>7056</v>
      </c>
    </row>
    <row r="94" spans="2:65" s="1" customFormat="1" ht="44.25" customHeight="1" x14ac:dyDescent="0.3">
      <c r="B94" s="37"/>
      <c r="C94" s="201" t="s">
        <v>28</v>
      </c>
      <c r="D94" s="201" t="s">
        <v>410</v>
      </c>
      <c r="E94" s="202" t="s">
        <v>7057</v>
      </c>
      <c r="F94" s="203" t="s">
        <v>7058</v>
      </c>
      <c r="G94" s="204" t="s">
        <v>3037</v>
      </c>
      <c r="H94" s="205">
        <v>1</v>
      </c>
      <c r="I94" s="206"/>
      <c r="J94" s="207">
        <f t="shared" si="0"/>
        <v>0</v>
      </c>
      <c r="K94" s="203" t="s">
        <v>36</v>
      </c>
      <c r="L94" s="57"/>
      <c r="M94" s="208" t="s">
        <v>36</v>
      </c>
      <c r="N94" s="209" t="s">
        <v>50</v>
      </c>
      <c r="O94" s="38"/>
      <c r="P94" s="210">
        <f t="shared" si="1"/>
        <v>0</v>
      </c>
      <c r="Q94" s="210">
        <v>0</v>
      </c>
      <c r="R94" s="210">
        <f t="shared" si="2"/>
        <v>0</v>
      </c>
      <c r="S94" s="210">
        <v>0</v>
      </c>
      <c r="T94" s="211">
        <f t="shared" si="3"/>
        <v>0</v>
      </c>
      <c r="AR94" s="19" t="s">
        <v>7031</v>
      </c>
      <c r="AT94" s="19" t="s">
        <v>410</v>
      </c>
      <c r="AU94" s="19" t="s">
        <v>23</v>
      </c>
      <c r="AY94" s="19" t="s">
        <v>406</v>
      </c>
      <c r="BE94" s="212">
        <f t="shared" si="4"/>
        <v>0</v>
      </c>
      <c r="BF94" s="212">
        <f t="shared" si="5"/>
        <v>0</v>
      </c>
      <c r="BG94" s="212">
        <f t="shared" si="6"/>
        <v>0</v>
      </c>
      <c r="BH94" s="212">
        <f t="shared" si="7"/>
        <v>0</v>
      </c>
      <c r="BI94" s="212">
        <f t="shared" si="8"/>
        <v>0</v>
      </c>
      <c r="BJ94" s="19" t="s">
        <v>23</v>
      </c>
      <c r="BK94" s="212">
        <f t="shared" si="9"/>
        <v>0</v>
      </c>
      <c r="BL94" s="19" t="s">
        <v>7031</v>
      </c>
      <c r="BM94" s="19" t="s">
        <v>7059</v>
      </c>
    </row>
    <row r="95" spans="2:65" s="1" customFormat="1" ht="22.5" customHeight="1" x14ac:dyDescent="0.3">
      <c r="B95" s="37"/>
      <c r="C95" s="201" t="s">
        <v>408</v>
      </c>
      <c r="D95" s="201" t="s">
        <v>410</v>
      </c>
      <c r="E95" s="202" t="s">
        <v>7060</v>
      </c>
      <c r="F95" s="203" t="s">
        <v>7061</v>
      </c>
      <c r="G95" s="204" t="s">
        <v>3037</v>
      </c>
      <c r="H95" s="205">
        <v>1</v>
      </c>
      <c r="I95" s="206"/>
      <c r="J95" s="207">
        <f t="shared" si="0"/>
        <v>0</v>
      </c>
      <c r="K95" s="203" t="s">
        <v>36</v>
      </c>
      <c r="L95" s="57"/>
      <c r="M95" s="208" t="s">
        <v>36</v>
      </c>
      <c r="N95" s="209" t="s">
        <v>50</v>
      </c>
      <c r="O95" s="38"/>
      <c r="P95" s="210">
        <f t="shared" si="1"/>
        <v>0</v>
      </c>
      <c r="Q95" s="210">
        <v>0</v>
      </c>
      <c r="R95" s="210">
        <f t="shared" si="2"/>
        <v>0</v>
      </c>
      <c r="S95" s="210">
        <v>0</v>
      </c>
      <c r="T95" s="211">
        <f t="shared" si="3"/>
        <v>0</v>
      </c>
      <c r="AR95" s="19" t="s">
        <v>7031</v>
      </c>
      <c r="AT95" s="19" t="s">
        <v>410</v>
      </c>
      <c r="AU95" s="19" t="s">
        <v>23</v>
      </c>
      <c r="AY95" s="19" t="s">
        <v>406</v>
      </c>
      <c r="BE95" s="212">
        <f t="shared" si="4"/>
        <v>0</v>
      </c>
      <c r="BF95" s="212">
        <f t="shared" si="5"/>
        <v>0</v>
      </c>
      <c r="BG95" s="212">
        <f t="shared" si="6"/>
        <v>0</v>
      </c>
      <c r="BH95" s="212">
        <f t="shared" si="7"/>
        <v>0</v>
      </c>
      <c r="BI95" s="212">
        <f t="shared" si="8"/>
        <v>0</v>
      </c>
      <c r="BJ95" s="19" t="s">
        <v>23</v>
      </c>
      <c r="BK95" s="212">
        <f t="shared" si="9"/>
        <v>0</v>
      </c>
      <c r="BL95" s="19" t="s">
        <v>7031</v>
      </c>
      <c r="BM95" s="19" t="s">
        <v>7062</v>
      </c>
    </row>
    <row r="96" spans="2:65" s="1" customFormat="1" ht="22.5" customHeight="1" x14ac:dyDescent="0.3">
      <c r="B96" s="37"/>
      <c r="C96" s="201" t="s">
        <v>476</v>
      </c>
      <c r="D96" s="201" t="s">
        <v>410</v>
      </c>
      <c r="E96" s="202" t="s">
        <v>7063</v>
      </c>
      <c r="F96" s="203" t="s">
        <v>7064</v>
      </c>
      <c r="G96" s="204" t="s">
        <v>3037</v>
      </c>
      <c r="H96" s="205">
        <v>1</v>
      </c>
      <c r="I96" s="206"/>
      <c r="J96" s="207">
        <f t="shared" si="0"/>
        <v>0</v>
      </c>
      <c r="K96" s="203" t="s">
        <v>36</v>
      </c>
      <c r="L96" s="57"/>
      <c r="M96" s="208" t="s">
        <v>36</v>
      </c>
      <c r="N96" s="209" t="s">
        <v>50</v>
      </c>
      <c r="O96" s="38"/>
      <c r="P96" s="210">
        <f t="shared" si="1"/>
        <v>0</v>
      </c>
      <c r="Q96" s="210">
        <v>0</v>
      </c>
      <c r="R96" s="210">
        <f t="shared" si="2"/>
        <v>0</v>
      </c>
      <c r="S96" s="210">
        <v>0</v>
      </c>
      <c r="T96" s="211">
        <f t="shared" si="3"/>
        <v>0</v>
      </c>
      <c r="AR96" s="19" t="s">
        <v>7031</v>
      </c>
      <c r="AT96" s="19" t="s">
        <v>410</v>
      </c>
      <c r="AU96" s="19" t="s">
        <v>23</v>
      </c>
      <c r="AY96" s="19" t="s">
        <v>406</v>
      </c>
      <c r="BE96" s="212">
        <f t="shared" si="4"/>
        <v>0</v>
      </c>
      <c r="BF96" s="212">
        <f t="shared" si="5"/>
        <v>0</v>
      </c>
      <c r="BG96" s="212">
        <f t="shared" si="6"/>
        <v>0</v>
      </c>
      <c r="BH96" s="212">
        <f t="shared" si="7"/>
        <v>0</v>
      </c>
      <c r="BI96" s="212">
        <f t="shared" si="8"/>
        <v>0</v>
      </c>
      <c r="BJ96" s="19" t="s">
        <v>23</v>
      </c>
      <c r="BK96" s="212">
        <f t="shared" si="9"/>
        <v>0</v>
      </c>
      <c r="BL96" s="19" t="s">
        <v>7031</v>
      </c>
      <c r="BM96" s="19" t="s">
        <v>7065</v>
      </c>
    </row>
    <row r="97" spans="2:65" s="1" customFormat="1" ht="22.5" customHeight="1" x14ac:dyDescent="0.3">
      <c r="B97" s="37"/>
      <c r="C97" s="201" t="s">
        <v>314</v>
      </c>
      <c r="D97" s="201" t="s">
        <v>410</v>
      </c>
      <c r="E97" s="202" t="s">
        <v>7066</v>
      </c>
      <c r="F97" s="203" t="s">
        <v>7067</v>
      </c>
      <c r="G97" s="204" t="s">
        <v>3037</v>
      </c>
      <c r="H97" s="205">
        <v>1</v>
      </c>
      <c r="I97" s="206"/>
      <c r="J97" s="207">
        <f t="shared" si="0"/>
        <v>0</v>
      </c>
      <c r="K97" s="203" t="s">
        <v>36</v>
      </c>
      <c r="L97" s="57"/>
      <c r="M97" s="208" t="s">
        <v>36</v>
      </c>
      <c r="N97" s="209" t="s">
        <v>50</v>
      </c>
      <c r="O97" s="38"/>
      <c r="P97" s="210">
        <f t="shared" si="1"/>
        <v>0</v>
      </c>
      <c r="Q97" s="210">
        <v>0</v>
      </c>
      <c r="R97" s="210">
        <f t="shared" si="2"/>
        <v>0</v>
      </c>
      <c r="S97" s="210">
        <v>0</v>
      </c>
      <c r="T97" s="211">
        <f t="shared" si="3"/>
        <v>0</v>
      </c>
      <c r="AR97" s="19" t="s">
        <v>7031</v>
      </c>
      <c r="AT97" s="19" t="s">
        <v>410</v>
      </c>
      <c r="AU97" s="19" t="s">
        <v>23</v>
      </c>
      <c r="AY97" s="19" t="s">
        <v>406</v>
      </c>
      <c r="BE97" s="212">
        <f t="shared" si="4"/>
        <v>0</v>
      </c>
      <c r="BF97" s="212">
        <f t="shared" si="5"/>
        <v>0</v>
      </c>
      <c r="BG97" s="212">
        <f t="shared" si="6"/>
        <v>0</v>
      </c>
      <c r="BH97" s="212">
        <f t="shared" si="7"/>
        <v>0</v>
      </c>
      <c r="BI97" s="212">
        <f t="shared" si="8"/>
        <v>0</v>
      </c>
      <c r="BJ97" s="19" t="s">
        <v>23</v>
      </c>
      <c r="BK97" s="212">
        <f t="shared" si="9"/>
        <v>0</v>
      </c>
      <c r="BL97" s="19" t="s">
        <v>7031</v>
      </c>
      <c r="BM97" s="19" t="s">
        <v>7068</v>
      </c>
    </row>
    <row r="98" spans="2:65" s="1" customFormat="1" ht="22.5" customHeight="1" x14ac:dyDescent="0.3">
      <c r="B98" s="37"/>
      <c r="C98" s="201" t="s">
        <v>484</v>
      </c>
      <c r="D98" s="201" t="s">
        <v>410</v>
      </c>
      <c r="E98" s="202" t="s">
        <v>7069</v>
      </c>
      <c r="F98" s="203" t="s">
        <v>7070</v>
      </c>
      <c r="G98" s="204" t="s">
        <v>3037</v>
      </c>
      <c r="H98" s="205">
        <v>1</v>
      </c>
      <c r="I98" s="206"/>
      <c r="J98" s="207">
        <f t="shared" si="0"/>
        <v>0</v>
      </c>
      <c r="K98" s="203" t="s">
        <v>36</v>
      </c>
      <c r="L98" s="57"/>
      <c r="M98" s="208" t="s">
        <v>36</v>
      </c>
      <c r="N98" s="209" t="s">
        <v>50</v>
      </c>
      <c r="O98" s="38"/>
      <c r="P98" s="210">
        <f t="shared" si="1"/>
        <v>0</v>
      </c>
      <c r="Q98" s="210">
        <v>0</v>
      </c>
      <c r="R98" s="210">
        <f t="shared" si="2"/>
        <v>0</v>
      </c>
      <c r="S98" s="210">
        <v>0</v>
      </c>
      <c r="T98" s="211">
        <f t="shared" si="3"/>
        <v>0</v>
      </c>
      <c r="AR98" s="19" t="s">
        <v>7031</v>
      </c>
      <c r="AT98" s="19" t="s">
        <v>410</v>
      </c>
      <c r="AU98" s="19" t="s">
        <v>23</v>
      </c>
      <c r="AY98" s="19" t="s">
        <v>406</v>
      </c>
      <c r="BE98" s="212">
        <f t="shared" si="4"/>
        <v>0</v>
      </c>
      <c r="BF98" s="212">
        <f t="shared" si="5"/>
        <v>0</v>
      </c>
      <c r="BG98" s="212">
        <f t="shared" si="6"/>
        <v>0</v>
      </c>
      <c r="BH98" s="212">
        <f t="shared" si="7"/>
        <v>0</v>
      </c>
      <c r="BI98" s="212">
        <f t="shared" si="8"/>
        <v>0</v>
      </c>
      <c r="BJ98" s="19" t="s">
        <v>23</v>
      </c>
      <c r="BK98" s="212">
        <f t="shared" si="9"/>
        <v>0</v>
      </c>
      <c r="BL98" s="19" t="s">
        <v>7031</v>
      </c>
      <c r="BM98" s="19" t="s">
        <v>7071</v>
      </c>
    </row>
    <row r="99" spans="2:65" s="1" customFormat="1" ht="22.5" customHeight="1" x14ac:dyDescent="0.3">
      <c r="B99" s="37"/>
      <c r="C99" s="201" t="s">
        <v>8</v>
      </c>
      <c r="D99" s="201" t="s">
        <v>410</v>
      </c>
      <c r="E99" s="202" t="s">
        <v>7072</v>
      </c>
      <c r="F99" s="203" t="s">
        <v>7073</v>
      </c>
      <c r="G99" s="204" t="s">
        <v>3037</v>
      </c>
      <c r="H99" s="205">
        <v>1</v>
      </c>
      <c r="I99" s="206"/>
      <c r="J99" s="207">
        <f t="shared" si="0"/>
        <v>0</v>
      </c>
      <c r="K99" s="203" t="s">
        <v>36</v>
      </c>
      <c r="L99" s="57"/>
      <c r="M99" s="208" t="s">
        <v>36</v>
      </c>
      <c r="N99" s="209" t="s">
        <v>50</v>
      </c>
      <c r="O99" s="38"/>
      <c r="P99" s="210">
        <f t="shared" si="1"/>
        <v>0</v>
      </c>
      <c r="Q99" s="210">
        <v>0</v>
      </c>
      <c r="R99" s="210">
        <f t="shared" si="2"/>
        <v>0</v>
      </c>
      <c r="S99" s="210">
        <v>0</v>
      </c>
      <c r="T99" s="211">
        <f t="shared" si="3"/>
        <v>0</v>
      </c>
      <c r="AR99" s="19" t="s">
        <v>7031</v>
      </c>
      <c r="AT99" s="19" t="s">
        <v>410</v>
      </c>
      <c r="AU99" s="19" t="s">
        <v>23</v>
      </c>
      <c r="AY99" s="19" t="s">
        <v>406</v>
      </c>
      <c r="BE99" s="212">
        <f t="shared" si="4"/>
        <v>0</v>
      </c>
      <c r="BF99" s="212">
        <f t="shared" si="5"/>
        <v>0</v>
      </c>
      <c r="BG99" s="212">
        <f t="shared" si="6"/>
        <v>0</v>
      </c>
      <c r="BH99" s="212">
        <f t="shared" si="7"/>
        <v>0</v>
      </c>
      <c r="BI99" s="212">
        <f t="shared" si="8"/>
        <v>0</v>
      </c>
      <c r="BJ99" s="19" t="s">
        <v>23</v>
      </c>
      <c r="BK99" s="212">
        <f t="shared" si="9"/>
        <v>0</v>
      </c>
      <c r="BL99" s="19" t="s">
        <v>7031</v>
      </c>
      <c r="BM99" s="19" t="s">
        <v>7074</v>
      </c>
    </row>
    <row r="100" spans="2:65" s="1" customFormat="1" ht="22.5" customHeight="1" x14ac:dyDescent="0.3">
      <c r="B100" s="37"/>
      <c r="C100" s="201" t="s">
        <v>493</v>
      </c>
      <c r="D100" s="201" t="s">
        <v>410</v>
      </c>
      <c r="E100" s="202" t="s">
        <v>7075</v>
      </c>
      <c r="F100" s="203" t="s">
        <v>7076</v>
      </c>
      <c r="G100" s="204" t="s">
        <v>3037</v>
      </c>
      <c r="H100" s="205">
        <v>1</v>
      </c>
      <c r="I100" s="206"/>
      <c r="J100" s="207">
        <f t="shared" si="0"/>
        <v>0</v>
      </c>
      <c r="K100" s="203" t="s">
        <v>36</v>
      </c>
      <c r="L100" s="57"/>
      <c r="M100" s="208" t="s">
        <v>36</v>
      </c>
      <c r="N100" s="209" t="s">
        <v>50</v>
      </c>
      <c r="O100" s="38"/>
      <c r="P100" s="210">
        <f t="shared" si="1"/>
        <v>0</v>
      </c>
      <c r="Q100" s="210">
        <v>0</v>
      </c>
      <c r="R100" s="210">
        <f t="shared" si="2"/>
        <v>0</v>
      </c>
      <c r="S100" s="210">
        <v>0</v>
      </c>
      <c r="T100" s="211">
        <f t="shared" si="3"/>
        <v>0</v>
      </c>
      <c r="AR100" s="19" t="s">
        <v>7031</v>
      </c>
      <c r="AT100" s="19" t="s">
        <v>410</v>
      </c>
      <c r="AU100" s="19" t="s">
        <v>23</v>
      </c>
      <c r="AY100" s="19" t="s">
        <v>406</v>
      </c>
      <c r="BE100" s="212">
        <f t="shared" si="4"/>
        <v>0</v>
      </c>
      <c r="BF100" s="212">
        <f t="shared" si="5"/>
        <v>0</v>
      </c>
      <c r="BG100" s="212">
        <f t="shared" si="6"/>
        <v>0</v>
      </c>
      <c r="BH100" s="212">
        <f t="shared" si="7"/>
        <v>0</v>
      </c>
      <c r="BI100" s="212">
        <f t="shared" si="8"/>
        <v>0</v>
      </c>
      <c r="BJ100" s="19" t="s">
        <v>23</v>
      </c>
      <c r="BK100" s="212">
        <f t="shared" si="9"/>
        <v>0</v>
      </c>
      <c r="BL100" s="19" t="s">
        <v>7031</v>
      </c>
      <c r="BM100" s="19" t="s">
        <v>7077</v>
      </c>
    </row>
    <row r="101" spans="2:65" s="1" customFormat="1" ht="22.5" customHeight="1" x14ac:dyDescent="0.3">
      <c r="B101" s="37"/>
      <c r="C101" s="201" t="s">
        <v>498</v>
      </c>
      <c r="D101" s="201" t="s">
        <v>410</v>
      </c>
      <c r="E101" s="202" t="s">
        <v>7078</v>
      </c>
      <c r="F101" s="203" t="s">
        <v>7079</v>
      </c>
      <c r="G101" s="204" t="s">
        <v>3037</v>
      </c>
      <c r="H101" s="205">
        <v>1</v>
      </c>
      <c r="I101" s="206"/>
      <c r="J101" s="207">
        <f t="shared" si="0"/>
        <v>0</v>
      </c>
      <c r="K101" s="203" t="s">
        <v>36</v>
      </c>
      <c r="L101" s="57"/>
      <c r="M101" s="208" t="s">
        <v>36</v>
      </c>
      <c r="N101" s="209" t="s">
        <v>50</v>
      </c>
      <c r="O101" s="38"/>
      <c r="P101" s="210">
        <f t="shared" si="1"/>
        <v>0</v>
      </c>
      <c r="Q101" s="210">
        <v>0</v>
      </c>
      <c r="R101" s="210">
        <f t="shared" si="2"/>
        <v>0</v>
      </c>
      <c r="S101" s="210">
        <v>0</v>
      </c>
      <c r="T101" s="211">
        <f t="shared" si="3"/>
        <v>0</v>
      </c>
      <c r="AR101" s="19" t="s">
        <v>7031</v>
      </c>
      <c r="AT101" s="19" t="s">
        <v>410</v>
      </c>
      <c r="AU101" s="19" t="s">
        <v>23</v>
      </c>
      <c r="AY101" s="19" t="s">
        <v>406</v>
      </c>
      <c r="BE101" s="212">
        <f t="shared" si="4"/>
        <v>0</v>
      </c>
      <c r="BF101" s="212">
        <f t="shared" si="5"/>
        <v>0</v>
      </c>
      <c r="BG101" s="212">
        <f t="shared" si="6"/>
        <v>0</v>
      </c>
      <c r="BH101" s="212">
        <f t="shared" si="7"/>
        <v>0</v>
      </c>
      <c r="BI101" s="212">
        <f t="shared" si="8"/>
        <v>0</v>
      </c>
      <c r="BJ101" s="19" t="s">
        <v>23</v>
      </c>
      <c r="BK101" s="212">
        <f t="shared" si="9"/>
        <v>0</v>
      </c>
      <c r="BL101" s="19" t="s">
        <v>7031</v>
      </c>
      <c r="BM101" s="19" t="s">
        <v>7080</v>
      </c>
    </row>
    <row r="102" spans="2:65" s="1" customFormat="1" ht="22.5" customHeight="1" x14ac:dyDescent="0.3">
      <c r="B102" s="37"/>
      <c r="C102" s="201" t="s">
        <v>503</v>
      </c>
      <c r="D102" s="201" t="s">
        <v>410</v>
      </c>
      <c r="E102" s="202" t="s">
        <v>7081</v>
      </c>
      <c r="F102" s="203" t="s">
        <v>7082</v>
      </c>
      <c r="G102" s="204" t="s">
        <v>3037</v>
      </c>
      <c r="H102" s="205">
        <v>3</v>
      </c>
      <c r="I102" s="206"/>
      <c r="J102" s="207">
        <f t="shared" si="0"/>
        <v>0</v>
      </c>
      <c r="K102" s="203" t="s">
        <v>36</v>
      </c>
      <c r="L102" s="57"/>
      <c r="M102" s="208" t="s">
        <v>36</v>
      </c>
      <c r="N102" s="209" t="s">
        <v>50</v>
      </c>
      <c r="O102" s="38"/>
      <c r="P102" s="210">
        <f t="shared" si="1"/>
        <v>0</v>
      </c>
      <c r="Q102" s="210">
        <v>0</v>
      </c>
      <c r="R102" s="210">
        <f t="shared" si="2"/>
        <v>0</v>
      </c>
      <c r="S102" s="210">
        <v>0</v>
      </c>
      <c r="T102" s="211">
        <f t="shared" si="3"/>
        <v>0</v>
      </c>
      <c r="AR102" s="19" t="s">
        <v>7031</v>
      </c>
      <c r="AT102" s="19" t="s">
        <v>410</v>
      </c>
      <c r="AU102" s="19" t="s">
        <v>23</v>
      </c>
      <c r="AY102" s="19" t="s">
        <v>406</v>
      </c>
      <c r="BE102" s="212">
        <f t="shared" si="4"/>
        <v>0</v>
      </c>
      <c r="BF102" s="212">
        <f t="shared" si="5"/>
        <v>0</v>
      </c>
      <c r="BG102" s="212">
        <f t="shared" si="6"/>
        <v>0</v>
      </c>
      <c r="BH102" s="212">
        <f t="shared" si="7"/>
        <v>0</v>
      </c>
      <c r="BI102" s="212">
        <f t="shared" si="8"/>
        <v>0</v>
      </c>
      <c r="BJ102" s="19" t="s">
        <v>23</v>
      </c>
      <c r="BK102" s="212">
        <f t="shared" si="9"/>
        <v>0</v>
      </c>
      <c r="BL102" s="19" t="s">
        <v>7031</v>
      </c>
      <c r="BM102" s="19" t="s">
        <v>7083</v>
      </c>
    </row>
    <row r="103" spans="2:65" s="1" customFormat="1" ht="22.5" customHeight="1" x14ac:dyDescent="0.3">
      <c r="B103" s="37"/>
      <c r="C103" s="201" t="s">
        <v>508</v>
      </c>
      <c r="D103" s="201" t="s">
        <v>410</v>
      </c>
      <c r="E103" s="202" t="s">
        <v>7084</v>
      </c>
      <c r="F103" s="203" t="s">
        <v>7085</v>
      </c>
      <c r="G103" s="204" t="s">
        <v>3037</v>
      </c>
      <c r="H103" s="205">
        <v>1</v>
      </c>
      <c r="I103" s="206"/>
      <c r="J103" s="207">
        <f t="shared" si="0"/>
        <v>0</v>
      </c>
      <c r="K103" s="203" t="s">
        <v>36</v>
      </c>
      <c r="L103" s="57"/>
      <c r="M103" s="208" t="s">
        <v>36</v>
      </c>
      <c r="N103" s="209" t="s">
        <v>50</v>
      </c>
      <c r="O103" s="38"/>
      <c r="P103" s="210">
        <f t="shared" si="1"/>
        <v>0</v>
      </c>
      <c r="Q103" s="210">
        <v>0</v>
      </c>
      <c r="R103" s="210">
        <f t="shared" si="2"/>
        <v>0</v>
      </c>
      <c r="S103" s="210">
        <v>0</v>
      </c>
      <c r="T103" s="211">
        <f t="shared" si="3"/>
        <v>0</v>
      </c>
      <c r="AR103" s="19" t="s">
        <v>7031</v>
      </c>
      <c r="AT103" s="19" t="s">
        <v>410</v>
      </c>
      <c r="AU103" s="19" t="s">
        <v>23</v>
      </c>
      <c r="AY103" s="19" t="s">
        <v>406</v>
      </c>
      <c r="BE103" s="212">
        <f t="shared" si="4"/>
        <v>0</v>
      </c>
      <c r="BF103" s="212">
        <f t="shared" si="5"/>
        <v>0</v>
      </c>
      <c r="BG103" s="212">
        <f t="shared" si="6"/>
        <v>0</v>
      </c>
      <c r="BH103" s="212">
        <f t="shared" si="7"/>
        <v>0</v>
      </c>
      <c r="BI103" s="212">
        <f t="shared" si="8"/>
        <v>0</v>
      </c>
      <c r="BJ103" s="19" t="s">
        <v>23</v>
      </c>
      <c r="BK103" s="212">
        <f t="shared" si="9"/>
        <v>0</v>
      </c>
      <c r="BL103" s="19" t="s">
        <v>7031</v>
      </c>
      <c r="BM103" s="19" t="s">
        <v>7086</v>
      </c>
    </row>
    <row r="104" spans="2:65" s="1" customFormat="1" ht="31.5" customHeight="1" x14ac:dyDescent="0.3">
      <c r="B104" s="37"/>
      <c r="C104" s="201" t="s">
        <v>512</v>
      </c>
      <c r="D104" s="201" t="s">
        <v>410</v>
      </c>
      <c r="E104" s="202" t="s">
        <v>7087</v>
      </c>
      <c r="F104" s="203" t="s">
        <v>7088</v>
      </c>
      <c r="G104" s="204" t="s">
        <v>3037</v>
      </c>
      <c r="H104" s="205">
        <v>1</v>
      </c>
      <c r="I104" s="206"/>
      <c r="J104" s="207">
        <f t="shared" si="0"/>
        <v>0</v>
      </c>
      <c r="K104" s="203" t="s">
        <v>36</v>
      </c>
      <c r="L104" s="57"/>
      <c r="M104" s="208" t="s">
        <v>36</v>
      </c>
      <c r="N104" s="281" t="s">
        <v>50</v>
      </c>
      <c r="O104" s="282"/>
      <c r="P104" s="283">
        <f t="shared" si="1"/>
        <v>0</v>
      </c>
      <c r="Q104" s="283">
        <v>0</v>
      </c>
      <c r="R104" s="283">
        <f t="shared" si="2"/>
        <v>0</v>
      </c>
      <c r="S104" s="283">
        <v>0</v>
      </c>
      <c r="T104" s="284">
        <f t="shared" si="3"/>
        <v>0</v>
      </c>
      <c r="AR104" s="19" t="s">
        <v>7031</v>
      </c>
      <c r="AT104" s="19" t="s">
        <v>410</v>
      </c>
      <c r="AU104" s="19" t="s">
        <v>23</v>
      </c>
      <c r="AY104" s="19" t="s">
        <v>406</v>
      </c>
      <c r="BE104" s="212">
        <f t="shared" si="4"/>
        <v>0</v>
      </c>
      <c r="BF104" s="212">
        <f t="shared" si="5"/>
        <v>0</v>
      </c>
      <c r="BG104" s="212">
        <f t="shared" si="6"/>
        <v>0</v>
      </c>
      <c r="BH104" s="212">
        <f t="shared" si="7"/>
        <v>0</v>
      </c>
      <c r="BI104" s="212">
        <f t="shared" si="8"/>
        <v>0</v>
      </c>
      <c r="BJ104" s="19" t="s">
        <v>23</v>
      </c>
      <c r="BK104" s="212">
        <f t="shared" si="9"/>
        <v>0</v>
      </c>
      <c r="BL104" s="19" t="s">
        <v>7031</v>
      </c>
      <c r="BM104" s="19" t="s">
        <v>7089</v>
      </c>
    </row>
    <row r="105" spans="2:65" s="1" customFormat="1" ht="6.95" customHeight="1" x14ac:dyDescent="0.3">
      <c r="B105" s="52"/>
      <c r="C105" s="53"/>
      <c r="D105" s="53"/>
      <c r="E105" s="53"/>
      <c r="F105" s="53"/>
      <c r="G105" s="53"/>
      <c r="H105" s="53"/>
      <c r="I105" s="141"/>
      <c r="J105" s="53"/>
      <c r="K105" s="53"/>
      <c r="L105" s="57"/>
    </row>
  </sheetData>
  <sheetProtection password="CC35" sheet="1" objects="1" scenarios="1" formatColumns="0" formatRows="0" sort="0" autoFilter="0"/>
  <autoFilter ref="C82:K82"/>
  <mergeCells count="12">
    <mergeCell ref="E73:H73"/>
    <mergeCell ref="E75:H75"/>
    <mergeCell ref="E7:H7"/>
    <mergeCell ref="E9:H9"/>
    <mergeCell ref="E11:H11"/>
    <mergeCell ref="E26:H26"/>
    <mergeCell ref="E47:H47"/>
    <mergeCell ref="G1:H1"/>
    <mergeCell ref="L2:V2"/>
    <mergeCell ref="E49:H49"/>
    <mergeCell ref="E51:H51"/>
    <mergeCell ref="E71:H71"/>
  </mergeCells>
  <hyperlinks>
    <hyperlink ref="F1:G1" location="C2" tooltip="Krycí list soupisu" display="1) Krycí list soupisu"/>
    <hyperlink ref="G1:H1" location="C58" tooltip="Rekapitulace" display="2) Rekapitulace"/>
    <hyperlink ref="J1" location="C82" tooltip="Soupis prací" display="3) Soupis prací"/>
    <hyperlink ref="L1:V1" location="'Rekapitulace stavby'!C2" tooltip="Rekapitulace stavby" display="Rekapitulace stavby"/>
  </hyperlinks>
  <printOptions horizontalCentered="1"/>
  <pageMargins left="0.59055118110236227" right="0.59055118110236227" top="0.59055118110236227" bottom="0.59055118110236227" header="0" footer="0"/>
  <pageSetup paperSize="9" fitToHeight="100" orientation="landscape" r:id="rId1"/>
  <headerFooter>
    <oddFooter>&amp;CStrana &amp;P z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BR175"/>
  <sheetViews>
    <sheetView showGridLines="0" workbookViewId="0">
      <pane ySplit="1" topLeftCell="A2" activePane="bottomLeft" state="frozen"/>
      <selection pane="bottomLeft"/>
    </sheetView>
  </sheetViews>
  <sheetFormatPr defaultRowHeight="13.5" x14ac:dyDescent="0.3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15" customWidth="1"/>
    <col min="10" max="10" width="23.5" customWidth="1"/>
    <col min="11" max="11" width="15.5" customWidth="1"/>
    <col min="13" max="18" width="9.33203125" hidden="1"/>
    <col min="19" max="19" width="8.1640625" hidden="1" customWidth="1"/>
    <col min="20" max="20" width="29.6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 x14ac:dyDescent="0.3">
      <c r="A1" s="17"/>
      <c r="B1" s="294"/>
      <c r="C1" s="294"/>
      <c r="D1" s="293" t="s">
        <v>1</v>
      </c>
      <c r="E1" s="294"/>
      <c r="F1" s="295" t="s">
        <v>8574</v>
      </c>
      <c r="G1" s="427" t="s">
        <v>8575</v>
      </c>
      <c r="H1" s="427"/>
      <c r="I1" s="300"/>
      <c r="J1" s="295" t="s">
        <v>8576</v>
      </c>
      <c r="K1" s="293" t="s">
        <v>213</v>
      </c>
      <c r="L1" s="295" t="s">
        <v>8577</v>
      </c>
      <c r="M1" s="295"/>
      <c r="N1" s="295"/>
      <c r="O1" s="295"/>
      <c r="P1" s="295"/>
      <c r="Q1" s="295"/>
      <c r="R1" s="295"/>
      <c r="S1" s="295"/>
      <c r="T1" s="295"/>
      <c r="U1" s="291"/>
      <c r="V1" s="291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</row>
    <row r="2" spans="1:70" ht="36.950000000000003" customHeight="1" x14ac:dyDescent="0.3">
      <c r="L2" s="385"/>
      <c r="M2" s="385"/>
      <c r="N2" s="385"/>
      <c r="O2" s="385"/>
      <c r="P2" s="385"/>
      <c r="Q2" s="385"/>
      <c r="R2" s="385"/>
      <c r="S2" s="385"/>
      <c r="T2" s="385"/>
      <c r="U2" s="385"/>
      <c r="V2" s="385"/>
      <c r="AT2" s="19" t="s">
        <v>185</v>
      </c>
    </row>
    <row r="3" spans="1:70" ht="6.95" customHeight="1" x14ac:dyDescent="0.3">
      <c r="B3" s="20"/>
      <c r="C3" s="21"/>
      <c r="D3" s="21"/>
      <c r="E3" s="21"/>
      <c r="F3" s="21"/>
      <c r="G3" s="21"/>
      <c r="H3" s="21"/>
      <c r="I3" s="117"/>
      <c r="J3" s="21"/>
      <c r="K3" s="22"/>
      <c r="AT3" s="19" t="s">
        <v>87</v>
      </c>
    </row>
    <row r="4" spans="1:70" ht="36.950000000000003" customHeight="1" x14ac:dyDescent="0.3">
      <c r="B4" s="23"/>
      <c r="C4" s="24"/>
      <c r="D4" s="25" t="s">
        <v>218</v>
      </c>
      <c r="E4" s="24"/>
      <c r="F4" s="24"/>
      <c r="G4" s="24"/>
      <c r="H4" s="24"/>
      <c r="I4" s="118"/>
      <c r="J4" s="24"/>
      <c r="K4" s="26"/>
      <c r="M4" s="27" t="s">
        <v>10</v>
      </c>
      <c r="AT4" s="19" t="s">
        <v>4</v>
      </c>
    </row>
    <row r="5" spans="1:70" ht="6.95" customHeight="1" x14ac:dyDescent="0.3">
      <c r="B5" s="23"/>
      <c r="C5" s="24"/>
      <c r="D5" s="24"/>
      <c r="E5" s="24"/>
      <c r="F5" s="24"/>
      <c r="G5" s="24"/>
      <c r="H5" s="24"/>
      <c r="I5" s="118"/>
      <c r="J5" s="24"/>
      <c r="K5" s="26"/>
    </row>
    <row r="6" spans="1:70" ht="15" x14ac:dyDescent="0.3">
      <c r="B6" s="23"/>
      <c r="C6" s="24"/>
      <c r="D6" s="32" t="s">
        <v>16</v>
      </c>
      <c r="E6" s="24"/>
      <c r="F6" s="24"/>
      <c r="G6" s="24"/>
      <c r="H6" s="24"/>
      <c r="I6" s="118"/>
      <c r="J6" s="24"/>
      <c r="K6" s="26"/>
    </row>
    <row r="7" spans="1:70" ht="22.5" customHeight="1" x14ac:dyDescent="0.3">
      <c r="B7" s="23"/>
      <c r="C7" s="24"/>
      <c r="D7" s="24"/>
      <c r="E7" s="428" t="str">
        <f>'Rekapitulace stavby'!K6</f>
        <v>ZLEPŠENÍ EKOLOGICKÉHO STAVU ŘEKY BEČVY V HRANICÍCH</v>
      </c>
      <c r="F7" s="414"/>
      <c r="G7" s="414"/>
      <c r="H7" s="414"/>
      <c r="I7" s="118"/>
      <c r="J7" s="24"/>
      <c r="K7" s="26"/>
    </row>
    <row r="8" spans="1:70" ht="15" x14ac:dyDescent="0.3">
      <c r="B8" s="23"/>
      <c r="C8" s="24"/>
      <c r="D8" s="32" t="s">
        <v>226</v>
      </c>
      <c r="E8" s="24"/>
      <c r="F8" s="24"/>
      <c r="G8" s="24"/>
      <c r="H8" s="24"/>
      <c r="I8" s="118"/>
      <c r="J8" s="24"/>
      <c r="K8" s="26"/>
    </row>
    <row r="9" spans="1:70" s="1" customFormat="1" ht="22.5" customHeight="1" x14ac:dyDescent="0.3">
      <c r="B9" s="37"/>
      <c r="C9" s="38"/>
      <c r="D9" s="38"/>
      <c r="E9" s="428" t="s">
        <v>7090</v>
      </c>
      <c r="F9" s="405"/>
      <c r="G9" s="405"/>
      <c r="H9" s="405"/>
      <c r="I9" s="119"/>
      <c r="J9" s="38"/>
      <c r="K9" s="41"/>
    </row>
    <row r="10" spans="1:70" s="1" customFormat="1" ht="15" x14ac:dyDescent="0.3">
      <c r="B10" s="37"/>
      <c r="C10" s="38"/>
      <c r="D10" s="32" t="s">
        <v>232</v>
      </c>
      <c r="E10" s="38"/>
      <c r="F10" s="38"/>
      <c r="G10" s="38"/>
      <c r="H10" s="38"/>
      <c r="I10" s="119"/>
      <c r="J10" s="38"/>
      <c r="K10" s="41"/>
    </row>
    <row r="11" spans="1:70" s="1" customFormat="1" ht="36.950000000000003" customHeight="1" x14ac:dyDescent="0.3">
      <c r="B11" s="37"/>
      <c r="C11" s="38"/>
      <c r="D11" s="38"/>
      <c r="E11" s="430" t="s">
        <v>7091</v>
      </c>
      <c r="F11" s="405"/>
      <c r="G11" s="405"/>
      <c r="H11" s="405"/>
      <c r="I11" s="119"/>
      <c r="J11" s="38"/>
      <c r="K11" s="41"/>
    </row>
    <row r="12" spans="1:70" s="1" customFormat="1" x14ac:dyDescent="0.3">
      <c r="B12" s="37"/>
      <c r="C12" s="38"/>
      <c r="D12" s="38"/>
      <c r="E12" s="38"/>
      <c r="F12" s="38"/>
      <c r="G12" s="38"/>
      <c r="H12" s="38"/>
      <c r="I12" s="119"/>
      <c r="J12" s="38"/>
      <c r="K12" s="41"/>
    </row>
    <row r="13" spans="1:70" s="1" customFormat="1" ht="14.45" customHeight="1" x14ac:dyDescent="0.3">
      <c r="B13" s="37"/>
      <c r="C13" s="38"/>
      <c r="D13" s="32" t="s">
        <v>19</v>
      </c>
      <c r="E13" s="38"/>
      <c r="F13" s="30" t="s">
        <v>36</v>
      </c>
      <c r="G13" s="38"/>
      <c r="H13" s="38"/>
      <c r="I13" s="120" t="s">
        <v>21</v>
      </c>
      <c r="J13" s="30" t="s">
        <v>36</v>
      </c>
      <c r="K13" s="41"/>
    </row>
    <row r="14" spans="1:70" s="1" customFormat="1" ht="14.45" customHeight="1" x14ac:dyDescent="0.3">
      <c r="B14" s="37"/>
      <c r="C14" s="38"/>
      <c r="D14" s="32" t="s">
        <v>24</v>
      </c>
      <c r="E14" s="38"/>
      <c r="F14" s="30" t="s">
        <v>25</v>
      </c>
      <c r="G14" s="38"/>
      <c r="H14" s="38"/>
      <c r="I14" s="120" t="s">
        <v>26</v>
      </c>
      <c r="J14" s="121" t="str">
        <f>'Rekapitulace stavby'!AN8</f>
        <v>6.4.2016</v>
      </c>
      <c r="K14" s="41"/>
    </row>
    <row r="15" spans="1:70" s="1" customFormat="1" ht="10.9" customHeight="1" x14ac:dyDescent="0.3">
      <c r="B15" s="37"/>
      <c r="C15" s="38"/>
      <c r="D15" s="38"/>
      <c r="E15" s="38"/>
      <c r="F15" s="38"/>
      <c r="G15" s="38"/>
      <c r="H15" s="38"/>
      <c r="I15" s="119"/>
      <c r="J15" s="38"/>
      <c r="K15" s="41"/>
    </row>
    <row r="16" spans="1:70" s="1" customFormat="1" ht="14.45" customHeight="1" x14ac:dyDescent="0.3">
      <c r="B16" s="37"/>
      <c r="C16" s="38"/>
      <c r="D16" s="32" t="s">
        <v>34</v>
      </c>
      <c r="E16" s="38"/>
      <c r="F16" s="38"/>
      <c r="G16" s="38"/>
      <c r="H16" s="38"/>
      <c r="I16" s="120" t="s">
        <v>35</v>
      </c>
      <c r="J16" s="30" t="s">
        <v>36</v>
      </c>
      <c r="K16" s="41"/>
    </row>
    <row r="17" spans="2:11" s="1" customFormat="1" ht="18" customHeight="1" x14ac:dyDescent="0.3">
      <c r="B17" s="37"/>
      <c r="C17" s="38"/>
      <c r="D17" s="38"/>
      <c r="E17" s="30" t="s">
        <v>37</v>
      </c>
      <c r="F17" s="38"/>
      <c r="G17" s="38"/>
      <c r="H17" s="38"/>
      <c r="I17" s="120" t="s">
        <v>38</v>
      </c>
      <c r="J17" s="30" t="s">
        <v>36</v>
      </c>
      <c r="K17" s="41"/>
    </row>
    <row r="18" spans="2:11" s="1" customFormat="1" ht="6.95" customHeight="1" x14ac:dyDescent="0.3">
      <c r="B18" s="37"/>
      <c r="C18" s="38"/>
      <c r="D18" s="38"/>
      <c r="E18" s="38"/>
      <c r="F18" s="38"/>
      <c r="G18" s="38"/>
      <c r="H18" s="38"/>
      <c r="I18" s="119"/>
      <c r="J18" s="38"/>
      <c r="K18" s="41"/>
    </row>
    <row r="19" spans="2:11" s="1" customFormat="1" ht="14.45" customHeight="1" x14ac:dyDescent="0.3">
      <c r="B19" s="37"/>
      <c r="C19" s="38"/>
      <c r="D19" s="32" t="s">
        <v>39</v>
      </c>
      <c r="E19" s="38"/>
      <c r="F19" s="38"/>
      <c r="G19" s="38"/>
      <c r="H19" s="38"/>
      <c r="I19" s="120" t="s">
        <v>35</v>
      </c>
      <c r="J19" s="30" t="str">
        <f>IF('Rekapitulace stavby'!AN13="Vyplň údaj","",IF('Rekapitulace stavby'!AN13="","",'Rekapitulace stavby'!AN13))</f>
        <v/>
      </c>
      <c r="K19" s="41"/>
    </row>
    <row r="20" spans="2:11" s="1" customFormat="1" ht="18" customHeight="1" x14ac:dyDescent="0.3">
      <c r="B20" s="37"/>
      <c r="C20" s="38"/>
      <c r="D20" s="38"/>
      <c r="E20" s="30" t="str">
        <f>IF('Rekapitulace stavby'!E14="Vyplň údaj","",IF('Rekapitulace stavby'!E14="","",'Rekapitulace stavby'!E14))</f>
        <v/>
      </c>
      <c r="F20" s="38"/>
      <c r="G20" s="38"/>
      <c r="H20" s="38"/>
      <c r="I20" s="120" t="s">
        <v>38</v>
      </c>
      <c r="J20" s="30" t="str">
        <f>IF('Rekapitulace stavby'!AN14="Vyplň údaj","",IF('Rekapitulace stavby'!AN14="","",'Rekapitulace stavby'!AN14))</f>
        <v/>
      </c>
      <c r="K20" s="41"/>
    </row>
    <row r="21" spans="2:11" s="1" customFormat="1" ht="6.95" customHeight="1" x14ac:dyDescent="0.3">
      <c r="B21" s="37"/>
      <c r="C21" s="38"/>
      <c r="D21" s="38"/>
      <c r="E21" s="38"/>
      <c r="F21" s="38"/>
      <c r="G21" s="38"/>
      <c r="H21" s="38"/>
      <c r="I21" s="119"/>
      <c r="J21" s="38"/>
      <c r="K21" s="41"/>
    </row>
    <row r="22" spans="2:11" s="1" customFormat="1" ht="14.45" customHeight="1" x14ac:dyDescent="0.3">
      <c r="B22" s="37"/>
      <c r="C22" s="38"/>
      <c r="D22" s="32" t="s">
        <v>41</v>
      </c>
      <c r="E22" s="38"/>
      <c r="F22" s="38"/>
      <c r="G22" s="38"/>
      <c r="H22" s="38"/>
      <c r="I22" s="120" t="s">
        <v>35</v>
      </c>
      <c r="J22" s="30" t="s">
        <v>36</v>
      </c>
      <c r="K22" s="41"/>
    </row>
    <row r="23" spans="2:11" s="1" customFormat="1" ht="18" customHeight="1" x14ac:dyDescent="0.3">
      <c r="B23" s="37"/>
      <c r="C23" s="38"/>
      <c r="D23" s="38"/>
      <c r="E23" s="30" t="s">
        <v>7092</v>
      </c>
      <c r="F23" s="38"/>
      <c r="G23" s="38"/>
      <c r="H23" s="38"/>
      <c r="I23" s="120" t="s">
        <v>38</v>
      </c>
      <c r="J23" s="30" t="s">
        <v>36</v>
      </c>
      <c r="K23" s="41"/>
    </row>
    <row r="24" spans="2:11" s="1" customFormat="1" ht="6.95" customHeight="1" x14ac:dyDescent="0.3">
      <c r="B24" s="37"/>
      <c r="C24" s="38"/>
      <c r="D24" s="38"/>
      <c r="E24" s="38"/>
      <c r="F24" s="38"/>
      <c r="G24" s="38"/>
      <c r="H24" s="38"/>
      <c r="I24" s="119"/>
      <c r="J24" s="38"/>
      <c r="K24" s="41"/>
    </row>
    <row r="25" spans="2:11" s="1" customFormat="1" ht="14.45" customHeight="1" x14ac:dyDescent="0.3">
      <c r="B25" s="37"/>
      <c r="C25" s="38"/>
      <c r="D25" s="32" t="s">
        <v>44</v>
      </c>
      <c r="E25" s="38"/>
      <c r="F25" s="38"/>
      <c r="G25" s="38"/>
      <c r="H25" s="38"/>
      <c r="I25" s="119"/>
      <c r="J25" s="38"/>
      <c r="K25" s="41"/>
    </row>
    <row r="26" spans="2:11" s="7" customFormat="1" ht="22.5" customHeight="1" x14ac:dyDescent="0.3">
      <c r="B26" s="122"/>
      <c r="C26" s="123"/>
      <c r="D26" s="123"/>
      <c r="E26" s="417" t="s">
        <v>36</v>
      </c>
      <c r="F26" s="431"/>
      <c r="G26" s="431"/>
      <c r="H26" s="431"/>
      <c r="I26" s="124"/>
      <c r="J26" s="123"/>
      <c r="K26" s="125"/>
    </row>
    <row r="27" spans="2:11" s="1" customFormat="1" ht="6.95" customHeight="1" x14ac:dyDescent="0.3">
      <c r="B27" s="37"/>
      <c r="C27" s="38"/>
      <c r="D27" s="38"/>
      <c r="E27" s="38"/>
      <c r="F27" s="38"/>
      <c r="G27" s="38"/>
      <c r="H27" s="38"/>
      <c r="I27" s="119"/>
      <c r="J27" s="38"/>
      <c r="K27" s="41"/>
    </row>
    <row r="28" spans="2:11" s="1" customFormat="1" ht="6.95" customHeight="1" x14ac:dyDescent="0.3">
      <c r="B28" s="37"/>
      <c r="C28" s="38"/>
      <c r="D28" s="81"/>
      <c r="E28" s="81"/>
      <c r="F28" s="81"/>
      <c r="G28" s="81"/>
      <c r="H28" s="81"/>
      <c r="I28" s="127"/>
      <c r="J28" s="81"/>
      <c r="K28" s="128"/>
    </row>
    <row r="29" spans="2:11" s="1" customFormat="1" ht="25.35" customHeight="1" x14ac:dyDescent="0.3">
      <c r="B29" s="37"/>
      <c r="C29" s="38"/>
      <c r="D29" s="129" t="s">
        <v>45</v>
      </c>
      <c r="E29" s="38"/>
      <c r="F29" s="38"/>
      <c r="G29" s="38"/>
      <c r="H29" s="38"/>
      <c r="I29" s="119"/>
      <c r="J29" s="130">
        <f>ROUND(J84,2)</f>
        <v>0</v>
      </c>
      <c r="K29" s="41"/>
    </row>
    <row r="30" spans="2:11" s="1" customFormat="1" ht="6.95" customHeight="1" x14ac:dyDescent="0.3">
      <c r="B30" s="37"/>
      <c r="C30" s="38"/>
      <c r="D30" s="81"/>
      <c r="E30" s="81"/>
      <c r="F30" s="81"/>
      <c r="G30" s="81"/>
      <c r="H30" s="81"/>
      <c r="I30" s="127"/>
      <c r="J30" s="81"/>
      <c r="K30" s="128"/>
    </row>
    <row r="31" spans="2:11" s="1" customFormat="1" ht="14.45" customHeight="1" x14ac:dyDescent="0.3">
      <c r="B31" s="37"/>
      <c r="C31" s="38"/>
      <c r="D31" s="38"/>
      <c r="E31" s="38"/>
      <c r="F31" s="42" t="s">
        <v>47</v>
      </c>
      <c r="G31" s="38"/>
      <c r="H31" s="38"/>
      <c r="I31" s="131" t="s">
        <v>46</v>
      </c>
      <c r="J31" s="42" t="s">
        <v>48</v>
      </c>
      <c r="K31" s="41"/>
    </row>
    <row r="32" spans="2:11" s="1" customFormat="1" ht="14.45" customHeight="1" x14ac:dyDescent="0.3">
      <c r="B32" s="37"/>
      <c r="C32" s="38"/>
      <c r="D32" s="45" t="s">
        <v>49</v>
      </c>
      <c r="E32" s="45" t="s">
        <v>50</v>
      </c>
      <c r="F32" s="132">
        <f>ROUND(SUM(BE84:BE174), 2)</f>
        <v>0</v>
      </c>
      <c r="G32" s="38"/>
      <c r="H32" s="38"/>
      <c r="I32" s="133">
        <v>0.21</v>
      </c>
      <c r="J32" s="132">
        <f>ROUND(ROUND((SUM(BE84:BE174)), 2)*I32, 2)</f>
        <v>0</v>
      </c>
      <c r="K32" s="41"/>
    </row>
    <row r="33" spans="2:11" s="1" customFormat="1" ht="14.45" customHeight="1" x14ac:dyDescent="0.3">
      <c r="B33" s="37"/>
      <c r="C33" s="38"/>
      <c r="D33" s="38"/>
      <c r="E33" s="45" t="s">
        <v>51</v>
      </c>
      <c r="F33" s="132">
        <f>ROUND(SUM(BF84:BF174), 2)</f>
        <v>0</v>
      </c>
      <c r="G33" s="38"/>
      <c r="H33" s="38"/>
      <c r="I33" s="133">
        <v>0.15</v>
      </c>
      <c r="J33" s="132">
        <f>ROUND(ROUND((SUM(BF84:BF174)), 2)*I33, 2)</f>
        <v>0</v>
      </c>
      <c r="K33" s="41"/>
    </row>
    <row r="34" spans="2:11" s="1" customFormat="1" ht="14.45" hidden="1" customHeight="1" x14ac:dyDescent="0.3">
      <c r="B34" s="37"/>
      <c r="C34" s="38"/>
      <c r="D34" s="38"/>
      <c r="E34" s="45" t="s">
        <v>52</v>
      </c>
      <c r="F34" s="132">
        <f>ROUND(SUM(BG84:BG174), 2)</f>
        <v>0</v>
      </c>
      <c r="G34" s="38"/>
      <c r="H34" s="38"/>
      <c r="I34" s="133">
        <v>0.21</v>
      </c>
      <c r="J34" s="132">
        <v>0</v>
      </c>
      <c r="K34" s="41"/>
    </row>
    <row r="35" spans="2:11" s="1" customFormat="1" ht="14.45" hidden="1" customHeight="1" x14ac:dyDescent="0.3">
      <c r="B35" s="37"/>
      <c r="C35" s="38"/>
      <c r="D35" s="38"/>
      <c r="E35" s="45" t="s">
        <v>53</v>
      </c>
      <c r="F35" s="132">
        <f>ROUND(SUM(BH84:BH174), 2)</f>
        <v>0</v>
      </c>
      <c r="G35" s="38"/>
      <c r="H35" s="38"/>
      <c r="I35" s="133">
        <v>0.15</v>
      </c>
      <c r="J35" s="132">
        <v>0</v>
      </c>
      <c r="K35" s="41"/>
    </row>
    <row r="36" spans="2:11" s="1" customFormat="1" ht="14.45" hidden="1" customHeight="1" x14ac:dyDescent="0.3">
      <c r="B36" s="37"/>
      <c r="C36" s="38"/>
      <c r="D36" s="38"/>
      <c r="E36" s="45" t="s">
        <v>54</v>
      </c>
      <c r="F36" s="132">
        <f>ROUND(SUM(BI84:BI174), 2)</f>
        <v>0</v>
      </c>
      <c r="G36" s="38"/>
      <c r="H36" s="38"/>
      <c r="I36" s="133">
        <v>0</v>
      </c>
      <c r="J36" s="132">
        <v>0</v>
      </c>
      <c r="K36" s="41"/>
    </row>
    <row r="37" spans="2:11" s="1" customFormat="1" ht="6.95" customHeight="1" x14ac:dyDescent="0.3">
      <c r="B37" s="37"/>
      <c r="C37" s="38"/>
      <c r="D37" s="38"/>
      <c r="E37" s="38"/>
      <c r="F37" s="38"/>
      <c r="G37" s="38"/>
      <c r="H37" s="38"/>
      <c r="I37" s="119"/>
      <c r="J37" s="38"/>
      <c r="K37" s="41"/>
    </row>
    <row r="38" spans="2:11" s="1" customFormat="1" ht="25.35" customHeight="1" x14ac:dyDescent="0.3">
      <c r="B38" s="37"/>
      <c r="C38" s="134"/>
      <c r="D38" s="135" t="s">
        <v>55</v>
      </c>
      <c r="E38" s="75"/>
      <c r="F38" s="75"/>
      <c r="G38" s="136" t="s">
        <v>56</v>
      </c>
      <c r="H38" s="137" t="s">
        <v>57</v>
      </c>
      <c r="I38" s="138"/>
      <c r="J38" s="139">
        <f>SUM(J29:J36)</f>
        <v>0</v>
      </c>
      <c r="K38" s="140"/>
    </row>
    <row r="39" spans="2:11" s="1" customFormat="1" ht="14.45" customHeight="1" x14ac:dyDescent="0.3">
      <c r="B39" s="52"/>
      <c r="C39" s="53"/>
      <c r="D39" s="53"/>
      <c r="E39" s="53"/>
      <c r="F39" s="53"/>
      <c r="G39" s="53"/>
      <c r="H39" s="53"/>
      <c r="I39" s="141"/>
      <c r="J39" s="53"/>
      <c r="K39" s="54"/>
    </row>
    <row r="43" spans="2:11" s="1" customFormat="1" ht="6.95" customHeight="1" x14ac:dyDescent="0.3">
      <c r="B43" s="142"/>
      <c r="C43" s="143"/>
      <c r="D43" s="143"/>
      <c r="E43" s="143"/>
      <c r="F43" s="143"/>
      <c r="G43" s="143"/>
      <c r="H43" s="143"/>
      <c r="I43" s="144"/>
      <c r="J43" s="143"/>
      <c r="K43" s="145"/>
    </row>
    <row r="44" spans="2:11" s="1" customFormat="1" ht="36.950000000000003" customHeight="1" x14ac:dyDescent="0.3">
      <c r="B44" s="37"/>
      <c r="C44" s="25" t="s">
        <v>305</v>
      </c>
      <c r="D44" s="38"/>
      <c r="E44" s="38"/>
      <c r="F44" s="38"/>
      <c r="G44" s="38"/>
      <c r="H44" s="38"/>
      <c r="I44" s="119"/>
      <c r="J44" s="38"/>
      <c r="K44" s="41"/>
    </row>
    <row r="45" spans="2:11" s="1" customFormat="1" ht="6.95" customHeight="1" x14ac:dyDescent="0.3">
      <c r="B45" s="37"/>
      <c r="C45" s="38"/>
      <c r="D45" s="38"/>
      <c r="E45" s="38"/>
      <c r="F45" s="38"/>
      <c r="G45" s="38"/>
      <c r="H45" s="38"/>
      <c r="I45" s="119"/>
      <c r="J45" s="38"/>
      <c r="K45" s="41"/>
    </row>
    <row r="46" spans="2:11" s="1" customFormat="1" ht="14.45" customHeight="1" x14ac:dyDescent="0.3">
      <c r="B46" s="37"/>
      <c r="C46" s="32" t="s">
        <v>16</v>
      </c>
      <c r="D46" s="38"/>
      <c r="E46" s="38"/>
      <c r="F46" s="38"/>
      <c r="G46" s="38"/>
      <c r="H46" s="38"/>
      <c r="I46" s="119"/>
      <c r="J46" s="38"/>
      <c r="K46" s="41"/>
    </row>
    <row r="47" spans="2:11" s="1" customFormat="1" ht="22.5" customHeight="1" x14ac:dyDescent="0.3">
      <c r="B47" s="37"/>
      <c r="C47" s="38"/>
      <c r="D47" s="38"/>
      <c r="E47" s="428" t="str">
        <f>E7</f>
        <v>ZLEPŠENÍ EKOLOGICKÉHO STAVU ŘEKY BEČVY V HRANICÍCH</v>
      </c>
      <c r="F47" s="405"/>
      <c r="G47" s="405"/>
      <c r="H47" s="405"/>
      <c r="I47" s="119"/>
      <c r="J47" s="38"/>
      <c r="K47" s="41"/>
    </row>
    <row r="48" spans="2:11" ht="15" x14ac:dyDescent="0.3">
      <c r="B48" s="23"/>
      <c r="C48" s="32" t="s">
        <v>226</v>
      </c>
      <c r="D48" s="24"/>
      <c r="E48" s="24"/>
      <c r="F48" s="24"/>
      <c r="G48" s="24"/>
      <c r="H48" s="24"/>
      <c r="I48" s="118"/>
      <c r="J48" s="24"/>
      <c r="K48" s="26"/>
    </row>
    <row r="49" spans="2:47" s="1" customFormat="1" ht="22.5" customHeight="1" x14ac:dyDescent="0.3">
      <c r="B49" s="37"/>
      <c r="C49" s="38"/>
      <c r="D49" s="38"/>
      <c r="E49" s="428" t="s">
        <v>7090</v>
      </c>
      <c r="F49" s="405"/>
      <c r="G49" s="405"/>
      <c r="H49" s="405"/>
      <c r="I49" s="119"/>
      <c r="J49" s="38"/>
      <c r="K49" s="41"/>
    </row>
    <row r="50" spans="2:47" s="1" customFormat="1" ht="14.45" customHeight="1" x14ac:dyDescent="0.3">
      <c r="B50" s="37"/>
      <c r="C50" s="32" t="s">
        <v>232</v>
      </c>
      <c r="D50" s="38"/>
      <c r="E50" s="38"/>
      <c r="F50" s="38"/>
      <c r="G50" s="38"/>
      <c r="H50" s="38"/>
      <c r="I50" s="119"/>
      <c r="J50" s="38"/>
      <c r="K50" s="41"/>
    </row>
    <row r="51" spans="2:47" s="1" customFormat="1" ht="23.25" customHeight="1" x14ac:dyDescent="0.3">
      <c r="B51" s="37"/>
      <c r="C51" s="38"/>
      <c r="D51" s="38"/>
      <c r="E51" s="430" t="str">
        <f>E11</f>
        <v>00 - OSTATNÍ</v>
      </c>
      <c r="F51" s="405"/>
      <c r="G51" s="405"/>
      <c r="H51" s="405"/>
      <c r="I51" s="119"/>
      <c r="J51" s="38"/>
      <c r="K51" s="41"/>
    </row>
    <row r="52" spans="2:47" s="1" customFormat="1" ht="6.95" customHeight="1" x14ac:dyDescent="0.3">
      <c r="B52" s="37"/>
      <c r="C52" s="38"/>
      <c r="D52" s="38"/>
      <c r="E52" s="38"/>
      <c r="F52" s="38"/>
      <c r="G52" s="38"/>
      <c r="H52" s="38"/>
      <c r="I52" s="119"/>
      <c r="J52" s="38"/>
      <c r="K52" s="41"/>
    </row>
    <row r="53" spans="2:47" s="1" customFormat="1" ht="18" customHeight="1" x14ac:dyDescent="0.3">
      <c r="B53" s="37"/>
      <c r="C53" s="32" t="s">
        <v>24</v>
      </c>
      <c r="D53" s="38"/>
      <c r="E53" s="38"/>
      <c r="F53" s="30" t="str">
        <f>F14</f>
        <v>HRANICE - DRAHOTUŠE</v>
      </c>
      <c r="G53" s="38"/>
      <c r="H53" s="38"/>
      <c r="I53" s="120" t="s">
        <v>26</v>
      </c>
      <c r="J53" s="121" t="str">
        <f>IF(J14="","",J14)</f>
        <v>6.4.2016</v>
      </c>
      <c r="K53" s="41"/>
    </row>
    <row r="54" spans="2:47" s="1" customFormat="1" ht="6.95" customHeight="1" x14ac:dyDescent="0.3">
      <c r="B54" s="37"/>
      <c r="C54" s="38"/>
      <c r="D54" s="38"/>
      <c r="E54" s="38"/>
      <c r="F54" s="38"/>
      <c r="G54" s="38"/>
      <c r="H54" s="38"/>
      <c r="I54" s="119"/>
      <c r="J54" s="38"/>
      <c r="K54" s="41"/>
    </row>
    <row r="55" spans="2:47" s="1" customFormat="1" ht="15" x14ac:dyDescent="0.3">
      <c r="B55" s="37"/>
      <c r="C55" s="32" t="s">
        <v>34</v>
      </c>
      <c r="D55" s="38"/>
      <c r="E55" s="38"/>
      <c r="F55" s="30" t="str">
        <f>E17</f>
        <v>VODOVODY A KANALIZACE PŘEROV a.s.</v>
      </c>
      <c r="G55" s="38"/>
      <c r="H55" s="38"/>
      <c r="I55" s="120" t="s">
        <v>41</v>
      </c>
      <c r="J55" s="30" t="str">
        <f>E23</f>
        <v>PROJEKTY VODAM s.r.o.   HRANICE</v>
      </c>
      <c r="K55" s="41"/>
    </row>
    <row r="56" spans="2:47" s="1" customFormat="1" ht="14.45" customHeight="1" x14ac:dyDescent="0.3">
      <c r="B56" s="37"/>
      <c r="C56" s="32" t="s">
        <v>39</v>
      </c>
      <c r="D56" s="38"/>
      <c r="E56" s="38"/>
      <c r="F56" s="30" t="str">
        <f>IF(E20="","",E20)</f>
        <v/>
      </c>
      <c r="G56" s="38"/>
      <c r="H56" s="38"/>
      <c r="I56" s="119"/>
      <c r="J56" s="38"/>
      <c r="K56" s="41"/>
    </row>
    <row r="57" spans="2:47" s="1" customFormat="1" ht="10.35" customHeight="1" x14ac:dyDescent="0.3">
      <c r="B57" s="37"/>
      <c r="C57" s="38"/>
      <c r="D57" s="38"/>
      <c r="E57" s="38"/>
      <c r="F57" s="38"/>
      <c r="G57" s="38"/>
      <c r="H57" s="38"/>
      <c r="I57" s="119"/>
      <c r="J57" s="38"/>
      <c r="K57" s="41"/>
    </row>
    <row r="58" spans="2:47" s="1" customFormat="1" ht="29.25" customHeight="1" x14ac:dyDescent="0.3">
      <c r="B58" s="37"/>
      <c r="C58" s="146" t="s">
        <v>332</v>
      </c>
      <c r="D58" s="134"/>
      <c r="E58" s="134"/>
      <c r="F58" s="134"/>
      <c r="G58" s="134"/>
      <c r="H58" s="134"/>
      <c r="I58" s="147"/>
      <c r="J58" s="148" t="s">
        <v>333</v>
      </c>
      <c r="K58" s="149"/>
    </row>
    <row r="59" spans="2:47" s="1" customFormat="1" ht="10.35" customHeight="1" x14ac:dyDescent="0.3">
      <c r="B59" s="37"/>
      <c r="C59" s="38"/>
      <c r="D59" s="38"/>
      <c r="E59" s="38"/>
      <c r="F59" s="38"/>
      <c r="G59" s="38"/>
      <c r="H59" s="38"/>
      <c r="I59" s="119"/>
      <c r="J59" s="38"/>
      <c r="K59" s="41"/>
    </row>
    <row r="60" spans="2:47" s="1" customFormat="1" ht="29.25" customHeight="1" x14ac:dyDescent="0.3">
      <c r="B60" s="37"/>
      <c r="C60" s="150" t="s">
        <v>338</v>
      </c>
      <c r="D60" s="38"/>
      <c r="E60" s="38"/>
      <c r="F60" s="38"/>
      <c r="G60" s="38"/>
      <c r="H60" s="38"/>
      <c r="I60" s="119"/>
      <c r="J60" s="130">
        <f>J84</f>
        <v>0</v>
      </c>
      <c r="K60" s="41"/>
      <c r="AU60" s="19" t="s">
        <v>339</v>
      </c>
    </row>
    <row r="61" spans="2:47" s="8" customFormat="1" ht="24.95" customHeight="1" x14ac:dyDescent="0.3">
      <c r="B61" s="151"/>
      <c r="C61" s="152"/>
      <c r="D61" s="153" t="s">
        <v>7093</v>
      </c>
      <c r="E61" s="154"/>
      <c r="F61" s="154"/>
      <c r="G61" s="154"/>
      <c r="H61" s="154"/>
      <c r="I61" s="155"/>
      <c r="J61" s="156">
        <f>J85</f>
        <v>0</v>
      </c>
      <c r="K61" s="157"/>
    </row>
    <row r="62" spans="2:47" s="8" customFormat="1" ht="24.95" customHeight="1" x14ac:dyDescent="0.3">
      <c r="B62" s="151"/>
      <c r="C62" s="152"/>
      <c r="D62" s="153" t="s">
        <v>7094</v>
      </c>
      <c r="E62" s="154"/>
      <c r="F62" s="154"/>
      <c r="G62" s="154"/>
      <c r="H62" s="154"/>
      <c r="I62" s="155"/>
      <c r="J62" s="156">
        <f>J132</f>
        <v>0</v>
      </c>
      <c r="K62" s="157"/>
    </row>
    <row r="63" spans="2:47" s="1" customFormat="1" ht="21.75" customHeight="1" x14ac:dyDescent="0.3">
      <c r="B63" s="37"/>
      <c r="C63" s="38"/>
      <c r="D63" s="38"/>
      <c r="E63" s="38"/>
      <c r="F63" s="38"/>
      <c r="G63" s="38"/>
      <c r="H63" s="38"/>
      <c r="I63" s="119"/>
      <c r="J63" s="38"/>
      <c r="K63" s="41"/>
    </row>
    <row r="64" spans="2:47" s="1" customFormat="1" ht="6.95" customHeight="1" x14ac:dyDescent="0.3">
      <c r="B64" s="52"/>
      <c r="C64" s="53"/>
      <c r="D64" s="53"/>
      <c r="E64" s="53"/>
      <c r="F64" s="53"/>
      <c r="G64" s="53"/>
      <c r="H64" s="53"/>
      <c r="I64" s="141"/>
      <c r="J64" s="53"/>
      <c r="K64" s="54"/>
    </row>
    <row r="68" spans="2:12" s="1" customFormat="1" ht="6.95" customHeight="1" x14ac:dyDescent="0.3">
      <c r="B68" s="55"/>
      <c r="C68" s="56"/>
      <c r="D68" s="56"/>
      <c r="E68" s="56"/>
      <c r="F68" s="56"/>
      <c r="G68" s="56"/>
      <c r="H68" s="56"/>
      <c r="I68" s="144"/>
      <c r="J68" s="56"/>
      <c r="K68" s="56"/>
      <c r="L68" s="57"/>
    </row>
    <row r="69" spans="2:12" s="1" customFormat="1" ht="36.950000000000003" customHeight="1" x14ac:dyDescent="0.3">
      <c r="B69" s="37"/>
      <c r="C69" s="58" t="s">
        <v>390</v>
      </c>
      <c r="D69" s="59"/>
      <c r="E69" s="59"/>
      <c r="F69" s="59"/>
      <c r="G69" s="59"/>
      <c r="H69" s="59"/>
      <c r="I69" s="167"/>
      <c r="J69" s="59"/>
      <c r="K69" s="59"/>
      <c r="L69" s="57"/>
    </row>
    <row r="70" spans="2:12" s="1" customFormat="1" ht="6.95" customHeight="1" x14ac:dyDescent="0.3">
      <c r="B70" s="37"/>
      <c r="C70" s="59"/>
      <c r="D70" s="59"/>
      <c r="E70" s="59"/>
      <c r="F70" s="59"/>
      <c r="G70" s="59"/>
      <c r="H70" s="59"/>
      <c r="I70" s="167"/>
      <c r="J70" s="59"/>
      <c r="K70" s="59"/>
      <c r="L70" s="57"/>
    </row>
    <row r="71" spans="2:12" s="1" customFormat="1" ht="14.45" customHeight="1" x14ac:dyDescent="0.3">
      <c r="B71" s="37"/>
      <c r="C71" s="61" t="s">
        <v>16</v>
      </c>
      <c r="D71" s="59"/>
      <c r="E71" s="59"/>
      <c r="F71" s="59"/>
      <c r="G71" s="59"/>
      <c r="H71" s="59"/>
      <c r="I71" s="167"/>
      <c r="J71" s="59"/>
      <c r="K71" s="59"/>
      <c r="L71" s="57"/>
    </row>
    <row r="72" spans="2:12" s="1" customFormat="1" ht="22.5" customHeight="1" x14ac:dyDescent="0.3">
      <c r="B72" s="37"/>
      <c r="C72" s="59"/>
      <c r="D72" s="59"/>
      <c r="E72" s="425" t="str">
        <f>E7</f>
        <v>ZLEPŠENÍ EKOLOGICKÉHO STAVU ŘEKY BEČVY V HRANICÍCH</v>
      </c>
      <c r="F72" s="398"/>
      <c r="G72" s="398"/>
      <c r="H72" s="398"/>
      <c r="I72" s="167"/>
      <c r="J72" s="59"/>
      <c r="K72" s="59"/>
      <c r="L72" s="57"/>
    </row>
    <row r="73" spans="2:12" ht="15" x14ac:dyDescent="0.3">
      <c r="B73" s="23"/>
      <c r="C73" s="61" t="s">
        <v>226</v>
      </c>
      <c r="D73" s="168"/>
      <c r="E73" s="168"/>
      <c r="F73" s="168"/>
      <c r="G73" s="168"/>
      <c r="H73" s="168"/>
      <c r="J73" s="168"/>
      <c r="K73" s="168"/>
      <c r="L73" s="169"/>
    </row>
    <row r="74" spans="2:12" s="1" customFormat="1" ht="22.5" customHeight="1" x14ac:dyDescent="0.3">
      <c r="B74" s="37"/>
      <c r="C74" s="59"/>
      <c r="D74" s="59"/>
      <c r="E74" s="425" t="s">
        <v>7090</v>
      </c>
      <c r="F74" s="398"/>
      <c r="G74" s="398"/>
      <c r="H74" s="398"/>
      <c r="I74" s="167"/>
      <c r="J74" s="59"/>
      <c r="K74" s="59"/>
      <c r="L74" s="57"/>
    </row>
    <row r="75" spans="2:12" s="1" customFormat="1" ht="14.45" customHeight="1" x14ac:dyDescent="0.3">
      <c r="B75" s="37"/>
      <c r="C75" s="61" t="s">
        <v>232</v>
      </c>
      <c r="D75" s="59"/>
      <c r="E75" s="59"/>
      <c r="F75" s="59"/>
      <c r="G75" s="59"/>
      <c r="H75" s="59"/>
      <c r="I75" s="167"/>
      <c r="J75" s="59"/>
      <c r="K75" s="59"/>
      <c r="L75" s="57"/>
    </row>
    <row r="76" spans="2:12" s="1" customFormat="1" ht="23.25" customHeight="1" x14ac:dyDescent="0.3">
      <c r="B76" s="37"/>
      <c r="C76" s="59"/>
      <c r="D76" s="59"/>
      <c r="E76" s="395" t="str">
        <f>E11</f>
        <v>00 - OSTATNÍ</v>
      </c>
      <c r="F76" s="398"/>
      <c r="G76" s="398"/>
      <c r="H76" s="398"/>
      <c r="I76" s="167"/>
      <c r="J76" s="59"/>
      <c r="K76" s="59"/>
      <c r="L76" s="57"/>
    </row>
    <row r="77" spans="2:12" s="1" customFormat="1" ht="6.95" customHeight="1" x14ac:dyDescent="0.3">
      <c r="B77" s="37"/>
      <c r="C77" s="59"/>
      <c r="D77" s="59"/>
      <c r="E77" s="59"/>
      <c r="F77" s="59"/>
      <c r="G77" s="59"/>
      <c r="H77" s="59"/>
      <c r="I77" s="167"/>
      <c r="J77" s="59"/>
      <c r="K77" s="59"/>
      <c r="L77" s="57"/>
    </row>
    <row r="78" spans="2:12" s="1" customFormat="1" ht="18" customHeight="1" x14ac:dyDescent="0.3">
      <c r="B78" s="37"/>
      <c r="C78" s="61" t="s">
        <v>24</v>
      </c>
      <c r="D78" s="59"/>
      <c r="E78" s="59"/>
      <c r="F78" s="170" t="str">
        <f>F14</f>
        <v>HRANICE - DRAHOTUŠE</v>
      </c>
      <c r="G78" s="59"/>
      <c r="H78" s="59"/>
      <c r="I78" s="171" t="s">
        <v>26</v>
      </c>
      <c r="J78" s="69" t="str">
        <f>IF(J14="","",J14)</f>
        <v>6.4.2016</v>
      </c>
      <c r="K78" s="59"/>
      <c r="L78" s="57"/>
    </row>
    <row r="79" spans="2:12" s="1" customFormat="1" ht="6.95" customHeight="1" x14ac:dyDescent="0.3">
      <c r="B79" s="37"/>
      <c r="C79" s="59"/>
      <c r="D79" s="59"/>
      <c r="E79" s="59"/>
      <c r="F79" s="59"/>
      <c r="G79" s="59"/>
      <c r="H79" s="59"/>
      <c r="I79" s="167"/>
      <c r="J79" s="59"/>
      <c r="K79" s="59"/>
      <c r="L79" s="57"/>
    </row>
    <row r="80" spans="2:12" s="1" customFormat="1" ht="15" x14ac:dyDescent="0.3">
      <c r="B80" s="37"/>
      <c r="C80" s="61" t="s">
        <v>34</v>
      </c>
      <c r="D80" s="59"/>
      <c r="E80" s="59"/>
      <c r="F80" s="170" t="str">
        <f>E17</f>
        <v>VODOVODY A KANALIZACE PŘEROV a.s.</v>
      </c>
      <c r="G80" s="59"/>
      <c r="H80" s="59"/>
      <c r="I80" s="171" t="s">
        <v>41</v>
      </c>
      <c r="J80" s="170" t="str">
        <f>E23</f>
        <v>PROJEKTY VODAM s.r.o.   HRANICE</v>
      </c>
      <c r="K80" s="59"/>
      <c r="L80" s="57"/>
    </row>
    <row r="81" spans="2:65" s="1" customFormat="1" ht="14.45" customHeight="1" x14ac:dyDescent="0.3">
      <c r="B81" s="37"/>
      <c r="C81" s="61" t="s">
        <v>39</v>
      </c>
      <c r="D81" s="59"/>
      <c r="E81" s="59"/>
      <c r="F81" s="170" t="str">
        <f>IF(E20="","",E20)</f>
        <v/>
      </c>
      <c r="G81" s="59"/>
      <c r="H81" s="59"/>
      <c r="I81" s="167"/>
      <c r="J81" s="59"/>
      <c r="K81" s="59"/>
      <c r="L81" s="57"/>
    </row>
    <row r="82" spans="2:65" s="1" customFormat="1" ht="10.35" customHeight="1" x14ac:dyDescent="0.3">
      <c r="B82" s="37"/>
      <c r="C82" s="59"/>
      <c r="D82" s="59"/>
      <c r="E82" s="59"/>
      <c r="F82" s="59"/>
      <c r="G82" s="59"/>
      <c r="H82" s="59"/>
      <c r="I82" s="167"/>
      <c r="J82" s="59"/>
      <c r="K82" s="59"/>
      <c r="L82" s="57"/>
    </row>
    <row r="83" spans="2:65" s="10" customFormat="1" ht="29.25" customHeight="1" x14ac:dyDescent="0.3">
      <c r="B83" s="172"/>
      <c r="C83" s="173" t="s">
        <v>391</v>
      </c>
      <c r="D83" s="174" t="s">
        <v>64</v>
      </c>
      <c r="E83" s="174" t="s">
        <v>60</v>
      </c>
      <c r="F83" s="174" t="s">
        <v>392</v>
      </c>
      <c r="G83" s="174" t="s">
        <v>393</v>
      </c>
      <c r="H83" s="174" t="s">
        <v>394</v>
      </c>
      <c r="I83" s="175" t="s">
        <v>395</v>
      </c>
      <c r="J83" s="174" t="s">
        <v>333</v>
      </c>
      <c r="K83" s="176" t="s">
        <v>396</v>
      </c>
      <c r="L83" s="177"/>
      <c r="M83" s="77" t="s">
        <v>397</v>
      </c>
      <c r="N83" s="78" t="s">
        <v>49</v>
      </c>
      <c r="O83" s="78" t="s">
        <v>398</v>
      </c>
      <c r="P83" s="78" t="s">
        <v>399</v>
      </c>
      <c r="Q83" s="78" t="s">
        <v>400</v>
      </c>
      <c r="R83" s="78" t="s">
        <v>401</v>
      </c>
      <c r="S83" s="78" t="s">
        <v>402</v>
      </c>
      <c r="T83" s="79" t="s">
        <v>403</v>
      </c>
    </row>
    <row r="84" spans="2:65" s="1" customFormat="1" ht="29.25" customHeight="1" x14ac:dyDescent="0.35">
      <c r="B84" s="37"/>
      <c r="C84" s="83" t="s">
        <v>338</v>
      </c>
      <c r="D84" s="59"/>
      <c r="E84" s="59"/>
      <c r="F84" s="59"/>
      <c r="G84" s="59"/>
      <c r="H84" s="59"/>
      <c r="I84" s="167"/>
      <c r="J84" s="178">
        <f>BK84</f>
        <v>0</v>
      </c>
      <c r="K84" s="59"/>
      <c r="L84" s="57"/>
      <c r="M84" s="80"/>
      <c r="N84" s="81"/>
      <c r="O84" s="81"/>
      <c r="P84" s="179">
        <f>P85+P132</f>
        <v>0</v>
      </c>
      <c r="Q84" s="81"/>
      <c r="R84" s="179">
        <f>R85+R132</f>
        <v>0</v>
      </c>
      <c r="S84" s="81"/>
      <c r="T84" s="180">
        <f>T85+T132</f>
        <v>0</v>
      </c>
      <c r="AT84" s="19" t="s">
        <v>78</v>
      </c>
      <c r="AU84" s="19" t="s">
        <v>339</v>
      </c>
      <c r="BK84" s="181">
        <f>BK85+BK132</f>
        <v>0</v>
      </c>
    </row>
    <row r="85" spans="2:65" s="11" customFormat="1" ht="37.35" customHeight="1" x14ac:dyDescent="0.35">
      <c r="B85" s="182"/>
      <c r="C85" s="183"/>
      <c r="D85" s="198" t="s">
        <v>78</v>
      </c>
      <c r="E85" s="289" t="s">
        <v>7095</v>
      </c>
      <c r="F85" s="289" t="s">
        <v>7096</v>
      </c>
      <c r="G85" s="183"/>
      <c r="H85" s="183"/>
      <c r="I85" s="186"/>
      <c r="J85" s="290">
        <f>BK85</f>
        <v>0</v>
      </c>
      <c r="K85" s="183"/>
      <c r="L85" s="188"/>
      <c r="M85" s="189"/>
      <c r="N85" s="190"/>
      <c r="O85" s="190"/>
      <c r="P85" s="191">
        <f>SUM(P86:P131)</f>
        <v>0</v>
      </c>
      <c r="Q85" s="190"/>
      <c r="R85" s="191">
        <f>SUM(R86:R131)</f>
        <v>0</v>
      </c>
      <c r="S85" s="190"/>
      <c r="T85" s="192">
        <f>SUM(T86:T131)</f>
        <v>0</v>
      </c>
      <c r="AR85" s="193" t="s">
        <v>415</v>
      </c>
      <c r="AT85" s="194" t="s">
        <v>78</v>
      </c>
      <c r="AU85" s="194" t="s">
        <v>79</v>
      </c>
      <c r="AY85" s="193" t="s">
        <v>406</v>
      </c>
      <c r="BK85" s="195">
        <f>SUM(BK86:BK131)</f>
        <v>0</v>
      </c>
    </row>
    <row r="86" spans="2:65" s="1" customFormat="1" ht="22.5" customHeight="1" x14ac:dyDescent="0.3">
      <c r="B86" s="37"/>
      <c r="C86" s="201" t="s">
        <v>23</v>
      </c>
      <c r="D86" s="201" t="s">
        <v>410</v>
      </c>
      <c r="E86" s="202" t="s">
        <v>7097</v>
      </c>
      <c r="F86" s="203" t="s">
        <v>7098</v>
      </c>
      <c r="G86" s="204" t="s">
        <v>7099</v>
      </c>
      <c r="H86" s="205">
        <v>1</v>
      </c>
      <c r="I86" s="206"/>
      <c r="J86" s="207">
        <f>ROUND(I86*H86,2)</f>
        <v>0</v>
      </c>
      <c r="K86" s="203" t="s">
        <v>7100</v>
      </c>
      <c r="L86" s="57"/>
      <c r="M86" s="208" t="s">
        <v>36</v>
      </c>
      <c r="N86" s="209" t="s">
        <v>50</v>
      </c>
      <c r="O86" s="38"/>
      <c r="P86" s="210">
        <f>O86*H86</f>
        <v>0</v>
      </c>
      <c r="Q86" s="210">
        <v>0</v>
      </c>
      <c r="R86" s="210">
        <f>Q86*H86</f>
        <v>0</v>
      </c>
      <c r="S86" s="210">
        <v>0</v>
      </c>
      <c r="T86" s="211">
        <f>S86*H86</f>
        <v>0</v>
      </c>
      <c r="AR86" s="19" t="s">
        <v>7101</v>
      </c>
      <c r="AT86" s="19" t="s">
        <v>410</v>
      </c>
      <c r="AU86" s="19" t="s">
        <v>23</v>
      </c>
      <c r="AY86" s="19" t="s">
        <v>406</v>
      </c>
      <c r="BE86" s="212">
        <f>IF(N86="základní",J86,0)</f>
        <v>0</v>
      </c>
      <c r="BF86" s="212">
        <f>IF(N86="snížená",J86,0)</f>
        <v>0</v>
      </c>
      <c r="BG86" s="212">
        <f>IF(N86="zákl. přenesená",J86,0)</f>
        <v>0</v>
      </c>
      <c r="BH86" s="212">
        <f>IF(N86="sníž. přenesená",J86,0)</f>
        <v>0</v>
      </c>
      <c r="BI86" s="212">
        <f>IF(N86="nulová",J86,0)</f>
        <v>0</v>
      </c>
      <c r="BJ86" s="19" t="s">
        <v>23</v>
      </c>
      <c r="BK86" s="212">
        <f>ROUND(I86*H86,2)</f>
        <v>0</v>
      </c>
      <c r="BL86" s="19" t="s">
        <v>7101</v>
      </c>
      <c r="BM86" s="19" t="s">
        <v>87</v>
      </c>
    </row>
    <row r="87" spans="2:65" s="1" customFormat="1" ht="22.5" customHeight="1" x14ac:dyDescent="0.3">
      <c r="B87" s="37"/>
      <c r="C87" s="201" t="s">
        <v>87</v>
      </c>
      <c r="D87" s="201" t="s">
        <v>410</v>
      </c>
      <c r="E87" s="202" t="s">
        <v>7102</v>
      </c>
      <c r="F87" s="203" t="s">
        <v>7103</v>
      </c>
      <c r="G87" s="204" t="s">
        <v>7099</v>
      </c>
      <c r="H87" s="205">
        <v>1</v>
      </c>
      <c r="I87" s="206"/>
      <c r="J87" s="207">
        <f>ROUND(I87*H87,2)</f>
        <v>0</v>
      </c>
      <c r="K87" s="203" t="s">
        <v>7100</v>
      </c>
      <c r="L87" s="57"/>
      <c r="M87" s="208" t="s">
        <v>36</v>
      </c>
      <c r="N87" s="209" t="s">
        <v>50</v>
      </c>
      <c r="O87" s="38"/>
      <c r="P87" s="210">
        <f>O87*H87</f>
        <v>0</v>
      </c>
      <c r="Q87" s="210">
        <v>0</v>
      </c>
      <c r="R87" s="210">
        <f>Q87*H87</f>
        <v>0</v>
      </c>
      <c r="S87" s="210">
        <v>0</v>
      </c>
      <c r="T87" s="211">
        <f>S87*H87</f>
        <v>0</v>
      </c>
      <c r="AR87" s="19" t="s">
        <v>7101</v>
      </c>
      <c r="AT87" s="19" t="s">
        <v>410</v>
      </c>
      <c r="AU87" s="19" t="s">
        <v>23</v>
      </c>
      <c r="AY87" s="19" t="s">
        <v>406</v>
      </c>
      <c r="BE87" s="212">
        <f>IF(N87="základní",J87,0)</f>
        <v>0</v>
      </c>
      <c r="BF87" s="212">
        <f>IF(N87="snížená",J87,0)</f>
        <v>0</v>
      </c>
      <c r="BG87" s="212">
        <f>IF(N87="zákl. přenesená",J87,0)</f>
        <v>0</v>
      </c>
      <c r="BH87" s="212">
        <f>IF(N87="sníž. přenesená",J87,0)</f>
        <v>0</v>
      </c>
      <c r="BI87" s="212">
        <f>IF(N87="nulová",J87,0)</f>
        <v>0</v>
      </c>
      <c r="BJ87" s="19" t="s">
        <v>23</v>
      </c>
      <c r="BK87" s="212">
        <f>ROUND(I87*H87,2)</f>
        <v>0</v>
      </c>
      <c r="BL87" s="19" t="s">
        <v>7101</v>
      </c>
      <c r="BM87" s="19" t="s">
        <v>415</v>
      </c>
    </row>
    <row r="88" spans="2:65" s="12" customFormat="1" x14ac:dyDescent="0.3">
      <c r="B88" s="213"/>
      <c r="C88" s="214"/>
      <c r="D88" s="215" t="s">
        <v>417</v>
      </c>
      <c r="E88" s="216" t="s">
        <v>36</v>
      </c>
      <c r="F88" s="217" t="s">
        <v>7104</v>
      </c>
      <c r="G88" s="214"/>
      <c r="H88" s="218" t="s">
        <v>36</v>
      </c>
      <c r="I88" s="219"/>
      <c r="J88" s="214"/>
      <c r="K88" s="214"/>
      <c r="L88" s="220"/>
      <c r="M88" s="221"/>
      <c r="N88" s="222"/>
      <c r="O88" s="222"/>
      <c r="P88" s="222"/>
      <c r="Q88" s="222"/>
      <c r="R88" s="222"/>
      <c r="S88" s="222"/>
      <c r="T88" s="223"/>
      <c r="AT88" s="224" t="s">
        <v>417</v>
      </c>
      <c r="AU88" s="224" t="s">
        <v>23</v>
      </c>
      <c r="AV88" s="12" t="s">
        <v>23</v>
      </c>
      <c r="AW88" s="12" t="s">
        <v>43</v>
      </c>
      <c r="AX88" s="12" t="s">
        <v>79</v>
      </c>
      <c r="AY88" s="224" t="s">
        <v>406</v>
      </c>
    </row>
    <row r="89" spans="2:65" s="13" customFormat="1" x14ac:dyDescent="0.3">
      <c r="B89" s="225"/>
      <c r="C89" s="226"/>
      <c r="D89" s="215" t="s">
        <v>417</v>
      </c>
      <c r="E89" s="227" t="s">
        <v>36</v>
      </c>
      <c r="F89" s="228" t="s">
        <v>23</v>
      </c>
      <c r="G89" s="226"/>
      <c r="H89" s="229">
        <v>1</v>
      </c>
      <c r="I89" s="230"/>
      <c r="J89" s="226"/>
      <c r="K89" s="226"/>
      <c r="L89" s="231"/>
      <c r="M89" s="232"/>
      <c r="N89" s="233"/>
      <c r="O89" s="233"/>
      <c r="P89" s="233"/>
      <c r="Q89" s="233"/>
      <c r="R89" s="233"/>
      <c r="S89" s="233"/>
      <c r="T89" s="234"/>
      <c r="AT89" s="235" t="s">
        <v>417</v>
      </c>
      <c r="AU89" s="235" t="s">
        <v>23</v>
      </c>
      <c r="AV89" s="13" t="s">
        <v>87</v>
      </c>
      <c r="AW89" s="13" t="s">
        <v>43</v>
      </c>
      <c r="AX89" s="13" t="s">
        <v>79</v>
      </c>
      <c r="AY89" s="235" t="s">
        <v>406</v>
      </c>
    </row>
    <row r="90" spans="2:65" s="14" customFormat="1" x14ac:dyDescent="0.3">
      <c r="B90" s="236"/>
      <c r="C90" s="237"/>
      <c r="D90" s="247" t="s">
        <v>417</v>
      </c>
      <c r="E90" s="248" t="s">
        <v>36</v>
      </c>
      <c r="F90" s="249" t="s">
        <v>421</v>
      </c>
      <c r="G90" s="237"/>
      <c r="H90" s="250">
        <v>1</v>
      </c>
      <c r="I90" s="241"/>
      <c r="J90" s="237"/>
      <c r="K90" s="237"/>
      <c r="L90" s="242"/>
      <c r="M90" s="243"/>
      <c r="N90" s="244"/>
      <c r="O90" s="244"/>
      <c r="P90" s="244"/>
      <c r="Q90" s="244"/>
      <c r="R90" s="244"/>
      <c r="S90" s="244"/>
      <c r="T90" s="245"/>
      <c r="AT90" s="246" t="s">
        <v>417</v>
      </c>
      <c r="AU90" s="246" t="s">
        <v>23</v>
      </c>
      <c r="AV90" s="14" t="s">
        <v>415</v>
      </c>
      <c r="AW90" s="14" t="s">
        <v>43</v>
      </c>
      <c r="AX90" s="14" t="s">
        <v>23</v>
      </c>
      <c r="AY90" s="246" t="s">
        <v>406</v>
      </c>
    </row>
    <row r="91" spans="2:65" s="1" customFormat="1" ht="22.5" customHeight="1" x14ac:dyDescent="0.3">
      <c r="B91" s="37"/>
      <c r="C91" s="201" t="s">
        <v>94</v>
      </c>
      <c r="D91" s="201" t="s">
        <v>410</v>
      </c>
      <c r="E91" s="202" t="s">
        <v>7105</v>
      </c>
      <c r="F91" s="203" t="s">
        <v>7106</v>
      </c>
      <c r="G91" s="204" t="s">
        <v>7099</v>
      </c>
      <c r="H91" s="205">
        <v>1</v>
      </c>
      <c r="I91" s="206"/>
      <c r="J91" s="207">
        <f>ROUND(I91*H91,2)</f>
        <v>0</v>
      </c>
      <c r="K91" s="203" t="s">
        <v>7100</v>
      </c>
      <c r="L91" s="57"/>
      <c r="M91" s="208" t="s">
        <v>36</v>
      </c>
      <c r="N91" s="209" t="s">
        <v>50</v>
      </c>
      <c r="O91" s="38"/>
      <c r="P91" s="210">
        <f>O91*H91</f>
        <v>0</v>
      </c>
      <c r="Q91" s="210">
        <v>0</v>
      </c>
      <c r="R91" s="210">
        <f>Q91*H91</f>
        <v>0</v>
      </c>
      <c r="S91" s="210">
        <v>0</v>
      </c>
      <c r="T91" s="211">
        <f>S91*H91</f>
        <v>0</v>
      </c>
      <c r="AR91" s="19" t="s">
        <v>7101</v>
      </c>
      <c r="AT91" s="19" t="s">
        <v>410</v>
      </c>
      <c r="AU91" s="19" t="s">
        <v>23</v>
      </c>
      <c r="AY91" s="19" t="s">
        <v>406</v>
      </c>
      <c r="BE91" s="212">
        <f>IF(N91="základní",J91,0)</f>
        <v>0</v>
      </c>
      <c r="BF91" s="212">
        <f>IF(N91="snížená",J91,0)</f>
        <v>0</v>
      </c>
      <c r="BG91" s="212">
        <f>IF(N91="zákl. přenesená",J91,0)</f>
        <v>0</v>
      </c>
      <c r="BH91" s="212">
        <f>IF(N91="sníž. přenesená",J91,0)</f>
        <v>0</v>
      </c>
      <c r="BI91" s="212">
        <f>IF(N91="nulová",J91,0)</f>
        <v>0</v>
      </c>
      <c r="BJ91" s="19" t="s">
        <v>23</v>
      </c>
      <c r="BK91" s="212">
        <f>ROUND(I91*H91,2)</f>
        <v>0</v>
      </c>
      <c r="BL91" s="19" t="s">
        <v>7101</v>
      </c>
      <c r="BM91" s="19" t="s">
        <v>446</v>
      </c>
    </row>
    <row r="92" spans="2:65" s="1" customFormat="1" ht="22.5" customHeight="1" x14ac:dyDescent="0.3">
      <c r="B92" s="37"/>
      <c r="C92" s="201" t="s">
        <v>415</v>
      </c>
      <c r="D92" s="201" t="s">
        <v>410</v>
      </c>
      <c r="E92" s="202" t="s">
        <v>7107</v>
      </c>
      <c r="F92" s="203" t="s">
        <v>7108</v>
      </c>
      <c r="G92" s="204" t="s">
        <v>7099</v>
      </c>
      <c r="H92" s="205">
        <v>1</v>
      </c>
      <c r="I92" s="206"/>
      <c r="J92" s="207">
        <f>ROUND(I92*H92,2)</f>
        <v>0</v>
      </c>
      <c r="K92" s="203" t="s">
        <v>7100</v>
      </c>
      <c r="L92" s="57"/>
      <c r="M92" s="208" t="s">
        <v>36</v>
      </c>
      <c r="N92" s="209" t="s">
        <v>50</v>
      </c>
      <c r="O92" s="38"/>
      <c r="P92" s="210">
        <f>O92*H92</f>
        <v>0</v>
      </c>
      <c r="Q92" s="210">
        <v>0</v>
      </c>
      <c r="R92" s="210">
        <f>Q92*H92</f>
        <v>0</v>
      </c>
      <c r="S92" s="210">
        <v>0</v>
      </c>
      <c r="T92" s="211">
        <f>S92*H92</f>
        <v>0</v>
      </c>
      <c r="AR92" s="19" t="s">
        <v>7101</v>
      </c>
      <c r="AT92" s="19" t="s">
        <v>410</v>
      </c>
      <c r="AU92" s="19" t="s">
        <v>23</v>
      </c>
      <c r="AY92" s="19" t="s">
        <v>406</v>
      </c>
      <c r="BE92" s="212">
        <f>IF(N92="základní",J92,0)</f>
        <v>0</v>
      </c>
      <c r="BF92" s="212">
        <f>IF(N92="snížená",J92,0)</f>
        <v>0</v>
      </c>
      <c r="BG92" s="212">
        <f>IF(N92="zákl. přenesená",J92,0)</f>
        <v>0</v>
      </c>
      <c r="BH92" s="212">
        <f>IF(N92="sníž. přenesená",J92,0)</f>
        <v>0</v>
      </c>
      <c r="BI92" s="212">
        <f>IF(N92="nulová",J92,0)</f>
        <v>0</v>
      </c>
      <c r="BJ92" s="19" t="s">
        <v>23</v>
      </c>
      <c r="BK92" s="212">
        <f>ROUND(I92*H92,2)</f>
        <v>0</v>
      </c>
      <c r="BL92" s="19" t="s">
        <v>7101</v>
      </c>
      <c r="BM92" s="19" t="s">
        <v>457</v>
      </c>
    </row>
    <row r="93" spans="2:65" s="12" customFormat="1" ht="27" x14ac:dyDescent="0.3">
      <c r="B93" s="213"/>
      <c r="C93" s="214"/>
      <c r="D93" s="215" t="s">
        <v>417</v>
      </c>
      <c r="E93" s="216" t="s">
        <v>36</v>
      </c>
      <c r="F93" s="217" t="s">
        <v>7109</v>
      </c>
      <c r="G93" s="214"/>
      <c r="H93" s="218" t="s">
        <v>36</v>
      </c>
      <c r="I93" s="219"/>
      <c r="J93" s="214"/>
      <c r="K93" s="214"/>
      <c r="L93" s="220"/>
      <c r="M93" s="221"/>
      <c r="N93" s="222"/>
      <c r="O93" s="222"/>
      <c r="P93" s="222"/>
      <c r="Q93" s="222"/>
      <c r="R93" s="222"/>
      <c r="S93" s="222"/>
      <c r="T93" s="223"/>
      <c r="AT93" s="224" t="s">
        <v>417</v>
      </c>
      <c r="AU93" s="224" t="s">
        <v>23</v>
      </c>
      <c r="AV93" s="12" t="s">
        <v>23</v>
      </c>
      <c r="AW93" s="12" t="s">
        <v>43</v>
      </c>
      <c r="AX93" s="12" t="s">
        <v>79</v>
      </c>
      <c r="AY93" s="224" t="s">
        <v>406</v>
      </c>
    </row>
    <row r="94" spans="2:65" s="12" customFormat="1" ht="27" x14ac:dyDescent="0.3">
      <c r="B94" s="213"/>
      <c r="C94" s="214"/>
      <c r="D94" s="215" t="s">
        <v>417</v>
      </c>
      <c r="E94" s="216" t="s">
        <v>36</v>
      </c>
      <c r="F94" s="217" t="s">
        <v>7110</v>
      </c>
      <c r="G94" s="214"/>
      <c r="H94" s="218" t="s">
        <v>36</v>
      </c>
      <c r="I94" s="219"/>
      <c r="J94" s="214"/>
      <c r="K94" s="214"/>
      <c r="L94" s="220"/>
      <c r="M94" s="221"/>
      <c r="N94" s="222"/>
      <c r="O94" s="222"/>
      <c r="P94" s="222"/>
      <c r="Q94" s="222"/>
      <c r="R94" s="222"/>
      <c r="S94" s="222"/>
      <c r="T94" s="223"/>
      <c r="AT94" s="224" t="s">
        <v>417</v>
      </c>
      <c r="AU94" s="224" t="s">
        <v>23</v>
      </c>
      <c r="AV94" s="12" t="s">
        <v>23</v>
      </c>
      <c r="AW94" s="12" t="s">
        <v>43</v>
      </c>
      <c r="AX94" s="12" t="s">
        <v>79</v>
      </c>
      <c r="AY94" s="224" t="s">
        <v>406</v>
      </c>
    </row>
    <row r="95" spans="2:65" s="12" customFormat="1" x14ac:dyDescent="0.3">
      <c r="B95" s="213"/>
      <c r="C95" s="214"/>
      <c r="D95" s="215" t="s">
        <v>417</v>
      </c>
      <c r="E95" s="216" t="s">
        <v>36</v>
      </c>
      <c r="F95" s="217" t="s">
        <v>7111</v>
      </c>
      <c r="G95" s="214"/>
      <c r="H95" s="218" t="s">
        <v>36</v>
      </c>
      <c r="I95" s="219"/>
      <c r="J95" s="214"/>
      <c r="K95" s="214"/>
      <c r="L95" s="220"/>
      <c r="M95" s="221"/>
      <c r="N95" s="222"/>
      <c r="O95" s="222"/>
      <c r="P95" s="222"/>
      <c r="Q95" s="222"/>
      <c r="R95" s="222"/>
      <c r="S95" s="222"/>
      <c r="T95" s="223"/>
      <c r="AT95" s="224" t="s">
        <v>417</v>
      </c>
      <c r="AU95" s="224" t="s">
        <v>23</v>
      </c>
      <c r="AV95" s="12" t="s">
        <v>23</v>
      </c>
      <c r="AW95" s="12" t="s">
        <v>43</v>
      </c>
      <c r="AX95" s="12" t="s">
        <v>79</v>
      </c>
      <c r="AY95" s="224" t="s">
        <v>406</v>
      </c>
    </row>
    <row r="96" spans="2:65" s="12" customFormat="1" x14ac:dyDescent="0.3">
      <c r="B96" s="213"/>
      <c r="C96" s="214"/>
      <c r="D96" s="215" t="s">
        <v>417</v>
      </c>
      <c r="E96" s="216" t="s">
        <v>36</v>
      </c>
      <c r="F96" s="217" t="s">
        <v>7112</v>
      </c>
      <c r="G96" s="214"/>
      <c r="H96" s="218" t="s">
        <v>36</v>
      </c>
      <c r="I96" s="219"/>
      <c r="J96" s="214"/>
      <c r="K96" s="214"/>
      <c r="L96" s="220"/>
      <c r="M96" s="221"/>
      <c r="N96" s="222"/>
      <c r="O96" s="222"/>
      <c r="P96" s="222"/>
      <c r="Q96" s="222"/>
      <c r="R96" s="222"/>
      <c r="S96" s="222"/>
      <c r="T96" s="223"/>
      <c r="AT96" s="224" t="s">
        <v>417</v>
      </c>
      <c r="AU96" s="224" t="s">
        <v>23</v>
      </c>
      <c r="AV96" s="12" t="s">
        <v>23</v>
      </c>
      <c r="AW96" s="12" t="s">
        <v>43</v>
      </c>
      <c r="AX96" s="12" t="s">
        <v>79</v>
      </c>
      <c r="AY96" s="224" t="s">
        <v>406</v>
      </c>
    </row>
    <row r="97" spans="2:65" s="12" customFormat="1" x14ac:dyDescent="0.3">
      <c r="B97" s="213"/>
      <c r="C97" s="214"/>
      <c r="D97" s="215" t="s">
        <v>417</v>
      </c>
      <c r="E97" s="216" t="s">
        <v>36</v>
      </c>
      <c r="F97" s="217" t="s">
        <v>7113</v>
      </c>
      <c r="G97" s="214"/>
      <c r="H97" s="218" t="s">
        <v>36</v>
      </c>
      <c r="I97" s="219"/>
      <c r="J97" s="214"/>
      <c r="K97" s="214"/>
      <c r="L97" s="220"/>
      <c r="M97" s="221"/>
      <c r="N97" s="222"/>
      <c r="O97" s="222"/>
      <c r="P97" s="222"/>
      <c r="Q97" s="222"/>
      <c r="R97" s="222"/>
      <c r="S97" s="222"/>
      <c r="T97" s="223"/>
      <c r="AT97" s="224" t="s">
        <v>417</v>
      </c>
      <c r="AU97" s="224" t="s">
        <v>23</v>
      </c>
      <c r="AV97" s="12" t="s">
        <v>23</v>
      </c>
      <c r="AW97" s="12" t="s">
        <v>43</v>
      </c>
      <c r="AX97" s="12" t="s">
        <v>79</v>
      </c>
      <c r="AY97" s="224" t="s">
        <v>406</v>
      </c>
    </row>
    <row r="98" spans="2:65" s="12" customFormat="1" ht="27" x14ac:dyDescent="0.3">
      <c r="B98" s="213"/>
      <c r="C98" s="214"/>
      <c r="D98" s="215" t="s">
        <v>417</v>
      </c>
      <c r="E98" s="216" t="s">
        <v>36</v>
      </c>
      <c r="F98" s="217" t="s">
        <v>7114</v>
      </c>
      <c r="G98" s="214"/>
      <c r="H98" s="218" t="s">
        <v>36</v>
      </c>
      <c r="I98" s="219"/>
      <c r="J98" s="214"/>
      <c r="K98" s="214"/>
      <c r="L98" s="220"/>
      <c r="M98" s="221"/>
      <c r="N98" s="222"/>
      <c r="O98" s="222"/>
      <c r="P98" s="222"/>
      <c r="Q98" s="222"/>
      <c r="R98" s="222"/>
      <c r="S98" s="222"/>
      <c r="T98" s="223"/>
      <c r="AT98" s="224" t="s">
        <v>417</v>
      </c>
      <c r="AU98" s="224" t="s">
        <v>23</v>
      </c>
      <c r="AV98" s="12" t="s">
        <v>23</v>
      </c>
      <c r="AW98" s="12" t="s">
        <v>43</v>
      </c>
      <c r="AX98" s="12" t="s">
        <v>79</v>
      </c>
      <c r="AY98" s="224" t="s">
        <v>406</v>
      </c>
    </row>
    <row r="99" spans="2:65" s="12" customFormat="1" x14ac:dyDescent="0.3">
      <c r="B99" s="213"/>
      <c r="C99" s="214"/>
      <c r="D99" s="215" t="s">
        <v>417</v>
      </c>
      <c r="E99" s="216" t="s">
        <v>36</v>
      </c>
      <c r="F99" s="217" t="s">
        <v>7115</v>
      </c>
      <c r="G99" s="214"/>
      <c r="H99" s="218" t="s">
        <v>36</v>
      </c>
      <c r="I99" s="219"/>
      <c r="J99" s="214"/>
      <c r="K99" s="214"/>
      <c r="L99" s="220"/>
      <c r="M99" s="221"/>
      <c r="N99" s="222"/>
      <c r="O99" s="222"/>
      <c r="P99" s="222"/>
      <c r="Q99" s="222"/>
      <c r="R99" s="222"/>
      <c r="S99" s="222"/>
      <c r="T99" s="223"/>
      <c r="AT99" s="224" t="s">
        <v>417</v>
      </c>
      <c r="AU99" s="224" t="s">
        <v>23</v>
      </c>
      <c r="AV99" s="12" t="s">
        <v>23</v>
      </c>
      <c r="AW99" s="12" t="s">
        <v>43</v>
      </c>
      <c r="AX99" s="12" t="s">
        <v>79</v>
      </c>
      <c r="AY99" s="224" t="s">
        <v>406</v>
      </c>
    </row>
    <row r="100" spans="2:65" s="13" customFormat="1" x14ac:dyDescent="0.3">
      <c r="B100" s="225"/>
      <c r="C100" s="226"/>
      <c r="D100" s="215" t="s">
        <v>417</v>
      </c>
      <c r="E100" s="227" t="s">
        <v>36</v>
      </c>
      <c r="F100" s="228" t="s">
        <v>23</v>
      </c>
      <c r="G100" s="226"/>
      <c r="H100" s="229">
        <v>1</v>
      </c>
      <c r="I100" s="230"/>
      <c r="J100" s="226"/>
      <c r="K100" s="226"/>
      <c r="L100" s="231"/>
      <c r="M100" s="232"/>
      <c r="N100" s="233"/>
      <c r="O100" s="233"/>
      <c r="P100" s="233"/>
      <c r="Q100" s="233"/>
      <c r="R100" s="233"/>
      <c r="S100" s="233"/>
      <c r="T100" s="234"/>
      <c r="AT100" s="235" t="s">
        <v>417</v>
      </c>
      <c r="AU100" s="235" t="s">
        <v>23</v>
      </c>
      <c r="AV100" s="13" t="s">
        <v>87</v>
      </c>
      <c r="AW100" s="13" t="s">
        <v>43</v>
      </c>
      <c r="AX100" s="13" t="s">
        <v>79</v>
      </c>
      <c r="AY100" s="235" t="s">
        <v>406</v>
      </c>
    </row>
    <row r="101" spans="2:65" s="14" customFormat="1" x14ac:dyDescent="0.3">
      <c r="B101" s="236"/>
      <c r="C101" s="237"/>
      <c r="D101" s="247" t="s">
        <v>417</v>
      </c>
      <c r="E101" s="248" t="s">
        <v>36</v>
      </c>
      <c r="F101" s="249" t="s">
        <v>421</v>
      </c>
      <c r="G101" s="237"/>
      <c r="H101" s="250">
        <v>1</v>
      </c>
      <c r="I101" s="241"/>
      <c r="J101" s="237"/>
      <c r="K101" s="237"/>
      <c r="L101" s="242"/>
      <c r="M101" s="243"/>
      <c r="N101" s="244"/>
      <c r="O101" s="244"/>
      <c r="P101" s="244"/>
      <c r="Q101" s="244"/>
      <c r="R101" s="244"/>
      <c r="S101" s="244"/>
      <c r="T101" s="245"/>
      <c r="AT101" s="246" t="s">
        <v>417</v>
      </c>
      <c r="AU101" s="246" t="s">
        <v>23</v>
      </c>
      <c r="AV101" s="14" t="s">
        <v>415</v>
      </c>
      <c r="AW101" s="14" t="s">
        <v>43</v>
      </c>
      <c r="AX101" s="14" t="s">
        <v>23</v>
      </c>
      <c r="AY101" s="246" t="s">
        <v>406</v>
      </c>
    </row>
    <row r="102" spans="2:65" s="1" customFormat="1" ht="22.5" customHeight="1" x14ac:dyDescent="0.3">
      <c r="B102" s="37"/>
      <c r="C102" s="201" t="s">
        <v>440</v>
      </c>
      <c r="D102" s="201" t="s">
        <v>410</v>
      </c>
      <c r="E102" s="202" t="s">
        <v>7116</v>
      </c>
      <c r="F102" s="203" t="s">
        <v>7117</v>
      </c>
      <c r="G102" s="204" t="s">
        <v>7099</v>
      </c>
      <c r="H102" s="205">
        <v>1</v>
      </c>
      <c r="I102" s="206"/>
      <c r="J102" s="207">
        <f>ROUND(I102*H102,2)</f>
        <v>0</v>
      </c>
      <c r="K102" s="203" t="s">
        <v>7100</v>
      </c>
      <c r="L102" s="57"/>
      <c r="M102" s="208" t="s">
        <v>36</v>
      </c>
      <c r="N102" s="209" t="s">
        <v>50</v>
      </c>
      <c r="O102" s="38"/>
      <c r="P102" s="210">
        <f>O102*H102</f>
        <v>0</v>
      </c>
      <c r="Q102" s="210">
        <v>0</v>
      </c>
      <c r="R102" s="210">
        <f>Q102*H102</f>
        <v>0</v>
      </c>
      <c r="S102" s="210">
        <v>0</v>
      </c>
      <c r="T102" s="211">
        <f>S102*H102</f>
        <v>0</v>
      </c>
      <c r="AR102" s="19" t="s">
        <v>7101</v>
      </c>
      <c r="AT102" s="19" t="s">
        <v>410</v>
      </c>
      <c r="AU102" s="19" t="s">
        <v>23</v>
      </c>
      <c r="AY102" s="19" t="s">
        <v>406</v>
      </c>
      <c r="BE102" s="212">
        <f>IF(N102="základní",J102,0)</f>
        <v>0</v>
      </c>
      <c r="BF102" s="212">
        <f>IF(N102="snížená",J102,0)</f>
        <v>0</v>
      </c>
      <c r="BG102" s="212">
        <f>IF(N102="zákl. přenesená",J102,0)</f>
        <v>0</v>
      </c>
      <c r="BH102" s="212">
        <f>IF(N102="sníž. přenesená",J102,0)</f>
        <v>0</v>
      </c>
      <c r="BI102" s="212">
        <f>IF(N102="nulová",J102,0)</f>
        <v>0</v>
      </c>
      <c r="BJ102" s="19" t="s">
        <v>23</v>
      </c>
      <c r="BK102" s="212">
        <f>ROUND(I102*H102,2)</f>
        <v>0</v>
      </c>
      <c r="BL102" s="19" t="s">
        <v>7101</v>
      </c>
      <c r="BM102" s="19" t="s">
        <v>28</v>
      </c>
    </row>
    <row r="103" spans="2:65" s="12" customFormat="1" x14ac:dyDescent="0.3">
      <c r="B103" s="213"/>
      <c r="C103" s="214"/>
      <c r="D103" s="215" t="s">
        <v>417</v>
      </c>
      <c r="E103" s="216" t="s">
        <v>36</v>
      </c>
      <c r="F103" s="217" t="s">
        <v>7118</v>
      </c>
      <c r="G103" s="214"/>
      <c r="H103" s="218" t="s">
        <v>36</v>
      </c>
      <c r="I103" s="219"/>
      <c r="J103" s="214"/>
      <c r="K103" s="214"/>
      <c r="L103" s="220"/>
      <c r="M103" s="221"/>
      <c r="N103" s="222"/>
      <c r="O103" s="222"/>
      <c r="P103" s="222"/>
      <c r="Q103" s="222"/>
      <c r="R103" s="222"/>
      <c r="S103" s="222"/>
      <c r="T103" s="223"/>
      <c r="AT103" s="224" t="s">
        <v>417</v>
      </c>
      <c r="AU103" s="224" t="s">
        <v>23</v>
      </c>
      <c r="AV103" s="12" t="s">
        <v>23</v>
      </c>
      <c r="AW103" s="12" t="s">
        <v>43</v>
      </c>
      <c r="AX103" s="12" t="s">
        <v>79</v>
      </c>
      <c r="AY103" s="224" t="s">
        <v>406</v>
      </c>
    </row>
    <row r="104" spans="2:65" s="12" customFormat="1" x14ac:dyDescent="0.3">
      <c r="B104" s="213"/>
      <c r="C104" s="214"/>
      <c r="D104" s="215" t="s">
        <v>417</v>
      </c>
      <c r="E104" s="216" t="s">
        <v>36</v>
      </c>
      <c r="F104" s="217" t="s">
        <v>7119</v>
      </c>
      <c r="G104" s="214"/>
      <c r="H104" s="218" t="s">
        <v>36</v>
      </c>
      <c r="I104" s="219"/>
      <c r="J104" s="214"/>
      <c r="K104" s="214"/>
      <c r="L104" s="220"/>
      <c r="M104" s="221"/>
      <c r="N104" s="222"/>
      <c r="O104" s="222"/>
      <c r="P104" s="222"/>
      <c r="Q104" s="222"/>
      <c r="R104" s="222"/>
      <c r="S104" s="222"/>
      <c r="T104" s="223"/>
      <c r="AT104" s="224" t="s">
        <v>417</v>
      </c>
      <c r="AU104" s="224" t="s">
        <v>23</v>
      </c>
      <c r="AV104" s="12" t="s">
        <v>23</v>
      </c>
      <c r="AW104" s="12" t="s">
        <v>43</v>
      </c>
      <c r="AX104" s="12" t="s">
        <v>79</v>
      </c>
      <c r="AY104" s="224" t="s">
        <v>406</v>
      </c>
    </row>
    <row r="105" spans="2:65" s="12" customFormat="1" x14ac:dyDescent="0.3">
      <c r="B105" s="213"/>
      <c r="C105" s="214"/>
      <c r="D105" s="215" t="s">
        <v>417</v>
      </c>
      <c r="E105" s="216" t="s">
        <v>36</v>
      </c>
      <c r="F105" s="217" t="s">
        <v>7120</v>
      </c>
      <c r="G105" s="214"/>
      <c r="H105" s="218" t="s">
        <v>36</v>
      </c>
      <c r="I105" s="219"/>
      <c r="J105" s="214"/>
      <c r="K105" s="214"/>
      <c r="L105" s="220"/>
      <c r="M105" s="221"/>
      <c r="N105" s="222"/>
      <c r="O105" s="222"/>
      <c r="P105" s="222"/>
      <c r="Q105" s="222"/>
      <c r="R105" s="222"/>
      <c r="S105" s="222"/>
      <c r="T105" s="223"/>
      <c r="AT105" s="224" t="s">
        <v>417</v>
      </c>
      <c r="AU105" s="224" t="s">
        <v>23</v>
      </c>
      <c r="AV105" s="12" t="s">
        <v>23</v>
      </c>
      <c r="AW105" s="12" t="s">
        <v>43</v>
      </c>
      <c r="AX105" s="12" t="s">
        <v>79</v>
      </c>
      <c r="AY105" s="224" t="s">
        <v>406</v>
      </c>
    </row>
    <row r="106" spans="2:65" s="12" customFormat="1" ht="27" x14ac:dyDescent="0.3">
      <c r="B106" s="213"/>
      <c r="C106" s="214"/>
      <c r="D106" s="215" t="s">
        <v>417</v>
      </c>
      <c r="E106" s="216" t="s">
        <v>36</v>
      </c>
      <c r="F106" s="217" t="s">
        <v>7121</v>
      </c>
      <c r="G106" s="214"/>
      <c r="H106" s="218" t="s">
        <v>36</v>
      </c>
      <c r="I106" s="219"/>
      <c r="J106" s="214"/>
      <c r="K106" s="214"/>
      <c r="L106" s="220"/>
      <c r="M106" s="221"/>
      <c r="N106" s="222"/>
      <c r="O106" s="222"/>
      <c r="P106" s="222"/>
      <c r="Q106" s="222"/>
      <c r="R106" s="222"/>
      <c r="S106" s="222"/>
      <c r="T106" s="223"/>
      <c r="AT106" s="224" t="s">
        <v>417</v>
      </c>
      <c r="AU106" s="224" t="s">
        <v>23</v>
      </c>
      <c r="AV106" s="12" t="s">
        <v>23</v>
      </c>
      <c r="AW106" s="12" t="s">
        <v>43</v>
      </c>
      <c r="AX106" s="12" t="s">
        <v>79</v>
      </c>
      <c r="AY106" s="224" t="s">
        <v>406</v>
      </c>
    </row>
    <row r="107" spans="2:65" s="12" customFormat="1" ht="27" x14ac:dyDescent="0.3">
      <c r="B107" s="213"/>
      <c r="C107" s="214"/>
      <c r="D107" s="215" t="s">
        <v>417</v>
      </c>
      <c r="E107" s="216" t="s">
        <v>36</v>
      </c>
      <c r="F107" s="217" t="s">
        <v>7122</v>
      </c>
      <c r="G107" s="214"/>
      <c r="H107" s="218" t="s">
        <v>36</v>
      </c>
      <c r="I107" s="219"/>
      <c r="J107" s="214"/>
      <c r="K107" s="214"/>
      <c r="L107" s="220"/>
      <c r="M107" s="221"/>
      <c r="N107" s="222"/>
      <c r="O107" s="222"/>
      <c r="P107" s="222"/>
      <c r="Q107" s="222"/>
      <c r="R107" s="222"/>
      <c r="S107" s="222"/>
      <c r="T107" s="223"/>
      <c r="AT107" s="224" t="s">
        <v>417</v>
      </c>
      <c r="AU107" s="224" t="s">
        <v>23</v>
      </c>
      <c r="AV107" s="12" t="s">
        <v>23</v>
      </c>
      <c r="AW107" s="12" t="s">
        <v>43</v>
      </c>
      <c r="AX107" s="12" t="s">
        <v>79</v>
      </c>
      <c r="AY107" s="224" t="s">
        <v>406</v>
      </c>
    </row>
    <row r="108" spans="2:65" s="12" customFormat="1" x14ac:dyDescent="0.3">
      <c r="B108" s="213"/>
      <c r="C108" s="214"/>
      <c r="D108" s="215" t="s">
        <v>417</v>
      </c>
      <c r="E108" s="216" t="s">
        <v>36</v>
      </c>
      <c r="F108" s="217" t="s">
        <v>7123</v>
      </c>
      <c r="G108" s="214"/>
      <c r="H108" s="218" t="s">
        <v>36</v>
      </c>
      <c r="I108" s="219"/>
      <c r="J108" s="214"/>
      <c r="K108" s="214"/>
      <c r="L108" s="220"/>
      <c r="M108" s="221"/>
      <c r="N108" s="222"/>
      <c r="O108" s="222"/>
      <c r="P108" s="222"/>
      <c r="Q108" s="222"/>
      <c r="R108" s="222"/>
      <c r="S108" s="222"/>
      <c r="T108" s="223"/>
      <c r="AT108" s="224" t="s">
        <v>417</v>
      </c>
      <c r="AU108" s="224" t="s">
        <v>23</v>
      </c>
      <c r="AV108" s="12" t="s">
        <v>23</v>
      </c>
      <c r="AW108" s="12" t="s">
        <v>43</v>
      </c>
      <c r="AX108" s="12" t="s">
        <v>79</v>
      </c>
      <c r="AY108" s="224" t="s">
        <v>406</v>
      </c>
    </row>
    <row r="109" spans="2:65" s="12" customFormat="1" x14ac:dyDescent="0.3">
      <c r="B109" s="213"/>
      <c r="C109" s="214"/>
      <c r="D109" s="215" t="s">
        <v>417</v>
      </c>
      <c r="E109" s="216" t="s">
        <v>36</v>
      </c>
      <c r="F109" s="217" t="s">
        <v>7124</v>
      </c>
      <c r="G109" s="214"/>
      <c r="H109" s="218" t="s">
        <v>36</v>
      </c>
      <c r="I109" s="219"/>
      <c r="J109" s="214"/>
      <c r="K109" s="214"/>
      <c r="L109" s="220"/>
      <c r="M109" s="221"/>
      <c r="N109" s="222"/>
      <c r="O109" s="222"/>
      <c r="P109" s="222"/>
      <c r="Q109" s="222"/>
      <c r="R109" s="222"/>
      <c r="S109" s="222"/>
      <c r="T109" s="223"/>
      <c r="AT109" s="224" t="s">
        <v>417</v>
      </c>
      <c r="AU109" s="224" t="s">
        <v>23</v>
      </c>
      <c r="AV109" s="12" t="s">
        <v>23</v>
      </c>
      <c r="AW109" s="12" t="s">
        <v>43</v>
      </c>
      <c r="AX109" s="12" t="s">
        <v>79</v>
      </c>
      <c r="AY109" s="224" t="s">
        <v>406</v>
      </c>
    </row>
    <row r="110" spans="2:65" s="12" customFormat="1" ht="27" x14ac:dyDescent="0.3">
      <c r="B110" s="213"/>
      <c r="C110" s="214"/>
      <c r="D110" s="215" t="s">
        <v>417</v>
      </c>
      <c r="E110" s="216" t="s">
        <v>36</v>
      </c>
      <c r="F110" s="217" t="s">
        <v>7125</v>
      </c>
      <c r="G110" s="214"/>
      <c r="H110" s="218" t="s">
        <v>36</v>
      </c>
      <c r="I110" s="219"/>
      <c r="J110" s="214"/>
      <c r="K110" s="214"/>
      <c r="L110" s="220"/>
      <c r="M110" s="221"/>
      <c r="N110" s="222"/>
      <c r="O110" s="222"/>
      <c r="P110" s="222"/>
      <c r="Q110" s="222"/>
      <c r="R110" s="222"/>
      <c r="S110" s="222"/>
      <c r="T110" s="223"/>
      <c r="AT110" s="224" t="s">
        <v>417</v>
      </c>
      <c r="AU110" s="224" t="s">
        <v>23</v>
      </c>
      <c r="AV110" s="12" t="s">
        <v>23</v>
      </c>
      <c r="AW110" s="12" t="s">
        <v>43</v>
      </c>
      <c r="AX110" s="12" t="s">
        <v>79</v>
      </c>
      <c r="AY110" s="224" t="s">
        <v>406</v>
      </c>
    </row>
    <row r="111" spans="2:65" s="13" customFormat="1" x14ac:dyDescent="0.3">
      <c r="B111" s="225"/>
      <c r="C111" s="226"/>
      <c r="D111" s="215" t="s">
        <v>417</v>
      </c>
      <c r="E111" s="227" t="s">
        <v>36</v>
      </c>
      <c r="F111" s="228" t="s">
        <v>23</v>
      </c>
      <c r="G111" s="226"/>
      <c r="H111" s="229">
        <v>1</v>
      </c>
      <c r="I111" s="230"/>
      <c r="J111" s="226"/>
      <c r="K111" s="226"/>
      <c r="L111" s="231"/>
      <c r="M111" s="232"/>
      <c r="N111" s="233"/>
      <c r="O111" s="233"/>
      <c r="P111" s="233"/>
      <c r="Q111" s="233"/>
      <c r="R111" s="233"/>
      <c r="S111" s="233"/>
      <c r="T111" s="234"/>
      <c r="AT111" s="235" t="s">
        <v>417</v>
      </c>
      <c r="AU111" s="235" t="s">
        <v>23</v>
      </c>
      <c r="AV111" s="13" t="s">
        <v>87</v>
      </c>
      <c r="AW111" s="13" t="s">
        <v>43</v>
      </c>
      <c r="AX111" s="13" t="s">
        <v>79</v>
      </c>
      <c r="AY111" s="235" t="s">
        <v>406</v>
      </c>
    </row>
    <row r="112" spans="2:65" s="14" customFormat="1" x14ac:dyDescent="0.3">
      <c r="B112" s="236"/>
      <c r="C112" s="237"/>
      <c r="D112" s="247" t="s">
        <v>417</v>
      </c>
      <c r="E112" s="248" t="s">
        <v>36</v>
      </c>
      <c r="F112" s="249" t="s">
        <v>421</v>
      </c>
      <c r="G112" s="237"/>
      <c r="H112" s="250">
        <v>1</v>
      </c>
      <c r="I112" s="241"/>
      <c r="J112" s="237"/>
      <c r="K112" s="237"/>
      <c r="L112" s="242"/>
      <c r="M112" s="243"/>
      <c r="N112" s="244"/>
      <c r="O112" s="244"/>
      <c r="P112" s="244"/>
      <c r="Q112" s="244"/>
      <c r="R112" s="244"/>
      <c r="S112" s="244"/>
      <c r="T112" s="245"/>
      <c r="AT112" s="246" t="s">
        <v>417</v>
      </c>
      <c r="AU112" s="246" t="s">
        <v>23</v>
      </c>
      <c r="AV112" s="14" t="s">
        <v>415</v>
      </c>
      <c r="AW112" s="14" t="s">
        <v>43</v>
      </c>
      <c r="AX112" s="14" t="s">
        <v>23</v>
      </c>
      <c r="AY112" s="246" t="s">
        <v>406</v>
      </c>
    </row>
    <row r="113" spans="2:65" s="1" customFormat="1" ht="22.5" customHeight="1" x14ac:dyDescent="0.3">
      <c r="B113" s="37"/>
      <c r="C113" s="201" t="s">
        <v>446</v>
      </c>
      <c r="D113" s="201" t="s">
        <v>410</v>
      </c>
      <c r="E113" s="202" t="s">
        <v>7126</v>
      </c>
      <c r="F113" s="203" t="s">
        <v>7127</v>
      </c>
      <c r="G113" s="204" t="s">
        <v>7099</v>
      </c>
      <c r="H113" s="205">
        <v>1</v>
      </c>
      <c r="I113" s="206"/>
      <c r="J113" s="207">
        <f>ROUND(I113*H113,2)</f>
        <v>0</v>
      </c>
      <c r="K113" s="203" t="s">
        <v>7100</v>
      </c>
      <c r="L113" s="57"/>
      <c r="M113" s="208" t="s">
        <v>36</v>
      </c>
      <c r="N113" s="209" t="s">
        <v>50</v>
      </c>
      <c r="O113" s="38"/>
      <c r="P113" s="210">
        <f>O113*H113</f>
        <v>0</v>
      </c>
      <c r="Q113" s="210">
        <v>0</v>
      </c>
      <c r="R113" s="210">
        <f>Q113*H113</f>
        <v>0</v>
      </c>
      <c r="S113" s="210">
        <v>0</v>
      </c>
      <c r="T113" s="211">
        <f>S113*H113</f>
        <v>0</v>
      </c>
      <c r="AR113" s="19" t="s">
        <v>7101</v>
      </c>
      <c r="AT113" s="19" t="s">
        <v>410</v>
      </c>
      <c r="AU113" s="19" t="s">
        <v>23</v>
      </c>
      <c r="AY113" s="19" t="s">
        <v>406</v>
      </c>
      <c r="BE113" s="212">
        <f>IF(N113="základní",J113,0)</f>
        <v>0</v>
      </c>
      <c r="BF113" s="212">
        <f>IF(N113="snížená",J113,0)</f>
        <v>0</v>
      </c>
      <c r="BG113" s="212">
        <f>IF(N113="zákl. přenesená",J113,0)</f>
        <v>0</v>
      </c>
      <c r="BH113" s="212">
        <f>IF(N113="sníž. přenesená",J113,0)</f>
        <v>0</v>
      </c>
      <c r="BI113" s="212">
        <f>IF(N113="nulová",J113,0)</f>
        <v>0</v>
      </c>
      <c r="BJ113" s="19" t="s">
        <v>23</v>
      </c>
      <c r="BK113" s="212">
        <f>ROUND(I113*H113,2)</f>
        <v>0</v>
      </c>
      <c r="BL113" s="19" t="s">
        <v>7101</v>
      </c>
      <c r="BM113" s="19" t="s">
        <v>476</v>
      </c>
    </row>
    <row r="114" spans="2:65" s="12" customFormat="1" ht="27" x14ac:dyDescent="0.3">
      <c r="B114" s="213"/>
      <c r="C114" s="214"/>
      <c r="D114" s="215" t="s">
        <v>417</v>
      </c>
      <c r="E114" s="216" t="s">
        <v>36</v>
      </c>
      <c r="F114" s="217" t="s">
        <v>7128</v>
      </c>
      <c r="G114" s="214"/>
      <c r="H114" s="218" t="s">
        <v>36</v>
      </c>
      <c r="I114" s="219"/>
      <c r="J114" s="214"/>
      <c r="K114" s="214"/>
      <c r="L114" s="220"/>
      <c r="M114" s="221"/>
      <c r="N114" s="222"/>
      <c r="O114" s="222"/>
      <c r="P114" s="222"/>
      <c r="Q114" s="222"/>
      <c r="R114" s="222"/>
      <c r="S114" s="222"/>
      <c r="T114" s="223"/>
      <c r="AT114" s="224" t="s">
        <v>417</v>
      </c>
      <c r="AU114" s="224" t="s">
        <v>23</v>
      </c>
      <c r="AV114" s="12" t="s">
        <v>23</v>
      </c>
      <c r="AW114" s="12" t="s">
        <v>43</v>
      </c>
      <c r="AX114" s="12" t="s">
        <v>79</v>
      </c>
      <c r="AY114" s="224" t="s">
        <v>406</v>
      </c>
    </row>
    <row r="115" spans="2:65" s="12" customFormat="1" ht="27" x14ac:dyDescent="0.3">
      <c r="B115" s="213"/>
      <c r="C115" s="214"/>
      <c r="D115" s="215" t="s">
        <v>417</v>
      </c>
      <c r="E115" s="216" t="s">
        <v>36</v>
      </c>
      <c r="F115" s="217" t="s">
        <v>7129</v>
      </c>
      <c r="G115" s="214"/>
      <c r="H115" s="218" t="s">
        <v>36</v>
      </c>
      <c r="I115" s="219"/>
      <c r="J115" s="214"/>
      <c r="K115" s="214"/>
      <c r="L115" s="220"/>
      <c r="M115" s="221"/>
      <c r="N115" s="222"/>
      <c r="O115" s="222"/>
      <c r="P115" s="222"/>
      <c r="Q115" s="222"/>
      <c r="R115" s="222"/>
      <c r="S115" s="222"/>
      <c r="T115" s="223"/>
      <c r="AT115" s="224" t="s">
        <v>417</v>
      </c>
      <c r="AU115" s="224" t="s">
        <v>23</v>
      </c>
      <c r="AV115" s="12" t="s">
        <v>23</v>
      </c>
      <c r="AW115" s="12" t="s">
        <v>43</v>
      </c>
      <c r="AX115" s="12" t="s">
        <v>79</v>
      </c>
      <c r="AY115" s="224" t="s">
        <v>406</v>
      </c>
    </row>
    <row r="116" spans="2:65" s="12" customFormat="1" x14ac:dyDescent="0.3">
      <c r="B116" s="213"/>
      <c r="C116" s="214"/>
      <c r="D116" s="215" t="s">
        <v>417</v>
      </c>
      <c r="E116" s="216" t="s">
        <v>36</v>
      </c>
      <c r="F116" s="217" t="s">
        <v>7130</v>
      </c>
      <c r="G116" s="214"/>
      <c r="H116" s="218" t="s">
        <v>36</v>
      </c>
      <c r="I116" s="219"/>
      <c r="J116" s="214"/>
      <c r="K116" s="214"/>
      <c r="L116" s="220"/>
      <c r="M116" s="221"/>
      <c r="N116" s="222"/>
      <c r="O116" s="222"/>
      <c r="P116" s="222"/>
      <c r="Q116" s="222"/>
      <c r="R116" s="222"/>
      <c r="S116" s="222"/>
      <c r="T116" s="223"/>
      <c r="AT116" s="224" t="s">
        <v>417</v>
      </c>
      <c r="AU116" s="224" t="s">
        <v>23</v>
      </c>
      <c r="AV116" s="12" t="s">
        <v>23</v>
      </c>
      <c r="AW116" s="12" t="s">
        <v>43</v>
      </c>
      <c r="AX116" s="12" t="s">
        <v>79</v>
      </c>
      <c r="AY116" s="224" t="s">
        <v>406</v>
      </c>
    </row>
    <row r="117" spans="2:65" s="12" customFormat="1" ht="27" x14ac:dyDescent="0.3">
      <c r="B117" s="213"/>
      <c r="C117" s="214"/>
      <c r="D117" s="215" t="s">
        <v>417</v>
      </c>
      <c r="E117" s="216" t="s">
        <v>36</v>
      </c>
      <c r="F117" s="217" t="s">
        <v>7131</v>
      </c>
      <c r="G117" s="214"/>
      <c r="H117" s="218" t="s">
        <v>36</v>
      </c>
      <c r="I117" s="219"/>
      <c r="J117" s="214"/>
      <c r="K117" s="214"/>
      <c r="L117" s="220"/>
      <c r="M117" s="221"/>
      <c r="N117" s="222"/>
      <c r="O117" s="222"/>
      <c r="P117" s="222"/>
      <c r="Q117" s="222"/>
      <c r="R117" s="222"/>
      <c r="S117" s="222"/>
      <c r="T117" s="223"/>
      <c r="AT117" s="224" t="s">
        <v>417</v>
      </c>
      <c r="AU117" s="224" t="s">
        <v>23</v>
      </c>
      <c r="AV117" s="12" t="s">
        <v>23</v>
      </c>
      <c r="AW117" s="12" t="s">
        <v>43</v>
      </c>
      <c r="AX117" s="12" t="s">
        <v>79</v>
      </c>
      <c r="AY117" s="224" t="s">
        <v>406</v>
      </c>
    </row>
    <row r="118" spans="2:65" s="12" customFormat="1" x14ac:dyDescent="0.3">
      <c r="B118" s="213"/>
      <c r="C118" s="214"/>
      <c r="D118" s="215" t="s">
        <v>417</v>
      </c>
      <c r="E118" s="216" t="s">
        <v>36</v>
      </c>
      <c r="F118" s="217" t="s">
        <v>7132</v>
      </c>
      <c r="G118" s="214"/>
      <c r="H118" s="218" t="s">
        <v>36</v>
      </c>
      <c r="I118" s="219"/>
      <c r="J118" s="214"/>
      <c r="K118" s="214"/>
      <c r="L118" s="220"/>
      <c r="M118" s="221"/>
      <c r="N118" s="222"/>
      <c r="O118" s="222"/>
      <c r="P118" s="222"/>
      <c r="Q118" s="222"/>
      <c r="R118" s="222"/>
      <c r="S118" s="222"/>
      <c r="T118" s="223"/>
      <c r="AT118" s="224" t="s">
        <v>417</v>
      </c>
      <c r="AU118" s="224" t="s">
        <v>23</v>
      </c>
      <c r="AV118" s="12" t="s">
        <v>23</v>
      </c>
      <c r="AW118" s="12" t="s">
        <v>43</v>
      </c>
      <c r="AX118" s="12" t="s">
        <v>79</v>
      </c>
      <c r="AY118" s="224" t="s">
        <v>406</v>
      </c>
    </row>
    <row r="119" spans="2:65" s="12" customFormat="1" ht="27" x14ac:dyDescent="0.3">
      <c r="B119" s="213"/>
      <c r="C119" s="214"/>
      <c r="D119" s="215" t="s">
        <v>417</v>
      </c>
      <c r="E119" s="216" t="s">
        <v>36</v>
      </c>
      <c r="F119" s="217" t="s">
        <v>7133</v>
      </c>
      <c r="G119" s="214"/>
      <c r="H119" s="218" t="s">
        <v>36</v>
      </c>
      <c r="I119" s="219"/>
      <c r="J119" s="214"/>
      <c r="K119" s="214"/>
      <c r="L119" s="220"/>
      <c r="M119" s="221"/>
      <c r="N119" s="222"/>
      <c r="O119" s="222"/>
      <c r="P119" s="222"/>
      <c r="Q119" s="222"/>
      <c r="R119" s="222"/>
      <c r="S119" s="222"/>
      <c r="T119" s="223"/>
      <c r="AT119" s="224" t="s">
        <v>417</v>
      </c>
      <c r="AU119" s="224" t="s">
        <v>23</v>
      </c>
      <c r="AV119" s="12" t="s">
        <v>23</v>
      </c>
      <c r="AW119" s="12" t="s">
        <v>43</v>
      </c>
      <c r="AX119" s="12" t="s">
        <v>79</v>
      </c>
      <c r="AY119" s="224" t="s">
        <v>406</v>
      </c>
    </row>
    <row r="120" spans="2:65" s="12" customFormat="1" x14ac:dyDescent="0.3">
      <c r="B120" s="213"/>
      <c r="C120" s="214"/>
      <c r="D120" s="215" t="s">
        <v>417</v>
      </c>
      <c r="E120" s="216" t="s">
        <v>36</v>
      </c>
      <c r="F120" s="217" t="s">
        <v>7134</v>
      </c>
      <c r="G120" s="214"/>
      <c r="H120" s="218" t="s">
        <v>36</v>
      </c>
      <c r="I120" s="219"/>
      <c r="J120" s="214"/>
      <c r="K120" s="214"/>
      <c r="L120" s="220"/>
      <c r="M120" s="221"/>
      <c r="N120" s="222"/>
      <c r="O120" s="222"/>
      <c r="P120" s="222"/>
      <c r="Q120" s="222"/>
      <c r="R120" s="222"/>
      <c r="S120" s="222"/>
      <c r="T120" s="223"/>
      <c r="AT120" s="224" t="s">
        <v>417</v>
      </c>
      <c r="AU120" s="224" t="s">
        <v>23</v>
      </c>
      <c r="AV120" s="12" t="s">
        <v>23</v>
      </c>
      <c r="AW120" s="12" t="s">
        <v>43</v>
      </c>
      <c r="AX120" s="12" t="s">
        <v>79</v>
      </c>
      <c r="AY120" s="224" t="s">
        <v>406</v>
      </c>
    </row>
    <row r="121" spans="2:65" s="13" customFormat="1" x14ac:dyDescent="0.3">
      <c r="B121" s="225"/>
      <c r="C121" s="226"/>
      <c r="D121" s="215" t="s">
        <v>417</v>
      </c>
      <c r="E121" s="227" t="s">
        <v>36</v>
      </c>
      <c r="F121" s="228" t="s">
        <v>23</v>
      </c>
      <c r="G121" s="226"/>
      <c r="H121" s="229">
        <v>1</v>
      </c>
      <c r="I121" s="230"/>
      <c r="J121" s="226"/>
      <c r="K121" s="226"/>
      <c r="L121" s="231"/>
      <c r="M121" s="232"/>
      <c r="N121" s="233"/>
      <c r="O121" s="233"/>
      <c r="P121" s="233"/>
      <c r="Q121" s="233"/>
      <c r="R121" s="233"/>
      <c r="S121" s="233"/>
      <c r="T121" s="234"/>
      <c r="AT121" s="235" t="s">
        <v>417</v>
      </c>
      <c r="AU121" s="235" t="s">
        <v>23</v>
      </c>
      <c r="AV121" s="13" t="s">
        <v>87</v>
      </c>
      <c r="AW121" s="13" t="s">
        <v>43</v>
      </c>
      <c r="AX121" s="13" t="s">
        <v>79</v>
      </c>
      <c r="AY121" s="235" t="s">
        <v>406</v>
      </c>
    </row>
    <row r="122" spans="2:65" s="14" customFormat="1" x14ac:dyDescent="0.3">
      <c r="B122" s="236"/>
      <c r="C122" s="237"/>
      <c r="D122" s="247" t="s">
        <v>417</v>
      </c>
      <c r="E122" s="248" t="s">
        <v>36</v>
      </c>
      <c r="F122" s="249" t="s">
        <v>421</v>
      </c>
      <c r="G122" s="237"/>
      <c r="H122" s="250">
        <v>1</v>
      </c>
      <c r="I122" s="241"/>
      <c r="J122" s="237"/>
      <c r="K122" s="237"/>
      <c r="L122" s="242"/>
      <c r="M122" s="243"/>
      <c r="N122" s="244"/>
      <c r="O122" s="244"/>
      <c r="P122" s="244"/>
      <c r="Q122" s="244"/>
      <c r="R122" s="244"/>
      <c r="S122" s="244"/>
      <c r="T122" s="245"/>
      <c r="AT122" s="246" t="s">
        <v>417</v>
      </c>
      <c r="AU122" s="246" t="s">
        <v>23</v>
      </c>
      <c r="AV122" s="14" t="s">
        <v>415</v>
      </c>
      <c r="AW122" s="14" t="s">
        <v>43</v>
      </c>
      <c r="AX122" s="14" t="s">
        <v>23</v>
      </c>
      <c r="AY122" s="246" t="s">
        <v>406</v>
      </c>
    </row>
    <row r="123" spans="2:65" s="1" customFormat="1" ht="22.5" customHeight="1" x14ac:dyDescent="0.3">
      <c r="B123" s="37"/>
      <c r="C123" s="201" t="s">
        <v>452</v>
      </c>
      <c r="D123" s="201" t="s">
        <v>410</v>
      </c>
      <c r="E123" s="202" t="s">
        <v>7135</v>
      </c>
      <c r="F123" s="203" t="s">
        <v>7136</v>
      </c>
      <c r="G123" s="204" t="s">
        <v>7099</v>
      </c>
      <c r="H123" s="205">
        <v>1</v>
      </c>
      <c r="I123" s="206"/>
      <c r="J123" s="207">
        <f>ROUND(I123*H123,2)</f>
        <v>0</v>
      </c>
      <c r="K123" s="203" t="s">
        <v>7100</v>
      </c>
      <c r="L123" s="57"/>
      <c r="M123" s="208" t="s">
        <v>36</v>
      </c>
      <c r="N123" s="209" t="s">
        <v>50</v>
      </c>
      <c r="O123" s="38"/>
      <c r="P123" s="210">
        <f>O123*H123</f>
        <v>0</v>
      </c>
      <c r="Q123" s="210">
        <v>0</v>
      </c>
      <c r="R123" s="210">
        <f>Q123*H123</f>
        <v>0</v>
      </c>
      <c r="S123" s="210">
        <v>0</v>
      </c>
      <c r="T123" s="211">
        <f>S123*H123</f>
        <v>0</v>
      </c>
      <c r="AR123" s="19" t="s">
        <v>7101</v>
      </c>
      <c r="AT123" s="19" t="s">
        <v>410</v>
      </c>
      <c r="AU123" s="19" t="s">
        <v>23</v>
      </c>
      <c r="AY123" s="19" t="s">
        <v>406</v>
      </c>
      <c r="BE123" s="212">
        <f>IF(N123="základní",J123,0)</f>
        <v>0</v>
      </c>
      <c r="BF123" s="212">
        <f>IF(N123="snížená",J123,0)</f>
        <v>0</v>
      </c>
      <c r="BG123" s="212">
        <f>IF(N123="zákl. přenesená",J123,0)</f>
        <v>0</v>
      </c>
      <c r="BH123" s="212">
        <f>IF(N123="sníž. přenesená",J123,0)</f>
        <v>0</v>
      </c>
      <c r="BI123" s="212">
        <f>IF(N123="nulová",J123,0)</f>
        <v>0</v>
      </c>
      <c r="BJ123" s="19" t="s">
        <v>23</v>
      </c>
      <c r="BK123" s="212">
        <f>ROUND(I123*H123,2)</f>
        <v>0</v>
      </c>
      <c r="BL123" s="19" t="s">
        <v>7101</v>
      </c>
      <c r="BM123" s="19" t="s">
        <v>484</v>
      </c>
    </row>
    <row r="124" spans="2:65" s="12" customFormat="1" ht="27" x14ac:dyDescent="0.3">
      <c r="B124" s="213"/>
      <c r="C124" s="214"/>
      <c r="D124" s="215" t="s">
        <v>417</v>
      </c>
      <c r="E124" s="216" t="s">
        <v>36</v>
      </c>
      <c r="F124" s="217" t="s">
        <v>7137</v>
      </c>
      <c r="G124" s="214"/>
      <c r="H124" s="218" t="s">
        <v>36</v>
      </c>
      <c r="I124" s="219"/>
      <c r="J124" s="214"/>
      <c r="K124" s="214"/>
      <c r="L124" s="220"/>
      <c r="M124" s="221"/>
      <c r="N124" s="222"/>
      <c r="O124" s="222"/>
      <c r="P124" s="222"/>
      <c r="Q124" s="222"/>
      <c r="R124" s="222"/>
      <c r="S124" s="222"/>
      <c r="T124" s="223"/>
      <c r="AT124" s="224" t="s">
        <v>417</v>
      </c>
      <c r="AU124" s="224" t="s">
        <v>23</v>
      </c>
      <c r="AV124" s="12" t="s">
        <v>23</v>
      </c>
      <c r="AW124" s="12" t="s">
        <v>43</v>
      </c>
      <c r="AX124" s="12" t="s">
        <v>79</v>
      </c>
      <c r="AY124" s="224" t="s">
        <v>406</v>
      </c>
    </row>
    <row r="125" spans="2:65" s="13" customFormat="1" x14ac:dyDescent="0.3">
      <c r="B125" s="225"/>
      <c r="C125" s="226"/>
      <c r="D125" s="215" t="s">
        <v>417</v>
      </c>
      <c r="E125" s="227" t="s">
        <v>36</v>
      </c>
      <c r="F125" s="228" t="s">
        <v>23</v>
      </c>
      <c r="G125" s="226"/>
      <c r="H125" s="229">
        <v>1</v>
      </c>
      <c r="I125" s="230"/>
      <c r="J125" s="226"/>
      <c r="K125" s="226"/>
      <c r="L125" s="231"/>
      <c r="M125" s="232"/>
      <c r="N125" s="233"/>
      <c r="O125" s="233"/>
      <c r="P125" s="233"/>
      <c r="Q125" s="233"/>
      <c r="R125" s="233"/>
      <c r="S125" s="233"/>
      <c r="T125" s="234"/>
      <c r="AT125" s="235" t="s">
        <v>417</v>
      </c>
      <c r="AU125" s="235" t="s">
        <v>23</v>
      </c>
      <c r="AV125" s="13" t="s">
        <v>87</v>
      </c>
      <c r="AW125" s="13" t="s">
        <v>43</v>
      </c>
      <c r="AX125" s="13" t="s">
        <v>79</v>
      </c>
      <c r="AY125" s="235" t="s">
        <v>406</v>
      </c>
    </row>
    <row r="126" spans="2:65" s="14" customFormat="1" x14ac:dyDescent="0.3">
      <c r="B126" s="236"/>
      <c r="C126" s="237"/>
      <c r="D126" s="247" t="s">
        <v>417</v>
      </c>
      <c r="E126" s="248" t="s">
        <v>36</v>
      </c>
      <c r="F126" s="249" t="s">
        <v>421</v>
      </c>
      <c r="G126" s="237"/>
      <c r="H126" s="250">
        <v>1</v>
      </c>
      <c r="I126" s="241"/>
      <c r="J126" s="237"/>
      <c r="K126" s="237"/>
      <c r="L126" s="242"/>
      <c r="M126" s="243"/>
      <c r="N126" s="244"/>
      <c r="O126" s="244"/>
      <c r="P126" s="244"/>
      <c r="Q126" s="244"/>
      <c r="R126" s="244"/>
      <c r="S126" s="244"/>
      <c r="T126" s="245"/>
      <c r="AT126" s="246" t="s">
        <v>417</v>
      </c>
      <c r="AU126" s="246" t="s">
        <v>23</v>
      </c>
      <c r="AV126" s="14" t="s">
        <v>415</v>
      </c>
      <c r="AW126" s="14" t="s">
        <v>43</v>
      </c>
      <c r="AX126" s="14" t="s">
        <v>23</v>
      </c>
      <c r="AY126" s="246" t="s">
        <v>406</v>
      </c>
    </row>
    <row r="127" spans="2:65" s="1" customFormat="1" ht="22.5" customHeight="1" x14ac:dyDescent="0.3">
      <c r="B127" s="37"/>
      <c r="C127" s="201" t="s">
        <v>457</v>
      </c>
      <c r="D127" s="201" t="s">
        <v>410</v>
      </c>
      <c r="E127" s="202" t="s">
        <v>7138</v>
      </c>
      <c r="F127" s="203" t="s">
        <v>7139</v>
      </c>
      <c r="G127" s="204" t="s">
        <v>7099</v>
      </c>
      <c r="H127" s="205">
        <v>1</v>
      </c>
      <c r="I127" s="206"/>
      <c r="J127" s="207">
        <f>ROUND(I127*H127,2)</f>
        <v>0</v>
      </c>
      <c r="K127" s="203" t="s">
        <v>7140</v>
      </c>
      <c r="L127" s="57"/>
      <c r="M127" s="208" t="s">
        <v>36</v>
      </c>
      <c r="N127" s="209" t="s">
        <v>50</v>
      </c>
      <c r="O127" s="38"/>
      <c r="P127" s="210">
        <f>O127*H127</f>
        <v>0</v>
      </c>
      <c r="Q127" s="210">
        <v>0</v>
      </c>
      <c r="R127" s="210">
        <f>Q127*H127</f>
        <v>0</v>
      </c>
      <c r="S127" s="210">
        <v>0</v>
      </c>
      <c r="T127" s="211">
        <f>S127*H127</f>
        <v>0</v>
      </c>
      <c r="AR127" s="19" t="s">
        <v>7101</v>
      </c>
      <c r="AT127" s="19" t="s">
        <v>410</v>
      </c>
      <c r="AU127" s="19" t="s">
        <v>23</v>
      </c>
      <c r="AY127" s="19" t="s">
        <v>406</v>
      </c>
      <c r="BE127" s="212">
        <f>IF(N127="základní",J127,0)</f>
        <v>0</v>
      </c>
      <c r="BF127" s="212">
        <f>IF(N127="snížená",J127,0)</f>
        <v>0</v>
      </c>
      <c r="BG127" s="212">
        <f>IF(N127="zákl. přenesená",J127,0)</f>
        <v>0</v>
      </c>
      <c r="BH127" s="212">
        <f>IF(N127="sníž. přenesená",J127,0)</f>
        <v>0</v>
      </c>
      <c r="BI127" s="212">
        <f>IF(N127="nulová",J127,0)</f>
        <v>0</v>
      </c>
      <c r="BJ127" s="19" t="s">
        <v>23</v>
      </c>
      <c r="BK127" s="212">
        <f>ROUND(I127*H127,2)</f>
        <v>0</v>
      </c>
      <c r="BL127" s="19" t="s">
        <v>7101</v>
      </c>
      <c r="BM127" s="19" t="s">
        <v>493</v>
      </c>
    </row>
    <row r="128" spans="2:65" s="12" customFormat="1" ht="27" x14ac:dyDescent="0.3">
      <c r="B128" s="213"/>
      <c r="C128" s="214"/>
      <c r="D128" s="215" t="s">
        <v>417</v>
      </c>
      <c r="E128" s="216" t="s">
        <v>36</v>
      </c>
      <c r="F128" s="217" t="s">
        <v>7141</v>
      </c>
      <c r="G128" s="214"/>
      <c r="H128" s="218" t="s">
        <v>36</v>
      </c>
      <c r="I128" s="219"/>
      <c r="J128" s="214"/>
      <c r="K128" s="214"/>
      <c r="L128" s="220"/>
      <c r="M128" s="221"/>
      <c r="N128" s="222"/>
      <c r="O128" s="222"/>
      <c r="P128" s="222"/>
      <c r="Q128" s="222"/>
      <c r="R128" s="222"/>
      <c r="S128" s="222"/>
      <c r="T128" s="223"/>
      <c r="AT128" s="224" t="s">
        <v>417</v>
      </c>
      <c r="AU128" s="224" t="s">
        <v>23</v>
      </c>
      <c r="AV128" s="12" t="s">
        <v>23</v>
      </c>
      <c r="AW128" s="12" t="s">
        <v>43</v>
      </c>
      <c r="AX128" s="12" t="s">
        <v>79</v>
      </c>
      <c r="AY128" s="224" t="s">
        <v>406</v>
      </c>
    </row>
    <row r="129" spans="2:65" s="12" customFormat="1" x14ac:dyDescent="0.3">
      <c r="B129" s="213"/>
      <c r="C129" s="214"/>
      <c r="D129" s="215" t="s">
        <v>417</v>
      </c>
      <c r="E129" s="216" t="s">
        <v>36</v>
      </c>
      <c r="F129" s="217" t="s">
        <v>7142</v>
      </c>
      <c r="G129" s="214"/>
      <c r="H129" s="218" t="s">
        <v>36</v>
      </c>
      <c r="I129" s="219"/>
      <c r="J129" s="214"/>
      <c r="K129" s="214"/>
      <c r="L129" s="220"/>
      <c r="M129" s="221"/>
      <c r="N129" s="222"/>
      <c r="O129" s="222"/>
      <c r="P129" s="222"/>
      <c r="Q129" s="222"/>
      <c r="R129" s="222"/>
      <c r="S129" s="222"/>
      <c r="T129" s="223"/>
      <c r="AT129" s="224" t="s">
        <v>417</v>
      </c>
      <c r="AU129" s="224" t="s">
        <v>23</v>
      </c>
      <c r="AV129" s="12" t="s">
        <v>23</v>
      </c>
      <c r="AW129" s="12" t="s">
        <v>43</v>
      </c>
      <c r="AX129" s="12" t="s">
        <v>79</v>
      </c>
      <c r="AY129" s="224" t="s">
        <v>406</v>
      </c>
    </row>
    <row r="130" spans="2:65" s="13" customFormat="1" x14ac:dyDescent="0.3">
      <c r="B130" s="225"/>
      <c r="C130" s="226"/>
      <c r="D130" s="215" t="s">
        <v>417</v>
      </c>
      <c r="E130" s="227" t="s">
        <v>36</v>
      </c>
      <c r="F130" s="228" t="s">
        <v>23</v>
      </c>
      <c r="G130" s="226"/>
      <c r="H130" s="229">
        <v>1</v>
      </c>
      <c r="I130" s="230"/>
      <c r="J130" s="226"/>
      <c r="K130" s="226"/>
      <c r="L130" s="231"/>
      <c r="M130" s="232"/>
      <c r="N130" s="233"/>
      <c r="O130" s="233"/>
      <c r="P130" s="233"/>
      <c r="Q130" s="233"/>
      <c r="R130" s="233"/>
      <c r="S130" s="233"/>
      <c r="T130" s="234"/>
      <c r="AT130" s="235" t="s">
        <v>417</v>
      </c>
      <c r="AU130" s="235" t="s">
        <v>23</v>
      </c>
      <c r="AV130" s="13" t="s">
        <v>87</v>
      </c>
      <c r="AW130" s="13" t="s">
        <v>43</v>
      </c>
      <c r="AX130" s="13" t="s">
        <v>79</v>
      </c>
      <c r="AY130" s="235" t="s">
        <v>406</v>
      </c>
    </row>
    <row r="131" spans="2:65" s="14" customFormat="1" x14ac:dyDescent="0.3">
      <c r="B131" s="236"/>
      <c r="C131" s="237"/>
      <c r="D131" s="215" t="s">
        <v>417</v>
      </c>
      <c r="E131" s="238" t="s">
        <v>36</v>
      </c>
      <c r="F131" s="239" t="s">
        <v>421</v>
      </c>
      <c r="G131" s="237"/>
      <c r="H131" s="240">
        <v>1</v>
      </c>
      <c r="I131" s="241"/>
      <c r="J131" s="237"/>
      <c r="K131" s="237"/>
      <c r="L131" s="242"/>
      <c r="M131" s="243"/>
      <c r="N131" s="244"/>
      <c r="O131" s="244"/>
      <c r="P131" s="244"/>
      <c r="Q131" s="244"/>
      <c r="R131" s="244"/>
      <c r="S131" s="244"/>
      <c r="T131" s="245"/>
      <c r="AT131" s="246" t="s">
        <v>417</v>
      </c>
      <c r="AU131" s="246" t="s">
        <v>23</v>
      </c>
      <c r="AV131" s="14" t="s">
        <v>415</v>
      </c>
      <c r="AW131" s="14" t="s">
        <v>43</v>
      </c>
      <c r="AX131" s="14" t="s">
        <v>23</v>
      </c>
      <c r="AY131" s="246" t="s">
        <v>406</v>
      </c>
    </row>
    <row r="132" spans="2:65" s="11" customFormat="1" ht="37.35" customHeight="1" x14ac:dyDescent="0.35">
      <c r="B132" s="182"/>
      <c r="C132" s="183"/>
      <c r="D132" s="198" t="s">
        <v>78</v>
      </c>
      <c r="E132" s="289" t="s">
        <v>7143</v>
      </c>
      <c r="F132" s="289" t="s">
        <v>7144</v>
      </c>
      <c r="G132" s="183"/>
      <c r="H132" s="183"/>
      <c r="I132" s="186"/>
      <c r="J132" s="290">
        <f>BK132</f>
        <v>0</v>
      </c>
      <c r="K132" s="183"/>
      <c r="L132" s="188"/>
      <c r="M132" s="189"/>
      <c r="N132" s="190"/>
      <c r="O132" s="190"/>
      <c r="P132" s="191">
        <f>SUM(P133:P174)</f>
        <v>0</v>
      </c>
      <c r="Q132" s="190"/>
      <c r="R132" s="191">
        <f>SUM(R133:R174)</f>
        <v>0</v>
      </c>
      <c r="S132" s="190"/>
      <c r="T132" s="192">
        <f>SUM(T133:T174)</f>
        <v>0</v>
      </c>
      <c r="AR132" s="193" t="s">
        <v>415</v>
      </c>
      <c r="AT132" s="194" t="s">
        <v>78</v>
      </c>
      <c r="AU132" s="194" t="s">
        <v>79</v>
      </c>
      <c r="AY132" s="193" t="s">
        <v>406</v>
      </c>
      <c r="BK132" s="195">
        <f>SUM(BK133:BK174)</f>
        <v>0</v>
      </c>
    </row>
    <row r="133" spans="2:65" s="1" customFormat="1" ht="22.5" customHeight="1" x14ac:dyDescent="0.3">
      <c r="B133" s="37"/>
      <c r="C133" s="201" t="s">
        <v>463</v>
      </c>
      <c r="D133" s="201" t="s">
        <v>410</v>
      </c>
      <c r="E133" s="202" t="s">
        <v>7145</v>
      </c>
      <c r="F133" s="203" t="s">
        <v>7030</v>
      </c>
      <c r="G133" s="204" t="s">
        <v>7099</v>
      </c>
      <c r="H133" s="205">
        <v>1</v>
      </c>
      <c r="I133" s="206"/>
      <c r="J133" s="207">
        <f>ROUND(I133*H133,2)</f>
        <v>0</v>
      </c>
      <c r="K133" s="203" t="s">
        <v>7140</v>
      </c>
      <c r="L133" s="57"/>
      <c r="M133" s="208" t="s">
        <v>36</v>
      </c>
      <c r="N133" s="209" t="s">
        <v>50</v>
      </c>
      <c r="O133" s="38"/>
      <c r="P133" s="210">
        <f>O133*H133</f>
        <v>0</v>
      </c>
      <c r="Q133" s="210">
        <v>0</v>
      </c>
      <c r="R133" s="210">
        <f>Q133*H133</f>
        <v>0</v>
      </c>
      <c r="S133" s="210">
        <v>0</v>
      </c>
      <c r="T133" s="211">
        <f>S133*H133</f>
        <v>0</v>
      </c>
      <c r="AR133" s="19" t="s">
        <v>7031</v>
      </c>
      <c r="AT133" s="19" t="s">
        <v>410</v>
      </c>
      <c r="AU133" s="19" t="s">
        <v>23</v>
      </c>
      <c r="AY133" s="19" t="s">
        <v>406</v>
      </c>
      <c r="BE133" s="212">
        <f>IF(N133="základní",J133,0)</f>
        <v>0</v>
      </c>
      <c r="BF133" s="212">
        <f>IF(N133="snížená",J133,0)</f>
        <v>0</v>
      </c>
      <c r="BG133" s="212">
        <f>IF(N133="zákl. přenesená",J133,0)</f>
        <v>0</v>
      </c>
      <c r="BH133" s="212">
        <f>IF(N133="sníž. přenesená",J133,0)</f>
        <v>0</v>
      </c>
      <c r="BI133" s="212">
        <f>IF(N133="nulová",J133,0)</f>
        <v>0</v>
      </c>
      <c r="BJ133" s="19" t="s">
        <v>23</v>
      </c>
      <c r="BK133" s="212">
        <f>ROUND(I133*H133,2)</f>
        <v>0</v>
      </c>
      <c r="BL133" s="19" t="s">
        <v>7031</v>
      </c>
      <c r="BM133" s="19" t="s">
        <v>503</v>
      </c>
    </row>
    <row r="134" spans="2:65" s="1" customFormat="1" ht="22.5" customHeight="1" x14ac:dyDescent="0.3">
      <c r="B134" s="37"/>
      <c r="C134" s="201" t="s">
        <v>28</v>
      </c>
      <c r="D134" s="201" t="s">
        <v>410</v>
      </c>
      <c r="E134" s="202" t="s">
        <v>7146</v>
      </c>
      <c r="F134" s="203" t="s">
        <v>7147</v>
      </c>
      <c r="G134" s="204" t="s">
        <v>7099</v>
      </c>
      <c r="H134" s="205">
        <v>1</v>
      </c>
      <c r="I134" s="206"/>
      <c r="J134" s="207">
        <f>ROUND(I134*H134,2)</f>
        <v>0</v>
      </c>
      <c r="K134" s="203" t="s">
        <v>7140</v>
      </c>
      <c r="L134" s="57"/>
      <c r="M134" s="208" t="s">
        <v>36</v>
      </c>
      <c r="N134" s="209" t="s">
        <v>50</v>
      </c>
      <c r="O134" s="38"/>
      <c r="P134" s="210">
        <f>O134*H134</f>
        <v>0</v>
      </c>
      <c r="Q134" s="210">
        <v>0</v>
      </c>
      <c r="R134" s="210">
        <f>Q134*H134</f>
        <v>0</v>
      </c>
      <c r="S134" s="210">
        <v>0</v>
      </c>
      <c r="T134" s="211">
        <f>S134*H134</f>
        <v>0</v>
      </c>
      <c r="AR134" s="19" t="s">
        <v>7031</v>
      </c>
      <c r="AT134" s="19" t="s">
        <v>410</v>
      </c>
      <c r="AU134" s="19" t="s">
        <v>23</v>
      </c>
      <c r="AY134" s="19" t="s">
        <v>406</v>
      </c>
      <c r="BE134" s="212">
        <f>IF(N134="základní",J134,0)</f>
        <v>0</v>
      </c>
      <c r="BF134" s="212">
        <f>IF(N134="snížená",J134,0)</f>
        <v>0</v>
      </c>
      <c r="BG134" s="212">
        <f>IF(N134="zákl. přenesená",J134,0)</f>
        <v>0</v>
      </c>
      <c r="BH134" s="212">
        <f>IF(N134="sníž. přenesená",J134,0)</f>
        <v>0</v>
      </c>
      <c r="BI134" s="212">
        <f>IF(N134="nulová",J134,0)</f>
        <v>0</v>
      </c>
      <c r="BJ134" s="19" t="s">
        <v>23</v>
      </c>
      <c r="BK134" s="212">
        <f>ROUND(I134*H134,2)</f>
        <v>0</v>
      </c>
      <c r="BL134" s="19" t="s">
        <v>7031</v>
      </c>
      <c r="BM134" s="19" t="s">
        <v>512</v>
      </c>
    </row>
    <row r="135" spans="2:65" s="12" customFormat="1" x14ac:dyDescent="0.3">
      <c r="B135" s="213"/>
      <c r="C135" s="214"/>
      <c r="D135" s="215" t="s">
        <v>417</v>
      </c>
      <c r="E135" s="216" t="s">
        <v>36</v>
      </c>
      <c r="F135" s="217" t="s">
        <v>7148</v>
      </c>
      <c r="G135" s="214"/>
      <c r="H135" s="218" t="s">
        <v>36</v>
      </c>
      <c r="I135" s="219"/>
      <c r="J135" s="214"/>
      <c r="K135" s="214"/>
      <c r="L135" s="220"/>
      <c r="M135" s="221"/>
      <c r="N135" s="222"/>
      <c r="O135" s="222"/>
      <c r="P135" s="222"/>
      <c r="Q135" s="222"/>
      <c r="R135" s="222"/>
      <c r="S135" s="222"/>
      <c r="T135" s="223"/>
      <c r="AT135" s="224" t="s">
        <v>417</v>
      </c>
      <c r="AU135" s="224" t="s">
        <v>23</v>
      </c>
      <c r="AV135" s="12" t="s">
        <v>23</v>
      </c>
      <c r="AW135" s="12" t="s">
        <v>43</v>
      </c>
      <c r="AX135" s="12" t="s">
        <v>79</v>
      </c>
      <c r="AY135" s="224" t="s">
        <v>406</v>
      </c>
    </row>
    <row r="136" spans="2:65" s="13" customFormat="1" x14ac:dyDescent="0.3">
      <c r="B136" s="225"/>
      <c r="C136" s="226"/>
      <c r="D136" s="215" t="s">
        <v>417</v>
      </c>
      <c r="E136" s="227" t="s">
        <v>36</v>
      </c>
      <c r="F136" s="228" t="s">
        <v>23</v>
      </c>
      <c r="G136" s="226"/>
      <c r="H136" s="229">
        <v>1</v>
      </c>
      <c r="I136" s="230"/>
      <c r="J136" s="226"/>
      <c r="K136" s="226"/>
      <c r="L136" s="231"/>
      <c r="M136" s="232"/>
      <c r="N136" s="233"/>
      <c r="O136" s="233"/>
      <c r="P136" s="233"/>
      <c r="Q136" s="233"/>
      <c r="R136" s="233"/>
      <c r="S136" s="233"/>
      <c r="T136" s="234"/>
      <c r="AT136" s="235" t="s">
        <v>417</v>
      </c>
      <c r="AU136" s="235" t="s">
        <v>23</v>
      </c>
      <c r="AV136" s="13" t="s">
        <v>87</v>
      </c>
      <c r="AW136" s="13" t="s">
        <v>43</v>
      </c>
      <c r="AX136" s="13" t="s">
        <v>79</v>
      </c>
      <c r="AY136" s="235" t="s">
        <v>406</v>
      </c>
    </row>
    <row r="137" spans="2:65" s="14" customFormat="1" x14ac:dyDescent="0.3">
      <c r="B137" s="236"/>
      <c r="C137" s="237"/>
      <c r="D137" s="247" t="s">
        <v>417</v>
      </c>
      <c r="E137" s="248" t="s">
        <v>36</v>
      </c>
      <c r="F137" s="249" t="s">
        <v>421</v>
      </c>
      <c r="G137" s="237"/>
      <c r="H137" s="250">
        <v>1</v>
      </c>
      <c r="I137" s="241"/>
      <c r="J137" s="237"/>
      <c r="K137" s="237"/>
      <c r="L137" s="242"/>
      <c r="M137" s="243"/>
      <c r="N137" s="244"/>
      <c r="O137" s="244"/>
      <c r="P137" s="244"/>
      <c r="Q137" s="244"/>
      <c r="R137" s="244"/>
      <c r="S137" s="244"/>
      <c r="T137" s="245"/>
      <c r="AT137" s="246" t="s">
        <v>417</v>
      </c>
      <c r="AU137" s="246" t="s">
        <v>23</v>
      </c>
      <c r="AV137" s="14" t="s">
        <v>415</v>
      </c>
      <c r="AW137" s="14" t="s">
        <v>43</v>
      </c>
      <c r="AX137" s="14" t="s">
        <v>23</v>
      </c>
      <c r="AY137" s="246" t="s">
        <v>406</v>
      </c>
    </row>
    <row r="138" spans="2:65" s="1" customFormat="1" ht="22.5" customHeight="1" x14ac:dyDescent="0.3">
      <c r="B138" s="37"/>
      <c r="C138" s="201" t="s">
        <v>408</v>
      </c>
      <c r="D138" s="201" t="s">
        <v>410</v>
      </c>
      <c r="E138" s="202" t="s">
        <v>7149</v>
      </c>
      <c r="F138" s="203" t="s">
        <v>7150</v>
      </c>
      <c r="G138" s="204" t="s">
        <v>7099</v>
      </c>
      <c r="H138" s="205">
        <v>1</v>
      </c>
      <c r="I138" s="206"/>
      <c r="J138" s="207">
        <f>ROUND(I138*H138,2)</f>
        <v>0</v>
      </c>
      <c r="K138" s="203" t="s">
        <v>7100</v>
      </c>
      <c r="L138" s="57"/>
      <c r="M138" s="208" t="s">
        <v>36</v>
      </c>
      <c r="N138" s="209" t="s">
        <v>50</v>
      </c>
      <c r="O138" s="38"/>
      <c r="P138" s="210">
        <f>O138*H138</f>
        <v>0</v>
      </c>
      <c r="Q138" s="210">
        <v>0</v>
      </c>
      <c r="R138" s="210">
        <f>Q138*H138</f>
        <v>0</v>
      </c>
      <c r="S138" s="210">
        <v>0</v>
      </c>
      <c r="T138" s="211">
        <f>S138*H138</f>
        <v>0</v>
      </c>
      <c r="AR138" s="19" t="s">
        <v>7031</v>
      </c>
      <c r="AT138" s="19" t="s">
        <v>410</v>
      </c>
      <c r="AU138" s="19" t="s">
        <v>23</v>
      </c>
      <c r="AY138" s="19" t="s">
        <v>406</v>
      </c>
      <c r="BE138" s="212">
        <f>IF(N138="základní",J138,0)</f>
        <v>0</v>
      </c>
      <c r="BF138" s="212">
        <f>IF(N138="snížená",J138,0)</f>
        <v>0</v>
      </c>
      <c r="BG138" s="212">
        <f>IF(N138="zákl. přenesená",J138,0)</f>
        <v>0</v>
      </c>
      <c r="BH138" s="212">
        <f>IF(N138="sníž. přenesená",J138,0)</f>
        <v>0</v>
      </c>
      <c r="BI138" s="212">
        <f>IF(N138="nulová",J138,0)</f>
        <v>0</v>
      </c>
      <c r="BJ138" s="19" t="s">
        <v>23</v>
      </c>
      <c r="BK138" s="212">
        <f>ROUND(I138*H138,2)</f>
        <v>0</v>
      </c>
      <c r="BL138" s="19" t="s">
        <v>7031</v>
      </c>
      <c r="BM138" s="19" t="s">
        <v>520</v>
      </c>
    </row>
    <row r="139" spans="2:65" s="12" customFormat="1" ht="27" x14ac:dyDescent="0.3">
      <c r="B139" s="213"/>
      <c r="C139" s="214"/>
      <c r="D139" s="215" t="s">
        <v>417</v>
      </c>
      <c r="E139" s="216" t="s">
        <v>36</v>
      </c>
      <c r="F139" s="217" t="s">
        <v>7151</v>
      </c>
      <c r="G139" s="214"/>
      <c r="H139" s="218" t="s">
        <v>36</v>
      </c>
      <c r="I139" s="219"/>
      <c r="J139" s="214"/>
      <c r="K139" s="214"/>
      <c r="L139" s="220"/>
      <c r="M139" s="221"/>
      <c r="N139" s="222"/>
      <c r="O139" s="222"/>
      <c r="P139" s="222"/>
      <c r="Q139" s="222"/>
      <c r="R139" s="222"/>
      <c r="S139" s="222"/>
      <c r="T139" s="223"/>
      <c r="AT139" s="224" t="s">
        <v>417</v>
      </c>
      <c r="AU139" s="224" t="s">
        <v>23</v>
      </c>
      <c r="AV139" s="12" t="s">
        <v>23</v>
      </c>
      <c r="AW139" s="12" t="s">
        <v>43</v>
      </c>
      <c r="AX139" s="12" t="s">
        <v>79</v>
      </c>
      <c r="AY139" s="224" t="s">
        <v>406</v>
      </c>
    </row>
    <row r="140" spans="2:65" s="13" customFormat="1" x14ac:dyDescent="0.3">
      <c r="B140" s="225"/>
      <c r="C140" s="226"/>
      <c r="D140" s="215" t="s">
        <v>417</v>
      </c>
      <c r="E140" s="227" t="s">
        <v>36</v>
      </c>
      <c r="F140" s="228" t="s">
        <v>23</v>
      </c>
      <c r="G140" s="226"/>
      <c r="H140" s="229">
        <v>1</v>
      </c>
      <c r="I140" s="230"/>
      <c r="J140" s="226"/>
      <c r="K140" s="226"/>
      <c r="L140" s="231"/>
      <c r="M140" s="232"/>
      <c r="N140" s="233"/>
      <c r="O140" s="233"/>
      <c r="P140" s="233"/>
      <c r="Q140" s="233"/>
      <c r="R140" s="233"/>
      <c r="S140" s="233"/>
      <c r="T140" s="234"/>
      <c r="AT140" s="235" t="s">
        <v>417</v>
      </c>
      <c r="AU140" s="235" t="s">
        <v>23</v>
      </c>
      <c r="AV140" s="13" t="s">
        <v>87</v>
      </c>
      <c r="AW140" s="13" t="s">
        <v>43</v>
      </c>
      <c r="AX140" s="13" t="s">
        <v>79</v>
      </c>
      <c r="AY140" s="235" t="s">
        <v>406</v>
      </c>
    </row>
    <row r="141" spans="2:65" s="14" customFormat="1" x14ac:dyDescent="0.3">
      <c r="B141" s="236"/>
      <c r="C141" s="237"/>
      <c r="D141" s="247" t="s">
        <v>417</v>
      </c>
      <c r="E141" s="248" t="s">
        <v>36</v>
      </c>
      <c r="F141" s="249" t="s">
        <v>421</v>
      </c>
      <c r="G141" s="237"/>
      <c r="H141" s="250">
        <v>1</v>
      </c>
      <c r="I141" s="241"/>
      <c r="J141" s="237"/>
      <c r="K141" s="237"/>
      <c r="L141" s="242"/>
      <c r="M141" s="243"/>
      <c r="N141" s="244"/>
      <c r="O141" s="244"/>
      <c r="P141" s="244"/>
      <c r="Q141" s="244"/>
      <c r="R141" s="244"/>
      <c r="S141" s="244"/>
      <c r="T141" s="245"/>
      <c r="AT141" s="246" t="s">
        <v>417</v>
      </c>
      <c r="AU141" s="246" t="s">
        <v>23</v>
      </c>
      <c r="AV141" s="14" t="s">
        <v>415</v>
      </c>
      <c r="AW141" s="14" t="s">
        <v>43</v>
      </c>
      <c r="AX141" s="14" t="s">
        <v>23</v>
      </c>
      <c r="AY141" s="246" t="s">
        <v>406</v>
      </c>
    </row>
    <row r="142" spans="2:65" s="1" customFormat="1" ht="22.5" customHeight="1" x14ac:dyDescent="0.3">
      <c r="B142" s="37"/>
      <c r="C142" s="201" t="s">
        <v>476</v>
      </c>
      <c r="D142" s="201" t="s">
        <v>410</v>
      </c>
      <c r="E142" s="202" t="s">
        <v>7152</v>
      </c>
      <c r="F142" s="203" t="s">
        <v>7153</v>
      </c>
      <c r="G142" s="204" t="s">
        <v>7099</v>
      </c>
      <c r="H142" s="205">
        <v>1</v>
      </c>
      <c r="I142" s="206"/>
      <c r="J142" s="207">
        <f>ROUND(I142*H142,2)</f>
        <v>0</v>
      </c>
      <c r="K142" s="203" t="s">
        <v>7100</v>
      </c>
      <c r="L142" s="57"/>
      <c r="M142" s="208" t="s">
        <v>36</v>
      </c>
      <c r="N142" s="209" t="s">
        <v>50</v>
      </c>
      <c r="O142" s="38"/>
      <c r="P142" s="210">
        <f>O142*H142</f>
        <v>0</v>
      </c>
      <c r="Q142" s="210">
        <v>0</v>
      </c>
      <c r="R142" s="210">
        <f>Q142*H142</f>
        <v>0</v>
      </c>
      <c r="S142" s="210">
        <v>0</v>
      </c>
      <c r="T142" s="211">
        <f>S142*H142</f>
        <v>0</v>
      </c>
      <c r="AR142" s="19" t="s">
        <v>7031</v>
      </c>
      <c r="AT142" s="19" t="s">
        <v>410</v>
      </c>
      <c r="AU142" s="19" t="s">
        <v>23</v>
      </c>
      <c r="AY142" s="19" t="s">
        <v>406</v>
      </c>
      <c r="BE142" s="212">
        <f>IF(N142="základní",J142,0)</f>
        <v>0</v>
      </c>
      <c r="BF142" s="212">
        <f>IF(N142="snížená",J142,0)</f>
        <v>0</v>
      </c>
      <c r="BG142" s="212">
        <f>IF(N142="zákl. přenesená",J142,0)</f>
        <v>0</v>
      </c>
      <c r="BH142" s="212">
        <f>IF(N142="sníž. přenesená",J142,0)</f>
        <v>0</v>
      </c>
      <c r="BI142" s="212">
        <f>IF(N142="nulová",J142,0)</f>
        <v>0</v>
      </c>
      <c r="BJ142" s="19" t="s">
        <v>23</v>
      </c>
      <c r="BK142" s="212">
        <f>ROUND(I142*H142,2)</f>
        <v>0</v>
      </c>
      <c r="BL142" s="19" t="s">
        <v>7031</v>
      </c>
      <c r="BM142" s="19" t="s">
        <v>527</v>
      </c>
    </row>
    <row r="143" spans="2:65" s="12" customFormat="1" ht="27" x14ac:dyDescent="0.3">
      <c r="B143" s="213"/>
      <c r="C143" s="214"/>
      <c r="D143" s="215" t="s">
        <v>417</v>
      </c>
      <c r="E143" s="216" t="s">
        <v>36</v>
      </c>
      <c r="F143" s="217" t="s">
        <v>7154</v>
      </c>
      <c r="G143" s="214"/>
      <c r="H143" s="218" t="s">
        <v>36</v>
      </c>
      <c r="I143" s="219"/>
      <c r="J143" s="214"/>
      <c r="K143" s="214"/>
      <c r="L143" s="220"/>
      <c r="M143" s="221"/>
      <c r="N143" s="222"/>
      <c r="O143" s="222"/>
      <c r="P143" s="222"/>
      <c r="Q143" s="222"/>
      <c r="R143" s="222"/>
      <c r="S143" s="222"/>
      <c r="T143" s="223"/>
      <c r="AT143" s="224" t="s">
        <v>417</v>
      </c>
      <c r="AU143" s="224" t="s">
        <v>23</v>
      </c>
      <c r="AV143" s="12" t="s">
        <v>23</v>
      </c>
      <c r="AW143" s="12" t="s">
        <v>43</v>
      </c>
      <c r="AX143" s="12" t="s">
        <v>79</v>
      </c>
      <c r="AY143" s="224" t="s">
        <v>406</v>
      </c>
    </row>
    <row r="144" spans="2:65" s="12" customFormat="1" ht="27" x14ac:dyDescent="0.3">
      <c r="B144" s="213"/>
      <c r="C144" s="214"/>
      <c r="D144" s="215" t="s">
        <v>417</v>
      </c>
      <c r="E144" s="216" t="s">
        <v>36</v>
      </c>
      <c r="F144" s="217" t="s">
        <v>7155</v>
      </c>
      <c r="G144" s="214"/>
      <c r="H144" s="218" t="s">
        <v>36</v>
      </c>
      <c r="I144" s="219"/>
      <c r="J144" s="214"/>
      <c r="K144" s="214"/>
      <c r="L144" s="220"/>
      <c r="M144" s="221"/>
      <c r="N144" s="222"/>
      <c r="O144" s="222"/>
      <c r="P144" s="222"/>
      <c r="Q144" s="222"/>
      <c r="R144" s="222"/>
      <c r="S144" s="222"/>
      <c r="T144" s="223"/>
      <c r="AT144" s="224" t="s">
        <v>417</v>
      </c>
      <c r="AU144" s="224" t="s">
        <v>23</v>
      </c>
      <c r="AV144" s="12" t="s">
        <v>23</v>
      </c>
      <c r="AW144" s="12" t="s">
        <v>43</v>
      </c>
      <c r="AX144" s="12" t="s">
        <v>79</v>
      </c>
      <c r="AY144" s="224" t="s">
        <v>406</v>
      </c>
    </row>
    <row r="145" spans="2:65" s="13" customFormat="1" x14ac:dyDescent="0.3">
      <c r="B145" s="225"/>
      <c r="C145" s="226"/>
      <c r="D145" s="215" t="s">
        <v>417</v>
      </c>
      <c r="E145" s="227" t="s">
        <v>36</v>
      </c>
      <c r="F145" s="228" t="s">
        <v>23</v>
      </c>
      <c r="G145" s="226"/>
      <c r="H145" s="229">
        <v>1</v>
      </c>
      <c r="I145" s="230"/>
      <c r="J145" s="226"/>
      <c r="K145" s="226"/>
      <c r="L145" s="231"/>
      <c r="M145" s="232"/>
      <c r="N145" s="233"/>
      <c r="O145" s="233"/>
      <c r="P145" s="233"/>
      <c r="Q145" s="233"/>
      <c r="R145" s="233"/>
      <c r="S145" s="233"/>
      <c r="T145" s="234"/>
      <c r="AT145" s="235" t="s">
        <v>417</v>
      </c>
      <c r="AU145" s="235" t="s">
        <v>23</v>
      </c>
      <c r="AV145" s="13" t="s">
        <v>87</v>
      </c>
      <c r="AW145" s="13" t="s">
        <v>43</v>
      </c>
      <c r="AX145" s="13" t="s">
        <v>79</v>
      </c>
      <c r="AY145" s="235" t="s">
        <v>406</v>
      </c>
    </row>
    <row r="146" spans="2:65" s="14" customFormat="1" x14ac:dyDescent="0.3">
      <c r="B146" s="236"/>
      <c r="C146" s="237"/>
      <c r="D146" s="247" t="s">
        <v>417</v>
      </c>
      <c r="E146" s="248" t="s">
        <v>36</v>
      </c>
      <c r="F146" s="249" t="s">
        <v>421</v>
      </c>
      <c r="G146" s="237"/>
      <c r="H146" s="250">
        <v>1</v>
      </c>
      <c r="I146" s="241"/>
      <c r="J146" s="237"/>
      <c r="K146" s="237"/>
      <c r="L146" s="242"/>
      <c r="M146" s="243"/>
      <c r="N146" s="244"/>
      <c r="O146" s="244"/>
      <c r="P146" s="244"/>
      <c r="Q146" s="244"/>
      <c r="R146" s="244"/>
      <c r="S146" s="244"/>
      <c r="T146" s="245"/>
      <c r="AT146" s="246" t="s">
        <v>417</v>
      </c>
      <c r="AU146" s="246" t="s">
        <v>23</v>
      </c>
      <c r="AV146" s="14" t="s">
        <v>415</v>
      </c>
      <c r="AW146" s="14" t="s">
        <v>43</v>
      </c>
      <c r="AX146" s="14" t="s">
        <v>23</v>
      </c>
      <c r="AY146" s="246" t="s">
        <v>406</v>
      </c>
    </row>
    <row r="147" spans="2:65" s="1" customFormat="1" ht="22.5" customHeight="1" x14ac:dyDescent="0.3">
      <c r="B147" s="37"/>
      <c r="C147" s="201" t="s">
        <v>314</v>
      </c>
      <c r="D147" s="201" t="s">
        <v>410</v>
      </c>
      <c r="E147" s="202" t="s">
        <v>7156</v>
      </c>
      <c r="F147" s="203" t="s">
        <v>7157</v>
      </c>
      <c r="G147" s="204" t="s">
        <v>7099</v>
      </c>
      <c r="H147" s="205">
        <v>1</v>
      </c>
      <c r="I147" s="206"/>
      <c r="J147" s="207">
        <f>ROUND(I147*H147,2)</f>
        <v>0</v>
      </c>
      <c r="K147" s="203" t="s">
        <v>7100</v>
      </c>
      <c r="L147" s="57"/>
      <c r="M147" s="208" t="s">
        <v>36</v>
      </c>
      <c r="N147" s="209" t="s">
        <v>50</v>
      </c>
      <c r="O147" s="38"/>
      <c r="P147" s="210">
        <f>O147*H147</f>
        <v>0</v>
      </c>
      <c r="Q147" s="210">
        <v>0</v>
      </c>
      <c r="R147" s="210">
        <f>Q147*H147</f>
        <v>0</v>
      </c>
      <c r="S147" s="210">
        <v>0</v>
      </c>
      <c r="T147" s="211">
        <f>S147*H147</f>
        <v>0</v>
      </c>
      <c r="AR147" s="19" t="s">
        <v>7031</v>
      </c>
      <c r="AT147" s="19" t="s">
        <v>410</v>
      </c>
      <c r="AU147" s="19" t="s">
        <v>23</v>
      </c>
      <c r="AY147" s="19" t="s">
        <v>406</v>
      </c>
      <c r="BE147" s="212">
        <f>IF(N147="základní",J147,0)</f>
        <v>0</v>
      </c>
      <c r="BF147" s="212">
        <f>IF(N147="snížená",J147,0)</f>
        <v>0</v>
      </c>
      <c r="BG147" s="212">
        <f>IF(N147="zákl. přenesená",J147,0)</f>
        <v>0</v>
      </c>
      <c r="BH147" s="212">
        <f>IF(N147="sníž. přenesená",J147,0)</f>
        <v>0</v>
      </c>
      <c r="BI147" s="212">
        <f>IF(N147="nulová",J147,0)</f>
        <v>0</v>
      </c>
      <c r="BJ147" s="19" t="s">
        <v>23</v>
      </c>
      <c r="BK147" s="212">
        <f>ROUND(I147*H147,2)</f>
        <v>0</v>
      </c>
      <c r="BL147" s="19" t="s">
        <v>7031</v>
      </c>
      <c r="BM147" s="19" t="s">
        <v>539</v>
      </c>
    </row>
    <row r="148" spans="2:65" s="12" customFormat="1" ht="27" x14ac:dyDescent="0.3">
      <c r="B148" s="213"/>
      <c r="C148" s="214"/>
      <c r="D148" s="215" t="s">
        <v>417</v>
      </c>
      <c r="E148" s="216" t="s">
        <v>36</v>
      </c>
      <c r="F148" s="217" t="s">
        <v>7158</v>
      </c>
      <c r="G148" s="214"/>
      <c r="H148" s="218" t="s">
        <v>36</v>
      </c>
      <c r="I148" s="219"/>
      <c r="J148" s="214"/>
      <c r="K148" s="214"/>
      <c r="L148" s="220"/>
      <c r="M148" s="221"/>
      <c r="N148" s="222"/>
      <c r="O148" s="222"/>
      <c r="P148" s="222"/>
      <c r="Q148" s="222"/>
      <c r="R148" s="222"/>
      <c r="S148" s="222"/>
      <c r="T148" s="223"/>
      <c r="AT148" s="224" t="s">
        <v>417</v>
      </c>
      <c r="AU148" s="224" t="s">
        <v>23</v>
      </c>
      <c r="AV148" s="12" t="s">
        <v>23</v>
      </c>
      <c r="AW148" s="12" t="s">
        <v>43</v>
      </c>
      <c r="AX148" s="12" t="s">
        <v>79</v>
      </c>
      <c r="AY148" s="224" t="s">
        <v>406</v>
      </c>
    </row>
    <row r="149" spans="2:65" s="12" customFormat="1" x14ac:dyDescent="0.3">
      <c r="B149" s="213"/>
      <c r="C149" s="214"/>
      <c r="D149" s="215" t="s">
        <v>417</v>
      </c>
      <c r="E149" s="216" t="s">
        <v>36</v>
      </c>
      <c r="F149" s="217" t="s">
        <v>7159</v>
      </c>
      <c r="G149" s="214"/>
      <c r="H149" s="218" t="s">
        <v>36</v>
      </c>
      <c r="I149" s="219"/>
      <c r="J149" s="214"/>
      <c r="K149" s="214"/>
      <c r="L149" s="220"/>
      <c r="M149" s="221"/>
      <c r="N149" s="222"/>
      <c r="O149" s="222"/>
      <c r="P149" s="222"/>
      <c r="Q149" s="222"/>
      <c r="R149" s="222"/>
      <c r="S149" s="222"/>
      <c r="T149" s="223"/>
      <c r="AT149" s="224" t="s">
        <v>417</v>
      </c>
      <c r="AU149" s="224" t="s">
        <v>23</v>
      </c>
      <c r="AV149" s="12" t="s">
        <v>23</v>
      </c>
      <c r="AW149" s="12" t="s">
        <v>43</v>
      </c>
      <c r="AX149" s="12" t="s">
        <v>79</v>
      </c>
      <c r="AY149" s="224" t="s">
        <v>406</v>
      </c>
    </row>
    <row r="150" spans="2:65" s="13" customFormat="1" x14ac:dyDescent="0.3">
      <c r="B150" s="225"/>
      <c r="C150" s="226"/>
      <c r="D150" s="215" t="s">
        <v>417</v>
      </c>
      <c r="E150" s="227" t="s">
        <v>36</v>
      </c>
      <c r="F150" s="228" t="s">
        <v>23</v>
      </c>
      <c r="G150" s="226"/>
      <c r="H150" s="229">
        <v>1</v>
      </c>
      <c r="I150" s="230"/>
      <c r="J150" s="226"/>
      <c r="K150" s="226"/>
      <c r="L150" s="231"/>
      <c r="M150" s="232"/>
      <c r="N150" s="233"/>
      <c r="O150" s="233"/>
      <c r="P150" s="233"/>
      <c r="Q150" s="233"/>
      <c r="R150" s="233"/>
      <c r="S150" s="233"/>
      <c r="T150" s="234"/>
      <c r="AT150" s="235" t="s">
        <v>417</v>
      </c>
      <c r="AU150" s="235" t="s">
        <v>23</v>
      </c>
      <c r="AV150" s="13" t="s">
        <v>87</v>
      </c>
      <c r="AW150" s="13" t="s">
        <v>43</v>
      </c>
      <c r="AX150" s="13" t="s">
        <v>79</v>
      </c>
      <c r="AY150" s="235" t="s">
        <v>406</v>
      </c>
    </row>
    <row r="151" spans="2:65" s="14" customFormat="1" x14ac:dyDescent="0.3">
      <c r="B151" s="236"/>
      <c r="C151" s="237"/>
      <c r="D151" s="247" t="s">
        <v>417</v>
      </c>
      <c r="E151" s="248" t="s">
        <v>36</v>
      </c>
      <c r="F151" s="249" t="s">
        <v>421</v>
      </c>
      <c r="G151" s="237"/>
      <c r="H151" s="250">
        <v>1</v>
      </c>
      <c r="I151" s="241"/>
      <c r="J151" s="237"/>
      <c r="K151" s="237"/>
      <c r="L151" s="242"/>
      <c r="M151" s="243"/>
      <c r="N151" s="244"/>
      <c r="O151" s="244"/>
      <c r="P151" s="244"/>
      <c r="Q151" s="244"/>
      <c r="R151" s="244"/>
      <c r="S151" s="244"/>
      <c r="T151" s="245"/>
      <c r="AT151" s="246" t="s">
        <v>417</v>
      </c>
      <c r="AU151" s="246" t="s">
        <v>23</v>
      </c>
      <c r="AV151" s="14" t="s">
        <v>415</v>
      </c>
      <c r="AW151" s="14" t="s">
        <v>43</v>
      </c>
      <c r="AX151" s="14" t="s">
        <v>23</v>
      </c>
      <c r="AY151" s="246" t="s">
        <v>406</v>
      </c>
    </row>
    <row r="152" spans="2:65" s="1" customFormat="1" ht="22.5" customHeight="1" x14ac:dyDescent="0.3">
      <c r="B152" s="37"/>
      <c r="C152" s="201" t="s">
        <v>484</v>
      </c>
      <c r="D152" s="201" t="s">
        <v>410</v>
      </c>
      <c r="E152" s="202" t="s">
        <v>7160</v>
      </c>
      <c r="F152" s="203" t="s">
        <v>7161</v>
      </c>
      <c r="G152" s="204" t="s">
        <v>7099</v>
      </c>
      <c r="H152" s="205">
        <v>1</v>
      </c>
      <c r="I152" s="206"/>
      <c r="J152" s="207">
        <f>ROUND(I152*H152,2)</f>
        <v>0</v>
      </c>
      <c r="K152" s="203" t="s">
        <v>7100</v>
      </c>
      <c r="L152" s="57"/>
      <c r="M152" s="208" t="s">
        <v>36</v>
      </c>
      <c r="N152" s="209" t="s">
        <v>50</v>
      </c>
      <c r="O152" s="38"/>
      <c r="P152" s="210">
        <f>O152*H152</f>
        <v>0</v>
      </c>
      <c r="Q152" s="210">
        <v>0</v>
      </c>
      <c r="R152" s="210">
        <f>Q152*H152</f>
        <v>0</v>
      </c>
      <c r="S152" s="210">
        <v>0</v>
      </c>
      <c r="T152" s="211">
        <f>S152*H152</f>
        <v>0</v>
      </c>
      <c r="AR152" s="19" t="s">
        <v>7031</v>
      </c>
      <c r="AT152" s="19" t="s">
        <v>410</v>
      </c>
      <c r="AU152" s="19" t="s">
        <v>23</v>
      </c>
      <c r="AY152" s="19" t="s">
        <v>406</v>
      </c>
      <c r="BE152" s="212">
        <f>IF(N152="základní",J152,0)</f>
        <v>0</v>
      </c>
      <c r="BF152" s="212">
        <f>IF(N152="snížená",J152,0)</f>
        <v>0</v>
      </c>
      <c r="BG152" s="212">
        <f>IF(N152="zákl. přenesená",J152,0)</f>
        <v>0</v>
      </c>
      <c r="BH152" s="212">
        <f>IF(N152="sníž. přenesená",J152,0)</f>
        <v>0</v>
      </c>
      <c r="BI152" s="212">
        <f>IF(N152="nulová",J152,0)</f>
        <v>0</v>
      </c>
      <c r="BJ152" s="19" t="s">
        <v>23</v>
      </c>
      <c r="BK152" s="212">
        <f>ROUND(I152*H152,2)</f>
        <v>0</v>
      </c>
      <c r="BL152" s="19" t="s">
        <v>7031</v>
      </c>
      <c r="BM152" s="19" t="s">
        <v>546</v>
      </c>
    </row>
    <row r="153" spans="2:65" s="12" customFormat="1" ht="27" x14ac:dyDescent="0.3">
      <c r="B153" s="213"/>
      <c r="C153" s="214"/>
      <c r="D153" s="215" t="s">
        <v>417</v>
      </c>
      <c r="E153" s="216" t="s">
        <v>36</v>
      </c>
      <c r="F153" s="217" t="s">
        <v>7162</v>
      </c>
      <c r="G153" s="214"/>
      <c r="H153" s="218" t="s">
        <v>36</v>
      </c>
      <c r="I153" s="219"/>
      <c r="J153" s="214"/>
      <c r="K153" s="214"/>
      <c r="L153" s="220"/>
      <c r="M153" s="221"/>
      <c r="N153" s="222"/>
      <c r="O153" s="222"/>
      <c r="P153" s="222"/>
      <c r="Q153" s="222"/>
      <c r="R153" s="222"/>
      <c r="S153" s="222"/>
      <c r="T153" s="223"/>
      <c r="AT153" s="224" t="s">
        <v>417</v>
      </c>
      <c r="AU153" s="224" t="s">
        <v>23</v>
      </c>
      <c r="AV153" s="12" t="s">
        <v>23</v>
      </c>
      <c r="AW153" s="12" t="s">
        <v>43</v>
      </c>
      <c r="AX153" s="12" t="s">
        <v>79</v>
      </c>
      <c r="AY153" s="224" t="s">
        <v>406</v>
      </c>
    </row>
    <row r="154" spans="2:65" s="13" customFormat="1" x14ac:dyDescent="0.3">
      <c r="B154" s="225"/>
      <c r="C154" s="226"/>
      <c r="D154" s="215" t="s">
        <v>417</v>
      </c>
      <c r="E154" s="227" t="s">
        <v>36</v>
      </c>
      <c r="F154" s="228" t="s">
        <v>23</v>
      </c>
      <c r="G154" s="226"/>
      <c r="H154" s="229">
        <v>1</v>
      </c>
      <c r="I154" s="230"/>
      <c r="J154" s="226"/>
      <c r="K154" s="226"/>
      <c r="L154" s="231"/>
      <c r="M154" s="232"/>
      <c r="N154" s="233"/>
      <c r="O154" s="233"/>
      <c r="P154" s="233"/>
      <c r="Q154" s="233"/>
      <c r="R154" s="233"/>
      <c r="S154" s="233"/>
      <c r="T154" s="234"/>
      <c r="AT154" s="235" t="s">
        <v>417</v>
      </c>
      <c r="AU154" s="235" t="s">
        <v>23</v>
      </c>
      <c r="AV154" s="13" t="s">
        <v>87</v>
      </c>
      <c r="AW154" s="13" t="s">
        <v>43</v>
      </c>
      <c r="AX154" s="13" t="s">
        <v>79</v>
      </c>
      <c r="AY154" s="235" t="s">
        <v>406</v>
      </c>
    </row>
    <row r="155" spans="2:65" s="14" customFormat="1" x14ac:dyDescent="0.3">
      <c r="B155" s="236"/>
      <c r="C155" s="237"/>
      <c r="D155" s="247" t="s">
        <v>417</v>
      </c>
      <c r="E155" s="248" t="s">
        <v>36</v>
      </c>
      <c r="F155" s="249" t="s">
        <v>421</v>
      </c>
      <c r="G155" s="237"/>
      <c r="H155" s="250">
        <v>1</v>
      </c>
      <c r="I155" s="241"/>
      <c r="J155" s="237"/>
      <c r="K155" s="237"/>
      <c r="L155" s="242"/>
      <c r="M155" s="243"/>
      <c r="N155" s="244"/>
      <c r="O155" s="244"/>
      <c r="P155" s="244"/>
      <c r="Q155" s="244"/>
      <c r="R155" s="244"/>
      <c r="S155" s="244"/>
      <c r="T155" s="245"/>
      <c r="AT155" s="246" t="s">
        <v>417</v>
      </c>
      <c r="AU155" s="246" t="s">
        <v>23</v>
      </c>
      <c r="AV155" s="14" t="s">
        <v>415</v>
      </c>
      <c r="AW155" s="14" t="s">
        <v>43</v>
      </c>
      <c r="AX155" s="14" t="s">
        <v>23</v>
      </c>
      <c r="AY155" s="246" t="s">
        <v>406</v>
      </c>
    </row>
    <row r="156" spans="2:65" s="1" customFormat="1" ht="22.5" customHeight="1" x14ac:dyDescent="0.3">
      <c r="B156" s="37"/>
      <c r="C156" s="201" t="s">
        <v>8</v>
      </c>
      <c r="D156" s="201" t="s">
        <v>410</v>
      </c>
      <c r="E156" s="202" t="s">
        <v>7163</v>
      </c>
      <c r="F156" s="203" t="s">
        <v>7164</v>
      </c>
      <c r="G156" s="204" t="s">
        <v>7099</v>
      </c>
      <c r="H156" s="205">
        <v>1</v>
      </c>
      <c r="I156" s="206"/>
      <c r="J156" s="207">
        <f>ROUND(I156*H156,2)</f>
        <v>0</v>
      </c>
      <c r="K156" s="203" t="s">
        <v>7100</v>
      </c>
      <c r="L156" s="57"/>
      <c r="M156" s="208" t="s">
        <v>36</v>
      </c>
      <c r="N156" s="209" t="s">
        <v>50</v>
      </c>
      <c r="O156" s="38"/>
      <c r="P156" s="210">
        <f>O156*H156</f>
        <v>0</v>
      </c>
      <c r="Q156" s="210">
        <v>0</v>
      </c>
      <c r="R156" s="210">
        <f>Q156*H156</f>
        <v>0</v>
      </c>
      <c r="S156" s="210">
        <v>0</v>
      </c>
      <c r="T156" s="211">
        <f>S156*H156</f>
        <v>0</v>
      </c>
      <c r="AR156" s="19" t="s">
        <v>7031</v>
      </c>
      <c r="AT156" s="19" t="s">
        <v>410</v>
      </c>
      <c r="AU156" s="19" t="s">
        <v>23</v>
      </c>
      <c r="AY156" s="19" t="s">
        <v>406</v>
      </c>
      <c r="BE156" s="212">
        <f>IF(N156="základní",J156,0)</f>
        <v>0</v>
      </c>
      <c r="BF156" s="212">
        <f>IF(N156="snížená",J156,0)</f>
        <v>0</v>
      </c>
      <c r="BG156" s="212">
        <f>IF(N156="zákl. přenesená",J156,0)</f>
        <v>0</v>
      </c>
      <c r="BH156" s="212">
        <f>IF(N156="sníž. přenesená",J156,0)</f>
        <v>0</v>
      </c>
      <c r="BI156" s="212">
        <f>IF(N156="nulová",J156,0)</f>
        <v>0</v>
      </c>
      <c r="BJ156" s="19" t="s">
        <v>23</v>
      </c>
      <c r="BK156" s="212">
        <f>ROUND(I156*H156,2)</f>
        <v>0</v>
      </c>
      <c r="BL156" s="19" t="s">
        <v>7031</v>
      </c>
      <c r="BM156" s="19" t="s">
        <v>299</v>
      </c>
    </row>
    <row r="157" spans="2:65" s="12" customFormat="1" ht="27" x14ac:dyDescent="0.3">
      <c r="B157" s="213"/>
      <c r="C157" s="214"/>
      <c r="D157" s="215" t="s">
        <v>417</v>
      </c>
      <c r="E157" s="216" t="s">
        <v>36</v>
      </c>
      <c r="F157" s="217" t="s">
        <v>7165</v>
      </c>
      <c r="G157" s="214"/>
      <c r="H157" s="218" t="s">
        <v>36</v>
      </c>
      <c r="I157" s="219"/>
      <c r="J157" s="214"/>
      <c r="K157" s="214"/>
      <c r="L157" s="220"/>
      <c r="M157" s="221"/>
      <c r="N157" s="222"/>
      <c r="O157" s="222"/>
      <c r="P157" s="222"/>
      <c r="Q157" s="222"/>
      <c r="R157" s="222"/>
      <c r="S157" s="222"/>
      <c r="T157" s="223"/>
      <c r="AT157" s="224" t="s">
        <v>417</v>
      </c>
      <c r="AU157" s="224" t="s">
        <v>23</v>
      </c>
      <c r="AV157" s="12" t="s">
        <v>23</v>
      </c>
      <c r="AW157" s="12" t="s">
        <v>43</v>
      </c>
      <c r="AX157" s="12" t="s">
        <v>79</v>
      </c>
      <c r="AY157" s="224" t="s">
        <v>406</v>
      </c>
    </row>
    <row r="158" spans="2:65" s="12" customFormat="1" x14ac:dyDescent="0.3">
      <c r="B158" s="213"/>
      <c r="C158" s="214"/>
      <c r="D158" s="215" t="s">
        <v>417</v>
      </c>
      <c r="E158" s="216" t="s">
        <v>36</v>
      </c>
      <c r="F158" s="217" t="s">
        <v>7166</v>
      </c>
      <c r="G158" s="214"/>
      <c r="H158" s="218" t="s">
        <v>36</v>
      </c>
      <c r="I158" s="219"/>
      <c r="J158" s="214"/>
      <c r="K158" s="214"/>
      <c r="L158" s="220"/>
      <c r="M158" s="221"/>
      <c r="N158" s="222"/>
      <c r="O158" s="222"/>
      <c r="P158" s="222"/>
      <c r="Q158" s="222"/>
      <c r="R158" s="222"/>
      <c r="S158" s="222"/>
      <c r="T158" s="223"/>
      <c r="AT158" s="224" t="s">
        <v>417</v>
      </c>
      <c r="AU158" s="224" t="s">
        <v>23</v>
      </c>
      <c r="AV158" s="12" t="s">
        <v>23</v>
      </c>
      <c r="AW158" s="12" t="s">
        <v>43</v>
      </c>
      <c r="AX158" s="12" t="s">
        <v>79</v>
      </c>
      <c r="AY158" s="224" t="s">
        <v>406</v>
      </c>
    </row>
    <row r="159" spans="2:65" s="13" customFormat="1" x14ac:dyDescent="0.3">
      <c r="B159" s="225"/>
      <c r="C159" s="226"/>
      <c r="D159" s="215" t="s">
        <v>417</v>
      </c>
      <c r="E159" s="227" t="s">
        <v>36</v>
      </c>
      <c r="F159" s="228" t="s">
        <v>23</v>
      </c>
      <c r="G159" s="226"/>
      <c r="H159" s="229">
        <v>1</v>
      </c>
      <c r="I159" s="230"/>
      <c r="J159" s="226"/>
      <c r="K159" s="226"/>
      <c r="L159" s="231"/>
      <c r="M159" s="232"/>
      <c r="N159" s="233"/>
      <c r="O159" s="233"/>
      <c r="P159" s="233"/>
      <c r="Q159" s="233"/>
      <c r="R159" s="233"/>
      <c r="S159" s="233"/>
      <c r="T159" s="234"/>
      <c r="AT159" s="235" t="s">
        <v>417</v>
      </c>
      <c r="AU159" s="235" t="s">
        <v>23</v>
      </c>
      <c r="AV159" s="13" t="s">
        <v>87</v>
      </c>
      <c r="AW159" s="13" t="s">
        <v>43</v>
      </c>
      <c r="AX159" s="13" t="s">
        <v>79</v>
      </c>
      <c r="AY159" s="235" t="s">
        <v>406</v>
      </c>
    </row>
    <row r="160" spans="2:65" s="14" customFormat="1" x14ac:dyDescent="0.3">
      <c r="B160" s="236"/>
      <c r="C160" s="237"/>
      <c r="D160" s="247" t="s">
        <v>417</v>
      </c>
      <c r="E160" s="248" t="s">
        <v>36</v>
      </c>
      <c r="F160" s="249" t="s">
        <v>421</v>
      </c>
      <c r="G160" s="237"/>
      <c r="H160" s="250">
        <v>1</v>
      </c>
      <c r="I160" s="241"/>
      <c r="J160" s="237"/>
      <c r="K160" s="237"/>
      <c r="L160" s="242"/>
      <c r="M160" s="243"/>
      <c r="N160" s="244"/>
      <c r="O160" s="244"/>
      <c r="P160" s="244"/>
      <c r="Q160" s="244"/>
      <c r="R160" s="244"/>
      <c r="S160" s="244"/>
      <c r="T160" s="245"/>
      <c r="AT160" s="246" t="s">
        <v>417</v>
      </c>
      <c r="AU160" s="246" t="s">
        <v>23</v>
      </c>
      <c r="AV160" s="14" t="s">
        <v>415</v>
      </c>
      <c r="AW160" s="14" t="s">
        <v>43</v>
      </c>
      <c r="AX160" s="14" t="s">
        <v>23</v>
      </c>
      <c r="AY160" s="246" t="s">
        <v>406</v>
      </c>
    </row>
    <row r="161" spans="2:65" s="1" customFormat="1" ht="22.5" customHeight="1" x14ac:dyDescent="0.3">
      <c r="B161" s="37"/>
      <c r="C161" s="201" t="s">
        <v>493</v>
      </c>
      <c r="D161" s="201" t="s">
        <v>410</v>
      </c>
      <c r="E161" s="202" t="s">
        <v>7167</v>
      </c>
      <c r="F161" s="203" t="s">
        <v>7168</v>
      </c>
      <c r="G161" s="204" t="s">
        <v>7099</v>
      </c>
      <c r="H161" s="205">
        <v>1</v>
      </c>
      <c r="I161" s="206"/>
      <c r="J161" s="207">
        <f>ROUND(I161*H161,2)</f>
        <v>0</v>
      </c>
      <c r="K161" s="203" t="s">
        <v>7100</v>
      </c>
      <c r="L161" s="57"/>
      <c r="M161" s="208" t="s">
        <v>36</v>
      </c>
      <c r="N161" s="209" t="s">
        <v>50</v>
      </c>
      <c r="O161" s="38"/>
      <c r="P161" s="210">
        <f>O161*H161</f>
        <v>0</v>
      </c>
      <c r="Q161" s="210">
        <v>0</v>
      </c>
      <c r="R161" s="210">
        <f>Q161*H161</f>
        <v>0</v>
      </c>
      <c r="S161" s="210">
        <v>0</v>
      </c>
      <c r="T161" s="211">
        <f>S161*H161</f>
        <v>0</v>
      </c>
      <c r="AR161" s="19" t="s">
        <v>7031</v>
      </c>
      <c r="AT161" s="19" t="s">
        <v>410</v>
      </c>
      <c r="AU161" s="19" t="s">
        <v>23</v>
      </c>
      <c r="AY161" s="19" t="s">
        <v>406</v>
      </c>
      <c r="BE161" s="212">
        <f>IF(N161="základní",J161,0)</f>
        <v>0</v>
      </c>
      <c r="BF161" s="212">
        <f>IF(N161="snížená",J161,0)</f>
        <v>0</v>
      </c>
      <c r="BG161" s="212">
        <f>IF(N161="zákl. přenesená",J161,0)</f>
        <v>0</v>
      </c>
      <c r="BH161" s="212">
        <f>IF(N161="sníž. přenesená",J161,0)</f>
        <v>0</v>
      </c>
      <c r="BI161" s="212">
        <f>IF(N161="nulová",J161,0)</f>
        <v>0</v>
      </c>
      <c r="BJ161" s="19" t="s">
        <v>23</v>
      </c>
      <c r="BK161" s="212">
        <f>ROUND(I161*H161,2)</f>
        <v>0</v>
      </c>
      <c r="BL161" s="19" t="s">
        <v>7031</v>
      </c>
      <c r="BM161" s="19" t="s">
        <v>564</v>
      </c>
    </row>
    <row r="162" spans="2:65" s="12" customFormat="1" ht="27" x14ac:dyDescent="0.3">
      <c r="B162" s="213"/>
      <c r="C162" s="214"/>
      <c r="D162" s="215" t="s">
        <v>417</v>
      </c>
      <c r="E162" s="216" t="s">
        <v>36</v>
      </c>
      <c r="F162" s="217" t="s">
        <v>7169</v>
      </c>
      <c r="G162" s="214"/>
      <c r="H162" s="218" t="s">
        <v>36</v>
      </c>
      <c r="I162" s="219"/>
      <c r="J162" s="214"/>
      <c r="K162" s="214"/>
      <c r="L162" s="220"/>
      <c r="M162" s="221"/>
      <c r="N162" s="222"/>
      <c r="O162" s="222"/>
      <c r="P162" s="222"/>
      <c r="Q162" s="222"/>
      <c r="R162" s="222"/>
      <c r="S162" s="222"/>
      <c r="T162" s="223"/>
      <c r="AT162" s="224" t="s">
        <v>417</v>
      </c>
      <c r="AU162" s="224" t="s">
        <v>23</v>
      </c>
      <c r="AV162" s="12" t="s">
        <v>23</v>
      </c>
      <c r="AW162" s="12" t="s">
        <v>43</v>
      </c>
      <c r="AX162" s="12" t="s">
        <v>79</v>
      </c>
      <c r="AY162" s="224" t="s">
        <v>406</v>
      </c>
    </row>
    <row r="163" spans="2:65" s="12" customFormat="1" x14ac:dyDescent="0.3">
      <c r="B163" s="213"/>
      <c r="C163" s="214"/>
      <c r="D163" s="215" t="s">
        <v>417</v>
      </c>
      <c r="E163" s="216" t="s">
        <v>36</v>
      </c>
      <c r="F163" s="217" t="s">
        <v>7170</v>
      </c>
      <c r="G163" s="214"/>
      <c r="H163" s="218" t="s">
        <v>36</v>
      </c>
      <c r="I163" s="219"/>
      <c r="J163" s="214"/>
      <c r="K163" s="214"/>
      <c r="L163" s="220"/>
      <c r="M163" s="221"/>
      <c r="N163" s="222"/>
      <c r="O163" s="222"/>
      <c r="P163" s="222"/>
      <c r="Q163" s="222"/>
      <c r="R163" s="222"/>
      <c r="S163" s="222"/>
      <c r="T163" s="223"/>
      <c r="AT163" s="224" t="s">
        <v>417</v>
      </c>
      <c r="AU163" s="224" t="s">
        <v>23</v>
      </c>
      <c r="AV163" s="12" t="s">
        <v>23</v>
      </c>
      <c r="AW163" s="12" t="s">
        <v>43</v>
      </c>
      <c r="AX163" s="12" t="s">
        <v>79</v>
      </c>
      <c r="AY163" s="224" t="s">
        <v>406</v>
      </c>
    </row>
    <row r="164" spans="2:65" s="13" customFormat="1" x14ac:dyDescent="0.3">
      <c r="B164" s="225"/>
      <c r="C164" s="226"/>
      <c r="D164" s="215" t="s">
        <v>417</v>
      </c>
      <c r="E164" s="227" t="s">
        <v>36</v>
      </c>
      <c r="F164" s="228" t="s">
        <v>23</v>
      </c>
      <c r="G164" s="226"/>
      <c r="H164" s="229">
        <v>1</v>
      </c>
      <c r="I164" s="230"/>
      <c r="J164" s="226"/>
      <c r="K164" s="226"/>
      <c r="L164" s="231"/>
      <c r="M164" s="232"/>
      <c r="N164" s="233"/>
      <c r="O164" s="233"/>
      <c r="P164" s="233"/>
      <c r="Q164" s="233"/>
      <c r="R164" s="233"/>
      <c r="S164" s="233"/>
      <c r="T164" s="234"/>
      <c r="AT164" s="235" t="s">
        <v>417</v>
      </c>
      <c r="AU164" s="235" t="s">
        <v>23</v>
      </c>
      <c r="AV164" s="13" t="s">
        <v>87</v>
      </c>
      <c r="AW164" s="13" t="s">
        <v>43</v>
      </c>
      <c r="AX164" s="13" t="s">
        <v>79</v>
      </c>
      <c r="AY164" s="235" t="s">
        <v>406</v>
      </c>
    </row>
    <row r="165" spans="2:65" s="14" customFormat="1" x14ac:dyDescent="0.3">
      <c r="B165" s="236"/>
      <c r="C165" s="237"/>
      <c r="D165" s="247" t="s">
        <v>417</v>
      </c>
      <c r="E165" s="248" t="s">
        <v>36</v>
      </c>
      <c r="F165" s="249" t="s">
        <v>421</v>
      </c>
      <c r="G165" s="237"/>
      <c r="H165" s="250">
        <v>1</v>
      </c>
      <c r="I165" s="241"/>
      <c r="J165" s="237"/>
      <c r="K165" s="237"/>
      <c r="L165" s="242"/>
      <c r="M165" s="243"/>
      <c r="N165" s="244"/>
      <c r="O165" s="244"/>
      <c r="P165" s="244"/>
      <c r="Q165" s="244"/>
      <c r="R165" s="244"/>
      <c r="S165" s="244"/>
      <c r="T165" s="245"/>
      <c r="AT165" s="246" t="s">
        <v>417</v>
      </c>
      <c r="AU165" s="246" t="s">
        <v>23</v>
      </c>
      <c r="AV165" s="14" t="s">
        <v>415</v>
      </c>
      <c r="AW165" s="14" t="s">
        <v>43</v>
      </c>
      <c r="AX165" s="14" t="s">
        <v>23</v>
      </c>
      <c r="AY165" s="246" t="s">
        <v>406</v>
      </c>
    </row>
    <row r="166" spans="2:65" s="1" customFormat="1" ht="22.5" customHeight="1" x14ac:dyDescent="0.3">
      <c r="B166" s="37"/>
      <c r="C166" s="201" t="s">
        <v>498</v>
      </c>
      <c r="D166" s="201" t="s">
        <v>410</v>
      </c>
      <c r="E166" s="202" t="s">
        <v>7171</v>
      </c>
      <c r="F166" s="203" t="s">
        <v>7070</v>
      </c>
      <c r="G166" s="204" t="s">
        <v>7099</v>
      </c>
      <c r="H166" s="205">
        <v>1</v>
      </c>
      <c r="I166" s="206"/>
      <c r="J166" s="207">
        <f>ROUND(I166*H166,2)</f>
        <v>0</v>
      </c>
      <c r="K166" s="203" t="s">
        <v>7140</v>
      </c>
      <c r="L166" s="57"/>
      <c r="M166" s="208" t="s">
        <v>36</v>
      </c>
      <c r="N166" s="209" t="s">
        <v>50</v>
      </c>
      <c r="O166" s="38"/>
      <c r="P166" s="210">
        <f>O166*H166</f>
        <v>0</v>
      </c>
      <c r="Q166" s="210">
        <v>0</v>
      </c>
      <c r="R166" s="210">
        <f>Q166*H166</f>
        <v>0</v>
      </c>
      <c r="S166" s="210">
        <v>0</v>
      </c>
      <c r="T166" s="211">
        <f>S166*H166</f>
        <v>0</v>
      </c>
      <c r="AR166" s="19" t="s">
        <v>7031</v>
      </c>
      <c r="AT166" s="19" t="s">
        <v>410</v>
      </c>
      <c r="AU166" s="19" t="s">
        <v>23</v>
      </c>
      <c r="AY166" s="19" t="s">
        <v>406</v>
      </c>
      <c r="BE166" s="212">
        <f>IF(N166="základní",J166,0)</f>
        <v>0</v>
      </c>
      <c r="BF166" s="212">
        <f>IF(N166="snížená",J166,0)</f>
        <v>0</v>
      </c>
      <c r="BG166" s="212">
        <f>IF(N166="zákl. přenesená",J166,0)</f>
        <v>0</v>
      </c>
      <c r="BH166" s="212">
        <f>IF(N166="sníž. přenesená",J166,0)</f>
        <v>0</v>
      </c>
      <c r="BI166" s="212">
        <f>IF(N166="nulová",J166,0)</f>
        <v>0</v>
      </c>
      <c r="BJ166" s="19" t="s">
        <v>23</v>
      </c>
      <c r="BK166" s="212">
        <f>ROUND(I166*H166,2)</f>
        <v>0</v>
      </c>
      <c r="BL166" s="19" t="s">
        <v>7031</v>
      </c>
      <c r="BM166" s="19" t="s">
        <v>576</v>
      </c>
    </row>
    <row r="167" spans="2:65" s="1" customFormat="1" ht="22.5" customHeight="1" x14ac:dyDescent="0.3">
      <c r="B167" s="37"/>
      <c r="C167" s="201" t="s">
        <v>503</v>
      </c>
      <c r="D167" s="201" t="s">
        <v>410</v>
      </c>
      <c r="E167" s="202" t="s">
        <v>7172</v>
      </c>
      <c r="F167" s="203" t="s">
        <v>7173</v>
      </c>
      <c r="G167" s="204" t="s">
        <v>7099</v>
      </c>
      <c r="H167" s="205">
        <v>1</v>
      </c>
      <c r="I167" s="206"/>
      <c r="J167" s="207">
        <f>ROUND(I167*H167,2)</f>
        <v>0</v>
      </c>
      <c r="K167" s="203" t="s">
        <v>7140</v>
      </c>
      <c r="L167" s="57"/>
      <c r="M167" s="208" t="s">
        <v>36</v>
      </c>
      <c r="N167" s="209" t="s">
        <v>50</v>
      </c>
      <c r="O167" s="38"/>
      <c r="P167" s="210">
        <f>O167*H167</f>
        <v>0</v>
      </c>
      <c r="Q167" s="210">
        <v>0</v>
      </c>
      <c r="R167" s="210">
        <f>Q167*H167</f>
        <v>0</v>
      </c>
      <c r="S167" s="210">
        <v>0</v>
      </c>
      <c r="T167" s="211">
        <f>S167*H167</f>
        <v>0</v>
      </c>
      <c r="AR167" s="19" t="s">
        <v>7031</v>
      </c>
      <c r="AT167" s="19" t="s">
        <v>410</v>
      </c>
      <c r="AU167" s="19" t="s">
        <v>23</v>
      </c>
      <c r="AY167" s="19" t="s">
        <v>406</v>
      </c>
      <c r="BE167" s="212">
        <f>IF(N167="základní",J167,0)</f>
        <v>0</v>
      </c>
      <c r="BF167" s="212">
        <f>IF(N167="snížená",J167,0)</f>
        <v>0</v>
      </c>
      <c r="BG167" s="212">
        <f>IF(N167="zákl. přenesená",J167,0)</f>
        <v>0</v>
      </c>
      <c r="BH167" s="212">
        <f>IF(N167="sníž. přenesená",J167,0)</f>
        <v>0</v>
      </c>
      <c r="BI167" s="212">
        <f>IF(N167="nulová",J167,0)</f>
        <v>0</v>
      </c>
      <c r="BJ167" s="19" t="s">
        <v>23</v>
      </c>
      <c r="BK167" s="212">
        <f>ROUND(I167*H167,2)</f>
        <v>0</v>
      </c>
      <c r="BL167" s="19" t="s">
        <v>7031</v>
      </c>
      <c r="BM167" s="19" t="s">
        <v>585</v>
      </c>
    </row>
    <row r="168" spans="2:65" s="12" customFormat="1" x14ac:dyDescent="0.3">
      <c r="B168" s="213"/>
      <c r="C168" s="214"/>
      <c r="D168" s="215" t="s">
        <v>417</v>
      </c>
      <c r="E168" s="216" t="s">
        <v>36</v>
      </c>
      <c r="F168" s="217" t="s">
        <v>7174</v>
      </c>
      <c r="G168" s="214"/>
      <c r="H168" s="218" t="s">
        <v>36</v>
      </c>
      <c r="I168" s="219"/>
      <c r="J168" s="214"/>
      <c r="K168" s="214"/>
      <c r="L168" s="220"/>
      <c r="M168" s="221"/>
      <c r="N168" s="222"/>
      <c r="O168" s="222"/>
      <c r="P168" s="222"/>
      <c r="Q168" s="222"/>
      <c r="R168" s="222"/>
      <c r="S168" s="222"/>
      <c r="T168" s="223"/>
      <c r="AT168" s="224" t="s">
        <v>417</v>
      </c>
      <c r="AU168" s="224" t="s">
        <v>23</v>
      </c>
      <c r="AV168" s="12" t="s">
        <v>23</v>
      </c>
      <c r="AW168" s="12" t="s">
        <v>43</v>
      </c>
      <c r="AX168" s="12" t="s">
        <v>79</v>
      </c>
      <c r="AY168" s="224" t="s">
        <v>406</v>
      </c>
    </row>
    <row r="169" spans="2:65" s="13" customFormat="1" x14ac:dyDescent="0.3">
      <c r="B169" s="225"/>
      <c r="C169" s="226"/>
      <c r="D169" s="215" t="s">
        <v>417</v>
      </c>
      <c r="E169" s="227" t="s">
        <v>36</v>
      </c>
      <c r="F169" s="228" t="s">
        <v>23</v>
      </c>
      <c r="G169" s="226"/>
      <c r="H169" s="229">
        <v>1</v>
      </c>
      <c r="I169" s="230"/>
      <c r="J169" s="226"/>
      <c r="K169" s="226"/>
      <c r="L169" s="231"/>
      <c r="M169" s="232"/>
      <c r="N169" s="233"/>
      <c r="O169" s="233"/>
      <c r="P169" s="233"/>
      <c r="Q169" s="233"/>
      <c r="R169" s="233"/>
      <c r="S169" s="233"/>
      <c r="T169" s="234"/>
      <c r="AT169" s="235" t="s">
        <v>417</v>
      </c>
      <c r="AU169" s="235" t="s">
        <v>23</v>
      </c>
      <c r="AV169" s="13" t="s">
        <v>87</v>
      </c>
      <c r="AW169" s="13" t="s">
        <v>43</v>
      </c>
      <c r="AX169" s="13" t="s">
        <v>79</v>
      </c>
      <c r="AY169" s="235" t="s">
        <v>406</v>
      </c>
    </row>
    <row r="170" spans="2:65" s="14" customFormat="1" x14ac:dyDescent="0.3">
      <c r="B170" s="236"/>
      <c r="C170" s="237"/>
      <c r="D170" s="247" t="s">
        <v>417</v>
      </c>
      <c r="E170" s="248" t="s">
        <v>36</v>
      </c>
      <c r="F170" s="249" t="s">
        <v>421</v>
      </c>
      <c r="G170" s="237"/>
      <c r="H170" s="250">
        <v>1</v>
      </c>
      <c r="I170" s="241"/>
      <c r="J170" s="237"/>
      <c r="K170" s="237"/>
      <c r="L170" s="242"/>
      <c r="M170" s="243"/>
      <c r="N170" s="244"/>
      <c r="O170" s="244"/>
      <c r="P170" s="244"/>
      <c r="Q170" s="244"/>
      <c r="R170" s="244"/>
      <c r="S170" s="244"/>
      <c r="T170" s="245"/>
      <c r="AT170" s="246" t="s">
        <v>417</v>
      </c>
      <c r="AU170" s="246" t="s">
        <v>23</v>
      </c>
      <c r="AV170" s="14" t="s">
        <v>415</v>
      </c>
      <c r="AW170" s="14" t="s">
        <v>43</v>
      </c>
      <c r="AX170" s="14" t="s">
        <v>23</v>
      </c>
      <c r="AY170" s="246" t="s">
        <v>406</v>
      </c>
    </row>
    <row r="171" spans="2:65" s="1" customFormat="1" ht="22.5" customHeight="1" x14ac:dyDescent="0.3">
      <c r="B171" s="37"/>
      <c r="C171" s="201" t="s">
        <v>508</v>
      </c>
      <c r="D171" s="201" t="s">
        <v>410</v>
      </c>
      <c r="E171" s="202" t="s">
        <v>7175</v>
      </c>
      <c r="F171" s="203" t="s">
        <v>7176</v>
      </c>
      <c r="G171" s="204" t="s">
        <v>7099</v>
      </c>
      <c r="H171" s="205">
        <v>1</v>
      </c>
      <c r="I171" s="206"/>
      <c r="J171" s="207">
        <f>ROUND(I171*H171,2)</f>
        <v>0</v>
      </c>
      <c r="K171" s="203" t="s">
        <v>7100</v>
      </c>
      <c r="L171" s="57"/>
      <c r="M171" s="208" t="s">
        <v>36</v>
      </c>
      <c r="N171" s="209" t="s">
        <v>50</v>
      </c>
      <c r="O171" s="38"/>
      <c r="P171" s="210">
        <f>O171*H171</f>
        <v>0</v>
      </c>
      <c r="Q171" s="210">
        <v>0</v>
      </c>
      <c r="R171" s="210">
        <f>Q171*H171</f>
        <v>0</v>
      </c>
      <c r="S171" s="210">
        <v>0</v>
      </c>
      <c r="T171" s="211">
        <f>S171*H171</f>
        <v>0</v>
      </c>
      <c r="AR171" s="19" t="s">
        <v>7031</v>
      </c>
      <c r="AT171" s="19" t="s">
        <v>410</v>
      </c>
      <c r="AU171" s="19" t="s">
        <v>23</v>
      </c>
      <c r="AY171" s="19" t="s">
        <v>406</v>
      </c>
      <c r="BE171" s="212">
        <f>IF(N171="základní",J171,0)</f>
        <v>0</v>
      </c>
      <c r="BF171" s="212">
        <f>IF(N171="snížená",J171,0)</f>
        <v>0</v>
      </c>
      <c r="BG171" s="212">
        <f>IF(N171="zákl. přenesená",J171,0)</f>
        <v>0</v>
      </c>
      <c r="BH171" s="212">
        <f>IF(N171="sníž. přenesená",J171,0)</f>
        <v>0</v>
      </c>
      <c r="BI171" s="212">
        <f>IF(N171="nulová",J171,0)</f>
        <v>0</v>
      </c>
      <c r="BJ171" s="19" t="s">
        <v>23</v>
      </c>
      <c r="BK171" s="212">
        <f>ROUND(I171*H171,2)</f>
        <v>0</v>
      </c>
      <c r="BL171" s="19" t="s">
        <v>7031</v>
      </c>
      <c r="BM171" s="19" t="s">
        <v>593</v>
      </c>
    </row>
    <row r="172" spans="2:65" s="12" customFormat="1" ht="27" x14ac:dyDescent="0.3">
      <c r="B172" s="213"/>
      <c r="C172" s="214"/>
      <c r="D172" s="215" t="s">
        <v>417</v>
      </c>
      <c r="E172" s="216" t="s">
        <v>36</v>
      </c>
      <c r="F172" s="217" t="s">
        <v>7177</v>
      </c>
      <c r="G172" s="214"/>
      <c r="H172" s="218" t="s">
        <v>36</v>
      </c>
      <c r="I172" s="219"/>
      <c r="J172" s="214"/>
      <c r="K172" s="214"/>
      <c r="L172" s="220"/>
      <c r="M172" s="221"/>
      <c r="N172" s="222"/>
      <c r="O172" s="222"/>
      <c r="P172" s="222"/>
      <c r="Q172" s="222"/>
      <c r="R172" s="222"/>
      <c r="S172" s="222"/>
      <c r="T172" s="223"/>
      <c r="AT172" s="224" t="s">
        <v>417</v>
      </c>
      <c r="AU172" s="224" t="s">
        <v>23</v>
      </c>
      <c r="AV172" s="12" t="s">
        <v>23</v>
      </c>
      <c r="AW172" s="12" t="s">
        <v>43</v>
      </c>
      <c r="AX172" s="12" t="s">
        <v>79</v>
      </c>
      <c r="AY172" s="224" t="s">
        <v>406</v>
      </c>
    </row>
    <row r="173" spans="2:65" s="13" customFormat="1" x14ac:dyDescent="0.3">
      <c r="B173" s="225"/>
      <c r="C173" s="226"/>
      <c r="D173" s="215" t="s">
        <v>417</v>
      </c>
      <c r="E173" s="227" t="s">
        <v>36</v>
      </c>
      <c r="F173" s="228" t="s">
        <v>23</v>
      </c>
      <c r="G173" s="226"/>
      <c r="H173" s="229">
        <v>1</v>
      </c>
      <c r="I173" s="230"/>
      <c r="J173" s="226"/>
      <c r="K173" s="226"/>
      <c r="L173" s="231"/>
      <c r="M173" s="232"/>
      <c r="N173" s="233"/>
      <c r="O173" s="233"/>
      <c r="P173" s="233"/>
      <c r="Q173" s="233"/>
      <c r="R173" s="233"/>
      <c r="S173" s="233"/>
      <c r="T173" s="234"/>
      <c r="AT173" s="235" t="s">
        <v>417</v>
      </c>
      <c r="AU173" s="235" t="s">
        <v>23</v>
      </c>
      <c r="AV173" s="13" t="s">
        <v>87</v>
      </c>
      <c r="AW173" s="13" t="s">
        <v>43</v>
      </c>
      <c r="AX173" s="13" t="s">
        <v>79</v>
      </c>
      <c r="AY173" s="235" t="s">
        <v>406</v>
      </c>
    </row>
    <row r="174" spans="2:65" s="14" customFormat="1" x14ac:dyDescent="0.3">
      <c r="B174" s="236"/>
      <c r="C174" s="237"/>
      <c r="D174" s="215" t="s">
        <v>417</v>
      </c>
      <c r="E174" s="238" t="s">
        <v>36</v>
      </c>
      <c r="F174" s="239" t="s">
        <v>421</v>
      </c>
      <c r="G174" s="237"/>
      <c r="H174" s="240">
        <v>1</v>
      </c>
      <c r="I174" s="241"/>
      <c r="J174" s="237"/>
      <c r="K174" s="237"/>
      <c r="L174" s="242"/>
      <c r="M174" s="286"/>
      <c r="N174" s="287"/>
      <c r="O174" s="287"/>
      <c r="P174" s="287"/>
      <c r="Q174" s="287"/>
      <c r="R174" s="287"/>
      <c r="S174" s="287"/>
      <c r="T174" s="288"/>
      <c r="AT174" s="246" t="s">
        <v>417</v>
      </c>
      <c r="AU174" s="246" t="s">
        <v>23</v>
      </c>
      <c r="AV174" s="14" t="s">
        <v>415</v>
      </c>
      <c r="AW174" s="14" t="s">
        <v>43</v>
      </c>
      <c r="AX174" s="14" t="s">
        <v>23</v>
      </c>
      <c r="AY174" s="246" t="s">
        <v>406</v>
      </c>
    </row>
    <row r="175" spans="2:65" s="1" customFormat="1" ht="6.95" customHeight="1" x14ac:dyDescent="0.3">
      <c r="B175" s="52"/>
      <c r="C175" s="53"/>
      <c r="D175" s="53"/>
      <c r="E175" s="53"/>
      <c r="F175" s="53"/>
      <c r="G175" s="53"/>
      <c r="H175" s="53"/>
      <c r="I175" s="141"/>
      <c r="J175" s="53"/>
      <c r="K175" s="53"/>
      <c r="L175" s="57"/>
    </row>
  </sheetData>
  <sheetProtection password="CC35" sheet="1" objects="1" scenarios="1" formatColumns="0" formatRows="0" sort="0" autoFilter="0"/>
  <autoFilter ref="C83:K83"/>
  <mergeCells count="12">
    <mergeCell ref="E74:H74"/>
    <mergeCell ref="E76:H76"/>
    <mergeCell ref="E7:H7"/>
    <mergeCell ref="E9:H9"/>
    <mergeCell ref="E11:H11"/>
    <mergeCell ref="E26:H26"/>
    <mergeCell ref="E47:H47"/>
    <mergeCell ref="G1:H1"/>
    <mergeCell ref="L2:V2"/>
    <mergeCell ref="E49:H49"/>
    <mergeCell ref="E51:H51"/>
    <mergeCell ref="E72:H72"/>
  </mergeCells>
  <hyperlinks>
    <hyperlink ref="F1:G1" location="C2" tooltip="Krycí list soupisu" display="1) Krycí list soupisu"/>
    <hyperlink ref="G1:H1" location="C58" tooltip="Rekapitulace" display="2) Rekapitulace"/>
    <hyperlink ref="J1" location="C83" tooltip="Soupis prací" display="3) Soupis prací"/>
    <hyperlink ref="L1:V1" location="'Rekapitulace stavby'!C2" tooltip="Rekapitulace stavby" display="Rekapitulace stavby"/>
  </hyperlinks>
  <printOptions horizontalCentered="1"/>
  <pageMargins left="0.59055118110236227" right="0.59055118110236227" top="0.59055118110236227" bottom="0.59055118110236227" header="0" footer="0"/>
  <pageSetup paperSize="9" fitToHeight="100" orientation="landscape" r:id="rId1"/>
  <headerFooter>
    <oddFooter>&amp;CStrana &amp;P z &amp;N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BR745"/>
  <sheetViews>
    <sheetView showGridLines="0" workbookViewId="0">
      <pane ySplit="1" topLeftCell="A2" activePane="bottomLeft" state="frozen"/>
      <selection pane="bottomLeft"/>
    </sheetView>
  </sheetViews>
  <sheetFormatPr defaultRowHeight="13.5" x14ac:dyDescent="0.3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15" customWidth="1"/>
    <col min="10" max="10" width="23.5" customWidth="1"/>
    <col min="11" max="11" width="15.5" customWidth="1"/>
    <col min="13" max="18" width="9.33203125" hidden="1"/>
    <col min="19" max="19" width="8.1640625" hidden="1" customWidth="1"/>
    <col min="20" max="20" width="29.6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 x14ac:dyDescent="0.3">
      <c r="A1" s="17"/>
      <c r="B1" s="294"/>
      <c r="C1" s="294"/>
      <c r="D1" s="293" t="s">
        <v>1</v>
      </c>
      <c r="E1" s="294"/>
      <c r="F1" s="295" t="s">
        <v>8574</v>
      </c>
      <c r="G1" s="427" t="s">
        <v>8575</v>
      </c>
      <c r="H1" s="427"/>
      <c r="I1" s="300"/>
      <c r="J1" s="295" t="s">
        <v>8576</v>
      </c>
      <c r="K1" s="293" t="s">
        <v>213</v>
      </c>
      <c r="L1" s="295" t="s">
        <v>8577</v>
      </c>
      <c r="M1" s="295"/>
      <c r="N1" s="295"/>
      <c r="O1" s="295"/>
      <c r="P1" s="295"/>
      <c r="Q1" s="295"/>
      <c r="R1" s="295"/>
      <c r="S1" s="295"/>
      <c r="T1" s="295"/>
      <c r="U1" s="291"/>
      <c r="V1" s="291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</row>
    <row r="2" spans="1:70" ht="36.950000000000003" customHeight="1" x14ac:dyDescent="0.3">
      <c r="L2" s="385"/>
      <c r="M2" s="385"/>
      <c r="N2" s="385"/>
      <c r="O2" s="385"/>
      <c r="P2" s="385"/>
      <c r="Q2" s="385"/>
      <c r="R2" s="385"/>
      <c r="S2" s="385"/>
      <c r="T2" s="385"/>
      <c r="U2" s="385"/>
      <c r="V2" s="385"/>
      <c r="AT2" s="19" t="s">
        <v>191</v>
      </c>
    </row>
    <row r="3" spans="1:70" ht="6.95" customHeight="1" x14ac:dyDescent="0.3">
      <c r="B3" s="20"/>
      <c r="C3" s="21"/>
      <c r="D3" s="21"/>
      <c r="E3" s="21"/>
      <c r="F3" s="21"/>
      <c r="G3" s="21"/>
      <c r="H3" s="21"/>
      <c r="I3" s="117"/>
      <c r="J3" s="21"/>
      <c r="K3" s="22"/>
      <c r="AT3" s="19" t="s">
        <v>87</v>
      </c>
    </row>
    <row r="4" spans="1:70" ht="36.950000000000003" customHeight="1" x14ac:dyDescent="0.3">
      <c r="B4" s="23"/>
      <c r="C4" s="24"/>
      <c r="D4" s="25" t="s">
        <v>218</v>
      </c>
      <c r="E4" s="24"/>
      <c r="F4" s="24"/>
      <c r="G4" s="24"/>
      <c r="H4" s="24"/>
      <c r="I4" s="118"/>
      <c r="J4" s="24"/>
      <c r="K4" s="26"/>
      <c r="M4" s="27" t="s">
        <v>10</v>
      </c>
      <c r="AT4" s="19" t="s">
        <v>4</v>
      </c>
    </row>
    <row r="5" spans="1:70" ht="6.95" customHeight="1" x14ac:dyDescent="0.3">
      <c r="B5" s="23"/>
      <c r="C5" s="24"/>
      <c r="D5" s="24"/>
      <c r="E5" s="24"/>
      <c r="F5" s="24"/>
      <c r="G5" s="24"/>
      <c r="H5" s="24"/>
      <c r="I5" s="118"/>
      <c r="J5" s="24"/>
      <c r="K5" s="26"/>
    </row>
    <row r="6" spans="1:70" ht="15" x14ac:dyDescent="0.3">
      <c r="B6" s="23"/>
      <c r="C6" s="24"/>
      <c r="D6" s="32" t="s">
        <v>16</v>
      </c>
      <c r="E6" s="24"/>
      <c r="F6" s="24"/>
      <c r="G6" s="24"/>
      <c r="H6" s="24"/>
      <c r="I6" s="118"/>
      <c r="J6" s="24"/>
      <c r="K6" s="26"/>
    </row>
    <row r="7" spans="1:70" ht="22.5" customHeight="1" x14ac:dyDescent="0.3">
      <c r="B7" s="23"/>
      <c r="C7" s="24"/>
      <c r="D7" s="24"/>
      <c r="E7" s="428" t="str">
        <f>'Rekapitulace stavby'!K6</f>
        <v>ZLEPŠENÍ EKOLOGICKÉHO STAVU ŘEKY BEČVY V HRANICÍCH</v>
      </c>
      <c r="F7" s="414"/>
      <c r="G7" s="414"/>
      <c r="H7" s="414"/>
      <c r="I7" s="118"/>
      <c r="J7" s="24"/>
      <c r="K7" s="26"/>
    </row>
    <row r="8" spans="1:70" ht="15" x14ac:dyDescent="0.3">
      <c r="B8" s="23"/>
      <c r="C8" s="24"/>
      <c r="D8" s="32" t="s">
        <v>226</v>
      </c>
      <c r="E8" s="24"/>
      <c r="F8" s="24"/>
      <c r="G8" s="24"/>
      <c r="H8" s="24"/>
      <c r="I8" s="118"/>
      <c r="J8" s="24"/>
      <c r="K8" s="26"/>
    </row>
    <row r="9" spans="1:70" ht="22.5" customHeight="1" x14ac:dyDescent="0.3">
      <c r="B9" s="23"/>
      <c r="C9" s="24"/>
      <c r="D9" s="24"/>
      <c r="E9" s="428" t="s">
        <v>7090</v>
      </c>
      <c r="F9" s="414"/>
      <c r="G9" s="414"/>
      <c r="H9" s="414"/>
      <c r="I9" s="118"/>
      <c r="J9" s="24"/>
      <c r="K9" s="26"/>
    </row>
    <row r="10" spans="1:70" ht="15" x14ac:dyDescent="0.3">
      <c r="B10" s="23"/>
      <c r="C10" s="24"/>
      <c r="D10" s="32" t="s">
        <v>232</v>
      </c>
      <c r="E10" s="24"/>
      <c r="F10" s="24"/>
      <c r="G10" s="24"/>
      <c r="H10" s="24"/>
      <c r="I10" s="118"/>
      <c r="J10" s="24"/>
      <c r="K10" s="26"/>
    </row>
    <row r="11" spans="1:70" s="1" customFormat="1" ht="22.5" customHeight="1" x14ac:dyDescent="0.3">
      <c r="B11" s="37"/>
      <c r="C11" s="38"/>
      <c r="D11" s="38"/>
      <c r="E11" s="429" t="s">
        <v>7178</v>
      </c>
      <c r="F11" s="405"/>
      <c r="G11" s="405"/>
      <c r="H11" s="405"/>
      <c r="I11" s="119"/>
      <c r="J11" s="38"/>
      <c r="K11" s="41"/>
    </row>
    <row r="12" spans="1:70" s="1" customFormat="1" ht="15" x14ac:dyDescent="0.3">
      <c r="B12" s="37"/>
      <c r="C12" s="38"/>
      <c r="D12" s="32" t="s">
        <v>238</v>
      </c>
      <c r="E12" s="38"/>
      <c r="F12" s="38"/>
      <c r="G12" s="38"/>
      <c r="H12" s="38"/>
      <c r="I12" s="119"/>
      <c r="J12" s="38"/>
      <c r="K12" s="41"/>
    </row>
    <row r="13" spans="1:70" s="1" customFormat="1" ht="36.950000000000003" customHeight="1" x14ac:dyDescent="0.3">
      <c r="B13" s="37"/>
      <c r="C13" s="38"/>
      <c r="D13" s="38"/>
      <c r="E13" s="430" t="s">
        <v>7179</v>
      </c>
      <c r="F13" s="405"/>
      <c r="G13" s="405"/>
      <c r="H13" s="405"/>
      <c r="I13" s="119"/>
      <c r="J13" s="38"/>
      <c r="K13" s="41"/>
    </row>
    <row r="14" spans="1:70" s="1" customFormat="1" x14ac:dyDescent="0.3">
      <c r="B14" s="37"/>
      <c r="C14" s="38"/>
      <c r="D14" s="38"/>
      <c r="E14" s="38"/>
      <c r="F14" s="38"/>
      <c r="G14" s="38"/>
      <c r="H14" s="38"/>
      <c r="I14" s="119"/>
      <c r="J14" s="38"/>
      <c r="K14" s="41"/>
    </row>
    <row r="15" spans="1:70" s="1" customFormat="1" ht="14.45" customHeight="1" x14ac:dyDescent="0.3">
      <c r="B15" s="37"/>
      <c r="C15" s="38"/>
      <c r="D15" s="32" t="s">
        <v>19</v>
      </c>
      <c r="E15" s="38"/>
      <c r="F15" s="30" t="s">
        <v>192</v>
      </c>
      <c r="G15" s="38"/>
      <c r="H15" s="38"/>
      <c r="I15" s="120" t="s">
        <v>21</v>
      </c>
      <c r="J15" s="30" t="s">
        <v>36</v>
      </c>
      <c r="K15" s="41"/>
    </row>
    <row r="16" spans="1:70" s="1" customFormat="1" ht="14.45" customHeight="1" x14ac:dyDescent="0.3">
      <c r="B16" s="37"/>
      <c r="C16" s="38"/>
      <c r="D16" s="32" t="s">
        <v>24</v>
      </c>
      <c r="E16" s="38"/>
      <c r="F16" s="30" t="s">
        <v>25</v>
      </c>
      <c r="G16" s="38"/>
      <c r="H16" s="38"/>
      <c r="I16" s="120" t="s">
        <v>26</v>
      </c>
      <c r="J16" s="121" t="str">
        <f>'Rekapitulace stavby'!AN8</f>
        <v>6.4.2016</v>
      </c>
      <c r="K16" s="41"/>
    </row>
    <row r="17" spans="2:11" s="1" customFormat="1" ht="10.9" customHeight="1" x14ac:dyDescent="0.3">
      <c r="B17" s="37"/>
      <c r="C17" s="38"/>
      <c r="D17" s="38"/>
      <c r="E17" s="38"/>
      <c r="F17" s="38"/>
      <c r="G17" s="38"/>
      <c r="H17" s="38"/>
      <c r="I17" s="119"/>
      <c r="J17" s="38"/>
      <c r="K17" s="41"/>
    </row>
    <row r="18" spans="2:11" s="1" customFormat="1" ht="14.45" customHeight="1" x14ac:dyDescent="0.3">
      <c r="B18" s="37"/>
      <c r="C18" s="38"/>
      <c r="D18" s="32" t="s">
        <v>34</v>
      </c>
      <c r="E18" s="38"/>
      <c r="F18" s="38"/>
      <c r="G18" s="38"/>
      <c r="H18" s="38"/>
      <c r="I18" s="120" t="s">
        <v>35</v>
      </c>
      <c r="J18" s="30" t="s">
        <v>36</v>
      </c>
      <c r="K18" s="41"/>
    </row>
    <row r="19" spans="2:11" s="1" customFormat="1" ht="18" customHeight="1" x14ac:dyDescent="0.3">
      <c r="B19" s="37"/>
      <c r="C19" s="38"/>
      <c r="D19" s="38"/>
      <c r="E19" s="30" t="s">
        <v>37</v>
      </c>
      <c r="F19" s="38"/>
      <c r="G19" s="38"/>
      <c r="H19" s="38"/>
      <c r="I19" s="120" t="s">
        <v>38</v>
      </c>
      <c r="J19" s="30" t="s">
        <v>36</v>
      </c>
      <c r="K19" s="41"/>
    </row>
    <row r="20" spans="2:11" s="1" customFormat="1" ht="6.95" customHeight="1" x14ac:dyDescent="0.3">
      <c r="B20" s="37"/>
      <c r="C20" s="38"/>
      <c r="D20" s="38"/>
      <c r="E20" s="38"/>
      <c r="F20" s="38"/>
      <c r="G20" s="38"/>
      <c r="H20" s="38"/>
      <c r="I20" s="119"/>
      <c r="J20" s="38"/>
      <c r="K20" s="41"/>
    </row>
    <row r="21" spans="2:11" s="1" customFormat="1" ht="14.45" customHeight="1" x14ac:dyDescent="0.3">
      <c r="B21" s="37"/>
      <c r="C21" s="38"/>
      <c r="D21" s="32" t="s">
        <v>39</v>
      </c>
      <c r="E21" s="38"/>
      <c r="F21" s="38"/>
      <c r="G21" s="38"/>
      <c r="H21" s="38"/>
      <c r="I21" s="120" t="s">
        <v>35</v>
      </c>
      <c r="J21" s="30" t="str">
        <f>IF('Rekapitulace stavby'!AN13="Vyplň údaj","",IF('Rekapitulace stavby'!AN13="","",'Rekapitulace stavby'!AN13))</f>
        <v/>
      </c>
      <c r="K21" s="41"/>
    </row>
    <row r="22" spans="2:11" s="1" customFormat="1" ht="18" customHeight="1" x14ac:dyDescent="0.3">
      <c r="B22" s="37"/>
      <c r="C22" s="38"/>
      <c r="D22" s="38"/>
      <c r="E22" s="30" t="str">
        <f>IF('Rekapitulace stavby'!E14="Vyplň údaj","",IF('Rekapitulace stavby'!E14="","",'Rekapitulace stavby'!E14))</f>
        <v/>
      </c>
      <c r="F22" s="38"/>
      <c r="G22" s="38"/>
      <c r="H22" s="38"/>
      <c r="I22" s="120" t="s">
        <v>38</v>
      </c>
      <c r="J22" s="30" t="str">
        <f>IF('Rekapitulace stavby'!AN14="Vyplň údaj","",IF('Rekapitulace stavby'!AN14="","",'Rekapitulace stavby'!AN14))</f>
        <v/>
      </c>
      <c r="K22" s="41"/>
    </row>
    <row r="23" spans="2:11" s="1" customFormat="1" ht="6.95" customHeight="1" x14ac:dyDescent="0.3">
      <c r="B23" s="37"/>
      <c r="C23" s="38"/>
      <c r="D23" s="38"/>
      <c r="E23" s="38"/>
      <c r="F23" s="38"/>
      <c r="G23" s="38"/>
      <c r="H23" s="38"/>
      <c r="I23" s="119"/>
      <c r="J23" s="38"/>
      <c r="K23" s="41"/>
    </row>
    <row r="24" spans="2:11" s="1" customFormat="1" ht="14.45" customHeight="1" x14ac:dyDescent="0.3">
      <c r="B24" s="37"/>
      <c r="C24" s="38"/>
      <c r="D24" s="32" t="s">
        <v>41</v>
      </c>
      <c r="E24" s="38"/>
      <c r="F24" s="38"/>
      <c r="G24" s="38"/>
      <c r="H24" s="38"/>
      <c r="I24" s="120" t="s">
        <v>35</v>
      </c>
      <c r="J24" s="30" t="s">
        <v>36</v>
      </c>
      <c r="K24" s="41"/>
    </row>
    <row r="25" spans="2:11" s="1" customFormat="1" ht="18" customHeight="1" x14ac:dyDescent="0.3">
      <c r="B25" s="37"/>
      <c r="C25" s="38"/>
      <c r="D25" s="38"/>
      <c r="E25" s="30" t="s">
        <v>7092</v>
      </c>
      <c r="F25" s="38"/>
      <c r="G25" s="38"/>
      <c r="H25" s="38"/>
      <c r="I25" s="120" t="s">
        <v>38</v>
      </c>
      <c r="J25" s="30" t="s">
        <v>36</v>
      </c>
      <c r="K25" s="41"/>
    </row>
    <row r="26" spans="2:11" s="1" customFormat="1" ht="6.95" customHeight="1" x14ac:dyDescent="0.3">
      <c r="B26" s="37"/>
      <c r="C26" s="38"/>
      <c r="D26" s="38"/>
      <c r="E26" s="38"/>
      <c r="F26" s="38"/>
      <c r="G26" s="38"/>
      <c r="H26" s="38"/>
      <c r="I26" s="119"/>
      <c r="J26" s="38"/>
      <c r="K26" s="41"/>
    </row>
    <row r="27" spans="2:11" s="1" customFormat="1" ht="14.45" customHeight="1" x14ac:dyDescent="0.3">
      <c r="B27" s="37"/>
      <c r="C27" s="38"/>
      <c r="D27" s="32" t="s">
        <v>44</v>
      </c>
      <c r="E27" s="38"/>
      <c r="F27" s="38"/>
      <c r="G27" s="38"/>
      <c r="H27" s="38"/>
      <c r="I27" s="119"/>
      <c r="J27" s="38"/>
      <c r="K27" s="41"/>
    </row>
    <row r="28" spans="2:11" s="7" customFormat="1" ht="22.5" customHeight="1" x14ac:dyDescent="0.3">
      <c r="B28" s="122"/>
      <c r="C28" s="123"/>
      <c r="D28" s="123"/>
      <c r="E28" s="417" t="s">
        <v>36</v>
      </c>
      <c r="F28" s="431"/>
      <c r="G28" s="431"/>
      <c r="H28" s="431"/>
      <c r="I28" s="124"/>
      <c r="J28" s="123"/>
      <c r="K28" s="125"/>
    </row>
    <row r="29" spans="2:11" s="1" customFormat="1" ht="6.95" customHeight="1" x14ac:dyDescent="0.3">
      <c r="B29" s="37"/>
      <c r="C29" s="38"/>
      <c r="D29" s="38"/>
      <c r="E29" s="38"/>
      <c r="F29" s="38"/>
      <c r="G29" s="38"/>
      <c r="H29" s="38"/>
      <c r="I29" s="119"/>
      <c r="J29" s="38"/>
      <c r="K29" s="41"/>
    </row>
    <row r="30" spans="2:11" s="1" customFormat="1" ht="6.95" customHeight="1" x14ac:dyDescent="0.3">
      <c r="B30" s="37"/>
      <c r="C30" s="38"/>
      <c r="D30" s="81"/>
      <c r="E30" s="81"/>
      <c r="F30" s="81"/>
      <c r="G30" s="81"/>
      <c r="H30" s="81"/>
      <c r="I30" s="127"/>
      <c r="J30" s="81"/>
      <c r="K30" s="128"/>
    </row>
    <row r="31" spans="2:11" s="1" customFormat="1" ht="25.35" customHeight="1" x14ac:dyDescent="0.3">
      <c r="B31" s="37"/>
      <c r="C31" s="38"/>
      <c r="D31" s="129" t="s">
        <v>45</v>
      </c>
      <c r="E31" s="38"/>
      <c r="F31" s="38"/>
      <c r="G31" s="38"/>
      <c r="H31" s="38"/>
      <c r="I31" s="119"/>
      <c r="J31" s="130">
        <f>ROUND(J98,2)</f>
        <v>0</v>
      </c>
      <c r="K31" s="41"/>
    </row>
    <row r="32" spans="2:11" s="1" customFormat="1" ht="6.95" customHeight="1" x14ac:dyDescent="0.3">
      <c r="B32" s="37"/>
      <c r="C32" s="38"/>
      <c r="D32" s="81"/>
      <c r="E32" s="81"/>
      <c r="F32" s="81"/>
      <c r="G32" s="81"/>
      <c r="H32" s="81"/>
      <c r="I32" s="127"/>
      <c r="J32" s="81"/>
      <c r="K32" s="128"/>
    </row>
    <row r="33" spans="2:11" s="1" customFormat="1" ht="14.45" customHeight="1" x14ac:dyDescent="0.3">
      <c r="B33" s="37"/>
      <c r="C33" s="38"/>
      <c r="D33" s="38"/>
      <c r="E33" s="38"/>
      <c r="F33" s="42" t="s">
        <v>47</v>
      </c>
      <c r="G33" s="38"/>
      <c r="H33" s="38"/>
      <c r="I33" s="131" t="s">
        <v>46</v>
      </c>
      <c r="J33" s="42" t="s">
        <v>48</v>
      </c>
      <c r="K33" s="41"/>
    </row>
    <row r="34" spans="2:11" s="1" customFormat="1" ht="14.45" customHeight="1" x14ac:dyDescent="0.3">
      <c r="B34" s="37"/>
      <c r="C34" s="38"/>
      <c r="D34" s="45" t="s">
        <v>49</v>
      </c>
      <c r="E34" s="45" t="s">
        <v>50</v>
      </c>
      <c r="F34" s="132">
        <f>ROUND(SUM(BE98:BE744), 2)</f>
        <v>0</v>
      </c>
      <c r="G34" s="38"/>
      <c r="H34" s="38"/>
      <c r="I34" s="133">
        <v>0.21</v>
      </c>
      <c r="J34" s="132">
        <f>ROUND(ROUND((SUM(BE98:BE744)), 2)*I34, 2)</f>
        <v>0</v>
      </c>
      <c r="K34" s="41"/>
    </row>
    <row r="35" spans="2:11" s="1" customFormat="1" ht="14.45" customHeight="1" x14ac:dyDescent="0.3">
      <c r="B35" s="37"/>
      <c r="C35" s="38"/>
      <c r="D35" s="38"/>
      <c r="E35" s="45" t="s">
        <v>51</v>
      </c>
      <c r="F35" s="132">
        <f>ROUND(SUM(BF98:BF744), 2)</f>
        <v>0</v>
      </c>
      <c r="G35" s="38"/>
      <c r="H35" s="38"/>
      <c r="I35" s="133">
        <v>0.15</v>
      </c>
      <c r="J35" s="132">
        <f>ROUND(ROUND((SUM(BF98:BF744)), 2)*I35, 2)</f>
        <v>0</v>
      </c>
      <c r="K35" s="41"/>
    </row>
    <row r="36" spans="2:11" s="1" customFormat="1" ht="14.45" hidden="1" customHeight="1" x14ac:dyDescent="0.3">
      <c r="B36" s="37"/>
      <c r="C36" s="38"/>
      <c r="D36" s="38"/>
      <c r="E36" s="45" t="s">
        <v>52</v>
      </c>
      <c r="F36" s="132">
        <f>ROUND(SUM(BG98:BG744), 2)</f>
        <v>0</v>
      </c>
      <c r="G36" s="38"/>
      <c r="H36" s="38"/>
      <c r="I36" s="133">
        <v>0.21</v>
      </c>
      <c r="J36" s="132">
        <v>0</v>
      </c>
      <c r="K36" s="41"/>
    </row>
    <row r="37" spans="2:11" s="1" customFormat="1" ht="14.45" hidden="1" customHeight="1" x14ac:dyDescent="0.3">
      <c r="B37" s="37"/>
      <c r="C37" s="38"/>
      <c r="D37" s="38"/>
      <c r="E37" s="45" t="s">
        <v>53</v>
      </c>
      <c r="F37" s="132">
        <f>ROUND(SUM(BH98:BH744), 2)</f>
        <v>0</v>
      </c>
      <c r="G37" s="38"/>
      <c r="H37" s="38"/>
      <c r="I37" s="133">
        <v>0.15</v>
      </c>
      <c r="J37" s="132">
        <v>0</v>
      </c>
      <c r="K37" s="41"/>
    </row>
    <row r="38" spans="2:11" s="1" customFormat="1" ht="14.45" hidden="1" customHeight="1" x14ac:dyDescent="0.3">
      <c r="B38" s="37"/>
      <c r="C38" s="38"/>
      <c r="D38" s="38"/>
      <c r="E38" s="45" t="s">
        <v>54</v>
      </c>
      <c r="F38" s="132">
        <f>ROUND(SUM(BI98:BI744), 2)</f>
        <v>0</v>
      </c>
      <c r="G38" s="38"/>
      <c r="H38" s="38"/>
      <c r="I38" s="133">
        <v>0</v>
      </c>
      <c r="J38" s="132">
        <v>0</v>
      </c>
      <c r="K38" s="41"/>
    </row>
    <row r="39" spans="2:11" s="1" customFormat="1" ht="6.95" customHeight="1" x14ac:dyDescent="0.3">
      <c r="B39" s="37"/>
      <c r="C39" s="38"/>
      <c r="D39" s="38"/>
      <c r="E39" s="38"/>
      <c r="F39" s="38"/>
      <c r="G39" s="38"/>
      <c r="H39" s="38"/>
      <c r="I39" s="119"/>
      <c r="J39" s="38"/>
      <c r="K39" s="41"/>
    </row>
    <row r="40" spans="2:11" s="1" customFormat="1" ht="25.35" customHeight="1" x14ac:dyDescent="0.3">
      <c r="B40" s="37"/>
      <c r="C40" s="134"/>
      <c r="D40" s="135" t="s">
        <v>55</v>
      </c>
      <c r="E40" s="75"/>
      <c r="F40" s="75"/>
      <c r="G40" s="136" t="s">
        <v>56</v>
      </c>
      <c r="H40" s="137" t="s">
        <v>57</v>
      </c>
      <c r="I40" s="138"/>
      <c r="J40" s="139">
        <f>SUM(J31:J38)</f>
        <v>0</v>
      </c>
      <c r="K40" s="140"/>
    </row>
    <row r="41" spans="2:11" s="1" customFormat="1" ht="14.45" customHeight="1" x14ac:dyDescent="0.3">
      <c r="B41" s="52"/>
      <c r="C41" s="53"/>
      <c r="D41" s="53"/>
      <c r="E41" s="53"/>
      <c r="F41" s="53"/>
      <c r="G41" s="53"/>
      <c r="H41" s="53"/>
      <c r="I41" s="141"/>
      <c r="J41" s="53"/>
      <c r="K41" s="54"/>
    </row>
    <row r="45" spans="2:11" s="1" customFormat="1" ht="6.95" customHeight="1" x14ac:dyDescent="0.3">
      <c r="B45" s="142"/>
      <c r="C45" s="143"/>
      <c r="D45" s="143"/>
      <c r="E45" s="143"/>
      <c r="F45" s="143"/>
      <c r="G45" s="143"/>
      <c r="H45" s="143"/>
      <c r="I45" s="144"/>
      <c r="J45" s="143"/>
      <c r="K45" s="145"/>
    </row>
    <row r="46" spans="2:11" s="1" customFormat="1" ht="36.950000000000003" customHeight="1" x14ac:dyDescent="0.3">
      <c r="B46" s="37"/>
      <c r="C46" s="25" t="s">
        <v>305</v>
      </c>
      <c r="D46" s="38"/>
      <c r="E46" s="38"/>
      <c r="F46" s="38"/>
      <c r="G46" s="38"/>
      <c r="H46" s="38"/>
      <c r="I46" s="119"/>
      <c r="J46" s="38"/>
      <c r="K46" s="41"/>
    </row>
    <row r="47" spans="2:11" s="1" customFormat="1" ht="6.95" customHeight="1" x14ac:dyDescent="0.3">
      <c r="B47" s="37"/>
      <c r="C47" s="38"/>
      <c r="D47" s="38"/>
      <c r="E47" s="38"/>
      <c r="F47" s="38"/>
      <c r="G47" s="38"/>
      <c r="H47" s="38"/>
      <c r="I47" s="119"/>
      <c r="J47" s="38"/>
      <c r="K47" s="41"/>
    </row>
    <row r="48" spans="2:11" s="1" customFormat="1" ht="14.45" customHeight="1" x14ac:dyDescent="0.3">
      <c r="B48" s="37"/>
      <c r="C48" s="32" t="s">
        <v>16</v>
      </c>
      <c r="D48" s="38"/>
      <c r="E48" s="38"/>
      <c r="F48" s="38"/>
      <c r="G48" s="38"/>
      <c r="H48" s="38"/>
      <c r="I48" s="119"/>
      <c r="J48" s="38"/>
      <c r="K48" s="41"/>
    </row>
    <row r="49" spans="2:47" s="1" customFormat="1" ht="22.5" customHeight="1" x14ac:dyDescent="0.3">
      <c r="B49" s="37"/>
      <c r="C49" s="38"/>
      <c r="D49" s="38"/>
      <c r="E49" s="428" t="str">
        <f>E7</f>
        <v>ZLEPŠENÍ EKOLOGICKÉHO STAVU ŘEKY BEČVY V HRANICÍCH</v>
      </c>
      <c r="F49" s="405"/>
      <c r="G49" s="405"/>
      <c r="H49" s="405"/>
      <c r="I49" s="119"/>
      <c r="J49" s="38"/>
      <c r="K49" s="41"/>
    </row>
    <row r="50" spans="2:47" ht="15" x14ac:dyDescent="0.3">
      <c r="B50" s="23"/>
      <c r="C50" s="32" t="s">
        <v>226</v>
      </c>
      <c r="D50" s="24"/>
      <c r="E50" s="24"/>
      <c r="F50" s="24"/>
      <c r="G50" s="24"/>
      <c r="H50" s="24"/>
      <c r="I50" s="118"/>
      <c r="J50" s="24"/>
      <c r="K50" s="26"/>
    </row>
    <row r="51" spans="2:47" ht="22.5" customHeight="1" x14ac:dyDescent="0.3">
      <c r="B51" s="23"/>
      <c r="C51" s="24"/>
      <c r="D51" s="24"/>
      <c r="E51" s="428" t="s">
        <v>7090</v>
      </c>
      <c r="F51" s="414"/>
      <c r="G51" s="414"/>
      <c r="H51" s="414"/>
      <c r="I51" s="118"/>
      <c r="J51" s="24"/>
      <c r="K51" s="26"/>
    </row>
    <row r="52" spans="2:47" ht="15" x14ac:dyDescent="0.3">
      <c r="B52" s="23"/>
      <c r="C52" s="32" t="s">
        <v>232</v>
      </c>
      <c r="D52" s="24"/>
      <c r="E52" s="24"/>
      <c r="F52" s="24"/>
      <c r="G52" s="24"/>
      <c r="H52" s="24"/>
      <c r="I52" s="118"/>
      <c r="J52" s="24"/>
      <c r="K52" s="26"/>
    </row>
    <row r="53" spans="2:47" s="1" customFormat="1" ht="22.5" customHeight="1" x14ac:dyDescent="0.3">
      <c r="B53" s="37"/>
      <c r="C53" s="38"/>
      <c r="D53" s="38"/>
      <c r="E53" s="429" t="s">
        <v>7178</v>
      </c>
      <c r="F53" s="405"/>
      <c r="G53" s="405"/>
      <c r="H53" s="405"/>
      <c r="I53" s="119"/>
      <c r="J53" s="38"/>
      <c r="K53" s="41"/>
    </row>
    <row r="54" spans="2:47" s="1" customFormat="1" ht="14.45" customHeight="1" x14ac:dyDescent="0.3">
      <c r="B54" s="37"/>
      <c r="C54" s="32" t="s">
        <v>238</v>
      </c>
      <c r="D54" s="38"/>
      <c r="E54" s="38"/>
      <c r="F54" s="38"/>
      <c r="G54" s="38"/>
      <c r="H54" s="38"/>
      <c r="I54" s="119"/>
      <c r="J54" s="38"/>
      <c r="K54" s="41"/>
    </row>
    <row r="55" spans="2:47" s="1" customFormat="1" ht="23.25" customHeight="1" x14ac:dyDescent="0.3">
      <c r="B55" s="37"/>
      <c r="C55" s="38"/>
      <c r="D55" s="38"/>
      <c r="E55" s="430" t="str">
        <f>E13</f>
        <v>SO 01.1 - splašková kanalizace - gravitační stoky</v>
      </c>
      <c r="F55" s="405"/>
      <c r="G55" s="405"/>
      <c r="H55" s="405"/>
      <c r="I55" s="119"/>
      <c r="J55" s="38"/>
      <c r="K55" s="41"/>
    </row>
    <row r="56" spans="2:47" s="1" customFormat="1" ht="6.95" customHeight="1" x14ac:dyDescent="0.3">
      <c r="B56" s="37"/>
      <c r="C56" s="38"/>
      <c r="D56" s="38"/>
      <c r="E56" s="38"/>
      <c r="F56" s="38"/>
      <c r="G56" s="38"/>
      <c r="H56" s="38"/>
      <c r="I56" s="119"/>
      <c r="J56" s="38"/>
      <c r="K56" s="41"/>
    </row>
    <row r="57" spans="2:47" s="1" customFormat="1" ht="18" customHeight="1" x14ac:dyDescent="0.3">
      <c r="B57" s="37"/>
      <c r="C57" s="32" t="s">
        <v>24</v>
      </c>
      <c r="D57" s="38"/>
      <c r="E57" s="38"/>
      <c r="F57" s="30" t="str">
        <f>F16</f>
        <v>HRANICE - DRAHOTUŠE</v>
      </c>
      <c r="G57" s="38"/>
      <c r="H57" s="38"/>
      <c r="I57" s="120" t="s">
        <v>26</v>
      </c>
      <c r="J57" s="121" t="str">
        <f>IF(J16="","",J16)</f>
        <v>6.4.2016</v>
      </c>
      <c r="K57" s="41"/>
    </row>
    <row r="58" spans="2:47" s="1" customFormat="1" ht="6.95" customHeight="1" x14ac:dyDescent="0.3">
      <c r="B58" s="37"/>
      <c r="C58" s="38"/>
      <c r="D58" s="38"/>
      <c r="E58" s="38"/>
      <c r="F58" s="38"/>
      <c r="G58" s="38"/>
      <c r="H58" s="38"/>
      <c r="I58" s="119"/>
      <c r="J58" s="38"/>
      <c r="K58" s="41"/>
    </row>
    <row r="59" spans="2:47" s="1" customFormat="1" ht="15" x14ac:dyDescent="0.3">
      <c r="B59" s="37"/>
      <c r="C59" s="32" t="s">
        <v>34</v>
      </c>
      <c r="D59" s="38"/>
      <c r="E59" s="38"/>
      <c r="F59" s="30" t="str">
        <f>E19</f>
        <v>VODOVODY A KANALIZACE PŘEROV a.s.</v>
      </c>
      <c r="G59" s="38"/>
      <c r="H59" s="38"/>
      <c r="I59" s="120" t="s">
        <v>41</v>
      </c>
      <c r="J59" s="30" t="str">
        <f>E25</f>
        <v>PROJEKTY VODAM s.r.o.   HRANICE</v>
      </c>
      <c r="K59" s="41"/>
    </row>
    <row r="60" spans="2:47" s="1" customFormat="1" ht="14.45" customHeight="1" x14ac:dyDescent="0.3">
      <c r="B60" s="37"/>
      <c r="C60" s="32" t="s">
        <v>39</v>
      </c>
      <c r="D60" s="38"/>
      <c r="E60" s="38"/>
      <c r="F60" s="30" t="str">
        <f>IF(E22="","",E22)</f>
        <v/>
      </c>
      <c r="G60" s="38"/>
      <c r="H60" s="38"/>
      <c r="I60" s="119"/>
      <c r="J60" s="38"/>
      <c r="K60" s="41"/>
    </row>
    <row r="61" spans="2:47" s="1" customFormat="1" ht="10.35" customHeight="1" x14ac:dyDescent="0.3">
      <c r="B61" s="37"/>
      <c r="C61" s="38"/>
      <c r="D61" s="38"/>
      <c r="E61" s="38"/>
      <c r="F61" s="38"/>
      <c r="G61" s="38"/>
      <c r="H61" s="38"/>
      <c r="I61" s="119"/>
      <c r="J61" s="38"/>
      <c r="K61" s="41"/>
    </row>
    <row r="62" spans="2:47" s="1" customFormat="1" ht="29.25" customHeight="1" x14ac:dyDescent="0.3">
      <c r="B62" s="37"/>
      <c r="C62" s="146" t="s">
        <v>332</v>
      </c>
      <c r="D62" s="134"/>
      <c r="E62" s="134"/>
      <c r="F62" s="134"/>
      <c r="G62" s="134"/>
      <c r="H62" s="134"/>
      <c r="I62" s="147"/>
      <c r="J62" s="148" t="s">
        <v>333</v>
      </c>
      <c r="K62" s="149"/>
    </row>
    <row r="63" spans="2:47" s="1" customFormat="1" ht="10.35" customHeight="1" x14ac:dyDescent="0.3">
      <c r="B63" s="37"/>
      <c r="C63" s="38"/>
      <c r="D63" s="38"/>
      <c r="E63" s="38"/>
      <c r="F63" s="38"/>
      <c r="G63" s="38"/>
      <c r="H63" s="38"/>
      <c r="I63" s="119"/>
      <c r="J63" s="38"/>
      <c r="K63" s="41"/>
    </row>
    <row r="64" spans="2:47" s="1" customFormat="1" ht="29.25" customHeight="1" x14ac:dyDescent="0.3">
      <c r="B64" s="37"/>
      <c r="C64" s="150" t="s">
        <v>338</v>
      </c>
      <c r="D64" s="38"/>
      <c r="E64" s="38"/>
      <c r="F64" s="38"/>
      <c r="G64" s="38"/>
      <c r="H64" s="38"/>
      <c r="I64" s="119"/>
      <c r="J64" s="130">
        <f>J98</f>
        <v>0</v>
      </c>
      <c r="K64" s="41"/>
      <c r="AU64" s="19" t="s">
        <v>339</v>
      </c>
    </row>
    <row r="65" spans="2:12" s="8" customFormat="1" ht="24.95" customHeight="1" x14ac:dyDescent="0.3">
      <c r="B65" s="151"/>
      <c r="C65" s="152"/>
      <c r="D65" s="153" t="s">
        <v>342</v>
      </c>
      <c r="E65" s="154"/>
      <c r="F65" s="154"/>
      <c r="G65" s="154"/>
      <c r="H65" s="154"/>
      <c r="I65" s="155"/>
      <c r="J65" s="156">
        <f>J99</f>
        <v>0</v>
      </c>
      <c r="K65" s="157"/>
    </row>
    <row r="66" spans="2:12" s="9" customFormat="1" ht="19.899999999999999" customHeight="1" x14ac:dyDescent="0.3">
      <c r="B66" s="159"/>
      <c r="C66" s="160"/>
      <c r="D66" s="161" t="s">
        <v>345</v>
      </c>
      <c r="E66" s="162"/>
      <c r="F66" s="162"/>
      <c r="G66" s="162"/>
      <c r="H66" s="162"/>
      <c r="I66" s="163"/>
      <c r="J66" s="164">
        <f>J100</f>
        <v>0</v>
      </c>
      <c r="K66" s="165"/>
    </row>
    <row r="67" spans="2:12" s="9" customFormat="1" ht="19.899999999999999" customHeight="1" x14ac:dyDescent="0.3">
      <c r="B67" s="159"/>
      <c r="C67" s="160"/>
      <c r="D67" s="161" t="s">
        <v>7180</v>
      </c>
      <c r="E67" s="162"/>
      <c r="F67" s="162"/>
      <c r="G67" s="162"/>
      <c r="H67" s="162"/>
      <c r="I67" s="163"/>
      <c r="J67" s="164">
        <f>J446</f>
        <v>0</v>
      </c>
      <c r="K67" s="165"/>
    </row>
    <row r="68" spans="2:12" s="9" customFormat="1" ht="19.899999999999999" customHeight="1" x14ac:dyDescent="0.3">
      <c r="B68" s="159"/>
      <c r="C68" s="160"/>
      <c r="D68" s="161" t="s">
        <v>7181</v>
      </c>
      <c r="E68" s="162"/>
      <c r="F68" s="162"/>
      <c r="G68" s="162"/>
      <c r="H68" s="162"/>
      <c r="I68" s="163"/>
      <c r="J68" s="164">
        <f>J547</f>
        <v>0</v>
      </c>
      <c r="K68" s="165"/>
    </row>
    <row r="69" spans="2:12" s="9" customFormat="1" ht="19.899999999999999" customHeight="1" x14ac:dyDescent="0.3">
      <c r="B69" s="159"/>
      <c r="C69" s="160"/>
      <c r="D69" s="161" t="s">
        <v>363</v>
      </c>
      <c r="E69" s="162"/>
      <c r="F69" s="162"/>
      <c r="G69" s="162"/>
      <c r="H69" s="162"/>
      <c r="I69" s="163"/>
      <c r="J69" s="164">
        <f>J552</f>
        <v>0</v>
      </c>
      <c r="K69" s="165"/>
    </row>
    <row r="70" spans="2:12" s="9" customFormat="1" ht="19.899999999999999" customHeight="1" x14ac:dyDescent="0.3">
      <c r="B70" s="159"/>
      <c r="C70" s="160"/>
      <c r="D70" s="161" t="s">
        <v>366</v>
      </c>
      <c r="E70" s="162"/>
      <c r="F70" s="162"/>
      <c r="G70" s="162"/>
      <c r="H70" s="162"/>
      <c r="I70" s="163"/>
      <c r="J70" s="164">
        <f>J559</f>
        <v>0</v>
      </c>
      <c r="K70" s="165"/>
    </row>
    <row r="71" spans="2:12" s="9" customFormat="1" ht="19.899999999999999" customHeight="1" x14ac:dyDescent="0.3">
      <c r="B71" s="159"/>
      <c r="C71" s="160"/>
      <c r="D71" s="161" t="s">
        <v>372</v>
      </c>
      <c r="E71" s="162"/>
      <c r="F71" s="162"/>
      <c r="G71" s="162"/>
      <c r="H71" s="162"/>
      <c r="I71" s="163"/>
      <c r="J71" s="164">
        <f>J657</f>
        <v>0</v>
      </c>
      <c r="K71" s="165"/>
    </row>
    <row r="72" spans="2:12" s="9" customFormat="1" ht="19.899999999999999" customHeight="1" x14ac:dyDescent="0.3">
      <c r="B72" s="159"/>
      <c r="C72" s="160"/>
      <c r="D72" s="161" t="s">
        <v>7182</v>
      </c>
      <c r="E72" s="162"/>
      <c r="F72" s="162"/>
      <c r="G72" s="162"/>
      <c r="H72" s="162"/>
      <c r="I72" s="163"/>
      <c r="J72" s="164">
        <f>J735</f>
        <v>0</v>
      </c>
      <c r="K72" s="165"/>
    </row>
    <row r="73" spans="2:12" s="8" customFormat="1" ht="24.95" customHeight="1" x14ac:dyDescent="0.3">
      <c r="B73" s="151"/>
      <c r="C73" s="152"/>
      <c r="D73" s="153" t="s">
        <v>387</v>
      </c>
      <c r="E73" s="154"/>
      <c r="F73" s="154"/>
      <c r="G73" s="154"/>
      <c r="H73" s="154"/>
      <c r="I73" s="155"/>
      <c r="J73" s="156">
        <f>J737</f>
        <v>0</v>
      </c>
      <c r="K73" s="157"/>
    </row>
    <row r="74" spans="2:12" s="9" customFormat="1" ht="19.899999999999999" customHeight="1" x14ac:dyDescent="0.3">
      <c r="B74" s="159"/>
      <c r="C74" s="160"/>
      <c r="D74" s="161" t="s">
        <v>7183</v>
      </c>
      <c r="E74" s="162"/>
      <c r="F74" s="162"/>
      <c r="G74" s="162"/>
      <c r="H74" s="162"/>
      <c r="I74" s="163"/>
      <c r="J74" s="164">
        <f>J738</f>
        <v>0</v>
      </c>
      <c r="K74" s="165"/>
    </row>
    <row r="75" spans="2:12" s="1" customFormat="1" ht="21.75" customHeight="1" x14ac:dyDescent="0.3">
      <c r="B75" s="37"/>
      <c r="C75" s="38"/>
      <c r="D75" s="38"/>
      <c r="E75" s="38"/>
      <c r="F75" s="38"/>
      <c r="G75" s="38"/>
      <c r="H75" s="38"/>
      <c r="I75" s="119"/>
      <c r="J75" s="38"/>
      <c r="K75" s="41"/>
    </row>
    <row r="76" spans="2:12" s="1" customFormat="1" ht="6.95" customHeight="1" x14ac:dyDescent="0.3">
      <c r="B76" s="52"/>
      <c r="C76" s="53"/>
      <c r="D76" s="53"/>
      <c r="E76" s="53"/>
      <c r="F76" s="53"/>
      <c r="G76" s="53"/>
      <c r="H76" s="53"/>
      <c r="I76" s="141"/>
      <c r="J76" s="53"/>
      <c r="K76" s="54"/>
    </row>
    <row r="80" spans="2:12" s="1" customFormat="1" ht="6.95" customHeight="1" x14ac:dyDescent="0.3">
      <c r="B80" s="55"/>
      <c r="C80" s="56"/>
      <c r="D80" s="56"/>
      <c r="E80" s="56"/>
      <c r="F80" s="56"/>
      <c r="G80" s="56"/>
      <c r="H80" s="56"/>
      <c r="I80" s="144"/>
      <c r="J80" s="56"/>
      <c r="K80" s="56"/>
      <c r="L80" s="57"/>
    </row>
    <row r="81" spans="2:12" s="1" customFormat="1" ht="36.950000000000003" customHeight="1" x14ac:dyDescent="0.3">
      <c r="B81" s="37"/>
      <c r="C81" s="58" t="s">
        <v>390</v>
      </c>
      <c r="D81" s="59"/>
      <c r="E81" s="59"/>
      <c r="F81" s="59"/>
      <c r="G81" s="59"/>
      <c r="H81" s="59"/>
      <c r="I81" s="167"/>
      <c r="J81" s="59"/>
      <c r="K81" s="59"/>
      <c r="L81" s="57"/>
    </row>
    <row r="82" spans="2:12" s="1" customFormat="1" ht="6.95" customHeight="1" x14ac:dyDescent="0.3">
      <c r="B82" s="37"/>
      <c r="C82" s="59"/>
      <c r="D82" s="59"/>
      <c r="E82" s="59"/>
      <c r="F82" s="59"/>
      <c r="G82" s="59"/>
      <c r="H82" s="59"/>
      <c r="I82" s="167"/>
      <c r="J82" s="59"/>
      <c r="K82" s="59"/>
      <c r="L82" s="57"/>
    </row>
    <row r="83" spans="2:12" s="1" customFormat="1" ht="14.45" customHeight="1" x14ac:dyDescent="0.3">
      <c r="B83" s="37"/>
      <c r="C83" s="61" t="s">
        <v>16</v>
      </c>
      <c r="D83" s="59"/>
      <c r="E83" s="59"/>
      <c r="F83" s="59"/>
      <c r="G83" s="59"/>
      <c r="H83" s="59"/>
      <c r="I83" s="167"/>
      <c r="J83" s="59"/>
      <c r="K83" s="59"/>
      <c r="L83" s="57"/>
    </row>
    <row r="84" spans="2:12" s="1" customFormat="1" ht="22.5" customHeight="1" x14ac:dyDescent="0.3">
      <c r="B84" s="37"/>
      <c r="C84" s="59"/>
      <c r="D84" s="59"/>
      <c r="E84" s="425" t="str">
        <f>E7</f>
        <v>ZLEPŠENÍ EKOLOGICKÉHO STAVU ŘEKY BEČVY V HRANICÍCH</v>
      </c>
      <c r="F84" s="398"/>
      <c r="G84" s="398"/>
      <c r="H84" s="398"/>
      <c r="I84" s="167"/>
      <c r="J84" s="59"/>
      <c r="K84" s="59"/>
      <c r="L84" s="57"/>
    </row>
    <row r="85" spans="2:12" ht="15" x14ac:dyDescent="0.3">
      <c r="B85" s="23"/>
      <c r="C85" s="61" t="s">
        <v>226</v>
      </c>
      <c r="D85" s="168"/>
      <c r="E85" s="168"/>
      <c r="F85" s="168"/>
      <c r="G85" s="168"/>
      <c r="H85" s="168"/>
      <c r="J85" s="168"/>
      <c r="K85" s="168"/>
      <c r="L85" s="169"/>
    </row>
    <row r="86" spans="2:12" ht="22.5" customHeight="1" x14ac:dyDescent="0.3">
      <c r="B86" s="23"/>
      <c r="C86" s="168"/>
      <c r="D86" s="168"/>
      <c r="E86" s="425" t="s">
        <v>7090</v>
      </c>
      <c r="F86" s="426"/>
      <c r="G86" s="426"/>
      <c r="H86" s="426"/>
      <c r="J86" s="168"/>
      <c r="K86" s="168"/>
      <c r="L86" s="169"/>
    </row>
    <row r="87" spans="2:12" ht="15" x14ac:dyDescent="0.3">
      <c r="B87" s="23"/>
      <c r="C87" s="61" t="s">
        <v>232</v>
      </c>
      <c r="D87" s="168"/>
      <c r="E87" s="168"/>
      <c r="F87" s="168"/>
      <c r="G87" s="168"/>
      <c r="H87" s="168"/>
      <c r="J87" s="168"/>
      <c r="K87" s="168"/>
      <c r="L87" s="169"/>
    </row>
    <row r="88" spans="2:12" s="1" customFormat="1" ht="22.5" customHeight="1" x14ac:dyDescent="0.3">
      <c r="B88" s="37"/>
      <c r="C88" s="59"/>
      <c r="D88" s="59"/>
      <c r="E88" s="424" t="s">
        <v>7178</v>
      </c>
      <c r="F88" s="398"/>
      <c r="G88" s="398"/>
      <c r="H88" s="398"/>
      <c r="I88" s="167"/>
      <c r="J88" s="59"/>
      <c r="K88" s="59"/>
      <c r="L88" s="57"/>
    </row>
    <row r="89" spans="2:12" s="1" customFormat="1" ht="14.45" customHeight="1" x14ac:dyDescent="0.3">
      <c r="B89" s="37"/>
      <c r="C89" s="61" t="s">
        <v>238</v>
      </c>
      <c r="D89" s="59"/>
      <c r="E89" s="59"/>
      <c r="F89" s="59"/>
      <c r="G89" s="59"/>
      <c r="H89" s="59"/>
      <c r="I89" s="167"/>
      <c r="J89" s="59"/>
      <c r="K89" s="59"/>
      <c r="L89" s="57"/>
    </row>
    <row r="90" spans="2:12" s="1" customFormat="1" ht="23.25" customHeight="1" x14ac:dyDescent="0.3">
      <c r="B90" s="37"/>
      <c r="C90" s="59"/>
      <c r="D90" s="59"/>
      <c r="E90" s="395" t="str">
        <f>E13</f>
        <v>SO 01.1 - splašková kanalizace - gravitační stoky</v>
      </c>
      <c r="F90" s="398"/>
      <c r="G90" s="398"/>
      <c r="H90" s="398"/>
      <c r="I90" s="167"/>
      <c r="J90" s="59"/>
      <c r="K90" s="59"/>
      <c r="L90" s="57"/>
    </row>
    <row r="91" spans="2:12" s="1" customFormat="1" ht="6.95" customHeight="1" x14ac:dyDescent="0.3">
      <c r="B91" s="37"/>
      <c r="C91" s="59"/>
      <c r="D91" s="59"/>
      <c r="E91" s="59"/>
      <c r="F91" s="59"/>
      <c r="G91" s="59"/>
      <c r="H91" s="59"/>
      <c r="I91" s="167"/>
      <c r="J91" s="59"/>
      <c r="K91" s="59"/>
      <c r="L91" s="57"/>
    </row>
    <row r="92" spans="2:12" s="1" customFormat="1" ht="18" customHeight="1" x14ac:dyDescent="0.3">
      <c r="B92" s="37"/>
      <c r="C92" s="61" t="s">
        <v>24</v>
      </c>
      <c r="D92" s="59"/>
      <c r="E92" s="59"/>
      <c r="F92" s="170" t="str">
        <f>F16</f>
        <v>HRANICE - DRAHOTUŠE</v>
      </c>
      <c r="G92" s="59"/>
      <c r="H92" s="59"/>
      <c r="I92" s="171" t="s">
        <v>26</v>
      </c>
      <c r="J92" s="69" t="str">
        <f>IF(J16="","",J16)</f>
        <v>6.4.2016</v>
      </c>
      <c r="K92" s="59"/>
      <c r="L92" s="57"/>
    </row>
    <row r="93" spans="2:12" s="1" customFormat="1" ht="6.95" customHeight="1" x14ac:dyDescent="0.3">
      <c r="B93" s="37"/>
      <c r="C93" s="59"/>
      <c r="D93" s="59"/>
      <c r="E93" s="59"/>
      <c r="F93" s="59"/>
      <c r="G93" s="59"/>
      <c r="H93" s="59"/>
      <c r="I93" s="167"/>
      <c r="J93" s="59"/>
      <c r="K93" s="59"/>
      <c r="L93" s="57"/>
    </row>
    <row r="94" spans="2:12" s="1" customFormat="1" ht="15" x14ac:dyDescent="0.3">
      <c r="B94" s="37"/>
      <c r="C94" s="61" t="s">
        <v>34</v>
      </c>
      <c r="D94" s="59"/>
      <c r="E94" s="59"/>
      <c r="F94" s="170" t="str">
        <f>E19</f>
        <v>VODOVODY A KANALIZACE PŘEROV a.s.</v>
      </c>
      <c r="G94" s="59"/>
      <c r="H94" s="59"/>
      <c r="I94" s="171" t="s">
        <v>41</v>
      </c>
      <c r="J94" s="170" t="str">
        <f>E25</f>
        <v>PROJEKTY VODAM s.r.o.   HRANICE</v>
      </c>
      <c r="K94" s="59"/>
      <c r="L94" s="57"/>
    </row>
    <row r="95" spans="2:12" s="1" customFormat="1" ht="14.45" customHeight="1" x14ac:dyDescent="0.3">
      <c r="B95" s="37"/>
      <c r="C95" s="61" t="s">
        <v>39</v>
      </c>
      <c r="D95" s="59"/>
      <c r="E95" s="59"/>
      <c r="F95" s="170" t="str">
        <f>IF(E22="","",E22)</f>
        <v/>
      </c>
      <c r="G95" s="59"/>
      <c r="H95" s="59"/>
      <c r="I95" s="167"/>
      <c r="J95" s="59"/>
      <c r="K95" s="59"/>
      <c r="L95" s="57"/>
    </row>
    <row r="96" spans="2:12" s="1" customFormat="1" ht="10.35" customHeight="1" x14ac:dyDescent="0.3">
      <c r="B96" s="37"/>
      <c r="C96" s="59"/>
      <c r="D96" s="59"/>
      <c r="E96" s="59"/>
      <c r="F96" s="59"/>
      <c r="G96" s="59"/>
      <c r="H96" s="59"/>
      <c r="I96" s="167"/>
      <c r="J96" s="59"/>
      <c r="K96" s="59"/>
      <c r="L96" s="57"/>
    </row>
    <row r="97" spans="2:65" s="10" customFormat="1" ht="29.25" customHeight="1" x14ac:dyDescent="0.3">
      <c r="B97" s="172"/>
      <c r="C97" s="173" t="s">
        <v>391</v>
      </c>
      <c r="D97" s="174" t="s">
        <v>64</v>
      </c>
      <c r="E97" s="174" t="s">
        <v>60</v>
      </c>
      <c r="F97" s="174" t="s">
        <v>392</v>
      </c>
      <c r="G97" s="174" t="s">
        <v>393</v>
      </c>
      <c r="H97" s="174" t="s">
        <v>394</v>
      </c>
      <c r="I97" s="175" t="s">
        <v>395</v>
      </c>
      <c r="J97" s="174" t="s">
        <v>333</v>
      </c>
      <c r="K97" s="176" t="s">
        <v>396</v>
      </c>
      <c r="L97" s="177"/>
      <c r="M97" s="77" t="s">
        <v>397</v>
      </c>
      <c r="N97" s="78" t="s">
        <v>49</v>
      </c>
      <c r="O97" s="78" t="s">
        <v>398</v>
      </c>
      <c r="P97" s="78" t="s">
        <v>399</v>
      </c>
      <c r="Q97" s="78" t="s">
        <v>400</v>
      </c>
      <c r="R97" s="78" t="s">
        <v>401</v>
      </c>
      <c r="S97" s="78" t="s">
        <v>402</v>
      </c>
      <c r="T97" s="79" t="s">
        <v>403</v>
      </c>
    </row>
    <row r="98" spans="2:65" s="1" customFormat="1" ht="29.25" customHeight="1" x14ac:dyDescent="0.35">
      <c r="B98" s="37"/>
      <c r="C98" s="83" t="s">
        <v>338</v>
      </c>
      <c r="D98" s="59"/>
      <c r="E98" s="59"/>
      <c r="F98" s="59"/>
      <c r="G98" s="59"/>
      <c r="H98" s="59"/>
      <c r="I98" s="167"/>
      <c r="J98" s="178">
        <f>BK98</f>
        <v>0</v>
      </c>
      <c r="K98" s="59"/>
      <c r="L98" s="57"/>
      <c r="M98" s="80"/>
      <c r="N98" s="81"/>
      <c r="O98" s="81"/>
      <c r="P98" s="179">
        <f>P99+P737</f>
        <v>0</v>
      </c>
      <c r="Q98" s="81"/>
      <c r="R98" s="179">
        <f>R99+R737</f>
        <v>0</v>
      </c>
      <c r="S98" s="81"/>
      <c r="T98" s="180">
        <f>T99+T737</f>
        <v>0</v>
      </c>
      <c r="AT98" s="19" t="s">
        <v>78</v>
      </c>
      <c r="AU98" s="19" t="s">
        <v>339</v>
      </c>
      <c r="BK98" s="181">
        <f>BK99+BK737</f>
        <v>0</v>
      </c>
    </row>
    <row r="99" spans="2:65" s="11" customFormat="1" ht="37.35" customHeight="1" x14ac:dyDescent="0.35">
      <c r="B99" s="182"/>
      <c r="C99" s="183"/>
      <c r="D99" s="184" t="s">
        <v>78</v>
      </c>
      <c r="E99" s="185" t="s">
        <v>404</v>
      </c>
      <c r="F99" s="185" t="s">
        <v>405</v>
      </c>
      <c r="G99" s="183"/>
      <c r="H99" s="183"/>
      <c r="I99" s="186"/>
      <c r="J99" s="187">
        <f>BK99</f>
        <v>0</v>
      </c>
      <c r="K99" s="183"/>
      <c r="L99" s="188"/>
      <c r="M99" s="189"/>
      <c r="N99" s="190"/>
      <c r="O99" s="190"/>
      <c r="P99" s="191">
        <f>P100+P446+P547+P552+P559+P657+P735</f>
        <v>0</v>
      </c>
      <c r="Q99" s="190"/>
      <c r="R99" s="191">
        <f>R100+R446+R547+R552+R559+R657+R735</f>
        <v>0</v>
      </c>
      <c r="S99" s="190"/>
      <c r="T99" s="192">
        <f>T100+T446+T547+T552+T559+T657+T735</f>
        <v>0</v>
      </c>
      <c r="AR99" s="193" t="s">
        <v>23</v>
      </c>
      <c r="AT99" s="194" t="s">
        <v>78</v>
      </c>
      <c r="AU99" s="194" t="s">
        <v>79</v>
      </c>
      <c r="AY99" s="193" t="s">
        <v>406</v>
      </c>
      <c r="BK99" s="195">
        <f>BK100+BK446+BK547+BK552+BK559+BK657+BK735</f>
        <v>0</v>
      </c>
    </row>
    <row r="100" spans="2:65" s="11" customFormat="1" ht="19.899999999999999" customHeight="1" x14ac:dyDescent="0.3">
      <c r="B100" s="182"/>
      <c r="C100" s="183"/>
      <c r="D100" s="198" t="s">
        <v>78</v>
      </c>
      <c r="E100" s="199" t="s">
        <v>23</v>
      </c>
      <c r="F100" s="199" t="s">
        <v>407</v>
      </c>
      <c r="G100" s="183"/>
      <c r="H100" s="183"/>
      <c r="I100" s="186"/>
      <c r="J100" s="200">
        <f>BK100</f>
        <v>0</v>
      </c>
      <c r="K100" s="183"/>
      <c r="L100" s="188"/>
      <c r="M100" s="189"/>
      <c r="N100" s="190"/>
      <c r="O100" s="190"/>
      <c r="P100" s="191">
        <f>SUM(P101:P445)</f>
        <v>0</v>
      </c>
      <c r="Q100" s="190"/>
      <c r="R100" s="191">
        <f>SUM(R101:R445)</f>
        <v>0</v>
      </c>
      <c r="S100" s="190"/>
      <c r="T100" s="192">
        <f>SUM(T101:T445)</f>
        <v>0</v>
      </c>
      <c r="AR100" s="193" t="s">
        <v>23</v>
      </c>
      <c r="AT100" s="194" t="s">
        <v>78</v>
      </c>
      <c r="AU100" s="194" t="s">
        <v>23</v>
      </c>
      <c r="AY100" s="193" t="s">
        <v>406</v>
      </c>
      <c r="BK100" s="195">
        <f>SUM(BK101:BK445)</f>
        <v>0</v>
      </c>
    </row>
    <row r="101" spans="2:65" s="1" customFormat="1" ht="22.5" customHeight="1" x14ac:dyDescent="0.3">
      <c r="B101" s="37"/>
      <c r="C101" s="201" t="s">
        <v>23</v>
      </c>
      <c r="D101" s="201" t="s">
        <v>410</v>
      </c>
      <c r="E101" s="202" t="s">
        <v>7184</v>
      </c>
      <c r="F101" s="203" t="s">
        <v>7185</v>
      </c>
      <c r="G101" s="204" t="s">
        <v>706</v>
      </c>
      <c r="H101" s="205">
        <v>560</v>
      </c>
      <c r="I101" s="206"/>
      <c r="J101" s="207">
        <f>ROUND(I101*H101,2)</f>
        <v>0</v>
      </c>
      <c r="K101" s="203" t="s">
        <v>7100</v>
      </c>
      <c r="L101" s="57"/>
      <c r="M101" s="208" t="s">
        <v>36</v>
      </c>
      <c r="N101" s="209" t="s">
        <v>50</v>
      </c>
      <c r="O101" s="38"/>
      <c r="P101" s="210">
        <f>O101*H101</f>
        <v>0</v>
      </c>
      <c r="Q101" s="210">
        <v>0</v>
      </c>
      <c r="R101" s="210">
        <f>Q101*H101</f>
        <v>0</v>
      </c>
      <c r="S101" s="210">
        <v>0</v>
      </c>
      <c r="T101" s="211">
        <f>S101*H101</f>
        <v>0</v>
      </c>
      <c r="AR101" s="19" t="s">
        <v>415</v>
      </c>
      <c r="AT101" s="19" t="s">
        <v>410</v>
      </c>
      <c r="AU101" s="19" t="s">
        <v>87</v>
      </c>
      <c r="AY101" s="19" t="s">
        <v>406</v>
      </c>
      <c r="BE101" s="212">
        <f>IF(N101="základní",J101,0)</f>
        <v>0</v>
      </c>
      <c r="BF101" s="212">
        <f>IF(N101="snížená",J101,0)</f>
        <v>0</v>
      </c>
      <c r="BG101" s="212">
        <f>IF(N101="zákl. přenesená",J101,0)</f>
        <v>0</v>
      </c>
      <c r="BH101" s="212">
        <f>IF(N101="sníž. přenesená",J101,0)</f>
        <v>0</v>
      </c>
      <c r="BI101" s="212">
        <f>IF(N101="nulová",J101,0)</f>
        <v>0</v>
      </c>
      <c r="BJ101" s="19" t="s">
        <v>23</v>
      </c>
      <c r="BK101" s="212">
        <f>ROUND(I101*H101,2)</f>
        <v>0</v>
      </c>
      <c r="BL101" s="19" t="s">
        <v>415</v>
      </c>
      <c r="BM101" s="19" t="s">
        <v>87</v>
      </c>
    </row>
    <row r="102" spans="2:65" s="13" customFormat="1" x14ac:dyDescent="0.3">
      <c r="B102" s="225"/>
      <c r="C102" s="226"/>
      <c r="D102" s="215" t="s">
        <v>417</v>
      </c>
      <c r="E102" s="227" t="s">
        <v>36</v>
      </c>
      <c r="F102" s="228" t="s">
        <v>7186</v>
      </c>
      <c r="G102" s="226"/>
      <c r="H102" s="229">
        <v>560</v>
      </c>
      <c r="I102" s="230"/>
      <c r="J102" s="226"/>
      <c r="K102" s="226"/>
      <c r="L102" s="231"/>
      <c r="M102" s="232"/>
      <c r="N102" s="233"/>
      <c r="O102" s="233"/>
      <c r="P102" s="233"/>
      <c r="Q102" s="233"/>
      <c r="R102" s="233"/>
      <c r="S102" s="233"/>
      <c r="T102" s="234"/>
      <c r="AT102" s="235" t="s">
        <v>417</v>
      </c>
      <c r="AU102" s="235" t="s">
        <v>87</v>
      </c>
      <c r="AV102" s="13" t="s">
        <v>87</v>
      </c>
      <c r="AW102" s="13" t="s">
        <v>43</v>
      </c>
      <c r="AX102" s="13" t="s">
        <v>79</v>
      </c>
      <c r="AY102" s="235" t="s">
        <v>406</v>
      </c>
    </row>
    <row r="103" spans="2:65" s="14" customFormat="1" x14ac:dyDescent="0.3">
      <c r="B103" s="236"/>
      <c r="C103" s="237"/>
      <c r="D103" s="247" t="s">
        <v>417</v>
      </c>
      <c r="E103" s="248" t="s">
        <v>36</v>
      </c>
      <c r="F103" s="249" t="s">
        <v>421</v>
      </c>
      <c r="G103" s="237"/>
      <c r="H103" s="250">
        <v>560</v>
      </c>
      <c r="I103" s="241"/>
      <c r="J103" s="237"/>
      <c r="K103" s="237"/>
      <c r="L103" s="242"/>
      <c r="M103" s="243"/>
      <c r="N103" s="244"/>
      <c r="O103" s="244"/>
      <c r="P103" s="244"/>
      <c r="Q103" s="244"/>
      <c r="R103" s="244"/>
      <c r="S103" s="244"/>
      <c r="T103" s="245"/>
      <c r="AT103" s="246" t="s">
        <v>417</v>
      </c>
      <c r="AU103" s="246" t="s">
        <v>87</v>
      </c>
      <c r="AV103" s="14" t="s">
        <v>415</v>
      </c>
      <c r="AW103" s="14" t="s">
        <v>43</v>
      </c>
      <c r="AX103" s="14" t="s">
        <v>23</v>
      </c>
      <c r="AY103" s="246" t="s">
        <v>406</v>
      </c>
    </row>
    <row r="104" spans="2:65" s="1" customFormat="1" ht="22.5" customHeight="1" x14ac:dyDescent="0.3">
      <c r="B104" s="37"/>
      <c r="C104" s="201" t="s">
        <v>87</v>
      </c>
      <c r="D104" s="201" t="s">
        <v>410</v>
      </c>
      <c r="E104" s="202" t="s">
        <v>7187</v>
      </c>
      <c r="F104" s="203" t="s">
        <v>7188</v>
      </c>
      <c r="G104" s="204" t="s">
        <v>1189</v>
      </c>
      <c r="H104" s="205">
        <v>70</v>
      </c>
      <c r="I104" s="206"/>
      <c r="J104" s="207">
        <f>ROUND(I104*H104,2)</f>
        <v>0</v>
      </c>
      <c r="K104" s="203" t="s">
        <v>7100</v>
      </c>
      <c r="L104" s="57"/>
      <c r="M104" s="208" t="s">
        <v>36</v>
      </c>
      <c r="N104" s="209" t="s">
        <v>50</v>
      </c>
      <c r="O104" s="38"/>
      <c r="P104" s="210">
        <f>O104*H104</f>
        <v>0</v>
      </c>
      <c r="Q104" s="210">
        <v>0</v>
      </c>
      <c r="R104" s="210">
        <f>Q104*H104</f>
        <v>0</v>
      </c>
      <c r="S104" s="210">
        <v>0</v>
      </c>
      <c r="T104" s="211">
        <f>S104*H104</f>
        <v>0</v>
      </c>
      <c r="AR104" s="19" t="s">
        <v>415</v>
      </c>
      <c r="AT104" s="19" t="s">
        <v>410</v>
      </c>
      <c r="AU104" s="19" t="s">
        <v>87</v>
      </c>
      <c r="AY104" s="19" t="s">
        <v>406</v>
      </c>
      <c r="BE104" s="212">
        <f>IF(N104="základní",J104,0)</f>
        <v>0</v>
      </c>
      <c r="BF104" s="212">
        <f>IF(N104="snížená",J104,0)</f>
        <v>0</v>
      </c>
      <c r="BG104" s="212">
        <f>IF(N104="zákl. přenesená",J104,0)</f>
        <v>0</v>
      </c>
      <c r="BH104" s="212">
        <f>IF(N104="sníž. přenesená",J104,0)</f>
        <v>0</v>
      </c>
      <c r="BI104" s="212">
        <f>IF(N104="nulová",J104,0)</f>
        <v>0</v>
      </c>
      <c r="BJ104" s="19" t="s">
        <v>23</v>
      </c>
      <c r="BK104" s="212">
        <f>ROUND(I104*H104,2)</f>
        <v>0</v>
      </c>
      <c r="BL104" s="19" t="s">
        <v>415</v>
      </c>
      <c r="BM104" s="19" t="s">
        <v>415</v>
      </c>
    </row>
    <row r="105" spans="2:65" s="1" customFormat="1" ht="22.5" customHeight="1" x14ac:dyDescent="0.3">
      <c r="B105" s="37"/>
      <c r="C105" s="201" t="s">
        <v>94</v>
      </c>
      <c r="D105" s="201" t="s">
        <v>410</v>
      </c>
      <c r="E105" s="202" t="s">
        <v>7189</v>
      </c>
      <c r="F105" s="203" t="s">
        <v>7190</v>
      </c>
      <c r="G105" s="204" t="s">
        <v>596</v>
      </c>
      <c r="H105" s="205">
        <v>76</v>
      </c>
      <c r="I105" s="206"/>
      <c r="J105" s="207">
        <f>ROUND(I105*H105,2)</f>
        <v>0</v>
      </c>
      <c r="K105" s="203" t="s">
        <v>7100</v>
      </c>
      <c r="L105" s="57"/>
      <c r="M105" s="208" t="s">
        <v>36</v>
      </c>
      <c r="N105" s="209" t="s">
        <v>50</v>
      </c>
      <c r="O105" s="38"/>
      <c r="P105" s="210">
        <f>O105*H105</f>
        <v>0</v>
      </c>
      <c r="Q105" s="210">
        <v>0</v>
      </c>
      <c r="R105" s="210">
        <f>Q105*H105</f>
        <v>0</v>
      </c>
      <c r="S105" s="210">
        <v>0</v>
      </c>
      <c r="T105" s="211">
        <f>S105*H105</f>
        <v>0</v>
      </c>
      <c r="AR105" s="19" t="s">
        <v>415</v>
      </c>
      <c r="AT105" s="19" t="s">
        <v>410</v>
      </c>
      <c r="AU105" s="19" t="s">
        <v>87</v>
      </c>
      <c r="AY105" s="19" t="s">
        <v>406</v>
      </c>
      <c r="BE105" s="212">
        <f>IF(N105="základní",J105,0)</f>
        <v>0</v>
      </c>
      <c r="BF105" s="212">
        <f>IF(N105="snížená",J105,0)</f>
        <v>0</v>
      </c>
      <c r="BG105" s="212">
        <f>IF(N105="zákl. přenesená",J105,0)</f>
        <v>0</v>
      </c>
      <c r="BH105" s="212">
        <f>IF(N105="sníž. přenesená",J105,0)</f>
        <v>0</v>
      </c>
      <c r="BI105" s="212">
        <f>IF(N105="nulová",J105,0)</f>
        <v>0</v>
      </c>
      <c r="BJ105" s="19" t="s">
        <v>23</v>
      </c>
      <c r="BK105" s="212">
        <f>ROUND(I105*H105,2)</f>
        <v>0</v>
      </c>
      <c r="BL105" s="19" t="s">
        <v>415</v>
      </c>
      <c r="BM105" s="19" t="s">
        <v>446</v>
      </c>
    </row>
    <row r="106" spans="2:65" s="13" customFormat="1" x14ac:dyDescent="0.3">
      <c r="B106" s="225"/>
      <c r="C106" s="226"/>
      <c r="D106" s="215" t="s">
        <v>417</v>
      </c>
      <c r="E106" s="227" t="s">
        <v>36</v>
      </c>
      <c r="F106" s="228" t="s">
        <v>7191</v>
      </c>
      <c r="G106" s="226"/>
      <c r="H106" s="229">
        <v>4</v>
      </c>
      <c r="I106" s="230"/>
      <c r="J106" s="226"/>
      <c r="K106" s="226"/>
      <c r="L106" s="231"/>
      <c r="M106" s="232"/>
      <c r="N106" s="233"/>
      <c r="O106" s="233"/>
      <c r="P106" s="233"/>
      <c r="Q106" s="233"/>
      <c r="R106" s="233"/>
      <c r="S106" s="233"/>
      <c r="T106" s="234"/>
      <c r="AT106" s="235" t="s">
        <v>417</v>
      </c>
      <c r="AU106" s="235" t="s">
        <v>87</v>
      </c>
      <c r="AV106" s="13" t="s">
        <v>87</v>
      </c>
      <c r="AW106" s="13" t="s">
        <v>43</v>
      </c>
      <c r="AX106" s="13" t="s">
        <v>79</v>
      </c>
      <c r="AY106" s="235" t="s">
        <v>406</v>
      </c>
    </row>
    <row r="107" spans="2:65" s="13" customFormat="1" x14ac:dyDescent="0.3">
      <c r="B107" s="225"/>
      <c r="C107" s="226"/>
      <c r="D107" s="215" t="s">
        <v>417</v>
      </c>
      <c r="E107" s="227" t="s">
        <v>36</v>
      </c>
      <c r="F107" s="228" t="s">
        <v>7192</v>
      </c>
      <c r="G107" s="226"/>
      <c r="H107" s="229">
        <v>2</v>
      </c>
      <c r="I107" s="230"/>
      <c r="J107" s="226"/>
      <c r="K107" s="226"/>
      <c r="L107" s="231"/>
      <c r="M107" s="232"/>
      <c r="N107" s="233"/>
      <c r="O107" s="233"/>
      <c r="P107" s="233"/>
      <c r="Q107" s="233"/>
      <c r="R107" s="233"/>
      <c r="S107" s="233"/>
      <c r="T107" s="234"/>
      <c r="AT107" s="235" t="s">
        <v>417</v>
      </c>
      <c r="AU107" s="235" t="s">
        <v>87</v>
      </c>
      <c r="AV107" s="13" t="s">
        <v>87</v>
      </c>
      <c r="AW107" s="13" t="s">
        <v>43</v>
      </c>
      <c r="AX107" s="13" t="s">
        <v>79</v>
      </c>
      <c r="AY107" s="235" t="s">
        <v>406</v>
      </c>
    </row>
    <row r="108" spans="2:65" s="13" customFormat="1" x14ac:dyDescent="0.3">
      <c r="B108" s="225"/>
      <c r="C108" s="226"/>
      <c r="D108" s="215" t="s">
        <v>417</v>
      </c>
      <c r="E108" s="227" t="s">
        <v>36</v>
      </c>
      <c r="F108" s="228" t="s">
        <v>7193</v>
      </c>
      <c r="G108" s="226"/>
      <c r="H108" s="229">
        <v>62</v>
      </c>
      <c r="I108" s="230"/>
      <c r="J108" s="226"/>
      <c r="K108" s="226"/>
      <c r="L108" s="231"/>
      <c r="M108" s="232"/>
      <c r="N108" s="233"/>
      <c r="O108" s="233"/>
      <c r="P108" s="233"/>
      <c r="Q108" s="233"/>
      <c r="R108" s="233"/>
      <c r="S108" s="233"/>
      <c r="T108" s="234"/>
      <c r="AT108" s="235" t="s">
        <v>417</v>
      </c>
      <c r="AU108" s="235" t="s">
        <v>87</v>
      </c>
      <c r="AV108" s="13" t="s">
        <v>87</v>
      </c>
      <c r="AW108" s="13" t="s">
        <v>43</v>
      </c>
      <c r="AX108" s="13" t="s">
        <v>79</v>
      </c>
      <c r="AY108" s="235" t="s">
        <v>406</v>
      </c>
    </row>
    <row r="109" spans="2:65" s="13" customFormat="1" x14ac:dyDescent="0.3">
      <c r="B109" s="225"/>
      <c r="C109" s="226"/>
      <c r="D109" s="215" t="s">
        <v>417</v>
      </c>
      <c r="E109" s="227" t="s">
        <v>36</v>
      </c>
      <c r="F109" s="228" t="s">
        <v>7194</v>
      </c>
      <c r="G109" s="226"/>
      <c r="H109" s="229">
        <v>2</v>
      </c>
      <c r="I109" s="230"/>
      <c r="J109" s="226"/>
      <c r="K109" s="226"/>
      <c r="L109" s="231"/>
      <c r="M109" s="232"/>
      <c r="N109" s="233"/>
      <c r="O109" s="233"/>
      <c r="P109" s="233"/>
      <c r="Q109" s="233"/>
      <c r="R109" s="233"/>
      <c r="S109" s="233"/>
      <c r="T109" s="234"/>
      <c r="AT109" s="235" t="s">
        <v>417</v>
      </c>
      <c r="AU109" s="235" t="s">
        <v>87</v>
      </c>
      <c r="AV109" s="13" t="s">
        <v>87</v>
      </c>
      <c r="AW109" s="13" t="s">
        <v>43</v>
      </c>
      <c r="AX109" s="13" t="s">
        <v>79</v>
      </c>
      <c r="AY109" s="235" t="s">
        <v>406</v>
      </c>
    </row>
    <row r="110" spans="2:65" s="13" customFormat="1" x14ac:dyDescent="0.3">
      <c r="B110" s="225"/>
      <c r="C110" s="226"/>
      <c r="D110" s="215" t="s">
        <v>417</v>
      </c>
      <c r="E110" s="227" t="s">
        <v>36</v>
      </c>
      <c r="F110" s="228" t="s">
        <v>7195</v>
      </c>
      <c r="G110" s="226"/>
      <c r="H110" s="229">
        <v>2</v>
      </c>
      <c r="I110" s="230"/>
      <c r="J110" s="226"/>
      <c r="K110" s="226"/>
      <c r="L110" s="231"/>
      <c r="M110" s="232"/>
      <c r="N110" s="233"/>
      <c r="O110" s="233"/>
      <c r="P110" s="233"/>
      <c r="Q110" s="233"/>
      <c r="R110" s="233"/>
      <c r="S110" s="233"/>
      <c r="T110" s="234"/>
      <c r="AT110" s="235" t="s">
        <v>417</v>
      </c>
      <c r="AU110" s="235" t="s">
        <v>87</v>
      </c>
      <c r="AV110" s="13" t="s">
        <v>87</v>
      </c>
      <c r="AW110" s="13" t="s">
        <v>43</v>
      </c>
      <c r="AX110" s="13" t="s">
        <v>79</v>
      </c>
      <c r="AY110" s="235" t="s">
        <v>406</v>
      </c>
    </row>
    <row r="111" spans="2:65" s="13" customFormat="1" x14ac:dyDescent="0.3">
      <c r="B111" s="225"/>
      <c r="C111" s="226"/>
      <c r="D111" s="215" t="s">
        <v>417</v>
      </c>
      <c r="E111" s="227" t="s">
        <v>36</v>
      </c>
      <c r="F111" s="228" t="s">
        <v>7196</v>
      </c>
      <c r="G111" s="226"/>
      <c r="H111" s="229">
        <v>2</v>
      </c>
      <c r="I111" s="230"/>
      <c r="J111" s="226"/>
      <c r="K111" s="226"/>
      <c r="L111" s="231"/>
      <c r="M111" s="232"/>
      <c r="N111" s="233"/>
      <c r="O111" s="233"/>
      <c r="P111" s="233"/>
      <c r="Q111" s="233"/>
      <c r="R111" s="233"/>
      <c r="S111" s="233"/>
      <c r="T111" s="234"/>
      <c r="AT111" s="235" t="s">
        <v>417</v>
      </c>
      <c r="AU111" s="235" t="s">
        <v>87</v>
      </c>
      <c r="AV111" s="13" t="s">
        <v>87</v>
      </c>
      <c r="AW111" s="13" t="s">
        <v>43</v>
      </c>
      <c r="AX111" s="13" t="s">
        <v>79</v>
      </c>
      <c r="AY111" s="235" t="s">
        <v>406</v>
      </c>
    </row>
    <row r="112" spans="2:65" s="13" customFormat="1" x14ac:dyDescent="0.3">
      <c r="B112" s="225"/>
      <c r="C112" s="226"/>
      <c r="D112" s="215" t="s">
        <v>417</v>
      </c>
      <c r="E112" s="227" t="s">
        <v>36</v>
      </c>
      <c r="F112" s="228" t="s">
        <v>7197</v>
      </c>
      <c r="G112" s="226"/>
      <c r="H112" s="229">
        <v>2</v>
      </c>
      <c r="I112" s="230"/>
      <c r="J112" s="226"/>
      <c r="K112" s="226"/>
      <c r="L112" s="231"/>
      <c r="M112" s="232"/>
      <c r="N112" s="233"/>
      <c r="O112" s="233"/>
      <c r="P112" s="233"/>
      <c r="Q112" s="233"/>
      <c r="R112" s="233"/>
      <c r="S112" s="233"/>
      <c r="T112" s="234"/>
      <c r="AT112" s="235" t="s">
        <v>417</v>
      </c>
      <c r="AU112" s="235" t="s">
        <v>87</v>
      </c>
      <c r="AV112" s="13" t="s">
        <v>87</v>
      </c>
      <c r="AW112" s="13" t="s">
        <v>43</v>
      </c>
      <c r="AX112" s="13" t="s">
        <v>79</v>
      </c>
      <c r="AY112" s="235" t="s">
        <v>406</v>
      </c>
    </row>
    <row r="113" spans="2:65" s="14" customFormat="1" x14ac:dyDescent="0.3">
      <c r="B113" s="236"/>
      <c r="C113" s="237"/>
      <c r="D113" s="247" t="s">
        <v>417</v>
      </c>
      <c r="E113" s="248" t="s">
        <v>36</v>
      </c>
      <c r="F113" s="249" t="s">
        <v>421</v>
      </c>
      <c r="G113" s="237"/>
      <c r="H113" s="250">
        <v>76</v>
      </c>
      <c r="I113" s="241"/>
      <c r="J113" s="237"/>
      <c r="K113" s="237"/>
      <c r="L113" s="242"/>
      <c r="M113" s="243"/>
      <c r="N113" s="244"/>
      <c r="O113" s="244"/>
      <c r="P113" s="244"/>
      <c r="Q113" s="244"/>
      <c r="R113" s="244"/>
      <c r="S113" s="244"/>
      <c r="T113" s="245"/>
      <c r="AT113" s="246" t="s">
        <v>417</v>
      </c>
      <c r="AU113" s="246" t="s">
        <v>87</v>
      </c>
      <c r="AV113" s="14" t="s">
        <v>415</v>
      </c>
      <c r="AW113" s="14" t="s">
        <v>43</v>
      </c>
      <c r="AX113" s="14" t="s">
        <v>23</v>
      </c>
      <c r="AY113" s="246" t="s">
        <v>406</v>
      </c>
    </row>
    <row r="114" spans="2:65" s="1" customFormat="1" ht="22.5" customHeight="1" x14ac:dyDescent="0.3">
      <c r="B114" s="37"/>
      <c r="C114" s="201" t="s">
        <v>415</v>
      </c>
      <c r="D114" s="201" t="s">
        <v>410</v>
      </c>
      <c r="E114" s="202" t="s">
        <v>7198</v>
      </c>
      <c r="F114" s="203" t="s">
        <v>7199</v>
      </c>
      <c r="G114" s="204" t="s">
        <v>596</v>
      </c>
      <c r="H114" s="205">
        <v>46</v>
      </c>
      <c r="I114" s="206"/>
      <c r="J114" s="207">
        <f>ROUND(I114*H114,2)</f>
        <v>0</v>
      </c>
      <c r="K114" s="203" t="s">
        <v>7100</v>
      </c>
      <c r="L114" s="57"/>
      <c r="M114" s="208" t="s">
        <v>36</v>
      </c>
      <c r="N114" s="209" t="s">
        <v>50</v>
      </c>
      <c r="O114" s="38"/>
      <c r="P114" s="210">
        <f>O114*H114</f>
        <v>0</v>
      </c>
      <c r="Q114" s="210">
        <v>0</v>
      </c>
      <c r="R114" s="210">
        <f>Q114*H114</f>
        <v>0</v>
      </c>
      <c r="S114" s="210">
        <v>0</v>
      </c>
      <c r="T114" s="211">
        <f>S114*H114</f>
        <v>0</v>
      </c>
      <c r="AR114" s="19" t="s">
        <v>415</v>
      </c>
      <c r="AT114" s="19" t="s">
        <v>410</v>
      </c>
      <c r="AU114" s="19" t="s">
        <v>87</v>
      </c>
      <c r="AY114" s="19" t="s">
        <v>406</v>
      </c>
      <c r="BE114" s="212">
        <f>IF(N114="základní",J114,0)</f>
        <v>0</v>
      </c>
      <c r="BF114" s="212">
        <f>IF(N114="snížená",J114,0)</f>
        <v>0</v>
      </c>
      <c r="BG114" s="212">
        <f>IF(N114="zákl. přenesená",J114,0)</f>
        <v>0</v>
      </c>
      <c r="BH114" s="212">
        <f>IF(N114="sníž. přenesená",J114,0)</f>
        <v>0</v>
      </c>
      <c r="BI114" s="212">
        <f>IF(N114="nulová",J114,0)</f>
        <v>0</v>
      </c>
      <c r="BJ114" s="19" t="s">
        <v>23</v>
      </c>
      <c r="BK114" s="212">
        <f>ROUND(I114*H114,2)</f>
        <v>0</v>
      </c>
      <c r="BL114" s="19" t="s">
        <v>415</v>
      </c>
      <c r="BM114" s="19" t="s">
        <v>457</v>
      </c>
    </row>
    <row r="115" spans="2:65" s="13" customFormat="1" x14ac:dyDescent="0.3">
      <c r="B115" s="225"/>
      <c r="C115" s="226"/>
      <c r="D115" s="215" t="s">
        <v>417</v>
      </c>
      <c r="E115" s="227" t="s">
        <v>36</v>
      </c>
      <c r="F115" s="228" t="s">
        <v>7200</v>
      </c>
      <c r="G115" s="226"/>
      <c r="H115" s="229">
        <v>10</v>
      </c>
      <c r="I115" s="230"/>
      <c r="J115" s="226"/>
      <c r="K115" s="226"/>
      <c r="L115" s="231"/>
      <c r="M115" s="232"/>
      <c r="N115" s="233"/>
      <c r="O115" s="233"/>
      <c r="P115" s="233"/>
      <c r="Q115" s="233"/>
      <c r="R115" s="233"/>
      <c r="S115" s="233"/>
      <c r="T115" s="234"/>
      <c r="AT115" s="235" t="s">
        <v>417</v>
      </c>
      <c r="AU115" s="235" t="s">
        <v>87</v>
      </c>
      <c r="AV115" s="13" t="s">
        <v>87</v>
      </c>
      <c r="AW115" s="13" t="s">
        <v>43</v>
      </c>
      <c r="AX115" s="13" t="s">
        <v>79</v>
      </c>
      <c r="AY115" s="235" t="s">
        <v>406</v>
      </c>
    </row>
    <row r="116" spans="2:65" s="13" customFormat="1" x14ac:dyDescent="0.3">
      <c r="B116" s="225"/>
      <c r="C116" s="226"/>
      <c r="D116" s="215" t="s">
        <v>417</v>
      </c>
      <c r="E116" s="227" t="s">
        <v>36</v>
      </c>
      <c r="F116" s="228" t="s">
        <v>7192</v>
      </c>
      <c r="G116" s="226"/>
      <c r="H116" s="229">
        <v>2</v>
      </c>
      <c r="I116" s="230"/>
      <c r="J116" s="226"/>
      <c r="K116" s="226"/>
      <c r="L116" s="231"/>
      <c r="M116" s="232"/>
      <c r="N116" s="233"/>
      <c r="O116" s="233"/>
      <c r="P116" s="233"/>
      <c r="Q116" s="233"/>
      <c r="R116" s="233"/>
      <c r="S116" s="233"/>
      <c r="T116" s="234"/>
      <c r="AT116" s="235" t="s">
        <v>417</v>
      </c>
      <c r="AU116" s="235" t="s">
        <v>87</v>
      </c>
      <c r="AV116" s="13" t="s">
        <v>87</v>
      </c>
      <c r="AW116" s="13" t="s">
        <v>43</v>
      </c>
      <c r="AX116" s="13" t="s">
        <v>79</v>
      </c>
      <c r="AY116" s="235" t="s">
        <v>406</v>
      </c>
    </row>
    <row r="117" spans="2:65" s="13" customFormat="1" x14ac:dyDescent="0.3">
      <c r="B117" s="225"/>
      <c r="C117" s="226"/>
      <c r="D117" s="215" t="s">
        <v>417</v>
      </c>
      <c r="E117" s="227" t="s">
        <v>36</v>
      </c>
      <c r="F117" s="228" t="s">
        <v>7201</v>
      </c>
      <c r="G117" s="226"/>
      <c r="H117" s="229">
        <v>26</v>
      </c>
      <c r="I117" s="230"/>
      <c r="J117" s="226"/>
      <c r="K117" s="226"/>
      <c r="L117" s="231"/>
      <c r="M117" s="232"/>
      <c r="N117" s="233"/>
      <c r="O117" s="233"/>
      <c r="P117" s="233"/>
      <c r="Q117" s="233"/>
      <c r="R117" s="233"/>
      <c r="S117" s="233"/>
      <c r="T117" s="234"/>
      <c r="AT117" s="235" t="s">
        <v>417</v>
      </c>
      <c r="AU117" s="235" t="s">
        <v>87</v>
      </c>
      <c r="AV117" s="13" t="s">
        <v>87</v>
      </c>
      <c r="AW117" s="13" t="s">
        <v>43</v>
      </c>
      <c r="AX117" s="13" t="s">
        <v>79</v>
      </c>
      <c r="AY117" s="235" t="s">
        <v>406</v>
      </c>
    </row>
    <row r="118" spans="2:65" s="13" customFormat="1" x14ac:dyDescent="0.3">
      <c r="B118" s="225"/>
      <c r="C118" s="226"/>
      <c r="D118" s="215" t="s">
        <v>417</v>
      </c>
      <c r="E118" s="227" t="s">
        <v>36</v>
      </c>
      <c r="F118" s="228" t="s">
        <v>7202</v>
      </c>
      <c r="G118" s="226"/>
      <c r="H118" s="229">
        <v>6</v>
      </c>
      <c r="I118" s="230"/>
      <c r="J118" s="226"/>
      <c r="K118" s="226"/>
      <c r="L118" s="231"/>
      <c r="M118" s="232"/>
      <c r="N118" s="233"/>
      <c r="O118" s="233"/>
      <c r="P118" s="233"/>
      <c r="Q118" s="233"/>
      <c r="R118" s="233"/>
      <c r="S118" s="233"/>
      <c r="T118" s="234"/>
      <c r="AT118" s="235" t="s">
        <v>417</v>
      </c>
      <c r="AU118" s="235" t="s">
        <v>87</v>
      </c>
      <c r="AV118" s="13" t="s">
        <v>87</v>
      </c>
      <c r="AW118" s="13" t="s">
        <v>43</v>
      </c>
      <c r="AX118" s="13" t="s">
        <v>79</v>
      </c>
      <c r="AY118" s="235" t="s">
        <v>406</v>
      </c>
    </row>
    <row r="119" spans="2:65" s="13" customFormat="1" x14ac:dyDescent="0.3">
      <c r="B119" s="225"/>
      <c r="C119" s="226"/>
      <c r="D119" s="215" t="s">
        <v>417</v>
      </c>
      <c r="E119" s="227" t="s">
        <v>36</v>
      </c>
      <c r="F119" s="228" t="s">
        <v>7196</v>
      </c>
      <c r="G119" s="226"/>
      <c r="H119" s="229">
        <v>2</v>
      </c>
      <c r="I119" s="230"/>
      <c r="J119" s="226"/>
      <c r="K119" s="226"/>
      <c r="L119" s="231"/>
      <c r="M119" s="232"/>
      <c r="N119" s="233"/>
      <c r="O119" s="233"/>
      <c r="P119" s="233"/>
      <c r="Q119" s="233"/>
      <c r="R119" s="233"/>
      <c r="S119" s="233"/>
      <c r="T119" s="234"/>
      <c r="AT119" s="235" t="s">
        <v>417</v>
      </c>
      <c r="AU119" s="235" t="s">
        <v>87</v>
      </c>
      <c r="AV119" s="13" t="s">
        <v>87</v>
      </c>
      <c r="AW119" s="13" t="s">
        <v>43</v>
      </c>
      <c r="AX119" s="13" t="s">
        <v>79</v>
      </c>
      <c r="AY119" s="235" t="s">
        <v>406</v>
      </c>
    </row>
    <row r="120" spans="2:65" s="14" customFormat="1" x14ac:dyDescent="0.3">
      <c r="B120" s="236"/>
      <c r="C120" s="237"/>
      <c r="D120" s="247" t="s">
        <v>417</v>
      </c>
      <c r="E120" s="248" t="s">
        <v>36</v>
      </c>
      <c r="F120" s="249" t="s">
        <v>421</v>
      </c>
      <c r="G120" s="237"/>
      <c r="H120" s="250">
        <v>46</v>
      </c>
      <c r="I120" s="241"/>
      <c r="J120" s="237"/>
      <c r="K120" s="237"/>
      <c r="L120" s="242"/>
      <c r="M120" s="243"/>
      <c r="N120" s="244"/>
      <c r="O120" s="244"/>
      <c r="P120" s="244"/>
      <c r="Q120" s="244"/>
      <c r="R120" s="244"/>
      <c r="S120" s="244"/>
      <c r="T120" s="245"/>
      <c r="AT120" s="246" t="s">
        <v>417</v>
      </c>
      <c r="AU120" s="246" t="s">
        <v>87</v>
      </c>
      <c r="AV120" s="14" t="s">
        <v>415</v>
      </c>
      <c r="AW120" s="14" t="s">
        <v>43</v>
      </c>
      <c r="AX120" s="14" t="s">
        <v>23</v>
      </c>
      <c r="AY120" s="246" t="s">
        <v>406</v>
      </c>
    </row>
    <row r="121" spans="2:65" s="1" customFormat="1" ht="22.5" customHeight="1" x14ac:dyDescent="0.3">
      <c r="B121" s="37"/>
      <c r="C121" s="201" t="s">
        <v>440</v>
      </c>
      <c r="D121" s="201" t="s">
        <v>410</v>
      </c>
      <c r="E121" s="202" t="s">
        <v>7203</v>
      </c>
      <c r="F121" s="203" t="s">
        <v>7204</v>
      </c>
      <c r="G121" s="204" t="s">
        <v>413</v>
      </c>
      <c r="H121" s="205">
        <v>243.1</v>
      </c>
      <c r="I121" s="206"/>
      <c r="J121" s="207">
        <f>ROUND(I121*H121,2)</f>
        <v>0</v>
      </c>
      <c r="K121" s="203" t="s">
        <v>7100</v>
      </c>
      <c r="L121" s="57"/>
      <c r="M121" s="208" t="s">
        <v>36</v>
      </c>
      <c r="N121" s="209" t="s">
        <v>50</v>
      </c>
      <c r="O121" s="38"/>
      <c r="P121" s="210">
        <f>O121*H121</f>
        <v>0</v>
      </c>
      <c r="Q121" s="210">
        <v>0</v>
      </c>
      <c r="R121" s="210">
        <f>Q121*H121</f>
        <v>0</v>
      </c>
      <c r="S121" s="210">
        <v>0</v>
      </c>
      <c r="T121" s="211">
        <f>S121*H121</f>
        <v>0</v>
      </c>
      <c r="AR121" s="19" t="s">
        <v>415</v>
      </c>
      <c r="AT121" s="19" t="s">
        <v>410</v>
      </c>
      <c r="AU121" s="19" t="s">
        <v>87</v>
      </c>
      <c r="AY121" s="19" t="s">
        <v>406</v>
      </c>
      <c r="BE121" s="212">
        <f>IF(N121="základní",J121,0)</f>
        <v>0</v>
      </c>
      <c r="BF121" s="212">
        <f>IF(N121="snížená",J121,0)</f>
        <v>0</v>
      </c>
      <c r="BG121" s="212">
        <f>IF(N121="zákl. přenesená",J121,0)</f>
        <v>0</v>
      </c>
      <c r="BH121" s="212">
        <f>IF(N121="sníž. přenesená",J121,0)</f>
        <v>0</v>
      </c>
      <c r="BI121" s="212">
        <f>IF(N121="nulová",J121,0)</f>
        <v>0</v>
      </c>
      <c r="BJ121" s="19" t="s">
        <v>23</v>
      </c>
      <c r="BK121" s="212">
        <f>ROUND(I121*H121,2)</f>
        <v>0</v>
      </c>
      <c r="BL121" s="19" t="s">
        <v>415</v>
      </c>
      <c r="BM121" s="19" t="s">
        <v>28</v>
      </c>
    </row>
    <row r="122" spans="2:65" s="12" customFormat="1" x14ac:dyDescent="0.3">
      <c r="B122" s="213"/>
      <c r="C122" s="214"/>
      <c r="D122" s="215" t="s">
        <v>417</v>
      </c>
      <c r="E122" s="216" t="s">
        <v>36</v>
      </c>
      <c r="F122" s="217" t="s">
        <v>7205</v>
      </c>
      <c r="G122" s="214"/>
      <c r="H122" s="218" t="s">
        <v>36</v>
      </c>
      <c r="I122" s="219"/>
      <c r="J122" s="214"/>
      <c r="K122" s="214"/>
      <c r="L122" s="220"/>
      <c r="M122" s="221"/>
      <c r="N122" s="222"/>
      <c r="O122" s="222"/>
      <c r="P122" s="222"/>
      <c r="Q122" s="222"/>
      <c r="R122" s="222"/>
      <c r="S122" s="222"/>
      <c r="T122" s="223"/>
      <c r="AT122" s="224" t="s">
        <v>417</v>
      </c>
      <c r="AU122" s="224" t="s">
        <v>87</v>
      </c>
      <c r="AV122" s="12" t="s">
        <v>23</v>
      </c>
      <c r="AW122" s="12" t="s">
        <v>43</v>
      </c>
      <c r="AX122" s="12" t="s">
        <v>79</v>
      </c>
      <c r="AY122" s="224" t="s">
        <v>406</v>
      </c>
    </row>
    <row r="123" spans="2:65" s="12" customFormat="1" x14ac:dyDescent="0.3">
      <c r="B123" s="213"/>
      <c r="C123" s="214"/>
      <c r="D123" s="215" t="s">
        <v>417</v>
      </c>
      <c r="E123" s="216" t="s">
        <v>36</v>
      </c>
      <c r="F123" s="217" t="s">
        <v>7206</v>
      </c>
      <c r="G123" s="214"/>
      <c r="H123" s="218" t="s">
        <v>36</v>
      </c>
      <c r="I123" s="219"/>
      <c r="J123" s="214"/>
      <c r="K123" s="214"/>
      <c r="L123" s="220"/>
      <c r="M123" s="221"/>
      <c r="N123" s="222"/>
      <c r="O123" s="222"/>
      <c r="P123" s="222"/>
      <c r="Q123" s="222"/>
      <c r="R123" s="222"/>
      <c r="S123" s="222"/>
      <c r="T123" s="223"/>
      <c r="AT123" s="224" t="s">
        <v>417</v>
      </c>
      <c r="AU123" s="224" t="s">
        <v>87</v>
      </c>
      <c r="AV123" s="12" t="s">
        <v>23</v>
      </c>
      <c r="AW123" s="12" t="s">
        <v>43</v>
      </c>
      <c r="AX123" s="12" t="s">
        <v>79</v>
      </c>
      <c r="AY123" s="224" t="s">
        <v>406</v>
      </c>
    </row>
    <row r="124" spans="2:65" s="12" customFormat="1" x14ac:dyDescent="0.3">
      <c r="B124" s="213"/>
      <c r="C124" s="214"/>
      <c r="D124" s="215" t="s">
        <v>417</v>
      </c>
      <c r="E124" s="216" t="s">
        <v>36</v>
      </c>
      <c r="F124" s="217" t="s">
        <v>7207</v>
      </c>
      <c r="G124" s="214"/>
      <c r="H124" s="218" t="s">
        <v>36</v>
      </c>
      <c r="I124" s="219"/>
      <c r="J124" s="214"/>
      <c r="K124" s="214"/>
      <c r="L124" s="220"/>
      <c r="M124" s="221"/>
      <c r="N124" s="222"/>
      <c r="O124" s="222"/>
      <c r="P124" s="222"/>
      <c r="Q124" s="222"/>
      <c r="R124" s="222"/>
      <c r="S124" s="222"/>
      <c r="T124" s="223"/>
      <c r="AT124" s="224" t="s">
        <v>417</v>
      </c>
      <c r="AU124" s="224" t="s">
        <v>87</v>
      </c>
      <c r="AV124" s="12" t="s">
        <v>23</v>
      </c>
      <c r="AW124" s="12" t="s">
        <v>43</v>
      </c>
      <c r="AX124" s="12" t="s">
        <v>79</v>
      </c>
      <c r="AY124" s="224" t="s">
        <v>406</v>
      </c>
    </row>
    <row r="125" spans="2:65" s="12" customFormat="1" x14ac:dyDescent="0.3">
      <c r="B125" s="213"/>
      <c r="C125" s="214"/>
      <c r="D125" s="215" t="s">
        <v>417</v>
      </c>
      <c r="E125" s="216" t="s">
        <v>36</v>
      </c>
      <c r="F125" s="217" t="s">
        <v>7208</v>
      </c>
      <c r="G125" s="214"/>
      <c r="H125" s="218" t="s">
        <v>36</v>
      </c>
      <c r="I125" s="219"/>
      <c r="J125" s="214"/>
      <c r="K125" s="214"/>
      <c r="L125" s="220"/>
      <c r="M125" s="221"/>
      <c r="N125" s="222"/>
      <c r="O125" s="222"/>
      <c r="P125" s="222"/>
      <c r="Q125" s="222"/>
      <c r="R125" s="222"/>
      <c r="S125" s="222"/>
      <c r="T125" s="223"/>
      <c r="AT125" s="224" t="s">
        <v>417</v>
      </c>
      <c r="AU125" s="224" t="s">
        <v>87</v>
      </c>
      <c r="AV125" s="12" t="s">
        <v>23</v>
      </c>
      <c r="AW125" s="12" t="s">
        <v>43</v>
      </c>
      <c r="AX125" s="12" t="s">
        <v>79</v>
      </c>
      <c r="AY125" s="224" t="s">
        <v>406</v>
      </c>
    </row>
    <row r="126" spans="2:65" s="12" customFormat="1" x14ac:dyDescent="0.3">
      <c r="B126" s="213"/>
      <c r="C126" s="214"/>
      <c r="D126" s="215" t="s">
        <v>417</v>
      </c>
      <c r="E126" s="216" t="s">
        <v>36</v>
      </c>
      <c r="F126" s="217" t="s">
        <v>7209</v>
      </c>
      <c r="G126" s="214"/>
      <c r="H126" s="218" t="s">
        <v>36</v>
      </c>
      <c r="I126" s="219"/>
      <c r="J126" s="214"/>
      <c r="K126" s="214"/>
      <c r="L126" s="220"/>
      <c r="M126" s="221"/>
      <c r="N126" s="222"/>
      <c r="O126" s="222"/>
      <c r="P126" s="222"/>
      <c r="Q126" s="222"/>
      <c r="R126" s="222"/>
      <c r="S126" s="222"/>
      <c r="T126" s="223"/>
      <c r="AT126" s="224" t="s">
        <v>417</v>
      </c>
      <c r="AU126" s="224" t="s">
        <v>87</v>
      </c>
      <c r="AV126" s="12" t="s">
        <v>23</v>
      </c>
      <c r="AW126" s="12" t="s">
        <v>43</v>
      </c>
      <c r="AX126" s="12" t="s">
        <v>79</v>
      </c>
      <c r="AY126" s="224" t="s">
        <v>406</v>
      </c>
    </row>
    <row r="127" spans="2:65" s="12" customFormat="1" x14ac:dyDescent="0.3">
      <c r="B127" s="213"/>
      <c r="C127" s="214"/>
      <c r="D127" s="215" t="s">
        <v>417</v>
      </c>
      <c r="E127" s="216" t="s">
        <v>36</v>
      </c>
      <c r="F127" s="217" t="s">
        <v>7210</v>
      </c>
      <c r="G127" s="214"/>
      <c r="H127" s="218" t="s">
        <v>36</v>
      </c>
      <c r="I127" s="219"/>
      <c r="J127" s="214"/>
      <c r="K127" s="214"/>
      <c r="L127" s="220"/>
      <c r="M127" s="221"/>
      <c r="N127" s="222"/>
      <c r="O127" s="222"/>
      <c r="P127" s="222"/>
      <c r="Q127" s="222"/>
      <c r="R127" s="222"/>
      <c r="S127" s="222"/>
      <c r="T127" s="223"/>
      <c r="AT127" s="224" t="s">
        <v>417</v>
      </c>
      <c r="AU127" s="224" t="s">
        <v>87</v>
      </c>
      <c r="AV127" s="12" t="s">
        <v>23</v>
      </c>
      <c r="AW127" s="12" t="s">
        <v>43</v>
      </c>
      <c r="AX127" s="12" t="s">
        <v>79</v>
      </c>
      <c r="AY127" s="224" t="s">
        <v>406</v>
      </c>
    </row>
    <row r="128" spans="2:65" s="12" customFormat="1" x14ac:dyDescent="0.3">
      <c r="B128" s="213"/>
      <c r="C128" s="214"/>
      <c r="D128" s="215" t="s">
        <v>417</v>
      </c>
      <c r="E128" s="216" t="s">
        <v>36</v>
      </c>
      <c r="F128" s="217" t="s">
        <v>7211</v>
      </c>
      <c r="G128" s="214"/>
      <c r="H128" s="218" t="s">
        <v>36</v>
      </c>
      <c r="I128" s="219"/>
      <c r="J128" s="214"/>
      <c r="K128" s="214"/>
      <c r="L128" s="220"/>
      <c r="M128" s="221"/>
      <c r="N128" s="222"/>
      <c r="O128" s="222"/>
      <c r="P128" s="222"/>
      <c r="Q128" s="222"/>
      <c r="R128" s="222"/>
      <c r="S128" s="222"/>
      <c r="T128" s="223"/>
      <c r="AT128" s="224" t="s">
        <v>417</v>
      </c>
      <c r="AU128" s="224" t="s">
        <v>87</v>
      </c>
      <c r="AV128" s="12" t="s">
        <v>23</v>
      </c>
      <c r="AW128" s="12" t="s">
        <v>43</v>
      </c>
      <c r="AX128" s="12" t="s">
        <v>79</v>
      </c>
      <c r="AY128" s="224" t="s">
        <v>406</v>
      </c>
    </row>
    <row r="129" spans="2:65" s="12" customFormat="1" x14ac:dyDescent="0.3">
      <c r="B129" s="213"/>
      <c r="C129" s="214"/>
      <c r="D129" s="215" t="s">
        <v>417</v>
      </c>
      <c r="E129" s="216" t="s">
        <v>36</v>
      </c>
      <c r="F129" s="217" t="s">
        <v>7212</v>
      </c>
      <c r="G129" s="214"/>
      <c r="H129" s="218" t="s">
        <v>36</v>
      </c>
      <c r="I129" s="219"/>
      <c r="J129" s="214"/>
      <c r="K129" s="214"/>
      <c r="L129" s="220"/>
      <c r="M129" s="221"/>
      <c r="N129" s="222"/>
      <c r="O129" s="222"/>
      <c r="P129" s="222"/>
      <c r="Q129" s="222"/>
      <c r="R129" s="222"/>
      <c r="S129" s="222"/>
      <c r="T129" s="223"/>
      <c r="AT129" s="224" t="s">
        <v>417</v>
      </c>
      <c r="AU129" s="224" t="s">
        <v>87</v>
      </c>
      <c r="AV129" s="12" t="s">
        <v>23</v>
      </c>
      <c r="AW129" s="12" t="s">
        <v>43</v>
      </c>
      <c r="AX129" s="12" t="s">
        <v>79</v>
      </c>
      <c r="AY129" s="224" t="s">
        <v>406</v>
      </c>
    </row>
    <row r="130" spans="2:65" s="12" customFormat="1" x14ac:dyDescent="0.3">
      <c r="B130" s="213"/>
      <c r="C130" s="214"/>
      <c r="D130" s="215" t="s">
        <v>417</v>
      </c>
      <c r="E130" s="216" t="s">
        <v>36</v>
      </c>
      <c r="F130" s="217" t="s">
        <v>7213</v>
      </c>
      <c r="G130" s="214"/>
      <c r="H130" s="218" t="s">
        <v>36</v>
      </c>
      <c r="I130" s="219"/>
      <c r="J130" s="214"/>
      <c r="K130" s="214"/>
      <c r="L130" s="220"/>
      <c r="M130" s="221"/>
      <c r="N130" s="222"/>
      <c r="O130" s="222"/>
      <c r="P130" s="222"/>
      <c r="Q130" s="222"/>
      <c r="R130" s="222"/>
      <c r="S130" s="222"/>
      <c r="T130" s="223"/>
      <c r="AT130" s="224" t="s">
        <v>417</v>
      </c>
      <c r="AU130" s="224" t="s">
        <v>87</v>
      </c>
      <c r="AV130" s="12" t="s">
        <v>23</v>
      </c>
      <c r="AW130" s="12" t="s">
        <v>43</v>
      </c>
      <c r="AX130" s="12" t="s">
        <v>79</v>
      </c>
      <c r="AY130" s="224" t="s">
        <v>406</v>
      </c>
    </row>
    <row r="131" spans="2:65" s="12" customFormat="1" x14ac:dyDescent="0.3">
      <c r="B131" s="213"/>
      <c r="C131" s="214"/>
      <c r="D131" s="215" t="s">
        <v>417</v>
      </c>
      <c r="E131" s="216" t="s">
        <v>36</v>
      </c>
      <c r="F131" s="217" t="s">
        <v>7214</v>
      </c>
      <c r="G131" s="214"/>
      <c r="H131" s="218" t="s">
        <v>36</v>
      </c>
      <c r="I131" s="219"/>
      <c r="J131" s="214"/>
      <c r="K131" s="214"/>
      <c r="L131" s="220"/>
      <c r="M131" s="221"/>
      <c r="N131" s="222"/>
      <c r="O131" s="222"/>
      <c r="P131" s="222"/>
      <c r="Q131" s="222"/>
      <c r="R131" s="222"/>
      <c r="S131" s="222"/>
      <c r="T131" s="223"/>
      <c r="AT131" s="224" t="s">
        <v>417</v>
      </c>
      <c r="AU131" s="224" t="s">
        <v>87</v>
      </c>
      <c r="AV131" s="12" t="s">
        <v>23</v>
      </c>
      <c r="AW131" s="12" t="s">
        <v>43</v>
      </c>
      <c r="AX131" s="12" t="s">
        <v>79</v>
      </c>
      <c r="AY131" s="224" t="s">
        <v>406</v>
      </c>
    </row>
    <row r="132" spans="2:65" s="12" customFormat="1" x14ac:dyDescent="0.3">
      <c r="B132" s="213"/>
      <c r="C132" s="214"/>
      <c r="D132" s="215" t="s">
        <v>417</v>
      </c>
      <c r="E132" s="216" t="s">
        <v>36</v>
      </c>
      <c r="F132" s="217" t="s">
        <v>7215</v>
      </c>
      <c r="G132" s="214"/>
      <c r="H132" s="218" t="s">
        <v>36</v>
      </c>
      <c r="I132" s="219"/>
      <c r="J132" s="214"/>
      <c r="K132" s="214"/>
      <c r="L132" s="220"/>
      <c r="M132" s="221"/>
      <c r="N132" s="222"/>
      <c r="O132" s="222"/>
      <c r="P132" s="222"/>
      <c r="Q132" s="222"/>
      <c r="R132" s="222"/>
      <c r="S132" s="222"/>
      <c r="T132" s="223"/>
      <c r="AT132" s="224" t="s">
        <v>417</v>
      </c>
      <c r="AU132" s="224" t="s">
        <v>87</v>
      </c>
      <c r="AV132" s="12" t="s">
        <v>23</v>
      </c>
      <c r="AW132" s="12" t="s">
        <v>43</v>
      </c>
      <c r="AX132" s="12" t="s">
        <v>79</v>
      </c>
      <c r="AY132" s="224" t="s">
        <v>406</v>
      </c>
    </row>
    <row r="133" spans="2:65" s="12" customFormat="1" x14ac:dyDescent="0.3">
      <c r="B133" s="213"/>
      <c r="C133" s="214"/>
      <c r="D133" s="215" t="s">
        <v>417</v>
      </c>
      <c r="E133" s="216" t="s">
        <v>36</v>
      </c>
      <c r="F133" s="217" t="s">
        <v>7216</v>
      </c>
      <c r="G133" s="214"/>
      <c r="H133" s="218" t="s">
        <v>36</v>
      </c>
      <c r="I133" s="219"/>
      <c r="J133" s="214"/>
      <c r="K133" s="214"/>
      <c r="L133" s="220"/>
      <c r="M133" s="221"/>
      <c r="N133" s="222"/>
      <c r="O133" s="222"/>
      <c r="P133" s="222"/>
      <c r="Q133" s="222"/>
      <c r="R133" s="222"/>
      <c r="S133" s="222"/>
      <c r="T133" s="223"/>
      <c r="AT133" s="224" t="s">
        <v>417</v>
      </c>
      <c r="AU133" s="224" t="s">
        <v>87</v>
      </c>
      <c r="AV133" s="12" t="s">
        <v>23</v>
      </c>
      <c r="AW133" s="12" t="s">
        <v>43</v>
      </c>
      <c r="AX133" s="12" t="s">
        <v>79</v>
      </c>
      <c r="AY133" s="224" t="s">
        <v>406</v>
      </c>
    </row>
    <row r="134" spans="2:65" s="12" customFormat="1" x14ac:dyDescent="0.3">
      <c r="B134" s="213"/>
      <c r="C134" s="214"/>
      <c r="D134" s="215" t="s">
        <v>417</v>
      </c>
      <c r="E134" s="216" t="s">
        <v>36</v>
      </c>
      <c r="F134" s="217" t="s">
        <v>7217</v>
      </c>
      <c r="G134" s="214"/>
      <c r="H134" s="218" t="s">
        <v>36</v>
      </c>
      <c r="I134" s="219"/>
      <c r="J134" s="214"/>
      <c r="K134" s="214"/>
      <c r="L134" s="220"/>
      <c r="M134" s="221"/>
      <c r="N134" s="222"/>
      <c r="O134" s="222"/>
      <c r="P134" s="222"/>
      <c r="Q134" s="222"/>
      <c r="R134" s="222"/>
      <c r="S134" s="222"/>
      <c r="T134" s="223"/>
      <c r="AT134" s="224" t="s">
        <v>417</v>
      </c>
      <c r="AU134" s="224" t="s">
        <v>87</v>
      </c>
      <c r="AV134" s="12" t="s">
        <v>23</v>
      </c>
      <c r="AW134" s="12" t="s">
        <v>43</v>
      </c>
      <c r="AX134" s="12" t="s">
        <v>79</v>
      </c>
      <c r="AY134" s="224" t="s">
        <v>406</v>
      </c>
    </row>
    <row r="135" spans="2:65" s="12" customFormat="1" x14ac:dyDescent="0.3">
      <c r="B135" s="213"/>
      <c r="C135" s="214"/>
      <c r="D135" s="215" t="s">
        <v>417</v>
      </c>
      <c r="E135" s="216" t="s">
        <v>36</v>
      </c>
      <c r="F135" s="217" t="s">
        <v>7218</v>
      </c>
      <c r="G135" s="214"/>
      <c r="H135" s="218" t="s">
        <v>36</v>
      </c>
      <c r="I135" s="219"/>
      <c r="J135" s="214"/>
      <c r="K135" s="214"/>
      <c r="L135" s="220"/>
      <c r="M135" s="221"/>
      <c r="N135" s="222"/>
      <c r="O135" s="222"/>
      <c r="P135" s="222"/>
      <c r="Q135" s="222"/>
      <c r="R135" s="222"/>
      <c r="S135" s="222"/>
      <c r="T135" s="223"/>
      <c r="AT135" s="224" t="s">
        <v>417</v>
      </c>
      <c r="AU135" s="224" t="s">
        <v>87</v>
      </c>
      <c r="AV135" s="12" t="s">
        <v>23</v>
      </c>
      <c r="AW135" s="12" t="s">
        <v>43</v>
      </c>
      <c r="AX135" s="12" t="s">
        <v>79</v>
      </c>
      <c r="AY135" s="224" t="s">
        <v>406</v>
      </c>
    </row>
    <row r="136" spans="2:65" s="13" customFormat="1" x14ac:dyDescent="0.3">
      <c r="B136" s="225"/>
      <c r="C136" s="226"/>
      <c r="D136" s="215" t="s">
        <v>417</v>
      </c>
      <c r="E136" s="227" t="s">
        <v>36</v>
      </c>
      <c r="F136" s="228" t="s">
        <v>7219</v>
      </c>
      <c r="G136" s="226"/>
      <c r="H136" s="229">
        <v>243.1</v>
      </c>
      <c r="I136" s="230"/>
      <c r="J136" s="226"/>
      <c r="K136" s="226"/>
      <c r="L136" s="231"/>
      <c r="M136" s="232"/>
      <c r="N136" s="233"/>
      <c r="O136" s="233"/>
      <c r="P136" s="233"/>
      <c r="Q136" s="233"/>
      <c r="R136" s="233"/>
      <c r="S136" s="233"/>
      <c r="T136" s="234"/>
      <c r="AT136" s="235" t="s">
        <v>417</v>
      </c>
      <c r="AU136" s="235" t="s">
        <v>87</v>
      </c>
      <c r="AV136" s="13" t="s">
        <v>87</v>
      </c>
      <c r="AW136" s="13" t="s">
        <v>43</v>
      </c>
      <c r="AX136" s="13" t="s">
        <v>79</v>
      </c>
      <c r="AY136" s="235" t="s">
        <v>406</v>
      </c>
    </row>
    <row r="137" spans="2:65" s="14" customFormat="1" x14ac:dyDescent="0.3">
      <c r="B137" s="236"/>
      <c r="C137" s="237"/>
      <c r="D137" s="247" t="s">
        <v>417</v>
      </c>
      <c r="E137" s="248" t="s">
        <v>36</v>
      </c>
      <c r="F137" s="249" t="s">
        <v>421</v>
      </c>
      <c r="G137" s="237"/>
      <c r="H137" s="250">
        <v>243.1</v>
      </c>
      <c r="I137" s="241"/>
      <c r="J137" s="237"/>
      <c r="K137" s="237"/>
      <c r="L137" s="242"/>
      <c r="M137" s="243"/>
      <c r="N137" s="244"/>
      <c r="O137" s="244"/>
      <c r="P137" s="244"/>
      <c r="Q137" s="244"/>
      <c r="R137" s="244"/>
      <c r="S137" s="244"/>
      <c r="T137" s="245"/>
      <c r="AT137" s="246" t="s">
        <v>417</v>
      </c>
      <c r="AU137" s="246" t="s">
        <v>87</v>
      </c>
      <c r="AV137" s="14" t="s">
        <v>415</v>
      </c>
      <c r="AW137" s="14" t="s">
        <v>43</v>
      </c>
      <c r="AX137" s="14" t="s">
        <v>23</v>
      </c>
      <c r="AY137" s="246" t="s">
        <v>406</v>
      </c>
    </row>
    <row r="138" spans="2:65" s="1" customFormat="1" ht="22.5" customHeight="1" x14ac:dyDescent="0.3">
      <c r="B138" s="37"/>
      <c r="C138" s="201" t="s">
        <v>446</v>
      </c>
      <c r="D138" s="201" t="s">
        <v>410</v>
      </c>
      <c r="E138" s="202" t="s">
        <v>7220</v>
      </c>
      <c r="F138" s="203" t="s">
        <v>7221</v>
      </c>
      <c r="G138" s="204" t="s">
        <v>413</v>
      </c>
      <c r="H138" s="205">
        <v>118.39100000000001</v>
      </c>
      <c r="I138" s="206"/>
      <c r="J138" s="207">
        <f>ROUND(I138*H138,2)</f>
        <v>0</v>
      </c>
      <c r="K138" s="203" t="s">
        <v>7100</v>
      </c>
      <c r="L138" s="57"/>
      <c r="M138" s="208" t="s">
        <v>36</v>
      </c>
      <c r="N138" s="209" t="s">
        <v>50</v>
      </c>
      <c r="O138" s="38"/>
      <c r="P138" s="210">
        <f>O138*H138</f>
        <v>0</v>
      </c>
      <c r="Q138" s="210">
        <v>0</v>
      </c>
      <c r="R138" s="210">
        <f>Q138*H138</f>
        <v>0</v>
      </c>
      <c r="S138" s="210">
        <v>0</v>
      </c>
      <c r="T138" s="211">
        <f>S138*H138</f>
        <v>0</v>
      </c>
      <c r="AR138" s="19" t="s">
        <v>415</v>
      </c>
      <c r="AT138" s="19" t="s">
        <v>410</v>
      </c>
      <c r="AU138" s="19" t="s">
        <v>87</v>
      </c>
      <c r="AY138" s="19" t="s">
        <v>406</v>
      </c>
      <c r="BE138" s="212">
        <f>IF(N138="základní",J138,0)</f>
        <v>0</v>
      </c>
      <c r="BF138" s="212">
        <f>IF(N138="snížená",J138,0)</f>
        <v>0</v>
      </c>
      <c r="BG138" s="212">
        <f>IF(N138="zákl. přenesená",J138,0)</f>
        <v>0</v>
      </c>
      <c r="BH138" s="212">
        <f>IF(N138="sníž. přenesená",J138,0)</f>
        <v>0</v>
      </c>
      <c r="BI138" s="212">
        <f>IF(N138="nulová",J138,0)</f>
        <v>0</v>
      </c>
      <c r="BJ138" s="19" t="s">
        <v>23</v>
      </c>
      <c r="BK138" s="212">
        <f>ROUND(I138*H138,2)</f>
        <v>0</v>
      </c>
      <c r="BL138" s="19" t="s">
        <v>415</v>
      </c>
      <c r="BM138" s="19" t="s">
        <v>476</v>
      </c>
    </row>
    <row r="139" spans="2:65" s="12" customFormat="1" x14ac:dyDescent="0.3">
      <c r="B139" s="213"/>
      <c r="C139" s="214"/>
      <c r="D139" s="215" t="s">
        <v>417</v>
      </c>
      <c r="E139" s="216" t="s">
        <v>36</v>
      </c>
      <c r="F139" s="217" t="s">
        <v>7222</v>
      </c>
      <c r="G139" s="214"/>
      <c r="H139" s="218" t="s">
        <v>36</v>
      </c>
      <c r="I139" s="219"/>
      <c r="J139" s="214"/>
      <c r="K139" s="214"/>
      <c r="L139" s="220"/>
      <c r="M139" s="221"/>
      <c r="N139" s="222"/>
      <c r="O139" s="222"/>
      <c r="P139" s="222"/>
      <c r="Q139" s="222"/>
      <c r="R139" s="222"/>
      <c r="S139" s="222"/>
      <c r="T139" s="223"/>
      <c r="AT139" s="224" t="s">
        <v>417</v>
      </c>
      <c r="AU139" s="224" t="s">
        <v>87</v>
      </c>
      <c r="AV139" s="12" t="s">
        <v>23</v>
      </c>
      <c r="AW139" s="12" t="s">
        <v>43</v>
      </c>
      <c r="AX139" s="12" t="s">
        <v>79</v>
      </c>
      <c r="AY139" s="224" t="s">
        <v>406</v>
      </c>
    </row>
    <row r="140" spans="2:65" s="12" customFormat="1" x14ac:dyDescent="0.3">
      <c r="B140" s="213"/>
      <c r="C140" s="214"/>
      <c r="D140" s="215" t="s">
        <v>417</v>
      </c>
      <c r="E140" s="216" t="s">
        <v>36</v>
      </c>
      <c r="F140" s="217" t="s">
        <v>7223</v>
      </c>
      <c r="G140" s="214"/>
      <c r="H140" s="218" t="s">
        <v>36</v>
      </c>
      <c r="I140" s="219"/>
      <c r="J140" s="214"/>
      <c r="K140" s="214"/>
      <c r="L140" s="220"/>
      <c r="M140" s="221"/>
      <c r="N140" s="222"/>
      <c r="O140" s="222"/>
      <c r="P140" s="222"/>
      <c r="Q140" s="222"/>
      <c r="R140" s="222"/>
      <c r="S140" s="222"/>
      <c r="T140" s="223"/>
      <c r="AT140" s="224" t="s">
        <v>417</v>
      </c>
      <c r="AU140" s="224" t="s">
        <v>87</v>
      </c>
      <c r="AV140" s="12" t="s">
        <v>23</v>
      </c>
      <c r="AW140" s="12" t="s">
        <v>43</v>
      </c>
      <c r="AX140" s="12" t="s">
        <v>79</v>
      </c>
      <c r="AY140" s="224" t="s">
        <v>406</v>
      </c>
    </row>
    <row r="141" spans="2:65" s="12" customFormat="1" x14ac:dyDescent="0.3">
      <c r="B141" s="213"/>
      <c r="C141" s="214"/>
      <c r="D141" s="215" t="s">
        <v>417</v>
      </c>
      <c r="E141" s="216" t="s">
        <v>36</v>
      </c>
      <c r="F141" s="217" t="s">
        <v>7224</v>
      </c>
      <c r="G141" s="214"/>
      <c r="H141" s="218" t="s">
        <v>36</v>
      </c>
      <c r="I141" s="219"/>
      <c r="J141" s="214"/>
      <c r="K141" s="214"/>
      <c r="L141" s="220"/>
      <c r="M141" s="221"/>
      <c r="N141" s="222"/>
      <c r="O141" s="222"/>
      <c r="P141" s="222"/>
      <c r="Q141" s="222"/>
      <c r="R141" s="222"/>
      <c r="S141" s="222"/>
      <c r="T141" s="223"/>
      <c r="AT141" s="224" t="s">
        <v>417</v>
      </c>
      <c r="AU141" s="224" t="s">
        <v>87</v>
      </c>
      <c r="AV141" s="12" t="s">
        <v>23</v>
      </c>
      <c r="AW141" s="12" t="s">
        <v>43</v>
      </c>
      <c r="AX141" s="12" t="s">
        <v>79</v>
      </c>
      <c r="AY141" s="224" t="s">
        <v>406</v>
      </c>
    </row>
    <row r="142" spans="2:65" s="12" customFormat="1" x14ac:dyDescent="0.3">
      <c r="B142" s="213"/>
      <c r="C142" s="214"/>
      <c r="D142" s="215" t="s">
        <v>417</v>
      </c>
      <c r="E142" s="216" t="s">
        <v>36</v>
      </c>
      <c r="F142" s="217" t="s">
        <v>7225</v>
      </c>
      <c r="G142" s="214"/>
      <c r="H142" s="218" t="s">
        <v>36</v>
      </c>
      <c r="I142" s="219"/>
      <c r="J142" s="214"/>
      <c r="K142" s="214"/>
      <c r="L142" s="220"/>
      <c r="M142" s="221"/>
      <c r="N142" s="222"/>
      <c r="O142" s="222"/>
      <c r="P142" s="222"/>
      <c r="Q142" s="222"/>
      <c r="R142" s="222"/>
      <c r="S142" s="222"/>
      <c r="T142" s="223"/>
      <c r="AT142" s="224" t="s">
        <v>417</v>
      </c>
      <c r="AU142" s="224" t="s">
        <v>87</v>
      </c>
      <c r="AV142" s="12" t="s">
        <v>23</v>
      </c>
      <c r="AW142" s="12" t="s">
        <v>43</v>
      </c>
      <c r="AX142" s="12" t="s">
        <v>79</v>
      </c>
      <c r="AY142" s="224" t="s">
        <v>406</v>
      </c>
    </row>
    <row r="143" spans="2:65" s="12" customFormat="1" x14ac:dyDescent="0.3">
      <c r="B143" s="213"/>
      <c r="C143" s="214"/>
      <c r="D143" s="215" t="s">
        <v>417</v>
      </c>
      <c r="E143" s="216" t="s">
        <v>36</v>
      </c>
      <c r="F143" s="217" t="s">
        <v>7226</v>
      </c>
      <c r="G143" s="214"/>
      <c r="H143" s="218" t="s">
        <v>36</v>
      </c>
      <c r="I143" s="219"/>
      <c r="J143" s="214"/>
      <c r="K143" s="214"/>
      <c r="L143" s="220"/>
      <c r="M143" s="221"/>
      <c r="N143" s="222"/>
      <c r="O143" s="222"/>
      <c r="P143" s="222"/>
      <c r="Q143" s="222"/>
      <c r="R143" s="222"/>
      <c r="S143" s="222"/>
      <c r="T143" s="223"/>
      <c r="AT143" s="224" t="s">
        <v>417</v>
      </c>
      <c r="AU143" s="224" t="s">
        <v>87</v>
      </c>
      <c r="AV143" s="12" t="s">
        <v>23</v>
      </c>
      <c r="AW143" s="12" t="s">
        <v>43</v>
      </c>
      <c r="AX143" s="12" t="s">
        <v>79</v>
      </c>
      <c r="AY143" s="224" t="s">
        <v>406</v>
      </c>
    </row>
    <row r="144" spans="2:65" s="12" customFormat="1" x14ac:dyDescent="0.3">
      <c r="B144" s="213"/>
      <c r="C144" s="214"/>
      <c r="D144" s="215" t="s">
        <v>417</v>
      </c>
      <c r="E144" s="216" t="s">
        <v>36</v>
      </c>
      <c r="F144" s="217" t="s">
        <v>7227</v>
      </c>
      <c r="G144" s="214"/>
      <c r="H144" s="218" t="s">
        <v>36</v>
      </c>
      <c r="I144" s="219"/>
      <c r="J144" s="214"/>
      <c r="K144" s="214"/>
      <c r="L144" s="220"/>
      <c r="M144" s="221"/>
      <c r="N144" s="222"/>
      <c r="O144" s="222"/>
      <c r="P144" s="222"/>
      <c r="Q144" s="222"/>
      <c r="R144" s="222"/>
      <c r="S144" s="222"/>
      <c r="T144" s="223"/>
      <c r="AT144" s="224" t="s">
        <v>417</v>
      </c>
      <c r="AU144" s="224" t="s">
        <v>87</v>
      </c>
      <c r="AV144" s="12" t="s">
        <v>23</v>
      </c>
      <c r="AW144" s="12" t="s">
        <v>43</v>
      </c>
      <c r="AX144" s="12" t="s">
        <v>79</v>
      </c>
      <c r="AY144" s="224" t="s">
        <v>406</v>
      </c>
    </row>
    <row r="145" spans="2:65" s="12" customFormat="1" x14ac:dyDescent="0.3">
      <c r="B145" s="213"/>
      <c r="C145" s="214"/>
      <c r="D145" s="215" t="s">
        <v>417</v>
      </c>
      <c r="E145" s="216" t="s">
        <v>36</v>
      </c>
      <c r="F145" s="217" t="s">
        <v>7228</v>
      </c>
      <c r="G145" s="214"/>
      <c r="H145" s="218" t="s">
        <v>36</v>
      </c>
      <c r="I145" s="219"/>
      <c r="J145" s="214"/>
      <c r="K145" s="214"/>
      <c r="L145" s="220"/>
      <c r="M145" s="221"/>
      <c r="N145" s="222"/>
      <c r="O145" s="222"/>
      <c r="P145" s="222"/>
      <c r="Q145" s="222"/>
      <c r="R145" s="222"/>
      <c r="S145" s="222"/>
      <c r="T145" s="223"/>
      <c r="AT145" s="224" t="s">
        <v>417</v>
      </c>
      <c r="AU145" s="224" t="s">
        <v>87</v>
      </c>
      <c r="AV145" s="12" t="s">
        <v>23</v>
      </c>
      <c r="AW145" s="12" t="s">
        <v>43</v>
      </c>
      <c r="AX145" s="12" t="s">
        <v>79</v>
      </c>
      <c r="AY145" s="224" t="s">
        <v>406</v>
      </c>
    </row>
    <row r="146" spans="2:65" s="12" customFormat="1" x14ac:dyDescent="0.3">
      <c r="B146" s="213"/>
      <c r="C146" s="214"/>
      <c r="D146" s="215" t="s">
        <v>417</v>
      </c>
      <c r="E146" s="216" t="s">
        <v>36</v>
      </c>
      <c r="F146" s="217" t="s">
        <v>7225</v>
      </c>
      <c r="G146" s="214"/>
      <c r="H146" s="218" t="s">
        <v>36</v>
      </c>
      <c r="I146" s="219"/>
      <c r="J146" s="214"/>
      <c r="K146" s="214"/>
      <c r="L146" s="220"/>
      <c r="M146" s="221"/>
      <c r="N146" s="222"/>
      <c r="O146" s="222"/>
      <c r="P146" s="222"/>
      <c r="Q146" s="222"/>
      <c r="R146" s="222"/>
      <c r="S146" s="222"/>
      <c r="T146" s="223"/>
      <c r="AT146" s="224" t="s">
        <v>417</v>
      </c>
      <c r="AU146" s="224" t="s">
        <v>87</v>
      </c>
      <c r="AV146" s="12" t="s">
        <v>23</v>
      </c>
      <c r="AW146" s="12" t="s">
        <v>43</v>
      </c>
      <c r="AX146" s="12" t="s">
        <v>79</v>
      </c>
      <c r="AY146" s="224" t="s">
        <v>406</v>
      </c>
    </row>
    <row r="147" spans="2:65" s="12" customFormat="1" x14ac:dyDescent="0.3">
      <c r="B147" s="213"/>
      <c r="C147" s="214"/>
      <c r="D147" s="215" t="s">
        <v>417</v>
      </c>
      <c r="E147" s="216" t="s">
        <v>36</v>
      </c>
      <c r="F147" s="217" t="s">
        <v>7229</v>
      </c>
      <c r="G147" s="214"/>
      <c r="H147" s="218" t="s">
        <v>36</v>
      </c>
      <c r="I147" s="219"/>
      <c r="J147" s="214"/>
      <c r="K147" s="214"/>
      <c r="L147" s="220"/>
      <c r="M147" s="221"/>
      <c r="N147" s="222"/>
      <c r="O147" s="222"/>
      <c r="P147" s="222"/>
      <c r="Q147" s="222"/>
      <c r="R147" s="222"/>
      <c r="S147" s="222"/>
      <c r="T147" s="223"/>
      <c r="AT147" s="224" t="s">
        <v>417</v>
      </c>
      <c r="AU147" s="224" t="s">
        <v>87</v>
      </c>
      <c r="AV147" s="12" t="s">
        <v>23</v>
      </c>
      <c r="AW147" s="12" t="s">
        <v>43</v>
      </c>
      <c r="AX147" s="12" t="s">
        <v>79</v>
      </c>
      <c r="AY147" s="224" t="s">
        <v>406</v>
      </c>
    </row>
    <row r="148" spans="2:65" s="12" customFormat="1" x14ac:dyDescent="0.3">
      <c r="B148" s="213"/>
      <c r="C148" s="214"/>
      <c r="D148" s="215" t="s">
        <v>417</v>
      </c>
      <c r="E148" s="216" t="s">
        <v>36</v>
      </c>
      <c r="F148" s="217" t="s">
        <v>7230</v>
      </c>
      <c r="G148" s="214"/>
      <c r="H148" s="218" t="s">
        <v>36</v>
      </c>
      <c r="I148" s="219"/>
      <c r="J148" s="214"/>
      <c r="K148" s="214"/>
      <c r="L148" s="220"/>
      <c r="M148" s="221"/>
      <c r="N148" s="222"/>
      <c r="O148" s="222"/>
      <c r="P148" s="222"/>
      <c r="Q148" s="222"/>
      <c r="R148" s="222"/>
      <c r="S148" s="222"/>
      <c r="T148" s="223"/>
      <c r="AT148" s="224" t="s">
        <v>417</v>
      </c>
      <c r="AU148" s="224" t="s">
        <v>87</v>
      </c>
      <c r="AV148" s="12" t="s">
        <v>23</v>
      </c>
      <c r="AW148" s="12" t="s">
        <v>43</v>
      </c>
      <c r="AX148" s="12" t="s">
        <v>79</v>
      </c>
      <c r="AY148" s="224" t="s">
        <v>406</v>
      </c>
    </row>
    <row r="149" spans="2:65" s="12" customFormat="1" x14ac:dyDescent="0.3">
      <c r="B149" s="213"/>
      <c r="C149" s="214"/>
      <c r="D149" s="215" t="s">
        <v>417</v>
      </c>
      <c r="E149" s="216" t="s">
        <v>36</v>
      </c>
      <c r="F149" s="217" t="s">
        <v>7231</v>
      </c>
      <c r="G149" s="214"/>
      <c r="H149" s="218" t="s">
        <v>36</v>
      </c>
      <c r="I149" s="219"/>
      <c r="J149" s="214"/>
      <c r="K149" s="214"/>
      <c r="L149" s="220"/>
      <c r="M149" s="221"/>
      <c r="N149" s="222"/>
      <c r="O149" s="222"/>
      <c r="P149" s="222"/>
      <c r="Q149" s="222"/>
      <c r="R149" s="222"/>
      <c r="S149" s="222"/>
      <c r="T149" s="223"/>
      <c r="AT149" s="224" t="s">
        <v>417</v>
      </c>
      <c r="AU149" s="224" t="s">
        <v>87</v>
      </c>
      <c r="AV149" s="12" t="s">
        <v>23</v>
      </c>
      <c r="AW149" s="12" t="s">
        <v>43</v>
      </c>
      <c r="AX149" s="12" t="s">
        <v>79</v>
      </c>
      <c r="AY149" s="224" t="s">
        <v>406</v>
      </c>
    </row>
    <row r="150" spans="2:65" s="12" customFormat="1" x14ac:dyDescent="0.3">
      <c r="B150" s="213"/>
      <c r="C150" s="214"/>
      <c r="D150" s="215" t="s">
        <v>417</v>
      </c>
      <c r="E150" s="216" t="s">
        <v>36</v>
      </c>
      <c r="F150" s="217" t="s">
        <v>7232</v>
      </c>
      <c r="G150" s="214"/>
      <c r="H150" s="218" t="s">
        <v>36</v>
      </c>
      <c r="I150" s="219"/>
      <c r="J150" s="214"/>
      <c r="K150" s="214"/>
      <c r="L150" s="220"/>
      <c r="M150" s="221"/>
      <c r="N150" s="222"/>
      <c r="O150" s="222"/>
      <c r="P150" s="222"/>
      <c r="Q150" s="222"/>
      <c r="R150" s="222"/>
      <c r="S150" s="222"/>
      <c r="T150" s="223"/>
      <c r="AT150" s="224" t="s">
        <v>417</v>
      </c>
      <c r="AU150" s="224" t="s">
        <v>87</v>
      </c>
      <c r="AV150" s="12" t="s">
        <v>23</v>
      </c>
      <c r="AW150" s="12" t="s">
        <v>43</v>
      </c>
      <c r="AX150" s="12" t="s">
        <v>79</v>
      </c>
      <c r="AY150" s="224" t="s">
        <v>406</v>
      </c>
    </row>
    <row r="151" spans="2:65" s="13" customFormat="1" x14ac:dyDescent="0.3">
      <c r="B151" s="225"/>
      <c r="C151" s="226"/>
      <c r="D151" s="215" t="s">
        <v>417</v>
      </c>
      <c r="E151" s="227" t="s">
        <v>36</v>
      </c>
      <c r="F151" s="228" t="s">
        <v>7233</v>
      </c>
      <c r="G151" s="226"/>
      <c r="H151" s="229">
        <v>118.39100000000001</v>
      </c>
      <c r="I151" s="230"/>
      <c r="J151" s="226"/>
      <c r="K151" s="226"/>
      <c r="L151" s="231"/>
      <c r="M151" s="232"/>
      <c r="N151" s="233"/>
      <c r="O151" s="233"/>
      <c r="P151" s="233"/>
      <c r="Q151" s="233"/>
      <c r="R151" s="233"/>
      <c r="S151" s="233"/>
      <c r="T151" s="234"/>
      <c r="AT151" s="235" t="s">
        <v>417</v>
      </c>
      <c r="AU151" s="235" t="s">
        <v>87</v>
      </c>
      <c r="AV151" s="13" t="s">
        <v>87</v>
      </c>
      <c r="AW151" s="13" t="s">
        <v>43</v>
      </c>
      <c r="AX151" s="13" t="s">
        <v>79</v>
      </c>
      <c r="AY151" s="235" t="s">
        <v>406</v>
      </c>
    </row>
    <row r="152" spans="2:65" s="14" customFormat="1" x14ac:dyDescent="0.3">
      <c r="B152" s="236"/>
      <c r="C152" s="237"/>
      <c r="D152" s="247" t="s">
        <v>417</v>
      </c>
      <c r="E152" s="248" t="s">
        <v>36</v>
      </c>
      <c r="F152" s="249" t="s">
        <v>421</v>
      </c>
      <c r="G152" s="237"/>
      <c r="H152" s="250">
        <v>118.39100000000001</v>
      </c>
      <c r="I152" s="241"/>
      <c r="J152" s="237"/>
      <c r="K152" s="237"/>
      <c r="L152" s="242"/>
      <c r="M152" s="243"/>
      <c r="N152" s="244"/>
      <c r="O152" s="244"/>
      <c r="P152" s="244"/>
      <c r="Q152" s="244"/>
      <c r="R152" s="244"/>
      <c r="S152" s="244"/>
      <c r="T152" s="245"/>
      <c r="AT152" s="246" t="s">
        <v>417</v>
      </c>
      <c r="AU152" s="246" t="s">
        <v>87</v>
      </c>
      <c r="AV152" s="14" t="s">
        <v>415</v>
      </c>
      <c r="AW152" s="14" t="s">
        <v>43</v>
      </c>
      <c r="AX152" s="14" t="s">
        <v>23</v>
      </c>
      <c r="AY152" s="246" t="s">
        <v>406</v>
      </c>
    </row>
    <row r="153" spans="2:65" s="1" customFormat="1" ht="22.5" customHeight="1" x14ac:dyDescent="0.3">
      <c r="B153" s="37"/>
      <c r="C153" s="201" t="s">
        <v>452</v>
      </c>
      <c r="D153" s="201" t="s">
        <v>410</v>
      </c>
      <c r="E153" s="202" t="s">
        <v>7234</v>
      </c>
      <c r="F153" s="203" t="s">
        <v>7235</v>
      </c>
      <c r="G153" s="204" t="s">
        <v>413</v>
      </c>
      <c r="H153" s="205">
        <v>2070.422</v>
      </c>
      <c r="I153" s="206"/>
      <c r="J153" s="207">
        <f>ROUND(I153*H153,2)</f>
        <v>0</v>
      </c>
      <c r="K153" s="203" t="s">
        <v>7100</v>
      </c>
      <c r="L153" s="57"/>
      <c r="M153" s="208" t="s">
        <v>36</v>
      </c>
      <c r="N153" s="209" t="s">
        <v>50</v>
      </c>
      <c r="O153" s="38"/>
      <c r="P153" s="210">
        <f>O153*H153</f>
        <v>0</v>
      </c>
      <c r="Q153" s="210">
        <v>0</v>
      </c>
      <c r="R153" s="210">
        <f>Q153*H153</f>
        <v>0</v>
      </c>
      <c r="S153" s="210">
        <v>0</v>
      </c>
      <c r="T153" s="211">
        <f>S153*H153</f>
        <v>0</v>
      </c>
      <c r="AR153" s="19" t="s">
        <v>415</v>
      </c>
      <c r="AT153" s="19" t="s">
        <v>410</v>
      </c>
      <c r="AU153" s="19" t="s">
        <v>87</v>
      </c>
      <c r="AY153" s="19" t="s">
        <v>406</v>
      </c>
      <c r="BE153" s="212">
        <f>IF(N153="základní",J153,0)</f>
        <v>0</v>
      </c>
      <c r="BF153" s="212">
        <f>IF(N153="snížená",J153,0)</f>
        <v>0</v>
      </c>
      <c r="BG153" s="212">
        <f>IF(N153="zákl. přenesená",J153,0)</f>
        <v>0</v>
      </c>
      <c r="BH153" s="212">
        <f>IF(N153="sníž. přenesená",J153,0)</f>
        <v>0</v>
      </c>
      <c r="BI153" s="212">
        <f>IF(N153="nulová",J153,0)</f>
        <v>0</v>
      </c>
      <c r="BJ153" s="19" t="s">
        <v>23</v>
      </c>
      <c r="BK153" s="212">
        <f>ROUND(I153*H153,2)</f>
        <v>0</v>
      </c>
      <c r="BL153" s="19" t="s">
        <v>415</v>
      </c>
      <c r="BM153" s="19" t="s">
        <v>484</v>
      </c>
    </row>
    <row r="154" spans="2:65" s="12" customFormat="1" x14ac:dyDescent="0.3">
      <c r="B154" s="213"/>
      <c r="C154" s="214"/>
      <c r="D154" s="215" t="s">
        <v>417</v>
      </c>
      <c r="E154" s="216" t="s">
        <v>36</v>
      </c>
      <c r="F154" s="217" t="s">
        <v>7236</v>
      </c>
      <c r="G154" s="214"/>
      <c r="H154" s="218" t="s">
        <v>36</v>
      </c>
      <c r="I154" s="219"/>
      <c r="J154" s="214"/>
      <c r="K154" s="214"/>
      <c r="L154" s="220"/>
      <c r="M154" s="221"/>
      <c r="N154" s="222"/>
      <c r="O154" s="222"/>
      <c r="P154" s="222"/>
      <c r="Q154" s="222"/>
      <c r="R154" s="222"/>
      <c r="S154" s="222"/>
      <c r="T154" s="223"/>
      <c r="AT154" s="224" t="s">
        <v>417</v>
      </c>
      <c r="AU154" s="224" t="s">
        <v>87</v>
      </c>
      <c r="AV154" s="12" t="s">
        <v>23</v>
      </c>
      <c r="AW154" s="12" t="s">
        <v>43</v>
      </c>
      <c r="AX154" s="12" t="s">
        <v>79</v>
      </c>
      <c r="AY154" s="224" t="s">
        <v>406</v>
      </c>
    </row>
    <row r="155" spans="2:65" s="12" customFormat="1" x14ac:dyDescent="0.3">
      <c r="B155" s="213"/>
      <c r="C155" s="214"/>
      <c r="D155" s="215" t="s">
        <v>417</v>
      </c>
      <c r="E155" s="216" t="s">
        <v>36</v>
      </c>
      <c r="F155" s="217" t="s">
        <v>7237</v>
      </c>
      <c r="G155" s="214"/>
      <c r="H155" s="218" t="s">
        <v>36</v>
      </c>
      <c r="I155" s="219"/>
      <c r="J155" s="214"/>
      <c r="K155" s="214"/>
      <c r="L155" s="220"/>
      <c r="M155" s="221"/>
      <c r="N155" s="222"/>
      <c r="O155" s="222"/>
      <c r="P155" s="222"/>
      <c r="Q155" s="222"/>
      <c r="R155" s="222"/>
      <c r="S155" s="222"/>
      <c r="T155" s="223"/>
      <c r="AT155" s="224" t="s">
        <v>417</v>
      </c>
      <c r="AU155" s="224" t="s">
        <v>87</v>
      </c>
      <c r="AV155" s="12" t="s">
        <v>23</v>
      </c>
      <c r="AW155" s="12" t="s">
        <v>43</v>
      </c>
      <c r="AX155" s="12" t="s">
        <v>79</v>
      </c>
      <c r="AY155" s="224" t="s">
        <v>406</v>
      </c>
    </row>
    <row r="156" spans="2:65" s="12" customFormat="1" x14ac:dyDescent="0.3">
      <c r="B156" s="213"/>
      <c r="C156" s="214"/>
      <c r="D156" s="215" t="s">
        <v>417</v>
      </c>
      <c r="E156" s="216" t="s">
        <v>36</v>
      </c>
      <c r="F156" s="217" t="s">
        <v>7238</v>
      </c>
      <c r="G156" s="214"/>
      <c r="H156" s="218" t="s">
        <v>36</v>
      </c>
      <c r="I156" s="219"/>
      <c r="J156" s="214"/>
      <c r="K156" s="214"/>
      <c r="L156" s="220"/>
      <c r="M156" s="221"/>
      <c r="N156" s="222"/>
      <c r="O156" s="222"/>
      <c r="P156" s="222"/>
      <c r="Q156" s="222"/>
      <c r="R156" s="222"/>
      <c r="S156" s="222"/>
      <c r="T156" s="223"/>
      <c r="AT156" s="224" t="s">
        <v>417</v>
      </c>
      <c r="AU156" s="224" t="s">
        <v>87</v>
      </c>
      <c r="AV156" s="12" t="s">
        <v>23</v>
      </c>
      <c r="AW156" s="12" t="s">
        <v>43</v>
      </c>
      <c r="AX156" s="12" t="s">
        <v>79</v>
      </c>
      <c r="AY156" s="224" t="s">
        <v>406</v>
      </c>
    </row>
    <row r="157" spans="2:65" s="12" customFormat="1" x14ac:dyDescent="0.3">
      <c r="B157" s="213"/>
      <c r="C157" s="214"/>
      <c r="D157" s="215" t="s">
        <v>417</v>
      </c>
      <c r="E157" s="216" t="s">
        <v>36</v>
      </c>
      <c r="F157" s="217" t="s">
        <v>7239</v>
      </c>
      <c r="G157" s="214"/>
      <c r="H157" s="218" t="s">
        <v>36</v>
      </c>
      <c r="I157" s="219"/>
      <c r="J157" s="214"/>
      <c r="K157" s="214"/>
      <c r="L157" s="220"/>
      <c r="M157" s="221"/>
      <c r="N157" s="222"/>
      <c r="O157" s="222"/>
      <c r="P157" s="222"/>
      <c r="Q157" s="222"/>
      <c r="R157" s="222"/>
      <c r="S157" s="222"/>
      <c r="T157" s="223"/>
      <c r="AT157" s="224" t="s">
        <v>417</v>
      </c>
      <c r="AU157" s="224" t="s">
        <v>87</v>
      </c>
      <c r="AV157" s="12" t="s">
        <v>23</v>
      </c>
      <c r="AW157" s="12" t="s">
        <v>43</v>
      </c>
      <c r="AX157" s="12" t="s">
        <v>79</v>
      </c>
      <c r="AY157" s="224" t="s">
        <v>406</v>
      </c>
    </row>
    <row r="158" spans="2:65" s="12" customFormat="1" x14ac:dyDescent="0.3">
      <c r="B158" s="213"/>
      <c r="C158" s="214"/>
      <c r="D158" s="215" t="s">
        <v>417</v>
      </c>
      <c r="E158" s="216" t="s">
        <v>36</v>
      </c>
      <c r="F158" s="217" t="s">
        <v>7240</v>
      </c>
      <c r="G158" s="214"/>
      <c r="H158" s="218" t="s">
        <v>36</v>
      </c>
      <c r="I158" s="219"/>
      <c r="J158" s="214"/>
      <c r="K158" s="214"/>
      <c r="L158" s="220"/>
      <c r="M158" s="221"/>
      <c r="N158" s="222"/>
      <c r="O158" s="222"/>
      <c r="P158" s="222"/>
      <c r="Q158" s="222"/>
      <c r="R158" s="222"/>
      <c r="S158" s="222"/>
      <c r="T158" s="223"/>
      <c r="AT158" s="224" t="s">
        <v>417</v>
      </c>
      <c r="AU158" s="224" t="s">
        <v>87</v>
      </c>
      <c r="AV158" s="12" t="s">
        <v>23</v>
      </c>
      <c r="AW158" s="12" t="s">
        <v>43</v>
      </c>
      <c r="AX158" s="12" t="s">
        <v>79</v>
      </c>
      <c r="AY158" s="224" t="s">
        <v>406</v>
      </c>
    </row>
    <row r="159" spans="2:65" s="12" customFormat="1" x14ac:dyDescent="0.3">
      <c r="B159" s="213"/>
      <c r="C159" s="214"/>
      <c r="D159" s="215" t="s">
        <v>417</v>
      </c>
      <c r="E159" s="216" t="s">
        <v>36</v>
      </c>
      <c r="F159" s="217" t="s">
        <v>7241</v>
      </c>
      <c r="G159" s="214"/>
      <c r="H159" s="218" t="s">
        <v>36</v>
      </c>
      <c r="I159" s="219"/>
      <c r="J159" s="214"/>
      <c r="K159" s="214"/>
      <c r="L159" s="220"/>
      <c r="M159" s="221"/>
      <c r="N159" s="222"/>
      <c r="O159" s="222"/>
      <c r="P159" s="222"/>
      <c r="Q159" s="222"/>
      <c r="R159" s="222"/>
      <c r="S159" s="222"/>
      <c r="T159" s="223"/>
      <c r="AT159" s="224" t="s">
        <v>417</v>
      </c>
      <c r="AU159" s="224" t="s">
        <v>87</v>
      </c>
      <c r="AV159" s="12" t="s">
        <v>23</v>
      </c>
      <c r="AW159" s="12" t="s">
        <v>43</v>
      </c>
      <c r="AX159" s="12" t="s">
        <v>79</v>
      </c>
      <c r="AY159" s="224" t="s">
        <v>406</v>
      </c>
    </row>
    <row r="160" spans="2:65" s="12" customFormat="1" x14ac:dyDescent="0.3">
      <c r="B160" s="213"/>
      <c r="C160" s="214"/>
      <c r="D160" s="215" t="s">
        <v>417</v>
      </c>
      <c r="E160" s="216" t="s">
        <v>36</v>
      </c>
      <c r="F160" s="217" t="s">
        <v>7242</v>
      </c>
      <c r="G160" s="214"/>
      <c r="H160" s="218" t="s">
        <v>36</v>
      </c>
      <c r="I160" s="219"/>
      <c r="J160" s="214"/>
      <c r="K160" s="214"/>
      <c r="L160" s="220"/>
      <c r="M160" s="221"/>
      <c r="N160" s="222"/>
      <c r="O160" s="222"/>
      <c r="P160" s="222"/>
      <c r="Q160" s="222"/>
      <c r="R160" s="222"/>
      <c r="S160" s="222"/>
      <c r="T160" s="223"/>
      <c r="AT160" s="224" t="s">
        <v>417</v>
      </c>
      <c r="AU160" s="224" t="s">
        <v>87</v>
      </c>
      <c r="AV160" s="12" t="s">
        <v>23</v>
      </c>
      <c r="AW160" s="12" t="s">
        <v>43</v>
      </c>
      <c r="AX160" s="12" t="s">
        <v>79</v>
      </c>
      <c r="AY160" s="224" t="s">
        <v>406</v>
      </c>
    </row>
    <row r="161" spans="2:51" s="12" customFormat="1" x14ac:dyDescent="0.3">
      <c r="B161" s="213"/>
      <c r="C161" s="214"/>
      <c r="D161" s="215" t="s">
        <v>417</v>
      </c>
      <c r="E161" s="216" t="s">
        <v>36</v>
      </c>
      <c r="F161" s="217" t="s">
        <v>7243</v>
      </c>
      <c r="G161" s="214"/>
      <c r="H161" s="218" t="s">
        <v>36</v>
      </c>
      <c r="I161" s="219"/>
      <c r="J161" s="214"/>
      <c r="K161" s="214"/>
      <c r="L161" s="220"/>
      <c r="M161" s="221"/>
      <c r="N161" s="222"/>
      <c r="O161" s="222"/>
      <c r="P161" s="222"/>
      <c r="Q161" s="222"/>
      <c r="R161" s="222"/>
      <c r="S161" s="222"/>
      <c r="T161" s="223"/>
      <c r="AT161" s="224" t="s">
        <v>417</v>
      </c>
      <c r="AU161" s="224" t="s">
        <v>87</v>
      </c>
      <c r="AV161" s="12" t="s">
        <v>23</v>
      </c>
      <c r="AW161" s="12" t="s">
        <v>43</v>
      </c>
      <c r="AX161" s="12" t="s">
        <v>79</v>
      </c>
      <c r="AY161" s="224" t="s">
        <v>406</v>
      </c>
    </row>
    <row r="162" spans="2:51" s="12" customFormat="1" x14ac:dyDescent="0.3">
      <c r="B162" s="213"/>
      <c r="C162" s="214"/>
      <c r="D162" s="215" t="s">
        <v>417</v>
      </c>
      <c r="E162" s="216" t="s">
        <v>36</v>
      </c>
      <c r="F162" s="217" t="s">
        <v>7244</v>
      </c>
      <c r="G162" s="214"/>
      <c r="H162" s="218" t="s">
        <v>36</v>
      </c>
      <c r="I162" s="219"/>
      <c r="J162" s="214"/>
      <c r="K162" s="214"/>
      <c r="L162" s="220"/>
      <c r="M162" s="221"/>
      <c r="N162" s="222"/>
      <c r="O162" s="222"/>
      <c r="P162" s="222"/>
      <c r="Q162" s="222"/>
      <c r="R162" s="222"/>
      <c r="S162" s="222"/>
      <c r="T162" s="223"/>
      <c r="AT162" s="224" t="s">
        <v>417</v>
      </c>
      <c r="AU162" s="224" t="s">
        <v>87</v>
      </c>
      <c r="AV162" s="12" t="s">
        <v>23</v>
      </c>
      <c r="AW162" s="12" t="s">
        <v>43</v>
      </c>
      <c r="AX162" s="12" t="s">
        <v>79</v>
      </c>
      <c r="AY162" s="224" t="s">
        <v>406</v>
      </c>
    </row>
    <row r="163" spans="2:51" s="12" customFormat="1" x14ac:dyDescent="0.3">
      <c r="B163" s="213"/>
      <c r="C163" s="214"/>
      <c r="D163" s="215" t="s">
        <v>417</v>
      </c>
      <c r="E163" s="216" t="s">
        <v>36</v>
      </c>
      <c r="F163" s="217" t="s">
        <v>7245</v>
      </c>
      <c r="G163" s="214"/>
      <c r="H163" s="218" t="s">
        <v>36</v>
      </c>
      <c r="I163" s="219"/>
      <c r="J163" s="214"/>
      <c r="K163" s="214"/>
      <c r="L163" s="220"/>
      <c r="M163" s="221"/>
      <c r="N163" s="222"/>
      <c r="O163" s="222"/>
      <c r="P163" s="222"/>
      <c r="Q163" s="222"/>
      <c r="R163" s="222"/>
      <c r="S163" s="222"/>
      <c r="T163" s="223"/>
      <c r="AT163" s="224" t="s">
        <v>417</v>
      </c>
      <c r="AU163" s="224" t="s">
        <v>87</v>
      </c>
      <c r="AV163" s="12" t="s">
        <v>23</v>
      </c>
      <c r="AW163" s="12" t="s">
        <v>43</v>
      </c>
      <c r="AX163" s="12" t="s">
        <v>79</v>
      </c>
      <c r="AY163" s="224" t="s">
        <v>406</v>
      </c>
    </row>
    <row r="164" spans="2:51" s="12" customFormat="1" x14ac:dyDescent="0.3">
      <c r="B164" s="213"/>
      <c r="C164" s="214"/>
      <c r="D164" s="215" t="s">
        <v>417</v>
      </c>
      <c r="E164" s="216" t="s">
        <v>36</v>
      </c>
      <c r="F164" s="217" t="s">
        <v>7246</v>
      </c>
      <c r="G164" s="214"/>
      <c r="H164" s="218" t="s">
        <v>36</v>
      </c>
      <c r="I164" s="219"/>
      <c r="J164" s="214"/>
      <c r="K164" s="214"/>
      <c r="L164" s="220"/>
      <c r="M164" s="221"/>
      <c r="N164" s="222"/>
      <c r="O164" s="222"/>
      <c r="P164" s="222"/>
      <c r="Q164" s="222"/>
      <c r="R164" s="222"/>
      <c r="S164" s="222"/>
      <c r="T164" s="223"/>
      <c r="AT164" s="224" t="s">
        <v>417</v>
      </c>
      <c r="AU164" s="224" t="s">
        <v>87</v>
      </c>
      <c r="AV164" s="12" t="s">
        <v>23</v>
      </c>
      <c r="AW164" s="12" t="s">
        <v>43</v>
      </c>
      <c r="AX164" s="12" t="s">
        <v>79</v>
      </c>
      <c r="AY164" s="224" t="s">
        <v>406</v>
      </c>
    </row>
    <row r="165" spans="2:51" s="12" customFormat="1" x14ac:dyDescent="0.3">
      <c r="B165" s="213"/>
      <c r="C165" s="214"/>
      <c r="D165" s="215" t="s">
        <v>417</v>
      </c>
      <c r="E165" s="216" t="s">
        <v>36</v>
      </c>
      <c r="F165" s="217" t="s">
        <v>7247</v>
      </c>
      <c r="G165" s="214"/>
      <c r="H165" s="218" t="s">
        <v>36</v>
      </c>
      <c r="I165" s="219"/>
      <c r="J165" s="214"/>
      <c r="K165" s="214"/>
      <c r="L165" s="220"/>
      <c r="M165" s="221"/>
      <c r="N165" s="222"/>
      <c r="O165" s="222"/>
      <c r="P165" s="222"/>
      <c r="Q165" s="222"/>
      <c r="R165" s="222"/>
      <c r="S165" s="222"/>
      <c r="T165" s="223"/>
      <c r="AT165" s="224" t="s">
        <v>417</v>
      </c>
      <c r="AU165" s="224" t="s">
        <v>87</v>
      </c>
      <c r="AV165" s="12" t="s">
        <v>23</v>
      </c>
      <c r="AW165" s="12" t="s">
        <v>43</v>
      </c>
      <c r="AX165" s="12" t="s">
        <v>79</v>
      </c>
      <c r="AY165" s="224" t="s">
        <v>406</v>
      </c>
    </row>
    <row r="166" spans="2:51" s="12" customFormat="1" x14ac:dyDescent="0.3">
      <c r="B166" s="213"/>
      <c r="C166" s="214"/>
      <c r="D166" s="215" t="s">
        <v>417</v>
      </c>
      <c r="E166" s="216" t="s">
        <v>36</v>
      </c>
      <c r="F166" s="217" t="s">
        <v>7248</v>
      </c>
      <c r="G166" s="214"/>
      <c r="H166" s="218" t="s">
        <v>36</v>
      </c>
      <c r="I166" s="219"/>
      <c r="J166" s="214"/>
      <c r="K166" s="214"/>
      <c r="L166" s="220"/>
      <c r="M166" s="221"/>
      <c r="N166" s="222"/>
      <c r="O166" s="222"/>
      <c r="P166" s="222"/>
      <c r="Q166" s="222"/>
      <c r="R166" s="222"/>
      <c r="S166" s="222"/>
      <c r="T166" s="223"/>
      <c r="AT166" s="224" t="s">
        <v>417</v>
      </c>
      <c r="AU166" s="224" t="s">
        <v>87</v>
      </c>
      <c r="AV166" s="12" t="s">
        <v>23</v>
      </c>
      <c r="AW166" s="12" t="s">
        <v>43</v>
      </c>
      <c r="AX166" s="12" t="s">
        <v>79</v>
      </c>
      <c r="AY166" s="224" t="s">
        <v>406</v>
      </c>
    </row>
    <row r="167" spans="2:51" s="12" customFormat="1" x14ac:dyDescent="0.3">
      <c r="B167" s="213"/>
      <c r="C167" s="214"/>
      <c r="D167" s="215" t="s">
        <v>417</v>
      </c>
      <c r="E167" s="216" t="s">
        <v>36</v>
      </c>
      <c r="F167" s="217" t="s">
        <v>7249</v>
      </c>
      <c r="G167" s="214"/>
      <c r="H167" s="218" t="s">
        <v>36</v>
      </c>
      <c r="I167" s="219"/>
      <c r="J167" s="214"/>
      <c r="K167" s="214"/>
      <c r="L167" s="220"/>
      <c r="M167" s="221"/>
      <c r="N167" s="222"/>
      <c r="O167" s="222"/>
      <c r="P167" s="222"/>
      <c r="Q167" s="222"/>
      <c r="R167" s="222"/>
      <c r="S167" s="222"/>
      <c r="T167" s="223"/>
      <c r="AT167" s="224" t="s">
        <v>417</v>
      </c>
      <c r="AU167" s="224" t="s">
        <v>87</v>
      </c>
      <c r="AV167" s="12" t="s">
        <v>23</v>
      </c>
      <c r="AW167" s="12" t="s">
        <v>43</v>
      </c>
      <c r="AX167" s="12" t="s">
        <v>79</v>
      </c>
      <c r="AY167" s="224" t="s">
        <v>406</v>
      </c>
    </row>
    <row r="168" spans="2:51" s="12" customFormat="1" x14ac:dyDescent="0.3">
      <c r="B168" s="213"/>
      <c r="C168" s="214"/>
      <c r="D168" s="215" t="s">
        <v>417</v>
      </c>
      <c r="E168" s="216" t="s">
        <v>36</v>
      </c>
      <c r="F168" s="217" t="s">
        <v>7250</v>
      </c>
      <c r="G168" s="214"/>
      <c r="H168" s="218" t="s">
        <v>36</v>
      </c>
      <c r="I168" s="219"/>
      <c r="J168" s="214"/>
      <c r="K168" s="214"/>
      <c r="L168" s="220"/>
      <c r="M168" s="221"/>
      <c r="N168" s="222"/>
      <c r="O168" s="222"/>
      <c r="P168" s="222"/>
      <c r="Q168" s="222"/>
      <c r="R168" s="222"/>
      <c r="S168" s="222"/>
      <c r="T168" s="223"/>
      <c r="AT168" s="224" t="s">
        <v>417</v>
      </c>
      <c r="AU168" s="224" t="s">
        <v>87</v>
      </c>
      <c r="AV168" s="12" t="s">
        <v>23</v>
      </c>
      <c r="AW168" s="12" t="s">
        <v>43</v>
      </c>
      <c r="AX168" s="12" t="s">
        <v>79</v>
      </c>
      <c r="AY168" s="224" t="s">
        <v>406</v>
      </c>
    </row>
    <row r="169" spans="2:51" s="12" customFormat="1" x14ac:dyDescent="0.3">
      <c r="B169" s="213"/>
      <c r="C169" s="214"/>
      <c r="D169" s="215" t="s">
        <v>417</v>
      </c>
      <c r="E169" s="216" t="s">
        <v>36</v>
      </c>
      <c r="F169" s="217" t="s">
        <v>7251</v>
      </c>
      <c r="G169" s="214"/>
      <c r="H169" s="218" t="s">
        <v>36</v>
      </c>
      <c r="I169" s="219"/>
      <c r="J169" s="214"/>
      <c r="K169" s="214"/>
      <c r="L169" s="220"/>
      <c r="M169" s="221"/>
      <c r="N169" s="222"/>
      <c r="O169" s="222"/>
      <c r="P169" s="222"/>
      <c r="Q169" s="222"/>
      <c r="R169" s="222"/>
      <c r="S169" s="222"/>
      <c r="T169" s="223"/>
      <c r="AT169" s="224" t="s">
        <v>417</v>
      </c>
      <c r="AU169" s="224" t="s">
        <v>87</v>
      </c>
      <c r="AV169" s="12" t="s">
        <v>23</v>
      </c>
      <c r="AW169" s="12" t="s">
        <v>43</v>
      </c>
      <c r="AX169" s="12" t="s">
        <v>79</v>
      </c>
      <c r="AY169" s="224" t="s">
        <v>406</v>
      </c>
    </row>
    <row r="170" spans="2:51" s="12" customFormat="1" x14ac:dyDescent="0.3">
      <c r="B170" s="213"/>
      <c r="C170" s="214"/>
      <c r="D170" s="215" t="s">
        <v>417</v>
      </c>
      <c r="E170" s="216" t="s">
        <v>36</v>
      </c>
      <c r="F170" s="217" t="s">
        <v>7252</v>
      </c>
      <c r="G170" s="214"/>
      <c r="H170" s="218" t="s">
        <v>36</v>
      </c>
      <c r="I170" s="219"/>
      <c r="J170" s="214"/>
      <c r="K170" s="214"/>
      <c r="L170" s="220"/>
      <c r="M170" s="221"/>
      <c r="N170" s="222"/>
      <c r="O170" s="222"/>
      <c r="P170" s="222"/>
      <c r="Q170" s="222"/>
      <c r="R170" s="222"/>
      <c r="S170" s="222"/>
      <c r="T170" s="223"/>
      <c r="AT170" s="224" t="s">
        <v>417</v>
      </c>
      <c r="AU170" s="224" t="s">
        <v>87</v>
      </c>
      <c r="AV170" s="12" t="s">
        <v>23</v>
      </c>
      <c r="AW170" s="12" t="s">
        <v>43</v>
      </c>
      <c r="AX170" s="12" t="s">
        <v>79</v>
      </c>
      <c r="AY170" s="224" t="s">
        <v>406</v>
      </c>
    </row>
    <row r="171" spans="2:51" s="12" customFormat="1" x14ac:dyDescent="0.3">
      <c r="B171" s="213"/>
      <c r="C171" s="214"/>
      <c r="D171" s="215" t="s">
        <v>417</v>
      </c>
      <c r="E171" s="216" t="s">
        <v>36</v>
      </c>
      <c r="F171" s="217" t="s">
        <v>7253</v>
      </c>
      <c r="G171" s="214"/>
      <c r="H171" s="218" t="s">
        <v>36</v>
      </c>
      <c r="I171" s="219"/>
      <c r="J171" s="214"/>
      <c r="K171" s="214"/>
      <c r="L171" s="220"/>
      <c r="M171" s="221"/>
      <c r="N171" s="222"/>
      <c r="O171" s="222"/>
      <c r="P171" s="222"/>
      <c r="Q171" s="222"/>
      <c r="R171" s="222"/>
      <c r="S171" s="222"/>
      <c r="T171" s="223"/>
      <c r="AT171" s="224" t="s">
        <v>417</v>
      </c>
      <c r="AU171" s="224" t="s">
        <v>87</v>
      </c>
      <c r="AV171" s="12" t="s">
        <v>23</v>
      </c>
      <c r="AW171" s="12" t="s">
        <v>43</v>
      </c>
      <c r="AX171" s="12" t="s">
        <v>79</v>
      </c>
      <c r="AY171" s="224" t="s">
        <v>406</v>
      </c>
    </row>
    <row r="172" spans="2:51" s="12" customFormat="1" x14ac:dyDescent="0.3">
      <c r="B172" s="213"/>
      <c r="C172" s="214"/>
      <c r="D172" s="215" t="s">
        <v>417</v>
      </c>
      <c r="E172" s="216" t="s">
        <v>36</v>
      </c>
      <c r="F172" s="217" t="s">
        <v>7254</v>
      </c>
      <c r="G172" s="214"/>
      <c r="H172" s="218" t="s">
        <v>36</v>
      </c>
      <c r="I172" s="219"/>
      <c r="J172" s="214"/>
      <c r="K172" s="214"/>
      <c r="L172" s="220"/>
      <c r="M172" s="221"/>
      <c r="N172" s="222"/>
      <c r="O172" s="222"/>
      <c r="P172" s="222"/>
      <c r="Q172" s="222"/>
      <c r="R172" s="222"/>
      <c r="S172" s="222"/>
      <c r="T172" s="223"/>
      <c r="AT172" s="224" t="s">
        <v>417</v>
      </c>
      <c r="AU172" s="224" t="s">
        <v>87</v>
      </c>
      <c r="AV172" s="12" t="s">
        <v>23</v>
      </c>
      <c r="AW172" s="12" t="s">
        <v>43</v>
      </c>
      <c r="AX172" s="12" t="s">
        <v>79</v>
      </c>
      <c r="AY172" s="224" t="s">
        <v>406</v>
      </c>
    </row>
    <row r="173" spans="2:51" s="12" customFormat="1" x14ac:dyDescent="0.3">
      <c r="B173" s="213"/>
      <c r="C173" s="214"/>
      <c r="D173" s="215" t="s">
        <v>417</v>
      </c>
      <c r="E173" s="216" t="s">
        <v>36</v>
      </c>
      <c r="F173" s="217" t="s">
        <v>7255</v>
      </c>
      <c r="G173" s="214"/>
      <c r="H173" s="218" t="s">
        <v>36</v>
      </c>
      <c r="I173" s="219"/>
      <c r="J173" s="214"/>
      <c r="K173" s="214"/>
      <c r="L173" s="220"/>
      <c r="M173" s="221"/>
      <c r="N173" s="222"/>
      <c r="O173" s="222"/>
      <c r="P173" s="222"/>
      <c r="Q173" s="222"/>
      <c r="R173" s="222"/>
      <c r="S173" s="222"/>
      <c r="T173" s="223"/>
      <c r="AT173" s="224" t="s">
        <v>417</v>
      </c>
      <c r="AU173" s="224" t="s">
        <v>87</v>
      </c>
      <c r="AV173" s="12" t="s">
        <v>23</v>
      </c>
      <c r="AW173" s="12" t="s">
        <v>43</v>
      </c>
      <c r="AX173" s="12" t="s">
        <v>79</v>
      </c>
      <c r="AY173" s="224" t="s">
        <v>406</v>
      </c>
    </row>
    <row r="174" spans="2:51" s="12" customFormat="1" x14ac:dyDescent="0.3">
      <c r="B174" s="213"/>
      <c r="C174" s="214"/>
      <c r="D174" s="215" t="s">
        <v>417</v>
      </c>
      <c r="E174" s="216" t="s">
        <v>36</v>
      </c>
      <c r="F174" s="217" t="s">
        <v>7256</v>
      </c>
      <c r="G174" s="214"/>
      <c r="H174" s="218" t="s">
        <v>36</v>
      </c>
      <c r="I174" s="219"/>
      <c r="J174" s="214"/>
      <c r="K174" s="214"/>
      <c r="L174" s="220"/>
      <c r="M174" s="221"/>
      <c r="N174" s="222"/>
      <c r="O174" s="222"/>
      <c r="P174" s="222"/>
      <c r="Q174" s="222"/>
      <c r="R174" s="222"/>
      <c r="S174" s="222"/>
      <c r="T174" s="223"/>
      <c r="AT174" s="224" t="s">
        <v>417</v>
      </c>
      <c r="AU174" s="224" t="s">
        <v>87</v>
      </c>
      <c r="AV174" s="12" t="s">
        <v>23</v>
      </c>
      <c r="AW174" s="12" t="s">
        <v>43</v>
      </c>
      <c r="AX174" s="12" t="s">
        <v>79</v>
      </c>
      <c r="AY174" s="224" t="s">
        <v>406</v>
      </c>
    </row>
    <row r="175" spans="2:51" s="12" customFormat="1" x14ac:dyDescent="0.3">
      <c r="B175" s="213"/>
      <c r="C175" s="214"/>
      <c r="D175" s="215" t="s">
        <v>417</v>
      </c>
      <c r="E175" s="216" t="s">
        <v>36</v>
      </c>
      <c r="F175" s="217" t="s">
        <v>7257</v>
      </c>
      <c r="G175" s="214"/>
      <c r="H175" s="218" t="s">
        <v>36</v>
      </c>
      <c r="I175" s="219"/>
      <c r="J175" s="214"/>
      <c r="K175" s="214"/>
      <c r="L175" s="220"/>
      <c r="M175" s="221"/>
      <c r="N175" s="222"/>
      <c r="O175" s="222"/>
      <c r="P175" s="222"/>
      <c r="Q175" s="222"/>
      <c r="R175" s="222"/>
      <c r="S175" s="222"/>
      <c r="T175" s="223"/>
      <c r="AT175" s="224" t="s">
        <v>417</v>
      </c>
      <c r="AU175" s="224" t="s">
        <v>87</v>
      </c>
      <c r="AV175" s="12" t="s">
        <v>23</v>
      </c>
      <c r="AW175" s="12" t="s">
        <v>43</v>
      </c>
      <c r="AX175" s="12" t="s">
        <v>79</v>
      </c>
      <c r="AY175" s="224" t="s">
        <v>406</v>
      </c>
    </row>
    <row r="176" spans="2:51" s="12" customFormat="1" x14ac:dyDescent="0.3">
      <c r="B176" s="213"/>
      <c r="C176" s="214"/>
      <c r="D176" s="215" t="s">
        <v>417</v>
      </c>
      <c r="E176" s="216" t="s">
        <v>36</v>
      </c>
      <c r="F176" s="217" t="s">
        <v>7258</v>
      </c>
      <c r="G176" s="214"/>
      <c r="H176" s="218" t="s">
        <v>36</v>
      </c>
      <c r="I176" s="219"/>
      <c r="J176" s="214"/>
      <c r="K176" s="214"/>
      <c r="L176" s="220"/>
      <c r="M176" s="221"/>
      <c r="N176" s="222"/>
      <c r="O176" s="222"/>
      <c r="P176" s="222"/>
      <c r="Q176" s="222"/>
      <c r="R176" s="222"/>
      <c r="S176" s="222"/>
      <c r="T176" s="223"/>
      <c r="AT176" s="224" t="s">
        <v>417</v>
      </c>
      <c r="AU176" s="224" t="s">
        <v>87</v>
      </c>
      <c r="AV176" s="12" t="s">
        <v>23</v>
      </c>
      <c r="AW176" s="12" t="s">
        <v>43</v>
      </c>
      <c r="AX176" s="12" t="s">
        <v>79</v>
      </c>
      <c r="AY176" s="224" t="s">
        <v>406</v>
      </c>
    </row>
    <row r="177" spans="2:51" s="12" customFormat="1" x14ac:dyDescent="0.3">
      <c r="B177" s="213"/>
      <c r="C177" s="214"/>
      <c r="D177" s="215" t="s">
        <v>417</v>
      </c>
      <c r="E177" s="216" t="s">
        <v>36</v>
      </c>
      <c r="F177" s="217" t="s">
        <v>7259</v>
      </c>
      <c r="G177" s="214"/>
      <c r="H177" s="218" t="s">
        <v>36</v>
      </c>
      <c r="I177" s="219"/>
      <c r="J177" s="214"/>
      <c r="K177" s="214"/>
      <c r="L177" s="220"/>
      <c r="M177" s="221"/>
      <c r="N177" s="222"/>
      <c r="O177" s="222"/>
      <c r="P177" s="222"/>
      <c r="Q177" s="222"/>
      <c r="R177" s="222"/>
      <c r="S177" s="222"/>
      <c r="T177" s="223"/>
      <c r="AT177" s="224" t="s">
        <v>417</v>
      </c>
      <c r="AU177" s="224" t="s">
        <v>87</v>
      </c>
      <c r="AV177" s="12" t="s">
        <v>23</v>
      </c>
      <c r="AW177" s="12" t="s">
        <v>43</v>
      </c>
      <c r="AX177" s="12" t="s">
        <v>79</v>
      </c>
      <c r="AY177" s="224" t="s">
        <v>406</v>
      </c>
    </row>
    <row r="178" spans="2:51" s="12" customFormat="1" x14ac:dyDescent="0.3">
      <c r="B178" s="213"/>
      <c r="C178" s="214"/>
      <c r="D178" s="215" t="s">
        <v>417</v>
      </c>
      <c r="E178" s="216" t="s">
        <v>36</v>
      </c>
      <c r="F178" s="217" t="s">
        <v>7260</v>
      </c>
      <c r="G178" s="214"/>
      <c r="H178" s="218" t="s">
        <v>36</v>
      </c>
      <c r="I178" s="219"/>
      <c r="J178" s="214"/>
      <c r="K178" s="214"/>
      <c r="L178" s="220"/>
      <c r="M178" s="221"/>
      <c r="N178" s="222"/>
      <c r="O178" s="222"/>
      <c r="P178" s="222"/>
      <c r="Q178" s="222"/>
      <c r="R178" s="222"/>
      <c r="S178" s="222"/>
      <c r="T178" s="223"/>
      <c r="AT178" s="224" t="s">
        <v>417</v>
      </c>
      <c r="AU178" s="224" t="s">
        <v>87</v>
      </c>
      <c r="AV178" s="12" t="s">
        <v>23</v>
      </c>
      <c r="AW178" s="12" t="s">
        <v>43</v>
      </c>
      <c r="AX178" s="12" t="s">
        <v>79</v>
      </c>
      <c r="AY178" s="224" t="s">
        <v>406</v>
      </c>
    </row>
    <row r="179" spans="2:51" s="12" customFormat="1" x14ac:dyDescent="0.3">
      <c r="B179" s="213"/>
      <c r="C179" s="214"/>
      <c r="D179" s="215" t="s">
        <v>417</v>
      </c>
      <c r="E179" s="216" t="s">
        <v>36</v>
      </c>
      <c r="F179" s="217" t="s">
        <v>7261</v>
      </c>
      <c r="G179" s="214"/>
      <c r="H179" s="218" t="s">
        <v>36</v>
      </c>
      <c r="I179" s="219"/>
      <c r="J179" s="214"/>
      <c r="K179" s="214"/>
      <c r="L179" s="220"/>
      <c r="M179" s="221"/>
      <c r="N179" s="222"/>
      <c r="O179" s="222"/>
      <c r="P179" s="222"/>
      <c r="Q179" s="222"/>
      <c r="R179" s="222"/>
      <c r="S179" s="222"/>
      <c r="T179" s="223"/>
      <c r="AT179" s="224" t="s">
        <v>417</v>
      </c>
      <c r="AU179" s="224" t="s">
        <v>87</v>
      </c>
      <c r="AV179" s="12" t="s">
        <v>23</v>
      </c>
      <c r="AW179" s="12" t="s">
        <v>43</v>
      </c>
      <c r="AX179" s="12" t="s">
        <v>79</v>
      </c>
      <c r="AY179" s="224" t="s">
        <v>406</v>
      </c>
    </row>
    <row r="180" spans="2:51" s="12" customFormat="1" x14ac:dyDescent="0.3">
      <c r="B180" s="213"/>
      <c r="C180" s="214"/>
      <c r="D180" s="215" t="s">
        <v>417</v>
      </c>
      <c r="E180" s="216" t="s">
        <v>36</v>
      </c>
      <c r="F180" s="217" t="s">
        <v>7262</v>
      </c>
      <c r="G180" s="214"/>
      <c r="H180" s="218" t="s">
        <v>36</v>
      </c>
      <c r="I180" s="219"/>
      <c r="J180" s="214"/>
      <c r="K180" s="214"/>
      <c r="L180" s="220"/>
      <c r="M180" s="221"/>
      <c r="N180" s="222"/>
      <c r="O180" s="222"/>
      <c r="P180" s="222"/>
      <c r="Q180" s="222"/>
      <c r="R180" s="222"/>
      <c r="S180" s="222"/>
      <c r="T180" s="223"/>
      <c r="AT180" s="224" t="s">
        <v>417</v>
      </c>
      <c r="AU180" s="224" t="s">
        <v>87</v>
      </c>
      <c r="AV180" s="12" t="s">
        <v>23</v>
      </c>
      <c r="AW180" s="12" t="s">
        <v>43</v>
      </c>
      <c r="AX180" s="12" t="s">
        <v>79</v>
      </c>
      <c r="AY180" s="224" t="s">
        <v>406</v>
      </c>
    </row>
    <row r="181" spans="2:51" s="12" customFormat="1" x14ac:dyDescent="0.3">
      <c r="B181" s="213"/>
      <c r="C181" s="214"/>
      <c r="D181" s="215" t="s">
        <v>417</v>
      </c>
      <c r="E181" s="216" t="s">
        <v>36</v>
      </c>
      <c r="F181" s="217" t="s">
        <v>7263</v>
      </c>
      <c r="G181" s="214"/>
      <c r="H181" s="218" t="s">
        <v>36</v>
      </c>
      <c r="I181" s="219"/>
      <c r="J181" s="214"/>
      <c r="K181" s="214"/>
      <c r="L181" s="220"/>
      <c r="M181" s="221"/>
      <c r="N181" s="222"/>
      <c r="O181" s="222"/>
      <c r="P181" s="222"/>
      <c r="Q181" s="222"/>
      <c r="R181" s="222"/>
      <c r="S181" s="222"/>
      <c r="T181" s="223"/>
      <c r="AT181" s="224" t="s">
        <v>417</v>
      </c>
      <c r="AU181" s="224" t="s">
        <v>87</v>
      </c>
      <c r="AV181" s="12" t="s">
        <v>23</v>
      </c>
      <c r="AW181" s="12" t="s">
        <v>43</v>
      </c>
      <c r="AX181" s="12" t="s">
        <v>79</v>
      </c>
      <c r="AY181" s="224" t="s">
        <v>406</v>
      </c>
    </row>
    <row r="182" spans="2:51" s="12" customFormat="1" x14ac:dyDescent="0.3">
      <c r="B182" s="213"/>
      <c r="C182" s="214"/>
      <c r="D182" s="215" t="s">
        <v>417</v>
      </c>
      <c r="E182" s="216" t="s">
        <v>36</v>
      </c>
      <c r="F182" s="217" t="s">
        <v>7264</v>
      </c>
      <c r="G182" s="214"/>
      <c r="H182" s="218" t="s">
        <v>36</v>
      </c>
      <c r="I182" s="219"/>
      <c r="J182" s="214"/>
      <c r="K182" s="214"/>
      <c r="L182" s="220"/>
      <c r="M182" s="221"/>
      <c r="N182" s="222"/>
      <c r="O182" s="222"/>
      <c r="P182" s="222"/>
      <c r="Q182" s="222"/>
      <c r="R182" s="222"/>
      <c r="S182" s="222"/>
      <c r="T182" s="223"/>
      <c r="AT182" s="224" t="s">
        <v>417</v>
      </c>
      <c r="AU182" s="224" t="s">
        <v>87</v>
      </c>
      <c r="AV182" s="12" t="s">
        <v>23</v>
      </c>
      <c r="AW182" s="12" t="s">
        <v>43</v>
      </c>
      <c r="AX182" s="12" t="s">
        <v>79</v>
      </c>
      <c r="AY182" s="224" t="s">
        <v>406</v>
      </c>
    </row>
    <row r="183" spans="2:51" s="12" customFormat="1" x14ac:dyDescent="0.3">
      <c r="B183" s="213"/>
      <c r="C183" s="214"/>
      <c r="D183" s="215" t="s">
        <v>417</v>
      </c>
      <c r="E183" s="216" t="s">
        <v>36</v>
      </c>
      <c r="F183" s="217" t="s">
        <v>7265</v>
      </c>
      <c r="G183" s="214"/>
      <c r="H183" s="218" t="s">
        <v>36</v>
      </c>
      <c r="I183" s="219"/>
      <c r="J183" s="214"/>
      <c r="K183" s="214"/>
      <c r="L183" s="220"/>
      <c r="M183" s="221"/>
      <c r="N183" s="222"/>
      <c r="O183" s="222"/>
      <c r="P183" s="222"/>
      <c r="Q183" s="222"/>
      <c r="R183" s="222"/>
      <c r="S183" s="222"/>
      <c r="T183" s="223"/>
      <c r="AT183" s="224" t="s">
        <v>417</v>
      </c>
      <c r="AU183" s="224" t="s">
        <v>87</v>
      </c>
      <c r="AV183" s="12" t="s">
        <v>23</v>
      </c>
      <c r="AW183" s="12" t="s">
        <v>43</v>
      </c>
      <c r="AX183" s="12" t="s">
        <v>79</v>
      </c>
      <c r="AY183" s="224" t="s">
        <v>406</v>
      </c>
    </row>
    <row r="184" spans="2:51" s="12" customFormat="1" x14ac:dyDescent="0.3">
      <c r="B184" s="213"/>
      <c r="C184" s="214"/>
      <c r="D184" s="215" t="s">
        <v>417</v>
      </c>
      <c r="E184" s="216" t="s">
        <v>36</v>
      </c>
      <c r="F184" s="217" t="s">
        <v>7266</v>
      </c>
      <c r="G184" s="214"/>
      <c r="H184" s="218" t="s">
        <v>36</v>
      </c>
      <c r="I184" s="219"/>
      <c r="J184" s="214"/>
      <c r="K184" s="214"/>
      <c r="L184" s="220"/>
      <c r="M184" s="221"/>
      <c r="N184" s="222"/>
      <c r="O184" s="222"/>
      <c r="P184" s="222"/>
      <c r="Q184" s="222"/>
      <c r="R184" s="222"/>
      <c r="S184" s="222"/>
      <c r="T184" s="223"/>
      <c r="AT184" s="224" t="s">
        <v>417</v>
      </c>
      <c r="AU184" s="224" t="s">
        <v>87</v>
      </c>
      <c r="AV184" s="12" t="s">
        <v>23</v>
      </c>
      <c r="AW184" s="12" t="s">
        <v>43</v>
      </c>
      <c r="AX184" s="12" t="s">
        <v>79</v>
      </c>
      <c r="AY184" s="224" t="s">
        <v>406</v>
      </c>
    </row>
    <row r="185" spans="2:51" s="12" customFormat="1" x14ac:dyDescent="0.3">
      <c r="B185" s="213"/>
      <c r="C185" s="214"/>
      <c r="D185" s="215" t="s">
        <v>417</v>
      </c>
      <c r="E185" s="216" t="s">
        <v>36</v>
      </c>
      <c r="F185" s="217" t="s">
        <v>7267</v>
      </c>
      <c r="G185" s="214"/>
      <c r="H185" s="218" t="s">
        <v>36</v>
      </c>
      <c r="I185" s="219"/>
      <c r="J185" s="214"/>
      <c r="K185" s="214"/>
      <c r="L185" s="220"/>
      <c r="M185" s="221"/>
      <c r="N185" s="222"/>
      <c r="O185" s="222"/>
      <c r="P185" s="222"/>
      <c r="Q185" s="222"/>
      <c r="R185" s="222"/>
      <c r="S185" s="222"/>
      <c r="T185" s="223"/>
      <c r="AT185" s="224" t="s">
        <v>417</v>
      </c>
      <c r="AU185" s="224" t="s">
        <v>87</v>
      </c>
      <c r="AV185" s="12" t="s">
        <v>23</v>
      </c>
      <c r="AW185" s="12" t="s">
        <v>43</v>
      </c>
      <c r="AX185" s="12" t="s">
        <v>79</v>
      </c>
      <c r="AY185" s="224" t="s">
        <v>406</v>
      </c>
    </row>
    <row r="186" spans="2:51" s="12" customFormat="1" x14ac:dyDescent="0.3">
      <c r="B186" s="213"/>
      <c r="C186" s="214"/>
      <c r="D186" s="215" t="s">
        <v>417</v>
      </c>
      <c r="E186" s="216" t="s">
        <v>36</v>
      </c>
      <c r="F186" s="217" t="s">
        <v>7268</v>
      </c>
      <c r="G186" s="214"/>
      <c r="H186" s="218" t="s">
        <v>36</v>
      </c>
      <c r="I186" s="219"/>
      <c r="J186" s="214"/>
      <c r="K186" s="214"/>
      <c r="L186" s="220"/>
      <c r="M186" s="221"/>
      <c r="N186" s="222"/>
      <c r="O186" s="222"/>
      <c r="P186" s="222"/>
      <c r="Q186" s="222"/>
      <c r="R186" s="222"/>
      <c r="S186" s="222"/>
      <c r="T186" s="223"/>
      <c r="AT186" s="224" t="s">
        <v>417</v>
      </c>
      <c r="AU186" s="224" t="s">
        <v>87</v>
      </c>
      <c r="AV186" s="12" t="s">
        <v>23</v>
      </c>
      <c r="AW186" s="12" t="s">
        <v>43</v>
      </c>
      <c r="AX186" s="12" t="s">
        <v>79</v>
      </c>
      <c r="AY186" s="224" t="s">
        <v>406</v>
      </c>
    </row>
    <row r="187" spans="2:51" s="12" customFormat="1" x14ac:dyDescent="0.3">
      <c r="B187" s="213"/>
      <c r="C187" s="214"/>
      <c r="D187" s="215" t="s">
        <v>417</v>
      </c>
      <c r="E187" s="216" t="s">
        <v>36</v>
      </c>
      <c r="F187" s="217" t="s">
        <v>7269</v>
      </c>
      <c r="G187" s="214"/>
      <c r="H187" s="218" t="s">
        <v>36</v>
      </c>
      <c r="I187" s="219"/>
      <c r="J187" s="214"/>
      <c r="K187" s="214"/>
      <c r="L187" s="220"/>
      <c r="M187" s="221"/>
      <c r="N187" s="222"/>
      <c r="O187" s="222"/>
      <c r="P187" s="222"/>
      <c r="Q187" s="222"/>
      <c r="R187" s="222"/>
      <c r="S187" s="222"/>
      <c r="T187" s="223"/>
      <c r="AT187" s="224" t="s">
        <v>417</v>
      </c>
      <c r="AU187" s="224" t="s">
        <v>87</v>
      </c>
      <c r="AV187" s="12" t="s">
        <v>23</v>
      </c>
      <c r="AW187" s="12" t="s">
        <v>43</v>
      </c>
      <c r="AX187" s="12" t="s">
        <v>79</v>
      </c>
      <c r="AY187" s="224" t="s">
        <v>406</v>
      </c>
    </row>
    <row r="188" spans="2:51" s="12" customFormat="1" x14ac:dyDescent="0.3">
      <c r="B188" s="213"/>
      <c r="C188" s="214"/>
      <c r="D188" s="215" t="s">
        <v>417</v>
      </c>
      <c r="E188" s="216" t="s">
        <v>36</v>
      </c>
      <c r="F188" s="217" t="s">
        <v>7270</v>
      </c>
      <c r="G188" s="214"/>
      <c r="H188" s="218" t="s">
        <v>36</v>
      </c>
      <c r="I188" s="219"/>
      <c r="J188" s="214"/>
      <c r="K188" s="214"/>
      <c r="L188" s="220"/>
      <c r="M188" s="221"/>
      <c r="N188" s="222"/>
      <c r="O188" s="222"/>
      <c r="P188" s="222"/>
      <c r="Q188" s="222"/>
      <c r="R188" s="222"/>
      <c r="S188" s="222"/>
      <c r="T188" s="223"/>
      <c r="AT188" s="224" t="s">
        <v>417</v>
      </c>
      <c r="AU188" s="224" t="s">
        <v>87</v>
      </c>
      <c r="AV188" s="12" t="s">
        <v>23</v>
      </c>
      <c r="AW188" s="12" t="s">
        <v>43</v>
      </c>
      <c r="AX188" s="12" t="s">
        <v>79</v>
      </c>
      <c r="AY188" s="224" t="s">
        <v>406</v>
      </c>
    </row>
    <row r="189" spans="2:51" s="12" customFormat="1" x14ac:dyDescent="0.3">
      <c r="B189" s="213"/>
      <c r="C189" s="214"/>
      <c r="D189" s="215" t="s">
        <v>417</v>
      </c>
      <c r="E189" s="216" t="s">
        <v>36</v>
      </c>
      <c r="F189" s="217" t="s">
        <v>7271</v>
      </c>
      <c r="G189" s="214"/>
      <c r="H189" s="218" t="s">
        <v>36</v>
      </c>
      <c r="I189" s="219"/>
      <c r="J189" s="214"/>
      <c r="K189" s="214"/>
      <c r="L189" s="220"/>
      <c r="M189" s="221"/>
      <c r="N189" s="222"/>
      <c r="O189" s="222"/>
      <c r="P189" s="222"/>
      <c r="Q189" s="222"/>
      <c r="R189" s="222"/>
      <c r="S189" s="222"/>
      <c r="T189" s="223"/>
      <c r="AT189" s="224" t="s">
        <v>417</v>
      </c>
      <c r="AU189" s="224" t="s">
        <v>87</v>
      </c>
      <c r="AV189" s="12" t="s">
        <v>23</v>
      </c>
      <c r="AW189" s="12" t="s">
        <v>43</v>
      </c>
      <c r="AX189" s="12" t="s">
        <v>79</v>
      </c>
      <c r="AY189" s="224" t="s">
        <v>406</v>
      </c>
    </row>
    <row r="190" spans="2:51" s="12" customFormat="1" x14ac:dyDescent="0.3">
      <c r="B190" s="213"/>
      <c r="C190" s="214"/>
      <c r="D190" s="215" t="s">
        <v>417</v>
      </c>
      <c r="E190" s="216" t="s">
        <v>36</v>
      </c>
      <c r="F190" s="217" t="s">
        <v>7272</v>
      </c>
      <c r="G190" s="214"/>
      <c r="H190" s="218" t="s">
        <v>36</v>
      </c>
      <c r="I190" s="219"/>
      <c r="J190" s="214"/>
      <c r="K190" s="214"/>
      <c r="L190" s="220"/>
      <c r="M190" s="221"/>
      <c r="N190" s="222"/>
      <c r="O190" s="222"/>
      <c r="P190" s="222"/>
      <c r="Q190" s="222"/>
      <c r="R190" s="222"/>
      <c r="S190" s="222"/>
      <c r="T190" s="223"/>
      <c r="AT190" s="224" t="s">
        <v>417</v>
      </c>
      <c r="AU190" s="224" t="s">
        <v>87</v>
      </c>
      <c r="AV190" s="12" t="s">
        <v>23</v>
      </c>
      <c r="AW190" s="12" t="s">
        <v>43</v>
      </c>
      <c r="AX190" s="12" t="s">
        <v>79</v>
      </c>
      <c r="AY190" s="224" t="s">
        <v>406</v>
      </c>
    </row>
    <row r="191" spans="2:51" s="12" customFormat="1" x14ac:dyDescent="0.3">
      <c r="B191" s="213"/>
      <c r="C191" s="214"/>
      <c r="D191" s="215" t="s">
        <v>417</v>
      </c>
      <c r="E191" s="216" t="s">
        <v>36</v>
      </c>
      <c r="F191" s="217" t="s">
        <v>7273</v>
      </c>
      <c r="G191" s="214"/>
      <c r="H191" s="218" t="s">
        <v>36</v>
      </c>
      <c r="I191" s="219"/>
      <c r="J191" s="214"/>
      <c r="K191" s="214"/>
      <c r="L191" s="220"/>
      <c r="M191" s="221"/>
      <c r="N191" s="222"/>
      <c r="O191" s="222"/>
      <c r="P191" s="222"/>
      <c r="Q191" s="222"/>
      <c r="R191" s="222"/>
      <c r="S191" s="222"/>
      <c r="T191" s="223"/>
      <c r="AT191" s="224" t="s">
        <v>417</v>
      </c>
      <c r="AU191" s="224" t="s">
        <v>87</v>
      </c>
      <c r="AV191" s="12" t="s">
        <v>23</v>
      </c>
      <c r="AW191" s="12" t="s">
        <v>43</v>
      </c>
      <c r="AX191" s="12" t="s">
        <v>79</v>
      </c>
      <c r="AY191" s="224" t="s">
        <v>406</v>
      </c>
    </row>
    <row r="192" spans="2:51" s="12" customFormat="1" x14ac:dyDescent="0.3">
      <c r="B192" s="213"/>
      <c r="C192" s="214"/>
      <c r="D192" s="215" t="s">
        <v>417</v>
      </c>
      <c r="E192" s="216" t="s">
        <v>36</v>
      </c>
      <c r="F192" s="217" t="s">
        <v>7274</v>
      </c>
      <c r="G192" s="214"/>
      <c r="H192" s="218" t="s">
        <v>36</v>
      </c>
      <c r="I192" s="219"/>
      <c r="J192" s="214"/>
      <c r="K192" s="214"/>
      <c r="L192" s="220"/>
      <c r="M192" s="221"/>
      <c r="N192" s="222"/>
      <c r="O192" s="222"/>
      <c r="P192" s="222"/>
      <c r="Q192" s="222"/>
      <c r="R192" s="222"/>
      <c r="S192" s="222"/>
      <c r="T192" s="223"/>
      <c r="AT192" s="224" t="s">
        <v>417</v>
      </c>
      <c r="AU192" s="224" t="s">
        <v>87</v>
      </c>
      <c r="AV192" s="12" t="s">
        <v>23</v>
      </c>
      <c r="AW192" s="12" t="s">
        <v>43</v>
      </c>
      <c r="AX192" s="12" t="s">
        <v>79</v>
      </c>
      <c r="AY192" s="224" t="s">
        <v>406</v>
      </c>
    </row>
    <row r="193" spans="2:65" s="12" customFormat="1" x14ac:dyDescent="0.3">
      <c r="B193" s="213"/>
      <c r="C193" s="214"/>
      <c r="D193" s="215" t="s">
        <v>417</v>
      </c>
      <c r="E193" s="216" t="s">
        <v>36</v>
      </c>
      <c r="F193" s="217" t="s">
        <v>7275</v>
      </c>
      <c r="G193" s="214"/>
      <c r="H193" s="218" t="s">
        <v>36</v>
      </c>
      <c r="I193" s="219"/>
      <c r="J193" s="214"/>
      <c r="K193" s="214"/>
      <c r="L193" s="220"/>
      <c r="M193" s="221"/>
      <c r="N193" s="222"/>
      <c r="O193" s="222"/>
      <c r="P193" s="222"/>
      <c r="Q193" s="222"/>
      <c r="R193" s="222"/>
      <c r="S193" s="222"/>
      <c r="T193" s="223"/>
      <c r="AT193" s="224" t="s">
        <v>417</v>
      </c>
      <c r="AU193" s="224" t="s">
        <v>87</v>
      </c>
      <c r="AV193" s="12" t="s">
        <v>23</v>
      </c>
      <c r="AW193" s="12" t="s">
        <v>43</v>
      </c>
      <c r="AX193" s="12" t="s">
        <v>79</v>
      </c>
      <c r="AY193" s="224" t="s">
        <v>406</v>
      </c>
    </row>
    <row r="194" spans="2:65" s="12" customFormat="1" x14ac:dyDescent="0.3">
      <c r="B194" s="213"/>
      <c r="C194" s="214"/>
      <c r="D194" s="215" t="s">
        <v>417</v>
      </c>
      <c r="E194" s="216" t="s">
        <v>36</v>
      </c>
      <c r="F194" s="217" t="s">
        <v>7276</v>
      </c>
      <c r="G194" s="214"/>
      <c r="H194" s="218" t="s">
        <v>36</v>
      </c>
      <c r="I194" s="219"/>
      <c r="J194" s="214"/>
      <c r="K194" s="214"/>
      <c r="L194" s="220"/>
      <c r="M194" s="221"/>
      <c r="N194" s="222"/>
      <c r="O194" s="222"/>
      <c r="P194" s="222"/>
      <c r="Q194" s="222"/>
      <c r="R194" s="222"/>
      <c r="S194" s="222"/>
      <c r="T194" s="223"/>
      <c r="AT194" s="224" t="s">
        <v>417</v>
      </c>
      <c r="AU194" s="224" t="s">
        <v>87</v>
      </c>
      <c r="AV194" s="12" t="s">
        <v>23</v>
      </c>
      <c r="AW194" s="12" t="s">
        <v>43</v>
      </c>
      <c r="AX194" s="12" t="s">
        <v>79</v>
      </c>
      <c r="AY194" s="224" t="s">
        <v>406</v>
      </c>
    </row>
    <row r="195" spans="2:65" s="13" customFormat="1" x14ac:dyDescent="0.3">
      <c r="B195" s="225"/>
      <c r="C195" s="226"/>
      <c r="D195" s="215" t="s">
        <v>417</v>
      </c>
      <c r="E195" s="227" t="s">
        <v>36</v>
      </c>
      <c r="F195" s="228" t="s">
        <v>7277</v>
      </c>
      <c r="G195" s="226"/>
      <c r="H195" s="229">
        <v>2070.422</v>
      </c>
      <c r="I195" s="230"/>
      <c r="J195" s="226"/>
      <c r="K195" s="226"/>
      <c r="L195" s="231"/>
      <c r="M195" s="232"/>
      <c r="N195" s="233"/>
      <c r="O195" s="233"/>
      <c r="P195" s="233"/>
      <c r="Q195" s="233"/>
      <c r="R195" s="233"/>
      <c r="S195" s="233"/>
      <c r="T195" s="234"/>
      <c r="AT195" s="235" t="s">
        <v>417</v>
      </c>
      <c r="AU195" s="235" t="s">
        <v>87</v>
      </c>
      <c r="AV195" s="13" t="s">
        <v>87</v>
      </c>
      <c r="AW195" s="13" t="s">
        <v>43</v>
      </c>
      <c r="AX195" s="13" t="s">
        <v>79</v>
      </c>
      <c r="AY195" s="235" t="s">
        <v>406</v>
      </c>
    </row>
    <row r="196" spans="2:65" s="14" customFormat="1" x14ac:dyDescent="0.3">
      <c r="B196" s="236"/>
      <c r="C196" s="237"/>
      <c r="D196" s="247" t="s">
        <v>417</v>
      </c>
      <c r="E196" s="248" t="s">
        <v>36</v>
      </c>
      <c r="F196" s="249" t="s">
        <v>421</v>
      </c>
      <c r="G196" s="237"/>
      <c r="H196" s="250">
        <v>2070.422</v>
      </c>
      <c r="I196" s="241"/>
      <c r="J196" s="237"/>
      <c r="K196" s="237"/>
      <c r="L196" s="242"/>
      <c r="M196" s="243"/>
      <c r="N196" s="244"/>
      <c r="O196" s="244"/>
      <c r="P196" s="244"/>
      <c r="Q196" s="244"/>
      <c r="R196" s="244"/>
      <c r="S196" s="244"/>
      <c r="T196" s="245"/>
      <c r="AT196" s="246" t="s">
        <v>417</v>
      </c>
      <c r="AU196" s="246" t="s">
        <v>87</v>
      </c>
      <c r="AV196" s="14" t="s">
        <v>415</v>
      </c>
      <c r="AW196" s="14" t="s">
        <v>43</v>
      </c>
      <c r="AX196" s="14" t="s">
        <v>23</v>
      </c>
      <c r="AY196" s="246" t="s">
        <v>406</v>
      </c>
    </row>
    <row r="197" spans="2:65" s="1" customFormat="1" ht="22.5" customHeight="1" x14ac:dyDescent="0.3">
      <c r="B197" s="37"/>
      <c r="C197" s="201" t="s">
        <v>457</v>
      </c>
      <c r="D197" s="201" t="s">
        <v>410</v>
      </c>
      <c r="E197" s="202" t="s">
        <v>7278</v>
      </c>
      <c r="F197" s="203" t="s">
        <v>7279</v>
      </c>
      <c r="G197" s="204" t="s">
        <v>413</v>
      </c>
      <c r="H197" s="205">
        <v>3742.0059999999999</v>
      </c>
      <c r="I197" s="206"/>
      <c r="J197" s="207">
        <f>ROUND(I197*H197,2)</f>
        <v>0</v>
      </c>
      <c r="K197" s="203" t="s">
        <v>7100</v>
      </c>
      <c r="L197" s="57"/>
      <c r="M197" s="208" t="s">
        <v>36</v>
      </c>
      <c r="N197" s="209" t="s">
        <v>50</v>
      </c>
      <c r="O197" s="38"/>
      <c r="P197" s="210">
        <f>O197*H197</f>
        <v>0</v>
      </c>
      <c r="Q197" s="210">
        <v>0</v>
      </c>
      <c r="R197" s="210">
        <f>Q197*H197</f>
        <v>0</v>
      </c>
      <c r="S197" s="210">
        <v>0</v>
      </c>
      <c r="T197" s="211">
        <f>S197*H197</f>
        <v>0</v>
      </c>
      <c r="AR197" s="19" t="s">
        <v>415</v>
      </c>
      <c r="AT197" s="19" t="s">
        <v>410</v>
      </c>
      <c r="AU197" s="19" t="s">
        <v>87</v>
      </c>
      <c r="AY197" s="19" t="s">
        <v>406</v>
      </c>
      <c r="BE197" s="212">
        <f>IF(N197="základní",J197,0)</f>
        <v>0</v>
      </c>
      <c r="BF197" s="212">
        <f>IF(N197="snížená",J197,0)</f>
        <v>0</v>
      </c>
      <c r="BG197" s="212">
        <f>IF(N197="zákl. přenesená",J197,0)</f>
        <v>0</v>
      </c>
      <c r="BH197" s="212">
        <f>IF(N197="sníž. přenesená",J197,0)</f>
        <v>0</v>
      </c>
      <c r="BI197" s="212">
        <f>IF(N197="nulová",J197,0)</f>
        <v>0</v>
      </c>
      <c r="BJ197" s="19" t="s">
        <v>23</v>
      </c>
      <c r="BK197" s="212">
        <f>ROUND(I197*H197,2)</f>
        <v>0</v>
      </c>
      <c r="BL197" s="19" t="s">
        <v>415</v>
      </c>
      <c r="BM197" s="19" t="s">
        <v>493</v>
      </c>
    </row>
    <row r="198" spans="2:65" s="12" customFormat="1" x14ac:dyDescent="0.3">
      <c r="B198" s="213"/>
      <c r="C198" s="214"/>
      <c r="D198" s="215" t="s">
        <v>417</v>
      </c>
      <c r="E198" s="216" t="s">
        <v>36</v>
      </c>
      <c r="F198" s="217" t="s">
        <v>7236</v>
      </c>
      <c r="G198" s="214"/>
      <c r="H198" s="218" t="s">
        <v>36</v>
      </c>
      <c r="I198" s="219"/>
      <c r="J198" s="214"/>
      <c r="K198" s="214"/>
      <c r="L198" s="220"/>
      <c r="M198" s="221"/>
      <c r="N198" s="222"/>
      <c r="O198" s="222"/>
      <c r="P198" s="222"/>
      <c r="Q198" s="222"/>
      <c r="R198" s="222"/>
      <c r="S198" s="222"/>
      <c r="T198" s="223"/>
      <c r="AT198" s="224" t="s">
        <v>417</v>
      </c>
      <c r="AU198" s="224" t="s">
        <v>87</v>
      </c>
      <c r="AV198" s="12" t="s">
        <v>23</v>
      </c>
      <c r="AW198" s="12" t="s">
        <v>43</v>
      </c>
      <c r="AX198" s="12" t="s">
        <v>79</v>
      </c>
      <c r="AY198" s="224" t="s">
        <v>406</v>
      </c>
    </row>
    <row r="199" spans="2:65" s="12" customFormat="1" x14ac:dyDescent="0.3">
      <c r="B199" s="213"/>
      <c r="C199" s="214"/>
      <c r="D199" s="215" t="s">
        <v>417</v>
      </c>
      <c r="E199" s="216" t="s">
        <v>36</v>
      </c>
      <c r="F199" s="217" t="s">
        <v>7237</v>
      </c>
      <c r="G199" s="214"/>
      <c r="H199" s="218" t="s">
        <v>36</v>
      </c>
      <c r="I199" s="219"/>
      <c r="J199" s="214"/>
      <c r="K199" s="214"/>
      <c r="L199" s="220"/>
      <c r="M199" s="221"/>
      <c r="N199" s="222"/>
      <c r="O199" s="222"/>
      <c r="P199" s="222"/>
      <c r="Q199" s="222"/>
      <c r="R199" s="222"/>
      <c r="S199" s="222"/>
      <c r="T199" s="223"/>
      <c r="AT199" s="224" t="s">
        <v>417</v>
      </c>
      <c r="AU199" s="224" t="s">
        <v>87</v>
      </c>
      <c r="AV199" s="12" t="s">
        <v>23</v>
      </c>
      <c r="AW199" s="12" t="s">
        <v>43</v>
      </c>
      <c r="AX199" s="12" t="s">
        <v>79</v>
      </c>
      <c r="AY199" s="224" t="s">
        <v>406</v>
      </c>
    </row>
    <row r="200" spans="2:65" s="12" customFormat="1" x14ac:dyDescent="0.3">
      <c r="B200" s="213"/>
      <c r="C200" s="214"/>
      <c r="D200" s="215" t="s">
        <v>417</v>
      </c>
      <c r="E200" s="216" t="s">
        <v>36</v>
      </c>
      <c r="F200" s="217" t="s">
        <v>7238</v>
      </c>
      <c r="G200" s="214"/>
      <c r="H200" s="218" t="s">
        <v>36</v>
      </c>
      <c r="I200" s="219"/>
      <c r="J200" s="214"/>
      <c r="K200" s="214"/>
      <c r="L200" s="220"/>
      <c r="M200" s="221"/>
      <c r="N200" s="222"/>
      <c r="O200" s="222"/>
      <c r="P200" s="222"/>
      <c r="Q200" s="222"/>
      <c r="R200" s="222"/>
      <c r="S200" s="222"/>
      <c r="T200" s="223"/>
      <c r="AT200" s="224" t="s">
        <v>417</v>
      </c>
      <c r="AU200" s="224" t="s">
        <v>87</v>
      </c>
      <c r="AV200" s="12" t="s">
        <v>23</v>
      </c>
      <c r="AW200" s="12" t="s">
        <v>43</v>
      </c>
      <c r="AX200" s="12" t="s">
        <v>79</v>
      </c>
      <c r="AY200" s="224" t="s">
        <v>406</v>
      </c>
    </row>
    <row r="201" spans="2:65" s="12" customFormat="1" x14ac:dyDescent="0.3">
      <c r="B201" s="213"/>
      <c r="C201" s="214"/>
      <c r="D201" s="215" t="s">
        <v>417</v>
      </c>
      <c r="E201" s="216" t="s">
        <v>36</v>
      </c>
      <c r="F201" s="217" t="s">
        <v>7239</v>
      </c>
      <c r="G201" s="214"/>
      <c r="H201" s="218" t="s">
        <v>36</v>
      </c>
      <c r="I201" s="219"/>
      <c r="J201" s="214"/>
      <c r="K201" s="214"/>
      <c r="L201" s="220"/>
      <c r="M201" s="221"/>
      <c r="N201" s="222"/>
      <c r="O201" s="222"/>
      <c r="P201" s="222"/>
      <c r="Q201" s="222"/>
      <c r="R201" s="222"/>
      <c r="S201" s="222"/>
      <c r="T201" s="223"/>
      <c r="AT201" s="224" t="s">
        <v>417</v>
      </c>
      <c r="AU201" s="224" t="s">
        <v>87</v>
      </c>
      <c r="AV201" s="12" t="s">
        <v>23</v>
      </c>
      <c r="AW201" s="12" t="s">
        <v>43</v>
      </c>
      <c r="AX201" s="12" t="s">
        <v>79</v>
      </c>
      <c r="AY201" s="224" t="s">
        <v>406</v>
      </c>
    </row>
    <row r="202" spans="2:65" s="12" customFormat="1" x14ac:dyDescent="0.3">
      <c r="B202" s="213"/>
      <c r="C202" s="214"/>
      <c r="D202" s="215" t="s">
        <v>417</v>
      </c>
      <c r="E202" s="216" t="s">
        <v>36</v>
      </c>
      <c r="F202" s="217" t="s">
        <v>7240</v>
      </c>
      <c r="G202" s="214"/>
      <c r="H202" s="218" t="s">
        <v>36</v>
      </c>
      <c r="I202" s="219"/>
      <c r="J202" s="214"/>
      <c r="K202" s="214"/>
      <c r="L202" s="220"/>
      <c r="M202" s="221"/>
      <c r="N202" s="222"/>
      <c r="O202" s="222"/>
      <c r="P202" s="222"/>
      <c r="Q202" s="222"/>
      <c r="R202" s="222"/>
      <c r="S202" s="222"/>
      <c r="T202" s="223"/>
      <c r="AT202" s="224" t="s">
        <v>417</v>
      </c>
      <c r="AU202" s="224" t="s">
        <v>87</v>
      </c>
      <c r="AV202" s="12" t="s">
        <v>23</v>
      </c>
      <c r="AW202" s="12" t="s">
        <v>43</v>
      </c>
      <c r="AX202" s="12" t="s">
        <v>79</v>
      </c>
      <c r="AY202" s="224" t="s">
        <v>406</v>
      </c>
    </row>
    <row r="203" spans="2:65" s="12" customFormat="1" x14ac:dyDescent="0.3">
      <c r="B203" s="213"/>
      <c r="C203" s="214"/>
      <c r="D203" s="215" t="s">
        <v>417</v>
      </c>
      <c r="E203" s="216" t="s">
        <v>36</v>
      </c>
      <c r="F203" s="217" t="s">
        <v>7241</v>
      </c>
      <c r="G203" s="214"/>
      <c r="H203" s="218" t="s">
        <v>36</v>
      </c>
      <c r="I203" s="219"/>
      <c r="J203" s="214"/>
      <c r="K203" s="214"/>
      <c r="L203" s="220"/>
      <c r="M203" s="221"/>
      <c r="N203" s="222"/>
      <c r="O203" s="222"/>
      <c r="P203" s="222"/>
      <c r="Q203" s="222"/>
      <c r="R203" s="222"/>
      <c r="S203" s="222"/>
      <c r="T203" s="223"/>
      <c r="AT203" s="224" t="s">
        <v>417</v>
      </c>
      <c r="AU203" s="224" t="s">
        <v>87</v>
      </c>
      <c r="AV203" s="12" t="s">
        <v>23</v>
      </c>
      <c r="AW203" s="12" t="s">
        <v>43</v>
      </c>
      <c r="AX203" s="12" t="s">
        <v>79</v>
      </c>
      <c r="AY203" s="224" t="s">
        <v>406</v>
      </c>
    </row>
    <row r="204" spans="2:65" s="12" customFormat="1" x14ac:dyDescent="0.3">
      <c r="B204" s="213"/>
      <c r="C204" s="214"/>
      <c r="D204" s="215" t="s">
        <v>417</v>
      </c>
      <c r="E204" s="216" t="s">
        <v>36</v>
      </c>
      <c r="F204" s="217" t="s">
        <v>7242</v>
      </c>
      <c r="G204" s="214"/>
      <c r="H204" s="218" t="s">
        <v>36</v>
      </c>
      <c r="I204" s="219"/>
      <c r="J204" s="214"/>
      <c r="K204" s="214"/>
      <c r="L204" s="220"/>
      <c r="M204" s="221"/>
      <c r="N204" s="222"/>
      <c r="O204" s="222"/>
      <c r="P204" s="222"/>
      <c r="Q204" s="222"/>
      <c r="R204" s="222"/>
      <c r="S204" s="222"/>
      <c r="T204" s="223"/>
      <c r="AT204" s="224" t="s">
        <v>417</v>
      </c>
      <c r="AU204" s="224" t="s">
        <v>87</v>
      </c>
      <c r="AV204" s="12" t="s">
        <v>23</v>
      </c>
      <c r="AW204" s="12" t="s">
        <v>43</v>
      </c>
      <c r="AX204" s="12" t="s">
        <v>79</v>
      </c>
      <c r="AY204" s="224" t="s">
        <v>406</v>
      </c>
    </row>
    <row r="205" spans="2:65" s="12" customFormat="1" x14ac:dyDescent="0.3">
      <c r="B205" s="213"/>
      <c r="C205" s="214"/>
      <c r="D205" s="215" t="s">
        <v>417</v>
      </c>
      <c r="E205" s="216" t="s">
        <v>36</v>
      </c>
      <c r="F205" s="217" t="s">
        <v>7243</v>
      </c>
      <c r="G205" s="214"/>
      <c r="H205" s="218" t="s">
        <v>36</v>
      </c>
      <c r="I205" s="219"/>
      <c r="J205" s="214"/>
      <c r="K205" s="214"/>
      <c r="L205" s="220"/>
      <c r="M205" s="221"/>
      <c r="N205" s="222"/>
      <c r="O205" s="222"/>
      <c r="P205" s="222"/>
      <c r="Q205" s="222"/>
      <c r="R205" s="222"/>
      <c r="S205" s="222"/>
      <c r="T205" s="223"/>
      <c r="AT205" s="224" t="s">
        <v>417</v>
      </c>
      <c r="AU205" s="224" t="s">
        <v>87</v>
      </c>
      <c r="AV205" s="12" t="s">
        <v>23</v>
      </c>
      <c r="AW205" s="12" t="s">
        <v>43</v>
      </c>
      <c r="AX205" s="12" t="s">
        <v>79</v>
      </c>
      <c r="AY205" s="224" t="s">
        <v>406</v>
      </c>
    </row>
    <row r="206" spans="2:65" s="12" customFormat="1" x14ac:dyDescent="0.3">
      <c r="B206" s="213"/>
      <c r="C206" s="214"/>
      <c r="D206" s="215" t="s">
        <v>417</v>
      </c>
      <c r="E206" s="216" t="s">
        <v>36</v>
      </c>
      <c r="F206" s="217" t="s">
        <v>7244</v>
      </c>
      <c r="G206" s="214"/>
      <c r="H206" s="218" t="s">
        <v>36</v>
      </c>
      <c r="I206" s="219"/>
      <c r="J206" s="214"/>
      <c r="K206" s="214"/>
      <c r="L206" s="220"/>
      <c r="M206" s="221"/>
      <c r="N206" s="222"/>
      <c r="O206" s="222"/>
      <c r="P206" s="222"/>
      <c r="Q206" s="222"/>
      <c r="R206" s="222"/>
      <c r="S206" s="222"/>
      <c r="T206" s="223"/>
      <c r="AT206" s="224" t="s">
        <v>417</v>
      </c>
      <c r="AU206" s="224" t="s">
        <v>87</v>
      </c>
      <c r="AV206" s="12" t="s">
        <v>23</v>
      </c>
      <c r="AW206" s="12" t="s">
        <v>43</v>
      </c>
      <c r="AX206" s="12" t="s">
        <v>79</v>
      </c>
      <c r="AY206" s="224" t="s">
        <v>406</v>
      </c>
    </row>
    <row r="207" spans="2:65" s="12" customFormat="1" x14ac:dyDescent="0.3">
      <c r="B207" s="213"/>
      <c r="C207" s="214"/>
      <c r="D207" s="215" t="s">
        <v>417</v>
      </c>
      <c r="E207" s="216" t="s">
        <v>36</v>
      </c>
      <c r="F207" s="217" t="s">
        <v>7280</v>
      </c>
      <c r="G207" s="214"/>
      <c r="H207" s="218" t="s">
        <v>36</v>
      </c>
      <c r="I207" s="219"/>
      <c r="J207" s="214"/>
      <c r="K207" s="214"/>
      <c r="L207" s="220"/>
      <c r="M207" s="221"/>
      <c r="N207" s="222"/>
      <c r="O207" s="222"/>
      <c r="P207" s="222"/>
      <c r="Q207" s="222"/>
      <c r="R207" s="222"/>
      <c r="S207" s="222"/>
      <c r="T207" s="223"/>
      <c r="AT207" s="224" t="s">
        <v>417</v>
      </c>
      <c r="AU207" s="224" t="s">
        <v>87</v>
      </c>
      <c r="AV207" s="12" t="s">
        <v>23</v>
      </c>
      <c r="AW207" s="12" t="s">
        <v>43</v>
      </c>
      <c r="AX207" s="12" t="s">
        <v>79</v>
      </c>
      <c r="AY207" s="224" t="s">
        <v>406</v>
      </c>
    </row>
    <row r="208" spans="2:65" s="12" customFormat="1" x14ac:dyDescent="0.3">
      <c r="B208" s="213"/>
      <c r="C208" s="214"/>
      <c r="D208" s="215" t="s">
        <v>417</v>
      </c>
      <c r="E208" s="216" t="s">
        <v>36</v>
      </c>
      <c r="F208" s="217" t="s">
        <v>7281</v>
      </c>
      <c r="G208" s="214"/>
      <c r="H208" s="218" t="s">
        <v>36</v>
      </c>
      <c r="I208" s="219"/>
      <c r="J208" s="214"/>
      <c r="K208" s="214"/>
      <c r="L208" s="220"/>
      <c r="M208" s="221"/>
      <c r="N208" s="222"/>
      <c r="O208" s="222"/>
      <c r="P208" s="222"/>
      <c r="Q208" s="222"/>
      <c r="R208" s="222"/>
      <c r="S208" s="222"/>
      <c r="T208" s="223"/>
      <c r="AT208" s="224" t="s">
        <v>417</v>
      </c>
      <c r="AU208" s="224" t="s">
        <v>87</v>
      </c>
      <c r="AV208" s="12" t="s">
        <v>23</v>
      </c>
      <c r="AW208" s="12" t="s">
        <v>43</v>
      </c>
      <c r="AX208" s="12" t="s">
        <v>79</v>
      </c>
      <c r="AY208" s="224" t="s">
        <v>406</v>
      </c>
    </row>
    <row r="209" spans="2:51" s="12" customFormat="1" x14ac:dyDescent="0.3">
      <c r="B209" s="213"/>
      <c r="C209" s="214"/>
      <c r="D209" s="215" t="s">
        <v>417</v>
      </c>
      <c r="E209" s="216" t="s">
        <v>36</v>
      </c>
      <c r="F209" s="217" t="s">
        <v>7282</v>
      </c>
      <c r="G209" s="214"/>
      <c r="H209" s="218" t="s">
        <v>36</v>
      </c>
      <c r="I209" s="219"/>
      <c r="J209" s="214"/>
      <c r="K209" s="214"/>
      <c r="L209" s="220"/>
      <c r="M209" s="221"/>
      <c r="N209" s="222"/>
      <c r="O209" s="222"/>
      <c r="P209" s="222"/>
      <c r="Q209" s="222"/>
      <c r="R209" s="222"/>
      <c r="S209" s="222"/>
      <c r="T209" s="223"/>
      <c r="AT209" s="224" t="s">
        <v>417</v>
      </c>
      <c r="AU209" s="224" t="s">
        <v>87</v>
      </c>
      <c r="AV209" s="12" t="s">
        <v>23</v>
      </c>
      <c r="AW209" s="12" t="s">
        <v>43</v>
      </c>
      <c r="AX209" s="12" t="s">
        <v>79</v>
      </c>
      <c r="AY209" s="224" t="s">
        <v>406</v>
      </c>
    </row>
    <row r="210" spans="2:51" s="12" customFormat="1" x14ac:dyDescent="0.3">
      <c r="B210" s="213"/>
      <c r="C210" s="214"/>
      <c r="D210" s="215" t="s">
        <v>417</v>
      </c>
      <c r="E210" s="216" t="s">
        <v>36</v>
      </c>
      <c r="F210" s="217" t="s">
        <v>7283</v>
      </c>
      <c r="G210" s="214"/>
      <c r="H210" s="218" t="s">
        <v>36</v>
      </c>
      <c r="I210" s="219"/>
      <c r="J210" s="214"/>
      <c r="K210" s="214"/>
      <c r="L210" s="220"/>
      <c r="M210" s="221"/>
      <c r="N210" s="222"/>
      <c r="O210" s="222"/>
      <c r="P210" s="222"/>
      <c r="Q210" s="222"/>
      <c r="R210" s="222"/>
      <c r="S210" s="222"/>
      <c r="T210" s="223"/>
      <c r="AT210" s="224" t="s">
        <v>417</v>
      </c>
      <c r="AU210" s="224" t="s">
        <v>87</v>
      </c>
      <c r="AV210" s="12" t="s">
        <v>23</v>
      </c>
      <c r="AW210" s="12" t="s">
        <v>43</v>
      </c>
      <c r="AX210" s="12" t="s">
        <v>79</v>
      </c>
      <c r="AY210" s="224" t="s">
        <v>406</v>
      </c>
    </row>
    <row r="211" spans="2:51" s="12" customFormat="1" x14ac:dyDescent="0.3">
      <c r="B211" s="213"/>
      <c r="C211" s="214"/>
      <c r="D211" s="215" t="s">
        <v>417</v>
      </c>
      <c r="E211" s="216" t="s">
        <v>36</v>
      </c>
      <c r="F211" s="217" t="s">
        <v>7284</v>
      </c>
      <c r="G211" s="214"/>
      <c r="H211" s="218" t="s">
        <v>36</v>
      </c>
      <c r="I211" s="219"/>
      <c r="J211" s="214"/>
      <c r="K211" s="214"/>
      <c r="L211" s="220"/>
      <c r="M211" s="221"/>
      <c r="N211" s="222"/>
      <c r="O211" s="222"/>
      <c r="P211" s="222"/>
      <c r="Q211" s="222"/>
      <c r="R211" s="222"/>
      <c r="S211" s="222"/>
      <c r="T211" s="223"/>
      <c r="AT211" s="224" t="s">
        <v>417</v>
      </c>
      <c r="AU211" s="224" t="s">
        <v>87</v>
      </c>
      <c r="AV211" s="12" t="s">
        <v>23</v>
      </c>
      <c r="AW211" s="12" t="s">
        <v>43</v>
      </c>
      <c r="AX211" s="12" t="s">
        <v>79</v>
      </c>
      <c r="AY211" s="224" t="s">
        <v>406</v>
      </c>
    </row>
    <row r="212" spans="2:51" s="12" customFormat="1" x14ac:dyDescent="0.3">
      <c r="B212" s="213"/>
      <c r="C212" s="214"/>
      <c r="D212" s="215" t="s">
        <v>417</v>
      </c>
      <c r="E212" s="216" t="s">
        <v>36</v>
      </c>
      <c r="F212" s="217" t="s">
        <v>7285</v>
      </c>
      <c r="G212" s="214"/>
      <c r="H212" s="218" t="s">
        <v>36</v>
      </c>
      <c r="I212" s="219"/>
      <c r="J212" s="214"/>
      <c r="K212" s="214"/>
      <c r="L212" s="220"/>
      <c r="M212" s="221"/>
      <c r="N212" s="222"/>
      <c r="O212" s="222"/>
      <c r="P212" s="222"/>
      <c r="Q212" s="222"/>
      <c r="R212" s="222"/>
      <c r="S212" s="222"/>
      <c r="T212" s="223"/>
      <c r="AT212" s="224" t="s">
        <v>417</v>
      </c>
      <c r="AU212" s="224" t="s">
        <v>87</v>
      </c>
      <c r="AV212" s="12" t="s">
        <v>23</v>
      </c>
      <c r="AW212" s="12" t="s">
        <v>43</v>
      </c>
      <c r="AX212" s="12" t="s">
        <v>79</v>
      </c>
      <c r="AY212" s="224" t="s">
        <v>406</v>
      </c>
    </row>
    <row r="213" spans="2:51" s="12" customFormat="1" x14ac:dyDescent="0.3">
      <c r="B213" s="213"/>
      <c r="C213" s="214"/>
      <c r="D213" s="215" t="s">
        <v>417</v>
      </c>
      <c r="E213" s="216" t="s">
        <v>36</v>
      </c>
      <c r="F213" s="217" t="s">
        <v>7286</v>
      </c>
      <c r="G213" s="214"/>
      <c r="H213" s="218" t="s">
        <v>36</v>
      </c>
      <c r="I213" s="219"/>
      <c r="J213" s="214"/>
      <c r="K213" s="214"/>
      <c r="L213" s="220"/>
      <c r="M213" s="221"/>
      <c r="N213" s="222"/>
      <c r="O213" s="222"/>
      <c r="P213" s="222"/>
      <c r="Q213" s="222"/>
      <c r="R213" s="222"/>
      <c r="S213" s="222"/>
      <c r="T213" s="223"/>
      <c r="AT213" s="224" t="s">
        <v>417</v>
      </c>
      <c r="AU213" s="224" t="s">
        <v>87</v>
      </c>
      <c r="AV213" s="12" t="s">
        <v>23</v>
      </c>
      <c r="AW213" s="12" t="s">
        <v>43</v>
      </c>
      <c r="AX213" s="12" t="s">
        <v>79</v>
      </c>
      <c r="AY213" s="224" t="s">
        <v>406</v>
      </c>
    </row>
    <row r="214" spans="2:51" s="12" customFormat="1" x14ac:dyDescent="0.3">
      <c r="B214" s="213"/>
      <c r="C214" s="214"/>
      <c r="D214" s="215" t="s">
        <v>417</v>
      </c>
      <c r="E214" s="216" t="s">
        <v>36</v>
      </c>
      <c r="F214" s="217" t="s">
        <v>7287</v>
      </c>
      <c r="G214" s="214"/>
      <c r="H214" s="218" t="s">
        <v>36</v>
      </c>
      <c r="I214" s="219"/>
      <c r="J214" s="214"/>
      <c r="K214" s="214"/>
      <c r="L214" s="220"/>
      <c r="M214" s="221"/>
      <c r="N214" s="222"/>
      <c r="O214" s="222"/>
      <c r="P214" s="222"/>
      <c r="Q214" s="222"/>
      <c r="R214" s="222"/>
      <c r="S214" s="222"/>
      <c r="T214" s="223"/>
      <c r="AT214" s="224" t="s">
        <v>417</v>
      </c>
      <c r="AU214" s="224" t="s">
        <v>87</v>
      </c>
      <c r="AV214" s="12" t="s">
        <v>23</v>
      </c>
      <c r="AW214" s="12" t="s">
        <v>43</v>
      </c>
      <c r="AX214" s="12" t="s">
        <v>79</v>
      </c>
      <c r="AY214" s="224" t="s">
        <v>406</v>
      </c>
    </row>
    <row r="215" spans="2:51" s="12" customFormat="1" x14ac:dyDescent="0.3">
      <c r="B215" s="213"/>
      <c r="C215" s="214"/>
      <c r="D215" s="215" t="s">
        <v>417</v>
      </c>
      <c r="E215" s="216" t="s">
        <v>36</v>
      </c>
      <c r="F215" s="217" t="s">
        <v>7288</v>
      </c>
      <c r="G215" s="214"/>
      <c r="H215" s="218" t="s">
        <v>36</v>
      </c>
      <c r="I215" s="219"/>
      <c r="J215" s="214"/>
      <c r="K215" s="214"/>
      <c r="L215" s="220"/>
      <c r="M215" s="221"/>
      <c r="N215" s="222"/>
      <c r="O215" s="222"/>
      <c r="P215" s="222"/>
      <c r="Q215" s="222"/>
      <c r="R215" s="222"/>
      <c r="S215" s="222"/>
      <c r="T215" s="223"/>
      <c r="AT215" s="224" t="s">
        <v>417</v>
      </c>
      <c r="AU215" s="224" t="s">
        <v>87</v>
      </c>
      <c r="AV215" s="12" t="s">
        <v>23</v>
      </c>
      <c r="AW215" s="12" t="s">
        <v>43</v>
      </c>
      <c r="AX215" s="12" t="s">
        <v>79</v>
      </c>
      <c r="AY215" s="224" t="s">
        <v>406</v>
      </c>
    </row>
    <row r="216" spans="2:51" s="12" customFormat="1" x14ac:dyDescent="0.3">
      <c r="B216" s="213"/>
      <c r="C216" s="214"/>
      <c r="D216" s="215" t="s">
        <v>417</v>
      </c>
      <c r="E216" s="216" t="s">
        <v>36</v>
      </c>
      <c r="F216" s="217" t="s">
        <v>7289</v>
      </c>
      <c r="G216" s="214"/>
      <c r="H216" s="218" t="s">
        <v>36</v>
      </c>
      <c r="I216" s="219"/>
      <c r="J216" s="214"/>
      <c r="K216" s="214"/>
      <c r="L216" s="220"/>
      <c r="M216" s="221"/>
      <c r="N216" s="222"/>
      <c r="O216" s="222"/>
      <c r="P216" s="222"/>
      <c r="Q216" s="222"/>
      <c r="R216" s="222"/>
      <c r="S216" s="222"/>
      <c r="T216" s="223"/>
      <c r="AT216" s="224" t="s">
        <v>417</v>
      </c>
      <c r="AU216" s="224" t="s">
        <v>87</v>
      </c>
      <c r="AV216" s="12" t="s">
        <v>23</v>
      </c>
      <c r="AW216" s="12" t="s">
        <v>43</v>
      </c>
      <c r="AX216" s="12" t="s">
        <v>79</v>
      </c>
      <c r="AY216" s="224" t="s">
        <v>406</v>
      </c>
    </row>
    <row r="217" spans="2:51" s="12" customFormat="1" x14ac:dyDescent="0.3">
      <c r="B217" s="213"/>
      <c r="C217" s="214"/>
      <c r="D217" s="215" t="s">
        <v>417</v>
      </c>
      <c r="E217" s="216" t="s">
        <v>36</v>
      </c>
      <c r="F217" s="217" t="s">
        <v>7290</v>
      </c>
      <c r="G217" s="214"/>
      <c r="H217" s="218" t="s">
        <v>36</v>
      </c>
      <c r="I217" s="219"/>
      <c r="J217" s="214"/>
      <c r="K217" s="214"/>
      <c r="L217" s="220"/>
      <c r="M217" s="221"/>
      <c r="N217" s="222"/>
      <c r="O217" s="222"/>
      <c r="P217" s="222"/>
      <c r="Q217" s="222"/>
      <c r="R217" s="222"/>
      <c r="S217" s="222"/>
      <c r="T217" s="223"/>
      <c r="AT217" s="224" t="s">
        <v>417</v>
      </c>
      <c r="AU217" s="224" t="s">
        <v>87</v>
      </c>
      <c r="AV217" s="12" t="s">
        <v>23</v>
      </c>
      <c r="AW217" s="12" t="s">
        <v>43</v>
      </c>
      <c r="AX217" s="12" t="s">
        <v>79</v>
      </c>
      <c r="AY217" s="224" t="s">
        <v>406</v>
      </c>
    </row>
    <row r="218" spans="2:51" s="12" customFormat="1" x14ac:dyDescent="0.3">
      <c r="B218" s="213"/>
      <c r="C218" s="214"/>
      <c r="D218" s="215" t="s">
        <v>417</v>
      </c>
      <c r="E218" s="216" t="s">
        <v>36</v>
      </c>
      <c r="F218" s="217" t="s">
        <v>7291</v>
      </c>
      <c r="G218" s="214"/>
      <c r="H218" s="218" t="s">
        <v>36</v>
      </c>
      <c r="I218" s="219"/>
      <c r="J218" s="214"/>
      <c r="K218" s="214"/>
      <c r="L218" s="220"/>
      <c r="M218" s="221"/>
      <c r="N218" s="222"/>
      <c r="O218" s="222"/>
      <c r="P218" s="222"/>
      <c r="Q218" s="222"/>
      <c r="R218" s="222"/>
      <c r="S218" s="222"/>
      <c r="T218" s="223"/>
      <c r="AT218" s="224" t="s">
        <v>417</v>
      </c>
      <c r="AU218" s="224" t="s">
        <v>87</v>
      </c>
      <c r="AV218" s="12" t="s">
        <v>23</v>
      </c>
      <c r="AW218" s="12" t="s">
        <v>43</v>
      </c>
      <c r="AX218" s="12" t="s">
        <v>79</v>
      </c>
      <c r="AY218" s="224" t="s">
        <v>406</v>
      </c>
    </row>
    <row r="219" spans="2:51" s="12" customFormat="1" x14ac:dyDescent="0.3">
      <c r="B219" s="213"/>
      <c r="C219" s="214"/>
      <c r="D219" s="215" t="s">
        <v>417</v>
      </c>
      <c r="E219" s="216" t="s">
        <v>36</v>
      </c>
      <c r="F219" s="217" t="s">
        <v>7292</v>
      </c>
      <c r="G219" s="214"/>
      <c r="H219" s="218" t="s">
        <v>36</v>
      </c>
      <c r="I219" s="219"/>
      <c r="J219" s="214"/>
      <c r="K219" s="214"/>
      <c r="L219" s="220"/>
      <c r="M219" s="221"/>
      <c r="N219" s="222"/>
      <c r="O219" s="222"/>
      <c r="P219" s="222"/>
      <c r="Q219" s="222"/>
      <c r="R219" s="222"/>
      <c r="S219" s="222"/>
      <c r="T219" s="223"/>
      <c r="AT219" s="224" t="s">
        <v>417</v>
      </c>
      <c r="AU219" s="224" t="s">
        <v>87</v>
      </c>
      <c r="AV219" s="12" t="s">
        <v>23</v>
      </c>
      <c r="AW219" s="12" t="s">
        <v>43</v>
      </c>
      <c r="AX219" s="12" t="s">
        <v>79</v>
      </c>
      <c r="AY219" s="224" t="s">
        <v>406</v>
      </c>
    </row>
    <row r="220" spans="2:51" s="12" customFormat="1" x14ac:dyDescent="0.3">
      <c r="B220" s="213"/>
      <c r="C220" s="214"/>
      <c r="D220" s="215" t="s">
        <v>417</v>
      </c>
      <c r="E220" s="216" t="s">
        <v>36</v>
      </c>
      <c r="F220" s="217" t="s">
        <v>7293</v>
      </c>
      <c r="G220" s="214"/>
      <c r="H220" s="218" t="s">
        <v>36</v>
      </c>
      <c r="I220" s="219"/>
      <c r="J220" s="214"/>
      <c r="K220" s="214"/>
      <c r="L220" s="220"/>
      <c r="M220" s="221"/>
      <c r="N220" s="222"/>
      <c r="O220" s="222"/>
      <c r="P220" s="222"/>
      <c r="Q220" s="222"/>
      <c r="R220" s="222"/>
      <c r="S220" s="222"/>
      <c r="T220" s="223"/>
      <c r="AT220" s="224" t="s">
        <v>417</v>
      </c>
      <c r="AU220" s="224" t="s">
        <v>87</v>
      </c>
      <c r="AV220" s="12" t="s">
        <v>23</v>
      </c>
      <c r="AW220" s="12" t="s">
        <v>43</v>
      </c>
      <c r="AX220" s="12" t="s">
        <v>79</v>
      </c>
      <c r="AY220" s="224" t="s">
        <v>406</v>
      </c>
    </row>
    <row r="221" spans="2:51" s="12" customFormat="1" x14ac:dyDescent="0.3">
      <c r="B221" s="213"/>
      <c r="C221" s="214"/>
      <c r="D221" s="215" t="s">
        <v>417</v>
      </c>
      <c r="E221" s="216" t="s">
        <v>36</v>
      </c>
      <c r="F221" s="217" t="s">
        <v>7294</v>
      </c>
      <c r="G221" s="214"/>
      <c r="H221" s="218" t="s">
        <v>36</v>
      </c>
      <c r="I221" s="219"/>
      <c r="J221" s="214"/>
      <c r="K221" s="214"/>
      <c r="L221" s="220"/>
      <c r="M221" s="221"/>
      <c r="N221" s="222"/>
      <c r="O221" s="222"/>
      <c r="P221" s="222"/>
      <c r="Q221" s="222"/>
      <c r="R221" s="222"/>
      <c r="S221" s="222"/>
      <c r="T221" s="223"/>
      <c r="AT221" s="224" t="s">
        <v>417</v>
      </c>
      <c r="AU221" s="224" t="s">
        <v>87</v>
      </c>
      <c r="AV221" s="12" t="s">
        <v>23</v>
      </c>
      <c r="AW221" s="12" t="s">
        <v>43</v>
      </c>
      <c r="AX221" s="12" t="s">
        <v>79</v>
      </c>
      <c r="AY221" s="224" t="s">
        <v>406</v>
      </c>
    </row>
    <row r="222" spans="2:51" s="12" customFormat="1" x14ac:dyDescent="0.3">
      <c r="B222" s="213"/>
      <c r="C222" s="214"/>
      <c r="D222" s="215" t="s">
        <v>417</v>
      </c>
      <c r="E222" s="216" t="s">
        <v>36</v>
      </c>
      <c r="F222" s="217" t="s">
        <v>7295</v>
      </c>
      <c r="G222" s="214"/>
      <c r="H222" s="218" t="s">
        <v>36</v>
      </c>
      <c r="I222" s="219"/>
      <c r="J222" s="214"/>
      <c r="K222" s="214"/>
      <c r="L222" s="220"/>
      <c r="M222" s="221"/>
      <c r="N222" s="222"/>
      <c r="O222" s="222"/>
      <c r="P222" s="222"/>
      <c r="Q222" s="222"/>
      <c r="R222" s="222"/>
      <c r="S222" s="222"/>
      <c r="T222" s="223"/>
      <c r="AT222" s="224" t="s">
        <v>417</v>
      </c>
      <c r="AU222" s="224" t="s">
        <v>87</v>
      </c>
      <c r="AV222" s="12" t="s">
        <v>23</v>
      </c>
      <c r="AW222" s="12" t="s">
        <v>43</v>
      </c>
      <c r="AX222" s="12" t="s">
        <v>79</v>
      </c>
      <c r="AY222" s="224" t="s">
        <v>406</v>
      </c>
    </row>
    <row r="223" spans="2:51" s="12" customFormat="1" x14ac:dyDescent="0.3">
      <c r="B223" s="213"/>
      <c r="C223" s="214"/>
      <c r="D223" s="215" t="s">
        <v>417</v>
      </c>
      <c r="E223" s="216" t="s">
        <v>36</v>
      </c>
      <c r="F223" s="217" t="s">
        <v>7296</v>
      </c>
      <c r="G223" s="214"/>
      <c r="H223" s="218" t="s">
        <v>36</v>
      </c>
      <c r="I223" s="219"/>
      <c r="J223" s="214"/>
      <c r="K223" s="214"/>
      <c r="L223" s="220"/>
      <c r="M223" s="221"/>
      <c r="N223" s="222"/>
      <c r="O223" s="222"/>
      <c r="P223" s="222"/>
      <c r="Q223" s="222"/>
      <c r="R223" s="222"/>
      <c r="S223" s="222"/>
      <c r="T223" s="223"/>
      <c r="AT223" s="224" t="s">
        <v>417</v>
      </c>
      <c r="AU223" s="224" t="s">
        <v>87</v>
      </c>
      <c r="AV223" s="12" t="s">
        <v>23</v>
      </c>
      <c r="AW223" s="12" t="s">
        <v>43</v>
      </c>
      <c r="AX223" s="12" t="s">
        <v>79</v>
      </c>
      <c r="AY223" s="224" t="s">
        <v>406</v>
      </c>
    </row>
    <row r="224" spans="2:51" s="12" customFormat="1" x14ac:dyDescent="0.3">
      <c r="B224" s="213"/>
      <c r="C224" s="214"/>
      <c r="D224" s="215" t="s">
        <v>417</v>
      </c>
      <c r="E224" s="216" t="s">
        <v>36</v>
      </c>
      <c r="F224" s="217" t="s">
        <v>7297</v>
      </c>
      <c r="G224" s="214"/>
      <c r="H224" s="218" t="s">
        <v>36</v>
      </c>
      <c r="I224" s="219"/>
      <c r="J224" s="214"/>
      <c r="K224" s="214"/>
      <c r="L224" s="220"/>
      <c r="M224" s="221"/>
      <c r="N224" s="222"/>
      <c r="O224" s="222"/>
      <c r="P224" s="222"/>
      <c r="Q224" s="222"/>
      <c r="R224" s="222"/>
      <c r="S224" s="222"/>
      <c r="T224" s="223"/>
      <c r="AT224" s="224" t="s">
        <v>417</v>
      </c>
      <c r="AU224" s="224" t="s">
        <v>87</v>
      </c>
      <c r="AV224" s="12" t="s">
        <v>23</v>
      </c>
      <c r="AW224" s="12" t="s">
        <v>43</v>
      </c>
      <c r="AX224" s="12" t="s">
        <v>79</v>
      </c>
      <c r="AY224" s="224" t="s">
        <v>406</v>
      </c>
    </row>
    <row r="225" spans="2:51" s="12" customFormat="1" x14ac:dyDescent="0.3">
      <c r="B225" s="213"/>
      <c r="C225" s="214"/>
      <c r="D225" s="215" t="s">
        <v>417</v>
      </c>
      <c r="E225" s="216" t="s">
        <v>36</v>
      </c>
      <c r="F225" s="217" t="s">
        <v>7298</v>
      </c>
      <c r="G225" s="214"/>
      <c r="H225" s="218" t="s">
        <v>36</v>
      </c>
      <c r="I225" s="219"/>
      <c r="J225" s="214"/>
      <c r="K225" s="214"/>
      <c r="L225" s="220"/>
      <c r="M225" s="221"/>
      <c r="N225" s="222"/>
      <c r="O225" s="222"/>
      <c r="P225" s="222"/>
      <c r="Q225" s="222"/>
      <c r="R225" s="222"/>
      <c r="S225" s="222"/>
      <c r="T225" s="223"/>
      <c r="AT225" s="224" t="s">
        <v>417</v>
      </c>
      <c r="AU225" s="224" t="s">
        <v>87</v>
      </c>
      <c r="AV225" s="12" t="s">
        <v>23</v>
      </c>
      <c r="AW225" s="12" t="s">
        <v>43</v>
      </c>
      <c r="AX225" s="12" t="s">
        <v>79</v>
      </c>
      <c r="AY225" s="224" t="s">
        <v>406</v>
      </c>
    </row>
    <row r="226" spans="2:51" s="12" customFormat="1" x14ac:dyDescent="0.3">
      <c r="B226" s="213"/>
      <c r="C226" s="214"/>
      <c r="D226" s="215" t="s">
        <v>417</v>
      </c>
      <c r="E226" s="216" t="s">
        <v>36</v>
      </c>
      <c r="F226" s="217" t="s">
        <v>7299</v>
      </c>
      <c r="G226" s="214"/>
      <c r="H226" s="218" t="s">
        <v>36</v>
      </c>
      <c r="I226" s="219"/>
      <c r="J226" s="214"/>
      <c r="K226" s="214"/>
      <c r="L226" s="220"/>
      <c r="M226" s="221"/>
      <c r="N226" s="222"/>
      <c r="O226" s="222"/>
      <c r="P226" s="222"/>
      <c r="Q226" s="222"/>
      <c r="R226" s="222"/>
      <c r="S226" s="222"/>
      <c r="T226" s="223"/>
      <c r="AT226" s="224" t="s">
        <v>417</v>
      </c>
      <c r="AU226" s="224" t="s">
        <v>87</v>
      </c>
      <c r="AV226" s="12" t="s">
        <v>23</v>
      </c>
      <c r="AW226" s="12" t="s">
        <v>43</v>
      </c>
      <c r="AX226" s="12" t="s">
        <v>79</v>
      </c>
      <c r="AY226" s="224" t="s">
        <v>406</v>
      </c>
    </row>
    <row r="227" spans="2:51" s="12" customFormat="1" x14ac:dyDescent="0.3">
      <c r="B227" s="213"/>
      <c r="C227" s="214"/>
      <c r="D227" s="215" t="s">
        <v>417</v>
      </c>
      <c r="E227" s="216" t="s">
        <v>36</v>
      </c>
      <c r="F227" s="217" t="s">
        <v>7300</v>
      </c>
      <c r="G227" s="214"/>
      <c r="H227" s="218" t="s">
        <v>36</v>
      </c>
      <c r="I227" s="219"/>
      <c r="J227" s="214"/>
      <c r="K227" s="214"/>
      <c r="L227" s="220"/>
      <c r="M227" s="221"/>
      <c r="N227" s="222"/>
      <c r="O227" s="222"/>
      <c r="P227" s="222"/>
      <c r="Q227" s="222"/>
      <c r="R227" s="222"/>
      <c r="S227" s="222"/>
      <c r="T227" s="223"/>
      <c r="AT227" s="224" t="s">
        <v>417</v>
      </c>
      <c r="AU227" s="224" t="s">
        <v>87</v>
      </c>
      <c r="AV227" s="12" t="s">
        <v>23</v>
      </c>
      <c r="AW227" s="12" t="s">
        <v>43</v>
      </c>
      <c r="AX227" s="12" t="s">
        <v>79</v>
      </c>
      <c r="AY227" s="224" t="s">
        <v>406</v>
      </c>
    </row>
    <row r="228" spans="2:51" s="12" customFormat="1" x14ac:dyDescent="0.3">
      <c r="B228" s="213"/>
      <c r="C228" s="214"/>
      <c r="D228" s="215" t="s">
        <v>417</v>
      </c>
      <c r="E228" s="216" t="s">
        <v>36</v>
      </c>
      <c r="F228" s="217" t="s">
        <v>7301</v>
      </c>
      <c r="G228" s="214"/>
      <c r="H228" s="218" t="s">
        <v>36</v>
      </c>
      <c r="I228" s="219"/>
      <c r="J228" s="214"/>
      <c r="K228" s="214"/>
      <c r="L228" s="220"/>
      <c r="M228" s="221"/>
      <c r="N228" s="222"/>
      <c r="O228" s="222"/>
      <c r="P228" s="222"/>
      <c r="Q228" s="222"/>
      <c r="R228" s="222"/>
      <c r="S228" s="222"/>
      <c r="T228" s="223"/>
      <c r="AT228" s="224" t="s">
        <v>417</v>
      </c>
      <c r="AU228" s="224" t="s">
        <v>87</v>
      </c>
      <c r="AV228" s="12" t="s">
        <v>23</v>
      </c>
      <c r="AW228" s="12" t="s">
        <v>43</v>
      </c>
      <c r="AX228" s="12" t="s">
        <v>79</v>
      </c>
      <c r="AY228" s="224" t="s">
        <v>406</v>
      </c>
    </row>
    <row r="229" spans="2:51" s="12" customFormat="1" x14ac:dyDescent="0.3">
      <c r="B229" s="213"/>
      <c r="C229" s="214"/>
      <c r="D229" s="215" t="s">
        <v>417</v>
      </c>
      <c r="E229" s="216" t="s">
        <v>36</v>
      </c>
      <c r="F229" s="217" t="s">
        <v>7302</v>
      </c>
      <c r="G229" s="214"/>
      <c r="H229" s="218" t="s">
        <v>36</v>
      </c>
      <c r="I229" s="219"/>
      <c r="J229" s="214"/>
      <c r="K229" s="214"/>
      <c r="L229" s="220"/>
      <c r="M229" s="221"/>
      <c r="N229" s="222"/>
      <c r="O229" s="222"/>
      <c r="P229" s="222"/>
      <c r="Q229" s="222"/>
      <c r="R229" s="222"/>
      <c r="S229" s="222"/>
      <c r="T229" s="223"/>
      <c r="AT229" s="224" t="s">
        <v>417</v>
      </c>
      <c r="AU229" s="224" t="s">
        <v>87</v>
      </c>
      <c r="AV229" s="12" t="s">
        <v>23</v>
      </c>
      <c r="AW229" s="12" t="s">
        <v>43</v>
      </c>
      <c r="AX229" s="12" t="s">
        <v>79</v>
      </c>
      <c r="AY229" s="224" t="s">
        <v>406</v>
      </c>
    </row>
    <row r="230" spans="2:51" s="12" customFormat="1" x14ac:dyDescent="0.3">
      <c r="B230" s="213"/>
      <c r="C230" s="214"/>
      <c r="D230" s="215" t="s">
        <v>417</v>
      </c>
      <c r="E230" s="216" t="s">
        <v>36</v>
      </c>
      <c r="F230" s="217" t="s">
        <v>7303</v>
      </c>
      <c r="G230" s="214"/>
      <c r="H230" s="218" t="s">
        <v>36</v>
      </c>
      <c r="I230" s="219"/>
      <c r="J230" s="214"/>
      <c r="K230" s="214"/>
      <c r="L230" s="220"/>
      <c r="M230" s="221"/>
      <c r="N230" s="222"/>
      <c r="O230" s="222"/>
      <c r="P230" s="222"/>
      <c r="Q230" s="222"/>
      <c r="R230" s="222"/>
      <c r="S230" s="222"/>
      <c r="T230" s="223"/>
      <c r="AT230" s="224" t="s">
        <v>417</v>
      </c>
      <c r="AU230" s="224" t="s">
        <v>87</v>
      </c>
      <c r="AV230" s="12" t="s">
        <v>23</v>
      </c>
      <c r="AW230" s="12" t="s">
        <v>43</v>
      </c>
      <c r="AX230" s="12" t="s">
        <v>79</v>
      </c>
      <c r="AY230" s="224" t="s">
        <v>406</v>
      </c>
    </row>
    <row r="231" spans="2:51" s="12" customFormat="1" x14ac:dyDescent="0.3">
      <c r="B231" s="213"/>
      <c r="C231" s="214"/>
      <c r="D231" s="215" t="s">
        <v>417</v>
      </c>
      <c r="E231" s="216" t="s">
        <v>36</v>
      </c>
      <c r="F231" s="217" t="s">
        <v>7304</v>
      </c>
      <c r="G231" s="214"/>
      <c r="H231" s="218" t="s">
        <v>36</v>
      </c>
      <c r="I231" s="219"/>
      <c r="J231" s="214"/>
      <c r="K231" s="214"/>
      <c r="L231" s="220"/>
      <c r="M231" s="221"/>
      <c r="N231" s="222"/>
      <c r="O231" s="222"/>
      <c r="P231" s="222"/>
      <c r="Q231" s="222"/>
      <c r="R231" s="222"/>
      <c r="S231" s="222"/>
      <c r="T231" s="223"/>
      <c r="AT231" s="224" t="s">
        <v>417</v>
      </c>
      <c r="AU231" s="224" t="s">
        <v>87</v>
      </c>
      <c r="AV231" s="12" t="s">
        <v>23</v>
      </c>
      <c r="AW231" s="12" t="s">
        <v>43</v>
      </c>
      <c r="AX231" s="12" t="s">
        <v>79</v>
      </c>
      <c r="AY231" s="224" t="s">
        <v>406</v>
      </c>
    </row>
    <row r="232" spans="2:51" s="12" customFormat="1" x14ac:dyDescent="0.3">
      <c r="B232" s="213"/>
      <c r="C232" s="214"/>
      <c r="D232" s="215" t="s">
        <v>417</v>
      </c>
      <c r="E232" s="216" t="s">
        <v>36</v>
      </c>
      <c r="F232" s="217" t="s">
        <v>7305</v>
      </c>
      <c r="G232" s="214"/>
      <c r="H232" s="218" t="s">
        <v>36</v>
      </c>
      <c r="I232" s="219"/>
      <c r="J232" s="214"/>
      <c r="K232" s="214"/>
      <c r="L232" s="220"/>
      <c r="M232" s="221"/>
      <c r="N232" s="222"/>
      <c r="O232" s="222"/>
      <c r="P232" s="222"/>
      <c r="Q232" s="222"/>
      <c r="R232" s="222"/>
      <c r="S232" s="222"/>
      <c r="T232" s="223"/>
      <c r="AT232" s="224" t="s">
        <v>417</v>
      </c>
      <c r="AU232" s="224" t="s">
        <v>87</v>
      </c>
      <c r="AV232" s="12" t="s">
        <v>23</v>
      </c>
      <c r="AW232" s="12" t="s">
        <v>43</v>
      </c>
      <c r="AX232" s="12" t="s">
        <v>79</v>
      </c>
      <c r="AY232" s="224" t="s">
        <v>406</v>
      </c>
    </row>
    <row r="233" spans="2:51" s="12" customFormat="1" x14ac:dyDescent="0.3">
      <c r="B233" s="213"/>
      <c r="C233" s="214"/>
      <c r="D233" s="215" t="s">
        <v>417</v>
      </c>
      <c r="E233" s="216" t="s">
        <v>36</v>
      </c>
      <c r="F233" s="217" t="s">
        <v>7271</v>
      </c>
      <c r="G233" s="214"/>
      <c r="H233" s="218" t="s">
        <v>36</v>
      </c>
      <c r="I233" s="219"/>
      <c r="J233" s="214"/>
      <c r="K233" s="214"/>
      <c r="L233" s="220"/>
      <c r="M233" s="221"/>
      <c r="N233" s="222"/>
      <c r="O233" s="222"/>
      <c r="P233" s="222"/>
      <c r="Q233" s="222"/>
      <c r="R233" s="222"/>
      <c r="S233" s="222"/>
      <c r="T233" s="223"/>
      <c r="AT233" s="224" t="s">
        <v>417</v>
      </c>
      <c r="AU233" s="224" t="s">
        <v>87</v>
      </c>
      <c r="AV233" s="12" t="s">
        <v>23</v>
      </c>
      <c r="AW233" s="12" t="s">
        <v>43</v>
      </c>
      <c r="AX233" s="12" t="s">
        <v>79</v>
      </c>
      <c r="AY233" s="224" t="s">
        <v>406</v>
      </c>
    </row>
    <row r="234" spans="2:51" s="12" customFormat="1" x14ac:dyDescent="0.3">
      <c r="B234" s="213"/>
      <c r="C234" s="214"/>
      <c r="D234" s="215" t="s">
        <v>417</v>
      </c>
      <c r="E234" s="216" t="s">
        <v>36</v>
      </c>
      <c r="F234" s="217" t="s">
        <v>7272</v>
      </c>
      <c r="G234" s="214"/>
      <c r="H234" s="218" t="s">
        <v>36</v>
      </c>
      <c r="I234" s="219"/>
      <c r="J234" s="214"/>
      <c r="K234" s="214"/>
      <c r="L234" s="220"/>
      <c r="M234" s="221"/>
      <c r="N234" s="222"/>
      <c r="O234" s="222"/>
      <c r="P234" s="222"/>
      <c r="Q234" s="222"/>
      <c r="R234" s="222"/>
      <c r="S234" s="222"/>
      <c r="T234" s="223"/>
      <c r="AT234" s="224" t="s">
        <v>417</v>
      </c>
      <c r="AU234" s="224" t="s">
        <v>87</v>
      </c>
      <c r="AV234" s="12" t="s">
        <v>23</v>
      </c>
      <c r="AW234" s="12" t="s">
        <v>43</v>
      </c>
      <c r="AX234" s="12" t="s">
        <v>79</v>
      </c>
      <c r="AY234" s="224" t="s">
        <v>406</v>
      </c>
    </row>
    <row r="235" spans="2:51" s="12" customFormat="1" x14ac:dyDescent="0.3">
      <c r="B235" s="213"/>
      <c r="C235" s="214"/>
      <c r="D235" s="215" t="s">
        <v>417</v>
      </c>
      <c r="E235" s="216" t="s">
        <v>36</v>
      </c>
      <c r="F235" s="217" t="s">
        <v>7306</v>
      </c>
      <c r="G235" s="214"/>
      <c r="H235" s="218" t="s">
        <v>36</v>
      </c>
      <c r="I235" s="219"/>
      <c r="J235" s="214"/>
      <c r="K235" s="214"/>
      <c r="L235" s="220"/>
      <c r="M235" s="221"/>
      <c r="N235" s="222"/>
      <c r="O235" s="222"/>
      <c r="P235" s="222"/>
      <c r="Q235" s="222"/>
      <c r="R235" s="222"/>
      <c r="S235" s="222"/>
      <c r="T235" s="223"/>
      <c r="AT235" s="224" t="s">
        <v>417</v>
      </c>
      <c r="AU235" s="224" t="s">
        <v>87</v>
      </c>
      <c r="AV235" s="12" t="s">
        <v>23</v>
      </c>
      <c r="AW235" s="12" t="s">
        <v>43</v>
      </c>
      <c r="AX235" s="12" t="s">
        <v>79</v>
      </c>
      <c r="AY235" s="224" t="s">
        <v>406</v>
      </c>
    </row>
    <row r="236" spans="2:51" s="12" customFormat="1" x14ac:dyDescent="0.3">
      <c r="B236" s="213"/>
      <c r="C236" s="214"/>
      <c r="D236" s="215" t="s">
        <v>417</v>
      </c>
      <c r="E236" s="216" t="s">
        <v>36</v>
      </c>
      <c r="F236" s="217" t="s">
        <v>7307</v>
      </c>
      <c r="G236" s="214"/>
      <c r="H236" s="218" t="s">
        <v>36</v>
      </c>
      <c r="I236" s="219"/>
      <c r="J236" s="214"/>
      <c r="K236" s="214"/>
      <c r="L236" s="220"/>
      <c r="M236" s="221"/>
      <c r="N236" s="222"/>
      <c r="O236" s="222"/>
      <c r="P236" s="222"/>
      <c r="Q236" s="222"/>
      <c r="R236" s="222"/>
      <c r="S236" s="222"/>
      <c r="T236" s="223"/>
      <c r="AT236" s="224" t="s">
        <v>417</v>
      </c>
      <c r="AU236" s="224" t="s">
        <v>87</v>
      </c>
      <c r="AV236" s="12" t="s">
        <v>23</v>
      </c>
      <c r="AW236" s="12" t="s">
        <v>43</v>
      </c>
      <c r="AX236" s="12" t="s">
        <v>79</v>
      </c>
      <c r="AY236" s="224" t="s">
        <v>406</v>
      </c>
    </row>
    <row r="237" spans="2:51" s="12" customFormat="1" x14ac:dyDescent="0.3">
      <c r="B237" s="213"/>
      <c r="C237" s="214"/>
      <c r="D237" s="215" t="s">
        <v>417</v>
      </c>
      <c r="E237" s="216" t="s">
        <v>36</v>
      </c>
      <c r="F237" s="217" t="s">
        <v>7308</v>
      </c>
      <c r="G237" s="214"/>
      <c r="H237" s="218" t="s">
        <v>36</v>
      </c>
      <c r="I237" s="219"/>
      <c r="J237" s="214"/>
      <c r="K237" s="214"/>
      <c r="L237" s="220"/>
      <c r="M237" s="221"/>
      <c r="N237" s="222"/>
      <c r="O237" s="222"/>
      <c r="P237" s="222"/>
      <c r="Q237" s="222"/>
      <c r="R237" s="222"/>
      <c r="S237" s="222"/>
      <c r="T237" s="223"/>
      <c r="AT237" s="224" t="s">
        <v>417</v>
      </c>
      <c r="AU237" s="224" t="s">
        <v>87</v>
      </c>
      <c r="AV237" s="12" t="s">
        <v>23</v>
      </c>
      <c r="AW237" s="12" t="s">
        <v>43</v>
      </c>
      <c r="AX237" s="12" t="s">
        <v>79</v>
      </c>
      <c r="AY237" s="224" t="s">
        <v>406</v>
      </c>
    </row>
    <row r="238" spans="2:51" s="12" customFormat="1" x14ac:dyDescent="0.3">
      <c r="B238" s="213"/>
      <c r="C238" s="214"/>
      <c r="D238" s="215" t="s">
        <v>417</v>
      </c>
      <c r="E238" s="216" t="s">
        <v>36</v>
      </c>
      <c r="F238" s="217" t="s">
        <v>7276</v>
      </c>
      <c r="G238" s="214"/>
      <c r="H238" s="218" t="s">
        <v>36</v>
      </c>
      <c r="I238" s="219"/>
      <c r="J238" s="214"/>
      <c r="K238" s="214"/>
      <c r="L238" s="220"/>
      <c r="M238" s="221"/>
      <c r="N238" s="222"/>
      <c r="O238" s="222"/>
      <c r="P238" s="222"/>
      <c r="Q238" s="222"/>
      <c r="R238" s="222"/>
      <c r="S238" s="222"/>
      <c r="T238" s="223"/>
      <c r="AT238" s="224" t="s">
        <v>417</v>
      </c>
      <c r="AU238" s="224" t="s">
        <v>87</v>
      </c>
      <c r="AV238" s="12" t="s">
        <v>23</v>
      </c>
      <c r="AW238" s="12" t="s">
        <v>43</v>
      </c>
      <c r="AX238" s="12" t="s">
        <v>79</v>
      </c>
      <c r="AY238" s="224" t="s">
        <v>406</v>
      </c>
    </row>
    <row r="239" spans="2:51" s="13" customFormat="1" x14ac:dyDescent="0.3">
      <c r="B239" s="225"/>
      <c r="C239" s="226"/>
      <c r="D239" s="215" t="s">
        <v>417</v>
      </c>
      <c r="E239" s="227" t="s">
        <v>36</v>
      </c>
      <c r="F239" s="228" t="s">
        <v>7309</v>
      </c>
      <c r="G239" s="226"/>
      <c r="H239" s="229">
        <v>3742.0059999999999</v>
      </c>
      <c r="I239" s="230"/>
      <c r="J239" s="226"/>
      <c r="K239" s="226"/>
      <c r="L239" s="231"/>
      <c r="M239" s="232"/>
      <c r="N239" s="233"/>
      <c r="O239" s="233"/>
      <c r="P239" s="233"/>
      <c r="Q239" s="233"/>
      <c r="R239" s="233"/>
      <c r="S239" s="233"/>
      <c r="T239" s="234"/>
      <c r="AT239" s="235" t="s">
        <v>417</v>
      </c>
      <c r="AU239" s="235" t="s">
        <v>87</v>
      </c>
      <c r="AV239" s="13" t="s">
        <v>87</v>
      </c>
      <c r="AW239" s="13" t="s">
        <v>43</v>
      </c>
      <c r="AX239" s="13" t="s">
        <v>79</v>
      </c>
      <c r="AY239" s="235" t="s">
        <v>406</v>
      </c>
    </row>
    <row r="240" spans="2:51" s="14" customFormat="1" x14ac:dyDescent="0.3">
      <c r="B240" s="236"/>
      <c r="C240" s="237"/>
      <c r="D240" s="247" t="s">
        <v>417</v>
      </c>
      <c r="E240" s="248" t="s">
        <v>36</v>
      </c>
      <c r="F240" s="249" t="s">
        <v>421</v>
      </c>
      <c r="G240" s="237"/>
      <c r="H240" s="250">
        <v>3742.0059999999999</v>
      </c>
      <c r="I240" s="241"/>
      <c r="J240" s="237"/>
      <c r="K240" s="237"/>
      <c r="L240" s="242"/>
      <c r="M240" s="243"/>
      <c r="N240" s="244"/>
      <c r="O240" s="244"/>
      <c r="P240" s="244"/>
      <c r="Q240" s="244"/>
      <c r="R240" s="244"/>
      <c r="S240" s="244"/>
      <c r="T240" s="245"/>
      <c r="AT240" s="246" t="s">
        <v>417</v>
      </c>
      <c r="AU240" s="246" t="s">
        <v>87</v>
      </c>
      <c r="AV240" s="14" t="s">
        <v>415</v>
      </c>
      <c r="AW240" s="14" t="s">
        <v>43</v>
      </c>
      <c r="AX240" s="14" t="s">
        <v>23</v>
      </c>
      <c r="AY240" s="246" t="s">
        <v>406</v>
      </c>
    </row>
    <row r="241" spans="2:65" s="1" customFormat="1" ht="22.5" customHeight="1" x14ac:dyDescent="0.3">
      <c r="B241" s="37"/>
      <c r="C241" s="201" t="s">
        <v>463</v>
      </c>
      <c r="D241" s="201" t="s">
        <v>410</v>
      </c>
      <c r="E241" s="202" t="s">
        <v>7310</v>
      </c>
      <c r="F241" s="203" t="s">
        <v>7311</v>
      </c>
      <c r="G241" s="204" t="s">
        <v>413</v>
      </c>
      <c r="H241" s="205">
        <v>1871.0029999999999</v>
      </c>
      <c r="I241" s="206"/>
      <c r="J241" s="207">
        <f>ROUND(I241*H241,2)</f>
        <v>0</v>
      </c>
      <c r="K241" s="203" t="s">
        <v>7100</v>
      </c>
      <c r="L241" s="57"/>
      <c r="M241" s="208" t="s">
        <v>36</v>
      </c>
      <c r="N241" s="209" t="s">
        <v>50</v>
      </c>
      <c r="O241" s="38"/>
      <c r="P241" s="210">
        <f>O241*H241</f>
        <v>0</v>
      </c>
      <c r="Q241" s="210">
        <v>0</v>
      </c>
      <c r="R241" s="210">
        <f>Q241*H241</f>
        <v>0</v>
      </c>
      <c r="S241" s="210">
        <v>0</v>
      </c>
      <c r="T241" s="211">
        <f>S241*H241</f>
        <v>0</v>
      </c>
      <c r="AR241" s="19" t="s">
        <v>415</v>
      </c>
      <c r="AT241" s="19" t="s">
        <v>410</v>
      </c>
      <c r="AU241" s="19" t="s">
        <v>87</v>
      </c>
      <c r="AY241" s="19" t="s">
        <v>406</v>
      </c>
      <c r="BE241" s="212">
        <f>IF(N241="základní",J241,0)</f>
        <v>0</v>
      </c>
      <c r="BF241" s="212">
        <f>IF(N241="snížená",J241,0)</f>
        <v>0</v>
      </c>
      <c r="BG241" s="212">
        <f>IF(N241="zákl. přenesená",J241,0)</f>
        <v>0</v>
      </c>
      <c r="BH241" s="212">
        <f>IF(N241="sníž. přenesená",J241,0)</f>
        <v>0</v>
      </c>
      <c r="BI241" s="212">
        <f>IF(N241="nulová",J241,0)</f>
        <v>0</v>
      </c>
      <c r="BJ241" s="19" t="s">
        <v>23</v>
      </c>
      <c r="BK241" s="212">
        <f>ROUND(I241*H241,2)</f>
        <v>0</v>
      </c>
      <c r="BL241" s="19" t="s">
        <v>415</v>
      </c>
      <c r="BM241" s="19" t="s">
        <v>503</v>
      </c>
    </row>
    <row r="242" spans="2:65" s="13" customFormat="1" x14ac:dyDescent="0.3">
      <c r="B242" s="225"/>
      <c r="C242" s="226"/>
      <c r="D242" s="215" t="s">
        <v>417</v>
      </c>
      <c r="E242" s="227" t="s">
        <v>36</v>
      </c>
      <c r="F242" s="228" t="s">
        <v>7312</v>
      </c>
      <c r="G242" s="226"/>
      <c r="H242" s="229">
        <v>1871.0029999999999</v>
      </c>
      <c r="I242" s="230"/>
      <c r="J242" s="226"/>
      <c r="K242" s="226"/>
      <c r="L242" s="231"/>
      <c r="M242" s="232"/>
      <c r="N242" s="233"/>
      <c r="O242" s="233"/>
      <c r="P242" s="233"/>
      <c r="Q242" s="233"/>
      <c r="R242" s="233"/>
      <c r="S242" s="233"/>
      <c r="T242" s="234"/>
      <c r="AT242" s="235" t="s">
        <v>417</v>
      </c>
      <c r="AU242" s="235" t="s">
        <v>87</v>
      </c>
      <c r="AV242" s="13" t="s">
        <v>87</v>
      </c>
      <c r="AW242" s="13" t="s">
        <v>43</v>
      </c>
      <c r="AX242" s="13" t="s">
        <v>79</v>
      </c>
      <c r="AY242" s="235" t="s">
        <v>406</v>
      </c>
    </row>
    <row r="243" spans="2:65" s="14" customFormat="1" x14ac:dyDescent="0.3">
      <c r="B243" s="236"/>
      <c r="C243" s="237"/>
      <c r="D243" s="247" t="s">
        <v>417</v>
      </c>
      <c r="E243" s="248" t="s">
        <v>36</v>
      </c>
      <c r="F243" s="249" t="s">
        <v>421</v>
      </c>
      <c r="G243" s="237"/>
      <c r="H243" s="250">
        <v>1871.0029999999999</v>
      </c>
      <c r="I243" s="241"/>
      <c r="J243" s="237"/>
      <c r="K243" s="237"/>
      <c r="L243" s="242"/>
      <c r="M243" s="243"/>
      <c r="N243" s="244"/>
      <c r="O243" s="244"/>
      <c r="P243" s="244"/>
      <c r="Q243" s="244"/>
      <c r="R243" s="244"/>
      <c r="S243" s="244"/>
      <c r="T243" s="245"/>
      <c r="AT243" s="246" t="s">
        <v>417</v>
      </c>
      <c r="AU243" s="246" t="s">
        <v>87</v>
      </c>
      <c r="AV243" s="14" t="s">
        <v>415</v>
      </c>
      <c r="AW243" s="14" t="s">
        <v>43</v>
      </c>
      <c r="AX243" s="14" t="s">
        <v>23</v>
      </c>
      <c r="AY243" s="246" t="s">
        <v>406</v>
      </c>
    </row>
    <row r="244" spans="2:65" s="1" customFormat="1" ht="22.5" customHeight="1" x14ac:dyDescent="0.3">
      <c r="B244" s="37"/>
      <c r="C244" s="201" t="s">
        <v>28</v>
      </c>
      <c r="D244" s="201" t="s">
        <v>410</v>
      </c>
      <c r="E244" s="202" t="s">
        <v>7313</v>
      </c>
      <c r="F244" s="203" t="s">
        <v>7314</v>
      </c>
      <c r="G244" s="204" t="s">
        <v>1363</v>
      </c>
      <c r="H244" s="205">
        <v>5</v>
      </c>
      <c r="I244" s="206"/>
      <c r="J244" s="207">
        <f>ROUND(I244*H244,2)</f>
        <v>0</v>
      </c>
      <c r="K244" s="203" t="s">
        <v>7100</v>
      </c>
      <c r="L244" s="57"/>
      <c r="M244" s="208" t="s">
        <v>36</v>
      </c>
      <c r="N244" s="209" t="s">
        <v>50</v>
      </c>
      <c r="O244" s="38"/>
      <c r="P244" s="210">
        <f>O244*H244</f>
        <v>0</v>
      </c>
      <c r="Q244" s="210">
        <v>0</v>
      </c>
      <c r="R244" s="210">
        <f>Q244*H244</f>
        <v>0</v>
      </c>
      <c r="S244" s="210">
        <v>0</v>
      </c>
      <c r="T244" s="211">
        <f>S244*H244</f>
        <v>0</v>
      </c>
      <c r="AR244" s="19" t="s">
        <v>415</v>
      </c>
      <c r="AT244" s="19" t="s">
        <v>410</v>
      </c>
      <c r="AU244" s="19" t="s">
        <v>87</v>
      </c>
      <c r="AY244" s="19" t="s">
        <v>406</v>
      </c>
      <c r="BE244" s="212">
        <f>IF(N244="základní",J244,0)</f>
        <v>0</v>
      </c>
      <c r="BF244" s="212">
        <f>IF(N244="snížená",J244,0)</f>
        <v>0</v>
      </c>
      <c r="BG244" s="212">
        <f>IF(N244="zákl. přenesená",J244,0)</f>
        <v>0</v>
      </c>
      <c r="BH244" s="212">
        <f>IF(N244="sníž. přenesená",J244,0)</f>
        <v>0</v>
      </c>
      <c r="BI244" s="212">
        <f>IF(N244="nulová",J244,0)</f>
        <v>0</v>
      </c>
      <c r="BJ244" s="19" t="s">
        <v>23</v>
      </c>
      <c r="BK244" s="212">
        <f>ROUND(I244*H244,2)</f>
        <v>0</v>
      </c>
      <c r="BL244" s="19" t="s">
        <v>415</v>
      </c>
      <c r="BM244" s="19" t="s">
        <v>512</v>
      </c>
    </row>
    <row r="245" spans="2:65" s="1" customFormat="1" ht="22.5" customHeight="1" x14ac:dyDescent="0.3">
      <c r="B245" s="37"/>
      <c r="C245" s="201" t="s">
        <v>408</v>
      </c>
      <c r="D245" s="201" t="s">
        <v>410</v>
      </c>
      <c r="E245" s="202" t="s">
        <v>7315</v>
      </c>
      <c r="F245" s="203" t="s">
        <v>7316</v>
      </c>
      <c r="G245" s="204" t="s">
        <v>1363</v>
      </c>
      <c r="H245" s="205">
        <v>5</v>
      </c>
      <c r="I245" s="206"/>
      <c r="J245" s="207">
        <f>ROUND(I245*H245,2)</f>
        <v>0</v>
      </c>
      <c r="K245" s="203" t="s">
        <v>7100</v>
      </c>
      <c r="L245" s="57"/>
      <c r="M245" s="208" t="s">
        <v>36</v>
      </c>
      <c r="N245" s="209" t="s">
        <v>50</v>
      </c>
      <c r="O245" s="38"/>
      <c r="P245" s="210">
        <f>O245*H245</f>
        <v>0</v>
      </c>
      <c r="Q245" s="210">
        <v>0</v>
      </c>
      <c r="R245" s="210">
        <f>Q245*H245</f>
        <v>0</v>
      </c>
      <c r="S245" s="210">
        <v>0</v>
      </c>
      <c r="T245" s="211">
        <f>S245*H245</f>
        <v>0</v>
      </c>
      <c r="AR245" s="19" t="s">
        <v>415</v>
      </c>
      <c r="AT245" s="19" t="s">
        <v>410</v>
      </c>
      <c r="AU245" s="19" t="s">
        <v>87</v>
      </c>
      <c r="AY245" s="19" t="s">
        <v>406</v>
      </c>
      <c r="BE245" s="212">
        <f>IF(N245="základní",J245,0)</f>
        <v>0</v>
      </c>
      <c r="BF245" s="212">
        <f>IF(N245="snížená",J245,0)</f>
        <v>0</v>
      </c>
      <c r="BG245" s="212">
        <f>IF(N245="zákl. přenesená",J245,0)</f>
        <v>0</v>
      </c>
      <c r="BH245" s="212">
        <f>IF(N245="sníž. přenesená",J245,0)</f>
        <v>0</v>
      </c>
      <c r="BI245" s="212">
        <f>IF(N245="nulová",J245,0)</f>
        <v>0</v>
      </c>
      <c r="BJ245" s="19" t="s">
        <v>23</v>
      </c>
      <c r="BK245" s="212">
        <f>ROUND(I245*H245,2)</f>
        <v>0</v>
      </c>
      <c r="BL245" s="19" t="s">
        <v>415</v>
      </c>
      <c r="BM245" s="19" t="s">
        <v>520</v>
      </c>
    </row>
    <row r="246" spans="2:65" s="1" customFormat="1" ht="22.5" customHeight="1" x14ac:dyDescent="0.3">
      <c r="B246" s="37"/>
      <c r="C246" s="201" t="s">
        <v>476</v>
      </c>
      <c r="D246" s="201" t="s">
        <v>410</v>
      </c>
      <c r="E246" s="202" t="s">
        <v>7317</v>
      </c>
      <c r="F246" s="203" t="s">
        <v>7318</v>
      </c>
      <c r="G246" s="204" t="s">
        <v>1363</v>
      </c>
      <c r="H246" s="205">
        <v>5</v>
      </c>
      <c r="I246" s="206"/>
      <c r="J246" s="207">
        <f>ROUND(I246*H246,2)</f>
        <v>0</v>
      </c>
      <c r="K246" s="203" t="s">
        <v>7100</v>
      </c>
      <c r="L246" s="57"/>
      <c r="M246" s="208" t="s">
        <v>36</v>
      </c>
      <c r="N246" s="209" t="s">
        <v>50</v>
      </c>
      <c r="O246" s="38"/>
      <c r="P246" s="210">
        <f>O246*H246</f>
        <v>0</v>
      </c>
      <c r="Q246" s="210">
        <v>0</v>
      </c>
      <c r="R246" s="210">
        <f>Q246*H246</f>
        <v>0</v>
      </c>
      <c r="S246" s="210">
        <v>0</v>
      </c>
      <c r="T246" s="211">
        <f>S246*H246</f>
        <v>0</v>
      </c>
      <c r="AR246" s="19" t="s">
        <v>415</v>
      </c>
      <c r="AT246" s="19" t="s">
        <v>410</v>
      </c>
      <c r="AU246" s="19" t="s">
        <v>87</v>
      </c>
      <c r="AY246" s="19" t="s">
        <v>406</v>
      </c>
      <c r="BE246" s="212">
        <f>IF(N246="základní",J246,0)</f>
        <v>0</v>
      </c>
      <c r="BF246" s="212">
        <f>IF(N246="snížená",J246,0)</f>
        <v>0</v>
      </c>
      <c r="BG246" s="212">
        <f>IF(N246="zákl. přenesená",J246,0)</f>
        <v>0</v>
      </c>
      <c r="BH246" s="212">
        <f>IF(N246="sníž. přenesená",J246,0)</f>
        <v>0</v>
      </c>
      <c r="BI246" s="212">
        <f>IF(N246="nulová",J246,0)</f>
        <v>0</v>
      </c>
      <c r="BJ246" s="19" t="s">
        <v>23</v>
      </c>
      <c r="BK246" s="212">
        <f>ROUND(I246*H246,2)</f>
        <v>0</v>
      </c>
      <c r="BL246" s="19" t="s">
        <v>415</v>
      </c>
      <c r="BM246" s="19" t="s">
        <v>527</v>
      </c>
    </row>
    <row r="247" spans="2:65" s="1" customFormat="1" ht="22.5" customHeight="1" x14ac:dyDescent="0.3">
      <c r="B247" s="37"/>
      <c r="C247" s="201" t="s">
        <v>314</v>
      </c>
      <c r="D247" s="201" t="s">
        <v>410</v>
      </c>
      <c r="E247" s="202" t="s">
        <v>7319</v>
      </c>
      <c r="F247" s="203" t="s">
        <v>7320</v>
      </c>
      <c r="G247" s="204" t="s">
        <v>1363</v>
      </c>
      <c r="H247" s="205">
        <v>5</v>
      </c>
      <c r="I247" s="206"/>
      <c r="J247" s="207">
        <f>ROUND(I247*H247,2)</f>
        <v>0</v>
      </c>
      <c r="K247" s="203" t="s">
        <v>7100</v>
      </c>
      <c r="L247" s="57"/>
      <c r="M247" s="208" t="s">
        <v>36</v>
      </c>
      <c r="N247" s="209" t="s">
        <v>50</v>
      </c>
      <c r="O247" s="38"/>
      <c r="P247" s="210">
        <f>O247*H247</f>
        <v>0</v>
      </c>
      <c r="Q247" s="210">
        <v>0</v>
      </c>
      <c r="R247" s="210">
        <f>Q247*H247</f>
        <v>0</v>
      </c>
      <c r="S247" s="210">
        <v>0</v>
      </c>
      <c r="T247" s="211">
        <f>S247*H247</f>
        <v>0</v>
      </c>
      <c r="AR247" s="19" t="s">
        <v>415</v>
      </c>
      <c r="AT247" s="19" t="s">
        <v>410</v>
      </c>
      <c r="AU247" s="19" t="s">
        <v>87</v>
      </c>
      <c r="AY247" s="19" t="s">
        <v>406</v>
      </c>
      <c r="BE247" s="212">
        <f>IF(N247="základní",J247,0)</f>
        <v>0</v>
      </c>
      <c r="BF247" s="212">
        <f>IF(N247="snížená",J247,0)</f>
        <v>0</v>
      </c>
      <c r="BG247" s="212">
        <f>IF(N247="zákl. přenesená",J247,0)</f>
        <v>0</v>
      </c>
      <c r="BH247" s="212">
        <f>IF(N247="sníž. přenesená",J247,0)</f>
        <v>0</v>
      </c>
      <c r="BI247" s="212">
        <f>IF(N247="nulová",J247,0)</f>
        <v>0</v>
      </c>
      <c r="BJ247" s="19" t="s">
        <v>23</v>
      </c>
      <c r="BK247" s="212">
        <f>ROUND(I247*H247,2)</f>
        <v>0</v>
      </c>
      <c r="BL247" s="19" t="s">
        <v>415</v>
      </c>
      <c r="BM247" s="19" t="s">
        <v>539</v>
      </c>
    </row>
    <row r="248" spans="2:65" s="1" customFormat="1" ht="22.5" customHeight="1" x14ac:dyDescent="0.3">
      <c r="B248" s="37"/>
      <c r="C248" s="201" t="s">
        <v>484</v>
      </c>
      <c r="D248" s="201" t="s">
        <v>410</v>
      </c>
      <c r="E248" s="202" t="s">
        <v>7321</v>
      </c>
      <c r="F248" s="203" t="s">
        <v>7322</v>
      </c>
      <c r="G248" s="204" t="s">
        <v>413</v>
      </c>
      <c r="H248" s="205">
        <v>2336.2020000000002</v>
      </c>
      <c r="I248" s="206"/>
      <c r="J248" s="207">
        <f>ROUND(I248*H248,2)</f>
        <v>0</v>
      </c>
      <c r="K248" s="203" t="s">
        <v>7100</v>
      </c>
      <c r="L248" s="57"/>
      <c r="M248" s="208" t="s">
        <v>36</v>
      </c>
      <c r="N248" s="209" t="s">
        <v>50</v>
      </c>
      <c r="O248" s="38"/>
      <c r="P248" s="210">
        <f>O248*H248</f>
        <v>0</v>
      </c>
      <c r="Q248" s="210">
        <v>0</v>
      </c>
      <c r="R248" s="210">
        <f>Q248*H248</f>
        <v>0</v>
      </c>
      <c r="S248" s="210">
        <v>0</v>
      </c>
      <c r="T248" s="211">
        <f>S248*H248</f>
        <v>0</v>
      </c>
      <c r="AR248" s="19" t="s">
        <v>415</v>
      </c>
      <c r="AT248" s="19" t="s">
        <v>410</v>
      </c>
      <c r="AU248" s="19" t="s">
        <v>87</v>
      </c>
      <c r="AY248" s="19" t="s">
        <v>406</v>
      </c>
      <c r="BE248" s="212">
        <f>IF(N248="základní",J248,0)</f>
        <v>0</v>
      </c>
      <c r="BF248" s="212">
        <f>IF(N248="snížená",J248,0)</f>
        <v>0</v>
      </c>
      <c r="BG248" s="212">
        <f>IF(N248="zákl. přenesená",J248,0)</f>
        <v>0</v>
      </c>
      <c r="BH248" s="212">
        <f>IF(N248="sníž. přenesená",J248,0)</f>
        <v>0</v>
      </c>
      <c r="BI248" s="212">
        <f>IF(N248="nulová",J248,0)</f>
        <v>0</v>
      </c>
      <c r="BJ248" s="19" t="s">
        <v>23</v>
      </c>
      <c r="BK248" s="212">
        <f>ROUND(I248*H248,2)</f>
        <v>0</v>
      </c>
      <c r="BL248" s="19" t="s">
        <v>415</v>
      </c>
      <c r="BM248" s="19" t="s">
        <v>546</v>
      </c>
    </row>
    <row r="249" spans="2:65" s="12" customFormat="1" x14ac:dyDescent="0.3">
      <c r="B249" s="213"/>
      <c r="C249" s="214"/>
      <c r="D249" s="215" t="s">
        <v>417</v>
      </c>
      <c r="E249" s="216" t="s">
        <v>36</v>
      </c>
      <c r="F249" s="217" t="s">
        <v>7323</v>
      </c>
      <c r="G249" s="214"/>
      <c r="H249" s="218" t="s">
        <v>36</v>
      </c>
      <c r="I249" s="219"/>
      <c r="J249" s="214"/>
      <c r="K249" s="214"/>
      <c r="L249" s="220"/>
      <c r="M249" s="221"/>
      <c r="N249" s="222"/>
      <c r="O249" s="222"/>
      <c r="P249" s="222"/>
      <c r="Q249" s="222"/>
      <c r="R249" s="222"/>
      <c r="S249" s="222"/>
      <c r="T249" s="223"/>
      <c r="AT249" s="224" t="s">
        <v>417</v>
      </c>
      <c r="AU249" s="224" t="s">
        <v>87</v>
      </c>
      <c r="AV249" s="12" t="s">
        <v>23</v>
      </c>
      <c r="AW249" s="12" t="s">
        <v>43</v>
      </c>
      <c r="AX249" s="12" t="s">
        <v>79</v>
      </c>
      <c r="AY249" s="224" t="s">
        <v>406</v>
      </c>
    </row>
    <row r="250" spans="2:65" s="12" customFormat="1" x14ac:dyDescent="0.3">
      <c r="B250" s="213"/>
      <c r="C250" s="214"/>
      <c r="D250" s="215" t="s">
        <v>417</v>
      </c>
      <c r="E250" s="216" t="s">
        <v>36</v>
      </c>
      <c r="F250" s="217" t="s">
        <v>7241</v>
      </c>
      <c r="G250" s="214"/>
      <c r="H250" s="218" t="s">
        <v>36</v>
      </c>
      <c r="I250" s="219"/>
      <c r="J250" s="214"/>
      <c r="K250" s="214"/>
      <c r="L250" s="220"/>
      <c r="M250" s="221"/>
      <c r="N250" s="222"/>
      <c r="O250" s="222"/>
      <c r="P250" s="222"/>
      <c r="Q250" s="222"/>
      <c r="R250" s="222"/>
      <c r="S250" s="222"/>
      <c r="T250" s="223"/>
      <c r="AT250" s="224" t="s">
        <v>417</v>
      </c>
      <c r="AU250" s="224" t="s">
        <v>87</v>
      </c>
      <c r="AV250" s="12" t="s">
        <v>23</v>
      </c>
      <c r="AW250" s="12" t="s">
        <v>43</v>
      </c>
      <c r="AX250" s="12" t="s">
        <v>79</v>
      </c>
      <c r="AY250" s="224" t="s">
        <v>406</v>
      </c>
    </row>
    <row r="251" spans="2:65" s="12" customFormat="1" x14ac:dyDescent="0.3">
      <c r="B251" s="213"/>
      <c r="C251" s="214"/>
      <c r="D251" s="215" t="s">
        <v>417</v>
      </c>
      <c r="E251" s="216" t="s">
        <v>36</v>
      </c>
      <c r="F251" s="217" t="s">
        <v>7242</v>
      </c>
      <c r="G251" s="214"/>
      <c r="H251" s="218" t="s">
        <v>36</v>
      </c>
      <c r="I251" s="219"/>
      <c r="J251" s="214"/>
      <c r="K251" s="214"/>
      <c r="L251" s="220"/>
      <c r="M251" s="221"/>
      <c r="N251" s="222"/>
      <c r="O251" s="222"/>
      <c r="P251" s="222"/>
      <c r="Q251" s="222"/>
      <c r="R251" s="222"/>
      <c r="S251" s="222"/>
      <c r="T251" s="223"/>
      <c r="AT251" s="224" t="s">
        <v>417</v>
      </c>
      <c r="AU251" s="224" t="s">
        <v>87</v>
      </c>
      <c r="AV251" s="12" t="s">
        <v>23</v>
      </c>
      <c r="AW251" s="12" t="s">
        <v>43</v>
      </c>
      <c r="AX251" s="12" t="s">
        <v>79</v>
      </c>
      <c r="AY251" s="224" t="s">
        <v>406</v>
      </c>
    </row>
    <row r="252" spans="2:65" s="12" customFormat="1" x14ac:dyDescent="0.3">
      <c r="B252" s="213"/>
      <c r="C252" s="214"/>
      <c r="D252" s="215" t="s">
        <v>417</v>
      </c>
      <c r="E252" s="216" t="s">
        <v>36</v>
      </c>
      <c r="F252" s="217" t="s">
        <v>7243</v>
      </c>
      <c r="G252" s="214"/>
      <c r="H252" s="218" t="s">
        <v>36</v>
      </c>
      <c r="I252" s="219"/>
      <c r="J252" s="214"/>
      <c r="K252" s="214"/>
      <c r="L252" s="220"/>
      <c r="M252" s="221"/>
      <c r="N252" s="222"/>
      <c r="O252" s="222"/>
      <c r="P252" s="222"/>
      <c r="Q252" s="222"/>
      <c r="R252" s="222"/>
      <c r="S252" s="222"/>
      <c r="T252" s="223"/>
      <c r="AT252" s="224" t="s">
        <v>417</v>
      </c>
      <c r="AU252" s="224" t="s">
        <v>87</v>
      </c>
      <c r="AV252" s="12" t="s">
        <v>23</v>
      </c>
      <c r="AW252" s="12" t="s">
        <v>43</v>
      </c>
      <c r="AX252" s="12" t="s">
        <v>79</v>
      </c>
      <c r="AY252" s="224" t="s">
        <v>406</v>
      </c>
    </row>
    <row r="253" spans="2:65" s="12" customFormat="1" x14ac:dyDescent="0.3">
      <c r="B253" s="213"/>
      <c r="C253" s="214"/>
      <c r="D253" s="215" t="s">
        <v>417</v>
      </c>
      <c r="E253" s="216" t="s">
        <v>36</v>
      </c>
      <c r="F253" s="217" t="s">
        <v>7244</v>
      </c>
      <c r="G253" s="214"/>
      <c r="H253" s="218" t="s">
        <v>36</v>
      </c>
      <c r="I253" s="219"/>
      <c r="J253" s="214"/>
      <c r="K253" s="214"/>
      <c r="L253" s="220"/>
      <c r="M253" s="221"/>
      <c r="N253" s="222"/>
      <c r="O253" s="222"/>
      <c r="P253" s="222"/>
      <c r="Q253" s="222"/>
      <c r="R253" s="222"/>
      <c r="S253" s="222"/>
      <c r="T253" s="223"/>
      <c r="AT253" s="224" t="s">
        <v>417</v>
      </c>
      <c r="AU253" s="224" t="s">
        <v>87</v>
      </c>
      <c r="AV253" s="12" t="s">
        <v>23</v>
      </c>
      <c r="AW253" s="12" t="s">
        <v>43</v>
      </c>
      <c r="AX253" s="12" t="s">
        <v>79</v>
      </c>
      <c r="AY253" s="224" t="s">
        <v>406</v>
      </c>
    </row>
    <row r="254" spans="2:65" s="12" customFormat="1" x14ac:dyDescent="0.3">
      <c r="B254" s="213"/>
      <c r="C254" s="214"/>
      <c r="D254" s="215" t="s">
        <v>417</v>
      </c>
      <c r="E254" s="216" t="s">
        <v>36</v>
      </c>
      <c r="F254" s="217" t="s">
        <v>7324</v>
      </c>
      <c r="G254" s="214"/>
      <c r="H254" s="218" t="s">
        <v>36</v>
      </c>
      <c r="I254" s="219"/>
      <c r="J254" s="214"/>
      <c r="K254" s="214"/>
      <c r="L254" s="220"/>
      <c r="M254" s="221"/>
      <c r="N254" s="222"/>
      <c r="O254" s="222"/>
      <c r="P254" s="222"/>
      <c r="Q254" s="222"/>
      <c r="R254" s="222"/>
      <c r="S254" s="222"/>
      <c r="T254" s="223"/>
      <c r="AT254" s="224" t="s">
        <v>417</v>
      </c>
      <c r="AU254" s="224" t="s">
        <v>87</v>
      </c>
      <c r="AV254" s="12" t="s">
        <v>23</v>
      </c>
      <c r="AW254" s="12" t="s">
        <v>43</v>
      </c>
      <c r="AX254" s="12" t="s">
        <v>79</v>
      </c>
      <c r="AY254" s="224" t="s">
        <v>406</v>
      </c>
    </row>
    <row r="255" spans="2:65" s="12" customFormat="1" x14ac:dyDescent="0.3">
      <c r="B255" s="213"/>
      <c r="C255" s="214"/>
      <c r="D255" s="215" t="s">
        <v>417</v>
      </c>
      <c r="E255" s="216" t="s">
        <v>36</v>
      </c>
      <c r="F255" s="217" t="s">
        <v>7325</v>
      </c>
      <c r="G255" s="214"/>
      <c r="H255" s="218" t="s">
        <v>36</v>
      </c>
      <c r="I255" s="219"/>
      <c r="J255" s="214"/>
      <c r="K255" s="214"/>
      <c r="L255" s="220"/>
      <c r="M255" s="221"/>
      <c r="N255" s="222"/>
      <c r="O255" s="222"/>
      <c r="P255" s="222"/>
      <c r="Q255" s="222"/>
      <c r="R255" s="222"/>
      <c r="S255" s="222"/>
      <c r="T255" s="223"/>
      <c r="AT255" s="224" t="s">
        <v>417</v>
      </c>
      <c r="AU255" s="224" t="s">
        <v>87</v>
      </c>
      <c r="AV255" s="12" t="s">
        <v>23</v>
      </c>
      <c r="AW255" s="12" t="s">
        <v>43</v>
      </c>
      <c r="AX255" s="12" t="s">
        <v>79</v>
      </c>
      <c r="AY255" s="224" t="s">
        <v>406</v>
      </c>
    </row>
    <row r="256" spans="2:65" s="12" customFormat="1" x14ac:dyDescent="0.3">
      <c r="B256" s="213"/>
      <c r="C256" s="214"/>
      <c r="D256" s="215" t="s">
        <v>417</v>
      </c>
      <c r="E256" s="216" t="s">
        <v>36</v>
      </c>
      <c r="F256" s="217" t="s">
        <v>7326</v>
      </c>
      <c r="G256" s="214"/>
      <c r="H256" s="218" t="s">
        <v>36</v>
      </c>
      <c r="I256" s="219"/>
      <c r="J256" s="214"/>
      <c r="K256" s="214"/>
      <c r="L256" s="220"/>
      <c r="M256" s="221"/>
      <c r="N256" s="222"/>
      <c r="O256" s="222"/>
      <c r="P256" s="222"/>
      <c r="Q256" s="222"/>
      <c r="R256" s="222"/>
      <c r="S256" s="222"/>
      <c r="T256" s="223"/>
      <c r="AT256" s="224" t="s">
        <v>417</v>
      </c>
      <c r="AU256" s="224" t="s">
        <v>87</v>
      </c>
      <c r="AV256" s="12" t="s">
        <v>23</v>
      </c>
      <c r="AW256" s="12" t="s">
        <v>43</v>
      </c>
      <c r="AX256" s="12" t="s">
        <v>79</v>
      </c>
      <c r="AY256" s="224" t="s">
        <v>406</v>
      </c>
    </row>
    <row r="257" spans="2:51" s="12" customFormat="1" x14ac:dyDescent="0.3">
      <c r="B257" s="213"/>
      <c r="C257" s="214"/>
      <c r="D257" s="215" t="s">
        <v>417</v>
      </c>
      <c r="E257" s="216" t="s">
        <v>36</v>
      </c>
      <c r="F257" s="217" t="s">
        <v>7327</v>
      </c>
      <c r="G257" s="214"/>
      <c r="H257" s="218" t="s">
        <v>36</v>
      </c>
      <c r="I257" s="219"/>
      <c r="J257" s="214"/>
      <c r="K257" s="214"/>
      <c r="L257" s="220"/>
      <c r="M257" s="221"/>
      <c r="N257" s="222"/>
      <c r="O257" s="222"/>
      <c r="P257" s="222"/>
      <c r="Q257" s="222"/>
      <c r="R257" s="222"/>
      <c r="S257" s="222"/>
      <c r="T257" s="223"/>
      <c r="AT257" s="224" t="s">
        <v>417</v>
      </c>
      <c r="AU257" s="224" t="s">
        <v>87</v>
      </c>
      <c r="AV257" s="12" t="s">
        <v>23</v>
      </c>
      <c r="AW257" s="12" t="s">
        <v>43</v>
      </c>
      <c r="AX257" s="12" t="s">
        <v>79</v>
      </c>
      <c r="AY257" s="224" t="s">
        <v>406</v>
      </c>
    </row>
    <row r="258" spans="2:51" s="12" customFormat="1" x14ac:dyDescent="0.3">
      <c r="B258" s="213"/>
      <c r="C258" s="214"/>
      <c r="D258" s="215" t="s">
        <v>417</v>
      </c>
      <c r="E258" s="216" t="s">
        <v>36</v>
      </c>
      <c r="F258" s="217" t="s">
        <v>7328</v>
      </c>
      <c r="G258" s="214"/>
      <c r="H258" s="218" t="s">
        <v>36</v>
      </c>
      <c r="I258" s="219"/>
      <c r="J258" s="214"/>
      <c r="K258" s="214"/>
      <c r="L258" s="220"/>
      <c r="M258" s="221"/>
      <c r="N258" s="222"/>
      <c r="O258" s="222"/>
      <c r="P258" s="222"/>
      <c r="Q258" s="222"/>
      <c r="R258" s="222"/>
      <c r="S258" s="222"/>
      <c r="T258" s="223"/>
      <c r="AT258" s="224" t="s">
        <v>417</v>
      </c>
      <c r="AU258" s="224" t="s">
        <v>87</v>
      </c>
      <c r="AV258" s="12" t="s">
        <v>23</v>
      </c>
      <c r="AW258" s="12" t="s">
        <v>43</v>
      </c>
      <c r="AX258" s="12" t="s">
        <v>79</v>
      </c>
      <c r="AY258" s="224" t="s">
        <v>406</v>
      </c>
    </row>
    <row r="259" spans="2:51" s="12" customFormat="1" x14ac:dyDescent="0.3">
      <c r="B259" s="213"/>
      <c r="C259" s="214"/>
      <c r="D259" s="215" t="s">
        <v>417</v>
      </c>
      <c r="E259" s="216" t="s">
        <v>36</v>
      </c>
      <c r="F259" s="217" t="s">
        <v>7329</v>
      </c>
      <c r="G259" s="214"/>
      <c r="H259" s="218" t="s">
        <v>36</v>
      </c>
      <c r="I259" s="219"/>
      <c r="J259" s="214"/>
      <c r="K259" s="214"/>
      <c r="L259" s="220"/>
      <c r="M259" s="221"/>
      <c r="N259" s="222"/>
      <c r="O259" s="222"/>
      <c r="P259" s="222"/>
      <c r="Q259" s="222"/>
      <c r="R259" s="222"/>
      <c r="S259" s="222"/>
      <c r="T259" s="223"/>
      <c r="AT259" s="224" t="s">
        <v>417</v>
      </c>
      <c r="AU259" s="224" t="s">
        <v>87</v>
      </c>
      <c r="AV259" s="12" t="s">
        <v>23</v>
      </c>
      <c r="AW259" s="12" t="s">
        <v>43</v>
      </c>
      <c r="AX259" s="12" t="s">
        <v>79</v>
      </c>
      <c r="AY259" s="224" t="s">
        <v>406</v>
      </c>
    </row>
    <row r="260" spans="2:51" s="12" customFormat="1" x14ac:dyDescent="0.3">
      <c r="B260" s="213"/>
      <c r="C260" s="214"/>
      <c r="D260" s="215" t="s">
        <v>417</v>
      </c>
      <c r="E260" s="216" t="s">
        <v>36</v>
      </c>
      <c r="F260" s="217" t="s">
        <v>7330</v>
      </c>
      <c r="G260" s="214"/>
      <c r="H260" s="218" t="s">
        <v>36</v>
      </c>
      <c r="I260" s="219"/>
      <c r="J260" s="214"/>
      <c r="K260" s="214"/>
      <c r="L260" s="220"/>
      <c r="M260" s="221"/>
      <c r="N260" s="222"/>
      <c r="O260" s="222"/>
      <c r="P260" s="222"/>
      <c r="Q260" s="222"/>
      <c r="R260" s="222"/>
      <c r="S260" s="222"/>
      <c r="T260" s="223"/>
      <c r="AT260" s="224" t="s">
        <v>417</v>
      </c>
      <c r="AU260" s="224" t="s">
        <v>87</v>
      </c>
      <c r="AV260" s="12" t="s">
        <v>23</v>
      </c>
      <c r="AW260" s="12" t="s">
        <v>43</v>
      </c>
      <c r="AX260" s="12" t="s">
        <v>79</v>
      </c>
      <c r="AY260" s="224" t="s">
        <v>406</v>
      </c>
    </row>
    <row r="261" spans="2:51" s="12" customFormat="1" x14ac:dyDescent="0.3">
      <c r="B261" s="213"/>
      <c r="C261" s="214"/>
      <c r="D261" s="215" t="s">
        <v>417</v>
      </c>
      <c r="E261" s="216" t="s">
        <v>36</v>
      </c>
      <c r="F261" s="217" t="s">
        <v>7331</v>
      </c>
      <c r="G261" s="214"/>
      <c r="H261" s="218" t="s">
        <v>36</v>
      </c>
      <c r="I261" s="219"/>
      <c r="J261" s="214"/>
      <c r="K261" s="214"/>
      <c r="L261" s="220"/>
      <c r="M261" s="221"/>
      <c r="N261" s="222"/>
      <c r="O261" s="222"/>
      <c r="P261" s="222"/>
      <c r="Q261" s="222"/>
      <c r="R261" s="222"/>
      <c r="S261" s="222"/>
      <c r="T261" s="223"/>
      <c r="AT261" s="224" t="s">
        <v>417</v>
      </c>
      <c r="AU261" s="224" t="s">
        <v>87</v>
      </c>
      <c r="AV261" s="12" t="s">
        <v>23</v>
      </c>
      <c r="AW261" s="12" t="s">
        <v>43</v>
      </c>
      <c r="AX261" s="12" t="s">
        <v>79</v>
      </c>
      <c r="AY261" s="224" t="s">
        <v>406</v>
      </c>
    </row>
    <row r="262" spans="2:51" s="12" customFormat="1" x14ac:dyDescent="0.3">
      <c r="B262" s="213"/>
      <c r="C262" s="214"/>
      <c r="D262" s="215" t="s">
        <v>417</v>
      </c>
      <c r="E262" s="216" t="s">
        <v>36</v>
      </c>
      <c r="F262" s="217" t="s">
        <v>7332</v>
      </c>
      <c r="G262" s="214"/>
      <c r="H262" s="218" t="s">
        <v>36</v>
      </c>
      <c r="I262" s="219"/>
      <c r="J262" s="214"/>
      <c r="K262" s="214"/>
      <c r="L262" s="220"/>
      <c r="M262" s="221"/>
      <c r="N262" s="222"/>
      <c r="O262" s="222"/>
      <c r="P262" s="222"/>
      <c r="Q262" s="222"/>
      <c r="R262" s="222"/>
      <c r="S262" s="222"/>
      <c r="T262" s="223"/>
      <c r="AT262" s="224" t="s">
        <v>417</v>
      </c>
      <c r="AU262" s="224" t="s">
        <v>87</v>
      </c>
      <c r="AV262" s="12" t="s">
        <v>23</v>
      </c>
      <c r="AW262" s="12" t="s">
        <v>43</v>
      </c>
      <c r="AX262" s="12" t="s">
        <v>79</v>
      </c>
      <c r="AY262" s="224" t="s">
        <v>406</v>
      </c>
    </row>
    <row r="263" spans="2:51" s="12" customFormat="1" x14ac:dyDescent="0.3">
      <c r="B263" s="213"/>
      <c r="C263" s="214"/>
      <c r="D263" s="215" t="s">
        <v>417</v>
      </c>
      <c r="E263" s="216" t="s">
        <v>36</v>
      </c>
      <c r="F263" s="217" t="s">
        <v>7333</v>
      </c>
      <c r="G263" s="214"/>
      <c r="H263" s="218" t="s">
        <v>36</v>
      </c>
      <c r="I263" s="219"/>
      <c r="J263" s="214"/>
      <c r="K263" s="214"/>
      <c r="L263" s="220"/>
      <c r="M263" s="221"/>
      <c r="N263" s="222"/>
      <c r="O263" s="222"/>
      <c r="P263" s="222"/>
      <c r="Q263" s="222"/>
      <c r="R263" s="222"/>
      <c r="S263" s="222"/>
      <c r="T263" s="223"/>
      <c r="AT263" s="224" t="s">
        <v>417</v>
      </c>
      <c r="AU263" s="224" t="s">
        <v>87</v>
      </c>
      <c r="AV263" s="12" t="s">
        <v>23</v>
      </c>
      <c r="AW263" s="12" t="s">
        <v>43</v>
      </c>
      <c r="AX263" s="12" t="s">
        <v>79</v>
      </c>
      <c r="AY263" s="224" t="s">
        <v>406</v>
      </c>
    </row>
    <row r="264" spans="2:51" s="12" customFormat="1" x14ac:dyDescent="0.3">
      <c r="B264" s="213"/>
      <c r="C264" s="214"/>
      <c r="D264" s="215" t="s">
        <v>417</v>
      </c>
      <c r="E264" s="216" t="s">
        <v>36</v>
      </c>
      <c r="F264" s="217" t="s">
        <v>7334</v>
      </c>
      <c r="G264" s="214"/>
      <c r="H264" s="218" t="s">
        <v>36</v>
      </c>
      <c r="I264" s="219"/>
      <c r="J264" s="214"/>
      <c r="K264" s="214"/>
      <c r="L264" s="220"/>
      <c r="M264" s="221"/>
      <c r="N264" s="222"/>
      <c r="O264" s="222"/>
      <c r="P264" s="222"/>
      <c r="Q264" s="222"/>
      <c r="R264" s="222"/>
      <c r="S264" s="222"/>
      <c r="T264" s="223"/>
      <c r="AT264" s="224" t="s">
        <v>417</v>
      </c>
      <c r="AU264" s="224" t="s">
        <v>87</v>
      </c>
      <c r="AV264" s="12" t="s">
        <v>23</v>
      </c>
      <c r="AW264" s="12" t="s">
        <v>43</v>
      </c>
      <c r="AX264" s="12" t="s">
        <v>79</v>
      </c>
      <c r="AY264" s="224" t="s">
        <v>406</v>
      </c>
    </row>
    <row r="265" spans="2:51" s="12" customFormat="1" x14ac:dyDescent="0.3">
      <c r="B265" s="213"/>
      <c r="C265" s="214"/>
      <c r="D265" s="215" t="s">
        <v>417</v>
      </c>
      <c r="E265" s="216" t="s">
        <v>36</v>
      </c>
      <c r="F265" s="217" t="s">
        <v>7335</v>
      </c>
      <c r="G265" s="214"/>
      <c r="H265" s="218" t="s">
        <v>36</v>
      </c>
      <c r="I265" s="219"/>
      <c r="J265" s="214"/>
      <c r="K265" s="214"/>
      <c r="L265" s="220"/>
      <c r="M265" s="221"/>
      <c r="N265" s="222"/>
      <c r="O265" s="222"/>
      <c r="P265" s="222"/>
      <c r="Q265" s="222"/>
      <c r="R265" s="222"/>
      <c r="S265" s="222"/>
      <c r="T265" s="223"/>
      <c r="AT265" s="224" t="s">
        <v>417</v>
      </c>
      <c r="AU265" s="224" t="s">
        <v>87</v>
      </c>
      <c r="AV265" s="12" t="s">
        <v>23</v>
      </c>
      <c r="AW265" s="12" t="s">
        <v>43</v>
      </c>
      <c r="AX265" s="12" t="s">
        <v>79</v>
      </c>
      <c r="AY265" s="224" t="s">
        <v>406</v>
      </c>
    </row>
    <row r="266" spans="2:51" s="12" customFormat="1" x14ac:dyDescent="0.3">
      <c r="B266" s="213"/>
      <c r="C266" s="214"/>
      <c r="D266" s="215" t="s">
        <v>417</v>
      </c>
      <c r="E266" s="216" t="s">
        <v>36</v>
      </c>
      <c r="F266" s="217" t="s">
        <v>7336</v>
      </c>
      <c r="G266" s="214"/>
      <c r="H266" s="218" t="s">
        <v>36</v>
      </c>
      <c r="I266" s="219"/>
      <c r="J266" s="214"/>
      <c r="K266" s="214"/>
      <c r="L266" s="220"/>
      <c r="M266" s="221"/>
      <c r="N266" s="222"/>
      <c r="O266" s="222"/>
      <c r="P266" s="222"/>
      <c r="Q266" s="222"/>
      <c r="R266" s="222"/>
      <c r="S266" s="222"/>
      <c r="T266" s="223"/>
      <c r="AT266" s="224" t="s">
        <v>417</v>
      </c>
      <c r="AU266" s="224" t="s">
        <v>87</v>
      </c>
      <c r="AV266" s="12" t="s">
        <v>23</v>
      </c>
      <c r="AW266" s="12" t="s">
        <v>43</v>
      </c>
      <c r="AX266" s="12" t="s">
        <v>79</v>
      </c>
      <c r="AY266" s="224" t="s">
        <v>406</v>
      </c>
    </row>
    <row r="267" spans="2:51" s="12" customFormat="1" x14ac:dyDescent="0.3">
      <c r="B267" s="213"/>
      <c r="C267" s="214"/>
      <c r="D267" s="215" t="s">
        <v>417</v>
      </c>
      <c r="E267" s="216" t="s">
        <v>36</v>
      </c>
      <c r="F267" s="217" t="s">
        <v>7337</v>
      </c>
      <c r="G267" s="214"/>
      <c r="H267" s="218" t="s">
        <v>36</v>
      </c>
      <c r="I267" s="219"/>
      <c r="J267" s="214"/>
      <c r="K267" s="214"/>
      <c r="L267" s="220"/>
      <c r="M267" s="221"/>
      <c r="N267" s="222"/>
      <c r="O267" s="222"/>
      <c r="P267" s="222"/>
      <c r="Q267" s="222"/>
      <c r="R267" s="222"/>
      <c r="S267" s="222"/>
      <c r="T267" s="223"/>
      <c r="AT267" s="224" t="s">
        <v>417</v>
      </c>
      <c r="AU267" s="224" t="s">
        <v>87</v>
      </c>
      <c r="AV267" s="12" t="s">
        <v>23</v>
      </c>
      <c r="AW267" s="12" t="s">
        <v>43</v>
      </c>
      <c r="AX267" s="12" t="s">
        <v>79</v>
      </c>
      <c r="AY267" s="224" t="s">
        <v>406</v>
      </c>
    </row>
    <row r="268" spans="2:51" s="12" customFormat="1" x14ac:dyDescent="0.3">
      <c r="B268" s="213"/>
      <c r="C268" s="214"/>
      <c r="D268" s="215" t="s">
        <v>417</v>
      </c>
      <c r="E268" s="216" t="s">
        <v>36</v>
      </c>
      <c r="F268" s="217" t="s">
        <v>7338</v>
      </c>
      <c r="G268" s="214"/>
      <c r="H268" s="218" t="s">
        <v>36</v>
      </c>
      <c r="I268" s="219"/>
      <c r="J268" s="214"/>
      <c r="K268" s="214"/>
      <c r="L268" s="220"/>
      <c r="M268" s="221"/>
      <c r="N268" s="222"/>
      <c r="O268" s="222"/>
      <c r="P268" s="222"/>
      <c r="Q268" s="222"/>
      <c r="R268" s="222"/>
      <c r="S268" s="222"/>
      <c r="T268" s="223"/>
      <c r="AT268" s="224" t="s">
        <v>417</v>
      </c>
      <c r="AU268" s="224" t="s">
        <v>87</v>
      </c>
      <c r="AV268" s="12" t="s">
        <v>23</v>
      </c>
      <c r="AW268" s="12" t="s">
        <v>43</v>
      </c>
      <c r="AX268" s="12" t="s">
        <v>79</v>
      </c>
      <c r="AY268" s="224" t="s">
        <v>406</v>
      </c>
    </row>
    <row r="269" spans="2:51" s="12" customFormat="1" x14ac:dyDescent="0.3">
      <c r="B269" s="213"/>
      <c r="C269" s="214"/>
      <c r="D269" s="215" t="s">
        <v>417</v>
      </c>
      <c r="E269" s="216" t="s">
        <v>36</v>
      </c>
      <c r="F269" s="217" t="s">
        <v>7339</v>
      </c>
      <c r="G269" s="214"/>
      <c r="H269" s="218" t="s">
        <v>36</v>
      </c>
      <c r="I269" s="219"/>
      <c r="J269" s="214"/>
      <c r="K269" s="214"/>
      <c r="L269" s="220"/>
      <c r="M269" s="221"/>
      <c r="N269" s="222"/>
      <c r="O269" s="222"/>
      <c r="P269" s="222"/>
      <c r="Q269" s="222"/>
      <c r="R269" s="222"/>
      <c r="S269" s="222"/>
      <c r="T269" s="223"/>
      <c r="AT269" s="224" t="s">
        <v>417</v>
      </c>
      <c r="AU269" s="224" t="s">
        <v>87</v>
      </c>
      <c r="AV269" s="12" t="s">
        <v>23</v>
      </c>
      <c r="AW269" s="12" t="s">
        <v>43</v>
      </c>
      <c r="AX269" s="12" t="s">
        <v>79</v>
      </c>
      <c r="AY269" s="224" t="s">
        <v>406</v>
      </c>
    </row>
    <row r="270" spans="2:51" s="12" customFormat="1" x14ac:dyDescent="0.3">
      <c r="B270" s="213"/>
      <c r="C270" s="214"/>
      <c r="D270" s="215" t="s">
        <v>417</v>
      </c>
      <c r="E270" s="216" t="s">
        <v>36</v>
      </c>
      <c r="F270" s="217" t="s">
        <v>7340</v>
      </c>
      <c r="G270" s="214"/>
      <c r="H270" s="218" t="s">
        <v>36</v>
      </c>
      <c r="I270" s="219"/>
      <c r="J270" s="214"/>
      <c r="K270" s="214"/>
      <c r="L270" s="220"/>
      <c r="M270" s="221"/>
      <c r="N270" s="222"/>
      <c r="O270" s="222"/>
      <c r="P270" s="222"/>
      <c r="Q270" s="222"/>
      <c r="R270" s="222"/>
      <c r="S270" s="222"/>
      <c r="T270" s="223"/>
      <c r="AT270" s="224" t="s">
        <v>417</v>
      </c>
      <c r="AU270" s="224" t="s">
        <v>87</v>
      </c>
      <c r="AV270" s="12" t="s">
        <v>23</v>
      </c>
      <c r="AW270" s="12" t="s">
        <v>43</v>
      </c>
      <c r="AX270" s="12" t="s">
        <v>79</v>
      </c>
      <c r="AY270" s="224" t="s">
        <v>406</v>
      </c>
    </row>
    <row r="271" spans="2:51" s="12" customFormat="1" x14ac:dyDescent="0.3">
      <c r="B271" s="213"/>
      <c r="C271" s="214"/>
      <c r="D271" s="215" t="s">
        <v>417</v>
      </c>
      <c r="E271" s="216" t="s">
        <v>36</v>
      </c>
      <c r="F271" s="217" t="s">
        <v>7341</v>
      </c>
      <c r="G271" s="214"/>
      <c r="H271" s="218" t="s">
        <v>36</v>
      </c>
      <c r="I271" s="219"/>
      <c r="J271" s="214"/>
      <c r="K271" s="214"/>
      <c r="L271" s="220"/>
      <c r="M271" s="221"/>
      <c r="N271" s="222"/>
      <c r="O271" s="222"/>
      <c r="P271" s="222"/>
      <c r="Q271" s="222"/>
      <c r="R271" s="222"/>
      <c r="S271" s="222"/>
      <c r="T271" s="223"/>
      <c r="AT271" s="224" t="s">
        <v>417</v>
      </c>
      <c r="AU271" s="224" t="s">
        <v>87</v>
      </c>
      <c r="AV271" s="12" t="s">
        <v>23</v>
      </c>
      <c r="AW271" s="12" t="s">
        <v>43</v>
      </c>
      <c r="AX271" s="12" t="s">
        <v>79</v>
      </c>
      <c r="AY271" s="224" t="s">
        <v>406</v>
      </c>
    </row>
    <row r="272" spans="2:51" s="12" customFormat="1" x14ac:dyDescent="0.3">
      <c r="B272" s="213"/>
      <c r="C272" s="214"/>
      <c r="D272" s="215" t="s">
        <v>417</v>
      </c>
      <c r="E272" s="216" t="s">
        <v>36</v>
      </c>
      <c r="F272" s="217" t="s">
        <v>7342</v>
      </c>
      <c r="G272" s="214"/>
      <c r="H272" s="218" t="s">
        <v>36</v>
      </c>
      <c r="I272" s="219"/>
      <c r="J272" s="214"/>
      <c r="K272" s="214"/>
      <c r="L272" s="220"/>
      <c r="M272" s="221"/>
      <c r="N272" s="222"/>
      <c r="O272" s="222"/>
      <c r="P272" s="222"/>
      <c r="Q272" s="222"/>
      <c r="R272" s="222"/>
      <c r="S272" s="222"/>
      <c r="T272" s="223"/>
      <c r="AT272" s="224" t="s">
        <v>417</v>
      </c>
      <c r="AU272" s="224" t="s">
        <v>87</v>
      </c>
      <c r="AV272" s="12" t="s">
        <v>23</v>
      </c>
      <c r="AW272" s="12" t="s">
        <v>43</v>
      </c>
      <c r="AX272" s="12" t="s">
        <v>79</v>
      </c>
      <c r="AY272" s="224" t="s">
        <v>406</v>
      </c>
    </row>
    <row r="273" spans="2:65" s="12" customFormat="1" x14ac:dyDescent="0.3">
      <c r="B273" s="213"/>
      <c r="C273" s="214"/>
      <c r="D273" s="215" t="s">
        <v>417</v>
      </c>
      <c r="E273" s="216" t="s">
        <v>36</v>
      </c>
      <c r="F273" s="217" t="s">
        <v>7343</v>
      </c>
      <c r="G273" s="214"/>
      <c r="H273" s="218" t="s">
        <v>36</v>
      </c>
      <c r="I273" s="219"/>
      <c r="J273" s="214"/>
      <c r="K273" s="214"/>
      <c r="L273" s="220"/>
      <c r="M273" s="221"/>
      <c r="N273" s="222"/>
      <c r="O273" s="222"/>
      <c r="P273" s="222"/>
      <c r="Q273" s="222"/>
      <c r="R273" s="222"/>
      <c r="S273" s="222"/>
      <c r="T273" s="223"/>
      <c r="AT273" s="224" t="s">
        <v>417</v>
      </c>
      <c r="AU273" s="224" t="s">
        <v>87</v>
      </c>
      <c r="AV273" s="12" t="s">
        <v>23</v>
      </c>
      <c r="AW273" s="12" t="s">
        <v>43</v>
      </c>
      <c r="AX273" s="12" t="s">
        <v>79</v>
      </c>
      <c r="AY273" s="224" t="s">
        <v>406</v>
      </c>
    </row>
    <row r="274" spans="2:65" s="12" customFormat="1" x14ac:dyDescent="0.3">
      <c r="B274" s="213"/>
      <c r="C274" s="214"/>
      <c r="D274" s="215" t="s">
        <v>417</v>
      </c>
      <c r="E274" s="216" t="s">
        <v>36</v>
      </c>
      <c r="F274" s="217" t="s">
        <v>7344</v>
      </c>
      <c r="G274" s="214"/>
      <c r="H274" s="218" t="s">
        <v>36</v>
      </c>
      <c r="I274" s="219"/>
      <c r="J274" s="214"/>
      <c r="K274" s="214"/>
      <c r="L274" s="220"/>
      <c r="M274" s="221"/>
      <c r="N274" s="222"/>
      <c r="O274" s="222"/>
      <c r="P274" s="222"/>
      <c r="Q274" s="222"/>
      <c r="R274" s="222"/>
      <c r="S274" s="222"/>
      <c r="T274" s="223"/>
      <c r="AT274" s="224" t="s">
        <v>417</v>
      </c>
      <c r="AU274" s="224" t="s">
        <v>87</v>
      </c>
      <c r="AV274" s="12" t="s">
        <v>23</v>
      </c>
      <c r="AW274" s="12" t="s">
        <v>43</v>
      </c>
      <c r="AX274" s="12" t="s">
        <v>79</v>
      </c>
      <c r="AY274" s="224" t="s">
        <v>406</v>
      </c>
    </row>
    <row r="275" spans="2:65" s="12" customFormat="1" x14ac:dyDescent="0.3">
      <c r="B275" s="213"/>
      <c r="C275" s="214"/>
      <c r="D275" s="215" t="s">
        <v>417</v>
      </c>
      <c r="E275" s="216" t="s">
        <v>36</v>
      </c>
      <c r="F275" s="217" t="s">
        <v>7345</v>
      </c>
      <c r="G275" s="214"/>
      <c r="H275" s="218" t="s">
        <v>36</v>
      </c>
      <c r="I275" s="219"/>
      <c r="J275" s="214"/>
      <c r="K275" s="214"/>
      <c r="L275" s="220"/>
      <c r="M275" s="221"/>
      <c r="N275" s="222"/>
      <c r="O275" s="222"/>
      <c r="P275" s="222"/>
      <c r="Q275" s="222"/>
      <c r="R275" s="222"/>
      <c r="S275" s="222"/>
      <c r="T275" s="223"/>
      <c r="AT275" s="224" t="s">
        <v>417</v>
      </c>
      <c r="AU275" s="224" t="s">
        <v>87</v>
      </c>
      <c r="AV275" s="12" t="s">
        <v>23</v>
      </c>
      <c r="AW275" s="12" t="s">
        <v>43</v>
      </c>
      <c r="AX275" s="12" t="s">
        <v>79</v>
      </c>
      <c r="AY275" s="224" t="s">
        <v>406</v>
      </c>
    </row>
    <row r="276" spans="2:65" s="12" customFormat="1" x14ac:dyDescent="0.3">
      <c r="B276" s="213"/>
      <c r="C276" s="214"/>
      <c r="D276" s="215" t="s">
        <v>417</v>
      </c>
      <c r="E276" s="216" t="s">
        <v>36</v>
      </c>
      <c r="F276" s="217" t="s">
        <v>7346</v>
      </c>
      <c r="G276" s="214"/>
      <c r="H276" s="218" t="s">
        <v>36</v>
      </c>
      <c r="I276" s="219"/>
      <c r="J276" s="214"/>
      <c r="K276" s="214"/>
      <c r="L276" s="220"/>
      <c r="M276" s="221"/>
      <c r="N276" s="222"/>
      <c r="O276" s="222"/>
      <c r="P276" s="222"/>
      <c r="Q276" s="222"/>
      <c r="R276" s="222"/>
      <c r="S276" s="222"/>
      <c r="T276" s="223"/>
      <c r="AT276" s="224" t="s">
        <v>417</v>
      </c>
      <c r="AU276" s="224" t="s">
        <v>87</v>
      </c>
      <c r="AV276" s="12" t="s">
        <v>23</v>
      </c>
      <c r="AW276" s="12" t="s">
        <v>43</v>
      </c>
      <c r="AX276" s="12" t="s">
        <v>79</v>
      </c>
      <c r="AY276" s="224" t="s">
        <v>406</v>
      </c>
    </row>
    <row r="277" spans="2:65" s="12" customFormat="1" x14ac:dyDescent="0.3">
      <c r="B277" s="213"/>
      <c r="C277" s="214"/>
      <c r="D277" s="215" t="s">
        <v>417</v>
      </c>
      <c r="E277" s="216" t="s">
        <v>36</v>
      </c>
      <c r="F277" s="217" t="s">
        <v>7347</v>
      </c>
      <c r="G277" s="214"/>
      <c r="H277" s="218" t="s">
        <v>36</v>
      </c>
      <c r="I277" s="219"/>
      <c r="J277" s="214"/>
      <c r="K277" s="214"/>
      <c r="L277" s="220"/>
      <c r="M277" s="221"/>
      <c r="N277" s="222"/>
      <c r="O277" s="222"/>
      <c r="P277" s="222"/>
      <c r="Q277" s="222"/>
      <c r="R277" s="222"/>
      <c r="S277" s="222"/>
      <c r="T277" s="223"/>
      <c r="AT277" s="224" t="s">
        <v>417</v>
      </c>
      <c r="AU277" s="224" t="s">
        <v>87</v>
      </c>
      <c r="AV277" s="12" t="s">
        <v>23</v>
      </c>
      <c r="AW277" s="12" t="s">
        <v>43</v>
      </c>
      <c r="AX277" s="12" t="s">
        <v>79</v>
      </c>
      <c r="AY277" s="224" t="s">
        <v>406</v>
      </c>
    </row>
    <row r="278" spans="2:65" s="12" customFormat="1" x14ac:dyDescent="0.3">
      <c r="B278" s="213"/>
      <c r="C278" s="214"/>
      <c r="D278" s="215" t="s">
        <v>417</v>
      </c>
      <c r="E278" s="216" t="s">
        <v>36</v>
      </c>
      <c r="F278" s="217" t="s">
        <v>7271</v>
      </c>
      <c r="G278" s="214"/>
      <c r="H278" s="218" t="s">
        <v>36</v>
      </c>
      <c r="I278" s="219"/>
      <c r="J278" s="214"/>
      <c r="K278" s="214"/>
      <c r="L278" s="220"/>
      <c r="M278" s="221"/>
      <c r="N278" s="222"/>
      <c r="O278" s="222"/>
      <c r="P278" s="222"/>
      <c r="Q278" s="222"/>
      <c r="R278" s="222"/>
      <c r="S278" s="222"/>
      <c r="T278" s="223"/>
      <c r="AT278" s="224" t="s">
        <v>417</v>
      </c>
      <c r="AU278" s="224" t="s">
        <v>87</v>
      </c>
      <c r="AV278" s="12" t="s">
        <v>23</v>
      </c>
      <c r="AW278" s="12" t="s">
        <v>43</v>
      </c>
      <c r="AX278" s="12" t="s">
        <v>79</v>
      </c>
      <c r="AY278" s="224" t="s">
        <v>406</v>
      </c>
    </row>
    <row r="279" spans="2:65" s="12" customFormat="1" x14ac:dyDescent="0.3">
      <c r="B279" s="213"/>
      <c r="C279" s="214"/>
      <c r="D279" s="215" t="s">
        <v>417</v>
      </c>
      <c r="E279" s="216" t="s">
        <v>36</v>
      </c>
      <c r="F279" s="217" t="s">
        <v>7348</v>
      </c>
      <c r="G279" s="214"/>
      <c r="H279" s="218" t="s">
        <v>36</v>
      </c>
      <c r="I279" s="219"/>
      <c r="J279" s="214"/>
      <c r="K279" s="214"/>
      <c r="L279" s="220"/>
      <c r="M279" s="221"/>
      <c r="N279" s="222"/>
      <c r="O279" s="222"/>
      <c r="P279" s="222"/>
      <c r="Q279" s="222"/>
      <c r="R279" s="222"/>
      <c r="S279" s="222"/>
      <c r="T279" s="223"/>
      <c r="AT279" s="224" t="s">
        <v>417</v>
      </c>
      <c r="AU279" s="224" t="s">
        <v>87</v>
      </c>
      <c r="AV279" s="12" t="s">
        <v>23</v>
      </c>
      <c r="AW279" s="12" t="s">
        <v>43</v>
      </c>
      <c r="AX279" s="12" t="s">
        <v>79</v>
      </c>
      <c r="AY279" s="224" t="s">
        <v>406</v>
      </c>
    </row>
    <row r="280" spans="2:65" s="12" customFormat="1" x14ac:dyDescent="0.3">
      <c r="B280" s="213"/>
      <c r="C280" s="214"/>
      <c r="D280" s="215" t="s">
        <v>417</v>
      </c>
      <c r="E280" s="216" t="s">
        <v>36</v>
      </c>
      <c r="F280" s="217" t="s">
        <v>7349</v>
      </c>
      <c r="G280" s="214"/>
      <c r="H280" s="218" t="s">
        <v>36</v>
      </c>
      <c r="I280" s="219"/>
      <c r="J280" s="214"/>
      <c r="K280" s="214"/>
      <c r="L280" s="220"/>
      <c r="M280" s="221"/>
      <c r="N280" s="222"/>
      <c r="O280" s="222"/>
      <c r="P280" s="222"/>
      <c r="Q280" s="222"/>
      <c r="R280" s="222"/>
      <c r="S280" s="222"/>
      <c r="T280" s="223"/>
      <c r="AT280" s="224" t="s">
        <v>417</v>
      </c>
      <c r="AU280" s="224" t="s">
        <v>87</v>
      </c>
      <c r="AV280" s="12" t="s">
        <v>23</v>
      </c>
      <c r="AW280" s="12" t="s">
        <v>43</v>
      </c>
      <c r="AX280" s="12" t="s">
        <v>79</v>
      </c>
      <c r="AY280" s="224" t="s">
        <v>406</v>
      </c>
    </row>
    <row r="281" spans="2:65" s="12" customFormat="1" x14ac:dyDescent="0.3">
      <c r="B281" s="213"/>
      <c r="C281" s="214"/>
      <c r="D281" s="215" t="s">
        <v>417</v>
      </c>
      <c r="E281" s="216" t="s">
        <v>36</v>
      </c>
      <c r="F281" s="217" t="s">
        <v>7350</v>
      </c>
      <c r="G281" s="214"/>
      <c r="H281" s="218" t="s">
        <v>36</v>
      </c>
      <c r="I281" s="219"/>
      <c r="J281" s="214"/>
      <c r="K281" s="214"/>
      <c r="L281" s="220"/>
      <c r="M281" s="221"/>
      <c r="N281" s="222"/>
      <c r="O281" s="222"/>
      <c r="P281" s="222"/>
      <c r="Q281" s="222"/>
      <c r="R281" s="222"/>
      <c r="S281" s="222"/>
      <c r="T281" s="223"/>
      <c r="AT281" s="224" t="s">
        <v>417</v>
      </c>
      <c r="AU281" s="224" t="s">
        <v>87</v>
      </c>
      <c r="AV281" s="12" t="s">
        <v>23</v>
      </c>
      <c r="AW281" s="12" t="s">
        <v>43</v>
      </c>
      <c r="AX281" s="12" t="s">
        <v>79</v>
      </c>
      <c r="AY281" s="224" t="s">
        <v>406</v>
      </c>
    </row>
    <row r="282" spans="2:65" s="12" customFormat="1" x14ac:dyDescent="0.3">
      <c r="B282" s="213"/>
      <c r="C282" s="214"/>
      <c r="D282" s="215" t="s">
        <v>417</v>
      </c>
      <c r="E282" s="216" t="s">
        <v>36</v>
      </c>
      <c r="F282" s="217" t="s">
        <v>7351</v>
      </c>
      <c r="G282" s="214"/>
      <c r="H282" s="218" t="s">
        <v>36</v>
      </c>
      <c r="I282" s="219"/>
      <c r="J282" s="214"/>
      <c r="K282" s="214"/>
      <c r="L282" s="220"/>
      <c r="M282" s="221"/>
      <c r="N282" s="222"/>
      <c r="O282" s="222"/>
      <c r="P282" s="222"/>
      <c r="Q282" s="222"/>
      <c r="R282" s="222"/>
      <c r="S282" s="222"/>
      <c r="T282" s="223"/>
      <c r="AT282" s="224" t="s">
        <v>417</v>
      </c>
      <c r="AU282" s="224" t="s">
        <v>87</v>
      </c>
      <c r="AV282" s="12" t="s">
        <v>23</v>
      </c>
      <c r="AW282" s="12" t="s">
        <v>43</v>
      </c>
      <c r="AX282" s="12" t="s">
        <v>79</v>
      </c>
      <c r="AY282" s="224" t="s">
        <v>406</v>
      </c>
    </row>
    <row r="283" spans="2:65" s="12" customFormat="1" x14ac:dyDescent="0.3">
      <c r="B283" s="213"/>
      <c r="C283" s="214"/>
      <c r="D283" s="215" t="s">
        <v>417</v>
      </c>
      <c r="E283" s="216" t="s">
        <v>36</v>
      </c>
      <c r="F283" s="217" t="s">
        <v>7276</v>
      </c>
      <c r="G283" s="214"/>
      <c r="H283" s="218" t="s">
        <v>36</v>
      </c>
      <c r="I283" s="219"/>
      <c r="J283" s="214"/>
      <c r="K283" s="214"/>
      <c r="L283" s="220"/>
      <c r="M283" s="221"/>
      <c r="N283" s="222"/>
      <c r="O283" s="222"/>
      <c r="P283" s="222"/>
      <c r="Q283" s="222"/>
      <c r="R283" s="222"/>
      <c r="S283" s="222"/>
      <c r="T283" s="223"/>
      <c r="AT283" s="224" t="s">
        <v>417</v>
      </c>
      <c r="AU283" s="224" t="s">
        <v>87</v>
      </c>
      <c r="AV283" s="12" t="s">
        <v>23</v>
      </c>
      <c r="AW283" s="12" t="s">
        <v>43</v>
      </c>
      <c r="AX283" s="12" t="s">
        <v>79</v>
      </c>
      <c r="AY283" s="224" t="s">
        <v>406</v>
      </c>
    </row>
    <row r="284" spans="2:65" s="13" customFormat="1" x14ac:dyDescent="0.3">
      <c r="B284" s="225"/>
      <c r="C284" s="226"/>
      <c r="D284" s="215" t="s">
        <v>417</v>
      </c>
      <c r="E284" s="227" t="s">
        <v>36</v>
      </c>
      <c r="F284" s="228" t="s">
        <v>7352</v>
      </c>
      <c r="G284" s="226"/>
      <c r="H284" s="229">
        <v>2336.2020000000002</v>
      </c>
      <c r="I284" s="230"/>
      <c r="J284" s="226"/>
      <c r="K284" s="226"/>
      <c r="L284" s="231"/>
      <c r="M284" s="232"/>
      <c r="N284" s="233"/>
      <c r="O284" s="233"/>
      <c r="P284" s="233"/>
      <c r="Q284" s="233"/>
      <c r="R284" s="233"/>
      <c r="S284" s="233"/>
      <c r="T284" s="234"/>
      <c r="AT284" s="235" t="s">
        <v>417</v>
      </c>
      <c r="AU284" s="235" t="s">
        <v>87</v>
      </c>
      <c r="AV284" s="13" t="s">
        <v>87</v>
      </c>
      <c r="AW284" s="13" t="s">
        <v>43</v>
      </c>
      <c r="AX284" s="13" t="s">
        <v>79</v>
      </c>
      <c r="AY284" s="235" t="s">
        <v>406</v>
      </c>
    </row>
    <row r="285" spans="2:65" s="14" customFormat="1" x14ac:dyDescent="0.3">
      <c r="B285" s="236"/>
      <c r="C285" s="237"/>
      <c r="D285" s="247" t="s">
        <v>417</v>
      </c>
      <c r="E285" s="248" t="s">
        <v>36</v>
      </c>
      <c r="F285" s="249" t="s">
        <v>421</v>
      </c>
      <c r="G285" s="237"/>
      <c r="H285" s="250">
        <v>2336.2020000000002</v>
      </c>
      <c r="I285" s="241"/>
      <c r="J285" s="237"/>
      <c r="K285" s="237"/>
      <c r="L285" s="242"/>
      <c r="M285" s="243"/>
      <c r="N285" s="244"/>
      <c r="O285" s="244"/>
      <c r="P285" s="244"/>
      <c r="Q285" s="244"/>
      <c r="R285" s="244"/>
      <c r="S285" s="244"/>
      <c r="T285" s="245"/>
      <c r="AT285" s="246" t="s">
        <v>417</v>
      </c>
      <c r="AU285" s="246" t="s">
        <v>87</v>
      </c>
      <c r="AV285" s="14" t="s">
        <v>415</v>
      </c>
      <c r="AW285" s="14" t="s">
        <v>43</v>
      </c>
      <c r="AX285" s="14" t="s">
        <v>23</v>
      </c>
      <c r="AY285" s="246" t="s">
        <v>406</v>
      </c>
    </row>
    <row r="286" spans="2:65" s="1" customFormat="1" ht="22.5" customHeight="1" x14ac:dyDescent="0.3">
      <c r="B286" s="37"/>
      <c r="C286" s="201" t="s">
        <v>8</v>
      </c>
      <c r="D286" s="201" t="s">
        <v>410</v>
      </c>
      <c r="E286" s="202" t="s">
        <v>7353</v>
      </c>
      <c r="F286" s="203" t="s">
        <v>7354</v>
      </c>
      <c r="G286" s="204" t="s">
        <v>413</v>
      </c>
      <c r="H286" s="205">
        <v>526.15800000000002</v>
      </c>
      <c r="I286" s="206"/>
      <c r="J286" s="207">
        <f>ROUND(I286*H286,2)</f>
        <v>0</v>
      </c>
      <c r="K286" s="203" t="s">
        <v>7100</v>
      </c>
      <c r="L286" s="57"/>
      <c r="M286" s="208" t="s">
        <v>36</v>
      </c>
      <c r="N286" s="209" t="s">
        <v>50</v>
      </c>
      <c r="O286" s="38"/>
      <c r="P286" s="210">
        <f>O286*H286</f>
        <v>0</v>
      </c>
      <c r="Q286" s="210">
        <v>0</v>
      </c>
      <c r="R286" s="210">
        <f>Q286*H286</f>
        <v>0</v>
      </c>
      <c r="S286" s="210">
        <v>0</v>
      </c>
      <c r="T286" s="211">
        <f>S286*H286</f>
        <v>0</v>
      </c>
      <c r="AR286" s="19" t="s">
        <v>415</v>
      </c>
      <c r="AT286" s="19" t="s">
        <v>410</v>
      </c>
      <c r="AU286" s="19" t="s">
        <v>87</v>
      </c>
      <c r="AY286" s="19" t="s">
        <v>406</v>
      </c>
      <c r="BE286" s="212">
        <f>IF(N286="základní",J286,0)</f>
        <v>0</v>
      </c>
      <c r="BF286" s="212">
        <f>IF(N286="snížená",J286,0)</f>
        <v>0</v>
      </c>
      <c r="BG286" s="212">
        <f>IF(N286="zákl. přenesená",J286,0)</f>
        <v>0</v>
      </c>
      <c r="BH286" s="212">
        <f>IF(N286="sníž. přenesená",J286,0)</f>
        <v>0</v>
      </c>
      <c r="BI286" s="212">
        <f>IF(N286="nulová",J286,0)</f>
        <v>0</v>
      </c>
      <c r="BJ286" s="19" t="s">
        <v>23</v>
      </c>
      <c r="BK286" s="212">
        <f>ROUND(I286*H286,2)</f>
        <v>0</v>
      </c>
      <c r="BL286" s="19" t="s">
        <v>415</v>
      </c>
      <c r="BM286" s="19" t="s">
        <v>299</v>
      </c>
    </row>
    <row r="287" spans="2:65" s="12" customFormat="1" x14ac:dyDescent="0.3">
      <c r="B287" s="213"/>
      <c r="C287" s="214"/>
      <c r="D287" s="215" t="s">
        <v>417</v>
      </c>
      <c r="E287" s="216" t="s">
        <v>36</v>
      </c>
      <c r="F287" s="217" t="s">
        <v>7355</v>
      </c>
      <c r="G287" s="214"/>
      <c r="H287" s="218" t="s">
        <v>36</v>
      </c>
      <c r="I287" s="219"/>
      <c r="J287" s="214"/>
      <c r="K287" s="214"/>
      <c r="L287" s="220"/>
      <c r="M287" s="221"/>
      <c r="N287" s="222"/>
      <c r="O287" s="222"/>
      <c r="P287" s="222"/>
      <c r="Q287" s="222"/>
      <c r="R287" s="222"/>
      <c r="S287" s="222"/>
      <c r="T287" s="223"/>
      <c r="AT287" s="224" t="s">
        <v>417</v>
      </c>
      <c r="AU287" s="224" t="s">
        <v>87</v>
      </c>
      <c r="AV287" s="12" t="s">
        <v>23</v>
      </c>
      <c r="AW287" s="12" t="s">
        <v>43</v>
      </c>
      <c r="AX287" s="12" t="s">
        <v>79</v>
      </c>
      <c r="AY287" s="224" t="s">
        <v>406</v>
      </c>
    </row>
    <row r="288" spans="2:65" s="12" customFormat="1" x14ac:dyDescent="0.3">
      <c r="B288" s="213"/>
      <c r="C288" s="214"/>
      <c r="D288" s="215" t="s">
        <v>417</v>
      </c>
      <c r="E288" s="216" t="s">
        <v>36</v>
      </c>
      <c r="F288" s="217" t="s">
        <v>7237</v>
      </c>
      <c r="G288" s="214"/>
      <c r="H288" s="218" t="s">
        <v>36</v>
      </c>
      <c r="I288" s="219"/>
      <c r="J288" s="214"/>
      <c r="K288" s="214"/>
      <c r="L288" s="220"/>
      <c r="M288" s="221"/>
      <c r="N288" s="222"/>
      <c r="O288" s="222"/>
      <c r="P288" s="222"/>
      <c r="Q288" s="222"/>
      <c r="R288" s="222"/>
      <c r="S288" s="222"/>
      <c r="T288" s="223"/>
      <c r="AT288" s="224" t="s">
        <v>417</v>
      </c>
      <c r="AU288" s="224" t="s">
        <v>87</v>
      </c>
      <c r="AV288" s="12" t="s">
        <v>23</v>
      </c>
      <c r="AW288" s="12" t="s">
        <v>43</v>
      </c>
      <c r="AX288" s="12" t="s">
        <v>79</v>
      </c>
      <c r="AY288" s="224" t="s">
        <v>406</v>
      </c>
    </row>
    <row r="289" spans="2:65" s="12" customFormat="1" x14ac:dyDescent="0.3">
      <c r="B289" s="213"/>
      <c r="C289" s="214"/>
      <c r="D289" s="215" t="s">
        <v>417</v>
      </c>
      <c r="E289" s="216" t="s">
        <v>36</v>
      </c>
      <c r="F289" s="217" t="s">
        <v>7356</v>
      </c>
      <c r="G289" s="214"/>
      <c r="H289" s="218" t="s">
        <v>36</v>
      </c>
      <c r="I289" s="219"/>
      <c r="J289" s="214"/>
      <c r="K289" s="214"/>
      <c r="L289" s="220"/>
      <c r="M289" s="221"/>
      <c r="N289" s="222"/>
      <c r="O289" s="222"/>
      <c r="P289" s="222"/>
      <c r="Q289" s="222"/>
      <c r="R289" s="222"/>
      <c r="S289" s="222"/>
      <c r="T289" s="223"/>
      <c r="AT289" s="224" t="s">
        <v>417</v>
      </c>
      <c r="AU289" s="224" t="s">
        <v>87</v>
      </c>
      <c r="AV289" s="12" t="s">
        <v>23</v>
      </c>
      <c r="AW289" s="12" t="s">
        <v>43</v>
      </c>
      <c r="AX289" s="12" t="s">
        <v>79</v>
      </c>
      <c r="AY289" s="224" t="s">
        <v>406</v>
      </c>
    </row>
    <row r="290" spans="2:65" s="12" customFormat="1" x14ac:dyDescent="0.3">
      <c r="B290" s="213"/>
      <c r="C290" s="214"/>
      <c r="D290" s="215" t="s">
        <v>417</v>
      </c>
      <c r="E290" s="216" t="s">
        <v>36</v>
      </c>
      <c r="F290" s="217" t="s">
        <v>7239</v>
      </c>
      <c r="G290" s="214"/>
      <c r="H290" s="218" t="s">
        <v>36</v>
      </c>
      <c r="I290" s="219"/>
      <c r="J290" s="214"/>
      <c r="K290" s="214"/>
      <c r="L290" s="220"/>
      <c r="M290" s="221"/>
      <c r="N290" s="222"/>
      <c r="O290" s="222"/>
      <c r="P290" s="222"/>
      <c r="Q290" s="222"/>
      <c r="R290" s="222"/>
      <c r="S290" s="222"/>
      <c r="T290" s="223"/>
      <c r="AT290" s="224" t="s">
        <v>417</v>
      </c>
      <c r="AU290" s="224" t="s">
        <v>87</v>
      </c>
      <c r="AV290" s="12" t="s">
        <v>23</v>
      </c>
      <c r="AW290" s="12" t="s">
        <v>43</v>
      </c>
      <c r="AX290" s="12" t="s">
        <v>79</v>
      </c>
      <c r="AY290" s="224" t="s">
        <v>406</v>
      </c>
    </row>
    <row r="291" spans="2:65" s="12" customFormat="1" x14ac:dyDescent="0.3">
      <c r="B291" s="213"/>
      <c r="C291" s="214"/>
      <c r="D291" s="215" t="s">
        <v>417</v>
      </c>
      <c r="E291" s="216" t="s">
        <v>36</v>
      </c>
      <c r="F291" s="217" t="s">
        <v>7357</v>
      </c>
      <c r="G291" s="214"/>
      <c r="H291" s="218" t="s">
        <v>36</v>
      </c>
      <c r="I291" s="219"/>
      <c r="J291" s="214"/>
      <c r="K291" s="214"/>
      <c r="L291" s="220"/>
      <c r="M291" s="221"/>
      <c r="N291" s="222"/>
      <c r="O291" s="222"/>
      <c r="P291" s="222"/>
      <c r="Q291" s="222"/>
      <c r="R291" s="222"/>
      <c r="S291" s="222"/>
      <c r="T291" s="223"/>
      <c r="AT291" s="224" t="s">
        <v>417</v>
      </c>
      <c r="AU291" s="224" t="s">
        <v>87</v>
      </c>
      <c r="AV291" s="12" t="s">
        <v>23</v>
      </c>
      <c r="AW291" s="12" t="s">
        <v>43</v>
      </c>
      <c r="AX291" s="12" t="s">
        <v>79</v>
      </c>
      <c r="AY291" s="224" t="s">
        <v>406</v>
      </c>
    </row>
    <row r="292" spans="2:65" s="12" customFormat="1" x14ac:dyDescent="0.3">
      <c r="B292" s="213"/>
      <c r="C292" s="214"/>
      <c r="D292" s="215" t="s">
        <v>417</v>
      </c>
      <c r="E292" s="216" t="s">
        <v>36</v>
      </c>
      <c r="F292" s="217" t="s">
        <v>7253</v>
      </c>
      <c r="G292" s="214"/>
      <c r="H292" s="218" t="s">
        <v>36</v>
      </c>
      <c r="I292" s="219"/>
      <c r="J292" s="214"/>
      <c r="K292" s="214"/>
      <c r="L292" s="220"/>
      <c r="M292" s="221"/>
      <c r="N292" s="222"/>
      <c r="O292" s="222"/>
      <c r="P292" s="222"/>
      <c r="Q292" s="222"/>
      <c r="R292" s="222"/>
      <c r="S292" s="222"/>
      <c r="T292" s="223"/>
      <c r="AT292" s="224" t="s">
        <v>417</v>
      </c>
      <c r="AU292" s="224" t="s">
        <v>87</v>
      </c>
      <c r="AV292" s="12" t="s">
        <v>23</v>
      </c>
      <c r="AW292" s="12" t="s">
        <v>43</v>
      </c>
      <c r="AX292" s="12" t="s">
        <v>79</v>
      </c>
      <c r="AY292" s="224" t="s">
        <v>406</v>
      </c>
    </row>
    <row r="293" spans="2:65" s="13" customFormat="1" x14ac:dyDescent="0.3">
      <c r="B293" s="225"/>
      <c r="C293" s="226"/>
      <c r="D293" s="215" t="s">
        <v>417</v>
      </c>
      <c r="E293" s="227" t="s">
        <v>36</v>
      </c>
      <c r="F293" s="228" t="s">
        <v>7358</v>
      </c>
      <c r="G293" s="226"/>
      <c r="H293" s="229">
        <v>526.15800000000002</v>
      </c>
      <c r="I293" s="230"/>
      <c r="J293" s="226"/>
      <c r="K293" s="226"/>
      <c r="L293" s="231"/>
      <c r="M293" s="232"/>
      <c r="N293" s="233"/>
      <c r="O293" s="233"/>
      <c r="P293" s="233"/>
      <c r="Q293" s="233"/>
      <c r="R293" s="233"/>
      <c r="S293" s="233"/>
      <c r="T293" s="234"/>
      <c r="AT293" s="235" t="s">
        <v>417</v>
      </c>
      <c r="AU293" s="235" t="s">
        <v>87</v>
      </c>
      <c r="AV293" s="13" t="s">
        <v>87</v>
      </c>
      <c r="AW293" s="13" t="s">
        <v>43</v>
      </c>
      <c r="AX293" s="13" t="s">
        <v>79</v>
      </c>
      <c r="AY293" s="235" t="s">
        <v>406</v>
      </c>
    </row>
    <row r="294" spans="2:65" s="14" customFormat="1" x14ac:dyDescent="0.3">
      <c r="B294" s="236"/>
      <c r="C294" s="237"/>
      <c r="D294" s="247" t="s">
        <v>417</v>
      </c>
      <c r="E294" s="248" t="s">
        <v>36</v>
      </c>
      <c r="F294" s="249" t="s">
        <v>421</v>
      </c>
      <c r="G294" s="237"/>
      <c r="H294" s="250">
        <v>526.15800000000002</v>
      </c>
      <c r="I294" s="241"/>
      <c r="J294" s="237"/>
      <c r="K294" s="237"/>
      <c r="L294" s="242"/>
      <c r="M294" s="243"/>
      <c r="N294" s="244"/>
      <c r="O294" s="244"/>
      <c r="P294" s="244"/>
      <c r="Q294" s="244"/>
      <c r="R294" s="244"/>
      <c r="S294" s="244"/>
      <c r="T294" s="245"/>
      <c r="AT294" s="246" t="s">
        <v>417</v>
      </c>
      <c r="AU294" s="246" t="s">
        <v>87</v>
      </c>
      <c r="AV294" s="14" t="s">
        <v>415</v>
      </c>
      <c r="AW294" s="14" t="s">
        <v>43</v>
      </c>
      <c r="AX294" s="14" t="s">
        <v>23</v>
      </c>
      <c r="AY294" s="246" t="s">
        <v>406</v>
      </c>
    </row>
    <row r="295" spans="2:65" s="1" customFormat="1" ht="22.5" customHeight="1" x14ac:dyDescent="0.3">
      <c r="B295" s="37"/>
      <c r="C295" s="201" t="s">
        <v>493</v>
      </c>
      <c r="D295" s="201" t="s">
        <v>410</v>
      </c>
      <c r="E295" s="202" t="s">
        <v>7359</v>
      </c>
      <c r="F295" s="203" t="s">
        <v>7360</v>
      </c>
      <c r="G295" s="204" t="s">
        <v>413</v>
      </c>
      <c r="H295" s="205">
        <v>3350.652</v>
      </c>
      <c r="I295" s="206"/>
      <c r="J295" s="207">
        <f>ROUND(I295*H295,2)</f>
        <v>0</v>
      </c>
      <c r="K295" s="203" t="s">
        <v>7100</v>
      </c>
      <c r="L295" s="57"/>
      <c r="M295" s="208" t="s">
        <v>36</v>
      </c>
      <c r="N295" s="209" t="s">
        <v>50</v>
      </c>
      <c r="O295" s="38"/>
      <c r="P295" s="210">
        <f>O295*H295</f>
        <v>0</v>
      </c>
      <c r="Q295" s="210">
        <v>0</v>
      </c>
      <c r="R295" s="210">
        <f>Q295*H295</f>
        <v>0</v>
      </c>
      <c r="S295" s="210">
        <v>0</v>
      </c>
      <c r="T295" s="211">
        <f>S295*H295</f>
        <v>0</v>
      </c>
      <c r="AR295" s="19" t="s">
        <v>415</v>
      </c>
      <c r="AT295" s="19" t="s">
        <v>410</v>
      </c>
      <c r="AU295" s="19" t="s">
        <v>87</v>
      </c>
      <c r="AY295" s="19" t="s">
        <v>406</v>
      </c>
      <c r="BE295" s="212">
        <f>IF(N295="základní",J295,0)</f>
        <v>0</v>
      </c>
      <c r="BF295" s="212">
        <f>IF(N295="snížená",J295,0)</f>
        <v>0</v>
      </c>
      <c r="BG295" s="212">
        <f>IF(N295="zákl. přenesená",J295,0)</f>
        <v>0</v>
      </c>
      <c r="BH295" s="212">
        <f>IF(N295="sníž. přenesená",J295,0)</f>
        <v>0</v>
      </c>
      <c r="BI295" s="212">
        <f>IF(N295="nulová",J295,0)</f>
        <v>0</v>
      </c>
      <c r="BJ295" s="19" t="s">
        <v>23</v>
      </c>
      <c r="BK295" s="212">
        <f>ROUND(I295*H295,2)</f>
        <v>0</v>
      </c>
      <c r="BL295" s="19" t="s">
        <v>415</v>
      </c>
      <c r="BM295" s="19" t="s">
        <v>564</v>
      </c>
    </row>
    <row r="296" spans="2:65" s="12" customFormat="1" x14ac:dyDescent="0.3">
      <c r="B296" s="213"/>
      <c r="C296" s="214"/>
      <c r="D296" s="215" t="s">
        <v>417</v>
      </c>
      <c r="E296" s="216" t="s">
        <v>36</v>
      </c>
      <c r="F296" s="217" t="s">
        <v>7361</v>
      </c>
      <c r="G296" s="214"/>
      <c r="H296" s="218" t="s">
        <v>36</v>
      </c>
      <c r="I296" s="219"/>
      <c r="J296" s="214"/>
      <c r="K296" s="214"/>
      <c r="L296" s="220"/>
      <c r="M296" s="221"/>
      <c r="N296" s="222"/>
      <c r="O296" s="222"/>
      <c r="P296" s="222"/>
      <c r="Q296" s="222"/>
      <c r="R296" s="222"/>
      <c r="S296" s="222"/>
      <c r="T296" s="223"/>
      <c r="AT296" s="224" t="s">
        <v>417</v>
      </c>
      <c r="AU296" s="224" t="s">
        <v>87</v>
      </c>
      <c r="AV296" s="12" t="s">
        <v>23</v>
      </c>
      <c r="AW296" s="12" t="s">
        <v>43</v>
      </c>
      <c r="AX296" s="12" t="s">
        <v>79</v>
      </c>
      <c r="AY296" s="224" t="s">
        <v>406</v>
      </c>
    </row>
    <row r="297" spans="2:65" s="12" customFormat="1" x14ac:dyDescent="0.3">
      <c r="B297" s="213"/>
      <c r="C297" s="214"/>
      <c r="D297" s="215" t="s">
        <v>417</v>
      </c>
      <c r="E297" s="216" t="s">
        <v>36</v>
      </c>
      <c r="F297" s="217" t="s">
        <v>7362</v>
      </c>
      <c r="G297" s="214"/>
      <c r="H297" s="218" t="s">
        <v>36</v>
      </c>
      <c r="I297" s="219"/>
      <c r="J297" s="214"/>
      <c r="K297" s="214"/>
      <c r="L297" s="220"/>
      <c r="M297" s="221"/>
      <c r="N297" s="222"/>
      <c r="O297" s="222"/>
      <c r="P297" s="222"/>
      <c r="Q297" s="222"/>
      <c r="R297" s="222"/>
      <c r="S297" s="222"/>
      <c r="T297" s="223"/>
      <c r="AT297" s="224" t="s">
        <v>417</v>
      </c>
      <c r="AU297" s="224" t="s">
        <v>87</v>
      </c>
      <c r="AV297" s="12" t="s">
        <v>23</v>
      </c>
      <c r="AW297" s="12" t="s">
        <v>43</v>
      </c>
      <c r="AX297" s="12" t="s">
        <v>79</v>
      </c>
      <c r="AY297" s="224" t="s">
        <v>406</v>
      </c>
    </row>
    <row r="298" spans="2:65" s="12" customFormat="1" x14ac:dyDescent="0.3">
      <c r="B298" s="213"/>
      <c r="C298" s="214"/>
      <c r="D298" s="215" t="s">
        <v>417</v>
      </c>
      <c r="E298" s="216" t="s">
        <v>36</v>
      </c>
      <c r="F298" s="217" t="s">
        <v>7363</v>
      </c>
      <c r="G298" s="214"/>
      <c r="H298" s="218" t="s">
        <v>36</v>
      </c>
      <c r="I298" s="219"/>
      <c r="J298" s="214"/>
      <c r="K298" s="214"/>
      <c r="L298" s="220"/>
      <c r="M298" s="221"/>
      <c r="N298" s="222"/>
      <c r="O298" s="222"/>
      <c r="P298" s="222"/>
      <c r="Q298" s="222"/>
      <c r="R298" s="222"/>
      <c r="S298" s="222"/>
      <c r="T298" s="223"/>
      <c r="AT298" s="224" t="s">
        <v>417</v>
      </c>
      <c r="AU298" s="224" t="s">
        <v>87</v>
      </c>
      <c r="AV298" s="12" t="s">
        <v>23</v>
      </c>
      <c r="AW298" s="12" t="s">
        <v>43</v>
      </c>
      <c r="AX298" s="12" t="s">
        <v>79</v>
      </c>
      <c r="AY298" s="224" t="s">
        <v>406</v>
      </c>
    </row>
    <row r="299" spans="2:65" s="13" customFormat="1" x14ac:dyDescent="0.3">
      <c r="B299" s="225"/>
      <c r="C299" s="226"/>
      <c r="D299" s="215" t="s">
        <v>417</v>
      </c>
      <c r="E299" s="227" t="s">
        <v>36</v>
      </c>
      <c r="F299" s="228" t="s">
        <v>7364</v>
      </c>
      <c r="G299" s="226"/>
      <c r="H299" s="229">
        <v>3350.652</v>
      </c>
      <c r="I299" s="230"/>
      <c r="J299" s="226"/>
      <c r="K299" s="226"/>
      <c r="L299" s="231"/>
      <c r="M299" s="232"/>
      <c r="N299" s="233"/>
      <c r="O299" s="233"/>
      <c r="P299" s="233"/>
      <c r="Q299" s="233"/>
      <c r="R299" s="233"/>
      <c r="S299" s="233"/>
      <c r="T299" s="234"/>
      <c r="AT299" s="235" t="s">
        <v>417</v>
      </c>
      <c r="AU299" s="235" t="s">
        <v>87</v>
      </c>
      <c r="AV299" s="13" t="s">
        <v>87</v>
      </c>
      <c r="AW299" s="13" t="s">
        <v>43</v>
      </c>
      <c r="AX299" s="13" t="s">
        <v>79</v>
      </c>
      <c r="AY299" s="235" t="s">
        <v>406</v>
      </c>
    </row>
    <row r="300" spans="2:65" s="14" customFormat="1" x14ac:dyDescent="0.3">
      <c r="B300" s="236"/>
      <c r="C300" s="237"/>
      <c r="D300" s="247" t="s">
        <v>417</v>
      </c>
      <c r="E300" s="248" t="s">
        <v>36</v>
      </c>
      <c r="F300" s="249" t="s">
        <v>421</v>
      </c>
      <c r="G300" s="237"/>
      <c r="H300" s="250">
        <v>3350.652</v>
      </c>
      <c r="I300" s="241"/>
      <c r="J300" s="237"/>
      <c r="K300" s="237"/>
      <c r="L300" s="242"/>
      <c r="M300" s="243"/>
      <c r="N300" s="244"/>
      <c r="O300" s="244"/>
      <c r="P300" s="244"/>
      <c r="Q300" s="244"/>
      <c r="R300" s="244"/>
      <c r="S300" s="244"/>
      <c r="T300" s="245"/>
      <c r="AT300" s="246" t="s">
        <v>417</v>
      </c>
      <c r="AU300" s="246" t="s">
        <v>87</v>
      </c>
      <c r="AV300" s="14" t="s">
        <v>415</v>
      </c>
      <c r="AW300" s="14" t="s">
        <v>43</v>
      </c>
      <c r="AX300" s="14" t="s">
        <v>23</v>
      </c>
      <c r="AY300" s="246" t="s">
        <v>406</v>
      </c>
    </row>
    <row r="301" spans="2:65" s="1" customFormat="1" ht="22.5" customHeight="1" x14ac:dyDescent="0.3">
      <c r="B301" s="37"/>
      <c r="C301" s="201" t="s">
        <v>498</v>
      </c>
      <c r="D301" s="201" t="s">
        <v>410</v>
      </c>
      <c r="E301" s="202" t="s">
        <v>7365</v>
      </c>
      <c r="F301" s="203" t="s">
        <v>7366</v>
      </c>
      <c r="G301" s="204" t="s">
        <v>413</v>
      </c>
      <c r="H301" s="205">
        <v>4196.2979999999998</v>
      </c>
      <c r="I301" s="206"/>
      <c r="J301" s="207">
        <f>ROUND(I301*H301,2)</f>
        <v>0</v>
      </c>
      <c r="K301" s="203" t="s">
        <v>7100</v>
      </c>
      <c r="L301" s="57"/>
      <c r="M301" s="208" t="s">
        <v>36</v>
      </c>
      <c r="N301" s="209" t="s">
        <v>50</v>
      </c>
      <c r="O301" s="38"/>
      <c r="P301" s="210">
        <f>O301*H301</f>
        <v>0</v>
      </c>
      <c r="Q301" s="210">
        <v>0</v>
      </c>
      <c r="R301" s="210">
        <f>Q301*H301</f>
        <v>0</v>
      </c>
      <c r="S301" s="210">
        <v>0</v>
      </c>
      <c r="T301" s="211">
        <f>S301*H301</f>
        <v>0</v>
      </c>
      <c r="AR301" s="19" t="s">
        <v>415</v>
      </c>
      <c r="AT301" s="19" t="s">
        <v>410</v>
      </c>
      <c r="AU301" s="19" t="s">
        <v>87</v>
      </c>
      <c r="AY301" s="19" t="s">
        <v>406</v>
      </c>
      <c r="BE301" s="212">
        <f>IF(N301="základní",J301,0)</f>
        <v>0</v>
      </c>
      <c r="BF301" s="212">
        <f>IF(N301="snížená",J301,0)</f>
        <v>0</v>
      </c>
      <c r="BG301" s="212">
        <f>IF(N301="zákl. přenesená",J301,0)</f>
        <v>0</v>
      </c>
      <c r="BH301" s="212">
        <f>IF(N301="sníž. přenesená",J301,0)</f>
        <v>0</v>
      </c>
      <c r="BI301" s="212">
        <f>IF(N301="nulová",J301,0)</f>
        <v>0</v>
      </c>
      <c r="BJ301" s="19" t="s">
        <v>23</v>
      </c>
      <c r="BK301" s="212">
        <f>ROUND(I301*H301,2)</f>
        <v>0</v>
      </c>
      <c r="BL301" s="19" t="s">
        <v>415</v>
      </c>
      <c r="BM301" s="19" t="s">
        <v>576</v>
      </c>
    </row>
    <row r="302" spans="2:65" s="12" customFormat="1" x14ac:dyDescent="0.3">
      <c r="B302" s="213"/>
      <c r="C302" s="214"/>
      <c r="D302" s="215" t="s">
        <v>417</v>
      </c>
      <c r="E302" s="216" t="s">
        <v>36</v>
      </c>
      <c r="F302" s="217" t="s">
        <v>7367</v>
      </c>
      <c r="G302" s="214"/>
      <c r="H302" s="218" t="s">
        <v>36</v>
      </c>
      <c r="I302" s="219"/>
      <c r="J302" s="214"/>
      <c r="K302" s="214"/>
      <c r="L302" s="220"/>
      <c r="M302" s="221"/>
      <c r="N302" s="222"/>
      <c r="O302" s="222"/>
      <c r="P302" s="222"/>
      <c r="Q302" s="222"/>
      <c r="R302" s="222"/>
      <c r="S302" s="222"/>
      <c r="T302" s="223"/>
      <c r="AT302" s="224" t="s">
        <v>417</v>
      </c>
      <c r="AU302" s="224" t="s">
        <v>87</v>
      </c>
      <c r="AV302" s="12" t="s">
        <v>23</v>
      </c>
      <c r="AW302" s="12" t="s">
        <v>43</v>
      </c>
      <c r="AX302" s="12" t="s">
        <v>79</v>
      </c>
      <c r="AY302" s="224" t="s">
        <v>406</v>
      </c>
    </row>
    <row r="303" spans="2:65" s="13" customFormat="1" x14ac:dyDescent="0.3">
      <c r="B303" s="225"/>
      <c r="C303" s="226"/>
      <c r="D303" s="215" t="s">
        <v>417</v>
      </c>
      <c r="E303" s="227" t="s">
        <v>36</v>
      </c>
      <c r="F303" s="228" t="s">
        <v>7368</v>
      </c>
      <c r="G303" s="226"/>
      <c r="H303" s="229">
        <v>4196.2979999999998</v>
      </c>
      <c r="I303" s="230"/>
      <c r="J303" s="226"/>
      <c r="K303" s="226"/>
      <c r="L303" s="231"/>
      <c r="M303" s="232"/>
      <c r="N303" s="233"/>
      <c r="O303" s="233"/>
      <c r="P303" s="233"/>
      <c r="Q303" s="233"/>
      <c r="R303" s="233"/>
      <c r="S303" s="233"/>
      <c r="T303" s="234"/>
      <c r="AT303" s="235" t="s">
        <v>417</v>
      </c>
      <c r="AU303" s="235" t="s">
        <v>87</v>
      </c>
      <c r="AV303" s="13" t="s">
        <v>87</v>
      </c>
      <c r="AW303" s="13" t="s">
        <v>43</v>
      </c>
      <c r="AX303" s="13" t="s">
        <v>79</v>
      </c>
      <c r="AY303" s="235" t="s">
        <v>406</v>
      </c>
    </row>
    <row r="304" spans="2:65" s="14" customFormat="1" x14ac:dyDescent="0.3">
      <c r="B304" s="236"/>
      <c r="C304" s="237"/>
      <c r="D304" s="247" t="s">
        <v>417</v>
      </c>
      <c r="E304" s="248" t="s">
        <v>36</v>
      </c>
      <c r="F304" s="249" t="s">
        <v>421</v>
      </c>
      <c r="G304" s="237"/>
      <c r="H304" s="250">
        <v>4196.2979999999998</v>
      </c>
      <c r="I304" s="241"/>
      <c r="J304" s="237"/>
      <c r="K304" s="237"/>
      <c r="L304" s="242"/>
      <c r="M304" s="243"/>
      <c r="N304" s="244"/>
      <c r="O304" s="244"/>
      <c r="P304" s="244"/>
      <c r="Q304" s="244"/>
      <c r="R304" s="244"/>
      <c r="S304" s="244"/>
      <c r="T304" s="245"/>
      <c r="AT304" s="246" t="s">
        <v>417</v>
      </c>
      <c r="AU304" s="246" t="s">
        <v>87</v>
      </c>
      <c r="AV304" s="14" t="s">
        <v>415</v>
      </c>
      <c r="AW304" s="14" t="s">
        <v>43</v>
      </c>
      <c r="AX304" s="14" t="s">
        <v>23</v>
      </c>
      <c r="AY304" s="246" t="s">
        <v>406</v>
      </c>
    </row>
    <row r="305" spans="2:65" s="1" customFormat="1" ht="22.5" customHeight="1" x14ac:dyDescent="0.3">
      <c r="B305" s="37"/>
      <c r="C305" s="201" t="s">
        <v>503</v>
      </c>
      <c r="D305" s="201" t="s">
        <v>410</v>
      </c>
      <c r="E305" s="202" t="s">
        <v>7369</v>
      </c>
      <c r="F305" s="203" t="s">
        <v>7370</v>
      </c>
      <c r="G305" s="204" t="s">
        <v>413</v>
      </c>
      <c r="H305" s="205">
        <v>12166.592000000001</v>
      </c>
      <c r="I305" s="206"/>
      <c r="J305" s="207">
        <f>ROUND(I305*H305,2)</f>
        <v>0</v>
      </c>
      <c r="K305" s="203" t="s">
        <v>7100</v>
      </c>
      <c r="L305" s="57"/>
      <c r="M305" s="208" t="s">
        <v>36</v>
      </c>
      <c r="N305" s="209" t="s">
        <v>50</v>
      </c>
      <c r="O305" s="38"/>
      <c r="P305" s="210">
        <f>O305*H305</f>
        <v>0</v>
      </c>
      <c r="Q305" s="210">
        <v>0</v>
      </c>
      <c r="R305" s="210">
        <f>Q305*H305</f>
        <v>0</v>
      </c>
      <c r="S305" s="210">
        <v>0</v>
      </c>
      <c r="T305" s="211">
        <f>S305*H305</f>
        <v>0</v>
      </c>
      <c r="AR305" s="19" t="s">
        <v>415</v>
      </c>
      <c r="AT305" s="19" t="s">
        <v>410</v>
      </c>
      <c r="AU305" s="19" t="s">
        <v>87</v>
      </c>
      <c r="AY305" s="19" t="s">
        <v>406</v>
      </c>
      <c r="BE305" s="212">
        <f>IF(N305="základní",J305,0)</f>
        <v>0</v>
      </c>
      <c r="BF305" s="212">
        <f>IF(N305="snížená",J305,0)</f>
        <v>0</v>
      </c>
      <c r="BG305" s="212">
        <f>IF(N305="zákl. přenesená",J305,0)</f>
        <v>0</v>
      </c>
      <c r="BH305" s="212">
        <f>IF(N305="sníž. přenesená",J305,0)</f>
        <v>0</v>
      </c>
      <c r="BI305" s="212">
        <f>IF(N305="nulová",J305,0)</f>
        <v>0</v>
      </c>
      <c r="BJ305" s="19" t="s">
        <v>23</v>
      </c>
      <c r="BK305" s="212">
        <f>ROUND(I305*H305,2)</f>
        <v>0</v>
      </c>
      <c r="BL305" s="19" t="s">
        <v>415</v>
      </c>
      <c r="BM305" s="19" t="s">
        <v>585</v>
      </c>
    </row>
    <row r="306" spans="2:65" s="13" customFormat="1" x14ac:dyDescent="0.3">
      <c r="B306" s="225"/>
      <c r="C306" s="226"/>
      <c r="D306" s="215" t="s">
        <v>417</v>
      </c>
      <c r="E306" s="227" t="s">
        <v>36</v>
      </c>
      <c r="F306" s="228" t="s">
        <v>7371</v>
      </c>
      <c r="G306" s="226"/>
      <c r="H306" s="229">
        <v>12166.592000000001</v>
      </c>
      <c r="I306" s="230"/>
      <c r="J306" s="226"/>
      <c r="K306" s="226"/>
      <c r="L306" s="231"/>
      <c r="M306" s="232"/>
      <c r="N306" s="233"/>
      <c r="O306" s="233"/>
      <c r="P306" s="233"/>
      <c r="Q306" s="233"/>
      <c r="R306" s="233"/>
      <c r="S306" s="233"/>
      <c r="T306" s="234"/>
      <c r="AT306" s="235" t="s">
        <v>417</v>
      </c>
      <c r="AU306" s="235" t="s">
        <v>87</v>
      </c>
      <c r="AV306" s="13" t="s">
        <v>87</v>
      </c>
      <c r="AW306" s="13" t="s">
        <v>43</v>
      </c>
      <c r="AX306" s="13" t="s">
        <v>79</v>
      </c>
      <c r="AY306" s="235" t="s">
        <v>406</v>
      </c>
    </row>
    <row r="307" spans="2:65" s="14" customFormat="1" x14ac:dyDescent="0.3">
      <c r="B307" s="236"/>
      <c r="C307" s="237"/>
      <c r="D307" s="247" t="s">
        <v>417</v>
      </c>
      <c r="E307" s="248" t="s">
        <v>36</v>
      </c>
      <c r="F307" s="249" t="s">
        <v>421</v>
      </c>
      <c r="G307" s="237"/>
      <c r="H307" s="250">
        <v>12166.592000000001</v>
      </c>
      <c r="I307" s="241"/>
      <c r="J307" s="237"/>
      <c r="K307" s="237"/>
      <c r="L307" s="242"/>
      <c r="M307" s="243"/>
      <c r="N307" s="244"/>
      <c r="O307" s="244"/>
      <c r="P307" s="244"/>
      <c r="Q307" s="244"/>
      <c r="R307" s="244"/>
      <c r="S307" s="244"/>
      <c r="T307" s="245"/>
      <c r="AT307" s="246" t="s">
        <v>417</v>
      </c>
      <c r="AU307" s="246" t="s">
        <v>87</v>
      </c>
      <c r="AV307" s="14" t="s">
        <v>415</v>
      </c>
      <c r="AW307" s="14" t="s">
        <v>43</v>
      </c>
      <c r="AX307" s="14" t="s">
        <v>23</v>
      </c>
      <c r="AY307" s="246" t="s">
        <v>406</v>
      </c>
    </row>
    <row r="308" spans="2:65" s="1" customFormat="1" ht="22.5" customHeight="1" x14ac:dyDescent="0.3">
      <c r="B308" s="37"/>
      <c r="C308" s="201" t="s">
        <v>508</v>
      </c>
      <c r="D308" s="201" t="s">
        <v>410</v>
      </c>
      <c r="E308" s="202" t="s">
        <v>7372</v>
      </c>
      <c r="F308" s="203" t="s">
        <v>7373</v>
      </c>
      <c r="G308" s="204" t="s">
        <v>413</v>
      </c>
      <c r="H308" s="205">
        <v>1875.289</v>
      </c>
      <c r="I308" s="206"/>
      <c r="J308" s="207">
        <f>ROUND(I308*H308,2)</f>
        <v>0</v>
      </c>
      <c r="K308" s="203" t="s">
        <v>7100</v>
      </c>
      <c r="L308" s="57"/>
      <c r="M308" s="208" t="s">
        <v>36</v>
      </c>
      <c r="N308" s="209" t="s">
        <v>50</v>
      </c>
      <c r="O308" s="38"/>
      <c r="P308" s="210">
        <f>O308*H308</f>
        <v>0</v>
      </c>
      <c r="Q308" s="210">
        <v>0</v>
      </c>
      <c r="R308" s="210">
        <f>Q308*H308</f>
        <v>0</v>
      </c>
      <c r="S308" s="210">
        <v>0</v>
      </c>
      <c r="T308" s="211">
        <f>S308*H308</f>
        <v>0</v>
      </c>
      <c r="AR308" s="19" t="s">
        <v>415</v>
      </c>
      <c r="AT308" s="19" t="s">
        <v>410</v>
      </c>
      <c r="AU308" s="19" t="s">
        <v>87</v>
      </c>
      <c r="AY308" s="19" t="s">
        <v>406</v>
      </c>
      <c r="BE308" s="212">
        <f>IF(N308="základní",J308,0)</f>
        <v>0</v>
      </c>
      <c r="BF308" s="212">
        <f>IF(N308="snížená",J308,0)</f>
        <v>0</v>
      </c>
      <c r="BG308" s="212">
        <f>IF(N308="zákl. přenesená",J308,0)</f>
        <v>0</v>
      </c>
      <c r="BH308" s="212">
        <f>IF(N308="sníž. přenesená",J308,0)</f>
        <v>0</v>
      </c>
      <c r="BI308" s="212">
        <f>IF(N308="nulová",J308,0)</f>
        <v>0</v>
      </c>
      <c r="BJ308" s="19" t="s">
        <v>23</v>
      </c>
      <c r="BK308" s="212">
        <f>ROUND(I308*H308,2)</f>
        <v>0</v>
      </c>
      <c r="BL308" s="19" t="s">
        <v>415</v>
      </c>
      <c r="BM308" s="19" t="s">
        <v>593</v>
      </c>
    </row>
    <row r="309" spans="2:65" s="13" customFormat="1" x14ac:dyDescent="0.3">
      <c r="B309" s="225"/>
      <c r="C309" s="226"/>
      <c r="D309" s="215" t="s">
        <v>417</v>
      </c>
      <c r="E309" s="227" t="s">
        <v>36</v>
      </c>
      <c r="F309" s="228" t="s">
        <v>7374</v>
      </c>
      <c r="G309" s="226"/>
      <c r="H309" s="229">
        <v>1756.8979999999999</v>
      </c>
      <c r="I309" s="230"/>
      <c r="J309" s="226"/>
      <c r="K309" s="226"/>
      <c r="L309" s="231"/>
      <c r="M309" s="232"/>
      <c r="N309" s="233"/>
      <c r="O309" s="233"/>
      <c r="P309" s="233"/>
      <c r="Q309" s="233"/>
      <c r="R309" s="233"/>
      <c r="S309" s="233"/>
      <c r="T309" s="234"/>
      <c r="AT309" s="235" t="s">
        <v>417</v>
      </c>
      <c r="AU309" s="235" t="s">
        <v>87</v>
      </c>
      <c r="AV309" s="13" t="s">
        <v>87</v>
      </c>
      <c r="AW309" s="13" t="s">
        <v>43</v>
      </c>
      <c r="AX309" s="13" t="s">
        <v>79</v>
      </c>
      <c r="AY309" s="235" t="s">
        <v>406</v>
      </c>
    </row>
    <row r="310" spans="2:65" s="13" customFormat="1" x14ac:dyDescent="0.3">
      <c r="B310" s="225"/>
      <c r="C310" s="226"/>
      <c r="D310" s="215" t="s">
        <v>417</v>
      </c>
      <c r="E310" s="227" t="s">
        <v>36</v>
      </c>
      <c r="F310" s="228" t="s">
        <v>7375</v>
      </c>
      <c r="G310" s="226"/>
      <c r="H310" s="229">
        <v>118.39100000000001</v>
      </c>
      <c r="I310" s="230"/>
      <c r="J310" s="226"/>
      <c r="K310" s="226"/>
      <c r="L310" s="231"/>
      <c r="M310" s="232"/>
      <c r="N310" s="233"/>
      <c r="O310" s="233"/>
      <c r="P310" s="233"/>
      <c r="Q310" s="233"/>
      <c r="R310" s="233"/>
      <c r="S310" s="233"/>
      <c r="T310" s="234"/>
      <c r="AT310" s="235" t="s">
        <v>417</v>
      </c>
      <c r="AU310" s="235" t="s">
        <v>87</v>
      </c>
      <c r="AV310" s="13" t="s">
        <v>87</v>
      </c>
      <c r="AW310" s="13" t="s">
        <v>43</v>
      </c>
      <c r="AX310" s="13" t="s">
        <v>79</v>
      </c>
      <c r="AY310" s="235" t="s">
        <v>406</v>
      </c>
    </row>
    <row r="311" spans="2:65" s="14" customFormat="1" x14ac:dyDescent="0.3">
      <c r="B311" s="236"/>
      <c r="C311" s="237"/>
      <c r="D311" s="247" t="s">
        <v>417</v>
      </c>
      <c r="E311" s="248" t="s">
        <v>36</v>
      </c>
      <c r="F311" s="249" t="s">
        <v>421</v>
      </c>
      <c r="G311" s="237"/>
      <c r="H311" s="250">
        <v>1875.289</v>
      </c>
      <c r="I311" s="241"/>
      <c r="J311" s="237"/>
      <c r="K311" s="237"/>
      <c r="L311" s="242"/>
      <c r="M311" s="243"/>
      <c r="N311" s="244"/>
      <c r="O311" s="244"/>
      <c r="P311" s="244"/>
      <c r="Q311" s="244"/>
      <c r="R311" s="244"/>
      <c r="S311" s="244"/>
      <c r="T311" s="245"/>
      <c r="AT311" s="246" t="s">
        <v>417</v>
      </c>
      <c r="AU311" s="246" t="s">
        <v>87</v>
      </c>
      <c r="AV311" s="14" t="s">
        <v>415</v>
      </c>
      <c r="AW311" s="14" t="s">
        <v>43</v>
      </c>
      <c r="AX311" s="14" t="s">
        <v>23</v>
      </c>
      <c r="AY311" s="246" t="s">
        <v>406</v>
      </c>
    </row>
    <row r="312" spans="2:65" s="1" customFormat="1" ht="22.5" customHeight="1" x14ac:dyDescent="0.3">
      <c r="B312" s="37"/>
      <c r="C312" s="201" t="s">
        <v>512</v>
      </c>
      <c r="D312" s="201" t="s">
        <v>410</v>
      </c>
      <c r="E312" s="202" t="s">
        <v>7376</v>
      </c>
      <c r="F312" s="203" t="s">
        <v>7377</v>
      </c>
      <c r="G312" s="204" t="s">
        <v>413</v>
      </c>
      <c r="H312" s="205">
        <v>937.64400000000001</v>
      </c>
      <c r="I312" s="206"/>
      <c r="J312" s="207">
        <f>ROUND(I312*H312,2)</f>
        <v>0</v>
      </c>
      <c r="K312" s="203" t="s">
        <v>7100</v>
      </c>
      <c r="L312" s="57"/>
      <c r="M312" s="208" t="s">
        <v>36</v>
      </c>
      <c r="N312" s="209" t="s">
        <v>50</v>
      </c>
      <c r="O312" s="38"/>
      <c r="P312" s="210">
        <f>O312*H312</f>
        <v>0</v>
      </c>
      <c r="Q312" s="210">
        <v>0</v>
      </c>
      <c r="R312" s="210">
        <f>Q312*H312</f>
        <v>0</v>
      </c>
      <c r="S312" s="210">
        <v>0</v>
      </c>
      <c r="T312" s="211">
        <f>S312*H312</f>
        <v>0</v>
      </c>
      <c r="AR312" s="19" t="s">
        <v>415</v>
      </c>
      <c r="AT312" s="19" t="s">
        <v>410</v>
      </c>
      <c r="AU312" s="19" t="s">
        <v>87</v>
      </c>
      <c r="AY312" s="19" t="s">
        <v>406</v>
      </c>
      <c r="BE312" s="212">
        <f>IF(N312="základní",J312,0)</f>
        <v>0</v>
      </c>
      <c r="BF312" s="212">
        <f>IF(N312="snížená",J312,0)</f>
        <v>0</v>
      </c>
      <c r="BG312" s="212">
        <f>IF(N312="zákl. přenesená",J312,0)</f>
        <v>0</v>
      </c>
      <c r="BH312" s="212">
        <f>IF(N312="sníž. přenesená",J312,0)</f>
        <v>0</v>
      </c>
      <c r="BI312" s="212">
        <f>IF(N312="nulová",J312,0)</f>
        <v>0</v>
      </c>
      <c r="BJ312" s="19" t="s">
        <v>23</v>
      </c>
      <c r="BK312" s="212">
        <f>ROUND(I312*H312,2)</f>
        <v>0</v>
      </c>
      <c r="BL312" s="19" t="s">
        <v>415</v>
      </c>
      <c r="BM312" s="19" t="s">
        <v>607</v>
      </c>
    </row>
    <row r="313" spans="2:65" s="13" customFormat="1" x14ac:dyDescent="0.3">
      <c r="B313" s="225"/>
      <c r="C313" s="226"/>
      <c r="D313" s="215" t="s">
        <v>417</v>
      </c>
      <c r="E313" s="227" t="s">
        <v>36</v>
      </c>
      <c r="F313" s="228" t="s">
        <v>7378</v>
      </c>
      <c r="G313" s="226"/>
      <c r="H313" s="229">
        <v>878.44899999999996</v>
      </c>
      <c r="I313" s="230"/>
      <c r="J313" s="226"/>
      <c r="K313" s="226"/>
      <c r="L313" s="231"/>
      <c r="M313" s="232"/>
      <c r="N313" s="233"/>
      <c r="O313" s="233"/>
      <c r="P313" s="233"/>
      <c r="Q313" s="233"/>
      <c r="R313" s="233"/>
      <c r="S313" s="233"/>
      <c r="T313" s="234"/>
      <c r="AT313" s="235" t="s">
        <v>417</v>
      </c>
      <c r="AU313" s="235" t="s">
        <v>87</v>
      </c>
      <c r="AV313" s="13" t="s">
        <v>87</v>
      </c>
      <c r="AW313" s="13" t="s">
        <v>43</v>
      </c>
      <c r="AX313" s="13" t="s">
        <v>79</v>
      </c>
      <c r="AY313" s="235" t="s">
        <v>406</v>
      </c>
    </row>
    <row r="314" spans="2:65" s="13" customFormat="1" x14ac:dyDescent="0.3">
      <c r="B314" s="225"/>
      <c r="C314" s="226"/>
      <c r="D314" s="215" t="s">
        <v>417</v>
      </c>
      <c r="E314" s="227" t="s">
        <v>36</v>
      </c>
      <c r="F314" s="228" t="s">
        <v>7379</v>
      </c>
      <c r="G314" s="226"/>
      <c r="H314" s="229">
        <v>59.195</v>
      </c>
      <c r="I314" s="230"/>
      <c r="J314" s="226"/>
      <c r="K314" s="226"/>
      <c r="L314" s="231"/>
      <c r="M314" s="232"/>
      <c r="N314" s="233"/>
      <c r="O314" s="233"/>
      <c r="P314" s="233"/>
      <c r="Q314" s="233"/>
      <c r="R314" s="233"/>
      <c r="S314" s="233"/>
      <c r="T314" s="234"/>
      <c r="AT314" s="235" t="s">
        <v>417</v>
      </c>
      <c r="AU314" s="235" t="s">
        <v>87</v>
      </c>
      <c r="AV314" s="13" t="s">
        <v>87</v>
      </c>
      <c r="AW314" s="13" t="s">
        <v>43</v>
      </c>
      <c r="AX314" s="13" t="s">
        <v>79</v>
      </c>
      <c r="AY314" s="235" t="s">
        <v>406</v>
      </c>
    </row>
    <row r="315" spans="2:65" s="14" customFormat="1" x14ac:dyDescent="0.3">
      <c r="B315" s="236"/>
      <c r="C315" s="237"/>
      <c r="D315" s="247" t="s">
        <v>417</v>
      </c>
      <c r="E315" s="248" t="s">
        <v>36</v>
      </c>
      <c r="F315" s="249" t="s">
        <v>421</v>
      </c>
      <c r="G315" s="237"/>
      <c r="H315" s="250">
        <v>937.64400000000001</v>
      </c>
      <c r="I315" s="241"/>
      <c r="J315" s="237"/>
      <c r="K315" s="237"/>
      <c r="L315" s="242"/>
      <c r="M315" s="243"/>
      <c r="N315" s="244"/>
      <c r="O315" s="244"/>
      <c r="P315" s="244"/>
      <c r="Q315" s="244"/>
      <c r="R315" s="244"/>
      <c r="S315" s="244"/>
      <c r="T315" s="245"/>
      <c r="AT315" s="246" t="s">
        <v>417</v>
      </c>
      <c r="AU315" s="246" t="s">
        <v>87</v>
      </c>
      <c r="AV315" s="14" t="s">
        <v>415</v>
      </c>
      <c r="AW315" s="14" t="s">
        <v>43</v>
      </c>
      <c r="AX315" s="14" t="s">
        <v>23</v>
      </c>
      <c r="AY315" s="246" t="s">
        <v>406</v>
      </c>
    </row>
    <row r="316" spans="2:65" s="1" customFormat="1" ht="22.5" customHeight="1" x14ac:dyDescent="0.3">
      <c r="B316" s="37"/>
      <c r="C316" s="201" t="s">
        <v>7</v>
      </c>
      <c r="D316" s="201" t="s">
        <v>410</v>
      </c>
      <c r="E316" s="202" t="s">
        <v>7380</v>
      </c>
      <c r="F316" s="203" t="s">
        <v>7381</v>
      </c>
      <c r="G316" s="204" t="s">
        <v>413</v>
      </c>
      <c r="H316" s="205">
        <v>306.476</v>
      </c>
      <c r="I316" s="206"/>
      <c r="J316" s="207">
        <f>ROUND(I316*H316,2)</f>
        <v>0</v>
      </c>
      <c r="K316" s="203" t="s">
        <v>7100</v>
      </c>
      <c r="L316" s="57"/>
      <c r="M316" s="208" t="s">
        <v>36</v>
      </c>
      <c r="N316" s="209" t="s">
        <v>50</v>
      </c>
      <c r="O316" s="38"/>
      <c r="P316" s="210">
        <f>O316*H316</f>
        <v>0</v>
      </c>
      <c r="Q316" s="210">
        <v>0</v>
      </c>
      <c r="R316" s="210">
        <f>Q316*H316</f>
        <v>0</v>
      </c>
      <c r="S316" s="210">
        <v>0</v>
      </c>
      <c r="T316" s="211">
        <f>S316*H316</f>
        <v>0</v>
      </c>
      <c r="AR316" s="19" t="s">
        <v>415</v>
      </c>
      <c r="AT316" s="19" t="s">
        <v>410</v>
      </c>
      <c r="AU316" s="19" t="s">
        <v>87</v>
      </c>
      <c r="AY316" s="19" t="s">
        <v>406</v>
      </c>
      <c r="BE316" s="212">
        <f>IF(N316="základní",J316,0)</f>
        <v>0</v>
      </c>
      <c r="BF316" s="212">
        <f>IF(N316="snížená",J316,0)</f>
        <v>0</v>
      </c>
      <c r="BG316" s="212">
        <f>IF(N316="zákl. přenesená",J316,0)</f>
        <v>0</v>
      </c>
      <c r="BH316" s="212">
        <f>IF(N316="sníž. přenesená",J316,0)</f>
        <v>0</v>
      </c>
      <c r="BI316" s="212">
        <f>IF(N316="nulová",J316,0)</f>
        <v>0</v>
      </c>
      <c r="BJ316" s="19" t="s">
        <v>23</v>
      </c>
      <c r="BK316" s="212">
        <f>ROUND(I316*H316,2)</f>
        <v>0</v>
      </c>
      <c r="BL316" s="19" t="s">
        <v>415</v>
      </c>
      <c r="BM316" s="19" t="s">
        <v>619</v>
      </c>
    </row>
    <row r="317" spans="2:65" s="12" customFormat="1" x14ac:dyDescent="0.3">
      <c r="B317" s="213"/>
      <c r="C317" s="214"/>
      <c r="D317" s="215" t="s">
        <v>417</v>
      </c>
      <c r="E317" s="216" t="s">
        <v>36</v>
      </c>
      <c r="F317" s="217" t="s">
        <v>7382</v>
      </c>
      <c r="G317" s="214"/>
      <c r="H317" s="218" t="s">
        <v>36</v>
      </c>
      <c r="I317" s="219"/>
      <c r="J317" s="214"/>
      <c r="K317" s="214"/>
      <c r="L317" s="220"/>
      <c r="M317" s="221"/>
      <c r="N317" s="222"/>
      <c r="O317" s="222"/>
      <c r="P317" s="222"/>
      <c r="Q317" s="222"/>
      <c r="R317" s="222"/>
      <c r="S317" s="222"/>
      <c r="T317" s="223"/>
      <c r="AT317" s="224" t="s">
        <v>417</v>
      </c>
      <c r="AU317" s="224" t="s">
        <v>87</v>
      </c>
      <c r="AV317" s="12" t="s">
        <v>23</v>
      </c>
      <c r="AW317" s="12" t="s">
        <v>43</v>
      </c>
      <c r="AX317" s="12" t="s">
        <v>79</v>
      </c>
      <c r="AY317" s="224" t="s">
        <v>406</v>
      </c>
    </row>
    <row r="318" spans="2:65" s="12" customFormat="1" ht="27" x14ac:dyDescent="0.3">
      <c r="B318" s="213"/>
      <c r="C318" s="214"/>
      <c r="D318" s="215" t="s">
        <v>417</v>
      </c>
      <c r="E318" s="216" t="s">
        <v>36</v>
      </c>
      <c r="F318" s="217" t="s">
        <v>7383</v>
      </c>
      <c r="G318" s="214"/>
      <c r="H318" s="218" t="s">
        <v>36</v>
      </c>
      <c r="I318" s="219"/>
      <c r="J318" s="214"/>
      <c r="K318" s="214"/>
      <c r="L318" s="220"/>
      <c r="M318" s="221"/>
      <c r="N318" s="222"/>
      <c r="O318" s="222"/>
      <c r="P318" s="222"/>
      <c r="Q318" s="222"/>
      <c r="R318" s="222"/>
      <c r="S318" s="222"/>
      <c r="T318" s="223"/>
      <c r="AT318" s="224" t="s">
        <v>417</v>
      </c>
      <c r="AU318" s="224" t="s">
        <v>87</v>
      </c>
      <c r="AV318" s="12" t="s">
        <v>23</v>
      </c>
      <c r="AW318" s="12" t="s">
        <v>43</v>
      </c>
      <c r="AX318" s="12" t="s">
        <v>79</v>
      </c>
      <c r="AY318" s="224" t="s">
        <v>406</v>
      </c>
    </row>
    <row r="319" spans="2:65" s="12" customFormat="1" x14ac:dyDescent="0.3">
      <c r="B319" s="213"/>
      <c r="C319" s="214"/>
      <c r="D319" s="215" t="s">
        <v>417</v>
      </c>
      <c r="E319" s="216" t="s">
        <v>36</v>
      </c>
      <c r="F319" s="217" t="s">
        <v>7384</v>
      </c>
      <c r="G319" s="214"/>
      <c r="H319" s="218" t="s">
        <v>36</v>
      </c>
      <c r="I319" s="219"/>
      <c r="J319" s="214"/>
      <c r="K319" s="214"/>
      <c r="L319" s="220"/>
      <c r="M319" s="221"/>
      <c r="N319" s="222"/>
      <c r="O319" s="222"/>
      <c r="P319" s="222"/>
      <c r="Q319" s="222"/>
      <c r="R319" s="222"/>
      <c r="S319" s="222"/>
      <c r="T319" s="223"/>
      <c r="AT319" s="224" t="s">
        <v>417</v>
      </c>
      <c r="AU319" s="224" t="s">
        <v>87</v>
      </c>
      <c r="AV319" s="12" t="s">
        <v>23</v>
      </c>
      <c r="AW319" s="12" t="s">
        <v>43</v>
      </c>
      <c r="AX319" s="12" t="s">
        <v>79</v>
      </c>
      <c r="AY319" s="224" t="s">
        <v>406</v>
      </c>
    </row>
    <row r="320" spans="2:65" s="12" customFormat="1" x14ac:dyDescent="0.3">
      <c r="B320" s="213"/>
      <c r="C320" s="214"/>
      <c r="D320" s="215" t="s">
        <v>417</v>
      </c>
      <c r="E320" s="216" t="s">
        <v>36</v>
      </c>
      <c r="F320" s="217" t="s">
        <v>7385</v>
      </c>
      <c r="G320" s="214"/>
      <c r="H320" s="218" t="s">
        <v>36</v>
      </c>
      <c r="I320" s="219"/>
      <c r="J320" s="214"/>
      <c r="K320" s="214"/>
      <c r="L320" s="220"/>
      <c r="M320" s="221"/>
      <c r="N320" s="222"/>
      <c r="O320" s="222"/>
      <c r="P320" s="222"/>
      <c r="Q320" s="222"/>
      <c r="R320" s="222"/>
      <c r="S320" s="222"/>
      <c r="T320" s="223"/>
      <c r="AT320" s="224" t="s">
        <v>417</v>
      </c>
      <c r="AU320" s="224" t="s">
        <v>87</v>
      </c>
      <c r="AV320" s="12" t="s">
        <v>23</v>
      </c>
      <c r="AW320" s="12" t="s">
        <v>43</v>
      </c>
      <c r="AX320" s="12" t="s">
        <v>79</v>
      </c>
      <c r="AY320" s="224" t="s">
        <v>406</v>
      </c>
    </row>
    <row r="321" spans="2:65" s="12" customFormat="1" x14ac:dyDescent="0.3">
      <c r="B321" s="213"/>
      <c r="C321" s="214"/>
      <c r="D321" s="215" t="s">
        <v>417</v>
      </c>
      <c r="E321" s="216" t="s">
        <v>36</v>
      </c>
      <c r="F321" s="217" t="s">
        <v>7386</v>
      </c>
      <c r="G321" s="214"/>
      <c r="H321" s="218" t="s">
        <v>36</v>
      </c>
      <c r="I321" s="219"/>
      <c r="J321" s="214"/>
      <c r="K321" s="214"/>
      <c r="L321" s="220"/>
      <c r="M321" s="221"/>
      <c r="N321" s="222"/>
      <c r="O321" s="222"/>
      <c r="P321" s="222"/>
      <c r="Q321" s="222"/>
      <c r="R321" s="222"/>
      <c r="S321" s="222"/>
      <c r="T321" s="223"/>
      <c r="AT321" s="224" t="s">
        <v>417</v>
      </c>
      <c r="AU321" s="224" t="s">
        <v>87</v>
      </c>
      <c r="AV321" s="12" t="s">
        <v>23</v>
      </c>
      <c r="AW321" s="12" t="s">
        <v>43</v>
      </c>
      <c r="AX321" s="12" t="s">
        <v>79</v>
      </c>
      <c r="AY321" s="224" t="s">
        <v>406</v>
      </c>
    </row>
    <row r="322" spans="2:65" s="12" customFormat="1" x14ac:dyDescent="0.3">
      <c r="B322" s="213"/>
      <c r="C322" s="214"/>
      <c r="D322" s="215" t="s">
        <v>417</v>
      </c>
      <c r="E322" s="216" t="s">
        <v>36</v>
      </c>
      <c r="F322" s="217" t="s">
        <v>7387</v>
      </c>
      <c r="G322" s="214"/>
      <c r="H322" s="218" t="s">
        <v>36</v>
      </c>
      <c r="I322" s="219"/>
      <c r="J322" s="214"/>
      <c r="K322" s="214"/>
      <c r="L322" s="220"/>
      <c r="M322" s="221"/>
      <c r="N322" s="222"/>
      <c r="O322" s="222"/>
      <c r="P322" s="222"/>
      <c r="Q322" s="222"/>
      <c r="R322" s="222"/>
      <c r="S322" s="222"/>
      <c r="T322" s="223"/>
      <c r="AT322" s="224" t="s">
        <v>417</v>
      </c>
      <c r="AU322" s="224" t="s">
        <v>87</v>
      </c>
      <c r="AV322" s="12" t="s">
        <v>23</v>
      </c>
      <c r="AW322" s="12" t="s">
        <v>43</v>
      </c>
      <c r="AX322" s="12" t="s">
        <v>79</v>
      </c>
      <c r="AY322" s="224" t="s">
        <v>406</v>
      </c>
    </row>
    <row r="323" spans="2:65" s="12" customFormat="1" x14ac:dyDescent="0.3">
      <c r="B323" s="213"/>
      <c r="C323" s="214"/>
      <c r="D323" s="215" t="s">
        <v>417</v>
      </c>
      <c r="E323" s="216" t="s">
        <v>36</v>
      </c>
      <c r="F323" s="217" t="s">
        <v>7388</v>
      </c>
      <c r="G323" s="214"/>
      <c r="H323" s="218" t="s">
        <v>36</v>
      </c>
      <c r="I323" s="219"/>
      <c r="J323" s="214"/>
      <c r="K323" s="214"/>
      <c r="L323" s="220"/>
      <c r="M323" s="221"/>
      <c r="N323" s="222"/>
      <c r="O323" s="222"/>
      <c r="P323" s="222"/>
      <c r="Q323" s="222"/>
      <c r="R323" s="222"/>
      <c r="S323" s="222"/>
      <c r="T323" s="223"/>
      <c r="AT323" s="224" t="s">
        <v>417</v>
      </c>
      <c r="AU323" s="224" t="s">
        <v>87</v>
      </c>
      <c r="AV323" s="12" t="s">
        <v>23</v>
      </c>
      <c r="AW323" s="12" t="s">
        <v>43</v>
      </c>
      <c r="AX323" s="12" t="s">
        <v>79</v>
      </c>
      <c r="AY323" s="224" t="s">
        <v>406</v>
      </c>
    </row>
    <row r="324" spans="2:65" s="12" customFormat="1" x14ac:dyDescent="0.3">
      <c r="B324" s="213"/>
      <c r="C324" s="214"/>
      <c r="D324" s="215" t="s">
        <v>417</v>
      </c>
      <c r="E324" s="216" t="s">
        <v>36</v>
      </c>
      <c r="F324" s="217" t="s">
        <v>7389</v>
      </c>
      <c r="G324" s="214"/>
      <c r="H324" s="218" t="s">
        <v>36</v>
      </c>
      <c r="I324" s="219"/>
      <c r="J324" s="214"/>
      <c r="K324" s="214"/>
      <c r="L324" s="220"/>
      <c r="M324" s="221"/>
      <c r="N324" s="222"/>
      <c r="O324" s="222"/>
      <c r="P324" s="222"/>
      <c r="Q324" s="222"/>
      <c r="R324" s="222"/>
      <c r="S324" s="222"/>
      <c r="T324" s="223"/>
      <c r="AT324" s="224" t="s">
        <v>417</v>
      </c>
      <c r="AU324" s="224" t="s">
        <v>87</v>
      </c>
      <c r="AV324" s="12" t="s">
        <v>23</v>
      </c>
      <c r="AW324" s="12" t="s">
        <v>43</v>
      </c>
      <c r="AX324" s="12" t="s">
        <v>79</v>
      </c>
      <c r="AY324" s="224" t="s">
        <v>406</v>
      </c>
    </row>
    <row r="325" spans="2:65" s="12" customFormat="1" x14ac:dyDescent="0.3">
      <c r="B325" s="213"/>
      <c r="C325" s="214"/>
      <c r="D325" s="215" t="s">
        <v>417</v>
      </c>
      <c r="E325" s="216" t="s">
        <v>36</v>
      </c>
      <c r="F325" s="217" t="s">
        <v>7390</v>
      </c>
      <c r="G325" s="214"/>
      <c r="H325" s="218" t="s">
        <v>36</v>
      </c>
      <c r="I325" s="219"/>
      <c r="J325" s="214"/>
      <c r="K325" s="214"/>
      <c r="L325" s="220"/>
      <c r="M325" s="221"/>
      <c r="N325" s="222"/>
      <c r="O325" s="222"/>
      <c r="P325" s="222"/>
      <c r="Q325" s="222"/>
      <c r="R325" s="222"/>
      <c r="S325" s="222"/>
      <c r="T325" s="223"/>
      <c r="AT325" s="224" t="s">
        <v>417</v>
      </c>
      <c r="AU325" s="224" t="s">
        <v>87</v>
      </c>
      <c r="AV325" s="12" t="s">
        <v>23</v>
      </c>
      <c r="AW325" s="12" t="s">
        <v>43</v>
      </c>
      <c r="AX325" s="12" t="s">
        <v>79</v>
      </c>
      <c r="AY325" s="224" t="s">
        <v>406</v>
      </c>
    </row>
    <row r="326" spans="2:65" s="12" customFormat="1" x14ac:dyDescent="0.3">
      <c r="B326" s="213"/>
      <c r="C326" s="214"/>
      <c r="D326" s="215" t="s">
        <v>417</v>
      </c>
      <c r="E326" s="216" t="s">
        <v>36</v>
      </c>
      <c r="F326" s="217" t="s">
        <v>7391</v>
      </c>
      <c r="G326" s="214"/>
      <c r="H326" s="218" t="s">
        <v>36</v>
      </c>
      <c r="I326" s="219"/>
      <c r="J326" s="214"/>
      <c r="K326" s="214"/>
      <c r="L326" s="220"/>
      <c r="M326" s="221"/>
      <c r="N326" s="222"/>
      <c r="O326" s="222"/>
      <c r="P326" s="222"/>
      <c r="Q326" s="222"/>
      <c r="R326" s="222"/>
      <c r="S326" s="222"/>
      <c r="T326" s="223"/>
      <c r="AT326" s="224" t="s">
        <v>417</v>
      </c>
      <c r="AU326" s="224" t="s">
        <v>87</v>
      </c>
      <c r="AV326" s="12" t="s">
        <v>23</v>
      </c>
      <c r="AW326" s="12" t="s">
        <v>43</v>
      </c>
      <c r="AX326" s="12" t="s">
        <v>79</v>
      </c>
      <c r="AY326" s="224" t="s">
        <v>406</v>
      </c>
    </row>
    <row r="327" spans="2:65" s="12" customFormat="1" x14ac:dyDescent="0.3">
      <c r="B327" s="213"/>
      <c r="C327" s="214"/>
      <c r="D327" s="215" t="s">
        <v>417</v>
      </c>
      <c r="E327" s="216" t="s">
        <v>36</v>
      </c>
      <c r="F327" s="217" t="s">
        <v>7392</v>
      </c>
      <c r="G327" s="214"/>
      <c r="H327" s="218" t="s">
        <v>36</v>
      </c>
      <c r="I327" s="219"/>
      <c r="J327" s="214"/>
      <c r="K327" s="214"/>
      <c r="L327" s="220"/>
      <c r="M327" s="221"/>
      <c r="N327" s="222"/>
      <c r="O327" s="222"/>
      <c r="P327" s="222"/>
      <c r="Q327" s="222"/>
      <c r="R327" s="222"/>
      <c r="S327" s="222"/>
      <c r="T327" s="223"/>
      <c r="AT327" s="224" t="s">
        <v>417</v>
      </c>
      <c r="AU327" s="224" t="s">
        <v>87</v>
      </c>
      <c r="AV327" s="12" t="s">
        <v>23</v>
      </c>
      <c r="AW327" s="12" t="s">
        <v>43</v>
      </c>
      <c r="AX327" s="12" t="s">
        <v>79</v>
      </c>
      <c r="AY327" s="224" t="s">
        <v>406</v>
      </c>
    </row>
    <row r="328" spans="2:65" s="12" customFormat="1" x14ac:dyDescent="0.3">
      <c r="B328" s="213"/>
      <c r="C328" s="214"/>
      <c r="D328" s="215" t="s">
        <v>417</v>
      </c>
      <c r="E328" s="216" t="s">
        <v>36</v>
      </c>
      <c r="F328" s="217" t="s">
        <v>7393</v>
      </c>
      <c r="G328" s="214"/>
      <c r="H328" s="218" t="s">
        <v>36</v>
      </c>
      <c r="I328" s="219"/>
      <c r="J328" s="214"/>
      <c r="K328" s="214"/>
      <c r="L328" s="220"/>
      <c r="M328" s="221"/>
      <c r="N328" s="222"/>
      <c r="O328" s="222"/>
      <c r="P328" s="222"/>
      <c r="Q328" s="222"/>
      <c r="R328" s="222"/>
      <c r="S328" s="222"/>
      <c r="T328" s="223"/>
      <c r="AT328" s="224" t="s">
        <v>417</v>
      </c>
      <c r="AU328" s="224" t="s">
        <v>87</v>
      </c>
      <c r="AV328" s="12" t="s">
        <v>23</v>
      </c>
      <c r="AW328" s="12" t="s">
        <v>43</v>
      </c>
      <c r="AX328" s="12" t="s">
        <v>79</v>
      </c>
      <c r="AY328" s="224" t="s">
        <v>406</v>
      </c>
    </row>
    <row r="329" spans="2:65" s="12" customFormat="1" x14ac:dyDescent="0.3">
      <c r="B329" s="213"/>
      <c r="C329" s="214"/>
      <c r="D329" s="215" t="s">
        <v>417</v>
      </c>
      <c r="E329" s="216" t="s">
        <v>36</v>
      </c>
      <c r="F329" s="217" t="s">
        <v>7394</v>
      </c>
      <c r="G329" s="214"/>
      <c r="H329" s="218" t="s">
        <v>36</v>
      </c>
      <c r="I329" s="219"/>
      <c r="J329" s="214"/>
      <c r="K329" s="214"/>
      <c r="L329" s="220"/>
      <c r="M329" s="221"/>
      <c r="N329" s="222"/>
      <c r="O329" s="222"/>
      <c r="P329" s="222"/>
      <c r="Q329" s="222"/>
      <c r="R329" s="222"/>
      <c r="S329" s="222"/>
      <c r="T329" s="223"/>
      <c r="AT329" s="224" t="s">
        <v>417</v>
      </c>
      <c r="AU329" s="224" t="s">
        <v>87</v>
      </c>
      <c r="AV329" s="12" t="s">
        <v>23</v>
      </c>
      <c r="AW329" s="12" t="s">
        <v>43</v>
      </c>
      <c r="AX329" s="12" t="s">
        <v>79</v>
      </c>
      <c r="AY329" s="224" t="s">
        <v>406</v>
      </c>
    </row>
    <row r="330" spans="2:65" s="12" customFormat="1" x14ac:dyDescent="0.3">
      <c r="B330" s="213"/>
      <c r="C330" s="214"/>
      <c r="D330" s="215" t="s">
        <v>417</v>
      </c>
      <c r="E330" s="216" t="s">
        <v>36</v>
      </c>
      <c r="F330" s="217" t="s">
        <v>7395</v>
      </c>
      <c r="G330" s="214"/>
      <c r="H330" s="218" t="s">
        <v>36</v>
      </c>
      <c r="I330" s="219"/>
      <c r="J330" s="214"/>
      <c r="K330" s="214"/>
      <c r="L330" s="220"/>
      <c r="M330" s="221"/>
      <c r="N330" s="222"/>
      <c r="O330" s="222"/>
      <c r="P330" s="222"/>
      <c r="Q330" s="222"/>
      <c r="R330" s="222"/>
      <c r="S330" s="222"/>
      <c r="T330" s="223"/>
      <c r="AT330" s="224" t="s">
        <v>417</v>
      </c>
      <c r="AU330" s="224" t="s">
        <v>87</v>
      </c>
      <c r="AV330" s="12" t="s">
        <v>23</v>
      </c>
      <c r="AW330" s="12" t="s">
        <v>43</v>
      </c>
      <c r="AX330" s="12" t="s">
        <v>79</v>
      </c>
      <c r="AY330" s="224" t="s">
        <v>406</v>
      </c>
    </row>
    <row r="331" spans="2:65" s="12" customFormat="1" x14ac:dyDescent="0.3">
      <c r="B331" s="213"/>
      <c r="C331" s="214"/>
      <c r="D331" s="215" t="s">
        <v>417</v>
      </c>
      <c r="E331" s="216" t="s">
        <v>36</v>
      </c>
      <c r="F331" s="217" t="s">
        <v>7396</v>
      </c>
      <c r="G331" s="214"/>
      <c r="H331" s="218" t="s">
        <v>36</v>
      </c>
      <c r="I331" s="219"/>
      <c r="J331" s="214"/>
      <c r="K331" s="214"/>
      <c r="L331" s="220"/>
      <c r="M331" s="221"/>
      <c r="N331" s="222"/>
      <c r="O331" s="222"/>
      <c r="P331" s="222"/>
      <c r="Q331" s="222"/>
      <c r="R331" s="222"/>
      <c r="S331" s="222"/>
      <c r="T331" s="223"/>
      <c r="AT331" s="224" t="s">
        <v>417</v>
      </c>
      <c r="AU331" s="224" t="s">
        <v>87</v>
      </c>
      <c r="AV331" s="12" t="s">
        <v>23</v>
      </c>
      <c r="AW331" s="12" t="s">
        <v>43</v>
      </c>
      <c r="AX331" s="12" t="s">
        <v>79</v>
      </c>
      <c r="AY331" s="224" t="s">
        <v>406</v>
      </c>
    </row>
    <row r="332" spans="2:65" s="12" customFormat="1" x14ac:dyDescent="0.3">
      <c r="B332" s="213"/>
      <c r="C332" s="214"/>
      <c r="D332" s="215" t="s">
        <v>417</v>
      </c>
      <c r="E332" s="216" t="s">
        <v>36</v>
      </c>
      <c r="F332" s="217" t="s">
        <v>7397</v>
      </c>
      <c r="G332" s="214"/>
      <c r="H332" s="218" t="s">
        <v>36</v>
      </c>
      <c r="I332" s="219"/>
      <c r="J332" s="214"/>
      <c r="K332" s="214"/>
      <c r="L332" s="220"/>
      <c r="M332" s="221"/>
      <c r="N332" s="222"/>
      <c r="O332" s="222"/>
      <c r="P332" s="222"/>
      <c r="Q332" s="222"/>
      <c r="R332" s="222"/>
      <c r="S332" s="222"/>
      <c r="T332" s="223"/>
      <c r="AT332" s="224" t="s">
        <v>417</v>
      </c>
      <c r="AU332" s="224" t="s">
        <v>87</v>
      </c>
      <c r="AV332" s="12" t="s">
        <v>23</v>
      </c>
      <c r="AW332" s="12" t="s">
        <v>43</v>
      </c>
      <c r="AX332" s="12" t="s">
        <v>79</v>
      </c>
      <c r="AY332" s="224" t="s">
        <v>406</v>
      </c>
    </row>
    <row r="333" spans="2:65" s="12" customFormat="1" x14ac:dyDescent="0.3">
      <c r="B333" s="213"/>
      <c r="C333" s="214"/>
      <c r="D333" s="215" t="s">
        <v>417</v>
      </c>
      <c r="E333" s="216" t="s">
        <v>36</v>
      </c>
      <c r="F333" s="217" t="s">
        <v>7398</v>
      </c>
      <c r="G333" s="214"/>
      <c r="H333" s="218" t="s">
        <v>36</v>
      </c>
      <c r="I333" s="219"/>
      <c r="J333" s="214"/>
      <c r="K333" s="214"/>
      <c r="L333" s="220"/>
      <c r="M333" s="221"/>
      <c r="N333" s="222"/>
      <c r="O333" s="222"/>
      <c r="P333" s="222"/>
      <c r="Q333" s="222"/>
      <c r="R333" s="222"/>
      <c r="S333" s="222"/>
      <c r="T333" s="223"/>
      <c r="AT333" s="224" t="s">
        <v>417</v>
      </c>
      <c r="AU333" s="224" t="s">
        <v>87</v>
      </c>
      <c r="AV333" s="12" t="s">
        <v>23</v>
      </c>
      <c r="AW333" s="12" t="s">
        <v>43</v>
      </c>
      <c r="AX333" s="12" t="s">
        <v>79</v>
      </c>
      <c r="AY333" s="224" t="s">
        <v>406</v>
      </c>
    </row>
    <row r="334" spans="2:65" s="13" customFormat="1" x14ac:dyDescent="0.3">
      <c r="B334" s="225"/>
      <c r="C334" s="226"/>
      <c r="D334" s="215" t="s">
        <v>417</v>
      </c>
      <c r="E334" s="227" t="s">
        <v>36</v>
      </c>
      <c r="F334" s="228" t="s">
        <v>7399</v>
      </c>
      <c r="G334" s="226"/>
      <c r="H334" s="229">
        <v>306.476</v>
      </c>
      <c r="I334" s="230"/>
      <c r="J334" s="226"/>
      <c r="K334" s="226"/>
      <c r="L334" s="231"/>
      <c r="M334" s="232"/>
      <c r="N334" s="233"/>
      <c r="O334" s="233"/>
      <c r="P334" s="233"/>
      <c r="Q334" s="233"/>
      <c r="R334" s="233"/>
      <c r="S334" s="233"/>
      <c r="T334" s="234"/>
      <c r="AT334" s="235" t="s">
        <v>417</v>
      </c>
      <c r="AU334" s="235" t="s">
        <v>87</v>
      </c>
      <c r="AV334" s="13" t="s">
        <v>87</v>
      </c>
      <c r="AW334" s="13" t="s">
        <v>43</v>
      </c>
      <c r="AX334" s="13" t="s">
        <v>79</v>
      </c>
      <c r="AY334" s="235" t="s">
        <v>406</v>
      </c>
    </row>
    <row r="335" spans="2:65" s="14" customFormat="1" x14ac:dyDescent="0.3">
      <c r="B335" s="236"/>
      <c r="C335" s="237"/>
      <c r="D335" s="247" t="s">
        <v>417</v>
      </c>
      <c r="E335" s="248" t="s">
        <v>36</v>
      </c>
      <c r="F335" s="249" t="s">
        <v>421</v>
      </c>
      <c r="G335" s="237"/>
      <c r="H335" s="250">
        <v>306.476</v>
      </c>
      <c r="I335" s="241"/>
      <c r="J335" s="237"/>
      <c r="K335" s="237"/>
      <c r="L335" s="242"/>
      <c r="M335" s="243"/>
      <c r="N335" s="244"/>
      <c r="O335" s="244"/>
      <c r="P335" s="244"/>
      <c r="Q335" s="244"/>
      <c r="R335" s="244"/>
      <c r="S335" s="244"/>
      <c r="T335" s="245"/>
      <c r="AT335" s="246" t="s">
        <v>417</v>
      </c>
      <c r="AU335" s="246" t="s">
        <v>87</v>
      </c>
      <c r="AV335" s="14" t="s">
        <v>415</v>
      </c>
      <c r="AW335" s="14" t="s">
        <v>43</v>
      </c>
      <c r="AX335" s="14" t="s">
        <v>23</v>
      </c>
      <c r="AY335" s="246" t="s">
        <v>406</v>
      </c>
    </row>
    <row r="336" spans="2:65" s="1" customFormat="1" ht="22.5" customHeight="1" x14ac:dyDescent="0.3">
      <c r="B336" s="37"/>
      <c r="C336" s="201" t="s">
        <v>520</v>
      </c>
      <c r="D336" s="201" t="s">
        <v>410</v>
      </c>
      <c r="E336" s="202" t="s">
        <v>7380</v>
      </c>
      <c r="F336" s="203" t="s">
        <v>7381</v>
      </c>
      <c r="G336" s="204" t="s">
        <v>413</v>
      </c>
      <c r="H336" s="205">
        <v>353.84300000000002</v>
      </c>
      <c r="I336" s="206"/>
      <c r="J336" s="207">
        <f>ROUND(I336*H336,2)</f>
        <v>0</v>
      </c>
      <c r="K336" s="203" t="s">
        <v>7100</v>
      </c>
      <c r="L336" s="57"/>
      <c r="M336" s="208" t="s">
        <v>36</v>
      </c>
      <c r="N336" s="209" t="s">
        <v>50</v>
      </c>
      <c r="O336" s="38"/>
      <c r="P336" s="210">
        <f>O336*H336</f>
        <v>0</v>
      </c>
      <c r="Q336" s="210">
        <v>0</v>
      </c>
      <c r="R336" s="210">
        <f>Q336*H336</f>
        <v>0</v>
      </c>
      <c r="S336" s="210">
        <v>0</v>
      </c>
      <c r="T336" s="211">
        <f>S336*H336</f>
        <v>0</v>
      </c>
      <c r="AR336" s="19" t="s">
        <v>415</v>
      </c>
      <c r="AT336" s="19" t="s">
        <v>410</v>
      </c>
      <c r="AU336" s="19" t="s">
        <v>87</v>
      </c>
      <c r="AY336" s="19" t="s">
        <v>406</v>
      </c>
      <c r="BE336" s="212">
        <f>IF(N336="základní",J336,0)</f>
        <v>0</v>
      </c>
      <c r="BF336" s="212">
        <f>IF(N336="snížená",J336,0)</f>
        <v>0</v>
      </c>
      <c r="BG336" s="212">
        <f>IF(N336="zákl. přenesená",J336,0)</f>
        <v>0</v>
      </c>
      <c r="BH336" s="212">
        <f>IF(N336="sníž. přenesená",J336,0)</f>
        <v>0</v>
      </c>
      <c r="BI336" s="212">
        <f>IF(N336="nulová",J336,0)</f>
        <v>0</v>
      </c>
      <c r="BJ336" s="19" t="s">
        <v>23</v>
      </c>
      <c r="BK336" s="212">
        <f>ROUND(I336*H336,2)</f>
        <v>0</v>
      </c>
      <c r="BL336" s="19" t="s">
        <v>415</v>
      </c>
      <c r="BM336" s="19" t="s">
        <v>626</v>
      </c>
    </row>
    <row r="337" spans="2:65" s="12" customFormat="1" x14ac:dyDescent="0.3">
      <c r="B337" s="213"/>
      <c r="C337" s="214"/>
      <c r="D337" s="215" t="s">
        <v>417</v>
      </c>
      <c r="E337" s="216" t="s">
        <v>36</v>
      </c>
      <c r="F337" s="217" t="s">
        <v>7400</v>
      </c>
      <c r="G337" s="214"/>
      <c r="H337" s="218" t="s">
        <v>36</v>
      </c>
      <c r="I337" s="219"/>
      <c r="J337" s="214"/>
      <c r="K337" s="214"/>
      <c r="L337" s="220"/>
      <c r="M337" s="221"/>
      <c r="N337" s="222"/>
      <c r="O337" s="222"/>
      <c r="P337" s="222"/>
      <c r="Q337" s="222"/>
      <c r="R337" s="222"/>
      <c r="S337" s="222"/>
      <c r="T337" s="223"/>
      <c r="AT337" s="224" t="s">
        <v>417</v>
      </c>
      <c r="AU337" s="224" t="s">
        <v>87</v>
      </c>
      <c r="AV337" s="12" t="s">
        <v>23</v>
      </c>
      <c r="AW337" s="12" t="s">
        <v>43</v>
      </c>
      <c r="AX337" s="12" t="s">
        <v>79</v>
      </c>
      <c r="AY337" s="224" t="s">
        <v>406</v>
      </c>
    </row>
    <row r="338" spans="2:65" s="12" customFormat="1" ht="27" x14ac:dyDescent="0.3">
      <c r="B338" s="213"/>
      <c r="C338" s="214"/>
      <c r="D338" s="215" t="s">
        <v>417</v>
      </c>
      <c r="E338" s="216" t="s">
        <v>36</v>
      </c>
      <c r="F338" s="217" t="s">
        <v>7383</v>
      </c>
      <c r="G338" s="214"/>
      <c r="H338" s="218" t="s">
        <v>36</v>
      </c>
      <c r="I338" s="219"/>
      <c r="J338" s="214"/>
      <c r="K338" s="214"/>
      <c r="L338" s="220"/>
      <c r="M338" s="221"/>
      <c r="N338" s="222"/>
      <c r="O338" s="222"/>
      <c r="P338" s="222"/>
      <c r="Q338" s="222"/>
      <c r="R338" s="222"/>
      <c r="S338" s="222"/>
      <c r="T338" s="223"/>
      <c r="AT338" s="224" t="s">
        <v>417</v>
      </c>
      <c r="AU338" s="224" t="s">
        <v>87</v>
      </c>
      <c r="AV338" s="12" t="s">
        <v>23</v>
      </c>
      <c r="AW338" s="12" t="s">
        <v>43</v>
      </c>
      <c r="AX338" s="12" t="s">
        <v>79</v>
      </c>
      <c r="AY338" s="224" t="s">
        <v>406</v>
      </c>
    </row>
    <row r="339" spans="2:65" s="12" customFormat="1" x14ac:dyDescent="0.3">
      <c r="B339" s="213"/>
      <c r="C339" s="214"/>
      <c r="D339" s="215" t="s">
        <v>417</v>
      </c>
      <c r="E339" s="216" t="s">
        <v>36</v>
      </c>
      <c r="F339" s="217" t="s">
        <v>7401</v>
      </c>
      <c r="G339" s="214"/>
      <c r="H339" s="218" t="s">
        <v>36</v>
      </c>
      <c r="I339" s="219"/>
      <c r="J339" s="214"/>
      <c r="K339" s="214"/>
      <c r="L339" s="220"/>
      <c r="M339" s="221"/>
      <c r="N339" s="222"/>
      <c r="O339" s="222"/>
      <c r="P339" s="222"/>
      <c r="Q339" s="222"/>
      <c r="R339" s="222"/>
      <c r="S339" s="222"/>
      <c r="T339" s="223"/>
      <c r="AT339" s="224" t="s">
        <v>417</v>
      </c>
      <c r="AU339" s="224" t="s">
        <v>87</v>
      </c>
      <c r="AV339" s="12" t="s">
        <v>23</v>
      </c>
      <c r="AW339" s="12" t="s">
        <v>43</v>
      </c>
      <c r="AX339" s="12" t="s">
        <v>79</v>
      </c>
      <c r="AY339" s="224" t="s">
        <v>406</v>
      </c>
    </row>
    <row r="340" spans="2:65" s="12" customFormat="1" x14ac:dyDescent="0.3">
      <c r="B340" s="213"/>
      <c r="C340" s="214"/>
      <c r="D340" s="215" t="s">
        <v>417</v>
      </c>
      <c r="E340" s="216" t="s">
        <v>36</v>
      </c>
      <c r="F340" s="217" t="s">
        <v>7402</v>
      </c>
      <c r="G340" s="214"/>
      <c r="H340" s="218" t="s">
        <v>36</v>
      </c>
      <c r="I340" s="219"/>
      <c r="J340" s="214"/>
      <c r="K340" s="214"/>
      <c r="L340" s="220"/>
      <c r="M340" s="221"/>
      <c r="N340" s="222"/>
      <c r="O340" s="222"/>
      <c r="P340" s="222"/>
      <c r="Q340" s="222"/>
      <c r="R340" s="222"/>
      <c r="S340" s="222"/>
      <c r="T340" s="223"/>
      <c r="AT340" s="224" t="s">
        <v>417</v>
      </c>
      <c r="AU340" s="224" t="s">
        <v>87</v>
      </c>
      <c r="AV340" s="12" t="s">
        <v>23</v>
      </c>
      <c r="AW340" s="12" t="s">
        <v>43</v>
      </c>
      <c r="AX340" s="12" t="s">
        <v>79</v>
      </c>
      <c r="AY340" s="224" t="s">
        <v>406</v>
      </c>
    </row>
    <row r="341" spans="2:65" s="12" customFormat="1" x14ac:dyDescent="0.3">
      <c r="B341" s="213"/>
      <c r="C341" s="214"/>
      <c r="D341" s="215" t="s">
        <v>417</v>
      </c>
      <c r="E341" s="216" t="s">
        <v>36</v>
      </c>
      <c r="F341" s="217" t="s">
        <v>7403</v>
      </c>
      <c r="G341" s="214"/>
      <c r="H341" s="218" t="s">
        <v>36</v>
      </c>
      <c r="I341" s="219"/>
      <c r="J341" s="214"/>
      <c r="K341" s="214"/>
      <c r="L341" s="220"/>
      <c r="M341" s="221"/>
      <c r="N341" s="222"/>
      <c r="O341" s="222"/>
      <c r="P341" s="222"/>
      <c r="Q341" s="222"/>
      <c r="R341" s="222"/>
      <c r="S341" s="222"/>
      <c r="T341" s="223"/>
      <c r="AT341" s="224" t="s">
        <v>417</v>
      </c>
      <c r="AU341" s="224" t="s">
        <v>87</v>
      </c>
      <c r="AV341" s="12" t="s">
        <v>23</v>
      </c>
      <c r="AW341" s="12" t="s">
        <v>43</v>
      </c>
      <c r="AX341" s="12" t="s">
        <v>79</v>
      </c>
      <c r="AY341" s="224" t="s">
        <v>406</v>
      </c>
    </row>
    <row r="342" spans="2:65" s="12" customFormat="1" x14ac:dyDescent="0.3">
      <c r="B342" s="213"/>
      <c r="C342" s="214"/>
      <c r="D342" s="215" t="s">
        <v>417</v>
      </c>
      <c r="E342" s="216" t="s">
        <v>36</v>
      </c>
      <c r="F342" s="217" t="s">
        <v>7404</v>
      </c>
      <c r="G342" s="214"/>
      <c r="H342" s="218" t="s">
        <v>36</v>
      </c>
      <c r="I342" s="219"/>
      <c r="J342" s="214"/>
      <c r="K342" s="214"/>
      <c r="L342" s="220"/>
      <c r="M342" s="221"/>
      <c r="N342" s="222"/>
      <c r="O342" s="222"/>
      <c r="P342" s="222"/>
      <c r="Q342" s="222"/>
      <c r="R342" s="222"/>
      <c r="S342" s="222"/>
      <c r="T342" s="223"/>
      <c r="AT342" s="224" t="s">
        <v>417</v>
      </c>
      <c r="AU342" s="224" t="s">
        <v>87</v>
      </c>
      <c r="AV342" s="12" t="s">
        <v>23</v>
      </c>
      <c r="AW342" s="12" t="s">
        <v>43</v>
      </c>
      <c r="AX342" s="12" t="s">
        <v>79</v>
      </c>
      <c r="AY342" s="224" t="s">
        <v>406</v>
      </c>
    </row>
    <row r="343" spans="2:65" s="13" customFormat="1" x14ac:dyDescent="0.3">
      <c r="B343" s="225"/>
      <c r="C343" s="226"/>
      <c r="D343" s="215" t="s">
        <v>417</v>
      </c>
      <c r="E343" s="227" t="s">
        <v>36</v>
      </c>
      <c r="F343" s="228" t="s">
        <v>7405</v>
      </c>
      <c r="G343" s="226"/>
      <c r="H343" s="229">
        <v>353.84300000000002</v>
      </c>
      <c r="I343" s="230"/>
      <c r="J343" s="226"/>
      <c r="K343" s="226"/>
      <c r="L343" s="231"/>
      <c r="M343" s="232"/>
      <c r="N343" s="233"/>
      <c r="O343" s="233"/>
      <c r="P343" s="233"/>
      <c r="Q343" s="233"/>
      <c r="R343" s="233"/>
      <c r="S343" s="233"/>
      <c r="T343" s="234"/>
      <c r="AT343" s="235" t="s">
        <v>417</v>
      </c>
      <c r="AU343" s="235" t="s">
        <v>87</v>
      </c>
      <c r="AV343" s="13" t="s">
        <v>87</v>
      </c>
      <c r="AW343" s="13" t="s">
        <v>43</v>
      </c>
      <c r="AX343" s="13" t="s">
        <v>79</v>
      </c>
      <c r="AY343" s="235" t="s">
        <v>406</v>
      </c>
    </row>
    <row r="344" spans="2:65" s="14" customFormat="1" x14ac:dyDescent="0.3">
      <c r="B344" s="236"/>
      <c r="C344" s="237"/>
      <c r="D344" s="247" t="s">
        <v>417</v>
      </c>
      <c r="E344" s="248" t="s">
        <v>36</v>
      </c>
      <c r="F344" s="249" t="s">
        <v>421</v>
      </c>
      <c r="G344" s="237"/>
      <c r="H344" s="250">
        <v>353.84300000000002</v>
      </c>
      <c r="I344" s="241"/>
      <c r="J344" s="237"/>
      <c r="K344" s="237"/>
      <c r="L344" s="242"/>
      <c r="M344" s="243"/>
      <c r="N344" s="244"/>
      <c r="O344" s="244"/>
      <c r="P344" s="244"/>
      <c r="Q344" s="244"/>
      <c r="R344" s="244"/>
      <c r="S344" s="244"/>
      <c r="T344" s="245"/>
      <c r="AT344" s="246" t="s">
        <v>417</v>
      </c>
      <c r="AU344" s="246" t="s">
        <v>87</v>
      </c>
      <c r="AV344" s="14" t="s">
        <v>415</v>
      </c>
      <c r="AW344" s="14" t="s">
        <v>43</v>
      </c>
      <c r="AX344" s="14" t="s">
        <v>23</v>
      </c>
      <c r="AY344" s="246" t="s">
        <v>406</v>
      </c>
    </row>
    <row r="345" spans="2:65" s="1" customFormat="1" ht="22.5" customHeight="1" x14ac:dyDescent="0.3">
      <c r="B345" s="37"/>
      <c r="C345" s="201" t="s">
        <v>525</v>
      </c>
      <c r="D345" s="201" t="s">
        <v>410</v>
      </c>
      <c r="E345" s="202" t="s">
        <v>7380</v>
      </c>
      <c r="F345" s="203" t="s">
        <v>7381</v>
      </c>
      <c r="G345" s="204" t="s">
        <v>413</v>
      </c>
      <c r="H345" s="205">
        <v>1616.1310000000001</v>
      </c>
      <c r="I345" s="206"/>
      <c r="J345" s="207">
        <f>ROUND(I345*H345,2)</f>
        <v>0</v>
      </c>
      <c r="K345" s="203" t="s">
        <v>7100</v>
      </c>
      <c r="L345" s="57"/>
      <c r="M345" s="208" t="s">
        <v>36</v>
      </c>
      <c r="N345" s="209" t="s">
        <v>50</v>
      </c>
      <c r="O345" s="38"/>
      <c r="P345" s="210">
        <f>O345*H345</f>
        <v>0</v>
      </c>
      <c r="Q345" s="210">
        <v>0</v>
      </c>
      <c r="R345" s="210">
        <f>Q345*H345</f>
        <v>0</v>
      </c>
      <c r="S345" s="210">
        <v>0</v>
      </c>
      <c r="T345" s="211">
        <f>S345*H345</f>
        <v>0</v>
      </c>
      <c r="AR345" s="19" t="s">
        <v>415</v>
      </c>
      <c r="AT345" s="19" t="s">
        <v>410</v>
      </c>
      <c r="AU345" s="19" t="s">
        <v>87</v>
      </c>
      <c r="AY345" s="19" t="s">
        <v>406</v>
      </c>
      <c r="BE345" s="212">
        <f>IF(N345="základní",J345,0)</f>
        <v>0</v>
      </c>
      <c r="BF345" s="212">
        <f>IF(N345="snížená",J345,0)</f>
        <v>0</v>
      </c>
      <c r="BG345" s="212">
        <f>IF(N345="zákl. přenesená",J345,0)</f>
        <v>0</v>
      </c>
      <c r="BH345" s="212">
        <f>IF(N345="sníž. přenesená",J345,0)</f>
        <v>0</v>
      </c>
      <c r="BI345" s="212">
        <f>IF(N345="nulová",J345,0)</f>
        <v>0</v>
      </c>
      <c r="BJ345" s="19" t="s">
        <v>23</v>
      </c>
      <c r="BK345" s="212">
        <f>ROUND(I345*H345,2)</f>
        <v>0</v>
      </c>
      <c r="BL345" s="19" t="s">
        <v>415</v>
      </c>
      <c r="BM345" s="19" t="s">
        <v>637</v>
      </c>
    </row>
    <row r="346" spans="2:65" s="12" customFormat="1" x14ac:dyDescent="0.3">
      <c r="B346" s="213"/>
      <c r="C346" s="214"/>
      <c r="D346" s="215" t="s">
        <v>417</v>
      </c>
      <c r="E346" s="216" t="s">
        <v>36</v>
      </c>
      <c r="F346" s="217" t="s">
        <v>7406</v>
      </c>
      <c r="G346" s="214"/>
      <c r="H346" s="218" t="s">
        <v>36</v>
      </c>
      <c r="I346" s="219"/>
      <c r="J346" s="214"/>
      <c r="K346" s="214"/>
      <c r="L346" s="220"/>
      <c r="M346" s="221"/>
      <c r="N346" s="222"/>
      <c r="O346" s="222"/>
      <c r="P346" s="222"/>
      <c r="Q346" s="222"/>
      <c r="R346" s="222"/>
      <c r="S346" s="222"/>
      <c r="T346" s="223"/>
      <c r="AT346" s="224" t="s">
        <v>417</v>
      </c>
      <c r="AU346" s="224" t="s">
        <v>87</v>
      </c>
      <c r="AV346" s="12" t="s">
        <v>23</v>
      </c>
      <c r="AW346" s="12" t="s">
        <v>43</v>
      </c>
      <c r="AX346" s="12" t="s">
        <v>79</v>
      </c>
      <c r="AY346" s="224" t="s">
        <v>406</v>
      </c>
    </row>
    <row r="347" spans="2:65" s="12" customFormat="1" ht="27" x14ac:dyDescent="0.3">
      <c r="B347" s="213"/>
      <c r="C347" s="214"/>
      <c r="D347" s="215" t="s">
        <v>417</v>
      </c>
      <c r="E347" s="216" t="s">
        <v>36</v>
      </c>
      <c r="F347" s="217" t="s">
        <v>7383</v>
      </c>
      <c r="G347" s="214"/>
      <c r="H347" s="218" t="s">
        <v>36</v>
      </c>
      <c r="I347" s="219"/>
      <c r="J347" s="214"/>
      <c r="K347" s="214"/>
      <c r="L347" s="220"/>
      <c r="M347" s="221"/>
      <c r="N347" s="222"/>
      <c r="O347" s="222"/>
      <c r="P347" s="222"/>
      <c r="Q347" s="222"/>
      <c r="R347" s="222"/>
      <c r="S347" s="222"/>
      <c r="T347" s="223"/>
      <c r="AT347" s="224" t="s">
        <v>417</v>
      </c>
      <c r="AU347" s="224" t="s">
        <v>87</v>
      </c>
      <c r="AV347" s="12" t="s">
        <v>23</v>
      </c>
      <c r="AW347" s="12" t="s">
        <v>43</v>
      </c>
      <c r="AX347" s="12" t="s">
        <v>79</v>
      </c>
      <c r="AY347" s="224" t="s">
        <v>406</v>
      </c>
    </row>
    <row r="348" spans="2:65" s="12" customFormat="1" x14ac:dyDescent="0.3">
      <c r="B348" s="213"/>
      <c r="C348" s="214"/>
      <c r="D348" s="215" t="s">
        <v>417</v>
      </c>
      <c r="E348" s="216" t="s">
        <v>36</v>
      </c>
      <c r="F348" s="217" t="s">
        <v>7407</v>
      </c>
      <c r="G348" s="214"/>
      <c r="H348" s="218" t="s">
        <v>36</v>
      </c>
      <c r="I348" s="219"/>
      <c r="J348" s="214"/>
      <c r="K348" s="214"/>
      <c r="L348" s="220"/>
      <c r="M348" s="221"/>
      <c r="N348" s="222"/>
      <c r="O348" s="222"/>
      <c r="P348" s="222"/>
      <c r="Q348" s="222"/>
      <c r="R348" s="222"/>
      <c r="S348" s="222"/>
      <c r="T348" s="223"/>
      <c r="AT348" s="224" t="s">
        <v>417</v>
      </c>
      <c r="AU348" s="224" t="s">
        <v>87</v>
      </c>
      <c r="AV348" s="12" t="s">
        <v>23</v>
      </c>
      <c r="AW348" s="12" t="s">
        <v>43</v>
      </c>
      <c r="AX348" s="12" t="s">
        <v>79</v>
      </c>
      <c r="AY348" s="224" t="s">
        <v>406</v>
      </c>
    </row>
    <row r="349" spans="2:65" s="12" customFormat="1" x14ac:dyDescent="0.3">
      <c r="B349" s="213"/>
      <c r="C349" s="214"/>
      <c r="D349" s="215" t="s">
        <v>417</v>
      </c>
      <c r="E349" s="216" t="s">
        <v>36</v>
      </c>
      <c r="F349" s="217" t="s">
        <v>7408</v>
      </c>
      <c r="G349" s="214"/>
      <c r="H349" s="218" t="s">
        <v>36</v>
      </c>
      <c r="I349" s="219"/>
      <c r="J349" s="214"/>
      <c r="K349" s="214"/>
      <c r="L349" s="220"/>
      <c r="M349" s="221"/>
      <c r="N349" s="222"/>
      <c r="O349" s="222"/>
      <c r="P349" s="222"/>
      <c r="Q349" s="222"/>
      <c r="R349" s="222"/>
      <c r="S349" s="222"/>
      <c r="T349" s="223"/>
      <c r="AT349" s="224" t="s">
        <v>417</v>
      </c>
      <c r="AU349" s="224" t="s">
        <v>87</v>
      </c>
      <c r="AV349" s="12" t="s">
        <v>23</v>
      </c>
      <c r="AW349" s="12" t="s">
        <v>43</v>
      </c>
      <c r="AX349" s="12" t="s">
        <v>79</v>
      </c>
      <c r="AY349" s="224" t="s">
        <v>406</v>
      </c>
    </row>
    <row r="350" spans="2:65" s="12" customFormat="1" x14ac:dyDescent="0.3">
      <c r="B350" s="213"/>
      <c r="C350" s="214"/>
      <c r="D350" s="215" t="s">
        <v>417</v>
      </c>
      <c r="E350" s="216" t="s">
        <v>36</v>
      </c>
      <c r="F350" s="217" t="s">
        <v>7409</v>
      </c>
      <c r="G350" s="214"/>
      <c r="H350" s="218" t="s">
        <v>36</v>
      </c>
      <c r="I350" s="219"/>
      <c r="J350" s="214"/>
      <c r="K350" s="214"/>
      <c r="L350" s="220"/>
      <c r="M350" s="221"/>
      <c r="N350" s="222"/>
      <c r="O350" s="222"/>
      <c r="P350" s="222"/>
      <c r="Q350" s="222"/>
      <c r="R350" s="222"/>
      <c r="S350" s="222"/>
      <c r="T350" s="223"/>
      <c r="AT350" s="224" t="s">
        <v>417</v>
      </c>
      <c r="AU350" s="224" t="s">
        <v>87</v>
      </c>
      <c r="AV350" s="12" t="s">
        <v>23</v>
      </c>
      <c r="AW350" s="12" t="s">
        <v>43</v>
      </c>
      <c r="AX350" s="12" t="s">
        <v>79</v>
      </c>
      <c r="AY350" s="224" t="s">
        <v>406</v>
      </c>
    </row>
    <row r="351" spans="2:65" s="12" customFormat="1" x14ac:dyDescent="0.3">
      <c r="B351" s="213"/>
      <c r="C351" s="214"/>
      <c r="D351" s="215" t="s">
        <v>417</v>
      </c>
      <c r="E351" s="216" t="s">
        <v>36</v>
      </c>
      <c r="F351" s="217" t="s">
        <v>7410</v>
      </c>
      <c r="G351" s="214"/>
      <c r="H351" s="218" t="s">
        <v>36</v>
      </c>
      <c r="I351" s="219"/>
      <c r="J351" s="214"/>
      <c r="K351" s="214"/>
      <c r="L351" s="220"/>
      <c r="M351" s="221"/>
      <c r="N351" s="222"/>
      <c r="O351" s="222"/>
      <c r="P351" s="222"/>
      <c r="Q351" s="222"/>
      <c r="R351" s="222"/>
      <c r="S351" s="222"/>
      <c r="T351" s="223"/>
      <c r="AT351" s="224" t="s">
        <v>417</v>
      </c>
      <c r="AU351" s="224" t="s">
        <v>87</v>
      </c>
      <c r="AV351" s="12" t="s">
        <v>23</v>
      </c>
      <c r="AW351" s="12" t="s">
        <v>43</v>
      </c>
      <c r="AX351" s="12" t="s">
        <v>79</v>
      </c>
      <c r="AY351" s="224" t="s">
        <v>406</v>
      </c>
    </row>
    <row r="352" spans="2:65" s="12" customFormat="1" x14ac:dyDescent="0.3">
      <c r="B352" s="213"/>
      <c r="C352" s="214"/>
      <c r="D352" s="215" t="s">
        <v>417</v>
      </c>
      <c r="E352" s="216" t="s">
        <v>36</v>
      </c>
      <c r="F352" s="217" t="s">
        <v>7411</v>
      </c>
      <c r="G352" s="214"/>
      <c r="H352" s="218" t="s">
        <v>36</v>
      </c>
      <c r="I352" s="219"/>
      <c r="J352" s="214"/>
      <c r="K352" s="214"/>
      <c r="L352" s="220"/>
      <c r="M352" s="221"/>
      <c r="N352" s="222"/>
      <c r="O352" s="222"/>
      <c r="P352" s="222"/>
      <c r="Q352" s="222"/>
      <c r="R352" s="222"/>
      <c r="S352" s="222"/>
      <c r="T352" s="223"/>
      <c r="AT352" s="224" t="s">
        <v>417</v>
      </c>
      <c r="AU352" s="224" t="s">
        <v>87</v>
      </c>
      <c r="AV352" s="12" t="s">
        <v>23</v>
      </c>
      <c r="AW352" s="12" t="s">
        <v>43</v>
      </c>
      <c r="AX352" s="12" t="s">
        <v>79</v>
      </c>
      <c r="AY352" s="224" t="s">
        <v>406</v>
      </c>
    </row>
    <row r="353" spans="2:51" s="12" customFormat="1" x14ac:dyDescent="0.3">
      <c r="B353" s="213"/>
      <c r="C353" s="214"/>
      <c r="D353" s="215" t="s">
        <v>417</v>
      </c>
      <c r="E353" s="216" t="s">
        <v>36</v>
      </c>
      <c r="F353" s="217" t="s">
        <v>7412</v>
      </c>
      <c r="G353" s="214"/>
      <c r="H353" s="218" t="s">
        <v>36</v>
      </c>
      <c r="I353" s="219"/>
      <c r="J353" s="214"/>
      <c r="K353" s="214"/>
      <c r="L353" s="220"/>
      <c r="M353" s="221"/>
      <c r="N353" s="222"/>
      <c r="O353" s="222"/>
      <c r="P353" s="222"/>
      <c r="Q353" s="222"/>
      <c r="R353" s="222"/>
      <c r="S353" s="222"/>
      <c r="T353" s="223"/>
      <c r="AT353" s="224" t="s">
        <v>417</v>
      </c>
      <c r="AU353" s="224" t="s">
        <v>87</v>
      </c>
      <c r="AV353" s="12" t="s">
        <v>23</v>
      </c>
      <c r="AW353" s="12" t="s">
        <v>43</v>
      </c>
      <c r="AX353" s="12" t="s">
        <v>79</v>
      </c>
      <c r="AY353" s="224" t="s">
        <v>406</v>
      </c>
    </row>
    <row r="354" spans="2:51" s="12" customFormat="1" x14ac:dyDescent="0.3">
      <c r="B354" s="213"/>
      <c r="C354" s="214"/>
      <c r="D354" s="215" t="s">
        <v>417</v>
      </c>
      <c r="E354" s="216" t="s">
        <v>36</v>
      </c>
      <c r="F354" s="217" t="s">
        <v>7413</v>
      </c>
      <c r="G354" s="214"/>
      <c r="H354" s="218" t="s">
        <v>36</v>
      </c>
      <c r="I354" s="219"/>
      <c r="J354" s="214"/>
      <c r="K354" s="214"/>
      <c r="L354" s="220"/>
      <c r="M354" s="221"/>
      <c r="N354" s="222"/>
      <c r="O354" s="222"/>
      <c r="P354" s="222"/>
      <c r="Q354" s="222"/>
      <c r="R354" s="222"/>
      <c r="S354" s="222"/>
      <c r="T354" s="223"/>
      <c r="AT354" s="224" t="s">
        <v>417</v>
      </c>
      <c r="AU354" s="224" t="s">
        <v>87</v>
      </c>
      <c r="AV354" s="12" t="s">
        <v>23</v>
      </c>
      <c r="AW354" s="12" t="s">
        <v>43</v>
      </c>
      <c r="AX354" s="12" t="s">
        <v>79</v>
      </c>
      <c r="AY354" s="224" t="s">
        <v>406</v>
      </c>
    </row>
    <row r="355" spans="2:51" s="12" customFormat="1" x14ac:dyDescent="0.3">
      <c r="B355" s="213"/>
      <c r="C355" s="214"/>
      <c r="D355" s="215" t="s">
        <v>417</v>
      </c>
      <c r="E355" s="216" t="s">
        <v>36</v>
      </c>
      <c r="F355" s="217" t="s">
        <v>7414</v>
      </c>
      <c r="G355" s="214"/>
      <c r="H355" s="218" t="s">
        <v>36</v>
      </c>
      <c r="I355" s="219"/>
      <c r="J355" s="214"/>
      <c r="K355" s="214"/>
      <c r="L355" s="220"/>
      <c r="M355" s="221"/>
      <c r="N355" s="222"/>
      <c r="O355" s="222"/>
      <c r="P355" s="222"/>
      <c r="Q355" s="222"/>
      <c r="R355" s="222"/>
      <c r="S355" s="222"/>
      <c r="T355" s="223"/>
      <c r="AT355" s="224" t="s">
        <v>417</v>
      </c>
      <c r="AU355" s="224" t="s">
        <v>87</v>
      </c>
      <c r="AV355" s="12" t="s">
        <v>23</v>
      </c>
      <c r="AW355" s="12" t="s">
        <v>43</v>
      </c>
      <c r="AX355" s="12" t="s">
        <v>79</v>
      </c>
      <c r="AY355" s="224" t="s">
        <v>406</v>
      </c>
    </row>
    <row r="356" spans="2:51" s="12" customFormat="1" x14ac:dyDescent="0.3">
      <c r="B356" s="213"/>
      <c r="C356" s="214"/>
      <c r="D356" s="215" t="s">
        <v>417</v>
      </c>
      <c r="E356" s="216" t="s">
        <v>36</v>
      </c>
      <c r="F356" s="217" t="s">
        <v>7415</v>
      </c>
      <c r="G356" s="214"/>
      <c r="H356" s="218" t="s">
        <v>36</v>
      </c>
      <c r="I356" s="219"/>
      <c r="J356" s="214"/>
      <c r="K356" s="214"/>
      <c r="L356" s="220"/>
      <c r="M356" s="221"/>
      <c r="N356" s="222"/>
      <c r="O356" s="222"/>
      <c r="P356" s="222"/>
      <c r="Q356" s="222"/>
      <c r="R356" s="222"/>
      <c r="S356" s="222"/>
      <c r="T356" s="223"/>
      <c r="AT356" s="224" t="s">
        <v>417</v>
      </c>
      <c r="AU356" s="224" t="s">
        <v>87</v>
      </c>
      <c r="AV356" s="12" t="s">
        <v>23</v>
      </c>
      <c r="AW356" s="12" t="s">
        <v>43</v>
      </c>
      <c r="AX356" s="12" t="s">
        <v>79</v>
      </c>
      <c r="AY356" s="224" t="s">
        <v>406</v>
      </c>
    </row>
    <row r="357" spans="2:51" s="12" customFormat="1" x14ac:dyDescent="0.3">
      <c r="B357" s="213"/>
      <c r="C357" s="214"/>
      <c r="D357" s="215" t="s">
        <v>417</v>
      </c>
      <c r="E357" s="216" t="s">
        <v>36</v>
      </c>
      <c r="F357" s="217" t="s">
        <v>7416</v>
      </c>
      <c r="G357" s="214"/>
      <c r="H357" s="218" t="s">
        <v>36</v>
      </c>
      <c r="I357" s="219"/>
      <c r="J357" s="214"/>
      <c r="K357" s="214"/>
      <c r="L357" s="220"/>
      <c r="M357" s="221"/>
      <c r="N357" s="222"/>
      <c r="O357" s="222"/>
      <c r="P357" s="222"/>
      <c r="Q357" s="222"/>
      <c r="R357" s="222"/>
      <c r="S357" s="222"/>
      <c r="T357" s="223"/>
      <c r="AT357" s="224" t="s">
        <v>417</v>
      </c>
      <c r="AU357" s="224" t="s">
        <v>87</v>
      </c>
      <c r="AV357" s="12" t="s">
        <v>23</v>
      </c>
      <c r="AW357" s="12" t="s">
        <v>43</v>
      </c>
      <c r="AX357" s="12" t="s">
        <v>79</v>
      </c>
      <c r="AY357" s="224" t="s">
        <v>406</v>
      </c>
    </row>
    <row r="358" spans="2:51" s="12" customFormat="1" x14ac:dyDescent="0.3">
      <c r="B358" s="213"/>
      <c r="C358" s="214"/>
      <c r="D358" s="215" t="s">
        <v>417</v>
      </c>
      <c r="E358" s="216" t="s">
        <v>36</v>
      </c>
      <c r="F358" s="217" t="s">
        <v>7417</v>
      </c>
      <c r="G358" s="214"/>
      <c r="H358" s="218" t="s">
        <v>36</v>
      </c>
      <c r="I358" s="219"/>
      <c r="J358" s="214"/>
      <c r="K358" s="214"/>
      <c r="L358" s="220"/>
      <c r="M358" s="221"/>
      <c r="N358" s="222"/>
      <c r="O358" s="222"/>
      <c r="P358" s="222"/>
      <c r="Q358" s="222"/>
      <c r="R358" s="222"/>
      <c r="S358" s="222"/>
      <c r="T358" s="223"/>
      <c r="AT358" s="224" t="s">
        <v>417</v>
      </c>
      <c r="AU358" s="224" t="s">
        <v>87</v>
      </c>
      <c r="AV358" s="12" t="s">
        <v>23</v>
      </c>
      <c r="AW358" s="12" t="s">
        <v>43</v>
      </c>
      <c r="AX358" s="12" t="s">
        <v>79</v>
      </c>
      <c r="AY358" s="224" t="s">
        <v>406</v>
      </c>
    </row>
    <row r="359" spans="2:51" s="12" customFormat="1" x14ac:dyDescent="0.3">
      <c r="B359" s="213"/>
      <c r="C359" s="214"/>
      <c r="D359" s="215" t="s">
        <v>417</v>
      </c>
      <c r="E359" s="216" t="s">
        <v>36</v>
      </c>
      <c r="F359" s="217" t="s">
        <v>7418</v>
      </c>
      <c r="G359" s="214"/>
      <c r="H359" s="218" t="s">
        <v>36</v>
      </c>
      <c r="I359" s="219"/>
      <c r="J359" s="214"/>
      <c r="K359" s="214"/>
      <c r="L359" s="220"/>
      <c r="M359" s="221"/>
      <c r="N359" s="222"/>
      <c r="O359" s="222"/>
      <c r="P359" s="222"/>
      <c r="Q359" s="222"/>
      <c r="R359" s="222"/>
      <c r="S359" s="222"/>
      <c r="T359" s="223"/>
      <c r="AT359" s="224" t="s">
        <v>417</v>
      </c>
      <c r="AU359" s="224" t="s">
        <v>87</v>
      </c>
      <c r="AV359" s="12" t="s">
        <v>23</v>
      </c>
      <c r="AW359" s="12" t="s">
        <v>43</v>
      </c>
      <c r="AX359" s="12" t="s">
        <v>79</v>
      </c>
      <c r="AY359" s="224" t="s">
        <v>406</v>
      </c>
    </row>
    <row r="360" spans="2:51" s="12" customFormat="1" x14ac:dyDescent="0.3">
      <c r="B360" s="213"/>
      <c r="C360" s="214"/>
      <c r="D360" s="215" t="s">
        <v>417</v>
      </c>
      <c r="E360" s="216" t="s">
        <v>36</v>
      </c>
      <c r="F360" s="217" t="s">
        <v>7419</v>
      </c>
      <c r="G360" s="214"/>
      <c r="H360" s="218" t="s">
        <v>36</v>
      </c>
      <c r="I360" s="219"/>
      <c r="J360" s="214"/>
      <c r="K360" s="214"/>
      <c r="L360" s="220"/>
      <c r="M360" s="221"/>
      <c r="N360" s="222"/>
      <c r="O360" s="222"/>
      <c r="P360" s="222"/>
      <c r="Q360" s="222"/>
      <c r="R360" s="222"/>
      <c r="S360" s="222"/>
      <c r="T360" s="223"/>
      <c r="AT360" s="224" t="s">
        <v>417</v>
      </c>
      <c r="AU360" s="224" t="s">
        <v>87</v>
      </c>
      <c r="AV360" s="12" t="s">
        <v>23</v>
      </c>
      <c r="AW360" s="12" t="s">
        <v>43</v>
      </c>
      <c r="AX360" s="12" t="s">
        <v>79</v>
      </c>
      <c r="AY360" s="224" t="s">
        <v>406</v>
      </c>
    </row>
    <row r="361" spans="2:51" s="12" customFormat="1" x14ac:dyDescent="0.3">
      <c r="B361" s="213"/>
      <c r="C361" s="214"/>
      <c r="D361" s="215" t="s">
        <v>417</v>
      </c>
      <c r="E361" s="216" t="s">
        <v>36</v>
      </c>
      <c r="F361" s="217" t="s">
        <v>7420</v>
      </c>
      <c r="G361" s="214"/>
      <c r="H361" s="218" t="s">
        <v>36</v>
      </c>
      <c r="I361" s="219"/>
      <c r="J361" s="214"/>
      <c r="K361" s="214"/>
      <c r="L361" s="220"/>
      <c r="M361" s="221"/>
      <c r="N361" s="222"/>
      <c r="O361" s="222"/>
      <c r="P361" s="222"/>
      <c r="Q361" s="222"/>
      <c r="R361" s="222"/>
      <c r="S361" s="222"/>
      <c r="T361" s="223"/>
      <c r="AT361" s="224" t="s">
        <v>417</v>
      </c>
      <c r="AU361" s="224" t="s">
        <v>87</v>
      </c>
      <c r="AV361" s="12" t="s">
        <v>23</v>
      </c>
      <c r="AW361" s="12" t="s">
        <v>43</v>
      </c>
      <c r="AX361" s="12" t="s">
        <v>79</v>
      </c>
      <c r="AY361" s="224" t="s">
        <v>406</v>
      </c>
    </row>
    <row r="362" spans="2:51" s="12" customFormat="1" x14ac:dyDescent="0.3">
      <c r="B362" s="213"/>
      <c r="C362" s="214"/>
      <c r="D362" s="215" t="s">
        <v>417</v>
      </c>
      <c r="E362" s="216" t="s">
        <v>36</v>
      </c>
      <c r="F362" s="217" t="s">
        <v>7421</v>
      </c>
      <c r="G362" s="214"/>
      <c r="H362" s="218" t="s">
        <v>36</v>
      </c>
      <c r="I362" s="219"/>
      <c r="J362" s="214"/>
      <c r="K362" s="214"/>
      <c r="L362" s="220"/>
      <c r="M362" s="221"/>
      <c r="N362" s="222"/>
      <c r="O362" s="222"/>
      <c r="P362" s="222"/>
      <c r="Q362" s="222"/>
      <c r="R362" s="222"/>
      <c r="S362" s="222"/>
      <c r="T362" s="223"/>
      <c r="AT362" s="224" t="s">
        <v>417</v>
      </c>
      <c r="AU362" s="224" t="s">
        <v>87</v>
      </c>
      <c r="AV362" s="12" t="s">
        <v>23</v>
      </c>
      <c r="AW362" s="12" t="s">
        <v>43</v>
      </c>
      <c r="AX362" s="12" t="s">
        <v>79</v>
      </c>
      <c r="AY362" s="224" t="s">
        <v>406</v>
      </c>
    </row>
    <row r="363" spans="2:51" s="12" customFormat="1" x14ac:dyDescent="0.3">
      <c r="B363" s="213"/>
      <c r="C363" s="214"/>
      <c r="D363" s="215" t="s">
        <v>417</v>
      </c>
      <c r="E363" s="216" t="s">
        <v>36</v>
      </c>
      <c r="F363" s="217" t="s">
        <v>7422</v>
      </c>
      <c r="G363" s="214"/>
      <c r="H363" s="218" t="s">
        <v>36</v>
      </c>
      <c r="I363" s="219"/>
      <c r="J363" s="214"/>
      <c r="K363" s="214"/>
      <c r="L363" s="220"/>
      <c r="M363" s="221"/>
      <c r="N363" s="222"/>
      <c r="O363" s="222"/>
      <c r="P363" s="222"/>
      <c r="Q363" s="222"/>
      <c r="R363" s="222"/>
      <c r="S363" s="222"/>
      <c r="T363" s="223"/>
      <c r="AT363" s="224" t="s">
        <v>417</v>
      </c>
      <c r="AU363" s="224" t="s">
        <v>87</v>
      </c>
      <c r="AV363" s="12" t="s">
        <v>23</v>
      </c>
      <c r="AW363" s="12" t="s">
        <v>43</v>
      </c>
      <c r="AX363" s="12" t="s">
        <v>79</v>
      </c>
      <c r="AY363" s="224" t="s">
        <v>406</v>
      </c>
    </row>
    <row r="364" spans="2:51" s="12" customFormat="1" x14ac:dyDescent="0.3">
      <c r="B364" s="213"/>
      <c r="C364" s="214"/>
      <c r="D364" s="215" t="s">
        <v>417</v>
      </c>
      <c r="E364" s="216" t="s">
        <v>36</v>
      </c>
      <c r="F364" s="217" t="s">
        <v>7423</v>
      </c>
      <c r="G364" s="214"/>
      <c r="H364" s="218" t="s">
        <v>36</v>
      </c>
      <c r="I364" s="219"/>
      <c r="J364" s="214"/>
      <c r="K364" s="214"/>
      <c r="L364" s="220"/>
      <c r="M364" s="221"/>
      <c r="N364" s="222"/>
      <c r="O364" s="222"/>
      <c r="P364" s="222"/>
      <c r="Q364" s="222"/>
      <c r="R364" s="222"/>
      <c r="S364" s="222"/>
      <c r="T364" s="223"/>
      <c r="AT364" s="224" t="s">
        <v>417</v>
      </c>
      <c r="AU364" s="224" t="s">
        <v>87</v>
      </c>
      <c r="AV364" s="12" t="s">
        <v>23</v>
      </c>
      <c r="AW364" s="12" t="s">
        <v>43</v>
      </c>
      <c r="AX364" s="12" t="s">
        <v>79</v>
      </c>
      <c r="AY364" s="224" t="s">
        <v>406</v>
      </c>
    </row>
    <row r="365" spans="2:51" s="12" customFormat="1" x14ac:dyDescent="0.3">
      <c r="B365" s="213"/>
      <c r="C365" s="214"/>
      <c r="D365" s="215" t="s">
        <v>417</v>
      </c>
      <c r="E365" s="216" t="s">
        <v>36</v>
      </c>
      <c r="F365" s="217" t="s">
        <v>7424</v>
      </c>
      <c r="G365" s="214"/>
      <c r="H365" s="218" t="s">
        <v>36</v>
      </c>
      <c r="I365" s="219"/>
      <c r="J365" s="214"/>
      <c r="K365" s="214"/>
      <c r="L365" s="220"/>
      <c r="M365" s="221"/>
      <c r="N365" s="222"/>
      <c r="O365" s="222"/>
      <c r="P365" s="222"/>
      <c r="Q365" s="222"/>
      <c r="R365" s="222"/>
      <c r="S365" s="222"/>
      <c r="T365" s="223"/>
      <c r="AT365" s="224" t="s">
        <v>417</v>
      </c>
      <c r="AU365" s="224" t="s">
        <v>87</v>
      </c>
      <c r="AV365" s="12" t="s">
        <v>23</v>
      </c>
      <c r="AW365" s="12" t="s">
        <v>43</v>
      </c>
      <c r="AX365" s="12" t="s">
        <v>79</v>
      </c>
      <c r="AY365" s="224" t="s">
        <v>406</v>
      </c>
    </row>
    <row r="366" spans="2:51" s="12" customFormat="1" x14ac:dyDescent="0.3">
      <c r="B366" s="213"/>
      <c r="C366" s="214"/>
      <c r="D366" s="215" t="s">
        <v>417</v>
      </c>
      <c r="E366" s="216" t="s">
        <v>36</v>
      </c>
      <c r="F366" s="217" t="s">
        <v>7425</v>
      </c>
      <c r="G366" s="214"/>
      <c r="H366" s="218" t="s">
        <v>36</v>
      </c>
      <c r="I366" s="219"/>
      <c r="J366" s="214"/>
      <c r="K366" s="214"/>
      <c r="L366" s="220"/>
      <c r="M366" s="221"/>
      <c r="N366" s="222"/>
      <c r="O366" s="222"/>
      <c r="P366" s="222"/>
      <c r="Q366" s="222"/>
      <c r="R366" s="222"/>
      <c r="S366" s="222"/>
      <c r="T366" s="223"/>
      <c r="AT366" s="224" t="s">
        <v>417</v>
      </c>
      <c r="AU366" s="224" t="s">
        <v>87</v>
      </c>
      <c r="AV366" s="12" t="s">
        <v>23</v>
      </c>
      <c r="AW366" s="12" t="s">
        <v>43</v>
      </c>
      <c r="AX366" s="12" t="s">
        <v>79</v>
      </c>
      <c r="AY366" s="224" t="s">
        <v>406</v>
      </c>
    </row>
    <row r="367" spans="2:51" s="12" customFormat="1" x14ac:dyDescent="0.3">
      <c r="B367" s="213"/>
      <c r="C367" s="214"/>
      <c r="D367" s="215" t="s">
        <v>417</v>
      </c>
      <c r="E367" s="216" t="s">
        <v>36</v>
      </c>
      <c r="F367" s="217" t="s">
        <v>7426</v>
      </c>
      <c r="G367" s="214"/>
      <c r="H367" s="218" t="s">
        <v>36</v>
      </c>
      <c r="I367" s="219"/>
      <c r="J367" s="214"/>
      <c r="K367" s="214"/>
      <c r="L367" s="220"/>
      <c r="M367" s="221"/>
      <c r="N367" s="222"/>
      <c r="O367" s="222"/>
      <c r="P367" s="222"/>
      <c r="Q367" s="222"/>
      <c r="R367" s="222"/>
      <c r="S367" s="222"/>
      <c r="T367" s="223"/>
      <c r="AT367" s="224" t="s">
        <v>417</v>
      </c>
      <c r="AU367" s="224" t="s">
        <v>87</v>
      </c>
      <c r="AV367" s="12" t="s">
        <v>23</v>
      </c>
      <c r="AW367" s="12" t="s">
        <v>43</v>
      </c>
      <c r="AX367" s="12" t="s">
        <v>79</v>
      </c>
      <c r="AY367" s="224" t="s">
        <v>406</v>
      </c>
    </row>
    <row r="368" spans="2:51" s="12" customFormat="1" x14ac:dyDescent="0.3">
      <c r="B368" s="213"/>
      <c r="C368" s="214"/>
      <c r="D368" s="215" t="s">
        <v>417</v>
      </c>
      <c r="E368" s="216" t="s">
        <v>36</v>
      </c>
      <c r="F368" s="217" t="s">
        <v>7427</v>
      </c>
      <c r="G368" s="214"/>
      <c r="H368" s="218" t="s">
        <v>36</v>
      </c>
      <c r="I368" s="219"/>
      <c r="J368" s="214"/>
      <c r="K368" s="214"/>
      <c r="L368" s="220"/>
      <c r="M368" s="221"/>
      <c r="N368" s="222"/>
      <c r="O368" s="222"/>
      <c r="P368" s="222"/>
      <c r="Q368" s="222"/>
      <c r="R368" s="222"/>
      <c r="S368" s="222"/>
      <c r="T368" s="223"/>
      <c r="AT368" s="224" t="s">
        <v>417</v>
      </c>
      <c r="AU368" s="224" t="s">
        <v>87</v>
      </c>
      <c r="AV368" s="12" t="s">
        <v>23</v>
      </c>
      <c r="AW368" s="12" t="s">
        <v>43</v>
      </c>
      <c r="AX368" s="12" t="s">
        <v>79</v>
      </c>
      <c r="AY368" s="224" t="s">
        <v>406</v>
      </c>
    </row>
    <row r="369" spans="2:65" s="12" customFormat="1" x14ac:dyDescent="0.3">
      <c r="B369" s="213"/>
      <c r="C369" s="214"/>
      <c r="D369" s="215" t="s">
        <v>417</v>
      </c>
      <c r="E369" s="216" t="s">
        <v>36</v>
      </c>
      <c r="F369" s="217" t="s">
        <v>7428</v>
      </c>
      <c r="G369" s="214"/>
      <c r="H369" s="218" t="s">
        <v>36</v>
      </c>
      <c r="I369" s="219"/>
      <c r="J369" s="214"/>
      <c r="K369" s="214"/>
      <c r="L369" s="220"/>
      <c r="M369" s="221"/>
      <c r="N369" s="222"/>
      <c r="O369" s="222"/>
      <c r="P369" s="222"/>
      <c r="Q369" s="222"/>
      <c r="R369" s="222"/>
      <c r="S369" s="222"/>
      <c r="T369" s="223"/>
      <c r="AT369" s="224" t="s">
        <v>417</v>
      </c>
      <c r="AU369" s="224" t="s">
        <v>87</v>
      </c>
      <c r="AV369" s="12" t="s">
        <v>23</v>
      </c>
      <c r="AW369" s="12" t="s">
        <v>43</v>
      </c>
      <c r="AX369" s="12" t="s">
        <v>79</v>
      </c>
      <c r="AY369" s="224" t="s">
        <v>406</v>
      </c>
    </row>
    <row r="370" spans="2:65" s="13" customFormat="1" x14ac:dyDescent="0.3">
      <c r="B370" s="225"/>
      <c r="C370" s="226"/>
      <c r="D370" s="215" t="s">
        <v>417</v>
      </c>
      <c r="E370" s="227" t="s">
        <v>36</v>
      </c>
      <c r="F370" s="228" t="s">
        <v>7429</v>
      </c>
      <c r="G370" s="226"/>
      <c r="H370" s="229">
        <v>1616.1310000000001</v>
      </c>
      <c r="I370" s="230"/>
      <c r="J370" s="226"/>
      <c r="K370" s="226"/>
      <c r="L370" s="231"/>
      <c r="M370" s="232"/>
      <c r="N370" s="233"/>
      <c r="O370" s="233"/>
      <c r="P370" s="233"/>
      <c r="Q370" s="233"/>
      <c r="R370" s="233"/>
      <c r="S370" s="233"/>
      <c r="T370" s="234"/>
      <c r="AT370" s="235" t="s">
        <v>417</v>
      </c>
      <c r="AU370" s="235" t="s">
        <v>87</v>
      </c>
      <c r="AV370" s="13" t="s">
        <v>87</v>
      </c>
      <c r="AW370" s="13" t="s">
        <v>43</v>
      </c>
      <c r="AX370" s="13" t="s">
        <v>79</v>
      </c>
      <c r="AY370" s="235" t="s">
        <v>406</v>
      </c>
    </row>
    <row r="371" spans="2:65" s="14" customFormat="1" x14ac:dyDescent="0.3">
      <c r="B371" s="236"/>
      <c r="C371" s="237"/>
      <c r="D371" s="247" t="s">
        <v>417</v>
      </c>
      <c r="E371" s="248" t="s">
        <v>36</v>
      </c>
      <c r="F371" s="249" t="s">
        <v>421</v>
      </c>
      <c r="G371" s="237"/>
      <c r="H371" s="250">
        <v>1616.1310000000001</v>
      </c>
      <c r="I371" s="241"/>
      <c r="J371" s="237"/>
      <c r="K371" s="237"/>
      <c r="L371" s="242"/>
      <c r="M371" s="243"/>
      <c r="N371" s="244"/>
      <c r="O371" s="244"/>
      <c r="P371" s="244"/>
      <c r="Q371" s="244"/>
      <c r="R371" s="244"/>
      <c r="S371" s="244"/>
      <c r="T371" s="245"/>
      <c r="AT371" s="246" t="s">
        <v>417</v>
      </c>
      <c r="AU371" s="246" t="s">
        <v>87</v>
      </c>
      <c r="AV371" s="14" t="s">
        <v>415</v>
      </c>
      <c r="AW371" s="14" t="s">
        <v>43</v>
      </c>
      <c r="AX371" s="14" t="s">
        <v>23</v>
      </c>
      <c r="AY371" s="246" t="s">
        <v>406</v>
      </c>
    </row>
    <row r="372" spans="2:65" s="1" customFormat="1" ht="22.5" customHeight="1" x14ac:dyDescent="0.3">
      <c r="B372" s="37"/>
      <c r="C372" s="201" t="s">
        <v>527</v>
      </c>
      <c r="D372" s="201" t="s">
        <v>410</v>
      </c>
      <c r="E372" s="202" t="s">
        <v>7430</v>
      </c>
      <c r="F372" s="203" t="s">
        <v>7431</v>
      </c>
      <c r="G372" s="204" t="s">
        <v>413</v>
      </c>
      <c r="H372" s="205">
        <v>1259.0219999999999</v>
      </c>
      <c r="I372" s="206"/>
      <c r="J372" s="207">
        <f>ROUND(I372*H372,2)</f>
        <v>0</v>
      </c>
      <c r="K372" s="203" t="s">
        <v>7100</v>
      </c>
      <c r="L372" s="57"/>
      <c r="M372" s="208" t="s">
        <v>36</v>
      </c>
      <c r="N372" s="209" t="s">
        <v>50</v>
      </c>
      <c r="O372" s="38"/>
      <c r="P372" s="210">
        <f>O372*H372</f>
        <v>0</v>
      </c>
      <c r="Q372" s="210">
        <v>0</v>
      </c>
      <c r="R372" s="210">
        <f>Q372*H372</f>
        <v>0</v>
      </c>
      <c r="S372" s="210">
        <v>0</v>
      </c>
      <c r="T372" s="211">
        <f>S372*H372</f>
        <v>0</v>
      </c>
      <c r="AR372" s="19" t="s">
        <v>415</v>
      </c>
      <c r="AT372" s="19" t="s">
        <v>410</v>
      </c>
      <c r="AU372" s="19" t="s">
        <v>87</v>
      </c>
      <c r="AY372" s="19" t="s">
        <v>406</v>
      </c>
      <c r="BE372" s="212">
        <f>IF(N372="základní",J372,0)</f>
        <v>0</v>
      </c>
      <c r="BF372" s="212">
        <f>IF(N372="snížená",J372,0)</f>
        <v>0</v>
      </c>
      <c r="BG372" s="212">
        <f>IF(N372="zákl. přenesená",J372,0)</f>
        <v>0</v>
      </c>
      <c r="BH372" s="212">
        <f>IF(N372="sníž. přenesená",J372,0)</f>
        <v>0</v>
      </c>
      <c r="BI372" s="212">
        <f>IF(N372="nulová",J372,0)</f>
        <v>0</v>
      </c>
      <c r="BJ372" s="19" t="s">
        <v>23</v>
      </c>
      <c r="BK372" s="212">
        <f>ROUND(I372*H372,2)</f>
        <v>0</v>
      </c>
      <c r="BL372" s="19" t="s">
        <v>415</v>
      </c>
      <c r="BM372" s="19" t="s">
        <v>646</v>
      </c>
    </row>
    <row r="373" spans="2:65" s="12" customFormat="1" x14ac:dyDescent="0.3">
      <c r="B373" s="213"/>
      <c r="C373" s="214"/>
      <c r="D373" s="215" t="s">
        <v>417</v>
      </c>
      <c r="E373" s="216" t="s">
        <v>36</v>
      </c>
      <c r="F373" s="217" t="s">
        <v>7432</v>
      </c>
      <c r="G373" s="214"/>
      <c r="H373" s="218" t="s">
        <v>36</v>
      </c>
      <c r="I373" s="219"/>
      <c r="J373" s="214"/>
      <c r="K373" s="214"/>
      <c r="L373" s="220"/>
      <c r="M373" s="221"/>
      <c r="N373" s="222"/>
      <c r="O373" s="222"/>
      <c r="P373" s="222"/>
      <c r="Q373" s="222"/>
      <c r="R373" s="222"/>
      <c r="S373" s="222"/>
      <c r="T373" s="223"/>
      <c r="AT373" s="224" t="s">
        <v>417</v>
      </c>
      <c r="AU373" s="224" t="s">
        <v>87</v>
      </c>
      <c r="AV373" s="12" t="s">
        <v>23</v>
      </c>
      <c r="AW373" s="12" t="s">
        <v>43</v>
      </c>
      <c r="AX373" s="12" t="s">
        <v>79</v>
      </c>
      <c r="AY373" s="224" t="s">
        <v>406</v>
      </c>
    </row>
    <row r="374" spans="2:65" s="12" customFormat="1" x14ac:dyDescent="0.3">
      <c r="B374" s="213"/>
      <c r="C374" s="214"/>
      <c r="D374" s="215" t="s">
        <v>417</v>
      </c>
      <c r="E374" s="216" t="s">
        <v>36</v>
      </c>
      <c r="F374" s="217" t="s">
        <v>7433</v>
      </c>
      <c r="G374" s="214"/>
      <c r="H374" s="218" t="s">
        <v>36</v>
      </c>
      <c r="I374" s="219"/>
      <c r="J374" s="214"/>
      <c r="K374" s="214"/>
      <c r="L374" s="220"/>
      <c r="M374" s="221"/>
      <c r="N374" s="222"/>
      <c r="O374" s="222"/>
      <c r="P374" s="222"/>
      <c r="Q374" s="222"/>
      <c r="R374" s="222"/>
      <c r="S374" s="222"/>
      <c r="T374" s="223"/>
      <c r="AT374" s="224" t="s">
        <v>417</v>
      </c>
      <c r="AU374" s="224" t="s">
        <v>87</v>
      </c>
      <c r="AV374" s="12" t="s">
        <v>23</v>
      </c>
      <c r="AW374" s="12" t="s">
        <v>43</v>
      </c>
      <c r="AX374" s="12" t="s">
        <v>79</v>
      </c>
      <c r="AY374" s="224" t="s">
        <v>406</v>
      </c>
    </row>
    <row r="375" spans="2:65" s="12" customFormat="1" x14ac:dyDescent="0.3">
      <c r="B375" s="213"/>
      <c r="C375" s="214"/>
      <c r="D375" s="215" t="s">
        <v>417</v>
      </c>
      <c r="E375" s="216" t="s">
        <v>36</v>
      </c>
      <c r="F375" s="217" t="s">
        <v>7434</v>
      </c>
      <c r="G375" s="214"/>
      <c r="H375" s="218" t="s">
        <v>36</v>
      </c>
      <c r="I375" s="219"/>
      <c r="J375" s="214"/>
      <c r="K375" s="214"/>
      <c r="L375" s="220"/>
      <c r="M375" s="221"/>
      <c r="N375" s="222"/>
      <c r="O375" s="222"/>
      <c r="P375" s="222"/>
      <c r="Q375" s="222"/>
      <c r="R375" s="222"/>
      <c r="S375" s="222"/>
      <c r="T375" s="223"/>
      <c r="AT375" s="224" t="s">
        <v>417</v>
      </c>
      <c r="AU375" s="224" t="s">
        <v>87</v>
      </c>
      <c r="AV375" s="12" t="s">
        <v>23</v>
      </c>
      <c r="AW375" s="12" t="s">
        <v>43</v>
      </c>
      <c r="AX375" s="12" t="s">
        <v>79</v>
      </c>
      <c r="AY375" s="224" t="s">
        <v>406</v>
      </c>
    </row>
    <row r="376" spans="2:65" s="12" customFormat="1" x14ac:dyDescent="0.3">
      <c r="B376" s="213"/>
      <c r="C376" s="214"/>
      <c r="D376" s="215" t="s">
        <v>417</v>
      </c>
      <c r="E376" s="216" t="s">
        <v>36</v>
      </c>
      <c r="F376" s="217" t="s">
        <v>7435</v>
      </c>
      <c r="G376" s="214"/>
      <c r="H376" s="218" t="s">
        <v>36</v>
      </c>
      <c r="I376" s="219"/>
      <c r="J376" s="214"/>
      <c r="K376" s="214"/>
      <c r="L376" s="220"/>
      <c r="M376" s="221"/>
      <c r="N376" s="222"/>
      <c r="O376" s="222"/>
      <c r="P376" s="222"/>
      <c r="Q376" s="222"/>
      <c r="R376" s="222"/>
      <c r="S376" s="222"/>
      <c r="T376" s="223"/>
      <c r="AT376" s="224" t="s">
        <v>417</v>
      </c>
      <c r="AU376" s="224" t="s">
        <v>87</v>
      </c>
      <c r="AV376" s="12" t="s">
        <v>23</v>
      </c>
      <c r="AW376" s="12" t="s">
        <v>43</v>
      </c>
      <c r="AX376" s="12" t="s">
        <v>79</v>
      </c>
      <c r="AY376" s="224" t="s">
        <v>406</v>
      </c>
    </row>
    <row r="377" spans="2:65" s="12" customFormat="1" x14ac:dyDescent="0.3">
      <c r="B377" s="213"/>
      <c r="C377" s="214"/>
      <c r="D377" s="215" t="s">
        <v>417</v>
      </c>
      <c r="E377" s="216" t="s">
        <v>36</v>
      </c>
      <c r="F377" s="217" t="s">
        <v>7436</v>
      </c>
      <c r="G377" s="214"/>
      <c r="H377" s="218" t="s">
        <v>36</v>
      </c>
      <c r="I377" s="219"/>
      <c r="J377" s="214"/>
      <c r="K377" s="214"/>
      <c r="L377" s="220"/>
      <c r="M377" s="221"/>
      <c r="N377" s="222"/>
      <c r="O377" s="222"/>
      <c r="P377" s="222"/>
      <c r="Q377" s="222"/>
      <c r="R377" s="222"/>
      <c r="S377" s="222"/>
      <c r="T377" s="223"/>
      <c r="AT377" s="224" t="s">
        <v>417</v>
      </c>
      <c r="AU377" s="224" t="s">
        <v>87</v>
      </c>
      <c r="AV377" s="12" t="s">
        <v>23</v>
      </c>
      <c r="AW377" s="12" t="s">
        <v>43</v>
      </c>
      <c r="AX377" s="12" t="s">
        <v>79</v>
      </c>
      <c r="AY377" s="224" t="s">
        <v>406</v>
      </c>
    </row>
    <row r="378" spans="2:65" s="12" customFormat="1" x14ac:dyDescent="0.3">
      <c r="B378" s="213"/>
      <c r="C378" s="214"/>
      <c r="D378" s="215" t="s">
        <v>417</v>
      </c>
      <c r="E378" s="216" t="s">
        <v>36</v>
      </c>
      <c r="F378" s="217" t="s">
        <v>7437</v>
      </c>
      <c r="G378" s="214"/>
      <c r="H378" s="218" t="s">
        <v>36</v>
      </c>
      <c r="I378" s="219"/>
      <c r="J378" s="214"/>
      <c r="K378" s="214"/>
      <c r="L378" s="220"/>
      <c r="M378" s="221"/>
      <c r="N378" s="222"/>
      <c r="O378" s="222"/>
      <c r="P378" s="222"/>
      <c r="Q378" s="222"/>
      <c r="R378" s="222"/>
      <c r="S378" s="222"/>
      <c r="T378" s="223"/>
      <c r="AT378" s="224" t="s">
        <v>417</v>
      </c>
      <c r="AU378" s="224" t="s">
        <v>87</v>
      </c>
      <c r="AV378" s="12" t="s">
        <v>23</v>
      </c>
      <c r="AW378" s="12" t="s">
        <v>43</v>
      </c>
      <c r="AX378" s="12" t="s">
        <v>79</v>
      </c>
      <c r="AY378" s="224" t="s">
        <v>406</v>
      </c>
    </row>
    <row r="379" spans="2:65" s="12" customFormat="1" x14ac:dyDescent="0.3">
      <c r="B379" s="213"/>
      <c r="C379" s="214"/>
      <c r="D379" s="215" t="s">
        <v>417</v>
      </c>
      <c r="E379" s="216" t="s">
        <v>36</v>
      </c>
      <c r="F379" s="217" t="s">
        <v>7438</v>
      </c>
      <c r="G379" s="214"/>
      <c r="H379" s="218" t="s">
        <v>36</v>
      </c>
      <c r="I379" s="219"/>
      <c r="J379" s="214"/>
      <c r="K379" s="214"/>
      <c r="L379" s="220"/>
      <c r="M379" s="221"/>
      <c r="N379" s="222"/>
      <c r="O379" s="222"/>
      <c r="P379" s="222"/>
      <c r="Q379" s="222"/>
      <c r="R379" s="222"/>
      <c r="S379" s="222"/>
      <c r="T379" s="223"/>
      <c r="AT379" s="224" t="s">
        <v>417</v>
      </c>
      <c r="AU379" s="224" t="s">
        <v>87</v>
      </c>
      <c r="AV379" s="12" t="s">
        <v>23</v>
      </c>
      <c r="AW379" s="12" t="s">
        <v>43</v>
      </c>
      <c r="AX379" s="12" t="s">
        <v>79</v>
      </c>
      <c r="AY379" s="224" t="s">
        <v>406</v>
      </c>
    </row>
    <row r="380" spans="2:65" s="12" customFormat="1" x14ac:dyDescent="0.3">
      <c r="B380" s="213"/>
      <c r="C380" s="214"/>
      <c r="D380" s="215" t="s">
        <v>417</v>
      </c>
      <c r="E380" s="216" t="s">
        <v>36</v>
      </c>
      <c r="F380" s="217" t="s">
        <v>7439</v>
      </c>
      <c r="G380" s="214"/>
      <c r="H380" s="218" t="s">
        <v>36</v>
      </c>
      <c r="I380" s="219"/>
      <c r="J380" s="214"/>
      <c r="K380" s="214"/>
      <c r="L380" s="220"/>
      <c r="M380" s="221"/>
      <c r="N380" s="222"/>
      <c r="O380" s="222"/>
      <c r="P380" s="222"/>
      <c r="Q380" s="222"/>
      <c r="R380" s="222"/>
      <c r="S380" s="222"/>
      <c r="T380" s="223"/>
      <c r="AT380" s="224" t="s">
        <v>417</v>
      </c>
      <c r="AU380" s="224" t="s">
        <v>87</v>
      </c>
      <c r="AV380" s="12" t="s">
        <v>23</v>
      </c>
      <c r="AW380" s="12" t="s">
        <v>43</v>
      </c>
      <c r="AX380" s="12" t="s">
        <v>79</v>
      </c>
      <c r="AY380" s="224" t="s">
        <v>406</v>
      </c>
    </row>
    <row r="381" spans="2:65" s="12" customFormat="1" x14ac:dyDescent="0.3">
      <c r="B381" s="213"/>
      <c r="C381" s="214"/>
      <c r="D381" s="215" t="s">
        <v>417</v>
      </c>
      <c r="E381" s="216" t="s">
        <v>36</v>
      </c>
      <c r="F381" s="217" t="s">
        <v>7440</v>
      </c>
      <c r="G381" s="214"/>
      <c r="H381" s="218" t="s">
        <v>36</v>
      </c>
      <c r="I381" s="219"/>
      <c r="J381" s="214"/>
      <c r="K381" s="214"/>
      <c r="L381" s="220"/>
      <c r="M381" s="221"/>
      <c r="N381" s="222"/>
      <c r="O381" s="222"/>
      <c r="P381" s="222"/>
      <c r="Q381" s="222"/>
      <c r="R381" s="222"/>
      <c r="S381" s="222"/>
      <c r="T381" s="223"/>
      <c r="AT381" s="224" t="s">
        <v>417</v>
      </c>
      <c r="AU381" s="224" t="s">
        <v>87</v>
      </c>
      <c r="AV381" s="12" t="s">
        <v>23</v>
      </c>
      <c r="AW381" s="12" t="s">
        <v>43</v>
      </c>
      <c r="AX381" s="12" t="s">
        <v>79</v>
      </c>
      <c r="AY381" s="224" t="s">
        <v>406</v>
      </c>
    </row>
    <row r="382" spans="2:65" s="12" customFormat="1" x14ac:dyDescent="0.3">
      <c r="B382" s="213"/>
      <c r="C382" s="214"/>
      <c r="D382" s="215" t="s">
        <v>417</v>
      </c>
      <c r="E382" s="216" t="s">
        <v>36</v>
      </c>
      <c r="F382" s="217" t="s">
        <v>7441</v>
      </c>
      <c r="G382" s="214"/>
      <c r="H382" s="218" t="s">
        <v>36</v>
      </c>
      <c r="I382" s="219"/>
      <c r="J382" s="214"/>
      <c r="K382" s="214"/>
      <c r="L382" s="220"/>
      <c r="M382" s="221"/>
      <c r="N382" s="222"/>
      <c r="O382" s="222"/>
      <c r="P382" s="222"/>
      <c r="Q382" s="222"/>
      <c r="R382" s="222"/>
      <c r="S382" s="222"/>
      <c r="T382" s="223"/>
      <c r="AT382" s="224" t="s">
        <v>417</v>
      </c>
      <c r="AU382" s="224" t="s">
        <v>87</v>
      </c>
      <c r="AV382" s="12" t="s">
        <v>23</v>
      </c>
      <c r="AW382" s="12" t="s">
        <v>43</v>
      </c>
      <c r="AX382" s="12" t="s">
        <v>79</v>
      </c>
      <c r="AY382" s="224" t="s">
        <v>406</v>
      </c>
    </row>
    <row r="383" spans="2:65" s="12" customFormat="1" x14ac:dyDescent="0.3">
      <c r="B383" s="213"/>
      <c r="C383" s="214"/>
      <c r="D383" s="215" t="s">
        <v>417</v>
      </c>
      <c r="E383" s="216" t="s">
        <v>36</v>
      </c>
      <c r="F383" s="217" t="s">
        <v>7442</v>
      </c>
      <c r="G383" s="214"/>
      <c r="H383" s="218" t="s">
        <v>36</v>
      </c>
      <c r="I383" s="219"/>
      <c r="J383" s="214"/>
      <c r="K383" s="214"/>
      <c r="L383" s="220"/>
      <c r="M383" s="221"/>
      <c r="N383" s="222"/>
      <c r="O383" s="222"/>
      <c r="P383" s="222"/>
      <c r="Q383" s="222"/>
      <c r="R383" s="222"/>
      <c r="S383" s="222"/>
      <c r="T383" s="223"/>
      <c r="AT383" s="224" t="s">
        <v>417</v>
      </c>
      <c r="AU383" s="224" t="s">
        <v>87</v>
      </c>
      <c r="AV383" s="12" t="s">
        <v>23</v>
      </c>
      <c r="AW383" s="12" t="s">
        <v>43</v>
      </c>
      <c r="AX383" s="12" t="s">
        <v>79</v>
      </c>
      <c r="AY383" s="224" t="s">
        <v>406</v>
      </c>
    </row>
    <row r="384" spans="2:65" s="12" customFormat="1" x14ac:dyDescent="0.3">
      <c r="B384" s="213"/>
      <c r="C384" s="214"/>
      <c r="D384" s="215" t="s">
        <v>417</v>
      </c>
      <c r="E384" s="216" t="s">
        <v>36</v>
      </c>
      <c r="F384" s="217" t="s">
        <v>7443</v>
      </c>
      <c r="G384" s="214"/>
      <c r="H384" s="218" t="s">
        <v>36</v>
      </c>
      <c r="I384" s="219"/>
      <c r="J384" s="214"/>
      <c r="K384" s="214"/>
      <c r="L384" s="220"/>
      <c r="M384" s="221"/>
      <c r="N384" s="222"/>
      <c r="O384" s="222"/>
      <c r="P384" s="222"/>
      <c r="Q384" s="222"/>
      <c r="R384" s="222"/>
      <c r="S384" s="222"/>
      <c r="T384" s="223"/>
      <c r="AT384" s="224" t="s">
        <v>417</v>
      </c>
      <c r="AU384" s="224" t="s">
        <v>87</v>
      </c>
      <c r="AV384" s="12" t="s">
        <v>23</v>
      </c>
      <c r="AW384" s="12" t="s">
        <v>43</v>
      </c>
      <c r="AX384" s="12" t="s">
        <v>79</v>
      </c>
      <c r="AY384" s="224" t="s">
        <v>406</v>
      </c>
    </row>
    <row r="385" spans="2:65" s="12" customFormat="1" x14ac:dyDescent="0.3">
      <c r="B385" s="213"/>
      <c r="C385" s="214"/>
      <c r="D385" s="215" t="s">
        <v>417</v>
      </c>
      <c r="E385" s="216" t="s">
        <v>36</v>
      </c>
      <c r="F385" s="217" t="s">
        <v>7444</v>
      </c>
      <c r="G385" s="214"/>
      <c r="H385" s="218" t="s">
        <v>36</v>
      </c>
      <c r="I385" s="219"/>
      <c r="J385" s="214"/>
      <c r="K385" s="214"/>
      <c r="L385" s="220"/>
      <c r="M385" s="221"/>
      <c r="N385" s="222"/>
      <c r="O385" s="222"/>
      <c r="P385" s="222"/>
      <c r="Q385" s="222"/>
      <c r="R385" s="222"/>
      <c r="S385" s="222"/>
      <c r="T385" s="223"/>
      <c r="AT385" s="224" t="s">
        <v>417</v>
      </c>
      <c r="AU385" s="224" t="s">
        <v>87</v>
      </c>
      <c r="AV385" s="12" t="s">
        <v>23</v>
      </c>
      <c r="AW385" s="12" t="s">
        <v>43</v>
      </c>
      <c r="AX385" s="12" t="s">
        <v>79</v>
      </c>
      <c r="AY385" s="224" t="s">
        <v>406</v>
      </c>
    </row>
    <row r="386" spans="2:65" s="12" customFormat="1" x14ac:dyDescent="0.3">
      <c r="B386" s="213"/>
      <c r="C386" s="214"/>
      <c r="D386" s="215" t="s">
        <v>417</v>
      </c>
      <c r="E386" s="216" t="s">
        <v>36</v>
      </c>
      <c r="F386" s="217" t="s">
        <v>7445</v>
      </c>
      <c r="G386" s="214"/>
      <c r="H386" s="218" t="s">
        <v>36</v>
      </c>
      <c r="I386" s="219"/>
      <c r="J386" s="214"/>
      <c r="K386" s="214"/>
      <c r="L386" s="220"/>
      <c r="M386" s="221"/>
      <c r="N386" s="222"/>
      <c r="O386" s="222"/>
      <c r="P386" s="222"/>
      <c r="Q386" s="222"/>
      <c r="R386" s="222"/>
      <c r="S386" s="222"/>
      <c r="T386" s="223"/>
      <c r="AT386" s="224" t="s">
        <v>417</v>
      </c>
      <c r="AU386" s="224" t="s">
        <v>87</v>
      </c>
      <c r="AV386" s="12" t="s">
        <v>23</v>
      </c>
      <c r="AW386" s="12" t="s">
        <v>43</v>
      </c>
      <c r="AX386" s="12" t="s">
        <v>79</v>
      </c>
      <c r="AY386" s="224" t="s">
        <v>406</v>
      </c>
    </row>
    <row r="387" spans="2:65" s="12" customFormat="1" x14ac:dyDescent="0.3">
      <c r="B387" s="213"/>
      <c r="C387" s="214"/>
      <c r="D387" s="215" t="s">
        <v>417</v>
      </c>
      <c r="E387" s="216" t="s">
        <v>36</v>
      </c>
      <c r="F387" s="217" t="s">
        <v>7446</v>
      </c>
      <c r="G387" s="214"/>
      <c r="H387" s="218" t="s">
        <v>36</v>
      </c>
      <c r="I387" s="219"/>
      <c r="J387" s="214"/>
      <c r="K387" s="214"/>
      <c r="L387" s="220"/>
      <c r="M387" s="221"/>
      <c r="N387" s="222"/>
      <c r="O387" s="222"/>
      <c r="P387" s="222"/>
      <c r="Q387" s="222"/>
      <c r="R387" s="222"/>
      <c r="S387" s="222"/>
      <c r="T387" s="223"/>
      <c r="AT387" s="224" t="s">
        <v>417</v>
      </c>
      <c r="AU387" s="224" t="s">
        <v>87</v>
      </c>
      <c r="AV387" s="12" t="s">
        <v>23</v>
      </c>
      <c r="AW387" s="12" t="s">
        <v>43</v>
      </c>
      <c r="AX387" s="12" t="s">
        <v>79</v>
      </c>
      <c r="AY387" s="224" t="s">
        <v>406</v>
      </c>
    </row>
    <row r="388" spans="2:65" s="12" customFormat="1" x14ac:dyDescent="0.3">
      <c r="B388" s="213"/>
      <c r="C388" s="214"/>
      <c r="D388" s="215" t="s">
        <v>417</v>
      </c>
      <c r="E388" s="216" t="s">
        <v>36</v>
      </c>
      <c r="F388" s="217" t="s">
        <v>7447</v>
      </c>
      <c r="G388" s="214"/>
      <c r="H388" s="218" t="s">
        <v>36</v>
      </c>
      <c r="I388" s="219"/>
      <c r="J388" s="214"/>
      <c r="K388" s="214"/>
      <c r="L388" s="220"/>
      <c r="M388" s="221"/>
      <c r="N388" s="222"/>
      <c r="O388" s="222"/>
      <c r="P388" s="222"/>
      <c r="Q388" s="222"/>
      <c r="R388" s="222"/>
      <c r="S388" s="222"/>
      <c r="T388" s="223"/>
      <c r="AT388" s="224" t="s">
        <v>417</v>
      </c>
      <c r="AU388" s="224" t="s">
        <v>87</v>
      </c>
      <c r="AV388" s="12" t="s">
        <v>23</v>
      </c>
      <c r="AW388" s="12" t="s">
        <v>43</v>
      </c>
      <c r="AX388" s="12" t="s">
        <v>79</v>
      </c>
      <c r="AY388" s="224" t="s">
        <v>406</v>
      </c>
    </row>
    <row r="389" spans="2:65" s="12" customFormat="1" x14ac:dyDescent="0.3">
      <c r="B389" s="213"/>
      <c r="C389" s="214"/>
      <c r="D389" s="215" t="s">
        <v>417</v>
      </c>
      <c r="E389" s="216" t="s">
        <v>36</v>
      </c>
      <c r="F389" s="217" t="s">
        <v>7448</v>
      </c>
      <c r="G389" s="214"/>
      <c r="H389" s="218" t="s">
        <v>36</v>
      </c>
      <c r="I389" s="219"/>
      <c r="J389" s="214"/>
      <c r="K389" s="214"/>
      <c r="L389" s="220"/>
      <c r="M389" s="221"/>
      <c r="N389" s="222"/>
      <c r="O389" s="222"/>
      <c r="P389" s="222"/>
      <c r="Q389" s="222"/>
      <c r="R389" s="222"/>
      <c r="S389" s="222"/>
      <c r="T389" s="223"/>
      <c r="AT389" s="224" t="s">
        <v>417</v>
      </c>
      <c r="AU389" s="224" t="s">
        <v>87</v>
      </c>
      <c r="AV389" s="12" t="s">
        <v>23</v>
      </c>
      <c r="AW389" s="12" t="s">
        <v>43</v>
      </c>
      <c r="AX389" s="12" t="s">
        <v>79</v>
      </c>
      <c r="AY389" s="224" t="s">
        <v>406</v>
      </c>
    </row>
    <row r="390" spans="2:65" s="13" customFormat="1" x14ac:dyDescent="0.3">
      <c r="B390" s="225"/>
      <c r="C390" s="226"/>
      <c r="D390" s="215" t="s">
        <v>417</v>
      </c>
      <c r="E390" s="227" t="s">
        <v>36</v>
      </c>
      <c r="F390" s="228" t="s">
        <v>7449</v>
      </c>
      <c r="G390" s="226"/>
      <c r="H390" s="229">
        <v>1259.0219999999999</v>
      </c>
      <c r="I390" s="230"/>
      <c r="J390" s="226"/>
      <c r="K390" s="226"/>
      <c r="L390" s="231"/>
      <c r="M390" s="232"/>
      <c r="N390" s="233"/>
      <c r="O390" s="233"/>
      <c r="P390" s="233"/>
      <c r="Q390" s="233"/>
      <c r="R390" s="233"/>
      <c r="S390" s="233"/>
      <c r="T390" s="234"/>
      <c r="AT390" s="235" t="s">
        <v>417</v>
      </c>
      <c r="AU390" s="235" t="s">
        <v>87</v>
      </c>
      <c r="AV390" s="13" t="s">
        <v>87</v>
      </c>
      <c r="AW390" s="13" t="s">
        <v>43</v>
      </c>
      <c r="AX390" s="13" t="s">
        <v>79</v>
      </c>
      <c r="AY390" s="235" t="s">
        <v>406</v>
      </c>
    </row>
    <row r="391" spans="2:65" s="14" customFormat="1" x14ac:dyDescent="0.3">
      <c r="B391" s="236"/>
      <c r="C391" s="237"/>
      <c r="D391" s="247" t="s">
        <v>417</v>
      </c>
      <c r="E391" s="248" t="s">
        <v>36</v>
      </c>
      <c r="F391" s="249" t="s">
        <v>421</v>
      </c>
      <c r="G391" s="237"/>
      <c r="H391" s="250">
        <v>1259.0219999999999</v>
      </c>
      <c r="I391" s="241"/>
      <c r="J391" s="237"/>
      <c r="K391" s="237"/>
      <c r="L391" s="242"/>
      <c r="M391" s="243"/>
      <c r="N391" s="244"/>
      <c r="O391" s="244"/>
      <c r="P391" s="244"/>
      <c r="Q391" s="244"/>
      <c r="R391" s="244"/>
      <c r="S391" s="244"/>
      <c r="T391" s="245"/>
      <c r="AT391" s="246" t="s">
        <v>417</v>
      </c>
      <c r="AU391" s="246" t="s">
        <v>87</v>
      </c>
      <c r="AV391" s="14" t="s">
        <v>415</v>
      </c>
      <c r="AW391" s="14" t="s">
        <v>43</v>
      </c>
      <c r="AX391" s="14" t="s">
        <v>23</v>
      </c>
      <c r="AY391" s="246" t="s">
        <v>406</v>
      </c>
    </row>
    <row r="392" spans="2:65" s="1" customFormat="1" ht="22.5" customHeight="1" x14ac:dyDescent="0.3">
      <c r="B392" s="37"/>
      <c r="C392" s="201" t="s">
        <v>532</v>
      </c>
      <c r="D392" s="201" t="s">
        <v>410</v>
      </c>
      <c r="E392" s="202" t="s">
        <v>7450</v>
      </c>
      <c r="F392" s="203" t="s">
        <v>7451</v>
      </c>
      <c r="G392" s="204" t="s">
        <v>466</v>
      </c>
      <c r="H392" s="205">
        <v>789.27</v>
      </c>
      <c r="I392" s="206"/>
      <c r="J392" s="207">
        <f>ROUND(I392*H392,2)</f>
        <v>0</v>
      </c>
      <c r="K392" s="203" t="s">
        <v>7100</v>
      </c>
      <c r="L392" s="57"/>
      <c r="M392" s="208" t="s">
        <v>36</v>
      </c>
      <c r="N392" s="209" t="s">
        <v>50</v>
      </c>
      <c r="O392" s="38"/>
      <c r="P392" s="210">
        <f>O392*H392</f>
        <v>0</v>
      </c>
      <c r="Q392" s="210">
        <v>0</v>
      </c>
      <c r="R392" s="210">
        <f>Q392*H392</f>
        <v>0</v>
      </c>
      <c r="S392" s="210">
        <v>0</v>
      </c>
      <c r="T392" s="211">
        <f>S392*H392</f>
        <v>0</v>
      </c>
      <c r="AR392" s="19" t="s">
        <v>415</v>
      </c>
      <c r="AT392" s="19" t="s">
        <v>410</v>
      </c>
      <c r="AU392" s="19" t="s">
        <v>87</v>
      </c>
      <c r="AY392" s="19" t="s">
        <v>406</v>
      </c>
      <c r="BE392" s="212">
        <f>IF(N392="základní",J392,0)</f>
        <v>0</v>
      </c>
      <c r="BF392" s="212">
        <f>IF(N392="snížená",J392,0)</f>
        <v>0</v>
      </c>
      <c r="BG392" s="212">
        <f>IF(N392="zákl. přenesená",J392,0)</f>
        <v>0</v>
      </c>
      <c r="BH392" s="212">
        <f>IF(N392="sníž. přenesená",J392,0)</f>
        <v>0</v>
      </c>
      <c r="BI392" s="212">
        <f>IF(N392="nulová",J392,0)</f>
        <v>0</v>
      </c>
      <c r="BJ392" s="19" t="s">
        <v>23</v>
      </c>
      <c r="BK392" s="212">
        <f>ROUND(I392*H392,2)</f>
        <v>0</v>
      </c>
      <c r="BL392" s="19" t="s">
        <v>415</v>
      </c>
      <c r="BM392" s="19" t="s">
        <v>657</v>
      </c>
    </row>
    <row r="393" spans="2:65" s="12" customFormat="1" x14ac:dyDescent="0.3">
      <c r="B393" s="213"/>
      <c r="C393" s="214"/>
      <c r="D393" s="215" t="s">
        <v>417</v>
      </c>
      <c r="E393" s="216" t="s">
        <v>36</v>
      </c>
      <c r="F393" s="217" t="s">
        <v>7452</v>
      </c>
      <c r="G393" s="214"/>
      <c r="H393" s="218" t="s">
        <v>36</v>
      </c>
      <c r="I393" s="219"/>
      <c r="J393" s="214"/>
      <c r="K393" s="214"/>
      <c r="L393" s="220"/>
      <c r="M393" s="221"/>
      <c r="N393" s="222"/>
      <c r="O393" s="222"/>
      <c r="P393" s="222"/>
      <c r="Q393" s="222"/>
      <c r="R393" s="222"/>
      <c r="S393" s="222"/>
      <c r="T393" s="223"/>
      <c r="AT393" s="224" t="s">
        <v>417</v>
      </c>
      <c r="AU393" s="224" t="s">
        <v>87</v>
      </c>
      <c r="AV393" s="12" t="s">
        <v>23</v>
      </c>
      <c r="AW393" s="12" t="s">
        <v>43</v>
      </c>
      <c r="AX393" s="12" t="s">
        <v>79</v>
      </c>
      <c r="AY393" s="224" t="s">
        <v>406</v>
      </c>
    </row>
    <row r="394" spans="2:65" s="12" customFormat="1" x14ac:dyDescent="0.3">
      <c r="B394" s="213"/>
      <c r="C394" s="214"/>
      <c r="D394" s="215" t="s">
        <v>417</v>
      </c>
      <c r="E394" s="216" t="s">
        <v>36</v>
      </c>
      <c r="F394" s="217" t="s">
        <v>7453</v>
      </c>
      <c r="G394" s="214"/>
      <c r="H394" s="218" t="s">
        <v>36</v>
      </c>
      <c r="I394" s="219"/>
      <c r="J394" s="214"/>
      <c r="K394" s="214"/>
      <c r="L394" s="220"/>
      <c r="M394" s="221"/>
      <c r="N394" s="222"/>
      <c r="O394" s="222"/>
      <c r="P394" s="222"/>
      <c r="Q394" s="222"/>
      <c r="R394" s="222"/>
      <c r="S394" s="222"/>
      <c r="T394" s="223"/>
      <c r="AT394" s="224" t="s">
        <v>417</v>
      </c>
      <c r="AU394" s="224" t="s">
        <v>87</v>
      </c>
      <c r="AV394" s="12" t="s">
        <v>23</v>
      </c>
      <c r="AW394" s="12" t="s">
        <v>43</v>
      </c>
      <c r="AX394" s="12" t="s">
        <v>79</v>
      </c>
      <c r="AY394" s="224" t="s">
        <v>406</v>
      </c>
    </row>
    <row r="395" spans="2:65" s="12" customFormat="1" x14ac:dyDescent="0.3">
      <c r="B395" s="213"/>
      <c r="C395" s="214"/>
      <c r="D395" s="215" t="s">
        <v>417</v>
      </c>
      <c r="E395" s="216" t="s">
        <v>36</v>
      </c>
      <c r="F395" s="217" t="s">
        <v>7454</v>
      </c>
      <c r="G395" s="214"/>
      <c r="H395" s="218" t="s">
        <v>36</v>
      </c>
      <c r="I395" s="219"/>
      <c r="J395" s="214"/>
      <c r="K395" s="214"/>
      <c r="L395" s="220"/>
      <c r="M395" s="221"/>
      <c r="N395" s="222"/>
      <c r="O395" s="222"/>
      <c r="P395" s="222"/>
      <c r="Q395" s="222"/>
      <c r="R395" s="222"/>
      <c r="S395" s="222"/>
      <c r="T395" s="223"/>
      <c r="AT395" s="224" t="s">
        <v>417</v>
      </c>
      <c r="AU395" s="224" t="s">
        <v>87</v>
      </c>
      <c r="AV395" s="12" t="s">
        <v>23</v>
      </c>
      <c r="AW395" s="12" t="s">
        <v>43</v>
      </c>
      <c r="AX395" s="12" t="s">
        <v>79</v>
      </c>
      <c r="AY395" s="224" t="s">
        <v>406</v>
      </c>
    </row>
    <row r="396" spans="2:65" s="12" customFormat="1" x14ac:dyDescent="0.3">
      <c r="B396" s="213"/>
      <c r="C396" s="214"/>
      <c r="D396" s="215" t="s">
        <v>417</v>
      </c>
      <c r="E396" s="216" t="s">
        <v>36</v>
      </c>
      <c r="F396" s="217" t="s">
        <v>7455</v>
      </c>
      <c r="G396" s="214"/>
      <c r="H396" s="218" t="s">
        <v>36</v>
      </c>
      <c r="I396" s="219"/>
      <c r="J396" s="214"/>
      <c r="K396" s="214"/>
      <c r="L396" s="220"/>
      <c r="M396" s="221"/>
      <c r="N396" s="222"/>
      <c r="O396" s="222"/>
      <c r="P396" s="222"/>
      <c r="Q396" s="222"/>
      <c r="R396" s="222"/>
      <c r="S396" s="222"/>
      <c r="T396" s="223"/>
      <c r="AT396" s="224" t="s">
        <v>417</v>
      </c>
      <c r="AU396" s="224" t="s">
        <v>87</v>
      </c>
      <c r="AV396" s="12" t="s">
        <v>23</v>
      </c>
      <c r="AW396" s="12" t="s">
        <v>43</v>
      </c>
      <c r="AX396" s="12" t="s">
        <v>79</v>
      </c>
      <c r="AY396" s="224" t="s">
        <v>406</v>
      </c>
    </row>
    <row r="397" spans="2:65" s="12" customFormat="1" x14ac:dyDescent="0.3">
      <c r="B397" s="213"/>
      <c r="C397" s="214"/>
      <c r="D397" s="215" t="s">
        <v>417</v>
      </c>
      <c r="E397" s="216" t="s">
        <v>36</v>
      </c>
      <c r="F397" s="217" t="s">
        <v>7456</v>
      </c>
      <c r="G397" s="214"/>
      <c r="H397" s="218" t="s">
        <v>36</v>
      </c>
      <c r="I397" s="219"/>
      <c r="J397" s="214"/>
      <c r="K397" s="214"/>
      <c r="L397" s="220"/>
      <c r="M397" s="221"/>
      <c r="N397" s="222"/>
      <c r="O397" s="222"/>
      <c r="P397" s="222"/>
      <c r="Q397" s="222"/>
      <c r="R397" s="222"/>
      <c r="S397" s="222"/>
      <c r="T397" s="223"/>
      <c r="AT397" s="224" t="s">
        <v>417</v>
      </c>
      <c r="AU397" s="224" t="s">
        <v>87</v>
      </c>
      <c r="AV397" s="12" t="s">
        <v>23</v>
      </c>
      <c r="AW397" s="12" t="s">
        <v>43</v>
      </c>
      <c r="AX397" s="12" t="s">
        <v>79</v>
      </c>
      <c r="AY397" s="224" t="s">
        <v>406</v>
      </c>
    </row>
    <row r="398" spans="2:65" s="12" customFormat="1" x14ac:dyDescent="0.3">
      <c r="B398" s="213"/>
      <c r="C398" s="214"/>
      <c r="D398" s="215" t="s">
        <v>417</v>
      </c>
      <c r="E398" s="216" t="s">
        <v>36</v>
      </c>
      <c r="F398" s="217" t="s">
        <v>7457</v>
      </c>
      <c r="G398" s="214"/>
      <c r="H398" s="218" t="s">
        <v>36</v>
      </c>
      <c r="I398" s="219"/>
      <c r="J398" s="214"/>
      <c r="K398" s="214"/>
      <c r="L398" s="220"/>
      <c r="M398" s="221"/>
      <c r="N398" s="222"/>
      <c r="O398" s="222"/>
      <c r="P398" s="222"/>
      <c r="Q398" s="222"/>
      <c r="R398" s="222"/>
      <c r="S398" s="222"/>
      <c r="T398" s="223"/>
      <c r="AT398" s="224" t="s">
        <v>417</v>
      </c>
      <c r="AU398" s="224" t="s">
        <v>87</v>
      </c>
      <c r="AV398" s="12" t="s">
        <v>23</v>
      </c>
      <c r="AW398" s="12" t="s">
        <v>43</v>
      </c>
      <c r="AX398" s="12" t="s">
        <v>79</v>
      </c>
      <c r="AY398" s="224" t="s">
        <v>406</v>
      </c>
    </row>
    <row r="399" spans="2:65" s="12" customFormat="1" x14ac:dyDescent="0.3">
      <c r="B399" s="213"/>
      <c r="C399" s="214"/>
      <c r="D399" s="215" t="s">
        <v>417</v>
      </c>
      <c r="E399" s="216" t="s">
        <v>36</v>
      </c>
      <c r="F399" s="217" t="s">
        <v>7458</v>
      </c>
      <c r="G399" s="214"/>
      <c r="H399" s="218" t="s">
        <v>36</v>
      </c>
      <c r="I399" s="219"/>
      <c r="J399" s="214"/>
      <c r="K399" s="214"/>
      <c r="L399" s="220"/>
      <c r="M399" s="221"/>
      <c r="N399" s="222"/>
      <c r="O399" s="222"/>
      <c r="P399" s="222"/>
      <c r="Q399" s="222"/>
      <c r="R399" s="222"/>
      <c r="S399" s="222"/>
      <c r="T399" s="223"/>
      <c r="AT399" s="224" t="s">
        <v>417</v>
      </c>
      <c r="AU399" s="224" t="s">
        <v>87</v>
      </c>
      <c r="AV399" s="12" t="s">
        <v>23</v>
      </c>
      <c r="AW399" s="12" t="s">
        <v>43</v>
      </c>
      <c r="AX399" s="12" t="s">
        <v>79</v>
      </c>
      <c r="AY399" s="224" t="s">
        <v>406</v>
      </c>
    </row>
    <row r="400" spans="2:65" s="12" customFormat="1" x14ac:dyDescent="0.3">
      <c r="B400" s="213"/>
      <c r="C400" s="214"/>
      <c r="D400" s="215" t="s">
        <v>417</v>
      </c>
      <c r="E400" s="216" t="s">
        <v>36</v>
      </c>
      <c r="F400" s="217" t="s">
        <v>7455</v>
      </c>
      <c r="G400" s="214"/>
      <c r="H400" s="218" t="s">
        <v>36</v>
      </c>
      <c r="I400" s="219"/>
      <c r="J400" s="214"/>
      <c r="K400" s="214"/>
      <c r="L400" s="220"/>
      <c r="M400" s="221"/>
      <c r="N400" s="222"/>
      <c r="O400" s="222"/>
      <c r="P400" s="222"/>
      <c r="Q400" s="222"/>
      <c r="R400" s="222"/>
      <c r="S400" s="222"/>
      <c r="T400" s="223"/>
      <c r="AT400" s="224" t="s">
        <v>417</v>
      </c>
      <c r="AU400" s="224" t="s">
        <v>87</v>
      </c>
      <c r="AV400" s="12" t="s">
        <v>23</v>
      </c>
      <c r="AW400" s="12" t="s">
        <v>43</v>
      </c>
      <c r="AX400" s="12" t="s">
        <v>79</v>
      </c>
      <c r="AY400" s="224" t="s">
        <v>406</v>
      </c>
    </row>
    <row r="401" spans="2:65" s="12" customFormat="1" x14ac:dyDescent="0.3">
      <c r="B401" s="213"/>
      <c r="C401" s="214"/>
      <c r="D401" s="215" t="s">
        <v>417</v>
      </c>
      <c r="E401" s="216" t="s">
        <v>36</v>
      </c>
      <c r="F401" s="217" t="s">
        <v>7459</v>
      </c>
      <c r="G401" s="214"/>
      <c r="H401" s="218" t="s">
        <v>36</v>
      </c>
      <c r="I401" s="219"/>
      <c r="J401" s="214"/>
      <c r="K401" s="214"/>
      <c r="L401" s="220"/>
      <c r="M401" s="221"/>
      <c r="N401" s="222"/>
      <c r="O401" s="222"/>
      <c r="P401" s="222"/>
      <c r="Q401" s="222"/>
      <c r="R401" s="222"/>
      <c r="S401" s="222"/>
      <c r="T401" s="223"/>
      <c r="AT401" s="224" t="s">
        <v>417</v>
      </c>
      <c r="AU401" s="224" t="s">
        <v>87</v>
      </c>
      <c r="AV401" s="12" t="s">
        <v>23</v>
      </c>
      <c r="AW401" s="12" t="s">
        <v>43</v>
      </c>
      <c r="AX401" s="12" t="s">
        <v>79</v>
      </c>
      <c r="AY401" s="224" t="s">
        <v>406</v>
      </c>
    </row>
    <row r="402" spans="2:65" s="12" customFormat="1" x14ac:dyDescent="0.3">
      <c r="B402" s="213"/>
      <c r="C402" s="214"/>
      <c r="D402" s="215" t="s">
        <v>417</v>
      </c>
      <c r="E402" s="216" t="s">
        <v>36</v>
      </c>
      <c r="F402" s="217" t="s">
        <v>7460</v>
      </c>
      <c r="G402" s="214"/>
      <c r="H402" s="218" t="s">
        <v>36</v>
      </c>
      <c r="I402" s="219"/>
      <c r="J402" s="214"/>
      <c r="K402" s="214"/>
      <c r="L402" s="220"/>
      <c r="M402" s="221"/>
      <c r="N402" s="222"/>
      <c r="O402" s="222"/>
      <c r="P402" s="222"/>
      <c r="Q402" s="222"/>
      <c r="R402" s="222"/>
      <c r="S402" s="222"/>
      <c r="T402" s="223"/>
      <c r="AT402" s="224" t="s">
        <v>417</v>
      </c>
      <c r="AU402" s="224" t="s">
        <v>87</v>
      </c>
      <c r="AV402" s="12" t="s">
        <v>23</v>
      </c>
      <c r="AW402" s="12" t="s">
        <v>43</v>
      </c>
      <c r="AX402" s="12" t="s">
        <v>79</v>
      </c>
      <c r="AY402" s="224" t="s">
        <v>406</v>
      </c>
    </row>
    <row r="403" spans="2:65" s="12" customFormat="1" x14ac:dyDescent="0.3">
      <c r="B403" s="213"/>
      <c r="C403" s="214"/>
      <c r="D403" s="215" t="s">
        <v>417</v>
      </c>
      <c r="E403" s="216" t="s">
        <v>36</v>
      </c>
      <c r="F403" s="217" t="s">
        <v>7461</v>
      </c>
      <c r="G403" s="214"/>
      <c r="H403" s="218" t="s">
        <v>36</v>
      </c>
      <c r="I403" s="219"/>
      <c r="J403" s="214"/>
      <c r="K403" s="214"/>
      <c r="L403" s="220"/>
      <c r="M403" s="221"/>
      <c r="N403" s="222"/>
      <c r="O403" s="222"/>
      <c r="P403" s="222"/>
      <c r="Q403" s="222"/>
      <c r="R403" s="222"/>
      <c r="S403" s="222"/>
      <c r="T403" s="223"/>
      <c r="AT403" s="224" t="s">
        <v>417</v>
      </c>
      <c r="AU403" s="224" t="s">
        <v>87</v>
      </c>
      <c r="AV403" s="12" t="s">
        <v>23</v>
      </c>
      <c r="AW403" s="12" t="s">
        <v>43</v>
      </c>
      <c r="AX403" s="12" t="s">
        <v>79</v>
      </c>
      <c r="AY403" s="224" t="s">
        <v>406</v>
      </c>
    </row>
    <row r="404" spans="2:65" s="12" customFormat="1" x14ac:dyDescent="0.3">
      <c r="B404" s="213"/>
      <c r="C404" s="214"/>
      <c r="D404" s="215" t="s">
        <v>417</v>
      </c>
      <c r="E404" s="216" t="s">
        <v>36</v>
      </c>
      <c r="F404" s="217" t="s">
        <v>7462</v>
      </c>
      <c r="G404" s="214"/>
      <c r="H404" s="218" t="s">
        <v>36</v>
      </c>
      <c r="I404" s="219"/>
      <c r="J404" s="214"/>
      <c r="K404" s="214"/>
      <c r="L404" s="220"/>
      <c r="M404" s="221"/>
      <c r="N404" s="222"/>
      <c r="O404" s="222"/>
      <c r="P404" s="222"/>
      <c r="Q404" s="222"/>
      <c r="R404" s="222"/>
      <c r="S404" s="222"/>
      <c r="T404" s="223"/>
      <c r="AT404" s="224" t="s">
        <v>417</v>
      </c>
      <c r="AU404" s="224" t="s">
        <v>87</v>
      </c>
      <c r="AV404" s="12" t="s">
        <v>23</v>
      </c>
      <c r="AW404" s="12" t="s">
        <v>43</v>
      </c>
      <c r="AX404" s="12" t="s">
        <v>79</v>
      </c>
      <c r="AY404" s="224" t="s">
        <v>406</v>
      </c>
    </row>
    <row r="405" spans="2:65" s="13" customFormat="1" x14ac:dyDescent="0.3">
      <c r="B405" s="225"/>
      <c r="C405" s="226"/>
      <c r="D405" s="215" t="s">
        <v>417</v>
      </c>
      <c r="E405" s="227" t="s">
        <v>36</v>
      </c>
      <c r="F405" s="228" t="s">
        <v>7463</v>
      </c>
      <c r="G405" s="226"/>
      <c r="H405" s="229">
        <v>789.27</v>
      </c>
      <c r="I405" s="230"/>
      <c r="J405" s="226"/>
      <c r="K405" s="226"/>
      <c r="L405" s="231"/>
      <c r="M405" s="232"/>
      <c r="N405" s="233"/>
      <c r="O405" s="233"/>
      <c r="P405" s="233"/>
      <c r="Q405" s="233"/>
      <c r="R405" s="233"/>
      <c r="S405" s="233"/>
      <c r="T405" s="234"/>
      <c r="AT405" s="235" t="s">
        <v>417</v>
      </c>
      <c r="AU405" s="235" t="s">
        <v>87</v>
      </c>
      <c r="AV405" s="13" t="s">
        <v>87</v>
      </c>
      <c r="AW405" s="13" t="s">
        <v>43</v>
      </c>
      <c r="AX405" s="13" t="s">
        <v>79</v>
      </c>
      <c r="AY405" s="235" t="s">
        <v>406</v>
      </c>
    </row>
    <row r="406" spans="2:65" s="14" customFormat="1" x14ac:dyDescent="0.3">
      <c r="B406" s="236"/>
      <c r="C406" s="237"/>
      <c r="D406" s="247" t="s">
        <v>417</v>
      </c>
      <c r="E406" s="248" t="s">
        <v>36</v>
      </c>
      <c r="F406" s="249" t="s">
        <v>421</v>
      </c>
      <c r="G406" s="237"/>
      <c r="H406" s="250">
        <v>789.27</v>
      </c>
      <c r="I406" s="241"/>
      <c r="J406" s="237"/>
      <c r="K406" s="237"/>
      <c r="L406" s="242"/>
      <c r="M406" s="243"/>
      <c r="N406" s="244"/>
      <c r="O406" s="244"/>
      <c r="P406" s="244"/>
      <c r="Q406" s="244"/>
      <c r="R406" s="244"/>
      <c r="S406" s="244"/>
      <c r="T406" s="245"/>
      <c r="AT406" s="246" t="s">
        <v>417</v>
      </c>
      <c r="AU406" s="246" t="s">
        <v>87</v>
      </c>
      <c r="AV406" s="14" t="s">
        <v>415</v>
      </c>
      <c r="AW406" s="14" t="s">
        <v>43</v>
      </c>
      <c r="AX406" s="14" t="s">
        <v>23</v>
      </c>
      <c r="AY406" s="246" t="s">
        <v>406</v>
      </c>
    </row>
    <row r="407" spans="2:65" s="1" customFormat="1" ht="22.5" customHeight="1" x14ac:dyDescent="0.3">
      <c r="B407" s="37"/>
      <c r="C407" s="201" t="s">
        <v>539</v>
      </c>
      <c r="D407" s="201" t="s">
        <v>410</v>
      </c>
      <c r="E407" s="202" t="s">
        <v>7464</v>
      </c>
      <c r="F407" s="203" t="s">
        <v>7465</v>
      </c>
      <c r="G407" s="204" t="s">
        <v>466</v>
      </c>
      <c r="H407" s="205">
        <v>789.27</v>
      </c>
      <c r="I407" s="206"/>
      <c r="J407" s="207">
        <f>ROUND(I407*H407,2)</f>
        <v>0</v>
      </c>
      <c r="K407" s="203" t="s">
        <v>7100</v>
      </c>
      <c r="L407" s="57"/>
      <c r="M407" s="208" t="s">
        <v>36</v>
      </c>
      <c r="N407" s="209" t="s">
        <v>50</v>
      </c>
      <c r="O407" s="38"/>
      <c r="P407" s="210">
        <f>O407*H407</f>
        <v>0</v>
      </c>
      <c r="Q407" s="210">
        <v>0</v>
      </c>
      <c r="R407" s="210">
        <f>Q407*H407</f>
        <v>0</v>
      </c>
      <c r="S407" s="210">
        <v>0</v>
      </c>
      <c r="T407" s="211">
        <f>S407*H407</f>
        <v>0</v>
      </c>
      <c r="AR407" s="19" t="s">
        <v>415</v>
      </c>
      <c r="AT407" s="19" t="s">
        <v>410</v>
      </c>
      <c r="AU407" s="19" t="s">
        <v>87</v>
      </c>
      <c r="AY407" s="19" t="s">
        <v>406</v>
      </c>
      <c r="BE407" s="212">
        <f>IF(N407="základní",J407,0)</f>
        <v>0</v>
      </c>
      <c r="BF407" s="212">
        <f>IF(N407="snížená",J407,0)</f>
        <v>0</v>
      </c>
      <c r="BG407" s="212">
        <f>IF(N407="zákl. přenesená",J407,0)</f>
        <v>0</v>
      </c>
      <c r="BH407" s="212">
        <f>IF(N407="sníž. přenesená",J407,0)</f>
        <v>0</v>
      </c>
      <c r="BI407" s="212">
        <f>IF(N407="nulová",J407,0)</f>
        <v>0</v>
      </c>
      <c r="BJ407" s="19" t="s">
        <v>23</v>
      </c>
      <c r="BK407" s="212">
        <f>ROUND(I407*H407,2)</f>
        <v>0</v>
      </c>
      <c r="BL407" s="19" t="s">
        <v>415</v>
      </c>
      <c r="BM407" s="19" t="s">
        <v>662</v>
      </c>
    </row>
    <row r="408" spans="2:65" s="13" customFormat="1" x14ac:dyDescent="0.3">
      <c r="B408" s="225"/>
      <c r="C408" s="226"/>
      <c r="D408" s="215" t="s">
        <v>417</v>
      </c>
      <c r="E408" s="227" t="s">
        <v>36</v>
      </c>
      <c r="F408" s="228" t="s">
        <v>7463</v>
      </c>
      <c r="G408" s="226"/>
      <c r="H408" s="229">
        <v>789.27</v>
      </c>
      <c r="I408" s="230"/>
      <c r="J408" s="226"/>
      <c r="K408" s="226"/>
      <c r="L408" s="231"/>
      <c r="M408" s="232"/>
      <c r="N408" s="233"/>
      <c r="O408" s="233"/>
      <c r="P408" s="233"/>
      <c r="Q408" s="233"/>
      <c r="R408" s="233"/>
      <c r="S408" s="233"/>
      <c r="T408" s="234"/>
      <c r="AT408" s="235" t="s">
        <v>417</v>
      </c>
      <c r="AU408" s="235" t="s">
        <v>87</v>
      </c>
      <c r="AV408" s="13" t="s">
        <v>87</v>
      </c>
      <c r="AW408" s="13" t="s">
        <v>43</v>
      </c>
      <c r="AX408" s="13" t="s">
        <v>79</v>
      </c>
      <c r="AY408" s="235" t="s">
        <v>406</v>
      </c>
    </row>
    <row r="409" spans="2:65" s="14" customFormat="1" x14ac:dyDescent="0.3">
      <c r="B409" s="236"/>
      <c r="C409" s="237"/>
      <c r="D409" s="247" t="s">
        <v>417</v>
      </c>
      <c r="E409" s="248" t="s">
        <v>36</v>
      </c>
      <c r="F409" s="249" t="s">
        <v>421</v>
      </c>
      <c r="G409" s="237"/>
      <c r="H409" s="250">
        <v>789.27</v>
      </c>
      <c r="I409" s="241"/>
      <c r="J409" s="237"/>
      <c r="K409" s="237"/>
      <c r="L409" s="242"/>
      <c r="M409" s="243"/>
      <c r="N409" s="244"/>
      <c r="O409" s="244"/>
      <c r="P409" s="244"/>
      <c r="Q409" s="244"/>
      <c r="R409" s="244"/>
      <c r="S409" s="244"/>
      <c r="T409" s="245"/>
      <c r="AT409" s="246" t="s">
        <v>417</v>
      </c>
      <c r="AU409" s="246" t="s">
        <v>87</v>
      </c>
      <c r="AV409" s="14" t="s">
        <v>415</v>
      </c>
      <c r="AW409" s="14" t="s">
        <v>43</v>
      </c>
      <c r="AX409" s="14" t="s">
        <v>23</v>
      </c>
      <c r="AY409" s="246" t="s">
        <v>406</v>
      </c>
    </row>
    <row r="410" spans="2:65" s="1" customFormat="1" ht="22.5" customHeight="1" x14ac:dyDescent="0.3">
      <c r="B410" s="37"/>
      <c r="C410" s="201" t="s">
        <v>543</v>
      </c>
      <c r="D410" s="201" t="s">
        <v>410</v>
      </c>
      <c r="E410" s="202" t="s">
        <v>7466</v>
      </c>
      <c r="F410" s="203" t="s">
        <v>7467</v>
      </c>
      <c r="G410" s="204" t="s">
        <v>413</v>
      </c>
      <c r="H410" s="205">
        <v>4196.2979999999998</v>
      </c>
      <c r="I410" s="206"/>
      <c r="J410" s="207">
        <f>ROUND(I410*H410,2)</f>
        <v>0</v>
      </c>
      <c r="K410" s="203" t="s">
        <v>7100</v>
      </c>
      <c r="L410" s="57"/>
      <c r="M410" s="208" t="s">
        <v>36</v>
      </c>
      <c r="N410" s="209" t="s">
        <v>50</v>
      </c>
      <c r="O410" s="38"/>
      <c r="P410" s="210">
        <f>O410*H410</f>
        <v>0</v>
      </c>
      <c r="Q410" s="210">
        <v>0</v>
      </c>
      <c r="R410" s="210">
        <f>Q410*H410</f>
        <v>0</v>
      </c>
      <c r="S410" s="210">
        <v>0</v>
      </c>
      <c r="T410" s="211">
        <f>S410*H410</f>
        <v>0</v>
      </c>
      <c r="AR410" s="19" t="s">
        <v>415</v>
      </c>
      <c r="AT410" s="19" t="s">
        <v>410</v>
      </c>
      <c r="AU410" s="19" t="s">
        <v>87</v>
      </c>
      <c r="AY410" s="19" t="s">
        <v>406</v>
      </c>
      <c r="BE410" s="212">
        <f>IF(N410="základní",J410,0)</f>
        <v>0</v>
      </c>
      <c r="BF410" s="212">
        <f>IF(N410="snížená",J410,0)</f>
        <v>0</v>
      </c>
      <c r="BG410" s="212">
        <f>IF(N410="zákl. přenesená",J410,0)</f>
        <v>0</v>
      </c>
      <c r="BH410" s="212">
        <f>IF(N410="sníž. přenesená",J410,0)</f>
        <v>0</v>
      </c>
      <c r="BI410" s="212">
        <f>IF(N410="nulová",J410,0)</f>
        <v>0</v>
      </c>
      <c r="BJ410" s="19" t="s">
        <v>23</v>
      </c>
      <c r="BK410" s="212">
        <f>ROUND(I410*H410,2)</f>
        <v>0</v>
      </c>
      <c r="BL410" s="19" t="s">
        <v>415</v>
      </c>
      <c r="BM410" s="19" t="s">
        <v>252</v>
      </c>
    </row>
    <row r="411" spans="2:65" s="1" customFormat="1" ht="22.5" customHeight="1" x14ac:dyDescent="0.3">
      <c r="B411" s="37"/>
      <c r="C411" s="201" t="s">
        <v>546</v>
      </c>
      <c r="D411" s="201" t="s">
        <v>410</v>
      </c>
      <c r="E411" s="202" t="s">
        <v>7468</v>
      </c>
      <c r="F411" s="203" t="s">
        <v>7469</v>
      </c>
      <c r="G411" s="204" t="s">
        <v>413</v>
      </c>
      <c r="H411" s="205">
        <v>1616.1310000000001</v>
      </c>
      <c r="I411" s="206"/>
      <c r="J411" s="207">
        <f>ROUND(I411*H411,2)</f>
        <v>0</v>
      </c>
      <c r="K411" s="203" t="s">
        <v>7140</v>
      </c>
      <c r="L411" s="57"/>
      <c r="M411" s="208" t="s">
        <v>36</v>
      </c>
      <c r="N411" s="209" t="s">
        <v>50</v>
      </c>
      <c r="O411" s="38"/>
      <c r="P411" s="210">
        <f>O411*H411</f>
        <v>0</v>
      </c>
      <c r="Q411" s="210">
        <v>0</v>
      </c>
      <c r="R411" s="210">
        <f>Q411*H411</f>
        <v>0</v>
      </c>
      <c r="S411" s="210">
        <v>0</v>
      </c>
      <c r="T411" s="211">
        <f>S411*H411</f>
        <v>0</v>
      </c>
      <c r="AR411" s="19" t="s">
        <v>415</v>
      </c>
      <c r="AT411" s="19" t="s">
        <v>410</v>
      </c>
      <c r="AU411" s="19" t="s">
        <v>87</v>
      </c>
      <c r="AY411" s="19" t="s">
        <v>406</v>
      </c>
      <c r="BE411" s="212">
        <f>IF(N411="základní",J411,0)</f>
        <v>0</v>
      </c>
      <c r="BF411" s="212">
        <f>IF(N411="snížená",J411,0)</f>
        <v>0</v>
      </c>
      <c r="BG411" s="212">
        <f>IF(N411="zákl. přenesená",J411,0)</f>
        <v>0</v>
      </c>
      <c r="BH411" s="212">
        <f>IF(N411="sníž. přenesená",J411,0)</f>
        <v>0</v>
      </c>
      <c r="BI411" s="212">
        <f>IF(N411="nulová",J411,0)</f>
        <v>0</v>
      </c>
      <c r="BJ411" s="19" t="s">
        <v>23</v>
      </c>
      <c r="BK411" s="212">
        <f>ROUND(I411*H411,2)</f>
        <v>0</v>
      </c>
      <c r="BL411" s="19" t="s">
        <v>415</v>
      </c>
      <c r="BM411" s="19" t="s">
        <v>688</v>
      </c>
    </row>
    <row r="412" spans="2:65" s="1" customFormat="1" ht="22.5" customHeight="1" x14ac:dyDescent="0.3">
      <c r="B412" s="37"/>
      <c r="C412" s="201" t="s">
        <v>550</v>
      </c>
      <c r="D412" s="201" t="s">
        <v>410</v>
      </c>
      <c r="E412" s="202" t="s">
        <v>7470</v>
      </c>
      <c r="F412" s="203" t="s">
        <v>7471</v>
      </c>
      <c r="G412" s="204" t="s">
        <v>4956</v>
      </c>
      <c r="H412" s="205">
        <v>46</v>
      </c>
      <c r="I412" s="206"/>
      <c r="J412" s="207">
        <f>ROUND(I412*H412,2)</f>
        <v>0</v>
      </c>
      <c r="K412" s="203" t="s">
        <v>7140</v>
      </c>
      <c r="L412" s="57"/>
      <c r="M412" s="208" t="s">
        <v>36</v>
      </c>
      <c r="N412" s="209" t="s">
        <v>50</v>
      </c>
      <c r="O412" s="38"/>
      <c r="P412" s="210">
        <f>O412*H412</f>
        <v>0</v>
      </c>
      <c r="Q412" s="210">
        <v>0</v>
      </c>
      <c r="R412" s="210">
        <f>Q412*H412</f>
        <v>0</v>
      </c>
      <c r="S412" s="210">
        <v>0</v>
      </c>
      <c r="T412" s="211">
        <f>S412*H412</f>
        <v>0</v>
      </c>
      <c r="AR412" s="19" t="s">
        <v>415</v>
      </c>
      <c r="AT412" s="19" t="s">
        <v>410</v>
      </c>
      <c r="AU412" s="19" t="s">
        <v>87</v>
      </c>
      <c r="AY412" s="19" t="s">
        <v>406</v>
      </c>
      <c r="BE412" s="212">
        <f>IF(N412="základní",J412,0)</f>
        <v>0</v>
      </c>
      <c r="BF412" s="212">
        <f>IF(N412="snížená",J412,0)</f>
        <v>0</v>
      </c>
      <c r="BG412" s="212">
        <f>IF(N412="zákl. přenesená",J412,0)</f>
        <v>0</v>
      </c>
      <c r="BH412" s="212">
        <f>IF(N412="sníž. přenesená",J412,0)</f>
        <v>0</v>
      </c>
      <c r="BI412" s="212">
        <f>IF(N412="nulová",J412,0)</f>
        <v>0</v>
      </c>
      <c r="BJ412" s="19" t="s">
        <v>23</v>
      </c>
      <c r="BK412" s="212">
        <f>ROUND(I412*H412,2)</f>
        <v>0</v>
      </c>
      <c r="BL412" s="19" t="s">
        <v>415</v>
      </c>
      <c r="BM412" s="19" t="s">
        <v>696</v>
      </c>
    </row>
    <row r="413" spans="2:65" s="1" customFormat="1" ht="22.5" customHeight="1" x14ac:dyDescent="0.3">
      <c r="B413" s="37"/>
      <c r="C413" s="201" t="s">
        <v>299</v>
      </c>
      <c r="D413" s="201" t="s">
        <v>410</v>
      </c>
      <c r="E413" s="202" t="s">
        <v>7472</v>
      </c>
      <c r="F413" s="203" t="s">
        <v>7473</v>
      </c>
      <c r="G413" s="204" t="s">
        <v>413</v>
      </c>
      <c r="H413" s="205">
        <v>919.42899999999997</v>
      </c>
      <c r="I413" s="206"/>
      <c r="J413" s="207">
        <f>ROUND(I413*H413,2)</f>
        <v>0</v>
      </c>
      <c r="K413" s="203" t="s">
        <v>7140</v>
      </c>
      <c r="L413" s="57"/>
      <c r="M413" s="208" t="s">
        <v>36</v>
      </c>
      <c r="N413" s="209" t="s">
        <v>50</v>
      </c>
      <c r="O413" s="38"/>
      <c r="P413" s="210">
        <f>O413*H413</f>
        <v>0</v>
      </c>
      <c r="Q413" s="210">
        <v>0</v>
      </c>
      <c r="R413" s="210">
        <f>Q413*H413</f>
        <v>0</v>
      </c>
      <c r="S413" s="210">
        <v>0</v>
      </c>
      <c r="T413" s="211">
        <f>S413*H413</f>
        <v>0</v>
      </c>
      <c r="AR413" s="19" t="s">
        <v>415</v>
      </c>
      <c r="AT413" s="19" t="s">
        <v>410</v>
      </c>
      <c r="AU413" s="19" t="s">
        <v>87</v>
      </c>
      <c r="AY413" s="19" t="s">
        <v>406</v>
      </c>
      <c r="BE413" s="212">
        <f>IF(N413="základní",J413,0)</f>
        <v>0</v>
      </c>
      <c r="BF413" s="212">
        <f>IF(N413="snížená",J413,0)</f>
        <v>0</v>
      </c>
      <c r="BG413" s="212">
        <f>IF(N413="zákl. přenesená",J413,0)</f>
        <v>0</v>
      </c>
      <c r="BH413" s="212">
        <f>IF(N413="sníž. přenesená",J413,0)</f>
        <v>0</v>
      </c>
      <c r="BI413" s="212">
        <f>IF(N413="nulová",J413,0)</f>
        <v>0</v>
      </c>
      <c r="BJ413" s="19" t="s">
        <v>23</v>
      </c>
      <c r="BK413" s="212">
        <f>ROUND(I413*H413,2)</f>
        <v>0</v>
      </c>
      <c r="BL413" s="19" t="s">
        <v>415</v>
      </c>
      <c r="BM413" s="19" t="s">
        <v>703</v>
      </c>
    </row>
    <row r="414" spans="2:65" s="12" customFormat="1" x14ac:dyDescent="0.3">
      <c r="B414" s="213"/>
      <c r="C414" s="214"/>
      <c r="D414" s="215" t="s">
        <v>417</v>
      </c>
      <c r="E414" s="216" t="s">
        <v>36</v>
      </c>
      <c r="F414" s="217" t="s">
        <v>7474</v>
      </c>
      <c r="G414" s="214"/>
      <c r="H414" s="218" t="s">
        <v>36</v>
      </c>
      <c r="I414" s="219"/>
      <c r="J414" s="214"/>
      <c r="K414" s="214"/>
      <c r="L414" s="220"/>
      <c r="M414" s="221"/>
      <c r="N414" s="222"/>
      <c r="O414" s="222"/>
      <c r="P414" s="222"/>
      <c r="Q414" s="222"/>
      <c r="R414" s="222"/>
      <c r="S414" s="222"/>
      <c r="T414" s="223"/>
      <c r="AT414" s="224" t="s">
        <v>417</v>
      </c>
      <c r="AU414" s="224" t="s">
        <v>87</v>
      </c>
      <c r="AV414" s="12" t="s">
        <v>23</v>
      </c>
      <c r="AW414" s="12" t="s">
        <v>43</v>
      </c>
      <c r="AX414" s="12" t="s">
        <v>79</v>
      </c>
      <c r="AY414" s="224" t="s">
        <v>406</v>
      </c>
    </row>
    <row r="415" spans="2:65" s="12" customFormat="1" x14ac:dyDescent="0.3">
      <c r="B415" s="213"/>
      <c r="C415" s="214"/>
      <c r="D415" s="215" t="s">
        <v>417</v>
      </c>
      <c r="E415" s="216" t="s">
        <v>36</v>
      </c>
      <c r="F415" s="217" t="s">
        <v>7475</v>
      </c>
      <c r="G415" s="214"/>
      <c r="H415" s="218" t="s">
        <v>36</v>
      </c>
      <c r="I415" s="219"/>
      <c r="J415" s="214"/>
      <c r="K415" s="214"/>
      <c r="L415" s="220"/>
      <c r="M415" s="221"/>
      <c r="N415" s="222"/>
      <c r="O415" s="222"/>
      <c r="P415" s="222"/>
      <c r="Q415" s="222"/>
      <c r="R415" s="222"/>
      <c r="S415" s="222"/>
      <c r="T415" s="223"/>
      <c r="AT415" s="224" t="s">
        <v>417</v>
      </c>
      <c r="AU415" s="224" t="s">
        <v>87</v>
      </c>
      <c r="AV415" s="12" t="s">
        <v>23</v>
      </c>
      <c r="AW415" s="12" t="s">
        <v>43</v>
      </c>
      <c r="AX415" s="12" t="s">
        <v>79</v>
      </c>
      <c r="AY415" s="224" t="s">
        <v>406</v>
      </c>
    </row>
    <row r="416" spans="2:65" s="12" customFormat="1" x14ac:dyDescent="0.3">
      <c r="B416" s="213"/>
      <c r="C416" s="214"/>
      <c r="D416" s="215" t="s">
        <v>417</v>
      </c>
      <c r="E416" s="216" t="s">
        <v>36</v>
      </c>
      <c r="F416" s="217" t="s">
        <v>7476</v>
      </c>
      <c r="G416" s="214"/>
      <c r="H416" s="218" t="s">
        <v>36</v>
      </c>
      <c r="I416" s="219"/>
      <c r="J416" s="214"/>
      <c r="K416" s="214"/>
      <c r="L416" s="220"/>
      <c r="M416" s="221"/>
      <c r="N416" s="222"/>
      <c r="O416" s="222"/>
      <c r="P416" s="222"/>
      <c r="Q416" s="222"/>
      <c r="R416" s="222"/>
      <c r="S416" s="222"/>
      <c r="T416" s="223"/>
      <c r="AT416" s="224" t="s">
        <v>417</v>
      </c>
      <c r="AU416" s="224" t="s">
        <v>87</v>
      </c>
      <c r="AV416" s="12" t="s">
        <v>23</v>
      </c>
      <c r="AW416" s="12" t="s">
        <v>43</v>
      </c>
      <c r="AX416" s="12" t="s">
        <v>79</v>
      </c>
      <c r="AY416" s="224" t="s">
        <v>406</v>
      </c>
    </row>
    <row r="417" spans="2:65" s="12" customFormat="1" x14ac:dyDescent="0.3">
      <c r="B417" s="213"/>
      <c r="C417" s="214"/>
      <c r="D417" s="215" t="s">
        <v>417</v>
      </c>
      <c r="E417" s="216" t="s">
        <v>36</v>
      </c>
      <c r="F417" s="217" t="s">
        <v>7477</v>
      </c>
      <c r="G417" s="214"/>
      <c r="H417" s="218" t="s">
        <v>36</v>
      </c>
      <c r="I417" s="219"/>
      <c r="J417" s="214"/>
      <c r="K417" s="214"/>
      <c r="L417" s="220"/>
      <c r="M417" s="221"/>
      <c r="N417" s="222"/>
      <c r="O417" s="222"/>
      <c r="P417" s="222"/>
      <c r="Q417" s="222"/>
      <c r="R417" s="222"/>
      <c r="S417" s="222"/>
      <c r="T417" s="223"/>
      <c r="AT417" s="224" t="s">
        <v>417</v>
      </c>
      <c r="AU417" s="224" t="s">
        <v>87</v>
      </c>
      <c r="AV417" s="12" t="s">
        <v>23</v>
      </c>
      <c r="AW417" s="12" t="s">
        <v>43</v>
      </c>
      <c r="AX417" s="12" t="s">
        <v>79</v>
      </c>
      <c r="AY417" s="224" t="s">
        <v>406</v>
      </c>
    </row>
    <row r="418" spans="2:65" s="12" customFormat="1" x14ac:dyDescent="0.3">
      <c r="B418" s="213"/>
      <c r="C418" s="214"/>
      <c r="D418" s="215" t="s">
        <v>417</v>
      </c>
      <c r="E418" s="216" t="s">
        <v>36</v>
      </c>
      <c r="F418" s="217" t="s">
        <v>7478</v>
      </c>
      <c r="G418" s="214"/>
      <c r="H418" s="218" t="s">
        <v>36</v>
      </c>
      <c r="I418" s="219"/>
      <c r="J418" s="214"/>
      <c r="K418" s="214"/>
      <c r="L418" s="220"/>
      <c r="M418" s="221"/>
      <c r="N418" s="222"/>
      <c r="O418" s="222"/>
      <c r="P418" s="222"/>
      <c r="Q418" s="222"/>
      <c r="R418" s="222"/>
      <c r="S418" s="222"/>
      <c r="T418" s="223"/>
      <c r="AT418" s="224" t="s">
        <v>417</v>
      </c>
      <c r="AU418" s="224" t="s">
        <v>87</v>
      </c>
      <c r="AV418" s="12" t="s">
        <v>23</v>
      </c>
      <c r="AW418" s="12" t="s">
        <v>43</v>
      </c>
      <c r="AX418" s="12" t="s">
        <v>79</v>
      </c>
      <c r="AY418" s="224" t="s">
        <v>406</v>
      </c>
    </row>
    <row r="419" spans="2:65" s="12" customFormat="1" x14ac:dyDescent="0.3">
      <c r="B419" s="213"/>
      <c r="C419" s="214"/>
      <c r="D419" s="215" t="s">
        <v>417</v>
      </c>
      <c r="E419" s="216" t="s">
        <v>36</v>
      </c>
      <c r="F419" s="217" t="s">
        <v>7479</v>
      </c>
      <c r="G419" s="214"/>
      <c r="H419" s="218" t="s">
        <v>36</v>
      </c>
      <c r="I419" s="219"/>
      <c r="J419" s="214"/>
      <c r="K419" s="214"/>
      <c r="L419" s="220"/>
      <c r="M419" s="221"/>
      <c r="N419" s="222"/>
      <c r="O419" s="222"/>
      <c r="P419" s="222"/>
      <c r="Q419" s="222"/>
      <c r="R419" s="222"/>
      <c r="S419" s="222"/>
      <c r="T419" s="223"/>
      <c r="AT419" s="224" t="s">
        <v>417</v>
      </c>
      <c r="AU419" s="224" t="s">
        <v>87</v>
      </c>
      <c r="AV419" s="12" t="s">
        <v>23</v>
      </c>
      <c r="AW419" s="12" t="s">
        <v>43</v>
      </c>
      <c r="AX419" s="12" t="s">
        <v>79</v>
      </c>
      <c r="AY419" s="224" t="s">
        <v>406</v>
      </c>
    </row>
    <row r="420" spans="2:65" s="12" customFormat="1" x14ac:dyDescent="0.3">
      <c r="B420" s="213"/>
      <c r="C420" s="214"/>
      <c r="D420" s="215" t="s">
        <v>417</v>
      </c>
      <c r="E420" s="216" t="s">
        <v>36</v>
      </c>
      <c r="F420" s="217" t="s">
        <v>7480</v>
      </c>
      <c r="G420" s="214"/>
      <c r="H420" s="218" t="s">
        <v>36</v>
      </c>
      <c r="I420" s="219"/>
      <c r="J420" s="214"/>
      <c r="K420" s="214"/>
      <c r="L420" s="220"/>
      <c r="M420" s="221"/>
      <c r="N420" s="222"/>
      <c r="O420" s="222"/>
      <c r="P420" s="222"/>
      <c r="Q420" s="222"/>
      <c r="R420" s="222"/>
      <c r="S420" s="222"/>
      <c r="T420" s="223"/>
      <c r="AT420" s="224" t="s">
        <v>417</v>
      </c>
      <c r="AU420" s="224" t="s">
        <v>87</v>
      </c>
      <c r="AV420" s="12" t="s">
        <v>23</v>
      </c>
      <c r="AW420" s="12" t="s">
        <v>43</v>
      </c>
      <c r="AX420" s="12" t="s">
        <v>79</v>
      </c>
      <c r="AY420" s="224" t="s">
        <v>406</v>
      </c>
    </row>
    <row r="421" spans="2:65" s="12" customFormat="1" x14ac:dyDescent="0.3">
      <c r="B421" s="213"/>
      <c r="C421" s="214"/>
      <c r="D421" s="215" t="s">
        <v>417</v>
      </c>
      <c r="E421" s="216" t="s">
        <v>36</v>
      </c>
      <c r="F421" s="217" t="s">
        <v>7481</v>
      </c>
      <c r="G421" s="214"/>
      <c r="H421" s="218" t="s">
        <v>36</v>
      </c>
      <c r="I421" s="219"/>
      <c r="J421" s="214"/>
      <c r="K421" s="214"/>
      <c r="L421" s="220"/>
      <c r="M421" s="221"/>
      <c r="N421" s="222"/>
      <c r="O421" s="222"/>
      <c r="P421" s="222"/>
      <c r="Q421" s="222"/>
      <c r="R421" s="222"/>
      <c r="S421" s="222"/>
      <c r="T421" s="223"/>
      <c r="AT421" s="224" t="s">
        <v>417</v>
      </c>
      <c r="AU421" s="224" t="s">
        <v>87</v>
      </c>
      <c r="AV421" s="12" t="s">
        <v>23</v>
      </c>
      <c r="AW421" s="12" t="s">
        <v>43</v>
      </c>
      <c r="AX421" s="12" t="s">
        <v>79</v>
      </c>
      <c r="AY421" s="224" t="s">
        <v>406</v>
      </c>
    </row>
    <row r="422" spans="2:65" s="12" customFormat="1" x14ac:dyDescent="0.3">
      <c r="B422" s="213"/>
      <c r="C422" s="214"/>
      <c r="D422" s="215" t="s">
        <v>417</v>
      </c>
      <c r="E422" s="216" t="s">
        <v>36</v>
      </c>
      <c r="F422" s="217" t="s">
        <v>7482</v>
      </c>
      <c r="G422" s="214"/>
      <c r="H422" s="218" t="s">
        <v>36</v>
      </c>
      <c r="I422" s="219"/>
      <c r="J422" s="214"/>
      <c r="K422" s="214"/>
      <c r="L422" s="220"/>
      <c r="M422" s="221"/>
      <c r="N422" s="222"/>
      <c r="O422" s="222"/>
      <c r="P422" s="222"/>
      <c r="Q422" s="222"/>
      <c r="R422" s="222"/>
      <c r="S422" s="222"/>
      <c r="T422" s="223"/>
      <c r="AT422" s="224" t="s">
        <v>417</v>
      </c>
      <c r="AU422" s="224" t="s">
        <v>87</v>
      </c>
      <c r="AV422" s="12" t="s">
        <v>23</v>
      </c>
      <c r="AW422" s="12" t="s">
        <v>43</v>
      </c>
      <c r="AX422" s="12" t="s">
        <v>79</v>
      </c>
      <c r="AY422" s="224" t="s">
        <v>406</v>
      </c>
    </row>
    <row r="423" spans="2:65" s="12" customFormat="1" x14ac:dyDescent="0.3">
      <c r="B423" s="213"/>
      <c r="C423" s="214"/>
      <c r="D423" s="215" t="s">
        <v>417</v>
      </c>
      <c r="E423" s="216" t="s">
        <v>36</v>
      </c>
      <c r="F423" s="217" t="s">
        <v>7483</v>
      </c>
      <c r="G423" s="214"/>
      <c r="H423" s="218" t="s">
        <v>36</v>
      </c>
      <c r="I423" s="219"/>
      <c r="J423" s="214"/>
      <c r="K423" s="214"/>
      <c r="L423" s="220"/>
      <c r="M423" s="221"/>
      <c r="N423" s="222"/>
      <c r="O423" s="222"/>
      <c r="P423" s="222"/>
      <c r="Q423" s="222"/>
      <c r="R423" s="222"/>
      <c r="S423" s="222"/>
      <c r="T423" s="223"/>
      <c r="AT423" s="224" t="s">
        <v>417</v>
      </c>
      <c r="AU423" s="224" t="s">
        <v>87</v>
      </c>
      <c r="AV423" s="12" t="s">
        <v>23</v>
      </c>
      <c r="AW423" s="12" t="s">
        <v>43</v>
      </c>
      <c r="AX423" s="12" t="s">
        <v>79</v>
      </c>
      <c r="AY423" s="224" t="s">
        <v>406</v>
      </c>
    </row>
    <row r="424" spans="2:65" s="12" customFormat="1" x14ac:dyDescent="0.3">
      <c r="B424" s="213"/>
      <c r="C424" s="214"/>
      <c r="D424" s="215" t="s">
        <v>417</v>
      </c>
      <c r="E424" s="216" t="s">
        <v>36</v>
      </c>
      <c r="F424" s="217" t="s">
        <v>7484</v>
      </c>
      <c r="G424" s="214"/>
      <c r="H424" s="218" t="s">
        <v>36</v>
      </c>
      <c r="I424" s="219"/>
      <c r="J424" s="214"/>
      <c r="K424" s="214"/>
      <c r="L424" s="220"/>
      <c r="M424" s="221"/>
      <c r="N424" s="222"/>
      <c r="O424" s="222"/>
      <c r="P424" s="222"/>
      <c r="Q424" s="222"/>
      <c r="R424" s="222"/>
      <c r="S424" s="222"/>
      <c r="T424" s="223"/>
      <c r="AT424" s="224" t="s">
        <v>417</v>
      </c>
      <c r="AU424" s="224" t="s">
        <v>87</v>
      </c>
      <c r="AV424" s="12" t="s">
        <v>23</v>
      </c>
      <c r="AW424" s="12" t="s">
        <v>43</v>
      </c>
      <c r="AX424" s="12" t="s">
        <v>79</v>
      </c>
      <c r="AY424" s="224" t="s">
        <v>406</v>
      </c>
    </row>
    <row r="425" spans="2:65" s="12" customFormat="1" x14ac:dyDescent="0.3">
      <c r="B425" s="213"/>
      <c r="C425" s="214"/>
      <c r="D425" s="215" t="s">
        <v>417</v>
      </c>
      <c r="E425" s="216" t="s">
        <v>36</v>
      </c>
      <c r="F425" s="217" t="s">
        <v>7485</v>
      </c>
      <c r="G425" s="214"/>
      <c r="H425" s="218" t="s">
        <v>36</v>
      </c>
      <c r="I425" s="219"/>
      <c r="J425" s="214"/>
      <c r="K425" s="214"/>
      <c r="L425" s="220"/>
      <c r="M425" s="221"/>
      <c r="N425" s="222"/>
      <c r="O425" s="222"/>
      <c r="P425" s="222"/>
      <c r="Q425" s="222"/>
      <c r="R425" s="222"/>
      <c r="S425" s="222"/>
      <c r="T425" s="223"/>
      <c r="AT425" s="224" t="s">
        <v>417</v>
      </c>
      <c r="AU425" s="224" t="s">
        <v>87</v>
      </c>
      <c r="AV425" s="12" t="s">
        <v>23</v>
      </c>
      <c r="AW425" s="12" t="s">
        <v>43</v>
      </c>
      <c r="AX425" s="12" t="s">
        <v>79</v>
      </c>
      <c r="AY425" s="224" t="s">
        <v>406</v>
      </c>
    </row>
    <row r="426" spans="2:65" s="12" customFormat="1" x14ac:dyDescent="0.3">
      <c r="B426" s="213"/>
      <c r="C426" s="214"/>
      <c r="D426" s="215" t="s">
        <v>417</v>
      </c>
      <c r="E426" s="216" t="s">
        <v>36</v>
      </c>
      <c r="F426" s="217" t="s">
        <v>7486</v>
      </c>
      <c r="G426" s="214"/>
      <c r="H426" s="218" t="s">
        <v>36</v>
      </c>
      <c r="I426" s="219"/>
      <c r="J426" s="214"/>
      <c r="K426" s="214"/>
      <c r="L426" s="220"/>
      <c r="M426" s="221"/>
      <c r="N426" s="222"/>
      <c r="O426" s="222"/>
      <c r="P426" s="222"/>
      <c r="Q426" s="222"/>
      <c r="R426" s="222"/>
      <c r="S426" s="222"/>
      <c r="T426" s="223"/>
      <c r="AT426" s="224" t="s">
        <v>417</v>
      </c>
      <c r="AU426" s="224" t="s">
        <v>87</v>
      </c>
      <c r="AV426" s="12" t="s">
        <v>23</v>
      </c>
      <c r="AW426" s="12" t="s">
        <v>43</v>
      </c>
      <c r="AX426" s="12" t="s">
        <v>79</v>
      </c>
      <c r="AY426" s="224" t="s">
        <v>406</v>
      </c>
    </row>
    <row r="427" spans="2:65" s="12" customFormat="1" x14ac:dyDescent="0.3">
      <c r="B427" s="213"/>
      <c r="C427" s="214"/>
      <c r="D427" s="215" t="s">
        <v>417</v>
      </c>
      <c r="E427" s="216" t="s">
        <v>36</v>
      </c>
      <c r="F427" s="217" t="s">
        <v>7487</v>
      </c>
      <c r="G427" s="214"/>
      <c r="H427" s="218" t="s">
        <v>36</v>
      </c>
      <c r="I427" s="219"/>
      <c r="J427" s="214"/>
      <c r="K427" s="214"/>
      <c r="L427" s="220"/>
      <c r="M427" s="221"/>
      <c r="N427" s="222"/>
      <c r="O427" s="222"/>
      <c r="P427" s="222"/>
      <c r="Q427" s="222"/>
      <c r="R427" s="222"/>
      <c r="S427" s="222"/>
      <c r="T427" s="223"/>
      <c r="AT427" s="224" t="s">
        <v>417</v>
      </c>
      <c r="AU427" s="224" t="s">
        <v>87</v>
      </c>
      <c r="AV427" s="12" t="s">
        <v>23</v>
      </c>
      <c r="AW427" s="12" t="s">
        <v>43</v>
      </c>
      <c r="AX427" s="12" t="s">
        <v>79</v>
      </c>
      <c r="AY427" s="224" t="s">
        <v>406</v>
      </c>
    </row>
    <row r="428" spans="2:65" s="12" customFormat="1" x14ac:dyDescent="0.3">
      <c r="B428" s="213"/>
      <c r="C428" s="214"/>
      <c r="D428" s="215" t="s">
        <v>417</v>
      </c>
      <c r="E428" s="216" t="s">
        <v>36</v>
      </c>
      <c r="F428" s="217" t="s">
        <v>7488</v>
      </c>
      <c r="G428" s="214"/>
      <c r="H428" s="218" t="s">
        <v>36</v>
      </c>
      <c r="I428" s="219"/>
      <c r="J428" s="214"/>
      <c r="K428" s="214"/>
      <c r="L428" s="220"/>
      <c r="M428" s="221"/>
      <c r="N428" s="222"/>
      <c r="O428" s="222"/>
      <c r="P428" s="222"/>
      <c r="Q428" s="222"/>
      <c r="R428" s="222"/>
      <c r="S428" s="222"/>
      <c r="T428" s="223"/>
      <c r="AT428" s="224" t="s">
        <v>417</v>
      </c>
      <c r="AU428" s="224" t="s">
        <v>87</v>
      </c>
      <c r="AV428" s="12" t="s">
        <v>23</v>
      </c>
      <c r="AW428" s="12" t="s">
        <v>43</v>
      </c>
      <c r="AX428" s="12" t="s">
        <v>79</v>
      </c>
      <c r="AY428" s="224" t="s">
        <v>406</v>
      </c>
    </row>
    <row r="429" spans="2:65" s="12" customFormat="1" x14ac:dyDescent="0.3">
      <c r="B429" s="213"/>
      <c r="C429" s="214"/>
      <c r="D429" s="215" t="s">
        <v>417</v>
      </c>
      <c r="E429" s="216" t="s">
        <v>36</v>
      </c>
      <c r="F429" s="217" t="s">
        <v>7489</v>
      </c>
      <c r="G429" s="214"/>
      <c r="H429" s="218" t="s">
        <v>36</v>
      </c>
      <c r="I429" s="219"/>
      <c r="J429" s="214"/>
      <c r="K429" s="214"/>
      <c r="L429" s="220"/>
      <c r="M429" s="221"/>
      <c r="N429" s="222"/>
      <c r="O429" s="222"/>
      <c r="P429" s="222"/>
      <c r="Q429" s="222"/>
      <c r="R429" s="222"/>
      <c r="S429" s="222"/>
      <c r="T429" s="223"/>
      <c r="AT429" s="224" t="s">
        <v>417</v>
      </c>
      <c r="AU429" s="224" t="s">
        <v>87</v>
      </c>
      <c r="AV429" s="12" t="s">
        <v>23</v>
      </c>
      <c r="AW429" s="12" t="s">
        <v>43</v>
      </c>
      <c r="AX429" s="12" t="s">
        <v>79</v>
      </c>
      <c r="AY429" s="224" t="s">
        <v>406</v>
      </c>
    </row>
    <row r="430" spans="2:65" s="13" customFormat="1" x14ac:dyDescent="0.3">
      <c r="B430" s="225"/>
      <c r="C430" s="226"/>
      <c r="D430" s="215" t="s">
        <v>417</v>
      </c>
      <c r="E430" s="227" t="s">
        <v>36</v>
      </c>
      <c r="F430" s="228" t="s">
        <v>7490</v>
      </c>
      <c r="G430" s="226"/>
      <c r="H430" s="229">
        <v>919.42899999999997</v>
      </c>
      <c r="I430" s="230"/>
      <c r="J430" s="226"/>
      <c r="K430" s="226"/>
      <c r="L430" s="231"/>
      <c r="M430" s="232"/>
      <c r="N430" s="233"/>
      <c r="O430" s="233"/>
      <c r="P430" s="233"/>
      <c r="Q430" s="233"/>
      <c r="R430" s="233"/>
      <c r="S430" s="233"/>
      <c r="T430" s="234"/>
      <c r="AT430" s="235" t="s">
        <v>417</v>
      </c>
      <c r="AU430" s="235" t="s">
        <v>87</v>
      </c>
      <c r="AV430" s="13" t="s">
        <v>87</v>
      </c>
      <c r="AW430" s="13" t="s">
        <v>43</v>
      </c>
      <c r="AX430" s="13" t="s">
        <v>79</v>
      </c>
      <c r="AY430" s="235" t="s">
        <v>406</v>
      </c>
    </row>
    <row r="431" spans="2:65" s="14" customFormat="1" x14ac:dyDescent="0.3">
      <c r="B431" s="236"/>
      <c r="C431" s="237"/>
      <c r="D431" s="247" t="s">
        <v>417</v>
      </c>
      <c r="E431" s="248" t="s">
        <v>36</v>
      </c>
      <c r="F431" s="249" t="s">
        <v>421</v>
      </c>
      <c r="G431" s="237"/>
      <c r="H431" s="250">
        <v>919.42899999999997</v>
      </c>
      <c r="I431" s="241"/>
      <c r="J431" s="237"/>
      <c r="K431" s="237"/>
      <c r="L431" s="242"/>
      <c r="M431" s="243"/>
      <c r="N431" s="244"/>
      <c r="O431" s="244"/>
      <c r="P431" s="244"/>
      <c r="Q431" s="244"/>
      <c r="R431" s="244"/>
      <c r="S431" s="244"/>
      <c r="T431" s="245"/>
      <c r="AT431" s="246" t="s">
        <v>417</v>
      </c>
      <c r="AU431" s="246" t="s">
        <v>87</v>
      </c>
      <c r="AV431" s="14" t="s">
        <v>415</v>
      </c>
      <c r="AW431" s="14" t="s">
        <v>43</v>
      </c>
      <c r="AX431" s="14" t="s">
        <v>23</v>
      </c>
      <c r="AY431" s="246" t="s">
        <v>406</v>
      </c>
    </row>
    <row r="432" spans="2:65" s="1" customFormat="1" ht="22.5" customHeight="1" x14ac:dyDescent="0.3">
      <c r="B432" s="37"/>
      <c r="C432" s="268" t="s">
        <v>559</v>
      </c>
      <c r="D432" s="268" t="s">
        <v>533</v>
      </c>
      <c r="E432" s="269" t="s">
        <v>7491</v>
      </c>
      <c r="F432" s="270" t="s">
        <v>7492</v>
      </c>
      <c r="G432" s="271" t="s">
        <v>536</v>
      </c>
      <c r="H432" s="272">
        <v>15.785</v>
      </c>
      <c r="I432" s="273"/>
      <c r="J432" s="274">
        <f>ROUND(I432*H432,2)</f>
        <v>0</v>
      </c>
      <c r="K432" s="270" t="s">
        <v>7100</v>
      </c>
      <c r="L432" s="275"/>
      <c r="M432" s="276" t="s">
        <v>36</v>
      </c>
      <c r="N432" s="277" t="s">
        <v>50</v>
      </c>
      <c r="O432" s="38"/>
      <c r="P432" s="210">
        <f>O432*H432</f>
        <v>0</v>
      </c>
      <c r="Q432" s="210">
        <v>0</v>
      </c>
      <c r="R432" s="210">
        <f>Q432*H432</f>
        <v>0</v>
      </c>
      <c r="S432" s="210">
        <v>0</v>
      </c>
      <c r="T432" s="211">
        <f>S432*H432</f>
        <v>0</v>
      </c>
      <c r="AR432" s="19" t="s">
        <v>457</v>
      </c>
      <c r="AT432" s="19" t="s">
        <v>533</v>
      </c>
      <c r="AU432" s="19" t="s">
        <v>87</v>
      </c>
      <c r="AY432" s="19" t="s">
        <v>406</v>
      </c>
      <c r="BE432" s="212">
        <f>IF(N432="základní",J432,0)</f>
        <v>0</v>
      </c>
      <c r="BF432" s="212">
        <f>IF(N432="snížená",J432,0)</f>
        <v>0</v>
      </c>
      <c r="BG432" s="212">
        <f>IF(N432="zákl. přenesená",J432,0)</f>
        <v>0</v>
      </c>
      <c r="BH432" s="212">
        <f>IF(N432="sníž. přenesená",J432,0)</f>
        <v>0</v>
      </c>
      <c r="BI432" s="212">
        <f>IF(N432="nulová",J432,0)</f>
        <v>0</v>
      </c>
      <c r="BJ432" s="19" t="s">
        <v>23</v>
      </c>
      <c r="BK432" s="212">
        <f>ROUND(I432*H432,2)</f>
        <v>0</v>
      </c>
      <c r="BL432" s="19" t="s">
        <v>415</v>
      </c>
      <c r="BM432" s="19" t="s">
        <v>714</v>
      </c>
    </row>
    <row r="433" spans="2:65" s="13" customFormat="1" x14ac:dyDescent="0.3">
      <c r="B433" s="225"/>
      <c r="C433" s="226"/>
      <c r="D433" s="215" t="s">
        <v>417</v>
      </c>
      <c r="E433" s="227" t="s">
        <v>36</v>
      </c>
      <c r="F433" s="228" t="s">
        <v>7493</v>
      </c>
      <c r="G433" s="226"/>
      <c r="H433" s="229">
        <v>15.785</v>
      </c>
      <c r="I433" s="230"/>
      <c r="J433" s="226"/>
      <c r="K433" s="226"/>
      <c r="L433" s="231"/>
      <c r="M433" s="232"/>
      <c r="N433" s="233"/>
      <c r="O433" s="233"/>
      <c r="P433" s="233"/>
      <c r="Q433" s="233"/>
      <c r="R433" s="233"/>
      <c r="S433" s="233"/>
      <c r="T433" s="234"/>
      <c r="AT433" s="235" t="s">
        <v>417</v>
      </c>
      <c r="AU433" s="235" t="s">
        <v>87</v>
      </c>
      <c r="AV433" s="13" t="s">
        <v>87</v>
      </c>
      <c r="AW433" s="13" t="s">
        <v>43</v>
      </c>
      <c r="AX433" s="13" t="s">
        <v>79</v>
      </c>
      <c r="AY433" s="235" t="s">
        <v>406</v>
      </c>
    </row>
    <row r="434" spans="2:65" s="14" customFormat="1" x14ac:dyDescent="0.3">
      <c r="B434" s="236"/>
      <c r="C434" s="237"/>
      <c r="D434" s="247" t="s">
        <v>417</v>
      </c>
      <c r="E434" s="248" t="s">
        <v>36</v>
      </c>
      <c r="F434" s="249" t="s">
        <v>421</v>
      </c>
      <c r="G434" s="237"/>
      <c r="H434" s="250">
        <v>15.785</v>
      </c>
      <c r="I434" s="241"/>
      <c r="J434" s="237"/>
      <c r="K434" s="237"/>
      <c r="L434" s="242"/>
      <c r="M434" s="243"/>
      <c r="N434" s="244"/>
      <c r="O434" s="244"/>
      <c r="P434" s="244"/>
      <c r="Q434" s="244"/>
      <c r="R434" s="244"/>
      <c r="S434" s="244"/>
      <c r="T434" s="245"/>
      <c r="AT434" s="246" t="s">
        <v>417</v>
      </c>
      <c r="AU434" s="246" t="s">
        <v>87</v>
      </c>
      <c r="AV434" s="14" t="s">
        <v>415</v>
      </c>
      <c r="AW434" s="14" t="s">
        <v>43</v>
      </c>
      <c r="AX434" s="14" t="s">
        <v>23</v>
      </c>
      <c r="AY434" s="246" t="s">
        <v>406</v>
      </c>
    </row>
    <row r="435" spans="2:65" s="1" customFormat="1" ht="22.5" customHeight="1" x14ac:dyDescent="0.3">
      <c r="B435" s="37"/>
      <c r="C435" s="268" t="s">
        <v>564</v>
      </c>
      <c r="D435" s="268" t="s">
        <v>533</v>
      </c>
      <c r="E435" s="269" t="s">
        <v>7494</v>
      </c>
      <c r="F435" s="270" t="s">
        <v>7495</v>
      </c>
      <c r="G435" s="271" t="s">
        <v>501</v>
      </c>
      <c r="H435" s="272">
        <v>2266.2399999999998</v>
      </c>
      <c r="I435" s="273"/>
      <c r="J435" s="274">
        <f>ROUND(I435*H435,2)</f>
        <v>0</v>
      </c>
      <c r="K435" s="270" t="s">
        <v>7100</v>
      </c>
      <c r="L435" s="275"/>
      <c r="M435" s="276" t="s">
        <v>36</v>
      </c>
      <c r="N435" s="277" t="s">
        <v>50</v>
      </c>
      <c r="O435" s="38"/>
      <c r="P435" s="210">
        <f>O435*H435</f>
        <v>0</v>
      </c>
      <c r="Q435" s="210">
        <v>0</v>
      </c>
      <c r="R435" s="210">
        <f>Q435*H435</f>
        <v>0</v>
      </c>
      <c r="S435" s="210">
        <v>0</v>
      </c>
      <c r="T435" s="211">
        <f>S435*H435</f>
        <v>0</v>
      </c>
      <c r="AR435" s="19" t="s">
        <v>457</v>
      </c>
      <c r="AT435" s="19" t="s">
        <v>533</v>
      </c>
      <c r="AU435" s="19" t="s">
        <v>87</v>
      </c>
      <c r="AY435" s="19" t="s">
        <v>406</v>
      </c>
      <c r="BE435" s="212">
        <f>IF(N435="základní",J435,0)</f>
        <v>0</v>
      </c>
      <c r="BF435" s="212">
        <f>IF(N435="snížená",J435,0)</f>
        <v>0</v>
      </c>
      <c r="BG435" s="212">
        <f>IF(N435="zákl. přenesená",J435,0)</f>
        <v>0</v>
      </c>
      <c r="BH435" s="212">
        <f>IF(N435="sníž. přenesená",J435,0)</f>
        <v>0</v>
      </c>
      <c r="BI435" s="212">
        <f>IF(N435="nulová",J435,0)</f>
        <v>0</v>
      </c>
      <c r="BJ435" s="19" t="s">
        <v>23</v>
      </c>
      <c r="BK435" s="212">
        <f>ROUND(I435*H435,2)</f>
        <v>0</v>
      </c>
      <c r="BL435" s="19" t="s">
        <v>415</v>
      </c>
      <c r="BM435" s="19" t="s">
        <v>723</v>
      </c>
    </row>
    <row r="436" spans="2:65" s="13" customFormat="1" x14ac:dyDescent="0.3">
      <c r="B436" s="225"/>
      <c r="C436" s="226"/>
      <c r="D436" s="215" t="s">
        <v>417</v>
      </c>
      <c r="E436" s="227" t="s">
        <v>36</v>
      </c>
      <c r="F436" s="228" t="s">
        <v>7496</v>
      </c>
      <c r="G436" s="226"/>
      <c r="H436" s="229">
        <v>2266.2399999999998</v>
      </c>
      <c r="I436" s="230"/>
      <c r="J436" s="226"/>
      <c r="K436" s="226"/>
      <c r="L436" s="231"/>
      <c r="M436" s="232"/>
      <c r="N436" s="233"/>
      <c r="O436" s="233"/>
      <c r="P436" s="233"/>
      <c r="Q436" s="233"/>
      <c r="R436" s="233"/>
      <c r="S436" s="233"/>
      <c r="T436" s="234"/>
      <c r="AT436" s="235" t="s">
        <v>417</v>
      </c>
      <c r="AU436" s="235" t="s">
        <v>87</v>
      </c>
      <c r="AV436" s="13" t="s">
        <v>87</v>
      </c>
      <c r="AW436" s="13" t="s">
        <v>43</v>
      </c>
      <c r="AX436" s="13" t="s">
        <v>79</v>
      </c>
      <c r="AY436" s="235" t="s">
        <v>406</v>
      </c>
    </row>
    <row r="437" spans="2:65" s="14" customFormat="1" x14ac:dyDescent="0.3">
      <c r="B437" s="236"/>
      <c r="C437" s="237"/>
      <c r="D437" s="247" t="s">
        <v>417</v>
      </c>
      <c r="E437" s="248" t="s">
        <v>36</v>
      </c>
      <c r="F437" s="249" t="s">
        <v>421</v>
      </c>
      <c r="G437" s="237"/>
      <c r="H437" s="250">
        <v>2266.2399999999998</v>
      </c>
      <c r="I437" s="241"/>
      <c r="J437" s="237"/>
      <c r="K437" s="237"/>
      <c r="L437" s="242"/>
      <c r="M437" s="243"/>
      <c r="N437" s="244"/>
      <c r="O437" s="244"/>
      <c r="P437" s="244"/>
      <c r="Q437" s="244"/>
      <c r="R437" s="244"/>
      <c r="S437" s="244"/>
      <c r="T437" s="245"/>
      <c r="AT437" s="246" t="s">
        <v>417</v>
      </c>
      <c r="AU437" s="246" t="s">
        <v>87</v>
      </c>
      <c r="AV437" s="14" t="s">
        <v>415</v>
      </c>
      <c r="AW437" s="14" t="s">
        <v>43</v>
      </c>
      <c r="AX437" s="14" t="s">
        <v>23</v>
      </c>
      <c r="AY437" s="246" t="s">
        <v>406</v>
      </c>
    </row>
    <row r="438" spans="2:65" s="1" customFormat="1" ht="22.5" customHeight="1" x14ac:dyDescent="0.3">
      <c r="B438" s="37"/>
      <c r="C438" s="268" t="s">
        <v>572</v>
      </c>
      <c r="D438" s="268" t="s">
        <v>533</v>
      </c>
      <c r="E438" s="269" t="s">
        <v>7497</v>
      </c>
      <c r="F438" s="270" t="s">
        <v>7498</v>
      </c>
      <c r="G438" s="271" t="s">
        <v>501</v>
      </c>
      <c r="H438" s="272">
        <v>636.91700000000003</v>
      </c>
      <c r="I438" s="273"/>
      <c r="J438" s="274">
        <f>ROUND(I438*H438,2)</f>
        <v>0</v>
      </c>
      <c r="K438" s="270" t="s">
        <v>7100</v>
      </c>
      <c r="L438" s="275"/>
      <c r="M438" s="276" t="s">
        <v>36</v>
      </c>
      <c r="N438" s="277" t="s">
        <v>50</v>
      </c>
      <c r="O438" s="38"/>
      <c r="P438" s="210">
        <f>O438*H438</f>
        <v>0</v>
      </c>
      <c r="Q438" s="210">
        <v>0</v>
      </c>
      <c r="R438" s="210">
        <f>Q438*H438</f>
        <v>0</v>
      </c>
      <c r="S438" s="210">
        <v>0</v>
      </c>
      <c r="T438" s="211">
        <f>S438*H438</f>
        <v>0</v>
      </c>
      <c r="AR438" s="19" t="s">
        <v>457</v>
      </c>
      <c r="AT438" s="19" t="s">
        <v>533</v>
      </c>
      <c r="AU438" s="19" t="s">
        <v>87</v>
      </c>
      <c r="AY438" s="19" t="s">
        <v>406</v>
      </c>
      <c r="BE438" s="212">
        <f>IF(N438="základní",J438,0)</f>
        <v>0</v>
      </c>
      <c r="BF438" s="212">
        <f>IF(N438="snížená",J438,0)</f>
        <v>0</v>
      </c>
      <c r="BG438" s="212">
        <f>IF(N438="zákl. přenesená",J438,0)</f>
        <v>0</v>
      </c>
      <c r="BH438" s="212">
        <f>IF(N438="sníž. přenesená",J438,0)</f>
        <v>0</v>
      </c>
      <c r="BI438" s="212">
        <f>IF(N438="nulová",J438,0)</f>
        <v>0</v>
      </c>
      <c r="BJ438" s="19" t="s">
        <v>23</v>
      </c>
      <c r="BK438" s="212">
        <f>ROUND(I438*H438,2)</f>
        <v>0</v>
      </c>
      <c r="BL438" s="19" t="s">
        <v>415</v>
      </c>
      <c r="BM438" s="19" t="s">
        <v>733</v>
      </c>
    </row>
    <row r="439" spans="2:65" s="13" customFormat="1" x14ac:dyDescent="0.3">
      <c r="B439" s="225"/>
      <c r="C439" s="226"/>
      <c r="D439" s="215" t="s">
        <v>417</v>
      </c>
      <c r="E439" s="227" t="s">
        <v>36</v>
      </c>
      <c r="F439" s="228" t="s">
        <v>7499</v>
      </c>
      <c r="G439" s="226"/>
      <c r="H439" s="229">
        <v>636.91700000000003</v>
      </c>
      <c r="I439" s="230"/>
      <c r="J439" s="226"/>
      <c r="K439" s="226"/>
      <c r="L439" s="231"/>
      <c r="M439" s="232"/>
      <c r="N439" s="233"/>
      <c r="O439" s="233"/>
      <c r="P439" s="233"/>
      <c r="Q439" s="233"/>
      <c r="R439" s="233"/>
      <c r="S439" s="233"/>
      <c r="T439" s="234"/>
      <c r="AT439" s="235" t="s">
        <v>417</v>
      </c>
      <c r="AU439" s="235" t="s">
        <v>87</v>
      </c>
      <c r="AV439" s="13" t="s">
        <v>87</v>
      </c>
      <c r="AW439" s="13" t="s">
        <v>43</v>
      </c>
      <c r="AX439" s="13" t="s">
        <v>79</v>
      </c>
      <c r="AY439" s="235" t="s">
        <v>406</v>
      </c>
    </row>
    <row r="440" spans="2:65" s="14" customFormat="1" x14ac:dyDescent="0.3">
      <c r="B440" s="236"/>
      <c r="C440" s="237"/>
      <c r="D440" s="247" t="s">
        <v>417</v>
      </c>
      <c r="E440" s="248" t="s">
        <v>36</v>
      </c>
      <c r="F440" s="249" t="s">
        <v>421</v>
      </c>
      <c r="G440" s="237"/>
      <c r="H440" s="250">
        <v>636.91700000000003</v>
      </c>
      <c r="I440" s="241"/>
      <c r="J440" s="237"/>
      <c r="K440" s="237"/>
      <c r="L440" s="242"/>
      <c r="M440" s="243"/>
      <c r="N440" s="244"/>
      <c r="O440" s="244"/>
      <c r="P440" s="244"/>
      <c r="Q440" s="244"/>
      <c r="R440" s="244"/>
      <c r="S440" s="244"/>
      <c r="T440" s="245"/>
      <c r="AT440" s="246" t="s">
        <v>417</v>
      </c>
      <c r="AU440" s="246" t="s">
        <v>87</v>
      </c>
      <c r="AV440" s="14" t="s">
        <v>415</v>
      </c>
      <c r="AW440" s="14" t="s">
        <v>43</v>
      </c>
      <c r="AX440" s="14" t="s">
        <v>23</v>
      </c>
      <c r="AY440" s="246" t="s">
        <v>406</v>
      </c>
    </row>
    <row r="441" spans="2:65" s="1" customFormat="1" ht="22.5" customHeight="1" x14ac:dyDescent="0.3">
      <c r="B441" s="37"/>
      <c r="C441" s="268" t="s">
        <v>576</v>
      </c>
      <c r="D441" s="268" t="s">
        <v>533</v>
      </c>
      <c r="E441" s="269" t="s">
        <v>7500</v>
      </c>
      <c r="F441" s="270" t="s">
        <v>7501</v>
      </c>
      <c r="G441" s="271" t="s">
        <v>501</v>
      </c>
      <c r="H441" s="272">
        <v>551.65700000000004</v>
      </c>
      <c r="I441" s="273"/>
      <c r="J441" s="274">
        <f>ROUND(I441*H441,2)</f>
        <v>0</v>
      </c>
      <c r="K441" s="270" t="s">
        <v>7100</v>
      </c>
      <c r="L441" s="275"/>
      <c r="M441" s="276" t="s">
        <v>36</v>
      </c>
      <c r="N441" s="277" t="s">
        <v>50</v>
      </c>
      <c r="O441" s="38"/>
      <c r="P441" s="210">
        <f>O441*H441</f>
        <v>0</v>
      </c>
      <c r="Q441" s="210">
        <v>0</v>
      </c>
      <c r="R441" s="210">
        <f>Q441*H441</f>
        <v>0</v>
      </c>
      <c r="S441" s="210">
        <v>0</v>
      </c>
      <c r="T441" s="211">
        <f>S441*H441</f>
        <v>0</v>
      </c>
      <c r="AR441" s="19" t="s">
        <v>457</v>
      </c>
      <c r="AT441" s="19" t="s">
        <v>533</v>
      </c>
      <c r="AU441" s="19" t="s">
        <v>87</v>
      </c>
      <c r="AY441" s="19" t="s">
        <v>406</v>
      </c>
      <c r="BE441" s="212">
        <f>IF(N441="základní",J441,0)</f>
        <v>0</v>
      </c>
      <c r="BF441" s="212">
        <f>IF(N441="snížená",J441,0)</f>
        <v>0</v>
      </c>
      <c r="BG441" s="212">
        <f>IF(N441="zákl. přenesená",J441,0)</f>
        <v>0</v>
      </c>
      <c r="BH441" s="212">
        <f>IF(N441="sníž. přenesená",J441,0)</f>
        <v>0</v>
      </c>
      <c r="BI441" s="212">
        <f>IF(N441="nulová",J441,0)</f>
        <v>0</v>
      </c>
      <c r="BJ441" s="19" t="s">
        <v>23</v>
      </c>
      <c r="BK441" s="212">
        <f>ROUND(I441*H441,2)</f>
        <v>0</v>
      </c>
      <c r="BL441" s="19" t="s">
        <v>415</v>
      </c>
      <c r="BM441" s="19" t="s">
        <v>743</v>
      </c>
    </row>
    <row r="442" spans="2:65" s="13" customFormat="1" x14ac:dyDescent="0.3">
      <c r="B442" s="225"/>
      <c r="C442" s="226"/>
      <c r="D442" s="215" t="s">
        <v>417</v>
      </c>
      <c r="E442" s="227" t="s">
        <v>36</v>
      </c>
      <c r="F442" s="228" t="s">
        <v>7502</v>
      </c>
      <c r="G442" s="226"/>
      <c r="H442" s="229">
        <v>551.65700000000004</v>
      </c>
      <c r="I442" s="230"/>
      <c r="J442" s="226"/>
      <c r="K442" s="226"/>
      <c r="L442" s="231"/>
      <c r="M442" s="232"/>
      <c r="N442" s="233"/>
      <c r="O442" s="233"/>
      <c r="P442" s="233"/>
      <c r="Q442" s="233"/>
      <c r="R442" s="233"/>
      <c r="S442" s="233"/>
      <c r="T442" s="234"/>
      <c r="AT442" s="235" t="s">
        <v>417</v>
      </c>
      <c r="AU442" s="235" t="s">
        <v>87</v>
      </c>
      <c r="AV442" s="13" t="s">
        <v>87</v>
      </c>
      <c r="AW442" s="13" t="s">
        <v>43</v>
      </c>
      <c r="AX442" s="13" t="s">
        <v>79</v>
      </c>
      <c r="AY442" s="235" t="s">
        <v>406</v>
      </c>
    </row>
    <row r="443" spans="2:65" s="14" customFormat="1" x14ac:dyDescent="0.3">
      <c r="B443" s="236"/>
      <c r="C443" s="237"/>
      <c r="D443" s="247" t="s">
        <v>417</v>
      </c>
      <c r="E443" s="248" t="s">
        <v>36</v>
      </c>
      <c r="F443" s="249" t="s">
        <v>421</v>
      </c>
      <c r="G443" s="237"/>
      <c r="H443" s="250">
        <v>551.65700000000004</v>
      </c>
      <c r="I443" s="241"/>
      <c r="J443" s="237"/>
      <c r="K443" s="237"/>
      <c r="L443" s="242"/>
      <c r="M443" s="243"/>
      <c r="N443" s="244"/>
      <c r="O443" s="244"/>
      <c r="P443" s="244"/>
      <c r="Q443" s="244"/>
      <c r="R443" s="244"/>
      <c r="S443" s="244"/>
      <c r="T443" s="245"/>
      <c r="AT443" s="246" t="s">
        <v>417</v>
      </c>
      <c r="AU443" s="246" t="s">
        <v>87</v>
      </c>
      <c r="AV443" s="14" t="s">
        <v>415</v>
      </c>
      <c r="AW443" s="14" t="s">
        <v>43</v>
      </c>
      <c r="AX443" s="14" t="s">
        <v>23</v>
      </c>
      <c r="AY443" s="246" t="s">
        <v>406</v>
      </c>
    </row>
    <row r="444" spans="2:65" s="1" customFormat="1" ht="22.5" customHeight="1" x14ac:dyDescent="0.3">
      <c r="B444" s="37"/>
      <c r="C444" s="268" t="s">
        <v>580</v>
      </c>
      <c r="D444" s="268" t="s">
        <v>533</v>
      </c>
      <c r="E444" s="269" t="s">
        <v>7503</v>
      </c>
      <c r="F444" s="270" t="s">
        <v>7504</v>
      </c>
      <c r="G444" s="271" t="s">
        <v>1363</v>
      </c>
      <c r="H444" s="272">
        <v>46</v>
      </c>
      <c r="I444" s="273"/>
      <c r="J444" s="274">
        <f>ROUND(I444*H444,2)</f>
        <v>0</v>
      </c>
      <c r="K444" s="270" t="s">
        <v>7100</v>
      </c>
      <c r="L444" s="275"/>
      <c r="M444" s="276" t="s">
        <v>36</v>
      </c>
      <c r="N444" s="277" t="s">
        <v>50</v>
      </c>
      <c r="O444" s="38"/>
      <c r="P444" s="210">
        <f>O444*H444</f>
        <v>0</v>
      </c>
      <c r="Q444" s="210">
        <v>0</v>
      </c>
      <c r="R444" s="210">
        <f>Q444*H444</f>
        <v>0</v>
      </c>
      <c r="S444" s="210">
        <v>0</v>
      </c>
      <c r="T444" s="211">
        <f>S444*H444</f>
        <v>0</v>
      </c>
      <c r="AR444" s="19" t="s">
        <v>457</v>
      </c>
      <c r="AT444" s="19" t="s">
        <v>533</v>
      </c>
      <c r="AU444" s="19" t="s">
        <v>87</v>
      </c>
      <c r="AY444" s="19" t="s">
        <v>406</v>
      </c>
      <c r="BE444" s="212">
        <f>IF(N444="základní",J444,0)</f>
        <v>0</v>
      </c>
      <c r="BF444" s="212">
        <f>IF(N444="snížená",J444,0)</f>
        <v>0</v>
      </c>
      <c r="BG444" s="212">
        <f>IF(N444="zákl. přenesená",J444,0)</f>
        <v>0</v>
      </c>
      <c r="BH444" s="212">
        <f>IF(N444="sníž. přenesená",J444,0)</f>
        <v>0</v>
      </c>
      <c r="BI444" s="212">
        <f>IF(N444="nulová",J444,0)</f>
        <v>0</v>
      </c>
      <c r="BJ444" s="19" t="s">
        <v>23</v>
      </c>
      <c r="BK444" s="212">
        <f>ROUND(I444*H444,2)</f>
        <v>0</v>
      </c>
      <c r="BL444" s="19" t="s">
        <v>415</v>
      </c>
      <c r="BM444" s="19" t="s">
        <v>755</v>
      </c>
    </row>
    <row r="445" spans="2:65" s="1" customFormat="1" ht="22.5" customHeight="1" x14ac:dyDescent="0.3">
      <c r="B445" s="37"/>
      <c r="C445" s="268" t="s">
        <v>585</v>
      </c>
      <c r="D445" s="268" t="s">
        <v>533</v>
      </c>
      <c r="E445" s="269" t="s">
        <v>7505</v>
      </c>
      <c r="F445" s="270" t="s">
        <v>7506</v>
      </c>
      <c r="G445" s="271" t="s">
        <v>1363</v>
      </c>
      <c r="H445" s="272">
        <v>92</v>
      </c>
      <c r="I445" s="273"/>
      <c r="J445" s="274">
        <f>ROUND(I445*H445,2)</f>
        <v>0</v>
      </c>
      <c r="K445" s="270" t="s">
        <v>7100</v>
      </c>
      <c r="L445" s="275"/>
      <c r="M445" s="276" t="s">
        <v>36</v>
      </c>
      <c r="N445" s="277" t="s">
        <v>50</v>
      </c>
      <c r="O445" s="38"/>
      <c r="P445" s="210">
        <f>O445*H445</f>
        <v>0</v>
      </c>
      <c r="Q445" s="210">
        <v>0</v>
      </c>
      <c r="R445" s="210">
        <f>Q445*H445</f>
        <v>0</v>
      </c>
      <c r="S445" s="210">
        <v>0</v>
      </c>
      <c r="T445" s="211">
        <f>S445*H445</f>
        <v>0</v>
      </c>
      <c r="AR445" s="19" t="s">
        <v>457</v>
      </c>
      <c r="AT445" s="19" t="s">
        <v>533</v>
      </c>
      <c r="AU445" s="19" t="s">
        <v>87</v>
      </c>
      <c r="AY445" s="19" t="s">
        <v>406</v>
      </c>
      <c r="BE445" s="212">
        <f>IF(N445="základní",J445,0)</f>
        <v>0</v>
      </c>
      <c r="BF445" s="212">
        <f>IF(N445="snížená",J445,0)</f>
        <v>0</v>
      </c>
      <c r="BG445" s="212">
        <f>IF(N445="zákl. přenesená",J445,0)</f>
        <v>0</v>
      </c>
      <c r="BH445" s="212">
        <f>IF(N445="sníž. přenesená",J445,0)</f>
        <v>0</v>
      </c>
      <c r="BI445" s="212">
        <f>IF(N445="nulová",J445,0)</f>
        <v>0</v>
      </c>
      <c r="BJ445" s="19" t="s">
        <v>23</v>
      </c>
      <c r="BK445" s="212">
        <f>ROUND(I445*H445,2)</f>
        <v>0</v>
      </c>
      <c r="BL445" s="19" t="s">
        <v>415</v>
      </c>
      <c r="BM445" s="19" t="s">
        <v>778</v>
      </c>
    </row>
    <row r="446" spans="2:65" s="11" customFormat="1" ht="29.85" customHeight="1" x14ac:dyDescent="0.3">
      <c r="B446" s="182"/>
      <c r="C446" s="183"/>
      <c r="D446" s="198" t="s">
        <v>78</v>
      </c>
      <c r="E446" s="199" t="s">
        <v>408</v>
      </c>
      <c r="F446" s="199" t="s">
        <v>7507</v>
      </c>
      <c r="G446" s="183"/>
      <c r="H446" s="183"/>
      <c r="I446" s="186"/>
      <c r="J446" s="200">
        <f>BK446</f>
        <v>0</v>
      </c>
      <c r="K446" s="183"/>
      <c r="L446" s="188"/>
      <c r="M446" s="189"/>
      <c r="N446" s="190"/>
      <c r="O446" s="190"/>
      <c r="P446" s="191">
        <f>SUM(P447:P546)</f>
        <v>0</v>
      </c>
      <c r="Q446" s="190"/>
      <c r="R446" s="191">
        <f>SUM(R447:R546)</f>
        <v>0</v>
      </c>
      <c r="S446" s="190"/>
      <c r="T446" s="192">
        <f>SUM(T447:T546)</f>
        <v>0</v>
      </c>
      <c r="AR446" s="193" t="s">
        <v>23</v>
      </c>
      <c r="AT446" s="194" t="s">
        <v>78</v>
      </c>
      <c r="AU446" s="194" t="s">
        <v>23</v>
      </c>
      <c r="AY446" s="193" t="s">
        <v>406</v>
      </c>
      <c r="BK446" s="195">
        <f>SUM(BK447:BK546)</f>
        <v>0</v>
      </c>
    </row>
    <row r="447" spans="2:65" s="1" customFormat="1" ht="22.5" customHeight="1" x14ac:dyDescent="0.3">
      <c r="B447" s="37"/>
      <c r="C447" s="201" t="s">
        <v>587</v>
      </c>
      <c r="D447" s="201" t="s">
        <v>410</v>
      </c>
      <c r="E447" s="202" t="s">
        <v>7508</v>
      </c>
      <c r="F447" s="203" t="s">
        <v>7509</v>
      </c>
      <c r="G447" s="204" t="s">
        <v>466</v>
      </c>
      <c r="H447" s="205">
        <v>155.69999999999999</v>
      </c>
      <c r="I447" s="206"/>
      <c r="J447" s="207">
        <f>ROUND(I447*H447,2)</f>
        <v>0</v>
      </c>
      <c r="K447" s="203" t="s">
        <v>7100</v>
      </c>
      <c r="L447" s="57"/>
      <c r="M447" s="208" t="s">
        <v>36</v>
      </c>
      <c r="N447" s="209" t="s">
        <v>50</v>
      </c>
      <c r="O447" s="38"/>
      <c r="P447" s="210">
        <f>O447*H447</f>
        <v>0</v>
      </c>
      <c r="Q447" s="210">
        <v>0</v>
      </c>
      <c r="R447" s="210">
        <f>Q447*H447</f>
        <v>0</v>
      </c>
      <c r="S447" s="210">
        <v>0</v>
      </c>
      <c r="T447" s="211">
        <f>S447*H447</f>
        <v>0</v>
      </c>
      <c r="AR447" s="19" t="s">
        <v>415</v>
      </c>
      <c r="AT447" s="19" t="s">
        <v>410</v>
      </c>
      <c r="AU447" s="19" t="s">
        <v>87</v>
      </c>
      <c r="AY447" s="19" t="s">
        <v>406</v>
      </c>
      <c r="BE447" s="212">
        <f>IF(N447="základní",J447,0)</f>
        <v>0</v>
      </c>
      <c r="BF447" s="212">
        <f>IF(N447="snížená",J447,0)</f>
        <v>0</v>
      </c>
      <c r="BG447" s="212">
        <f>IF(N447="zákl. přenesená",J447,0)</f>
        <v>0</v>
      </c>
      <c r="BH447" s="212">
        <f>IF(N447="sníž. přenesená",J447,0)</f>
        <v>0</v>
      </c>
      <c r="BI447" s="212">
        <f>IF(N447="nulová",J447,0)</f>
        <v>0</v>
      </c>
      <c r="BJ447" s="19" t="s">
        <v>23</v>
      </c>
      <c r="BK447" s="212">
        <f>ROUND(I447*H447,2)</f>
        <v>0</v>
      </c>
      <c r="BL447" s="19" t="s">
        <v>415</v>
      </c>
      <c r="BM447" s="19" t="s">
        <v>784</v>
      </c>
    </row>
    <row r="448" spans="2:65" s="13" customFormat="1" x14ac:dyDescent="0.3">
      <c r="B448" s="225"/>
      <c r="C448" s="226"/>
      <c r="D448" s="215" t="s">
        <v>417</v>
      </c>
      <c r="E448" s="227" t="s">
        <v>36</v>
      </c>
      <c r="F448" s="228" t="s">
        <v>7510</v>
      </c>
      <c r="G448" s="226"/>
      <c r="H448" s="229">
        <v>145.19999999999999</v>
      </c>
      <c r="I448" s="230"/>
      <c r="J448" s="226"/>
      <c r="K448" s="226"/>
      <c r="L448" s="231"/>
      <c r="M448" s="232"/>
      <c r="N448" s="233"/>
      <c r="O448" s="233"/>
      <c r="P448" s="233"/>
      <c r="Q448" s="233"/>
      <c r="R448" s="233"/>
      <c r="S448" s="233"/>
      <c r="T448" s="234"/>
      <c r="AT448" s="235" t="s">
        <v>417</v>
      </c>
      <c r="AU448" s="235" t="s">
        <v>87</v>
      </c>
      <c r="AV448" s="13" t="s">
        <v>87</v>
      </c>
      <c r="AW448" s="13" t="s">
        <v>43</v>
      </c>
      <c r="AX448" s="13" t="s">
        <v>79</v>
      </c>
      <c r="AY448" s="235" t="s">
        <v>406</v>
      </c>
    </row>
    <row r="449" spans="2:65" s="13" customFormat="1" x14ac:dyDescent="0.3">
      <c r="B449" s="225"/>
      <c r="C449" s="226"/>
      <c r="D449" s="215" t="s">
        <v>417</v>
      </c>
      <c r="E449" s="227" t="s">
        <v>36</v>
      </c>
      <c r="F449" s="228" t="s">
        <v>7511</v>
      </c>
      <c r="G449" s="226"/>
      <c r="H449" s="229">
        <v>10.5</v>
      </c>
      <c r="I449" s="230"/>
      <c r="J449" s="226"/>
      <c r="K449" s="226"/>
      <c r="L449" s="231"/>
      <c r="M449" s="232"/>
      <c r="N449" s="233"/>
      <c r="O449" s="233"/>
      <c r="P449" s="233"/>
      <c r="Q449" s="233"/>
      <c r="R449" s="233"/>
      <c r="S449" s="233"/>
      <c r="T449" s="234"/>
      <c r="AT449" s="235" t="s">
        <v>417</v>
      </c>
      <c r="AU449" s="235" t="s">
        <v>87</v>
      </c>
      <c r="AV449" s="13" t="s">
        <v>87</v>
      </c>
      <c r="AW449" s="13" t="s">
        <v>43</v>
      </c>
      <c r="AX449" s="13" t="s">
        <v>79</v>
      </c>
      <c r="AY449" s="235" t="s">
        <v>406</v>
      </c>
    </row>
    <row r="450" spans="2:65" s="14" customFormat="1" x14ac:dyDescent="0.3">
      <c r="B450" s="236"/>
      <c r="C450" s="237"/>
      <c r="D450" s="247" t="s">
        <v>417</v>
      </c>
      <c r="E450" s="248" t="s">
        <v>36</v>
      </c>
      <c r="F450" s="249" t="s">
        <v>421</v>
      </c>
      <c r="G450" s="237"/>
      <c r="H450" s="250">
        <v>155.69999999999999</v>
      </c>
      <c r="I450" s="241"/>
      <c r="J450" s="237"/>
      <c r="K450" s="237"/>
      <c r="L450" s="242"/>
      <c r="M450" s="243"/>
      <c r="N450" s="244"/>
      <c r="O450" s="244"/>
      <c r="P450" s="244"/>
      <c r="Q450" s="244"/>
      <c r="R450" s="244"/>
      <c r="S450" s="244"/>
      <c r="T450" s="245"/>
      <c r="AT450" s="246" t="s">
        <v>417</v>
      </c>
      <c r="AU450" s="246" t="s">
        <v>87</v>
      </c>
      <c r="AV450" s="14" t="s">
        <v>415</v>
      </c>
      <c r="AW450" s="14" t="s">
        <v>43</v>
      </c>
      <c r="AX450" s="14" t="s">
        <v>23</v>
      </c>
      <c r="AY450" s="246" t="s">
        <v>406</v>
      </c>
    </row>
    <row r="451" spans="2:65" s="1" customFormat="1" ht="22.5" customHeight="1" x14ac:dyDescent="0.3">
      <c r="B451" s="37"/>
      <c r="C451" s="201" t="s">
        <v>593</v>
      </c>
      <c r="D451" s="201" t="s">
        <v>410</v>
      </c>
      <c r="E451" s="202" t="s">
        <v>7512</v>
      </c>
      <c r="F451" s="203" t="s">
        <v>7513</v>
      </c>
      <c r="G451" s="204" t="s">
        <v>466</v>
      </c>
      <c r="H451" s="205">
        <v>155.69999999999999</v>
      </c>
      <c r="I451" s="206"/>
      <c r="J451" s="207">
        <f>ROUND(I451*H451,2)</f>
        <v>0</v>
      </c>
      <c r="K451" s="203" t="s">
        <v>7100</v>
      </c>
      <c r="L451" s="57"/>
      <c r="M451" s="208" t="s">
        <v>36</v>
      </c>
      <c r="N451" s="209" t="s">
        <v>50</v>
      </c>
      <c r="O451" s="38"/>
      <c r="P451" s="210">
        <f>O451*H451</f>
        <v>0</v>
      </c>
      <c r="Q451" s="210">
        <v>0</v>
      </c>
      <c r="R451" s="210">
        <f>Q451*H451</f>
        <v>0</v>
      </c>
      <c r="S451" s="210">
        <v>0</v>
      </c>
      <c r="T451" s="211">
        <f>S451*H451</f>
        <v>0</v>
      </c>
      <c r="AR451" s="19" t="s">
        <v>415</v>
      </c>
      <c r="AT451" s="19" t="s">
        <v>410</v>
      </c>
      <c r="AU451" s="19" t="s">
        <v>87</v>
      </c>
      <c r="AY451" s="19" t="s">
        <v>406</v>
      </c>
      <c r="BE451" s="212">
        <f>IF(N451="základní",J451,0)</f>
        <v>0</v>
      </c>
      <c r="BF451" s="212">
        <f>IF(N451="snížená",J451,0)</f>
        <v>0</v>
      </c>
      <c r="BG451" s="212">
        <f>IF(N451="zákl. přenesená",J451,0)</f>
        <v>0</v>
      </c>
      <c r="BH451" s="212">
        <f>IF(N451="sníž. přenesená",J451,0)</f>
        <v>0</v>
      </c>
      <c r="BI451" s="212">
        <f>IF(N451="nulová",J451,0)</f>
        <v>0</v>
      </c>
      <c r="BJ451" s="19" t="s">
        <v>23</v>
      </c>
      <c r="BK451" s="212">
        <f>ROUND(I451*H451,2)</f>
        <v>0</v>
      </c>
      <c r="BL451" s="19" t="s">
        <v>415</v>
      </c>
      <c r="BM451" s="19" t="s">
        <v>795</v>
      </c>
    </row>
    <row r="452" spans="2:65" s="1" customFormat="1" ht="22.5" customHeight="1" x14ac:dyDescent="0.3">
      <c r="B452" s="37"/>
      <c r="C452" s="201" t="s">
        <v>600</v>
      </c>
      <c r="D452" s="201" t="s">
        <v>410</v>
      </c>
      <c r="E452" s="202" t="s">
        <v>7514</v>
      </c>
      <c r="F452" s="203" t="s">
        <v>7515</v>
      </c>
      <c r="G452" s="204" t="s">
        <v>466</v>
      </c>
      <c r="H452" s="205">
        <v>1119.77</v>
      </c>
      <c r="I452" s="206"/>
      <c r="J452" s="207">
        <f>ROUND(I452*H452,2)</f>
        <v>0</v>
      </c>
      <c r="K452" s="203" t="s">
        <v>7100</v>
      </c>
      <c r="L452" s="57"/>
      <c r="M452" s="208" t="s">
        <v>36</v>
      </c>
      <c r="N452" s="209" t="s">
        <v>50</v>
      </c>
      <c r="O452" s="38"/>
      <c r="P452" s="210">
        <f>O452*H452</f>
        <v>0</v>
      </c>
      <c r="Q452" s="210">
        <v>0</v>
      </c>
      <c r="R452" s="210">
        <f>Q452*H452</f>
        <v>0</v>
      </c>
      <c r="S452" s="210">
        <v>0</v>
      </c>
      <c r="T452" s="211">
        <f>S452*H452</f>
        <v>0</v>
      </c>
      <c r="AR452" s="19" t="s">
        <v>415</v>
      </c>
      <c r="AT452" s="19" t="s">
        <v>410</v>
      </c>
      <c r="AU452" s="19" t="s">
        <v>87</v>
      </c>
      <c r="AY452" s="19" t="s">
        <v>406</v>
      </c>
      <c r="BE452" s="212">
        <f>IF(N452="základní",J452,0)</f>
        <v>0</v>
      </c>
      <c r="BF452" s="212">
        <f>IF(N452="snížená",J452,0)</f>
        <v>0</v>
      </c>
      <c r="BG452" s="212">
        <f>IF(N452="zákl. přenesená",J452,0)</f>
        <v>0</v>
      </c>
      <c r="BH452" s="212">
        <f>IF(N452="sníž. přenesená",J452,0)</f>
        <v>0</v>
      </c>
      <c r="BI452" s="212">
        <f>IF(N452="nulová",J452,0)</f>
        <v>0</v>
      </c>
      <c r="BJ452" s="19" t="s">
        <v>23</v>
      </c>
      <c r="BK452" s="212">
        <f>ROUND(I452*H452,2)</f>
        <v>0</v>
      </c>
      <c r="BL452" s="19" t="s">
        <v>415</v>
      </c>
      <c r="BM452" s="19" t="s">
        <v>804</v>
      </c>
    </row>
    <row r="453" spans="2:65" s="12" customFormat="1" x14ac:dyDescent="0.3">
      <c r="B453" s="213"/>
      <c r="C453" s="214"/>
      <c r="D453" s="215" t="s">
        <v>417</v>
      </c>
      <c r="E453" s="216" t="s">
        <v>36</v>
      </c>
      <c r="F453" s="217" t="s">
        <v>7516</v>
      </c>
      <c r="G453" s="214"/>
      <c r="H453" s="218" t="s">
        <v>36</v>
      </c>
      <c r="I453" s="219"/>
      <c r="J453" s="214"/>
      <c r="K453" s="214"/>
      <c r="L453" s="220"/>
      <c r="M453" s="221"/>
      <c r="N453" s="222"/>
      <c r="O453" s="222"/>
      <c r="P453" s="222"/>
      <c r="Q453" s="222"/>
      <c r="R453" s="222"/>
      <c r="S453" s="222"/>
      <c r="T453" s="223"/>
      <c r="AT453" s="224" t="s">
        <v>417</v>
      </c>
      <c r="AU453" s="224" t="s">
        <v>87</v>
      </c>
      <c r="AV453" s="12" t="s">
        <v>23</v>
      </c>
      <c r="AW453" s="12" t="s">
        <v>43</v>
      </c>
      <c r="AX453" s="12" t="s">
        <v>79</v>
      </c>
      <c r="AY453" s="224" t="s">
        <v>406</v>
      </c>
    </row>
    <row r="454" spans="2:65" s="12" customFormat="1" x14ac:dyDescent="0.3">
      <c r="B454" s="213"/>
      <c r="C454" s="214"/>
      <c r="D454" s="215" t="s">
        <v>417</v>
      </c>
      <c r="E454" s="216" t="s">
        <v>36</v>
      </c>
      <c r="F454" s="217" t="s">
        <v>7517</v>
      </c>
      <c r="G454" s="214"/>
      <c r="H454" s="218" t="s">
        <v>36</v>
      </c>
      <c r="I454" s="219"/>
      <c r="J454" s="214"/>
      <c r="K454" s="214"/>
      <c r="L454" s="220"/>
      <c r="M454" s="221"/>
      <c r="N454" s="222"/>
      <c r="O454" s="222"/>
      <c r="P454" s="222"/>
      <c r="Q454" s="222"/>
      <c r="R454" s="222"/>
      <c r="S454" s="222"/>
      <c r="T454" s="223"/>
      <c r="AT454" s="224" t="s">
        <v>417</v>
      </c>
      <c r="AU454" s="224" t="s">
        <v>87</v>
      </c>
      <c r="AV454" s="12" t="s">
        <v>23</v>
      </c>
      <c r="AW454" s="12" t="s">
        <v>43</v>
      </c>
      <c r="AX454" s="12" t="s">
        <v>79</v>
      </c>
      <c r="AY454" s="224" t="s">
        <v>406</v>
      </c>
    </row>
    <row r="455" spans="2:65" s="12" customFormat="1" x14ac:dyDescent="0.3">
      <c r="B455" s="213"/>
      <c r="C455" s="214"/>
      <c r="D455" s="215" t="s">
        <v>417</v>
      </c>
      <c r="E455" s="216" t="s">
        <v>36</v>
      </c>
      <c r="F455" s="217" t="s">
        <v>7518</v>
      </c>
      <c r="G455" s="214"/>
      <c r="H455" s="218" t="s">
        <v>36</v>
      </c>
      <c r="I455" s="219"/>
      <c r="J455" s="214"/>
      <c r="K455" s="214"/>
      <c r="L455" s="220"/>
      <c r="M455" s="221"/>
      <c r="N455" s="222"/>
      <c r="O455" s="222"/>
      <c r="P455" s="222"/>
      <c r="Q455" s="222"/>
      <c r="R455" s="222"/>
      <c r="S455" s="222"/>
      <c r="T455" s="223"/>
      <c r="AT455" s="224" t="s">
        <v>417</v>
      </c>
      <c r="AU455" s="224" t="s">
        <v>87</v>
      </c>
      <c r="AV455" s="12" t="s">
        <v>23</v>
      </c>
      <c r="AW455" s="12" t="s">
        <v>43</v>
      </c>
      <c r="AX455" s="12" t="s">
        <v>79</v>
      </c>
      <c r="AY455" s="224" t="s">
        <v>406</v>
      </c>
    </row>
    <row r="456" spans="2:65" s="12" customFormat="1" x14ac:dyDescent="0.3">
      <c r="B456" s="213"/>
      <c r="C456" s="214"/>
      <c r="D456" s="215" t="s">
        <v>417</v>
      </c>
      <c r="E456" s="216" t="s">
        <v>36</v>
      </c>
      <c r="F456" s="217" t="s">
        <v>7519</v>
      </c>
      <c r="G456" s="214"/>
      <c r="H456" s="218" t="s">
        <v>36</v>
      </c>
      <c r="I456" s="219"/>
      <c r="J456" s="214"/>
      <c r="K456" s="214"/>
      <c r="L456" s="220"/>
      <c r="M456" s="221"/>
      <c r="N456" s="222"/>
      <c r="O456" s="222"/>
      <c r="P456" s="222"/>
      <c r="Q456" s="222"/>
      <c r="R456" s="222"/>
      <c r="S456" s="222"/>
      <c r="T456" s="223"/>
      <c r="AT456" s="224" t="s">
        <v>417</v>
      </c>
      <c r="AU456" s="224" t="s">
        <v>87</v>
      </c>
      <c r="AV456" s="12" t="s">
        <v>23</v>
      </c>
      <c r="AW456" s="12" t="s">
        <v>43</v>
      </c>
      <c r="AX456" s="12" t="s">
        <v>79</v>
      </c>
      <c r="AY456" s="224" t="s">
        <v>406</v>
      </c>
    </row>
    <row r="457" spans="2:65" s="12" customFormat="1" x14ac:dyDescent="0.3">
      <c r="B457" s="213"/>
      <c r="C457" s="214"/>
      <c r="D457" s="215" t="s">
        <v>417</v>
      </c>
      <c r="E457" s="216" t="s">
        <v>36</v>
      </c>
      <c r="F457" s="217" t="s">
        <v>7453</v>
      </c>
      <c r="G457" s="214"/>
      <c r="H457" s="218" t="s">
        <v>36</v>
      </c>
      <c r="I457" s="219"/>
      <c r="J457" s="214"/>
      <c r="K457" s="214"/>
      <c r="L457" s="220"/>
      <c r="M457" s="221"/>
      <c r="N457" s="222"/>
      <c r="O457" s="222"/>
      <c r="P457" s="222"/>
      <c r="Q457" s="222"/>
      <c r="R457" s="222"/>
      <c r="S457" s="222"/>
      <c r="T457" s="223"/>
      <c r="AT457" s="224" t="s">
        <v>417</v>
      </c>
      <c r="AU457" s="224" t="s">
        <v>87</v>
      </c>
      <c r="AV457" s="12" t="s">
        <v>23</v>
      </c>
      <c r="AW457" s="12" t="s">
        <v>43</v>
      </c>
      <c r="AX457" s="12" t="s">
        <v>79</v>
      </c>
      <c r="AY457" s="224" t="s">
        <v>406</v>
      </c>
    </row>
    <row r="458" spans="2:65" s="12" customFormat="1" x14ac:dyDescent="0.3">
      <c r="B458" s="213"/>
      <c r="C458" s="214"/>
      <c r="D458" s="215" t="s">
        <v>417</v>
      </c>
      <c r="E458" s="216" t="s">
        <v>36</v>
      </c>
      <c r="F458" s="217" t="s">
        <v>7520</v>
      </c>
      <c r="G458" s="214"/>
      <c r="H458" s="218" t="s">
        <v>36</v>
      </c>
      <c r="I458" s="219"/>
      <c r="J458" s="214"/>
      <c r="K458" s="214"/>
      <c r="L458" s="220"/>
      <c r="M458" s="221"/>
      <c r="N458" s="222"/>
      <c r="O458" s="222"/>
      <c r="P458" s="222"/>
      <c r="Q458" s="222"/>
      <c r="R458" s="222"/>
      <c r="S458" s="222"/>
      <c r="T458" s="223"/>
      <c r="AT458" s="224" t="s">
        <v>417</v>
      </c>
      <c r="AU458" s="224" t="s">
        <v>87</v>
      </c>
      <c r="AV458" s="12" t="s">
        <v>23</v>
      </c>
      <c r="AW458" s="12" t="s">
        <v>43</v>
      </c>
      <c r="AX458" s="12" t="s">
        <v>79</v>
      </c>
      <c r="AY458" s="224" t="s">
        <v>406</v>
      </c>
    </row>
    <row r="459" spans="2:65" s="12" customFormat="1" x14ac:dyDescent="0.3">
      <c r="B459" s="213"/>
      <c r="C459" s="214"/>
      <c r="D459" s="215" t="s">
        <v>417</v>
      </c>
      <c r="E459" s="216" t="s">
        <v>36</v>
      </c>
      <c r="F459" s="217" t="s">
        <v>7521</v>
      </c>
      <c r="G459" s="214"/>
      <c r="H459" s="218" t="s">
        <v>36</v>
      </c>
      <c r="I459" s="219"/>
      <c r="J459" s="214"/>
      <c r="K459" s="214"/>
      <c r="L459" s="220"/>
      <c r="M459" s="221"/>
      <c r="N459" s="222"/>
      <c r="O459" s="222"/>
      <c r="P459" s="222"/>
      <c r="Q459" s="222"/>
      <c r="R459" s="222"/>
      <c r="S459" s="222"/>
      <c r="T459" s="223"/>
      <c r="AT459" s="224" t="s">
        <v>417</v>
      </c>
      <c r="AU459" s="224" t="s">
        <v>87</v>
      </c>
      <c r="AV459" s="12" t="s">
        <v>23</v>
      </c>
      <c r="AW459" s="12" t="s">
        <v>43</v>
      </c>
      <c r="AX459" s="12" t="s">
        <v>79</v>
      </c>
      <c r="AY459" s="224" t="s">
        <v>406</v>
      </c>
    </row>
    <row r="460" spans="2:65" s="12" customFormat="1" x14ac:dyDescent="0.3">
      <c r="B460" s="213"/>
      <c r="C460" s="214"/>
      <c r="D460" s="215" t="s">
        <v>417</v>
      </c>
      <c r="E460" s="216" t="s">
        <v>36</v>
      </c>
      <c r="F460" s="217" t="s">
        <v>7522</v>
      </c>
      <c r="G460" s="214"/>
      <c r="H460" s="218" t="s">
        <v>36</v>
      </c>
      <c r="I460" s="219"/>
      <c r="J460" s="214"/>
      <c r="K460" s="214"/>
      <c r="L460" s="220"/>
      <c r="M460" s="221"/>
      <c r="N460" s="222"/>
      <c r="O460" s="222"/>
      <c r="P460" s="222"/>
      <c r="Q460" s="222"/>
      <c r="R460" s="222"/>
      <c r="S460" s="222"/>
      <c r="T460" s="223"/>
      <c r="AT460" s="224" t="s">
        <v>417</v>
      </c>
      <c r="AU460" s="224" t="s">
        <v>87</v>
      </c>
      <c r="AV460" s="12" t="s">
        <v>23</v>
      </c>
      <c r="AW460" s="12" t="s">
        <v>43</v>
      </c>
      <c r="AX460" s="12" t="s">
        <v>79</v>
      </c>
      <c r="AY460" s="224" t="s">
        <v>406</v>
      </c>
    </row>
    <row r="461" spans="2:65" s="12" customFormat="1" x14ac:dyDescent="0.3">
      <c r="B461" s="213"/>
      <c r="C461" s="214"/>
      <c r="D461" s="215" t="s">
        <v>417</v>
      </c>
      <c r="E461" s="216" t="s">
        <v>36</v>
      </c>
      <c r="F461" s="217" t="s">
        <v>7523</v>
      </c>
      <c r="G461" s="214"/>
      <c r="H461" s="218" t="s">
        <v>36</v>
      </c>
      <c r="I461" s="219"/>
      <c r="J461" s="214"/>
      <c r="K461" s="214"/>
      <c r="L461" s="220"/>
      <c r="M461" s="221"/>
      <c r="N461" s="222"/>
      <c r="O461" s="222"/>
      <c r="P461" s="222"/>
      <c r="Q461" s="222"/>
      <c r="R461" s="222"/>
      <c r="S461" s="222"/>
      <c r="T461" s="223"/>
      <c r="AT461" s="224" t="s">
        <v>417</v>
      </c>
      <c r="AU461" s="224" t="s">
        <v>87</v>
      </c>
      <c r="AV461" s="12" t="s">
        <v>23</v>
      </c>
      <c r="AW461" s="12" t="s">
        <v>43</v>
      </c>
      <c r="AX461" s="12" t="s">
        <v>79</v>
      </c>
      <c r="AY461" s="224" t="s">
        <v>406</v>
      </c>
    </row>
    <row r="462" spans="2:65" s="12" customFormat="1" x14ac:dyDescent="0.3">
      <c r="B462" s="213"/>
      <c r="C462" s="214"/>
      <c r="D462" s="215" t="s">
        <v>417</v>
      </c>
      <c r="E462" s="216" t="s">
        <v>36</v>
      </c>
      <c r="F462" s="217" t="s">
        <v>7524</v>
      </c>
      <c r="G462" s="214"/>
      <c r="H462" s="218" t="s">
        <v>36</v>
      </c>
      <c r="I462" s="219"/>
      <c r="J462" s="214"/>
      <c r="K462" s="214"/>
      <c r="L462" s="220"/>
      <c r="M462" s="221"/>
      <c r="N462" s="222"/>
      <c r="O462" s="222"/>
      <c r="P462" s="222"/>
      <c r="Q462" s="222"/>
      <c r="R462" s="222"/>
      <c r="S462" s="222"/>
      <c r="T462" s="223"/>
      <c r="AT462" s="224" t="s">
        <v>417</v>
      </c>
      <c r="AU462" s="224" t="s">
        <v>87</v>
      </c>
      <c r="AV462" s="12" t="s">
        <v>23</v>
      </c>
      <c r="AW462" s="12" t="s">
        <v>43</v>
      </c>
      <c r="AX462" s="12" t="s">
        <v>79</v>
      </c>
      <c r="AY462" s="224" t="s">
        <v>406</v>
      </c>
    </row>
    <row r="463" spans="2:65" s="12" customFormat="1" x14ac:dyDescent="0.3">
      <c r="B463" s="213"/>
      <c r="C463" s="214"/>
      <c r="D463" s="215" t="s">
        <v>417</v>
      </c>
      <c r="E463" s="216" t="s">
        <v>36</v>
      </c>
      <c r="F463" s="217" t="s">
        <v>7525</v>
      </c>
      <c r="G463" s="214"/>
      <c r="H463" s="218" t="s">
        <v>36</v>
      </c>
      <c r="I463" s="219"/>
      <c r="J463" s="214"/>
      <c r="K463" s="214"/>
      <c r="L463" s="220"/>
      <c r="M463" s="221"/>
      <c r="N463" s="222"/>
      <c r="O463" s="222"/>
      <c r="P463" s="222"/>
      <c r="Q463" s="222"/>
      <c r="R463" s="222"/>
      <c r="S463" s="222"/>
      <c r="T463" s="223"/>
      <c r="AT463" s="224" t="s">
        <v>417</v>
      </c>
      <c r="AU463" s="224" t="s">
        <v>87</v>
      </c>
      <c r="AV463" s="12" t="s">
        <v>23</v>
      </c>
      <c r="AW463" s="12" t="s">
        <v>43</v>
      </c>
      <c r="AX463" s="12" t="s">
        <v>79</v>
      </c>
      <c r="AY463" s="224" t="s">
        <v>406</v>
      </c>
    </row>
    <row r="464" spans="2:65" s="12" customFormat="1" x14ac:dyDescent="0.3">
      <c r="B464" s="213"/>
      <c r="C464" s="214"/>
      <c r="D464" s="215" t="s">
        <v>417</v>
      </c>
      <c r="E464" s="216" t="s">
        <v>36</v>
      </c>
      <c r="F464" s="217" t="s">
        <v>7526</v>
      </c>
      <c r="G464" s="214"/>
      <c r="H464" s="218" t="s">
        <v>36</v>
      </c>
      <c r="I464" s="219"/>
      <c r="J464" s="214"/>
      <c r="K464" s="214"/>
      <c r="L464" s="220"/>
      <c r="M464" s="221"/>
      <c r="N464" s="222"/>
      <c r="O464" s="222"/>
      <c r="P464" s="222"/>
      <c r="Q464" s="222"/>
      <c r="R464" s="222"/>
      <c r="S464" s="222"/>
      <c r="T464" s="223"/>
      <c r="AT464" s="224" t="s">
        <v>417</v>
      </c>
      <c r="AU464" s="224" t="s">
        <v>87</v>
      </c>
      <c r="AV464" s="12" t="s">
        <v>23</v>
      </c>
      <c r="AW464" s="12" t="s">
        <v>43</v>
      </c>
      <c r="AX464" s="12" t="s">
        <v>79</v>
      </c>
      <c r="AY464" s="224" t="s">
        <v>406</v>
      </c>
    </row>
    <row r="465" spans="2:65" s="12" customFormat="1" x14ac:dyDescent="0.3">
      <c r="B465" s="213"/>
      <c r="C465" s="214"/>
      <c r="D465" s="215" t="s">
        <v>417</v>
      </c>
      <c r="E465" s="216" t="s">
        <v>36</v>
      </c>
      <c r="F465" s="217" t="s">
        <v>7527</v>
      </c>
      <c r="G465" s="214"/>
      <c r="H465" s="218" t="s">
        <v>36</v>
      </c>
      <c r="I465" s="219"/>
      <c r="J465" s="214"/>
      <c r="K465" s="214"/>
      <c r="L465" s="220"/>
      <c r="M465" s="221"/>
      <c r="N465" s="222"/>
      <c r="O465" s="222"/>
      <c r="P465" s="222"/>
      <c r="Q465" s="222"/>
      <c r="R465" s="222"/>
      <c r="S465" s="222"/>
      <c r="T465" s="223"/>
      <c r="AT465" s="224" t="s">
        <v>417</v>
      </c>
      <c r="AU465" s="224" t="s">
        <v>87</v>
      </c>
      <c r="AV465" s="12" t="s">
        <v>23</v>
      </c>
      <c r="AW465" s="12" t="s">
        <v>43</v>
      </c>
      <c r="AX465" s="12" t="s">
        <v>79</v>
      </c>
      <c r="AY465" s="224" t="s">
        <v>406</v>
      </c>
    </row>
    <row r="466" spans="2:65" s="12" customFormat="1" x14ac:dyDescent="0.3">
      <c r="B466" s="213"/>
      <c r="C466" s="214"/>
      <c r="D466" s="215" t="s">
        <v>417</v>
      </c>
      <c r="E466" s="216" t="s">
        <v>36</v>
      </c>
      <c r="F466" s="217" t="s">
        <v>7528</v>
      </c>
      <c r="G466" s="214"/>
      <c r="H466" s="218" t="s">
        <v>36</v>
      </c>
      <c r="I466" s="219"/>
      <c r="J466" s="214"/>
      <c r="K466" s="214"/>
      <c r="L466" s="220"/>
      <c r="M466" s="221"/>
      <c r="N466" s="222"/>
      <c r="O466" s="222"/>
      <c r="P466" s="222"/>
      <c r="Q466" s="222"/>
      <c r="R466" s="222"/>
      <c r="S466" s="222"/>
      <c r="T466" s="223"/>
      <c r="AT466" s="224" t="s">
        <v>417</v>
      </c>
      <c r="AU466" s="224" t="s">
        <v>87</v>
      </c>
      <c r="AV466" s="12" t="s">
        <v>23</v>
      </c>
      <c r="AW466" s="12" t="s">
        <v>43</v>
      </c>
      <c r="AX466" s="12" t="s">
        <v>79</v>
      </c>
      <c r="AY466" s="224" t="s">
        <v>406</v>
      </c>
    </row>
    <row r="467" spans="2:65" s="12" customFormat="1" x14ac:dyDescent="0.3">
      <c r="B467" s="213"/>
      <c r="C467" s="214"/>
      <c r="D467" s="215" t="s">
        <v>417</v>
      </c>
      <c r="E467" s="216" t="s">
        <v>36</v>
      </c>
      <c r="F467" s="217" t="s">
        <v>7529</v>
      </c>
      <c r="G467" s="214"/>
      <c r="H467" s="218" t="s">
        <v>36</v>
      </c>
      <c r="I467" s="219"/>
      <c r="J467" s="214"/>
      <c r="K467" s="214"/>
      <c r="L467" s="220"/>
      <c r="M467" s="221"/>
      <c r="N467" s="222"/>
      <c r="O467" s="222"/>
      <c r="P467" s="222"/>
      <c r="Q467" s="222"/>
      <c r="R467" s="222"/>
      <c r="S467" s="222"/>
      <c r="T467" s="223"/>
      <c r="AT467" s="224" t="s">
        <v>417</v>
      </c>
      <c r="AU467" s="224" t="s">
        <v>87</v>
      </c>
      <c r="AV467" s="12" t="s">
        <v>23</v>
      </c>
      <c r="AW467" s="12" t="s">
        <v>43</v>
      </c>
      <c r="AX467" s="12" t="s">
        <v>79</v>
      </c>
      <c r="AY467" s="224" t="s">
        <v>406</v>
      </c>
    </row>
    <row r="468" spans="2:65" s="13" customFormat="1" x14ac:dyDescent="0.3">
      <c r="B468" s="225"/>
      <c r="C468" s="226"/>
      <c r="D468" s="215" t="s">
        <v>417</v>
      </c>
      <c r="E468" s="227" t="s">
        <v>36</v>
      </c>
      <c r="F468" s="228" t="s">
        <v>7530</v>
      </c>
      <c r="G468" s="226"/>
      <c r="H468" s="229">
        <v>1119.77</v>
      </c>
      <c r="I468" s="230"/>
      <c r="J468" s="226"/>
      <c r="K468" s="226"/>
      <c r="L468" s="231"/>
      <c r="M468" s="232"/>
      <c r="N468" s="233"/>
      <c r="O468" s="233"/>
      <c r="P468" s="233"/>
      <c r="Q468" s="233"/>
      <c r="R468" s="233"/>
      <c r="S468" s="233"/>
      <c r="T468" s="234"/>
      <c r="AT468" s="235" t="s">
        <v>417</v>
      </c>
      <c r="AU468" s="235" t="s">
        <v>87</v>
      </c>
      <c r="AV468" s="13" t="s">
        <v>87</v>
      </c>
      <c r="AW468" s="13" t="s">
        <v>43</v>
      </c>
      <c r="AX468" s="13" t="s">
        <v>79</v>
      </c>
      <c r="AY468" s="235" t="s">
        <v>406</v>
      </c>
    </row>
    <row r="469" spans="2:65" s="14" customFormat="1" x14ac:dyDescent="0.3">
      <c r="B469" s="236"/>
      <c r="C469" s="237"/>
      <c r="D469" s="247" t="s">
        <v>417</v>
      </c>
      <c r="E469" s="248" t="s">
        <v>36</v>
      </c>
      <c r="F469" s="249" t="s">
        <v>421</v>
      </c>
      <c r="G469" s="237"/>
      <c r="H469" s="250">
        <v>1119.77</v>
      </c>
      <c r="I469" s="241"/>
      <c r="J469" s="237"/>
      <c r="K469" s="237"/>
      <c r="L469" s="242"/>
      <c r="M469" s="243"/>
      <c r="N469" s="244"/>
      <c r="O469" s="244"/>
      <c r="P469" s="244"/>
      <c r="Q469" s="244"/>
      <c r="R469" s="244"/>
      <c r="S469" s="244"/>
      <c r="T469" s="245"/>
      <c r="AT469" s="246" t="s">
        <v>417</v>
      </c>
      <c r="AU469" s="246" t="s">
        <v>87</v>
      </c>
      <c r="AV469" s="14" t="s">
        <v>415</v>
      </c>
      <c r="AW469" s="14" t="s">
        <v>43</v>
      </c>
      <c r="AX469" s="14" t="s">
        <v>23</v>
      </c>
      <c r="AY469" s="246" t="s">
        <v>406</v>
      </c>
    </row>
    <row r="470" spans="2:65" s="1" customFormat="1" ht="22.5" customHeight="1" x14ac:dyDescent="0.3">
      <c r="B470" s="37"/>
      <c r="C470" s="201" t="s">
        <v>607</v>
      </c>
      <c r="D470" s="201" t="s">
        <v>410</v>
      </c>
      <c r="E470" s="202" t="s">
        <v>7514</v>
      </c>
      <c r="F470" s="203" t="s">
        <v>7515</v>
      </c>
      <c r="G470" s="204" t="s">
        <v>466</v>
      </c>
      <c r="H470" s="205">
        <v>391.3</v>
      </c>
      <c r="I470" s="206"/>
      <c r="J470" s="207">
        <f>ROUND(I470*H470,2)</f>
        <v>0</v>
      </c>
      <c r="K470" s="203" t="s">
        <v>7100</v>
      </c>
      <c r="L470" s="57"/>
      <c r="M470" s="208" t="s">
        <v>36</v>
      </c>
      <c r="N470" s="209" t="s">
        <v>50</v>
      </c>
      <c r="O470" s="38"/>
      <c r="P470" s="210">
        <f>O470*H470</f>
        <v>0</v>
      </c>
      <c r="Q470" s="210">
        <v>0</v>
      </c>
      <c r="R470" s="210">
        <f>Q470*H470</f>
        <v>0</v>
      </c>
      <c r="S470" s="210">
        <v>0</v>
      </c>
      <c r="T470" s="211">
        <f>S470*H470</f>
        <v>0</v>
      </c>
      <c r="AR470" s="19" t="s">
        <v>415</v>
      </c>
      <c r="AT470" s="19" t="s">
        <v>410</v>
      </c>
      <c r="AU470" s="19" t="s">
        <v>87</v>
      </c>
      <c r="AY470" s="19" t="s">
        <v>406</v>
      </c>
      <c r="BE470" s="212">
        <f>IF(N470="základní",J470,0)</f>
        <v>0</v>
      </c>
      <c r="BF470" s="212">
        <f>IF(N470="snížená",J470,0)</f>
        <v>0</v>
      </c>
      <c r="BG470" s="212">
        <f>IF(N470="zákl. přenesená",J470,0)</f>
        <v>0</v>
      </c>
      <c r="BH470" s="212">
        <f>IF(N470="sníž. přenesená",J470,0)</f>
        <v>0</v>
      </c>
      <c r="BI470" s="212">
        <f>IF(N470="nulová",J470,0)</f>
        <v>0</v>
      </c>
      <c r="BJ470" s="19" t="s">
        <v>23</v>
      </c>
      <c r="BK470" s="212">
        <f>ROUND(I470*H470,2)</f>
        <v>0</v>
      </c>
      <c r="BL470" s="19" t="s">
        <v>415</v>
      </c>
      <c r="BM470" s="19" t="s">
        <v>857</v>
      </c>
    </row>
    <row r="471" spans="2:65" s="12" customFormat="1" x14ac:dyDescent="0.3">
      <c r="B471" s="213"/>
      <c r="C471" s="214"/>
      <c r="D471" s="215" t="s">
        <v>417</v>
      </c>
      <c r="E471" s="216" t="s">
        <v>36</v>
      </c>
      <c r="F471" s="217" t="s">
        <v>7531</v>
      </c>
      <c r="G471" s="214"/>
      <c r="H471" s="218" t="s">
        <v>36</v>
      </c>
      <c r="I471" s="219"/>
      <c r="J471" s="214"/>
      <c r="K471" s="214"/>
      <c r="L471" s="220"/>
      <c r="M471" s="221"/>
      <c r="N471" s="222"/>
      <c r="O471" s="222"/>
      <c r="P471" s="222"/>
      <c r="Q471" s="222"/>
      <c r="R471" s="222"/>
      <c r="S471" s="222"/>
      <c r="T471" s="223"/>
      <c r="AT471" s="224" t="s">
        <v>417</v>
      </c>
      <c r="AU471" s="224" t="s">
        <v>87</v>
      </c>
      <c r="AV471" s="12" t="s">
        <v>23</v>
      </c>
      <c r="AW471" s="12" t="s">
        <v>43</v>
      </c>
      <c r="AX471" s="12" t="s">
        <v>79</v>
      </c>
      <c r="AY471" s="224" t="s">
        <v>406</v>
      </c>
    </row>
    <row r="472" spans="2:65" s="12" customFormat="1" x14ac:dyDescent="0.3">
      <c r="B472" s="213"/>
      <c r="C472" s="214"/>
      <c r="D472" s="215" t="s">
        <v>417</v>
      </c>
      <c r="E472" s="216" t="s">
        <v>36</v>
      </c>
      <c r="F472" s="217" t="s">
        <v>7532</v>
      </c>
      <c r="G472" s="214"/>
      <c r="H472" s="218" t="s">
        <v>36</v>
      </c>
      <c r="I472" s="219"/>
      <c r="J472" s="214"/>
      <c r="K472" s="214"/>
      <c r="L472" s="220"/>
      <c r="M472" s="221"/>
      <c r="N472" s="222"/>
      <c r="O472" s="222"/>
      <c r="P472" s="222"/>
      <c r="Q472" s="222"/>
      <c r="R472" s="222"/>
      <c r="S472" s="222"/>
      <c r="T472" s="223"/>
      <c r="AT472" s="224" t="s">
        <v>417</v>
      </c>
      <c r="AU472" s="224" t="s">
        <v>87</v>
      </c>
      <c r="AV472" s="12" t="s">
        <v>23</v>
      </c>
      <c r="AW472" s="12" t="s">
        <v>43</v>
      </c>
      <c r="AX472" s="12" t="s">
        <v>79</v>
      </c>
      <c r="AY472" s="224" t="s">
        <v>406</v>
      </c>
    </row>
    <row r="473" spans="2:65" s="12" customFormat="1" x14ac:dyDescent="0.3">
      <c r="B473" s="213"/>
      <c r="C473" s="214"/>
      <c r="D473" s="215" t="s">
        <v>417</v>
      </c>
      <c r="E473" s="216" t="s">
        <v>36</v>
      </c>
      <c r="F473" s="217" t="s">
        <v>7533</v>
      </c>
      <c r="G473" s="214"/>
      <c r="H473" s="218" t="s">
        <v>36</v>
      </c>
      <c r="I473" s="219"/>
      <c r="J473" s="214"/>
      <c r="K473" s="214"/>
      <c r="L473" s="220"/>
      <c r="M473" s="221"/>
      <c r="N473" s="222"/>
      <c r="O473" s="222"/>
      <c r="P473" s="222"/>
      <c r="Q473" s="222"/>
      <c r="R473" s="222"/>
      <c r="S473" s="222"/>
      <c r="T473" s="223"/>
      <c r="AT473" s="224" t="s">
        <v>417</v>
      </c>
      <c r="AU473" s="224" t="s">
        <v>87</v>
      </c>
      <c r="AV473" s="12" t="s">
        <v>23</v>
      </c>
      <c r="AW473" s="12" t="s">
        <v>43</v>
      </c>
      <c r="AX473" s="12" t="s">
        <v>79</v>
      </c>
      <c r="AY473" s="224" t="s">
        <v>406</v>
      </c>
    </row>
    <row r="474" spans="2:65" s="12" customFormat="1" x14ac:dyDescent="0.3">
      <c r="B474" s="213"/>
      <c r="C474" s="214"/>
      <c r="D474" s="215" t="s">
        <v>417</v>
      </c>
      <c r="E474" s="216" t="s">
        <v>36</v>
      </c>
      <c r="F474" s="217" t="s">
        <v>7534</v>
      </c>
      <c r="G474" s="214"/>
      <c r="H474" s="218" t="s">
        <v>36</v>
      </c>
      <c r="I474" s="219"/>
      <c r="J474" s="214"/>
      <c r="K474" s="214"/>
      <c r="L474" s="220"/>
      <c r="M474" s="221"/>
      <c r="N474" s="222"/>
      <c r="O474" s="222"/>
      <c r="P474" s="222"/>
      <c r="Q474" s="222"/>
      <c r="R474" s="222"/>
      <c r="S474" s="222"/>
      <c r="T474" s="223"/>
      <c r="AT474" s="224" t="s">
        <v>417</v>
      </c>
      <c r="AU474" s="224" t="s">
        <v>87</v>
      </c>
      <c r="AV474" s="12" t="s">
        <v>23</v>
      </c>
      <c r="AW474" s="12" t="s">
        <v>43</v>
      </c>
      <c r="AX474" s="12" t="s">
        <v>79</v>
      </c>
      <c r="AY474" s="224" t="s">
        <v>406</v>
      </c>
    </row>
    <row r="475" spans="2:65" s="13" customFormat="1" x14ac:dyDescent="0.3">
      <c r="B475" s="225"/>
      <c r="C475" s="226"/>
      <c r="D475" s="215" t="s">
        <v>417</v>
      </c>
      <c r="E475" s="227" t="s">
        <v>36</v>
      </c>
      <c r="F475" s="228" t="s">
        <v>7535</v>
      </c>
      <c r="G475" s="226"/>
      <c r="H475" s="229">
        <v>391.3</v>
      </c>
      <c r="I475" s="230"/>
      <c r="J475" s="226"/>
      <c r="K475" s="226"/>
      <c r="L475" s="231"/>
      <c r="M475" s="232"/>
      <c r="N475" s="233"/>
      <c r="O475" s="233"/>
      <c r="P475" s="233"/>
      <c r="Q475" s="233"/>
      <c r="R475" s="233"/>
      <c r="S475" s="233"/>
      <c r="T475" s="234"/>
      <c r="AT475" s="235" t="s">
        <v>417</v>
      </c>
      <c r="AU475" s="235" t="s">
        <v>87</v>
      </c>
      <c r="AV475" s="13" t="s">
        <v>87</v>
      </c>
      <c r="AW475" s="13" t="s">
        <v>43</v>
      </c>
      <c r="AX475" s="13" t="s">
        <v>79</v>
      </c>
      <c r="AY475" s="235" t="s">
        <v>406</v>
      </c>
    </row>
    <row r="476" spans="2:65" s="14" customFormat="1" x14ac:dyDescent="0.3">
      <c r="B476" s="236"/>
      <c r="C476" s="237"/>
      <c r="D476" s="247" t="s">
        <v>417</v>
      </c>
      <c r="E476" s="248" t="s">
        <v>36</v>
      </c>
      <c r="F476" s="249" t="s">
        <v>421</v>
      </c>
      <c r="G476" s="237"/>
      <c r="H476" s="250">
        <v>391.3</v>
      </c>
      <c r="I476" s="241"/>
      <c r="J476" s="237"/>
      <c r="K476" s="237"/>
      <c r="L476" s="242"/>
      <c r="M476" s="243"/>
      <c r="N476" s="244"/>
      <c r="O476" s="244"/>
      <c r="P476" s="244"/>
      <c r="Q476" s="244"/>
      <c r="R476" s="244"/>
      <c r="S476" s="244"/>
      <c r="T476" s="245"/>
      <c r="AT476" s="246" t="s">
        <v>417</v>
      </c>
      <c r="AU476" s="246" t="s">
        <v>87</v>
      </c>
      <c r="AV476" s="14" t="s">
        <v>415</v>
      </c>
      <c r="AW476" s="14" t="s">
        <v>43</v>
      </c>
      <c r="AX476" s="14" t="s">
        <v>23</v>
      </c>
      <c r="AY476" s="246" t="s">
        <v>406</v>
      </c>
    </row>
    <row r="477" spans="2:65" s="1" customFormat="1" ht="22.5" customHeight="1" x14ac:dyDescent="0.3">
      <c r="B477" s="37"/>
      <c r="C477" s="201" t="s">
        <v>615</v>
      </c>
      <c r="D477" s="201" t="s">
        <v>410</v>
      </c>
      <c r="E477" s="202" t="s">
        <v>7536</v>
      </c>
      <c r="F477" s="203" t="s">
        <v>7537</v>
      </c>
      <c r="G477" s="204" t="s">
        <v>466</v>
      </c>
      <c r="H477" s="205">
        <v>391.3</v>
      </c>
      <c r="I477" s="206"/>
      <c r="J477" s="207">
        <f>ROUND(I477*H477,2)</f>
        <v>0</v>
      </c>
      <c r="K477" s="203" t="s">
        <v>7100</v>
      </c>
      <c r="L477" s="57"/>
      <c r="M477" s="208" t="s">
        <v>36</v>
      </c>
      <c r="N477" s="209" t="s">
        <v>50</v>
      </c>
      <c r="O477" s="38"/>
      <c r="P477" s="210">
        <f>O477*H477</f>
        <v>0</v>
      </c>
      <c r="Q477" s="210">
        <v>0</v>
      </c>
      <c r="R477" s="210">
        <f>Q477*H477</f>
        <v>0</v>
      </c>
      <c r="S477" s="210">
        <v>0</v>
      </c>
      <c r="T477" s="211">
        <f>S477*H477</f>
        <v>0</v>
      </c>
      <c r="AR477" s="19" t="s">
        <v>415</v>
      </c>
      <c r="AT477" s="19" t="s">
        <v>410</v>
      </c>
      <c r="AU477" s="19" t="s">
        <v>87</v>
      </c>
      <c r="AY477" s="19" t="s">
        <v>406</v>
      </c>
      <c r="BE477" s="212">
        <f>IF(N477="základní",J477,0)</f>
        <v>0</v>
      </c>
      <c r="BF477" s="212">
        <f>IF(N477="snížená",J477,0)</f>
        <v>0</v>
      </c>
      <c r="BG477" s="212">
        <f>IF(N477="zákl. přenesená",J477,0)</f>
        <v>0</v>
      </c>
      <c r="BH477" s="212">
        <f>IF(N477="sníž. přenesená",J477,0)</f>
        <v>0</v>
      </c>
      <c r="BI477" s="212">
        <f>IF(N477="nulová",J477,0)</f>
        <v>0</v>
      </c>
      <c r="BJ477" s="19" t="s">
        <v>23</v>
      </c>
      <c r="BK477" s="212">
        <f>ROUND(I477*H477,2)</f>
        <v>0</v>
      </c>
      <c r="BL477" s="19" t="s">
        <v>415</v>
      </c>
      <c r="BM477" s="19" t="s">
        <v>867</v>
      </c>
    </row>
    <row r="478" spans="2:65" s="12" customFormat="1" x14ac:dyDescent="0.3">
      <c r="B478" s="213"/>
      <c r="C478" s="214"/>
      <c r="D478" s="215" t="s">
        <v>417</v>
      </c>
      <c r="E478" s="216" t="s">
        <v>36</v>
      </c>
      <c r="F478" s="217" t="s">
        <v>7531</v>
      </c>
      <c r="G478" s="214"/>
      <c r="H478" s="218" t="s">
        <v>36</v>
      </c>
      <c r="I478" s="219"/>
      <c r="J478" s="214"/>
      <c r="K478" s="214"/>
      <c r="L478" s="220"/>
      <c r="M478" s="221"/>
      <c r="N478" s="222"/>
      <c r="O478" s="222"/>
      <c r="P478" s="222"/>
      <c r="Q478" s="222"/>
      <c r="R478" s="222"/>
      <c r="S478" s="222"/>
      <c r="T478" s="223"/>
      <c r="AT478" s="224" t="s">
        <v>417</v>
      </c>
      <c r="AU478" s="224" t="s">
        <v>87</v>
      </c>
      <c r="AV478" s="12" t="s">
        <v>23</v>
      </c>
      <c r="AW478" s="12" t="s">
        <v>43</v>
      </c>
      <c r="AX478" s="12" t="s">
        <v>79</v>
      </c>
      <c r="AY478" s="224" t="s">
        <v>406</v>
      </c>
    </row>
    <row r="479" spans="2:65" s="12" customFormat="1" x14ac:dyDescent="0.3">
      <c r="B479" s="213"/>
      <c r="C479" s="214"/>
      <c r="D479" s="215" t="s">
        <v>417</v>
      </c>
      <c r="E479" s="216" t="s">
        <v>36</v>
      </c>
      <c r="F479" s="217" t="s">
        <v>7532</v>
      </c>
      <c r="G479" s="214"/>
      <c r="H479" s="218" t="s">
        <v>36</v>
      </c>
      <c r="I479" s="219"/>
      <c r="J479" s="214"/>
      <c r="K479" s="214"/>
      <c r="L479" s="220"/>
      <c r="M479" s="221"/>
      <c r="N479" s="222"/>
      <c r="O479" s="222"/>
      <c r="P479" s="222"/>
      <c r="Q479" s="222"/>
      <c r="R479" s="222"/>
      <c r="S479" s="222"/>
      <c r="T479" s="223"/>
      <c r="AT479" s="224" t="s">
        <v>417</v>
      </c>
      <c r="AU479" s="224" t="s">
        <v>87</v>
      </c>
      <c r="AV479" s="12" t="s">
        <v>23</v>
      </c>
      <c r="AW479" s="12" t="s">
        <v>43</v>
      </c>
      <c r="AX479" s="12" t="s">
        <v>79</v>
      </c>
      <c r="AY479" s="224" t="s">
        <v>406</v>
      </c>
    </row>
    <row r="480" spans="2:65" s="12" customFormat="1" x14ac:dyDescent="0.3">
      <c r="B480" s="213"/>
      <c r="C480" s="214"/>
      <c r="D480" s="215" t="s">
        <v>417</v>
      </c>
      <c r="E480" s="216" t="s">
        <v>36</v>
      </c>
      <c r="F480" s="217" t="s">
        <v>7533</v>
      </c>
      <c r="G480" s="214"/>
      <c r="H480" s="218" t="s">
        <v>36</v>
      </c>
      <c r="I480" s="219"/>
      <c r="J480" s="214"/>
      <c r="K480" s="214"/>
      <c r="L480" s="220"/>
      <c r="M480" s="221"/>
      <c r="N480" s="222"/>
      <c r="O480" s="222"/>
      <c r="P480" s="222"/>
      <c r="Q480" s="222"/>
      <c r="R480" s="222"/>
      <c r="S480" s="222"/>
      <c r="T480" s="223"/>
      <c r="AT480" s="224" t="s">
        <v>417</v>
      </c>
      <c r="AU480" s="224" t="s">
        <v>87</v>
      </c>
      <c r="AV480" s="12" t="s">
        <v>23</v>
      </c>
      <c r="AW480" s="12" t="s">
        <v>43</v>
      </c>
      <c r="AX480" s="12" t="s">
        <v>79</v>
      </c>
      <c r="AY480" s="224" t="s">
        <v>406</v>
      </c>
    </row>
    <row r="481" spans="2:65" s="12" customFormat="1" x14ac:dyDescent="0.3">
      <c r="B481" s="213"/>
      <c r="C481" s="214"/>
      <c r="D481" s="215" t="s">
        <v>417</v>
      </c>
      <c r="E481" s="216" t="s">
        <v>36</v>
      </c>
      <c r="F481" s="217" t="s">
        <v>7534</v>
      </c>
      <c r="G481" s="214"/>
      <c r="H481" s="218" t="s">
        <v>36</v>
      </c>
      <c r="I481" s="219"/>
      <c r="J481" s="214"/>
      <c r="K481" s="214"/>
      <c r="L481" s="220"/>
      <c r="M481" s="221"/>
      <c r="N481" s="222"/>
      <c r="O481" s="222"/>
      <c r="P481" s="222"/>
      <c r="Q481" s="222"/>
      <c r="R481" s="222"/>
      <c r="S481" s="222"/>
      <c r="T481" s="223"/>
      <c r="AT481" s="224" t="s">
        <v>417</v>
      </c>
      <c r="AU481" s="224" t="s">
        <v>87</v>
      </c>
      <c r="AV481" s="12" t="s">
        <v>23</v>
      </c>
      <c r="AW481" s="12" t="s">
        <v>43</v>
      </c>
      <c r="AX481" s="12" t="s">
        <v>79</v>
      </c>
      <c r="AY481" s="224" t="s">
        <v>406</v>
      </c>
    </row>
    <row r="482" spans="2:65" s="13" customFormat="1" x14ac:dyDescent="0.3">
      <c r="B482" s="225"/>
      <c r="C482" s="226"/>
      <c r="D482" s="215" t="s">
        <v>417</v>
      </c>
      <c r="E482" s="227" t="s">
        <v>36</v>
      </c>
      <c r="F482" s="228" t="s">
        <v>7535</v>
      </c>
      <c r="G482" s="226"/>
      <c r="H482" s="229">
        <v>391.3</v>
      </c>
      <c r="I482" s="230"/>
      <c r="J482" s="226"/>
      <c r="K482" s="226"/>
      <c r="L482" s="231"/>
      <c r="M482" s="232"/>
      <c r="N482" s="233"/>
      <c r="O482" s="233"/>
      <c r="P482" s="233"/>
      <c r="Q482" s="233"/>
      <c r="R482" s="233"/>
      <c r="S482" s="233"/>
      <c r="T482" s="234"/>
      <c r="AT482" s="235" t="s">
        <v>417</v>
      </c>
      <c r="AU482" s="235" t="s">
        <v>87</v>
      </c>
      <c r="AV482" s="13" t="s">
        <v>87</v>
      </c>
      <c r="AW482" s="13" t="s">
        <v>43</v>
      </c>
      <c r="AX482" s="13" t="s">
        <v>79</v>
      </c>
      <c r="AY482" s="235" t="s">
        <v>406</v>
      </c>
    </row>
    <row r="483" spans="2:65" s="14" customFormat="1" x14ac:dyDescent="0.3">
      <c r="B483" s="236"/>
      <c r="C483" s="237"/>
      <c r="D483" s="247" t="s">
        <v>417</v>
      </c>
      <c r="E483" s="248" t="s">
        <v>36</v>
      </c>
      <c r="F483" s="249" t="s">
        <v>421</v>
      </c>
      <c r="G483" s="237"/>
      <c r="H483" s="250">
        <v>391.3</v>
      </c>
      <c r="I483" s="241"/>
      <c r="J483" s="237"/>
      <c r="K483" s="237"/>
      <c r="L483" s="242"/>
      <c r="M483" s="243"/>
      <c r="N483" s="244"/>
      <c r="O483" s="244"/>
      <c r="P483" s="244"/>
      <c r="Q483" s="244"/>
      <c r="R483" s="244"/>
      <c r="S483" s="244"/>
      <c r="T483" s="245"/>
      <c r="AT483" s="246" t="s">
        <v>417</v>
      </c>
      <c r="AU483" s="246" t="s">
        <v>87</v>
      </c>
      <c r="AV483" s="14" t="s">
        <v>415</v>
      </c>
      <c r="AW483" s="14" t="s">
        <v>43</v>
      </c>
      <c r="AX483" s="14" t="s">
        <v>23</v>
      </c>
      <c r="AY483" s="246" t="s">
        <v>406</v>
      </c>
    </row>
    <row r="484" spans="2:65" s="1" customFormat="1" ht="22.5" customHeight="1" x14ac:dyDescent="0.3">
      <c r="B484" s="37"/>
      <c r="C484" s="201" t="s">
        <v>619</v>
      </c>
      <c r="D484" s="201" t="s">
        <v>410</v>
      </c>
      <c r="E484" s="202" t="s">
        <v>7538</v>
      </c>
      <c r="F484" s="203" t="s">
        <v>7539</v>
      </c>
      <c r="G484" s="204" t="s">
        <v>466</v>
      </c>
      <c r="H484" s="205">
        <v>484.5</v>
      </c>
      <c r="I484" s="206"/>
      <c r="J484" s="207">
        <f>ROUND(I484*H484,2)</f>
        <v>0</v>
      </c>
      <c r="K484" s="203" t="s">
        <v>7100</v>
      </c>
      <c r="L484" s="57"/>
      <c r="M484" s="208" t="s">
        <v>36</v>
      </c>
      <c r="N484" s="209" t="s">
        <v>50</v>
      </c>
      <c r="O484" s="38"/>
      <c r="P484" s="210">
        <f>O484*H484</f>
        <v>0</v>
      </c>
      <c r="Q484" s="210">
        <v>0</v>
      </c>
      <c r="R484" s="210">
        <f>Q484*H484</f>
        <v>0</v>
      </c>
      <c r="S484" s="210">
        <v>0</v>
      </c>
      <c r="T484" s="211">
        <f>S484*H484</f>
        <v>0</v>
      </c>
      <c r="AR484" s="19" t="s">
        <v>415</v>
      </c>
      <c r="AT484" s="19" t="s">
        <v>410</v>
      </c>
      <c r="AU484" s="19" t="s">
        <v>87</v>
      </c>
      <c r="AY484" s="19" t="s">
        <v>406</v>
      </c>
      <c r="BE484" s="212">
        <f>IF(N484="základní",J484,0)</f>
        <v>0</v>
      </c>
      <c r="BF484" s="212">
        <f>IF(N484="snížená",J484,0)</f>
        <v>0</v>
      </c>
      <c r="BG484" s="212">
        <f>IF(N484="zákl. přenesená",J484,0)</f>
        <v>0</v>
      </c>
      <c r="BH484" s="212">
        <f>IF(N484="sníž. přenesená",J484,0)</f>
        <v>0</v>
      </c>
      <c r="BI484" s="212">
        <f>IF(N484="nulová",J484,0)</f>
        <v>0</v>
      </c>
      <c r="BJ484" s="19" t="s">
        <v>23</v>
      </c>
      <c r="BK484" s="212">
        <f>ROUND(I484*H484,2)</f>
        <v>0</v>
      </c>
      <c r="BL484" s="19" t="s">
        <v>415</v>
      </c>
      <c r="BM484" s="19" t="s">
        <v>877</v>
      </c>
    </row>
    <row r="485" spans="2:65" s="12" customFormat="1" x14ac:dyDescent="0.3">
      <c r="B485" s="213"/>
      <c r="C485" s="214"/>
      <c r="D485" s="215" t="s">
        <v>417</v>
      </c>
      <c r="E485" s="216" t="s">
        <v>36</v>
      </c>
      <c r="F485" s="217" t="s">
        <v>7540</v>
      </c>
      <c r="G485" s="214"/>
      <c r="H485" s="218" t="s">
        <v>36</v>
      </c>
      <c r="I485" s="219"/>
      <c r="J485" s="214"/>
      <c r="K485" s="214"/>
      <c r="L485" s="220"/>
      <c r="M485" s="221"/>
      <c r="N485" s="222"/>
      <c r="O485" s="222"/>
      <c r="P485" s="222"/>
      <c r="Q485" s="222"/>
      <c r="R485" s="222"/>
      <c r="S485" s="222"/>
      <c r="T485" s="223"/>
      <c r="AT485" s="224" t="s">
        <v>417</v>
      </c>
      <c r="AU485" s="224" t="s">
        <v>87</v>
      </c>
      <c r="AV485" s="12" t="s">
        <v>23</v>
      </c>
      <c r="AW485" s="12" t="s">
        <v>43</v>
      </c>
      <c r="AX485" s="12" t="s">
        <v>79</v>
      </c>
      <c r="AY485" s="224" t="s">
        <v>406</v>
      </c>
    </row>
    <row r="486" spans="2:65" s="12" customFormat="1" x14ac:dyDescent="0.3">
      <c r="B486" s="213"/>
      <c r="C486" s="214"/>
      <c r="D486" s="215" t="s">
        <v>417</v>
      </c>
      <c r="E486" s="216" t="s">
        <v>36</v>
      </c>
      <c r="F486" s="217" t="s">
        <v>7541</v>
      </c>
      <c r="G486" s="214"/>
      <c r="H486" s="218" t="s">
        <v>36</v>
      </c>
      <c r="I486" s="219"/>
      <c r="J486" s="214"/>
      <c r="K486" s="214"/>
      <c r="L486" s="220"/>
      <c r="M486" s="221"/>
      <c r="N486" s="222"/>
      <c r="O486" s="222"/>
      <c r="P486" s="222"/>
      <c r="Q486" s="222"/>
      <c r="R486" s="222"/>
      <c r="S486" s="222"/>
      <c r="T486" s="223"/>
      <c r="AT486" s="224" t="s">
        <v>417</v>
      </c>
      <c r="AU486" s="224" t="s">
        <v>87</v>
      </c>
      <c r="AV486" s="12" t="s">
        <v>23</v>
      </c>
      <c r="AW486" s="12" t="s">
        <v>43</v>
      </c>
      <c r="AX486" s="12" t="s">
        <v>79</v>
      </c>
      <c r="AY486" s="224" t="s">
        <v>406</v>
      </c>
    </row>
    <row r="487" spans="2:65" s="12" customFormat="1" x14ac:dyDescent="0.3">
      <c r="B487" s="213"/>
      <c r="C487" s="214"/>
      <c r="D487" s="215" t="s">
        <v>417</v>
      </c>
      <c r="E487" s="216" t="s">
        <v>36</v>
      </c>
      <c r="F487" s="217" t="s">
        <v>7542</v>
      </c>
      <c r="G487" s="214"/>
      <c r="H487" s="218" t="s">
        <v>36</v>
      </c>
      <c r="I487" s="219"/>
      <c r="J487" s="214"/>
      <c r="K487" s="214"/>
      <c r="L487" s="220"/>
      <c r="M487" s="221"/>
      <c r="N487" s="222"/>
      <c r="O487" s="222"/>
      <c r="P487" s="222"/>
      <c r="Q487" s="222"/>
      <c r="R487" s="222"/>
      <c r="S487" s="222"/>
      <c r="T487" s="223"/>
      <c r="AT487" s="224" t="s">
        <v>417</v>
      </c>
      <c r="AU487" s="224" t="s">
        <v>87</v>
      </c>
      <c r="AV487" s="12" t="s">
        <v>23</v>
      </c>
      <c r="AW487" s="12" t="s">
        <v>43</v>
      </c>
      <c r="AX487" s="12" t="s">
        <v>79</v>
      </c>
      <c r="AY487" s="224" t="s">
        <v>406</v>
      </c>
    </row>
    <row r="488" spans="2:65" s="12" customFormat="1" x14ac:dyDescent="0.3">
      <c r="B488" s="213"/>
      <c r="C488" s="214"/>
      <c r="D488" s="215" t="s">
        <v>417</v>
      </c>
      <c r="E488" s="216" t="s">
        <v>36</v>
      </c>
      <c r="F488" s="217" t="s">
        <v>7543</v>
      </c>
      <c r="G488" s="214"/>
      <c r="H488" s="218" t="s">
        <v>36</v>
      </c>
      <c r="I488" s="219"/>
      <c r="J488" s="214"/>
      <c r="K488" s="214"/>
      <c r="L488" s="220"/>
      <c r="M488" s="221"/>
      <c r="N488" s="222"/>
      <c r="O488" s="222"/>
      <c r="P488" s="222"/>
      <c r="Q488" s="222"/>
      <c r="R488" s="222"/>
      <c r="S488" s="222"/>
      <c r="T488" s="223"/>
      <c r="AT488" s="224" t="s">
        <v>417</v>
      </c>
      <c r="AU488" s="224" t="s">
        <v>87</v>
      </c>
      <c r="AV488" s="12" t="s">
        <v>23</v>
      </c>
      <c r="AW488" s="12" t="s">
        <v>43</v>
      </c>
      <c r="AX488" s="12" t="s">
        <v>79</v>
      </c>
      <c r="AY488" s="224" t="s">
        <v>406</v>
      </c>
    </row>
    <row r="489" spans="2:65" s="12" customFormat="1" x14ac:dyDescent="0.3">
      <c r="B489" s="213"/>
      <c r="C489" s="214"/>
      <c r="D489" s="215" t="s">
        <v>417</v>
      </c>
      <c r="E489" s="216" t="s">
        <v>36</v>
      </c>
      <c r="F489" s="217" t="s">
        <v>7544</v>
      </c>
      <c r="G489" s="214"/>
      <c r="H489" s="218" t="s">
        <v>36</v>
      </c>
      <c r="I489" s="219"/>
      <c r="J489" s="214"/>
      <c r="K489" s="214"/>
      <c r="L489" s="220"/>
      <c r="M489" s="221"/>
      <c r="N489" s="222"/>
      <c r="O489" s="222"/>
      <c r="P489" s="222"/>
      <c r="Q489" s="222"/>
      <c r="R489" s="222"/>
      <c r="S489" s="222"/>
      <c r="T489" s="223"/>
      <c r="AT489" s="224" t="s">
        <v>417</v>
      </c>
      <c r="AU489" s="224" t="s">
        <v>87</v>
      </c>
      <c r="AV489" s="12" t="s">
        <v>23</v>
      </c>
      <c r="AW489" s="12" t="s">
        <v>43</v>
      </c>
      <c r="AX489" s="12" t="s">
        <v>79</v>
      </c>
      <c r="AY489" s="224" t="s">
        <v>406</v>
      </c>
    </row>
    <row r="490" spans="2:65" s="13" customFormat="1" x14ac:dyDescent="0.3">
      <c r="B490" s="225"/>
      <c r="C490" s="226"/>
      <c r="D490" s="215" t="s">
        <v>417</v>
      </c>
      <c r="E490" s="227" t="s">
        <v>36</v>
      </c>
      <c r="F490" s="228" t="s">
        <v>7545</v>
      </c>
      <c r="G490" s="226"/>
      <c r="H490" s="229">
        <v>484.5</v>
      </c>
      <c r="I490" s="230"/>
      <c r="J490" s="226"/>
      <c r="K490" s="226"/>
      <c r="L490" s="231"/>
      <c r="M490" s="232"/>
      <c r="N490" s="233"/>
      <c r="O490" s="233"/>
      <c r="P490" s="233"/>
      <c r="Q490" s="233"/>
      <c r="R490" s="233"/>
      <c r="S490" s="233"/>
      <c r="T490" s="234"/>
      <c r="AT490" s="235" t="s">
        <v>417</v>
      </c>
      <c r="AU490" s="235" t="s">
        <v>87</v>
      </c>
      <c r="AV490" s="13" t="s">
        <v>87</v>
      </c>
      <c r="AW490" s="13" t="s">
        <v>43</v>
      </c>
      <c r="AX490" s="13" t="s">
        <v>79</v>
      </c>
      <c r="AY490" s="235" t="s">
        <v>406</v>
      </c>
    </row>
    <row r="491" spans="2:65" s="14" customFormat="1" x14ac:dyDescent="0.3">
      <c r="B491" s="236"/>
      <c r="C491" s="237"/>
      <c r="D491" s="247" t="s">
        <v>417</v>
      </c>
      <c r="E491" s="248" t="s">
        <v>36</v>
      </c>
      <c r="F491" s="249" t="s">
        <v>421</v>
      </c>
      <c r="G491" s="237"/>
      <c r="H491" s="250">
        <v>484.5</v>
      </c>
      <c r="I491" s="241"/>
      <c r="J491" s="237"/>
      <c r="K491" s="237"/>
      <c r="L491" s="242"/>
      <c r="M491" s="243"/>
      <c r="N491" s="244"/>
      <c r="O491" s="244"/>
      <c r="P491" s="244"/>
      <c r="Q491" s="244"/>
      <c r="R491" s="244"/>
      <c r="S491" s="244"/>
      <c r="T491" s="245"/>
      <c r="AT491" s="246" t="s">
        <v>417</v>
      </c>
      <c r="AU491" s="246" t="s">
        <v>87</v>
      </c>
      <c r="AV491" s="14" t="s">
        <v>415</v>
      </c>
      <c r="AW491" s="14" t="s">
        <v>43</v>
      </c>
      <c r="AX491" s="14" t="s">
        <v>23</v>
      </c>
      <c r="AY491" s="246" t="s">
        <v>406</v>
      </c>
    </row>
    <row r="492" spans="2:65" s="1" customFormat="1" ht="22.5" customHeight="1" x14ac:dyDescent="0.3">
      <c r="B492" s="37"/>
      <c r="C492" s="201" t="s">
        <v>624</v>
      </c>
      <c r="D492" s="201" t="s">
        <v>410</v>
      </c>
      <c r="E492" s="202" t="s">
        <v>7546</v>
      </c>
      <c r="F492" s="203" t="s">
        <v>7547</v>
      </c>
      <c r="G492" s="204" t="s">
        <v>466</v>
      </c>
      <c r="H492" s="205">
        <v>1119.77</v>
      </c>
      <c r="I492" s="206"/>
      <c r="J492" s="207">
        <f>ROUND(I492*H492,2)</f>
        <v>0</v>
      </c>
      <c r="K492" s="203" t="s">
        <v>7100</v>
      </c>
      <c r="L492" s="57"/>
      <c r="M492" s="208" t="s">
        <v>36</v>
      </c>
      <c r="N492" s="209" t="s">
        <v>50</v>
      </c>
      <c r="O492" s="38"/>
      <c r="P492" s="210">
        <f>O492*H492</f>
        <v>0</v>
      </c>
      <c r="Q492" s="210">
        <v>0</v>
      </c>
      <c r="R492" s="210">
        <f>Q492*H492</f>
        <v>0</v>
      </c>
      <c r="S492" s="210">
        <v>0</v>
      </c>
      <c r="T492" s="211">
        <f>S492*H492</f>
        <v>0</v>
      </c>
      <c r="AR492" s="19" t="s">
        <v>415</v>
      </c>
      <c r="AT492" s="19" t="s">
        <v>410</v>
      </c>
      <c r="AU492" s="19" t="s">
        <v>87</v>
      </c>
      <c r="AY492" s="19" t="s">
        <v>406</v>
      </c>
      <c r="BE492" s="212">
        <f>IF(N492="základní",J492,0)</f>
        <v>0</v>
      </c>
      <c r="BF492" s="212">
        <f>IF(N492="snížená",J492,0)</f>
        <v>0</v>
      </c>
      <c r="BG492" s="212">
        <f>IF(N492="zákl. přenesená",J492,0)</f>
        <v>0</v>
      </c>
      <c r="BH492" s="212">
        <f>IF(N492="sníž. přenesená",J492,0)</f>
        <v>0</v>
      </c>
      <c r="BI492" s="212">
        <f>IF(N492="nulová",J492,0)</f>
        <v>0</v>
      </c>
      <c r="BJ492" s="19" t="s">
        <v>23</v>
      </c>
      <c r="BK492" s="212">
        <f>ROUND(I492*H492,2)</f>
        <v>0</v>
      </c>
      <c r="BL492" s="19" t="s">
        <v>415</v>
      </c>
      <c r="BM492" s="19" t="s">
        <v>887</v>
      </c>
    </row>
    <row r="493" spans="2:65" s="12" customFormat="1" x14ac:dyDescent="0.3">
      <c r="B493" s="213"/>
      <c r="C493" s="214"/>
      <c r="D493" s="215" t="s">
        <v>417</v>
      </c>
      <c r="E493" s="216" t="s">
        <v>36</v>
      </c>
      <c r="F493" s="217" t="s">
        <v>7516</v>
      </c>
      <c r="G493" s="214"/>
      <c r="H493" s="218" t="s">
        <v>36</v>
      </c>
      <c r="I493" s="219"/>
      <c r="J493" s="214"/>
      <c r="K493" s="214"/>
      <c r="L493" s="220"/>
      <c r="M493" s="221"/>
      <c r="N493" s="222"/>
      <c r="O493" s="222"/>
      <c r="P493" s="222"/>
      <c r="Q493" s="222"/>
      <c r="R493" s="222"/>
      <c r="S493" s="222"/>
      <c r="T493" s="223"/>
      <c r="AT493" s="224" t="s">
        <v>417</v>
      </c>
      <c r="AU493" s="224" t="s">
        <v>87</v>
      </c>
      <c r="AV493" s="12" t="s">
        <v>23</v>
      </c>
      <c r="AW493" s="12" t="s">
        <v>43</v>
      </c>
      <c r="AX493" s="12" t="s">
        <v>79</v>
      </c>
      <c r="AY493" s="224" t="s">
        <v>406</v>
      </c>
    </row>
    <row r="494" spans="2:65" s="12" customFormat="1" x14ac:dyDescent="0.3">
      <c r="B494" s="213"/>
      <c r="C494" s="214"/>
      <c r="D494" s="215" t="s">
        <v>417</v>
      </c>
      <c r="E494" s="216" t="s">
        <v>36</v>
      </c>
      <c r="F494" s="217" t="s">
        <v>7517</v>
      </c>
      <c r="G494" s="214"/>
      <c r="H494" s="218" t="s">
        <v>36</v>
      </c>
      <c r="I494" s="219"/>
      <c r="J494" s="214"/>
      <c r="K494" s="214"/>
      <c r="L494" s="220"/>
      <c r="M494" s="221"/>
      <c r="N494" s="222"/>
      <c r="O494" s="222"/>
      <c r="P494" s="222"/>
      <c r="Q494" s="222"/>
      <c r="R494" s="222"/>
      <c r="S494" s="222"/>
      <c r="T494" s="223"/>
      <c r="AT494" s="224" t="s">
        <v>417</v>
      </c>
      <c r="AU494" s="224" t="s">
        <v>87</v>
      </c>
      <c r="AV494" s="12" t="s">
        <v>23</v>
      </c>
      <c r="AW494" s="12" t="s">
        <v>43</v>
      </c>
      <c r="AX494" s="12" t="s">
        <v>79</v>
      </c>
      <c r="AY494" s="224" t="s">
        <v>406</v>
      </c>
    </row>
    <row r="495" spans="2:65" s="12" customFormat="1" x14ac:dyDescent="0.3">
      <c r="B495" s="213"/>
      <c r="C495" s="214"/>
      <c r="D495" s="215" t="s">
        <v>417</v>
      </c>
      <c r="E495" s="216" t="s">
        <v>36</v>
      </c>
      <c r="F495" s="217" t="s">
        <v>7518</v>
      </c>
      <c r="G495" s="214"/>
      <c r="H495" s="218" t="s">
        <v>36</v>
      </c>
      <c r="I495" s="219"/>
      <c r="J495" s="214"/>
      <c r="K495" s="214"/>
      <c r="L495" s="220"/>
      <c r="M495" s="221"/>
      <c r="N495" s="222"/>
      <c r="O495" s="222"/>
      <c r="P495" s="222"/>
      <c r="Q495" s="222"/>
      <c r="R495" s="222"/>
      <c r="S495" s="222"/>
      <c r="T495" s="223"/>
      <c r="AT495" s="224" t="s">
        <v>417</v>
      </c>
      <c r="AU495" s="224" t="s">
        <v>87</v>
      </c>
      <c r="AV495" s="12" t="s">
        <v>23</v>
      </c>
      <c r="AW495" s="12" t="s">
        <v>43</v>
      </c>
      <c r="AX495" s="12" t="s">
        <v>79</v>
      </c>
      <c r="AY495" s="224" t="s">
        <v>406</v>
      </c>
    </row>
    <row r="496" spans="2:65" s="12" customFormat="1" x14ac:dyDescent="0.3">
      <c r="B496" s="213"/>
      <c r="C496" s="214"/>
      <c r="D496" s="215" t="s">
        <v>417</v>
      </c>
      <c r="E496" s="216" t="s">
        <v>36</v>
      </c>
      <c r="F496" s="217" t="s">
        <v>7519</v>
      </c>
      <c r="G496" s="214"/>
      <c r="H496" s="218" t="s">
        <v>36</v>
      </c>
      <c r="I496" s="219"/>
      <c r="J496" s="214"/>
      <c r="K496" s="214"/>
      <c r="L496" s="220"/>
      <c r="M496" s="221"/>
      <c r="N496" s="222"/>
      <c r="O496" s="222"/>
      <c r="P496" s="222"/>
      <c r="Q496" s="222"/>
      <c r="R496" s="222"/>
      <c r="S496" s="222"/>
      <c r="T496" s="223"/>
      <c r="AT496" s="224" t="s">
        <v>417</v>
      </c>
      <c r="AU496" s="224" t="s">
        <v>87</v>
      </c>
      <c r="AV496" s="12" t="s">
        <v>23</v>
      </c>
      <c r="AW496" s="12" t="s">
        <v>43</v>
      </c>
      <c r="AX496" s="12" t="s">
        <v>79</v>
      </c>
      <c r="AY496" s="224" t="s">
        <v>406</v>
      </c>
    </row>
    <row r="497" spans="2:65" s="12" customFormat="1" x14ac:dyDescent="0.3">
      <c r="B497" s="213"/>
      <c r="C497" s="214"/>
      <c r="D497" s="215" t="s">
        <v>417</v>
      </c>
      <c r="E497" s="216" t="s">
        <v>36</v>
      </c>
      <c r="F497" s="217" t="s">
        <v>7453</v>
      </c>
      <c r="G497" s="214"/>
      <c r="H497" s="218" t="s">
        <v>36</v>
      </c>
      <c r="I497" s="219"/>
      <c r="J497" s="214"/>
      <c r="K497" s="214"/>
      <c r="L497" s="220"/>
      <c r="M497" s="221"/>
      <c r="N497" s="222"/>
      <c r="O497" s="222"/>
      <c r="P497" s="222"/>
      <c r="Q497" s="222"/>
      <c r="R497" s="222"/>
      <c r="S497" s="222"/>
      <c r="T497" s="223"/>
      <c r="AT497" s="224" t="s">
        <v>417</v>
      </c>
      <c r="AU497" s="224" t="s">
        <v>87</v>
      </c>
      <c r="AV497" s="12" t="s">
        <v>23</v>
      </c>
      <c r="AW497" s="12" t="s">
        <v>43</v>
      </c>
      <c r="AX497" s="12" t="s">
        <v>79</v>
      </c>
      <c r="AY497" s="224" t="s">
        <v>406</v>
      </c>
    </row>
    <row r="498" spans="2:65" s="12" customFormat="1" x14ac:dyDescent="0.3">
      <c r="B498" s="213"/>
      <c r="C498" s="214"/>
      <c r="D498" s="215" t="s">
        <v>417</v>
      </c>
      <c r="E498" s="216" t="s">
        <v>36</v>
      </c>
      <c r="F498" s="217" t="s">
        <v>7520</v>
      </c>
      <c r="G498" s="214"/>
      <c r="H498" s="218" t="s">
        <v>36</v>
      </c>
      <c r="I498" s="219"/>
      <c r="J498" s="214"/>
      <c r="K498" s="214"/>
      <c r="L498" s="220"/>
      <c r="M498" s="221"/>
      <c r="N498" s="222"/>
      <c r="O498" s="222"/>
      <c r="P498" s="222"/>
      <c r="Q498" s="222"/>
      <c r="R498" s="222"/>
      <c r="S498" s="222"/>
      <c r="T498" s="223"/>
      <c r="AT498" s="224" t="s">
        <v>417</v>
      </c>
      <c r="AU498" s="224" t="s">
        <v>87</v>
      </c>
      <c r="AV498" s="12" t="s">
        <v>23</v>
      </c>
      <c r="AW498" s="12" t="s">
        <v>43</v>
      </c>
      <c r="AX498" s="12" t="s">
        <v>79</v>
      </c>
      <c r="AY498" s="224" t="s">
        <v>406</v>
      </c>
    </row>
    <row r="499" spans="2:65" s="12" customFormat="1" x14ac:dyDescent="0.3">
      <c r="B499" s="213"/>
      <c r="C499" s="214"/>
      <c r="D499" s="215" t="s">
        <v>417</v>
      </c>
      <c r="E499" s="216" t="s">
        <v>36</v>
      </c>
      <c r="F499" s="217" t="s">
        <v>7521</v>
      </c>
      <c r="G499" s="214"/>
      <c r="H499" s="218" t="s">
        <v>36</v>
      </c>
      <c r="I499" s="219"/>
      <c r="J499" s="214"/>
      <c r="K499" s="214"/>
      <c r="L499" s="220"/>
      <c r="M499" s="221"/>
      <c r="N499" s="222"/>
      <c r="O499" s="222"/>
      <c r="P499" s="222"/>
      <c r="Q499" s="222"/>
      <c r="R499" s="222"/>
      <c r="S499" s="222"/>
      <c r="T499" s="223"/>
      <c r="AT499" s="224" t="s">
        <v>417</v>
      </c>
      <c r="AU499" s="224" t="s">
        <v>87</v>
      </c>
      <c r="AV499" s="12" t="s">
        <v>23</v>
      </c>
      <c r="AW499" s="12" t="s">
        <v>43</v>
      </c>
      <c r="AX499" s="12" t="s">
        <v>79</v>
      </c>
      <c r="AY499" s="224" t="s">
        <v>406</v>
      </c>
    </row>
    <row r="500" spans="2:65" s="12" customFormat="1" x14ac:dyDescent="0.3">
      <c r="B500" s="213"/>
      <c r="C500" s="214"/>
      <c r="D500" s="215" t="s">
        <v>417</v>
      </c>
      <c r="E500" s="216" t="s">
        <v>36</v>
      </c>
      <c r="F500" s="217" t="s">
        <v>7522</v>
      </c>
      <c r="G500" s="214"/>
      <c r="H500" s="218" t="s">
        <v>36</v>
      </c>
      <c r="I500" s="219"/>
      <c r="J500" s="214"/>
      <c r="K500" s="214"/>
      <c r="L500" s="220"/>
      <c r="M500" s="221"/>
      <c r="N500" s="222"/>
      <c r="O500" s="222"/>
      <c r="P500" s="222"/>
      <c r="Q500" s="222"/>
      <c r="R500" s="222"/>
      <c r="S500" s="222"/>
      <c r="T500" s="223"/>
      <c r="AT500" s="224" t="s">
        <v>417</v>
      </c>
      <c r="AU500" s="224" t="s">
        <v>87</v>
      </c>
      <c r="AV500" s="12" t="s">
        <v>23</v>
      </c>
      <c r="AW500" s="12" t="s">
        <v>43</v>
      </c>
      <c r="AX500" s="12" t="s">
        <v>79</v>
      </c>
      <c r="AY500" s="224" t="s">
        <v>406</v>
      </c>
    </row>
    <row r="501" spans="2:65" s="12" customFormat="1" x14ac:dyDescent="0.3">
      <c r="B501" s="213"/>
      <c r="C501" s="214"/>
      <c r="D501" s="215" t="s">
        <v>417</v>
      </c>
      <c r="E501" s="216" t="s">
        <v>36</v>
      </c>
      <c r="F501" s="217" t="s">
        <v>7523</v>
      </c>
      <c r="G501" s="214"/>
      <c r="H501" s="218" t="s">
        <v>36</v>
      </c>
      <c r="I501" s="219"/>
      <c r="J501" s="214"/>
      <c r="K501" s="214"/>
      <c r="L501" s="220"/>
      <c r="M501" s="221"/>
      <c r="N501" s="222"/>
      <c r="O501" s="222"/>
      <c r="P501" s="222"/>
      <c r="Q501" s="222"/>
      <c r="R501" s="222"/>
      <c r="S501" s="222"/>
      <c r="T501" s="223"/>
      <c r="AT501" s="224" t="s">
        <v>417</v>
      </c>
      <c r="AU501" s="224" t="s">
        <v>87</v>
      </c>
      <c r="AV501" s="12" t="s">
        <v>23</v>
      </c>
      <c r="AW501" s="12" t="s">
        <v>43</v>
      </c>
      <c r="AX501" s="12" t="s">
        <v>79</v>
      </c>
      <c r="AY501" s="224" t="s">
        <v>406</v>
      </c>
    </row>
    <row r="502" spans="2:65" s="12" customFormat="1" x14ac:dyDescent="0.3">
      <c r="B502" s="213"/>
      <c r="C502" s="214"/>
      <c r="D502" s="215" t="s">
        <v>417</v>
      </c>
      <c r="E502" s="216" t="s">
        <v>36</v>
      </c>
      <c r="F502" s="217" t="s">
        <v>7524</v>
      </c>
      <c r="G502" s="214"/>
      <c r="H502" s="218" t="s">
        <v>36</v>
      </c>
      <c r="I502" s="219"/>
      <c r="J502" s="214"/>
      <c r="K502" s="214"/>
      <c r="L502" s="220"/>
      <c r="M502" s="221"/>
      <c r="N502" s="222"/>
      <c r="O502" s="222"/>
      <c r="P502" s="222"/>
      <c r="Q502" s="222"/>
      <c r="R502" s="222"/>
      <c r="S502" s="222"/>
      <c r="T502" s="223"/>
      <c r="AT502" s="224" t="s">
        <v>417</v>
      </c>
      <c r="AU502" s="224" t="s">
        <v>87</v>
      </c>
      <c r="AV502" s="12" t="s">
        <v>23</v>
      </c>
      <c r="AW502" s="12" t="s">
        <v>43</v>
      </c>
      <c r="AX502" s="12" t="s">
        <v>79</v>
      </c>
      <c r="AY502" s="224" t="s">
        <v>406</v>
      </c>
    </row>
    <row r="503" spans="2:65" s="12" customFormat="1" x14ac:dyDescent="0.3">
      <c r="B503" s="213"/>
      <c r="C503" s="214"/>
      <c r="D503" s="215" t="s">
        <v>417</v>
      </c>
      <c r="E503" s="216" t="s">
        <v>36</v>
      </c>
      <c r="F503" s="217" t="s">
        <v>7525</v>
      </c>
      <c r="G503" s="214"/>
      <c r="H503" s="218" t="s">
        <v>36</v>
      </c>
      <c r="I503" s="219"/>
      <c r="J503" s="214"/>
      <c r="K503" s="214"/>
      <c r="L503" s="220"/>
      <c r="M503" s="221"/>
      <c r="N503" s="222"/>
      <c r="O503" s="222"/>
      <c r="P503" s="222"/>
      <c r="Q503" s="222"/>
      <c r="R503" s="222"/>
      <c r="S503" s="222"/>
      <c r="T503" s="223"/>
      <c r="AT503" s="224" t="s">
        <v>417</v>
      </c>
      <c r="AU503" s="224" t="s">
        <v>87</v>
      </c>
      <c r="AV503" s="12" t="s">
        <v>23</v>
      </c>
      <c r="AW503" s="12" t="s">
        <v>43</v>
      </c>
      <c r="AX503" s="12" t="s">
        <v>79</v>
      </c>
      <c r="AY503" s="224" t="s">
        <v>406</v>
      </c>
    </row>
    <row r="504" spans="2:65" s="12" customFormat="1" x14ac:dyDescent="0.3">
      <c r="B504" s="213"/>
      <c r="C504" s="214"/>
      <c r="D504" s="215" t="s">
        <v>417</v>
      </c>
      <c r="E504" s="216" t="s">
        <v>36</v>
      </c>
      <c r="F504" s="217" t="s">
        <v>7526</v>
      </c>
      <c r="G504" s="214"/>
      <c r="H504" s="218" t="s">
        <v>36</v>
      </c>
      <c r="I504" s="219"/>
      <c r="J504" s="214"/>
      <c r="K504" s="214"/>
      <c r="L504" s="220"/>
      <c r="M504" s="221"/>
      <c r="N504" s="222"/>
      <c r="O504" s="222"/>
      <c r="P504" s="222"/>
      <c r="Q504" s="222"/>
      <c r="R504" s="222"/>
      <c r="S504" s="222"/>
      <c r="T504" s="223"/>
      <c r="AT504" s="224" t="s">
        <v>417</v>
      </c>
      <c r="AU504" s="224" t="s">
        <v>87</v>
      </c>
      <c r="AV504" s="12" t="s">
        <v>23</v>
      </c>
      <c r="AW504" s="12" t="s">
        <v>43</v>
      </c>
      <c r="AX504" s="12" t="s">
        <v>79</v>
      </c>
      <c r="AY504" s="224" t="s">
        <v>406</v>
      </c>
    </row>
    <row r="505" spans="2:65" s="12" customFormat="1" x14ac:dyDescent="0.3">
      <c r="B505" s="213"/>
      <c r="C505" s="214"/>
      <c r="D505" s="215" t="s">
        <v>417</v>
      </c>
      <c r="E505" s="216" t="s">
        <v>36</v>
      </c>
      <c r="F505" s="217" t="s">
        <v>7527</v>
      </c>
      <c r="G505" s="214"/>
      <c r="H505" s="218" t="s">
        <v>36</v>
      </c>
      <c r="I505" s="219"/>
      <c r="J505" s="214"/>
      <c r="K505" s="214"/>
      <c r="L505" s="220"/>
      <c r="M505" s="221"/>
      <c r="N505" s="222"/>
      <c r="O505" s="222"/>
      <c r="P505" s="222"/>
      <c r="Q505" s="222"/>
      <c r="R505" s="222"/>
      <c r="S505" s="222"/>
      <c r="T505" s="223"/>
      <c r="AT505" s="224" t="s">
        <v>417</v>
      </c>
      <c r="AU505" s="224" t="s">
        <v>87</v>
      </c>
      <c r="AV505" s="12" t="s">
        <v>23</v>
      </c>
      <c r="AW505" s="12" t="s">
        <v>43</v>
      </c>
      <c r="AX505" s="12" t="s">
        <v>79</v>
      </c>
      <c r="AY505" s="224" t="s">
        <v>406</v>
      </c>
    </row>
    <row r="506" spans="2:65" s="12" customFormat="1" x14ac:dyDescent="0.3">
      <c r="B506" s="213"/>
      <c r="C506" s="214"/>
      <c r="D506" s="215" t="s">
        <v>417</v>
      </c>
      <c r="E506" s="216" t="s">
        <v>36</v>
      </c>
      <c r="F506" s="217" t="s">
        <v>7528</v>
      </c>
      <c r="G506" s="214"/>
      <c r="H506" s="218" t="s">
        <v>36</v>
      </c>
      <c r="I506" s="219"/>
      <c r="J506" s="214"/>
      <c r="K506" s="214"/>
      <c r="L506" s="220"/>
      <c r="M506" s="221"/>
      <c r="N506" s="222"/>
      <c r="O506" s="222"/>
      <c r="P506" s="222"/>
      <c r="Q506" s="222"/>
      <c r="R506" s="222"/>
      <c r="S506" s="222"/>
      <c r="T506" s="223"/>
      <c r="AT506" s="224" t="s">
        <v>417</v>
      </c>
      <c r="AU506" s="224" t="s">
        <v>87</v>
      </c>
      <c r="AV506" s="12" t="s">
        <v>23</v>
      </c>
      <c r="AW506" s="12" t="s">
        <v>43</v>
      </c>
      <c r="AX506" s="12" t="s">
        <v>79</v>
      </c>
      <c r="AY506" s="224" t="s">
        <v>406</v>
      </c>
    </row>
    <row r="507" spans="2:65" s="12" customFormat="1" x14ac:dyDescent="0.3">
      <c r="B507" s="213"/>
      <c r="C507" s="214"/>
      <c r="D507" s="215" t="s">
        <v>417</v>
      </c>
      <c r="E507" s="216" t="s">
        <v>36</v>
      </c>
      <c r="F507" s="217" t="s">
        <v>7529</v>
      </c>
      <c r="G507" s="214"/>
      <c r="H507" s="218" t="s">
        <v>36</v>
      </c>
      <c r="I507" s="219"/>
      <c r="J507" s="214"/>
      <c r="K507" s="214"/>
      <c r="L507" s="220"/>
      <c r="M507" s="221"/>
      <c r="N507" s="222"/>
      <c r="O507" s="222"/>
      <c r="P507" s="222"/>
      <c r="Q507" s="222"/>
      <c r="R507" s="222"/>
      <c r="S507" s="222"/>
      <c r="T507" s="223"/>
      <c r="AT507" s="224" t="s">
        <v>417</v>
      </c>
      <c r="AU507" s="224" t="s">
        <v>87</v>
      </c>
      <c r="AV507" s="12" t="s">
        <v>23</v>
      </c>
      <c r="AW507" s="12" t="s">
        <v>43</v>
      </c>
      <c r="AX507" s="12" t="s">
        <v>79</v>
      </c>
      <c r="AY507" s="224" t="s">
        <v>406</v>
      </c>
    </row>
    <row r="508" spans="2:65" s="13" customFormat="1" x14ac:dyDescent="0.3">
      <c r="B508" s="225"/>
      <c r="C508" s="226"/>
      <c r="D508" s="215" t="s">
        <v>417</v>
      </c>
      <c r="E508" s="227" t="s">
        <v>36</v>
      </c>
      <c r="F508" s="228" t="s">
        <v>7530</v>
      </c>
      <c r="G508" s="226"/>
      <c r="H508" s="229">
        <v>1119.77</v>
      </c>
      <c r="I508" s="230"/>
      <c r="J508" s="226"/>
      <c r="K508" s="226"/>
      <c r="L508" s="231"/>
      <c r="M508" s="232"/>
      <c r="N508" s="233"/>
      <c r="O508" s="233"/>
      <c r="P508" s="233"/>
      <c r="Q508" s="233"/>
      <c r="R508" s="233"/>
      <c r="S508" s="233"/>
      <c r="T508" s="234"/>
      <c r="AT508" s="235" t="s">
        <v>417</v>
      </c>
      <c r="AU508" s="235" t="s">
        <v>87</v>
      </c>
      <c r="AV508" s="13" t="s">
        <v>87</v>
      </c>
      <c r="AW508" s="13" t="s">
        <v>43</v>
      </c>
      <c r="AX508" s="13" t="s">
        <v>79</v>
      </c>
      <c r="AY508" s="235" t="s">
        <v>406</v>
      </c>
    </row>
    <row r="509" spans="2:65" s="14" customFormat="1" x14ac:dyDescent="0.3">
      <c r="B509" s="236"/>
      <c r="C509" s="237"/>
      <c r="D509" s="247" t="s">
        <v>417</v>
      </c>
      <c r="E509" s="248" t="s">
        <v>36</v>
      </c>
      <c r="F509" s="249" t="s">
        <v>421</v>
      </c>
      <c r="G509" s="237"/>
      <c r="H509" s="250">
        <v>1119.77</v>
      </c>
      <c r="I509" s="241"/>
      <c r="J509" s="237"/>
      <c r="K509" s="237"/>
      <c r="L509" s="242"/>
      <c r="M509" s="243"/>
      <c r="N509" s="244"/>
      <c r="O509" s="244"/>
      <c r="P509" s="244"/>
      <c r="Q509" s="244"/>
      <c r="R509" s="244"/>
      <c r="S509" s="244"/>
      <c r="T509" s="245"/>
      <c r="AT509" s="246" t="s">
        <v>417</v>
      </c>
      <c r="AU509" s="246" t="s">
        <v>87</v>
      </c>
      <c r="AV509" s="14" t="s">
        <v>415</v>
      </c>
      <c r="AW509" s="14" t="s">
        <v>43</v>
      </c>
      <c r="AX509" s="14" t="s">
        <v>23</v>
      </c>
      <c r="AY509" s="246" t="s">
        <v>406</v>
      </c>
    </row>
    <row r="510" spans="2:65" s="1" customFormat="1" ht="22.5" customHeight="1" x14ac:dyDescent="0.3">
      <c r="B510" s="37"/>
      <c r="C510" s="201" t="s">
        <v>626</v>
      </c>
      <c r="D510" s="201" t="s">
        <v>410</v>
      </c>
      <c r="E510" s="202" t="s">
        <v>7548</v>
      </c>
      <c r="F510" s="203" t="s">
        <v>7549</v>
      </c>
      <c r="G510" s="204" t="s">
        <v>466</v>
      </c>
      <c r="H510" s="205">
        <v>484.5</v>
      </c>
      <c r="I510" s="206"/>
      <c r="J510" s="207">
        <f>ROUND(I510*H510,2)</f>
        <v>0</v>
      </c>
      <c r="K510" s="203" t="s">
        <v>7100</v>
      </c>
      <c r="L510" s="57"/>
      <c r="M510" s="208" t="s">
        <v>36</v>
      </c>
      <c r="N510" s="209" t="s">
        <v>50</v>
      </c>
      <c r="O510" s="38"/>
      <c r="P510" s="210">
        <f>O510*H510</f>
        <v>0</v>
      </c>
      <c r="Q510" s="210">
        <v>0</v>
      </c>
      <c r="R510" s="210">
        <f>Q510*H510</f>
        <v>0</v>
      </c>
      <c r="S510" s="210">
        <v>0</v>
      </c>
      <c r="T510" s="211">
        <f>S510*H510</f>
        <v>0</v>
      </c>
      <c r="AR510" s="19" t="s">
        <v>415</v>
      </c>
      <c r="AT510" s="19" t="s">
        <v>410</v>
      </c>
      <c r="AU510" s="19" t="s">
        <v>87</v>
      </c>
      <c r="AY510" s="19" t="s">
        <v>406</v>
      </c>
      <c r="BE510" s="212">
        <f>IF(N510="základní",J510,0)</f>
        <v>0</v>
      </c>
      <c r="BF510" s="212">
        <f>IF(N510="snížená",J510,0)</f>
        <v>0</v>
      </c>
      <c r="BG510" s="212">
        <f>IF(N510="zákl. přenesená",J510,0)</f>
        <v>0</v>
      </c>
      <c r="BH510" s="212">
        <f>IF(N510="sníž. přenesená",J510,0)</f>
        <v>0</v>
      </c>
      <c r="BI510" s="212">
        <f>IF(N510="nulová",J510,0)</f>
        <v>0</v>
      </c>
      <c r="BJ510" s="19" t="s">
        <v>23</v>
      </c>
      <c r="BK510" s="212">
        <f>ROUND(I510*H510,2)</f>
        <v>0</v>
      </c>
      <c r="BL510" s="19" t="s">
        <v>415</v>
      </c>
      <c r="BM510" s="19" t="s">
        <v>896</v>
      </c>
    </row>
    <row r="511" spans="2:65" s="1" customFormat="1" ht="22.5" customHeight="1" x14ac:dyDescent="0.3">
      <c r="B511" s="37"/>
      <c r="C511" s="201" t="s">
        <v>632</v>
      </c>
      <c r="D511" s="201" t="s">
        <v>410</v>
      </c>
      <c r="E511" s="202" t="s">
        <v>7550</v>
      </c>
      <c r="F511" s="203" t="s">
        <v>7551</v>
      </c>
      <c r="G511" s="204" t="s">
        <v>596</v>
      </c>
      <c r="H511" s="205">
        <v>1629</v>
      </c>
      <c r="I511" s="206"/>
      <c r="J511" s="207">
        <f>ROUND(I511*H511,2)</f>
        <v>0</v>
      </c>
      <c r="K511" s="203" t="s">
        <v>7100</v>
      </c>
      <c r="L511" s="57"/>
      <c r="M511" s="208" t="s">
        <v>36</v>
      </c>
      <c r="N511" s="209" t="s">
        <v>50</v>
      </c>
      <c r="O511" s="38"/>
      <c r="P511" s="210">
        <f>O511*H511</f>
        <v>0</v>
      </c>
      <c r="Q511" s="210">
        <v>0</v>
      </c>
      <c r="R511" s="210">
        <f>Q511*H511</f>
        <v>0</v>
      </c>
      <c r="S511" s="210">
        <v>0</v>
      </c>
      <c r="T511" s="211">
        <f>S511*H511</f>
        <v>0</v>
      </c>
      <c r="AR511" s="19" t="s">
        <v>415</v>
      </c>
      <c r="AT511" s="19" t="s">
        <v>410</v>
      </c>
      <c r="AU511" s="19" t="s">
        <v>87</v>
      </c>
      <c r="AY511" s="19" t="s">
        <v>406</v>
      </c>
      <c r="BE511" s="212">
        <f>IF(N511="základní",J511,0)</f>
        <v>0</v>
      </c>
      <c r="BF511" s="212">
        <f>IF(N511="snížená",J511,0)</f>
        <v>0</v>
      </c>
      <c r="BG511" s="212">
        <f>IF(N511="zákl. přenesená",J511,0)</f>
        <v>0</v>
      </c>
      <c r="BH511" s="212">
        <f>IF(N511="sníž. přenesená",J511,0)</f>
        <v>0</v>
      </c>
      <c r="BI511" s="212">
        <f>IF(N511="nulová",J511,0)</f>
        <v>0</v>
      </c>
      <c r="BJ511" s="19" t="s">
        <v>23</v>
      </c>
      <c r="BK511" s="212">
        <f>ROUND(I511*H511,2)</f>
        <v>0</v>
      </c>
      <c r="BL511" s="19" t="s">
        <v>415</v>
      </c>
      <c r="BM511" s="19" t="s">
        <v>920</v>
      </c>
    </row>
    <row r="512" spans="2:65" s="12" customFormat="1" x14ac:dyDescent="0.3">
      <c r="B512" s="213"/>
      <c r="C512" s="214"/>
      <c r="D512" s="215" t="s">
        <v>417</v>
      </c>
      <c r="E512" s="216" t="s">
        <v>36</v>
      </c>
      <c r="F512" s="217" t="s">
        <v>7552</v>
      </c>
      <c r="G512" s="214"/>
      <c r="H512" s="218" t="s">
        <v>36</v>
      </c>
      <c r="I512" s="219"/>
      <c r="J512" s="214"/>
      <c r="K512" s="214"/>
      <c r="L512" s="220"/>
      <c r="M512" s="221"/>
      <c r="N512" s="222"/>
      <c r="O512" s="222"/>
      <c r="P512" s="222"/>
      <c r="Q512" s="222"/>
      <c r="R512" s="222"/>
      <c r="S512" s="222"/>
      <c r="T512" s="223"/>
      <c r="AT512" s="224" t="s">
        <v>417</v>
      </c>
      <c r="AU512" s="224" t="s">
        <v>87</v>
      </c>
      <c r="AV512" s="12" t="s">
        <v>23</v>
      </c>
      <c r="AW512" s="12" t="s">
        <v>43</v>
      </c>
      <c r="AX512" s="12" t="s">
        <v>79</v>
      </c>
      <c r="AY512" s="224" t="s">
        <v>406</v>
      </c>
    </row>
    <row r="513" spans="2:51" s="12" customFormat="1" x14ac:dyDescent="0.3">
      <c r="B513" s="213"/>
      <c r="C513" s="214"/>
      <c r="D513" s="215" t="s">
        <v>417</v>
      </c>
      <c r="E513" s="216" t="s">
        <v>36</v>
      </c>
      <c r="F513" s="217" t="s">
        <v>7553</v>
      </c>
      <c r="G513" s="214"/>
      <c r="H513" s="218" t="s">
        <v>36</v>
      </c>
      <c r="I513" s="219"/>
      <c r="J513" s="214"/>
      <c r="K513" s="214"/>
      <c r="L513" s="220"/>
      <c r="M513" s="221"/>
      <c r="N513" s="222"/>
      <c r="O513" s="222"/>
      <c r="P513" s="222"/>
      <c r="Q513" s="222"/>
      <c r="R513" s="222"/>
      <c r="S513" s="222"/>
      <c r="T513" s="223"/>
      <c r="AT513" s="224" t="s">
        <v>417</v>
      </c>
      <c r="AU513" s="224" t="s">
        <v>87</v>
      </c>
      <c r="AV513" s="12" t="s">
        <v>23</v>
      </c>
      <c r="AW513" s="12" t="s">
        <v>43</v>
      </c>
      <c r="AX513" s="12" t="s">
        <v>79</v>
      </c>
      <c r="AY513" s="224" t="s">
        <v>406</v>
      </c>
    </row>
    <row r="514" spans="2:51" s="12" customFormat="1" x14ac:dyDescent="0.3">
      <c r="B514" s="213"/>
      <c r="C514" s="214"/>
      <c r="D514" s="215" t="s">
        <v>417</v>
      </c>
      <c r="E514" s="216" t="s">
        <v>36</v>
      </c>
      <c r="F514" s="217" t="s">
        <v>7554</v>
      </c>
      <c r="G514" s="214"/>
      <c r="H514" s="218" t="s">
        <v>36</v>
      </c>
      <c r="I514" s="219"/>
      <c r="J514" s="214"/>
      <c r="K514" s="214"/>
      <c r="L514" s="220"/>
      <c r="M514" s="221"/>
      <c r="N514" s="222"/>
      <c r="O514" s="222"/>
      <c r="P514" s="222"/>
      <c r="Q514" s="222"/>
      <c r="R514" s="222"/>
      <c r="S514" s="222"/>
      <c r="T514" s="223"/>
      <c r="AT514" s="224" t="s">
        <v>417</v>
      </c>
      <c r="AU514" s="224" t="s">
        <v>87</v>
      </c>
      <c r="AV514" s="12" t="s">
        <v>23</v>
      </c>
      <c r="AW514" s="12" t="s">
        <v>43</v>
      </c>
      <c r="AX514" s="12" t="s">
        <v>79</v>
      </c>
      <c r="AY514" s="224" t="s">
        <v>406</v>
      </c>
    </row>
    <row r="515" spans="2:51" s="12" customFormat="1" x14ac:dyDescent="0.3">
      <c r="B515" s="213"/>
      <c r="C515" s="214"/>
      <c r="D515" s="215" t="s">
        <v>417</v>
      </c>
      <c r="E515" s="216" t="s">
        <v>36</v>
      </c>
      <c r="F515" s="217" t="s">
        <v>7555</v>
      </c>
      <c r="G515" s="214"/>
      <c r="H515" s="218" t="s">
        <v>36</v>
      </c>
      <c r="I515" s="219"/>
      <c r="J515" s="214"/>
      <c r="K515" s="214"/>
      <c r="L515" s="220"/>
      <c r="M515" s="221"/>
      <c r="N515" s="222"/>
      <c r="O515" s="222"/>
      <c r="P515" s="222"/>
      <c r="Q515" s="222"/>
      <c r="R515" s="222"/>
      <c r="S515" s="222"/>
      <c r="T515" s="223"/>
      <c r="AT515" s="224" t="s">
        <v>417</v>
      </c>
      <c r="AU515" s="224" t="s">
        <v>87</v>
      </c>
      <c r="AV515" s="12" t="s">
        <v>23</v>
      </c>
      <c r="AW515" s="12" t="s">
        <v>43</v>
      </c>
      <c r="AX515" s="12" t="s">
        <v>79</v>
      </c>
      <c r="AY515" s="224" t="s">
        <v>406</v>
      </c>
    </row>
    <row r="516" spans="2:51" s="12" customFormat="1" x14ac:dyDescent="0.3">
      <c r="B516" s="213"/>
      <c r="C516" s="214"/>
      <c r="D516" s="215" t="s">
        <v>417</v>
      </c>
      <c r="E516" s="216" t="s">
        <v>36</v>
      </c>
      <c r="F516" s="217" t="s">
        <v>7556</v>
      </c>
      <c r="G516" s="214"/>
      <c r="H516" s="218" t="s">
        <v>36</v>
      </c>
      <c r="I516" s="219"/>
      <c r="J516" s="214"/>
      <c r="K516" s="214"/>
      <c r="L516" s="220"/>
      <c r="M516" s="221"/>
      <c r="N516" s="222"/>
      <c r="O516" s="222"/>
      <c r="P516" s="222"/>
      <c r="Q516" s="222"/>
      <c r="R516" s="222"/>
      <c r="S516" s="222"/>
      <c r="T516" s="223"/>
      <c r="AT516" s="224" t="s">
        <v>417</v>
      </c>
      <c r="AU516" s="224" t="s">
        <v>87</v>
      </c>
      <c r="AV516" s="12" t="s">
        <v>23</v>
      </c>
      <c r="AW516" s="12" t="s">
        <v>43</v>
      </c>
      <c r="AX516" s="12" t="s">
        <v>79</v>
      </c>
      <c r="AY516" s="224" t="s">
        <v>406</v>
      </c>
    </row>
    <row r="517" spans="2:51" s="12" customFormat="1" x14ac:dyDescent="0.3">
      <c r="B517" s="213"/>
      <c r="C517" s="214"/>
      <c r="D517" s="215" t="s">
        <v>417</v>
      </c>
      <c r="E517" s="216" t="s">
        <v>36</v>
      </c>
      <c r="F517" s="217" t="s">
        <v>7557</v>
      </c>
      <c r="G517" s="214"/>
      <c r="H517" s="218" t="s">
        <v>36</v>
      </c>
      <c r="I517" s="219"/>
      <c r="J517" s="214"/>
      <c r="K517" s="214"/>
      <c r="L517" s="220"/>
      <c r="M517" s="221"/>
      <c r="N517" s="222"/>
      <c r="O517" s="222"/>
      <c r="P517" s="222"/>
      <c r="Q517" s="222"/>
      <c r="R517" s="222"/>
      <c r="S517" s="222"/>
      <c r="T517" s="223"/>
      <c r="AT517" s="224" t="s">
        <v>417</v>
      </c>
      <c r="AU517" s="224" t="s">
        <v>87</v>
      </c>
      <c r="AV517" s="12" t="s">
        <v>23</v>
      </c>
      <c r="AW517" s="12" t="s">
        <v>43</v>
      </c>
      <c r="AX517" s="12" t="s">
        <v>79</v>
      </c>
      <c r="AY517" s="224" t="s">
        <v>406</v>
      </c>
    </row>
    <row r="518" spans="2:51" s="12" customFormat="1" x14ac:dyDescent="0.3">
      <c r="B518" s="213"/>
      <c r="C518" s="214"/>
      <c r="D518" s="215" t="s">
        <v>417</v>
      </c>
      <c r="E518" s="216" t="s">
        <v>36</v>
      </c>
      <c r="F518" s="217" t="s">
        <v>7558</v>
      </c>
      <c r="G518" s="214"/>
      <c r="H518" s="218" t="s">
        <v>36</v>
      </c>
      <c r="I518" s="219"/>
      <c r="J518" s="214"/>
      <c r="K518" s="214"/>
      <c r="L518" s="220"/>
      <c r="M518" s="221"/>
      <c r="N518" s="222"/>
      <c r="O518" s="222"/>
      <c r="P518" s="222"/>
      <c r="Q518" s="222"/>
      <c r="R518" s="222"/>
      <c r="S518" s="222"/>
      <c r="T518" s="223"/>
      <c r="AT518" s="224" t="s">
        <v>417</v>
      </c>
      <c r="AU518" s="224" t="s">
        <v>87</v>
      </c>
      <c r="AV518" s="12" t="s">
        <v>23</v>
      </c>
      <c r="AW518" s="12" t="s">
        <v>43</v>
      </c>
      <c r="AX518" s="12" t="s">
        <v>79</v>
      </c>
      <c r="AY518" s="224" t="s">
        <v>406</v>
      </c>
    </row>
    <row r="519" spans="2:51" s="12" customFormat="1" x14ac:dyDescent="0.3">
      <c r="B519" s="213"/>
      <c r="C519" s="214"/>
      <c r="D519" s="215" t="s">
        <v>417</v>
      </c>
      <c r="E519" s="216" t="s">
        <v>36</v>
      </c>
      <c r="F519" s="217" t="s">
        <v>7559</v>
      </c>
      <c r="G519" s="214"/>
      <c r="H519" s="218" t="s">
        <v>36</v>
      </c>
      <c r="I519" s="219"/>
      <c r="J519" s="214"/>
      <c r="K519" s="214"/>
      <c r="L519" s="220"/>
      <c r="M519" s="221"/>
      <c r="N519" s="222"/>
      <c r="O519" s="222"/>
      <c r="P519" s="222"/>
      <c r="Q519" s="222"/>
      <c r="R519" s="222"/>
      <c r="S519" s="222"/>
      <c r="T519" s="223"/>
      <c r="AT519" s="224" t="s">
        <v>417</v>
      </c>
      <c r="AU519" s="224" t="s">
        <v>87</v>
      </c>
      <c r="AV519" s="12" t="s">
        <v>23</v>
      </c>
      <c r="AW519" s="12" t="s">
        <v>43</v>
      </c>
      <c r="AX519" s="12" t="s">
        <v>79</v>
      </c>
      <c r="AY519" s="224" t="s">
        <v>406</v>
      </c>
    </row>
    <row r="520" spans="2:51" s="12" customFormat="1" x14ac:dyDescent="0.3">
      <c r="B520" s="213"/>
      <c r="C520" s="214"/>
      <c r="D520" s="215" t="s">
        <v>417</v>
      </c>
      <c r="E520" s="216" t="s">
        <v>36</v>
      </c>
      <c r="F520" s="217" t="s">
        <v>7560</v>
      </c>
      <c r="G520" s="214"/>
      <c r="H520" s="218" t="s">
        <v>36</v>
      </c>
      <c r="I520" s="219"/>
      <c r="J520" s="214"/>
      <c r="K520" s="214"/>
      <c r="L520" s="220"/>
      <c r="M520" s="221"/>
      <c r="N520" s="222"/>
      <c r="O520" s="222"/>
      <c r="P520" s="222"/>
      <c r="Q520" s="222"/>
      <c r="R520" s="222"/>
      <c r="S520" s="222"/>
      <c r="T520" s="223"/>
      <c r="AT520" s="224" t="s">
        <v>417</v>
      </c>
      <c r="AU520" s="224" t="s">
        <v>87</v>
      </c>
      <c r="AV520" s="12" t="s">
        <v>23</v>
      </c>
      <c r="AW520" s="12" t="s">
        <v>43</v>
      </c>
      <c r="AX520" s="12" t="s">
        <v>79</v>
      </c>
      <c r="AY520" s="224" t="s">
        <v>406</v>
      </c>
    </row>
    <row r="521" spans="2:51" s="12" customFormat="1" x14ac:dyDescent="0.3">
      <c r="B521" s="213"/>
      <c r="C521" s="214"/>
      <c r="D521" s="215" t="s">
        <v>417</v>
      </c>
      <c r="E521" s="216" t="s">
        <v>36</v>
      </c>
      <c r="F521" s="217" t="s">
        <v>7561</v>
      </c>
      <c r="G521" s="214"/>
      <c r="H521" s="218" t="s">
        <v>36</v>
      </c>
      <c r="I521" s="219"/>
      <c r="J521" s="214"/>
      <c r="K521" s="214"/>
      <c r="L521" s="220"/>
      <c r="M521" s="221"/>
      <c r="N521" s="222"/>
      <c r="O521" s="222"/>
      <c r="P521" s="222"/>
      <c r="Q521" s="222"/>
      <c r="R521" s="222"/>
      <c r="S521" s="222"/>
      <c r="T521" s="223"/>
      <c r="AT521" s="224" t="s">
        <v>417</v>
      </c>
      <c r="AU521" s="224" t="s">
        <v>87</v>
      </c>
      <c r="AV521" s="12" t="s">
        <v>23</v>
      </c>
      <c r="AW521" s="12" t="s">
        <v>43</v>
      </c>
      <c r="AX521" s="12" t="s">
        <v>79</v>
      </c>
      <c r="AY521" s="224" t="s">
        <v>406</v>
      </c>
    </row>
    <row r="522" spans="2:51" s="12" customFormat="1" x14ac:dyDescent="0.3">
      <c r="B522" s="213"/>
      <c r="C522" s="214"/>
      <c r="D522" s="215" t="s">
        <v>417</v>
      </c>
      <c r="E522" s="216" t="s">
        <v>36</v>
      </c>
      <c r="F522" s="217" t="s">
        <v>7562</v>
      </c>
      <c r="G522" s="214"/>
      <c r="H522" s="218" t="s">
        <v>36</v>
      </c>
      <c r="I522" s="219"/>
      <c r="J522" s="214"/>
      <c r="K522" s="214"/>
      <c r="L522" s="220"/>
      <c r="M522" s="221"/>
      <c r="N522" s="222"/>
      <c r="O522" s="222"/>
      <c r="P522" s="222"/>
      <c r="Q522" s="222"/>
      <c r="R522" s="222"/>
      <c r="S522" s="222"/>
      <c r="T522" s="223"/>
      <c r="AT522" s="224" t="s">
        <v>417</v>
      </c>
      <c r="AU522" s="224" t="s">
        <v>87</v>
      </c>
      <c r="AV522" s="12" t="s">
        <v>23</v>
      </c>
      <c r="AW522" s="12" t="s">
        <v>43</v>
      </c>
      <c r="AX522" s="12" t="s">
        <v>79</v>
      </c>
      <c r="AY522" s="224" t="s">
        <v>406</v>
      </c>
    </row>
    <row r="523" spans="2:51" s="12" customFormat="1" x14ac:dyDescent="0.3">
      <c r="B523" s="213"/>
      <c r="C523" s="214"/>
      <c r="D523" s="215" t="s">
        <v>417</v>
      </c>
      <c r="E523" s="216" t="s">
        <v>36</v>
      </c>
      <c r="F523" s="217" t="s">
        <v>7563</v>
      </c>
      <c r="G523" s="214"/>
      <c r="H523" s="218" t="s">
        <v>36</v>
      </c>
      <c r="I523" s="219"/>
      <c r="J523" s="214"/>
      <c r="K523" s="214"/>
      <c r="L523" s="220"/>
      <c r="M523" s="221"/>
      <c r="N523" s="222"/>
      <c r="O523" s="222"/>
      <c r="P523" s="222"/>
      <c r="Q523" s="222"/>
      <c r="R523" s="222"/>
      <c r="S523" s="222"/>
      <c r="T523" s="223"/>
      <c r="AT523" s="224" t="s">
        <v>417</v>
      </c>
      <c r="AU523" s="224" t="s">
        <v>87</v>
      </c>
      <c r="AV523" s="12" t="s">
        <v>23</v>
      </c>
      <c r="AW523" s="12" t="s">
        <v>43</v>
      </c>
      <c r="AX523" s="12" t="s">
        <v>79</v>
      </c>
      <c r="AY523" s="224" t="s">
        <v>406</v>
      </c>
    </row>
    <row r="524" spans="2:51" s="12" customFormat="1" x14ac:dyDescent="0.3">
      <c r="B524" s="213"/>
      <c r="C524" s="214"/>
      <c r="D524" s="215" t="s">
        <v>417</v>
      </c>
      <c r="E524" s="216" t="s">
        <v>36</v>
      </c>
      <c r="F524" s="217" t="s">
        <v>7564</v>
      </c>
      <c r="G524" s="214"/>
      <c r="H524" s="218" t="s">
        <v>36</v>
      </c>
      <c r="I524" s="219"/>
      <c r="J524" s="214"/>
      <c r="K524" s="214"/>
      <c r="L524" s="220"/>
      <c r="M524" s="221"/>
      <c r="N524" s="222"/>
      <c r="O524" s="222"/>
      <c r="P524" s="222"/>
      <c r="Q524" s="222"/>
      <c r="R524" s="222"/>
      <c r="S524" s="222"/>
      <c r="T524" s="223"/>
      <c r="AT524" s="224" t="s">
        <v>417</v>
      </c>
      <c r="AU524" s="224" t="s">
        <v>87</v>
      </c>
      <c r="AV524" s="12" t="s">
        <v>23</v>
      </c>
      <c r="AW524" s="12" t="s">
        <v>43</v>
      </c>
      <c r="AX524" s="12" t="s">
        <v>79</v>
      </c>
      <c r="AY524" s="224" t="s">
        <v>406</v>
      </c>
    </row>
    <row r="525" spans="2:51" s="12" customFormat="1" x14ac:dyDescent="0.3">
      <c r="B525" s="213"/>
      <c r="C525" s="214"/>
      <c r="D525" s="215" t="s">
        <v>417</v>
      </c>
      <c r="E525" s="216" t="s">
        <v>36</v>
      </c>
      <c r="F525" s="217" t="s">
        <v>7565</v>
      </c>
      <c r="G525" s="214"/>
      <c r="H525" s="218" t="s">
        <v>36</v>
      </c>
      <c r="I525" s="219"/>
      <c r="J525" s="214"/>
      <c r="K525" s="214"/>
      <c r="L525" s="220"/>
      <c r="M525" s="221"/>
      <c r="N525" s="222"/>
      <c r="O525" s="222"/>
      <c r="P525" s="222"/>
      <c r="Q525" s="222"/>
      <c r="R525" s="222"/>
      <c r="S525" s="222"/>
      <c r="T525" s="223"/>
      <c r="AT525" s="224" t="s">
        <v>417</v>
      </c>
      <c r="AU525" s="224" t="s">
        <v>87</v>
      </c>
      <c r="AV525" s="12" t="s">
        <v>23</v>
      </c>
      <c r="AW525" s="12" t="s">
        <v>43</v>
      </c>
      <c r="AX525" s="12" t="s">
        <v>79</v>
      </c>
      <c r="AY525" s="224" t="s">
        <v>406</v>
      </c>
    </row>
    <row r="526" spans="2:51" s="12" customFormat="1" x14ac:dyDescent="0.3">
      <c r="B526" s="213"/>
      <c r="C526" s="214"/>
      <c r="D526" s="215" t="s">
        <v>417</v>
      </c>
      <c r="E526" s="216" t="s">
        <v>36</v>
      </c>
      <c r="F526" s="217" t="s">
        <v>7566</v>
      </c>
      <c r="G526" s="214"/>
      <c r="H526" s="218" t="s">
        <v>36</v>
      </c>
      <c r="I526" s="219"/>
      <c r="J526" s="214"/>
      <c r="K526" s="214"/>
      <c r="L526" s="220"/>
      <c r="M526" s="221"/>
      <c r="N526" s="222"/>
      <c r="O526" s="222"/>
      <c r="P526" s="222"/>
      <c r="Q526" s="222"/>
      <c r="R526" s="222"/>
      <c r="S526" s="222"/>
      <c r="T526" s="223"/>
      <c r="AT526" s="224" t="s">
        <v>417</v>
      </c>
      <c r="AU526" s="224" t="s">
        <v>87</v>
      </c>
      <c r="AV526" s="12" t="s">
        <v>23</v>
      </c>
      <c r="AW526" s="12" t="s">
        <v>43</v>
      </c>
      <c r="AX526" s="12" t="s">
        <v>79</v>
      </c>
      <c r="AY526" s="224" t="s">
        <v>406</v>
      </c>
    </row>
    <row r="527" spans="2:51" s="12" customFormat="1" x14ac:dyDescent="0.3">
      <c r="B527" s="213"/>
      <c r="C527" s="214"/>
      <c r="D527" s="215" t="s">
        <v>417</v>
      </c>
      <c r="E527" s="216" t="s">
        <v>36</v>
      </c>
      <c r="F527" s="217" t="s">
        <v>7567</v>
      </c>
      <c r="G527" s="214"/>
      <c r="H527" s="218" t="s">
        <v>36</v>
      </c>
      <c r="I527" s="219"/>
      <c r="J527" s="214"/>
      <c r="K527" s="214"/>
      <c r="L527" s="220"/>
      <c r="M527" s="221"/>
      <c r="N527" s="222"/>
      <c r="O527" s="222"/>
      <c r="P527" s="222"/>
      <c r="Q527" s="222"/>
      <c r="R527" s="222"/>
      <c r="S527" s="222"/>
      <c r="T527" s="223"/>
      <c r="AT527" s="224" t="s">
        <v>417</v>
      </c>
      <c r="AU527" s="224" t="s">
        <v>87</v>
      </c>
      <c r="AV527" s="12" t="s">
        <v>23</v>
      </c>
      <c r="AW527" s="12" t="s">
        <v>43</v>
      </c>
      <c r="AX527" s="12" t="s">
        <v>79</v>
      </c>
      <c r="AY527" s="224" t="s">
        <v>406</v>
      </c>
    </row>
    <row r="528" spans="2:51" s="12" customFormat="1" x14ac:dyDescent="0.3">
      <c r="B528" s="213"/>
      <c r="C528" s="214"/>
      <c r="D528" s="215" t="s">
        <v>417</v>
      </c>
      <c r="E528" s="216" t="s">
        <v>36</v>
      </c>
      <c r="F528" s="217" t="s">
        <v>7568</v>
      </c>
      <c r="G528" s="214"/>
      <c r="H528" s="218" t="s">
        <v>36</v>
      </c>
      <c r="I528" s="219"/>
      <c r="J528" s="214"/>
      <c r="K528" s="214"/>
      <c r="L528" s="220"/>
      <c r="M528" s="221"/>
      <c r="N528" s="222"/>
      <c r="O528" s="222"/>
      <c r="P528" s="222"/>
      <c r="Q528" s="222"/>
      <c r="R528" s="222"/>
      <c r="S528" s="222"/>
      <c r="T528" s="223"/>
      <c r="AT528" s="224" t="s">
        <v>417</v>
      </c>
      <c r="AU528" s="224" t="s">
        <v>87</v>
      </c>
      <c r="AV528" s="12" t="s">
        <v>23</v>
      </c>
      <c r="AW528" s="12" t="s">
        <v>43</v>
      </c>
      <c r="AX528" s="12" t="s">
        <v>79</v>
      </c>
      <c r="AY528" s="224" t="s">
        <v>406</v>
      </c>
    </row>
    <row r="529" spans="2:65" s="12" customFormat="1" x14ac:dyDescent="0.3">
      <c r="B529" s="213"/>
      <c r="C529" s="214"/>
      <c r="D529" s="215" t="s">
        <v>417</v>
      </c>
      <c r="E529" s="216" t="s">
        <v>36</v>
      </c>
      <c r="F529" s="217" t="s">
        <v>7569</v>
      </c>
      <c r="G529" s="214"/>
      <c r="H529" s="218" t="s">
        <v>36</v>
      </c>
      <c r="I529" s="219"/>
      <c r="J529" s="214"/>
      <c r="K529" s="214"/>
      <c r="L529" s="220"/>
      <c r="M529" s="221"/>
      <c r="N529" s="222"/>
      <c r="O529" s="222"/>
      <c r="P529" s="222"/>
      <c r="Q529" s="222"/>
      <c r="R529" s="222"/>
      <c r="S529" s="222"/>
      <c r="T529" s="223"/>
      <c r="AT529" s="224" t="s">
        <v>417</v>
      </c>
      <c r="AU529" s="224" t="s">
        <v>87</v>
      </c>
      <c r="AV529" s="12" t="s">
        <v>23</v>
      </c>
      <c r="AW529" s="12" t="s">
        <v>43</v>
      </c>
      <c r="AX529" s="12" t="s">
        <v>79</v>
      </c>
      <c r="AY529" s="224" t="s">
        <v>406</v>
      </c>
    </row>
    <row r="530" spans="2:65" s="12" customFormat="1" x14ac:dyDescent="0.3">
      <c r="B530" s="213"/>
      <c r="C530" s="214"/>
      <c r="D530" s="215" t="s">
        <v>417</v>
      </c>
      <c r="E530" s="216" t="s">
        <v>36</v>
      </c>
      <c r="F530" s="217" t="s">
        <v>7570</v>
      </c>
      <c r="G530" s="214"/>
      <c r="H530" s="218" t="s">
        <v>36</v>
      </c>
      <c r="I530" s="219"/>
      <c r="J530" s="214"/>
      <c r="K530" s="214"/>
      <c r="L530" s="220"/>
      <c r="M530" s="221"/>
      <c r="N530" s="222"/>
      <c r="O530" s="222"/>
      <c r="P530" s="222"/>
      <c r="Q530" s="222"/>
      <c r="R530" s="222"/>
      <c r="S530" s="222"/>
      <c r="T530" s="223"/>
      <c r="AT530" s="224" t="s">
        <v>417</v>
      </c>
      <c r="AU530" s="224" t="s">
        <v>87</v>
      </c>
      <c r="AV530" s="12" t="s">
        <v>23</v>
      </c>
      <c r="AW530" s="12" t="s">
        <v>43</v>
      </c>
      <c r="AX530" s="12" t="s">
        <v>79</v>
      </c>
      <c r="AY530" s="224" t="s">
        <v>406</v>
      </c>
    </row>
    <row r="531" spans="2:65" s="13" customFormat="1" x14ac:dyDescent="0.3">
      <c r="B531" s="225"/>
      <c r="C531" s="226"/>
      <c r="D531" s="215" t="s">
        <v>417</v>
      </c>
      <c r="E531" s="227" t="s">
        <v>36</v>
      </c>
      <c r="F531" s="228" t="s">
        <v>7571</v>
      </c>
      <c r="G531" s="226"/>
      <c r="H531" s="229">
        <v>1629</v>
      </c>
      <c r="I531" s="230"/>
      <c r="J531" s="226"/>
      <c r="K531" s="226"/>
      <c r="L531" s="231"/>
      <c r="M531" s="232"/>
      <c r="N531" s="233"/>
      <c r="O531" s="233"/>
      <c r="P531" s="233"/>
      <c r="Q531" s="233"/>
      <c r="R531" s="233"/>
      <c r="S531" s="233"/>
      <c r="T531" s="234"/>
      <c r="AT531" s="235" t="s">
        <v>417</v>
      </c>
      <c r="AU531" s="235" t="s">
        <v>87</v>
      </c>
      <c r="AV531" s="13" t="s">
        <v>87</v>
      </c>
      <c r="AW531" s="13" t="s">
        <v>43</v>
      </c>
      <c r="AX531" s="13" t="s">
        <v>79</v>
      </c>
      <c r="AY531" s="235" t="s">
        <v>406</v>
      </c>
    </row>
    <row r="532" spans="2:65" s="14" customFormat="1" x14ac:dyDescent="0.3">
      <c r="B532" s="236"/>
      <c r="C532" s="237"/>
      <c r="D532" s="247" t="s">
        <v>417</v>
      </c>
      <c r="E532" s="248" t="s">
        <v>36</v>
      </c>
      <c r="F532" s="249" t="s">
        <v>421</v>
      </c>
      <c r="G532" s="237"/>
      <c r="H532" s="250">
        <v>1629</v>
      </c>
      <c r="I532" s="241"/>
      <c r="J532" s="237"/>
      <c r="K532" s="237"/>
      <c r="L532" s="242"/>
      <c r="M532" s="243"/>
      <c r="N532" s="244"/>
      <c r="O532" s="244"/>
      <c r="P532" s="244"/>
      <c r="Q532" s="244"/>
      <c r="R532" s="244"/>
      <c r="S532" s="244"/>
      <c r="T532" s="245"/>
      <c r="AT532" s="246" t="s">
        <v>417</v>
      </c>
      <c r="AU532" s="246" t="s">
        <v>87</v>
      </c>
      <c r="AV532" s="14" t="s">
        <v>415</v>
      </c>
      <c r="AW532" s="14" t="s">
        <v>43</v>
      </c>
      <c r="AX532" s="14" t="s">
        <v>23</v>
      </c>
      <c r="AY532" s="246" t="s">
        <v>406</v>
      </c>
    </row>
    <row r="533" spans="2:65" s="1" customFormat="1" ht="22.5" customHeight="1" x14ac:dyDescent="0.3">
      <c r="B533" s="37"/>
      <c r="C533" s="201" t="s">
        <v>637</v>
      </c>
      <c r="D533" s="201" t="s">
        <v>410</v>
      </c>
      <c r="E533" s="202" t="s">
        <v>7572</v>
      </c>
      <c r="F533" s="203" t="s">
        <v>7573</v>
      </c>
      <c r="G533" s="204" t="s">
        <v>501</v>
      </c>
      <c r="H533" s="205">
        <v>2913.5210000000002</v>
      </c>
      <c r="I533" s="206"/>
      <c r="J533" s="207">
        <f>ROUND(I533*H533,2)</f>
        <v>0</v>
      </c>
      <c r="K533" s="203" t="s">
        <v>7100</v>
      </c>
      <c r="L533" s="57"/>
      <c r="M533" s="208" t="s">
        <v>36</v>
      </c>
      <c r="N533" s="209" t="s">
        <v>50</v>
      </c>
      <c r="O533" s="38"/>
      <c r="P533" s="210">
        <f>O533*H533</f>
        <v>0</v>
      </c>
      <c r="Q533" s="210">
        <v>0</v>
      </c>
      <c r="R533" s="210">
        <f>Q533*H533</f>
        <v>0</v>
      </c>
      <c r="S533" s="210">
        <v>0</v>
      </c>
      <c r="T533" s="211">
        <f>S533*H533</f>
        <v>0</v>
      </c>
      <c r="AR533" s="19" t="s">
        <v>415</v>
      </c>
      <c r="AT533" s="19" t="s">
        <v>410</v>
      </c>
      <c r="AU533" s="19" t="s">
        <v>87</v>
      </c>
      <c r="AY533" s="19" t="s">
        <v>406</v>
      </c>
      <c r="BE533" s="212">
        <f>IF(N533="základní",J533,0)</f>
        <v>0</v>
      </c>
      <c r="BF533" s="212">
        <f>IF(N533="snížená",J533,0)</f>
        <v>0</v>
      </c>
      <c r="BG533" s="212">
        <f>IF(N533="zákl. přenesená",J533,0)</f>
        <v>0</v>
      </c>
      <c r="BH533" s="212">
        <f>IF(N533="sníž. přenesená",J533,0)</f>
        <v>0</v>
      </c>
      <c r="BI533" s="212">
        <f>IF(N533="nulová",J533,0)</f>
        <v>0</v>
      </c>
      <c r="BJ533" s="19" t="s">
        <v>23</v>
      </c>
      <c r="BK533" s="212">
        <f>ROUND(I533*H533,2)</f>
        <v>0</v>
      </c>
      <c r="BL533" s="19" t="s">
        <v>415</v>
      </c>
      <c r="BM533" s="19" t="s">
        <v>928</v>
      </c>
    </row>
    <row r="534" spans="2:65" s="12" customFormat="1" x14ac:dyDescent="0.3">
      <c r="B534" s="213"/>
      <c r="C534" s="214"/>
      <c r="D534" s="215" t="s">
        <v>417</v>
      </c>
      <c r="E534" s="216" t="s">
        <v>36</v>
      </c>
      <c r="F534" s="217" t="s">
        <v>7574</v>
      </c>
      <c r="G534" s="214"/>
      <c r="H534" s="218" t="s">
        <v>36</v>
      </c>
      <c r="I534" s="219"/>
      <c r="J534" s="214"/>
      <c r="K534" s="214"/>
      <c r="L534" s="220"/>
      <c r="M534" s="221"/>
      <c r="N534" s="222"/>
      <c r="O534" s="222"/>
      <c r="P534" s="222"/>
      <c r="Q534" s="222"/>
      <c r="R534" s="222"/>
      <c r="S534" s="222"/>
      <c r="T534" s="223"/>
      <c r="AT534" s="224" t="s">
        <v>417</v>
      </c>
      <c r="AU534" s="224" t="s">
        <v>87</v>
      </c>
      <c r="AV534" s="12" t="s">
        <v>23</v>
      </c>
      <c r="AW534" s="12" t="s">
        <v>43</v>
      </c>
      <c r="AX534" s="12" t="s">
        <v>79</v>
      </c>
      <c r="AY534" s="224" t="s">
        <v>406</v>
      </c>
    </row>
    <row r="535" spans="2:65" s="13" customFormat="1" x14ac:dyDescent="0.3">
      <c r="B535" s="225"/>
      <c r="C535" s="226"/>
      <c r="D535" s="215" t="s">
        <v>417</v>
      </c>
      <c r="E535" s="227" t="s">
        <v>36</v>
      </c>
      <c r="F535" s="228" t="s">
        <v>7575</v>
      </c>
      <c r="G535" s="226"/>
      <c r="H535" s="229">
        <v>2913.5210000000002</v>
      </c>
      <c r="I535" s="230"/>
      <c r="J535" s="226"/>
      <c r="K535" s="226"/>
      <c r="L535" s="231"/>
      <c r="M535" s="232"/>
      <c r="N535" s="233"/>
      <c r="O535" s="233"/>
      <c r="P535" s="233"/>
      <c r="Q535" s="233"/>
      <c r="R535" s="233"/>
      <c r="S535" s="233"/>
      <c r="T535" s="234"/>
      <c r="AT535" s="235" t="s">
        <v>417</v>
      </c>
      <c r="AU535" s="235" t="s">
        <v>87</v>
      </c>
      <c r="AV535" s="13" t="s">
        <v>87</v>
      </c>
      <c r="AW535" s="13" t="s">
        <v>43</v>
      </c>
      <c r="AX535" s="13" t="s">
        <v>79</v>
      </c>
      <c r="AY535" s="235" t="s">
        <v>406</v>
      </c>
    </row>
    <row r="536" spans="2:65" s="14" customFormat="1" x14ac:dyDescent="0.3">
      <c r="B536" s="236"/>
      <c r="C536" s="237"/>
      <c r="D536" s="247" t="s">
        <v>417</v>
      </c>
      <c r="E536" s="248" t="s">
        <v>36</v>
      </c>
      <c r="F536" s="249" t="s">
        <v>421</v>
      </c>
      <c r="G536" s="237"/>
      <c r="H536" s="250">
        <v>2913.5210000000002</v>
      </c>
      <c r="I536" s="241"/>
      <c r="J536" s="237"/>
      <c r="K536" s="237"/>
      <c r="L536" s="242"/>
      <c r="M536" s="243"/>
      <c r="N536" s="244"/>
      <c r="O536" s="244"/>
      <c r="P536" s="244"/>
      <c r="Q536" s="244"/>
      <c r="R536" s="244"/>
      <c r="S536" s="244"/>
      <c r="T536" s="245"/>
      <c r="AT536" s="246" t="s">
        <v>417</v>
      </c>
      <c r="AU536" s="246" t="s">
        <v>87</v>
      </c>
      <c r="AV536" s="14" t="s">
        <v>415</v>
      </c>
      <c r="AW536" s="14" t="s">
        <v>43</v>
      </c>
      <c r="AX536" s="14" t="s">
        <v>23</v>
      </c>
      <c r="AY536" s="246" t="s">
        <v>406</v>
      </c>
    </row>
    <row r="537" spans="2:65" s="1" customFormat="1" ht="22.5" customHeight="1" x14ac:dyDescent="0.3">
      <c r="B537" s="37"/>
      <c r="C537" s="201" t="s">
        <v>641</v>
      </c>
      <c r="D537" s="201" t="s">
        <v>410</v>
      </c>
      <c r="E537" s="202" t="s">
        <v>7572</v>
      </c>
      <c r="F537" s="203" t="s">
        <v>7573</v>
      </c>
      <c r="G537" s="204" t="s">
        <v>501</v>
      </c>
      <c r="H537" s="205">
        <v>8666.7970000000005</v>
      </c>
      <c r="I537" s="206"/>
      <c r="J537" s="207">
        <f>ROUND(I537*H537,2)</f>
        <v>0</v>
      </c>
      <c r="K537" s="203" t="s">
        <v>7100</v>
      </c>
      <c r="L537" s="57"/>
      <c r="M537" s="208" t="s">
        <v>36</v>
      </c>
      <c r="N537" s="209" t="s">
        <v>50</v>
      </c>
      <c r="O537" s="38"/>
      <c r="P537" s="210">
        <f>O537*H537</f>
        <v>0</v>
      </c>
      <c r="Q537" s="210">
        <v>0</v>
      </c>
      <c r="R537" s="210">
        <f>Q537*H537</f>
        <v>0</v>
      </c>
      <c r="S537" s="210">
        <v>0</v>
      </c>
      <c r="T537" s="211">
        <f>S537*H537</f>
        <v>0</v>
      </c>
      <c r="AR537" s="19" t="s">
        <v>415</v>
      </c>
      <c r="AT537" s="19" t="s">
        <v>410</v>
      </c>
      <c r="AU537" s="19" t="s">
        <v>87</v>
      </c>
      <c r="AY537" s="19" t="s">
        <v>406</v>
      </c>
      <c r="BE537" s="212">
        <f>IF(N537="základní",J537,0)</f>
        <v>0</v>
      </c>
      <c r="BF537" s="212">
        <f>IF(N537="snížená",J537,0)</f>
        <v>0</v>
      </c>
      <c r="BG537" s="212">
        <f>IF(N537="zákl. přenesená",J537,0)</f>
        <v>0</v>
      </c>
      <c r="BH537" s="212">
        <f>IF(N537="sníž. přenesená",J537,0)</f>
        <v>0</v>
      </c>
      <c r="BI537" s="212">
        <f>IF(N537="nulová",J537,0)</f>
        <v>0</v>
      </c>
      <c r="BJ537" s="19" t="s">
        <v>23</v>
      </c>
      <c r="BK537" s="212">
        <f>ROUND(I537*H537,2)</f>
        <v>0</v>
      </c>
      <c r="BL537" s="19" t="s">
        <v>415</v>
      </c>
      <c r="BM537" s="19" t="s">
        <v>940</v>
      </c>
    </row>
    <row r="538" spans="2:65" s="12" customFormat="1" x14ac:dyDescent="0.3">
      <c r="B538" s="213"/>
      <c r="C538" s="214"/>
      <c r="D538" s="215" t="s">
        <v>417</v>
      </c>
      <c r="E538" s="216" t="s">
        <v>36</v>
      </c>
      <c r="F538" s="217" t="s">
        <v>7576</v>
      </c>
      <c r="G538" s="214"/>
      <c r="H538" s="218" t="s">
        <v>36</v>
      </c>
      <c r="I538" s="219"/>
      <c r="J538" s="214"/>
      <c r="K538" s="214"/>
      <c r="L538" s="220"/>
      <c r="M538" s="221"/>
      <c r="N538" s="222"/>
      <c r="O538" s="222"/>
      <c r="P538" s="222"/>
      <c r="Q538" s="222"/>
      <c r="R538" s="222"/>
      <c r="S538" s="222"/>
      <c r="T538" s="223"/>
      <c r="AT538" s="224" t="s">
        <v>417</v>
      </c>
      <c r="AU538" s="224" t="s">
        <v>87</v>
      </c>
      <c r="AV538" s="12" t="s">
        <v>23</v>
      </c>
      <c r="AW538" s="12" t="s">
        <v>43</v>
      </c>
      <c r="AX538" s="12" t="s">
        <v>79</v>
      </c>
      <c r="AY538" s="224" t="s">
        <v>406</v>
      </c>
    </row>
    <row r="539" spans="2:65" s="13" customFormat="1" x14ac:dyDescent="0.3">
      <c r="B539" s="225"/>
      <c r="C539" s="226"/>
      <c r="D539" s="215" t="s">
        <v>417</v>
      </c>
      <c r="E539" s="227" t="s">
        <v>36</v>
      </c>
      <c r="F539" s="228" t="s">
        <v>7577</v>
      </c>
      <c r="G539" s="226"/>
      <c r="H539" s="229">
        <v>8666.7970000000005</v>
      </c>
      <c r="I539" s="230"/>
      <c r="J539" s="226"/>
      <c r="K539" s="226"/>
      <c r="L539" s="231"/>
      <c r="M539" s="232"/>
      <c r="N539" s="233"/>
      <c r="O539" s="233"/>
      <c r="P539" s="233"/>
      <c r="Q539" s="233"/>
      <c r="R539" s="233"/>
      <c r="S539" s="233"/>
      <c r="T539" s="234"/>
      <c r="AT539" s="235" t="s">
        <v>417</v>
      </c>
      <c r="AU539" s="235" t="s">
        <v>87</v>
      </c>
      <c r="AV539" s="13" t="s">
        <v>87</v>
      </c>
      <c r="AW539" s="13" t="s">
        <v>43</v>
      </c>
      <c r="AX539" s="13" t="s">
        <v>79</v>
      </c>
      <c r="AY539" s="235" t="s">
        <v>406</v>
      </c>
    </row>
    <row r="540" spans="2:65" s="14" customFormat="1" x14ac:dyDescent="0.3">
      <c r="B540" s="236"/>
      <c r="C540" s="237"/>
      <c r="D540" s="247" t="s">
        <v>417</v>
      </c>
      <c r="E540" s="248" t="s">
        <v>36</v>
      </c>
      <c r="F540" s="249" t="s">
        <v>421</v>
      </c>
      <c r="G540" s="237"/>
      <c r="H540" s="250">
        <v>8666.7970000000005</v>
      </c>
      <c r="I540" s="241"/>
      <c r="J540" s="237"/>
      <c r="K540" s="237"/>
      <c r="L540" s="242"/>
      <c r="M540" s="243"/>
      <c r="N540" s="244"/>
      <c r="O540" s="244"/>
      <c r="P540" s="244"/>
      <c r="Q540" s="244"/>
      <c r="R540" s="244"/>
      <c r="S540" s="244"/>
      <c r="T540" s="245"/>
      <c r="AT540" s="246" t="s">
        <v>417</v>
      </c>
      <c r="AU540" s="246" t="s">
        <v>87</v>
      </c>
      <c r="AV540" s="14" t="s">
        <v>415</v>
      </c>
      <c r="AW540" s="14" t="s">
        <v>43</v>
      </c>
      <c r="AX540" s="14" t="s">
        <v>23</v>
      </c>
      <c r="AY540" s="246" t="s">
        <v>406</v>
      </c>
    </row>
    <row r="541" spans="2:65" s="1" customFormat="1" ht="22.5" customHeight="1" x14ac:dyDescent="0.3">
      <c r="B541" s="37"/>
      <c r="C541" s="201" t="s">
        <v>646</v>
      </c>
      <c r="D541" s="201" t="s">
        <v>410</v>
      </c>
      <c r="E541" s="202" t="s">
        <v>7578</v>
      </c>
      <c r="F541" s="203" t="s">
        <v>7579</v>
      </c>
      <c r="G541" s="204" t="s">
        <v>501</v>
      </c>
      <c r="H541" s="205">
        <v>847.17100000000005</v>
      </c>
      <c r="I541" s="206"/>
      <c r="J541" s="207">
        <f>ROUND(I541*H541,2)</f>
        <v>0</v>
      </c>
      <c r="K541" s="203" t="s">
        <v>7140</v>
      </c>
      <c r="L541" s="57"/>
      <c r="M541" s="208" t="s">
        <v>36</v>
      </c>
      <c r="N541" s="209" t="s">
        <v>50</v>
      </c>
      <c r="O541" s="38"/>
      <c r="P541" s="210">
        <f>O541*H541</f>
        <v>0</v>
      </c>
      <c r="Q541" s="210">
        <v>0</v>
      </c>
      <c r="R541" s="210">
        <f>Q541*H541</f>
        <v>0</v>
      </c>
      <c r="S541" s="210">
        <v>0</v>
      </c>
      <c r="T541" s="211">
        <f>S541*H541</f>
        <v>0</v>
      </c>
      <c r="AR541" s="19" t="s">
        <v>415</v>
      </c>
      <c r="AT541" s="19" t="s">
        <v>410</v>
      </c>
      <c r="AU541" s="19" t="s">
        <v>87</v>
      </c>
      <c r="AY541" s="19" t="s">
        <v>406</v>
      </c>
      <c r="BE541" s="212">
        <f>IF(N541="základní",J541,0)</f>
        <v>0</v>
      </c>
      <c r="BF541" s="212">
        <f>IF(N541="snížená",J541,0)</f>
        <v>0</v>
      </c>
      <c r="BG541" s="212">
        <f>IF(N541="zákl. přenesená",J541,0)</f>
        <v>0</v>
      </c>
      <c r="BH541" s="212">
        <f>IF(N541="sníž. přenesená",J541,0)</f>
        <v>0</v>
      </c>
      <c r="BI541" s="212">
        <f>IF(N541="nulová",J541,0)</f>
        <v>0</v>
      </c>
      <c r="BJ541" s="19" t="s">
        <v>23</v>
      </c>
      <c r="BK541" s="212">
        <f>ROUND(I541*H541,2)</f>
        <v>0</v>
      </c>
      <c r="BL541" s="19" t="s">
        <v>415</v>
      </c>
      <c r="BM541" s="19" t="s">
        <v>952</v>
      </c>
    </row>
    <row r="542" spans="2:65" s="12" customFormat="1" x14ac:dyDescent="0.3">
      <c r="B542" s="213"/>
      <c r="C542" s="214"/>
      <c r="D542" s="215" t="s">
        <v>417</v>
      </c>
      <c r="E542" s="216" t="s">
        <v>36</v>
      </c>
      <c r="F542" s="217" t="s">
        <v>7580</v>
      </c>
      <c r="G542" s="214"/>
      <c r="H542" s="218" t="s">
        <v>36</v>
      </c>
      <c r="I542" s="219"/>
      <c r="J542" s="214"/>
      <c r="K542" s="214"/>
      <c r="L542" s="220"/>
      <c r="M542" s="221"/>
      <c r="N542" s="222"/>
      <c r="O542" s="222"/>
      <c r="P542" s="222"/>
      <c r="Q542" s="222"/>
      <c r="R542" s="222"/>
      <c r="S542" s="222"/>
      <c r="T542" s="223"/>
      <c r="AT542" s="224" t="s">
        <v>417</v>
      </c>
      <c r="AU542" s="224" t="s">
        <v>87</v>
      </c>
      <c r="AV542" s="12" t="s">
        <v>23</v>
      </c>
      <c r="AW542" s="12" t="s">
        <v>43</v>
      </c>
      <c r="AX542" s="12" t="s">
        <v>79</v>
      </c>
      <c r="AY542" s="224" t="s">
        <v>406</v>
      </c>
    </row>
    <row r="543" spans="2:65" s="13" customFormat="1" x14ac:dyDescent="0.3">
      <c r="B543" s="225"/>
      <c r="C543" s="226"/>
      <c r="D543" s="215" t="s">
        <v>417</v>
      </c>
      <c r="E543" s="227" t="s">
        <v>36</v>
      </c>
      <c r="F543" s="228" t="s">
        <v>7581</v>
      </c>
      <c r="G543" s="226"/>
      <c r="H543" s="229">
        <v>753.346</v>
      </c>
      <c r="I543" s="230"/>
      <c r="J543" s="226"/>
      <c r="K543" s="226"/>
      <c r="L543" s="231"/>
      <c r="M543" s="232"/>
      <c r="N543" s="233"/>
      <c r="O543" s="233"/>
      <c r="P543" s="233"/>
      <c r="Q543" s="233"/>
      <c r="R543" s="233"/>
      <c r="S543" s="233"/>
      <c r="T543" s="234"/>
      <c r="AT543" s="235" t="s">
        <v>417</v>
      </c>
      <c r="AU543" s="235" t="s">
        <v>87</v>
      </c>
      <c r="AV543" s="13" t="s">
        <v>87</v>
      </c>
      <c r="AW543" s="13" t="s">
        <v>43</v>
      </c>
      <c r="AX543" s="13" t="s">
        <v>79</v>
      </c>
      <c r="AY543" s="235" t="s">
        <v>406</v>
      </c>
    </row>
    <row r="544" spans="2:65" s="13" customFormat="1" x14ac:dyDescent="0.3">
      <c r="B544" s="225"/>
      <c r="C544" s="226"/>
      <c r="D544" s="215" t="s">
        <v>417</v>
      </c>
      <c r="E544" s="227" t="s">
        <v>36</v>
      </c>
      <c r="F544" s="228" t="s">
        <v>7582</v>
      </c>
      <c r="G544" s="226"/>
      <c r="H544" s="229">
        <v>93.825000000000003</v>
      </c>
      <c r="I544" s="230"/>
      <c r="J544" s="226"/>
      <c r="K544" s="226"/>
      <c r="L544" s="231"/>
      <c r="M544" s="232"/>
      <c r="N544" s="233"/>
      <c r="O544" s="233"/>
      <c r="P544" s="233"/>
      <c r="Q544" s="233"/>
      <c r="R544" s="233"/>
      <c r="S544" s="233"/>
      <c r="T544" s="234"/>
      <c r="AT544" s="235" t="s">
        <v>417</v>
      </c>
      <c r="AU544" s="235" t="s">
        <v>87</v>
      </c>
      <c r="AV544" s="13" t="s">
        <v>87</v>
      </c>
      <c r="AW544" s="13" t="s">
        <v>43</v>
      </c>
      <c r="AX544" s="13" t="s">
        <v>79</v>
      </c>
      <c r="AY544" s="235" t="s">
        <v>406</v>
      </c>
    </row>
    <row r="545" spans="2:65" s="14" customFormat="1" x14ac:dyDescent="0.3">
      <c r="B545" s="236"/>
      <c r="C545" s="237"/>
      <c r="D545" s="247" t="s">
        <v>417</v>
      </c>
      <c r="E545" s="248" t="s">
        <v>36</v>
      </c>
      <c r="F545" s="249" t="s">
        <v>421</v>
      </c>
      <c r="G545" s="237"/>
      <c r="H545" s="250">
        <v>847.17100000000005</v>
      </c>
      <c r="I545" s="241"/>
      <c r="J545" s="237"/>
      <c r="K545" s="237"/>
      <c r="L545" s="242"/>
      <c r="M545" s="243"/>
      <c r="N545" s="244"/>
      <c r="O545" s="244"/>
      <c r="P545" s="244"/>
      <c r="Q545" s="244"/>
      <c r="R545" s="244"/>
      <c r="S545" s="244"/>
      <c r="T545" s="245"/>
      <c r="AT545" s="246" t="s">
        <v>417</v>
      </c>
      <c r="AU545" s="246" t="s">
        <v>87</v>
      </c>
      <c r="AV545" s="14" t="s">
        <v>415</v>
      </c>
      <c r="AW545" s="14" t="s">
        <v>43</v>
      </c>
      <c r="AX545" s="14" t="s">
        <v>23</v>
      </c>
      <c r="AY545" s="246" t="s">
        <v>406</v>
      </c>
    </row>
    <row r="546" spans="2:65" s="1" customFormat="1" ht="22.5" customHeight="1" x14ac:dyDescent="0.3">
      <c r="B546" s="37"/>
      <c r="C546" s="201" t="s">
        <v>652</v>
      </c>
      <c r="D546" s="201" t="s">
        <v>410</v>
      </c>
      <c r="E546" s="202" t="s">
        <v>7583</v>
      </c>
      <c r="F546" s="203" t="s">
        <v>7584</v>
      </c>
      <c r="G546" s="204" t="s">
        <v>501</v>
      </c>
      <c r="H546" s="205">
        <v>1336.05</v>
      </c>
      <c r="I546" s="206"/>
      <c r="J546" s="207">
        <f>ROUND(I546*H546,2)</f>
        <v>0</v>
      </c>
      <c r="K546" s="203" t="s">
        <v>7100</v>
      </c>
      <c r="L546" s="57"/>
      <c r="M546" s="208" t="s">
        <v>36</v>
      </c>
      <c r="N546" s="209" t="s">
        <v>50</v>
      </c>
      <c r="O546" s="38"/>
      <c r="P546" s="210">
        <f>O546*H546</f>
        <v>0</v>
      </c>
      <c r="Q546" s="210">
        <v>0</v>
      </c>
      <c r="R546" s="210">
        <f>Q546*H546</f>
        <v>0</v>
      </c>
      <c r="S546" s="210">
        <v>0</v>
      </c>
      <c r="T546" s="211">
        <f>S546*H546</f>
        <v>0</v>
      </c>
      <c r="AR546" s="19" t="s">
        <v>415</v>
      </c>
      <c r="AT546" s="19" t="s">
        <v>410</v>
      </c>
      <c r="AU546" s="19" t="s">
        <v>87</v>
      </c>
      <c r="AY546" s="19" t="s">
        <v>406</v>
      </c>
      <c r="BE546" s="212">
        <f>IF(N546="základní",J546,0)</f>
        <v>0</v>
      </c>
      <c r="BF546" s="212">
        <f>IF(N546="snížená",J546,0)</f>
        <v>0</v>
      </c>
      <c r="BG546" s="212">
        <f>IF(N546="zákl. přenesená",J546,0)</f>
        <v>0</v>
      </c>
      <c r="BH546" s="212">
        <f>IF(N546="sníž. přenesená",J546,0)</f>
        <v>0</v>
      </c>
      <c r="BI546" s="212">
        <f>IF(N546="nulová",J546,0)</f>
        <v>0</v>
      </c>
      <c r="BJ546" s="19" t="s">
        <v>23</v>
      </c>
      <c r="BK546" s="212">
        <f>ROUND(I546*H546,2)</f>
        <v>0</v>
      </c>
      <c r="BL546" s="19" t="s">
        <v>415</v>
      </c>
      <c r="BM546" s="19" t="s">
        <v>969</v>
      </c>
    </row>
    <row r="547" spans="2:65" s="11" customFormat="1" ht="29.85" customHeight="1" x14ac:dyDescent="0.3">
      <c r="B547" s="182"/>
      <c r="C547" s="183"/>
      <c r="D547" s="198" t="s">
        <v>78</v>
      </c>
      <c r="E547" s="199" t="s">
        <v>87</v>
      </c>
      <c r="F547" s="199" t="s">
        <v>7585</v>
      </c>
      <c r="G547" s="183"/>
      <c r="H547" s="183"/>
      <c r="I547" s="186"/>
      <c r="J547" s="200">
        <f>BK547</f>
        <v>0</v>
      </c>
      <c r="K547" s="183"/>
      <c r="L547" s="188"/>
      <c r="M547" s="189"/>
      <c r="N547" s="190"/>
      <c r="O547" s="190"/>
      <c r="P547" s="191">
        <f>SUM(P548:P551)</f>
        <v>0</v>
      </c>
      <c r="Q547" s="190"/>
      <c r="R547" s="191">
        <f>SUM(R548:R551)</f>
        <v>0</v>
      </c>
      <c r="S547" s="190"/>
      <c r="T547" s="192">
        <f>SUM(T548:T551)</f>
        <v>0</v>
      </c>
      <c r="AR547" s="193" t="s">
        <v>23</v>
      </c>
      <c r="AT547" s="194" t="s">
        <v>78</v>
      </c>
      <c r="AU547" s="194" t="s">
        <v>23</v>
      </c>
      <c r="AY547" s="193" t="s">
        <v>406</v>
      </c>
      <c r="BK547" s="195">
        <f>SUM(BK548:BK551)</f>
        <v>0</v>
      </c>
    </row>
    <row r="548" spans="2:65" s="1" customFormat="1" ht="22.5" customHeight="1" x14ac:dyDescent="0.3">
      <c r="B548" s="37"/>
      <c r="C548" s="201" t="s">
        <v>657</v>
      </c>
      <c r="D548" s="201" t="s">
        <v>410</v>
      </c>
      <c r="E548" s="202" t="s">
        <v>7586</v>
      </c>
      <c r="F548" s="203" t="s">
        <v>7587</v>
      </c>
      <c r="G548" s="204" t="s">
        <v>596</v>
      </c>
      <c r="H548" s="205">
        <v>304</v>
      </c>
      <c r="I548" s="206"/>
      <c r="J548" s="207">
        <f>ROUND(I548*H548,2)</f>
        <v>0</v>
      </c>
      <c r="K548" s="203" t="s">
        <v>7100</v>
      </c>
      <c r="L548" s="57"/>
      <c r="M548" s="208" t="s">
        <v>36</v>
      </c>
      <c r="N548" s="209" t="s">
        <v>50</v>
      </c>
      <c r="O548" s="38"/>
      <c r="P548" s="210">
        <f>O548*H548</f>
        <v>0</v>
      </c>
      <c r="Q548" s="210">
        <v>0</v>
      </c>
      <c r="R548" s="210">
        <f>Q548*H548</f>
        <v>0</v>
      </c>
      <c r="S548" s="210">
        <v>0</v>
      </c>
      <c r="T548" s="211">
        <f>S548*H548</f>
        <v>0</v>
      </c>
      <c r="AR548" s="19" t="s">
        <v>415</v>
      </c>
      <c r="AT548" s="19" t="s">
        <v>410</v>
      </c>
      <c r="AU548" s="19" t="s">
        <v>87</v>
      </c>
      <c r="AY548" s="19" t="s">
        <v>406</v>
      </c>
      <c r="BE548" s="212">
        <f>IF(N548="základní",J548,0)</f>
        <v>0</v>
      </c>
      <c r="BF548" s="212">
        <f>IF(N548="snížená",J548,0)</f>
        <v>0</v>
      </c>
      <c r="BG548" s="212">
        <f>IF(N548="zákl. přenesená",J548,0)</f>
        <v>0</v>
      </c>
      <c r="BH548" s="212">
        <f>IF(N548="sníž. přenesená",J548,0)</f>
        <v>0</v>
      </c>
      <c r="BI548" s="212">
        <f>IF(N548="nulová",J548,0)</f>
        <v>0</v>
      </c>
      <c r="BJ548" s="19" t="s">
        <v>23</v>
      </c>
      <c r="BK548" s="212">
        <f>ROUND(I548*H548,2)</f>
        <v>0</v>
      </c>
      <c r="BL548" s="19" t="s">
        <v>415</v>
      </c>
      <c r="BM548" s="19" t="s">
        <v>33</v>
      </c>
    </row>
    <row r="549" spans="2:65" s="1" customFormat="1" ht="22.5" customHeight="1" x14ac:dyDescent="0.3">
      <c r="B549" s="37"/>
      <c r="C549" s="268" t="s">
        <v>659</v>
      </c>
      <c r="D549" s="268" t="s">
        <v>533</v>
      </c>
      <c r="E549" s="269" t="s">
        <v>7588</v>
      </c>
      <c r="F549" s="270" t="s">
        <v>7589</v>
      </c>
      <c r="G549" s="271" t="s">
        <v>413</v>
      </c>
      <c r="H549" s="272">
        <v>4.84</v>
      </c>
      <c r="I549" s="273"/>
      <c r="J549" s="274">
        <f>ROUND(I549*H549,2)</f>
        <v>0</v>
      </c>
      <c r="K549" s="270" t="s">
        <v>7140</v>
      </c>
      <c r="L549" s="275"/>
      <c r="M549" s="276" t="s">
        <v>36</v>
      </c>
      <c r="N549" s="277" t="s">
        <v>50</v>
      </c>
      <c r="O549" s="38"/>
      <c r="P549" s="210">
        <f>O549*H549</f>
        <v>0</v>
      </c>
      <c r="Q549" s="210">
        <v>0</v>
      </c>
      <c r="R549" s="210">
        <f>Q549*H549</f>
        <v>0</v>
      </c>
      <c r="S549" s="210">
        <v>0</v>
      </c>
      <c r="T549" s="211">
        <f>S549*H549</f>
        <v>0</v>
      </c>
      <c r="AR549" s="19" t="s">
        <v>457</v>
      </c>
      <c r="AT549" s="19" t="s">
        <v>533</v>
      </c>
      <c r="AU549" s="19" t="s">
        <v>87</v>
      </c>
      <c r="AY549" s="19" t="s">
        <v>406</v>
      </c>
      <c r="BE549" s="212">
        <f>IF(N549="základní",J549,0)</f>
        <v>0</v>
      </c>
      <c r="BF549" s="212">
        <f>IF(N549="snížená",J549,0)</f>
        <v>0</v>
      </c>
      <c r="BG549" s="212">
        <f>IF(N549="zákl. přenesená",J549,0)</f>
        <v>0</v>
      </c>
      <c r="BH549" s="212">
        <f>IF(N549="sníž. přenesená",J549,0)</f>
        <v>0</v>
      </c>
      <c r="BI549" s="212">
        <f>IF(N549="nulová",J549,0)</f>
        <v>0</v>
      </c>
      <c r="BJ549" s="19" t="s">
        <v>23</v>
      </c>
      <c r="BK549" s="212">
        <f>ROUND(I549*H549,2)</f>
        <v>0</v>
      </c>
      <c r="BL549" s="19" t="s">
        <v>415</v>
      </c>
      <c r="BM549" s="19" t="s">
        <v>998</v>
      </c>
    </row>
    <row r="550" spans="2:65" s="13" customFormat="1" x14ac:dyDescent="0.3">
      <c r="B550" s="225"/>
      <c r="C550" s="226"/>
      <c r="D550" s="215" t="s">
        <v>417</v>
      </c>
      <c r="E550" s="227" t="s">
        <v>36</v>
      </c>
      <c r="F550" s="228" t="s">
        <v>7590</v>
      </c>
      <c r="G550" s="226"/>
      <c r="H550" s="229">
        <v>4.84</v>
      </c>
      <c r="I550" s="230"/>
      <c r="J550" s="226"/>
      <c r="K550" s="226"/>
      <c r="L550" s="231"/>
      <c r="M550" s="232"/>
      <c r="N550" s="233"/>
      <c r="O550" s="233"/>
      <c r="P550" s="233"/>
      <c r="Q550" s="233"/>
      <c r="R550" s="233"/>
      <c r="S550" s="233"/>
      <c r="T550" s="234"/>
      <c r="AT550" s="235" t="s">
        <v>417</v>
      </c>
      <c r="AU550" s="235" t="s">
        <v>87</v>
      </c>
      <c r="AV550" s="13" t="s">
        <v>87</v>
      </c>
      <c r="AW550" s="13" t="s">
        <v>43</v>
      </c>
      <c r="AX550" s="13" t="s">
        <v>79</v>
      </c>
      <c r="AY550" s="235" t="s">
        <v>406</v>
      </c>
    </row>
    <row r="551" spans="2:65" s="14" customFormat="1" x14ac:dyDescent="0.3">
      <c r="B551" s="236"/>
      <c r="C551" s="237"/>
      <c r="D551" s="215" t="s">
        <v>417</v>
      </c>
      <c r="E551" s="238" t="s">
        <v>36</v>
      </c>
      <c r="F551" s="239" t="s">
        <v>421</v>
      </c>
      <c r="G551" s="237"/>
      <c r="H551" s="240">
        <v>4.84</v>
      </c>
      <c r="I551" s="241"/>
      <c r="J551" s="237"/>
      <c r="K551" s="237"/>
      <c r="L551" s="242"/>
      <c r="M551" s="243"/>
      <c r="N551" s="244"/>
      <c r="O551" s="244"/>
      <c r="P551" s="244"/>
      <c r="Q551" s="244"/>
      <c r="R551" s="244"/>
      <c r="S551" s="244"/>
      <c r="T551" s="245"/>
      <c r="AT551" s="246" t="s">
        <v>417</v>
      </c>
      <c r="AU551" s="246" t="s">
        <v>87</v>
      </c>
      <c r="AV551" s="14" t="s">
        <v>415</v>
      </c>
      <c r="AW551" s="14" t="s">
        <v>43</v>
      </c>
      <c r="AX551" s="14" t="s">
        <v>23</v>
      </c>
      <c r="AY551" s="246" t="s">
        <v>406</v>
      </c>
    </row>
    <row r="552" spans="2:65" s="11" customFormat="1" ht="29.85" customHeight="1" x14ac:dyDescent="0.3">
      <c r="B552" s="182"/>
      <c r="C552" s="183"/>
      <c r="D552" s="198" t="s">
        <v>78</v>
      </c>
      <c r="E552" s="199" t="s">
        <v>415</v>
      </c>
      <c r="F552" s="199" t="s">
        <v>1900</v>
      </c>
      <c r="G552" s="183"/>
      <c r="H552" s="183"/>
      <c r="I552" s="186"/>
      <c r="J552" s="200">
        <f>BK552</f>
        <v>0</v>
      </c>
      <c r="K552" s="183"/>
      <c r="L552" s="188"/>
      <c r="M552" s="189"/>
      <c r="N552" s="190"/>
      <c r="O552" s="190"/>
      <c r="P552" s="191">
        <f>SUM(P553:P558)</f>
        <v>0</v>
      </c>
      <c r="Q552" s="190"/>
      <c r="R552" s="191">
        <f>SUM(R553:R558)</f>
        <v>0</v>
      </c>
      <c r="S552" s="190"/>
      <c r="T552" s="192">
        <f>SUM(T553:T558)</f>
        <v>0</v>
      </c>
      <c r="AR552" s="193" t="s">
        <v>23</v>
      </c>
      <c r="AT552" s="194" t="s">
        <v>78</v>
      </c>
      <c r="AU552" s="194" t="s">
        <v>23</v>
      </c>
      <c r="AY552" s="193" t="s">
        <v>406</v>
      </c>
      <c r="BK552" s="195">
        <f>SUM(BK553:BK558)</f>
        <v>0</v>
      </c>
    </row>
    <row r="553" spans="2:65" s="1" customFormat="1" ht="22.5" customHeight="1" x14ac:dyDescent="0.3">
      <c r="B553" s="37"/>
      <c r="C553" s="201" t="s">
        <v>662</v>
      </c>
      <c r="D553" s="201" t="s">
        <v>410</v>
      </c>
      <c r="E553" s="202" t="s">
        <v>7591</v>
      </c>
      <c r="F553" s="203" t="s">
        <v>7592</v>
      </c>
      <c r="G553" s="204" t="s">
        <v>413</v>
      </c>
      <c r="H553" s="205">
        <v>378.37799999999999</v>
      </c>
      <c r="I553" s="206"/>
      <c r="J553" s="207">
        <f>ROUND(I553*H553,2)</f>
        <v>0</v>
      </c>
      <c r="K553" s="203" t="s">
        <v>7100</v>
      </c>
      <c r="L553" s="57"/>
      <c r="M553" s="208" t="s">
        <v>36</v>
      </c>
      <c r="N553" s="209" t="s">
        <v>50</v>
      </c>
      <c r="O553" s="38"/>
      <c r="P553" s="210">
        <f>O553*H553</f>
        <v>0</v>
      </c>
      <c r="Q553" s="210">
        <v>0</v>
      </c>
      <c r="R553" s="210">
        <f>Q553*H553</f>
        <v>0</v>
      </c>
      <c r="S553" s="210">
        <v>0</v>
      </c>
      <c r="T553" s="211">
        <f>S553*H553</f>
        <v>0</v>
      </c>
      <c r="AR553" s="19" t="s">
        <v>415</v>
      </c>
      <c r="AT553" s="19" t="s">
        <v>410</v>
      </c>
      <c r="AU553" s="19" t="s">
        <v>87</v>
      </c>
      <c r="AY553" s="19" t="s">
        <v>406</v>
      </c>
      <c r="BE553" s="212">
        <f>IF(N553="základní",J553,0)</f>
        <v>0</v>
      </c>
      <c r="BF553" s="212">
        <f>IF(N553="snížená",J553,0)</f>
        <v>0</v>
      </c>
      <c r="BG553" s="212">
        <f>IF(N553="zákl. přenesená",J553,0)</f>
        <v>0</v>
      </c>
      <c r="BH553" s="212">
        <f>IF(N553="sníž. přenesená",J553,0)</f>
        <v>0</v>
      </c>
      <c r="BI553" s="212">
        <f>IF(N553="nulová",J553,0)</f>
        <v>0</v>
      </c>
      <c r="BJ553" s="19" t="s">
        <v>23</v>
      </c>
      <c r="BK553" s="212">
        <f>ROUND(I553*H553,2)</f>
        <v>0</v>
      </c>
      <c r="BL553" s="19" t="s">
        <v>415</v>
      </c>
      <c r="BM553" s="19" t="s">
        <v>1015</v>
      </c>
    </row>
    <row r="554" spans="2:65" s="1" customFormat="1" ht="22.5" customHeight="1" x14ac:dyDescent="0.3">
      <c r="B554" s="37"/>
      <c r="C554" s="201" t="s">
        <v>664</v>
      </c>
      <c r="D554" s="201" t="s">
        <v>410</v>
      </c>
      <c r="E554" s="202" t="s">
        <v>7593</v>
      </c>
      <c r="F554" s="203" t="s">
        <v>7594</v>
      </c>
      <c r="G554" s="204" t="s">
        <v>413</v>
      </c>
      <c r="H554" s="205">
        <v>18.603999999999999</v>
      </c>
      <c r="I554" s="206"/>
      <c r="J554" s="207">
        <f>ROUND(I554*H554,2)</f>
        <v>0</v>
      </c>
      <c r="K554" s="203" t="s">
        <v>7100</v>
      </c>
      <c r="L554" s="57"/>
      <c r="M554" s="208" t="s">
        <v>36</v>
      </c>
      <c r="N554" s="209" t="s">
        <v>50</v>
      </c>
      <c r="O554" s="38"/>
      <c r="P554" s="210">
        <f>O554*H554</f>
        <v>0</v>
      </c>
      <c r="Q554" s="210">
        <v>0</v>
      </c>
      <c r="R554" s="210">
        <f>Q554*H554</f>
        <v>0</v>
      </c>
      <c r="S554" s="210">
        <v>0</v>
      </c>
      <c r="T554" s="211">
        <f>S554*H554</f>
        <v>0</v>
      </c>
      <c r="AR554" s="19" t="s">
        <v>415</v>
      </c>
      <c r="AT554" s="19" t="s">
        <v>410</v>
      </c>
      <c r="AU554" s="19" t="s">
        <v>87</v>
      </c>
      <c r="AY554" s="19" t="s">
        <v>406</v>
      </c>
      <c r="BE554" s="212">
        <f>IF(N554="základní",J554,0)</f>
        <v>0</v>
      </c>
      <c r="BF554" s="212">
        <f>IF(N554="snížená",J554,0)</f>
        <v>0</v>
      </c>
      <c r="BG554" s="212">
        <f>IF(N554="zákl. přenesená",J554,0)</f>
        <v>0</v>
      </c>
      <c r="BH554" s="212">
        <f>IF(N554="sníž. přenesená",J554,0)</f>
        <v>0</v>
      </c>
      <c r="BI554" s="212">
        <f>IF(N554="nulová",J554,0)</f>
        <v>0</v>
      </c>
      <c r="BJ554" s="19" t="s">
        <v>23</v>
      </c>
      <c r="BK554" s="212">
        <f>ROUND(I554*H554,2)</f>
        <v>0</v>
      </c>
      <c r="BL554" s="19" t="s">
        <v>415</v>
      </c>
      <c r="BM554" s="19" t="s">
        <v>1022</v>
      </c>
    </row>
    <row r="555" spans="2:65" s="1" customFormat="1" ht="22.5" customHeight="1" x14ac:dyDescent="0.3">
      <c r="B555" s="37"/>
      <c r="C555" s="201" t="s">
        <v>252</v>
      </c>
      <c r="D555" s="201" t="s">
        <v>410</v>
      </c>
      <c r="E555" s="202" t="s">
        <v>7595</v>
      </c>
      <c r="F555" s="203" t="s">
        <v>7596</v>
      </c>
      <c r="G555" s="204" t="s">
        <v>466</v>
      </c>
      <c r="H555" s="205">
        <v>61.52</v>
      </c>
      <c r="I555" s="206"/>
      <c r="J555" s="207">
        <f>ROUND(I555*H555,2)</f>
        <v>0</v>
      </c>
      <c r="K555" s="203" t="s">
        <v>7100</v>
      </c>
      <c r="L555" s="57"/>
      <c r="M555" s="208" t="s">
        <v>36</v>
      </c>
      <c r="N555" s="209" t="s">
        <v>50</v>
      </c>
      <c r="O555" s="38"/>
      <c r="P555" s="210">
        <f>O555*H555</f>
        <v>0</v>
      </c>
      <c r="Q555" s="210">
        <v>0</v>
      </c>
      <c r="R555" s="210">
        <f>Q555*H555</f>
        <v>0</v>
      </c>
      <c r="S555" s="210">
        <v>0</v>
      </c>
      <c r="T555" s="211">
        <f>S555*H555</f>
        <v>0</v>
      </c>
      <c r="AR555" s="19" t="s">
        <v>415</v>
      </c>
      <c r="AT555" s="19" t="s">
        <v>410</v>
      </c>
      <c r="AU555" s="19" t="s">
        <v>87</v>
      </c>
      <c r="AY555" s="19" t="s">
        <v>406</v>
      </c>
      <c r="BE555" s="212">
        <f>IF(N555="základní",J555,0)</f>
        <v>0</v>
      </c>
      <c r="BF555" s="212">
        <f>IF(N555="snížená",J555,0)</f>
        <v>0</v>
      </c>
      <c r="BG555" s="212">
        <f>IF(N555="zákl. přenesená",J555,0)</f>
        <v>0</v>
      </c>
      <c r="BH555" s="212">
        <f>IF(N555="sníž. přenesená",J555,0)</f>
        <v>0</v>
      </c>
      <c r="BI555" s="212">
        <f>IF(N555="nulová",J555,0)</f>
        <v>0</v>
      </c>
      <c r="BJ555" s="19" t="s">
        <v>23</v>
      </c>
      <c r="BK555" s="212">
        <f>ROUND(I555*H555,2)</f>
        <v>0</v>
      </c>
      <c r="BL555" s="19" t="s">
        <v>415</v>
      </c>
      <c r="BM555" s="19" t="s">
        <v>1029</v>
      </c>
    </row>
    <row r="556" spans="2:65" s="13" customFormat="1" x14ac:dyDescent="0.3">
      <c r="B556" s="225"/>
      <c r="C556" s="226"/>
      <c r="D556" s="215" t="s">
        <v>417</v>
      </c>
      <c r="E556" s="227" t="s">
        <v>36</v>
      </c>
      <c r="F556" s="228" t="s">
        <v>7597</v>
      </c>
      <c r="G556" s="226"/>
      <c r="H556" s="229">
        <v>42</v>
      </c>
      <c r="I556" s="230"/>
      <c r="J556" s="226"/>
      <c r="K556" s="226"/>
      <c r="L556" s="231"/>
      <c r="M556" s="232"/>
      <c r="N556" s="233"/>
      <c r="O556" s="233"/>
      <c r="P556" s="233"/>
      <c r="Q556" s="233"/>
      <c r="R556" s="233"/>
      <c r="S556" s="233"/>
      <c r="T556" s="234"/>
      <c r="AT556" s="235" t="s">
        <v>417</v>
      </c>
      <c r="AU556" s="235" t="s">
        <v>87</v>
      </c>
      <c r="AV556" s="13" t="s">
        <v>87</v>
      </c>
      <c r="AW556" s="13" t="s">
        <v>43</v>
      </c>
      <c r="AX556" s="13" t="s">
        <v>79</v>
      </c>
      <c r="AY556" s="235" t="s">
        <v>406</v>
      </c>
    </row>
    <row r="557" spans="2:65" s="13" customFormat="1" x14ac:dyDescent="0.3">
      <c r="B557" s="225"/>
      <c r="C557" s="226"/>
      <c r="D557" s="215" t="s">
        <v>417</v>
      </c>
      <c r="E557" s="227" t="s">
        <v>36</v>
      </c>
      <c r="F557" s="228" t="s">
        <v>7598</v>
      </c>
      <c r="G557" s="226"/>
      <c r="H557" s="229">
        <v>19.52</v>
      </c>
      <c r="I557" s="230"/>
      <c r="J557" s="226"/>
      <c r="K557" s="226"/>
      <c r="L557" s="231"/>
      <c r="M557" s="232"/>
      <c r="N557" s="233"/>
      <c r="O557" s="233"/>
      <c r="P557" s="233"/>
      <c r="Q557" s="233"/>
      <c r="R557" s="233"/>
      <c r="S557" s="233"/>
      <c r="T557" s="234"/>
      <c r="AT557" s="235" t="s">
        <v>417</v>
      </c>
      <c r="AU557" s="235" t="s">
        <v>87</v>
      </c>
      <c r="AV557" s="13" t="s">
        <v>87</v>
      </c>
      <c r="AW557" s="13" t="s">
        <v>43</v>
      </c>
      <c r="AX557" s="13" t="s">
        <v>79</v>
      </c>
      <c r="AY557" s="235" t="s">
        <v>406</v>
      </c>
    </row>
    <row r="558" spans="2:65" s="14" customFormat="1" x14ac:dyDescent="0.3">
      <c r="B558" s="236"/>
      <c r="C558" s="237"/>
      <c r="D558" s="215" t="s">
        <v>417</v>
      </c>
      <c r="E558" s="238" t="s">
        <v>36</v>
      </c>
      <c r="F558" s="239" t="s">
        <v>421</v>
      </c>
      <c r="G558" s="237"/>
      <c r="H558" s="240">
        <v>61.52</v>
      </c>
      <c r="I558" s="241"/>
      <c r="J558" s="237"/>
      <c r="K558" s="237"/>
      <c r="L558" s="242"/>
      <c r="M558" s="243"/>
      <c r="N558" s="244"/>
      <c r="O558" s="244"/>
      <c r="P558" s="244"/>
      <c r="Q558" s="244"/>
      <c r="R558" s="244"/>
      <c r="S558" s="244"/>
      <c r="T558" s="245"/>
      <c r="AT558" s="246" t="s">
        <v>417</v>
      </c>
      <c r="AU558" s="246" t="s">
        <v>87</v>
      </c>
      <c r="AV558" s="14" t="s">
        <v>415</v>
      </c>
      <c r="AW558" s="14" t="s">
        <v>43</v>
      </c>
      <c r="AX558" s="14" t="s">
        <v>23</v>
      </c>
      <c r="AY558" s="246" t="s">
        <v>406</v>
      </c>
    </row>
    <row r="559" spans="2:65" s="11" customFormat="1" ht="29.85" customHeight="1" x14ac:dyDescent="0.3">
      <c r="B559" s="182"/>
      <c r="C559" s="183"/>
      <c r="D559" s="198" t="s">
        <v>78</v>
      </c>
      <c r="E559" s="199" t="s">
        <v>440</v>
      </c>
      <c r="F559" s="199" t="s">
        <v>2132</v>
      </c>
      <c r="G559" s="183"/>
      <c r="H559" s="183"/>
      <c r="I559" s="186"/>
      <c r="J559" s="200">
        <f>BK559</f>
        <v>0</v>
      </c>
      <c r="K559" s="183"/>
      <c r="L559" s="188"/>
      <c r="M559" s="189"/>
      <c r="N559" s="190"/>
      <c r="O559" s="190"/>
      <c r="P559" s="191">
        <f>SUM(P560:P656)</f>
        <v>0</v>
      </c>
      <c r="Q559" s="190"/>
      <c r="R559" s="191">
        <f>SUM(R560:R656)</f>
        <v>0</v>
      </c>
      <c r="S559" s="190"/>
      <c r="T559" s="192">
        <f>SUM(T560:T656)</f>
        <v>0</v>
      </c>
      <c r="AR559" s="193" t="s">
        <v>23</v>
      </c>
      <c r="AT559" s="194" t="s">
        <v>78</v>
      </c>
      <c r="AU559" s="194" t="s">
        <v>23</v>
      </c>
      <c r="AY559" s="193" t="s">
        <v>406</v>
      </c>
      <c r="BK559" s="195">
        <f>SUM(BK560:BK656)</f>
        <v>0</v>
      </c>
    </row>
    <row r="560" spans="2:65" s="1" customFormat="1" ht="22.5" customHeight="1" x14ac:dyDescent="0.3">
      <c r="B560" s="37"/>
      <c r="C560" s="201" t="s">
        <v>683</v>
      </c>
      <c r="D560" s="201" t="s">
        <v>410</v>
      </c>
      <c r="E560" s="202" t="s">
        <v>7599</v>
      </c>
      <c r="F560" s="203" t="s">
        <v>7600</v>
      </c>
      <c r="G560" s="204" t="s">
        <v>466</v>
      </c>
      <c r="H560" s="205">
        <v>268.48</v>
      </c>
      <c r="I560" s="206"/>
      <c r="J560" s="207">
        <f>ROUND(I560*H560,2)</f>
        <v>0</v>
      </c>
      <c r="K560" s="203" t="s">
        <v>7100</v>
      </c>
      <c r="L560" s="57"/>
      <c r="M560" s="208" t="s">
        <v>36</v>
      </c>
      <c r="N560" s="209" t="s">
        <v>50</v>
      </c>
      <c r="O560" s="38"/>
      <c r="P560" s="210">
        <f>O560*H560</f>
        <v>0</v>
      </c>
      <c r="Q560" s="210">
        <v>0</v>
      </c>
      <c r="R560" s="210">
        <f>Q560*H560</f>
        <v>0</v>
      </c>
      <c r="S560" s="210">
        <v>0</v>
      </c>
      <c r="T560" s="211">
        <f>S560*H560</f>
        <v>0</v>
      </c>
      <c r="AR560" s="19" t="s">
        <v>415</v>
      </c>
      <c r="AT560" s="19" t="s">
        <v>410</v>
      </c>
      <c r="AU560" s="19" t="s">
        <v>87</v>
      </c>
      <c r="AY560" s="19" t="s">
        <v>406</v>
      </c>
      <c r="BE560" s="212">
        <f>IF(N560="základní",J560,0)</f>
        <v>0</v>
      </c>
      <c r="BF560" s="212">
        <f>IF(N560="snížená",J560,0)</f>
        <v>0</v>
      </c>
      <c r="BG560" s="212">
        <f>IF(N560="zákl. přenesená",J560,0)</f>
        <v>0</v>
      </c>
      <c r="BH560" s="212">
        <f>IF(N560="sníž. přenesená",J560,0)</f>
        <v>0</v>
      </c>
      <c r="BI560" s="212">
        <f>IF(N560="nulová",J560,0)</f>
        <v>0</v>
      </c>
      <c r="BJ560" s="19" t="s">
        <v>23</v>
      </c>
      <c r="BK560" s="212">
        <f>ROUND(I560*H560,2)</f>
        <v>0</v>
      </c>
      <c r="BL560" s="19" t="s">
        <v>415</v>
      </c>
      <c r="BM560" s="19" t="s">
        <v>1042</v>
      </c>
    </row>
    <row r="561" spans="2:65" s="12" customFormat="1" x14ac:dyDescent="0.3">
      <c r="B561" s="213"/>
      <c r="C561" s="214"/>
      <c r="D561" s="215" t="s">
        <v>417</v>
      </c>
      <c r="E561" s="216" t="s">
        <v>36</v>
      </c>
      <c r="F561" s="217" t="s">
        <v>7601</v>
      </c>
      <c r="G561" s="214"/>
      <c r="H561" s="218" t="s">
        <v>36</v>
      </c>
      <c r="I561" s="219"/>
      <c r="J561" s="214"/>
      <c r="K561" s="214"/>
      <c r="L561" s="220"/>
      <c r="M561" s="221"/>
      <c r="N561" s="222"/>
      <c r="O561" s="222"/>
      <c r="P561" s="222"/>
      <c r="Q561" s="222"/>
      <c r="R561" s="222"/>
      <c r="S561" s="222"/>
      <c r="T561" s="223"/>
      <c r="AT561" s="224" t="s">
        <v>417</v>
      </c>
      <c r="AU561" s="224" t="s">
        <v>87</v>
      </c>
      <c r="AV561" s="12" t="s">
        <v>23</v>
      </c>
      <c r="AW561" s="12" t="s">
        <v>43</v>
      </c>
      <c r="AX561" s="12" t="s">
        <v>79</v>
      </c>
      <c r="AY561" s="224" t="s">
        <v>406</v>
      </c>
    </row>
    <row r="562" spans="2:65" s="12" customFormat="1" x14ac:dyDescent="0.3">
      <c r="B562" s="213"/>
      <c r="C562" s="214"/>
      <c r="D562" s="215" t="s">
        <v>417</v>
      </c>
      <c r="E562" s="216" t="s">
        <v>36</v>
      </c>
      <c r="F562" s="217" t="s">
        <v>7457</v>
      </c>
      <c r="G562" s="214"/>
      <c r="H562" s="218" t="s">
        <v>36</v>
      </c>
      <c r="I562" s="219"/>
      <c r="J562" s="214"/>
      <c r="K562" s="214"/>
      <c r="L562" s="220"/>
      <c r="M562" s="221"/>
      <c r="N562" s="222"/>
      <c r="O562" s="222"/>
      <c r="P562" s="222"/>
      <c r="Q562" s="222"/>
      <c r="R562" s="222"/>
      <c r="S562" s="222"/>
      <c r="T562" s="223"/>
      <c r="AT562" s="224" t="s">
        <v>417</v>
      </c>
      <c r="AU562" s="224" t="s">
        <v>87</v>
      </c>
      <c r="AV562" s="12" t="s">
        <v>23</v>
      </c>
      <c r="AW562" s="12" t="s">
        <v>43</v>
      </c>
      <c r="AX562" s="12" t="s">
        <v>79</v>
      </c>
      <c r="AY562" s="224" t="s">
        <v>406</v>
      </c>
    </row>
    <row r="563" spans="2:65" s="12" customFormat="1" x14ac:dyDescent="0.3">
      <c r="B563" s="213"/>
      <c r="C563" s="214"/>
      <c r="D563" s="215" t="s">
        <v>417</v>
      </c>
      <c r="E563" s="216" t="s">
        <v>36</v>
      </c>
      <c r="F563" s="217" t="s">
        <v>7602</v>
      </c>
      <c r="G563" s="214"/>
      <c r="H563" s="218" t="s">
        <v>36</v>
      </c>
      <c r="I563" s="219"/>
      <c r="J563" s="214"/>
      <c r="K563" s="214"/>
      <c r="L563" s="220"/>
      <c r="M563" s="221"/>
      <c r="N563" s="222"/>
      <c r="O563" s="222"/>
      <c r="P563" s="222"/>
      <c r="Q563" s="222"/>
      <c r="R563" s="222"/>
      <c r="S563" s="222"/>
      <c r="T563" s="223"/>
      <c r="AT563" s="224" t="s">
        <v>417</v>
      </c>
      <c r="AU563" s="224" t="s">
        <v>87</v>
      </c>
      <c r="AV563" s="12" t="s">
        <v>23</v>
      </c>
      <c r="AW563" s="12" t="s">
        <v>43</v>
      </c>
      <c r="AX563" s="12" t="s">
        <v>79</v>
      </c>
      <c r="AY563" s="224" t="s">
        <v>406</v>
      </c>
    </row>
    <row r="564" spans="2:65" s="12" customFormat="1" x14ac:dyDescent="0.3">
      <c r="B564" s="213"/>
      <c r="C564" s="214"/>
      <c r="D564" s="215" t="s">
        <v>417</v>
      </c>
      <c r="E564" s="216" t="s">
        <v>36</v>
      </c>
      <c r="F564" s="217" t="s">
        <v>7455</v>
      </c>
      <c r="G564" s="214"/>
      <c r="H564" s="218" t="s">
        <v>36</v>
      </c>
      <c r="I564" s="219"/>
      <c r="J564" s="214"/>
      <c r="K564" s="214"/>
      <c r="L564" s="220"/>
      <c r="M564" s="221"/>
      <c r="N564" s="222"/>
      <c r="O564" s="222"/>
      <c r="P564" s="222"/>
      <c r="Q564" s="222"/>
      <c r="R564" s="222"/>
      <c r="S564" s="222"/>
      <c r="T564" s="223"/>
      <c r="AT564" s="224" t="s">
        <v>417</v>
      </c>
      <c r="AU564" s="224" t="s">
        <v>87</v>
      </c>
      <c r="AV564" s="12" t="s">
        <v>23</v>
      </c>
      <c r="AW564" s="12" t="s">
        <v>43</v>
      </c>
      <c r="AX564" s="12" t="s">
        <v>79</v>
      </c>
      <c r="AY564" s="224" t="s">
        <v>406</v>
      </c>
    </row>
    <row r="565" spans="2:65" s="12" customFormat="1" x14ac:dyDescent="0.3">
      <c r="B565" s="213"/>
      <c r="C565" s="214"/>
      <c r="D565" s="215" t="s">
        <v>417</v>
      </c>
      <c r="E565" s="216" t="s">
        <v>36</v>
      </c>
      <c r="F565" s="217" t="s">
        <v>7603</v>
      </c>
      <c r="G565" s="214"/>
      <c r="H565" s="218" t="s">
        <v>36</v>
      </c>
      <c r="I565" s="219"/>
      <c r="J565" s="214"/>
      <c r="K565" s="214"/>
      <c r="L565" s="220"/>
      <c r="M565" s="221"/>
      <c r="N565" s="222"/>
      <c r="O565" s="222"/>
      <c r="P565" s="222"/>
      <c r="Q565" s="222"/>
      <c r="R565" s="222"/>
      <c r="S565" s="222"/>
      <c r="T565" s="223"/>
      <c r="AT565" s="224" t="s">
        <v>417</v>
      </c>
      <c r="AU565" s="224" t="s">
        <v>87</v>
      </c>
      <c r="AV565" s="12" t="s">
        <v>23</v>
      </c>
      <c r="AW565" s="12" t="s">
        <v>43</v>
      </c>
      <c r="AX565" s="12" t="s">
        <v>79</v>
      </c>
      <c r="AY565" s="224" t="s">
        <v>406</v>
      </c>
    </row>
    <row r="566" spans="2:65" s="13" customFormat="1" x14ac:dyDescent="0.3">
      <c r="B566" s="225"/>
      <c r="C566" s="226"/>
      <c r="D566" s="215" t="s">
        <v>417</v>
      </c>
      <c r="E566" s="227" t="s">
        <v>36</v>
      </c>
      <c r="F566" s="228" t="s">
        <v>7604</v>
      </c>
      <c r="G566" s="226"/>
      <c r="H566" s="229">
        <v>268.48</v>
      </c>
      <c r="I566" s="230"/>
      <c r="J566" s="226"/>
      <c r="K566" s="226"/>
      <c r="L566" s="231"/>
      <c r="M566" s="232"/>
      <c r="N566" s="233"/>
      <c r="O566" s="233"/>
      <c r="P566" s="233"/>
      <c r="Q566" s="233"/>
      <c r="R566" s="233"/>
      <c r="S566" s="233"/>
      <c r="T566" s="234"/>
      <c r="AT566" s="235" t="s">
        <v>417</v>
      </c>
      <c r="AU566" s="235" t="s">
        <v>87</v>
      </c>
      <c r="AV566" s="13" t="s">
        <v>87</v>
      </c>
      <c r="AW566" s="13" t="s">
        <v>43</v>
      </c>
      <c r="AX566" s="13" t="s">
        <v>79</v>
      </c>
      <c r="AY566" s="235" t="s">
        <v>406</v>
      </c>
    </row>
    <row r="567" spans="2:65" s="14" customFormat="1" x14ac:dyDescent="0.3">
      <c r="B567" s="236"/>
      <c r="C567" s="237"/>
      <c r="D567" s="247" t="s">
        <v>417</v>
      </c>
      <c r="E567" s="248" t="s">
        <v>36</v>
      </c>
      <c r="F567" s="249" t="s">
        <v>421</v>
      </c>
      <c r="G567" s="237"/>
      <c r="H567" s="250">
        <v>268.48</v>
      </c>
      <c r="I567" s="241"/>
      <c r="J567" s="237"/>
      <c r="K567" s="237"/>
      <c r="L567" s="242"/>
      <c r="M567" s="243"/>
      <c r="N567" s="244"/>
      <c r="O567" s="244"/>
      <c r="P567" s="244"/>
      <c r="Q567" s="244"/>
      <c r="R567" s="244"/>
      <c r="S567" s="244"/>
      <c r="T567" s="245"/>
      <c r="AT567" s="246" t="s">
        <v>417</v>
      </c>
      <c r="AU567" s="246" t="s">
        <v>87</v>
      </c>
      <c r="AV567" s="14" t="s">
        <v>415</v>
      </c>
      <c r="AW567" s="14" t="s">
        <v>43</v>
      </c>
      <c r="AX567" s="14" t="s">
        <v>23</v>
      </c>
      <c r="AY567" s="246" t="s">
        <v>406</v>
      </c>
    </row>
    <row r="568" spans="2:65" s="1" customFormat="1" ht="22.5" customHeight="1" x14ac:dyDescent="0.3">
      <c r="B568" s="37"/>
      <c r="C568" s="201" t="s">
        <v>688</v>
      </c>
      <c r="D568" s="201" t="s">
        <v>410</v>
      </c>
      <c r="E568" s="202" t="s">
        <v>7605</v>
      </c>
      <c r="F568" s="203" t="s">
        <v>7606</v>
      </c>
      <c r="G568" s="204" t="s">
        <v>466</v>
      </c>
      <c r="H568" s="205">
        <v>593</v>
      </c>
      <c r="I568" s="206"/>
      <c r="J568" s="207">
        <f>ROUND(I568*H568,2)</f>
        <v>0</v>
      </c>
      <c r="K568" s="203" t="s">
        <v>7100</v>
      </c>
      <c r="L568" s="57"/>
      <c r="M568" s="208" t="s">
        <v>36</v>
      </c>
      <c r="N568" s="209" t="s">
        <v>50</v>
      </c>
      <c r="O568" s="38"/>
      <c r="P568" s="210">
        <f>O568*H568</f>
        <v>0</v>
      </c>
      <c r="Q568" s="210">
        <v>0</v>
      </c>
      <c r="R568" s="210">
        <f>Q568*H568</f>
        <v>0</v>
      </c>
      <c r="S568" s="210">
        <v>0</v>
      </c>
      <c r="T568" s="211">
        <f>S568*H568</f>
        <v>0</v>
      </c>
      <c r="AR568" s="19" t="s">
        <v>415</v>
      </c>
      <c r="AT568" s="19" t="s">
        <v>410</v>
      </c>
      <c r="AU568" s="19" t="s">
        <v>87</v>
      </c>
      <c r="AY568" s="19" t="s">
        <v>406</v>
      </c>
      <c r="BE568" s="212">
        <f>IF(N568="základní",J568,0)</f>
        <v>0</v>
      </c>
      <c r="BF568" s="212">
        <f>IF(N568="snížená",J568,0)</f>
        <v>0</v>
      </c>
      <c r="BG568" s="212">
        <f>IF(N568="zákl. přenesená",J568,0)</f>
        <v>0</v>
      </c>
      <c r="BH568" s="212">
        <f>IF(N568="sníž. přenesená",J568,0)</f>
        <v>0</v>
      </c>
      <c r="BI568" s="212">
        <f>IF(N568="nulová",J568,0)</f>
        <v>0</v>
      </c>
      <c r="BJ568" s="19" t="s">
        <v>23</v>
      </c>
      <c r="BK568" s="212">
        <f>ROUND(I568*H568,2)</f>
        <v>0</v>
      </c>
      <c r="BL568" s="19" t="s">
        <v>415</v>
      </c>
      <c r="BM568" s="19" t="s">
        <v>1048</v>
      </c>
    </row>
    <row r="569" spans="2:65" s="12" customFormat="1" x14ac:dyDescent="0.3">
      <c r="B569" s="213"/>
      <c r="C569" s="214"/>
      <c r="D569" s="215" t="s">
        <v>417</v>
      </c>
      <c r="E569" s="216" t="s">
        <v>36</v>
      </c>
      <c r="F569" s="217" t="s">
        <v>7607</v>
      </c>
      <c r="G569" s="214"/>
      <c r="H569" s="218" t="s">
        <v>36</v>
      </c>
      <c r="I569" s="219"/>
      <c r="J569" s="214"/>
      <c r="K569" s="214"/>
      <c r="L569" s="220"/>
      <c r="M569" s="221"/>
      <c r="N569" s="222"/>
      <c r="O569" s="222"/>
      <c r="P569" s="222"/>
      <c r="Q569" s="222"/>
      <c r="R569" s="222"/>
      <c r="S569" s="222"/>
      <c r="T569" s="223"/>
      <c r="AT569" s="224" t="s">
        <v>417</v>
      </c>
      <c r="AU569" s="224" t="s">
        <v>87</v>
      </c>
      <c r="AV569" s="12" t="s">
        <v>23</v>
      </c>
      <c r="AW569" s="12" t="s">
        <v>43</v>
      </c>
      <c r="AX569" s="12" t="s">
        <v>79</v>
      </c>
      <c r="AY569" s="224" t="s">
        <v>406</v>
      </c>
    </row>
    <row r="570" spans="2:65" s="12" customFormat="1" x14ac:dyDescent="0.3">
      <c r="B570" s="213"/>
      <c r="C570" s="214"/>
      <c r="D570" s="215" t="s">
        <v>417</v>
      </c>
      <c r="E570" s="216" t="s">
        <v>36</v>
      </c>
      <c r="F570" s="217" t="s">
        <v>7532</v>
      </c>
      <c r="G570" s="214"/>
      <c r="H570" s="218" t="s">
        <v>36</v>
      </c>
      <c r="I570" s="219"/>
      <c r="J570" s="214"/>
      <c r="K570" s="214"/>
      <c r="L570" s="220"/>
      <c r="M570" s="221"/>
      <c r="N570" s="222"/>
      <c r="O570" s="222"/>
      <c r="P570" s="222"/>
      <c r="Q570" s="222"/>
      <c r="R570" s="222"/>
      <c r="S570" s="222"/>
      <c r="T570" s="223"/>
      <c r="AT570" s="224" t="s">
        <v>417</v>
      </c>
      <c r="AU570" s="224" t="s">
        <v>87</v>
      </c>
      <c r="AV570" s="12" t="s">
        <v>23</v>
      </c>
      <c r="AW570" s="12" t="s">
        <v>43</v>
      </c>
      <c r="AX570" s="12" t="s">
        <v>79</v>
      </c>
      <c r="AY570" s="224" t="s">
        <v>406</v>
      </c>
    </row>
    <row r="571" spans="2:65" s="12" customFormat="1" x14ac:dyDescent="0.3">
      <c r="B571" s="213"/>
      <c r="C571" s="214"/>
      <c r="D571" s="215" t="s">
        <v>417</v>
      </c>
      <c r="E571" s="216" t="s">
        <v>36</v>
      </c>
      <c r="F571" s="217" t="s">
        <v>7533</v>
      </c>
      <c r="G571" s="214"/>
      <c r="H571" s="218" t="s">
        <v>36</v>
      </c>
      <c r="I571" s="219"/>
      <c r="J571" s="214"/>
      <c r="K571" s="214"/>
      <c r="L571" s="220"/>
      <c r="M571" s="221"/>
      <c r="N571" s="222"/>
      <c r="O571" s="222"/>
      <c r="P571" s="222"/>
      <c r="Q571" s="222"/>
      <c r="R571" s="222"/>
      <c r="S571" s="222"/>
      <c r="T571" s="223"/>
      <c r="AT571" s="224" t="s">
        <v>417</v>
      </c>
      <c r="AU571" s="224" t="s">
        <v>87</v>
      </c>
      <c r="AV571" s="12" t="s">
        <v>23</v>
      </c>
      <c r="AW571" s="12" t="s">
        <v>43</v>
      </c>
      <c r="AX571" s="12" t="s">
        <v>79</v>
      </c>
      <c r="AY571" s="224" t="s">
        <v>406</v>
      </c>
    </row>
    <row r="572" spans="2:65" s="12" customFormat="1" x14ac:dyDescent="0.3">
      <c r="B572" s="213"/>
      <c r="C572" s="214"/>
      <c r="D572" s="215" t="s">
        <v>417</v>
      </c>
      <c r="E572" s="216" t="s">
        <v>36</v>
      </c>
      <c r="F572" s="217" t="s">
        <v>7534</v>
      </c>
      <c r="G572" s="214"/>
      <c r="H572" s="218" t="s">
        <v>36</v>
      </c>
      <c r="I572" s="219"/>
      <c r="J572" s="214"/>
      <c r="K572" s="214"/>
      <c r="L572" s="220"/>
      <c r="M572" s="221"/>
      <c r="N572" s="222"/>
      <c r="O572" s="222"/>
      <c r="P572" s="222"/>
      <c r="Q572" s="222"/>
      <c r="R572" s="222"/>
      <c r="S572" s="222"/>
      <c r="T572" s="223"/>
      <c r="AT572" s="224" t="s">
        <v>417</v>
      </c>
      <c r="AU572" s="224" t="s">
        <v>87</v>
      </c>
      <c r="AV572" s="12" t="s">
        <v>23</v>
      </c>
      <c r="AW572" s="12" t="s">
        <v>43</v>
      </c>
      <c r="AX572" s="12" t="s">
        <v>79</v>
      </c>
      <c r="AY572" s="224" t="s">
        <v>406</v>
      </c>
    </row>
    <row r="573" spans="2:65" s="12" customFormat="1" x14ac:dyDescent="0.3">
      <c r="B573" s="213"/>
      <c r="C573" s="214"/>
      <c r="D573" s="215" t="s">
        <v>417</v>
      </c>
      <c r="E573" s="216" t="s">
        <v>36</v>
      </c>
      <c r="F573" s="217" t="s">
        <v>7608</v>
      </c>
      <c r="G573" s="214"/>
      <c r="H573" s="218" t="s">
        <v>36</v>
      </c>
      <c r="I573" s="219"/>
      <c r="J573" s="214"/>
      <c r="K573" s="214"/>
      <c r="L573" s="220"/>
      <c r="M573" s="221"/>
      <c r="N573" s="222"/>
      <c r="O573" s="222"/>
      <c r="P573" s="222"/>
      <c r="Q573" s="222"/>
      <c r="R573" s="222"/>
      <c r="S573" s="222"/>
      <c r="T573" s="223"/>
      <c r="AT573" s="224" t="s">
        <v>417</v>
      </c>
      <c r="AU573" s="224" t="s">
        <v>87</v>
      </c>
      <c r="AV573" s="12" t="s">
        <v>23</v>
      </c>
      <c r="AW573" s="12" t="s">
        <v>43</v>
      </c>
      <c r="AX573" s="12" t="s">
        <v>79</v>
      </c>
      <c r="AY573" s="224" t="s">
        <v>406</v>
      </c>
    </row>
    <row r="574" spans="2:65" s="12" customFormat="1" x14ac:dyDescent="0.3">
      <c r="B574" s="213"/>
      <c r="C574" s="214"/>
      <c r="D574" s="215" t="s">
        <v>417</v>
      </c>
      <c r="E574" s="216" t="s">
        <v>36</v>
      </c>
      <c r="F574" s="217" t="s">
        <v>7457</v>
      </c>
      <c r="G574" s="214"/>
      <c r="H574" s="218" t="s">
        <v>36</v>
      </c>
      <c r="I574" s="219"/>
      <c r="J574" s="214"/>
      <c r="K574" s="214"/>
      <c r="L574" s="220"/>
      <c r="M574" s="221"/>
      <c r="N574" s="222"/>
      <c r="O574" s="222"/>
      <c r="P574" s="222"/>
      <c r="Q574" s="222"/>
      <c r="R574" s="222"/>
      <c r="S574" s="222"/>
      <c r="T574" s="223"/>
      <c r="AT574" s="224" t="s">
        <v>417</v>
      </c>
      <c r="AU574" s="224" t="s">
        <v>87</v>
      </c>
      <c r="AV574" s="12" t="s">
        <v>23</v>
      </c>
      <c r="AW574" s="12" t="s">
        <v>43</v>
      </c>
      <c r="AX574" s="12" t="s">
        <v>79</v>
      </c>
      <c r="AY574" s="224" t="s">
        <v>406</v>
      </c>
    </row>
    <row r="575" spans="2:65" s="12" customFormat="1" x14ac:dyDescent="0.3">
      <c r="B575" s="213"/>
      <c r="C575" s="214"/>
      <c r="D575" s="215" t="s">
        <v>417</v>
      </c>
      <c r="E575" s="216" t="s">
        <v>36</v>
      </c>
      <c r="F575" s="217" t="s">
        <v>7609</v>
      </c>
      <c r="G575" s="214"/>
      <c r="H575" s="218" t="s">
        <v>36</v>
      </c>
      <c r="I575" s="219"/>
      <c r="J575" s="214"/>
      <c r="K575" s="214"/>
      <c r="L575" s="220"/>
      <c r="M575" s="221"/>
      <c r="N575" s="222"/>
      <c r="O575" s="222"/>
      <c r="P575" s="222"/>
      <c r="Q575" s="222"/>
      <c r="R575" s="222"/>
      <c r="S575" s="222"/>
      <c r="T575" s="223"/>
      <c r="AT575" s="224" t="s">
        <v>417</v>
      </c>
      <c r="AU575" s="224" t="s">
        <v>87</v>
      </c>
      <c r="AV575" s="12" t="s">
        <v>23</v>
      </c>
      <c r="AW575" s="12" t="s">
        <v>43</v>
      </c>
      <c r="AX575" s="12" t="s">
        <v>79</v>
      </c>
      <c r="AY575" s="224" t="s">
        <v>406</v>
      </c>
    </row>
    <row r="576" spans="2:65" s="13" customFormat="1" x14ac:dyDescent="0.3">
      <c r="B576" s="225"/>
      <c r="C576" s="226"/>
      <c r="D576" s="215" t="s">
        <v>417</v>
      </c>
      <c r="E576" s="227" t="s">
        <v>36</v>
      </c>
      <c r="F576" s="228" t="s">
        <v>7610</v>
      </c>
      <c r="G576" s="226"/>
      <c r="H576" s="229">
        <v>593</v>
      </c>
      <c r="I576" s="230"/>
      <c r="J576" s="226"/>
      <c r="K576" s="226"/>
      <c r="L576" s="231"/>
      <c r="M576" s="232"/>
      <c r="N576" s="233"/>
      <c r="O576" s="233"/>
      <c r="P576" s="233"/>
      <c r="Q576" s="233"/>
      <c r="R576" s="233"/>
      <c r="S576" s="233"/>
      <c r="T576" s="234"/>
      <c r="AT576" s="235" t="s">
        <v>417</v>
      </c>
      <c r="AU576" s="235" t="s">
        <v>87</v>
      </c>
      <c r="AV576" s="13" t="s">
        <v>87</v>
      </c>
      <c r="AW576" s="13" t="s">
        <v>43</v>
      </c>
      <c r="AX576" s="13" t="s">
        <v>79</v>
      </c>
      <c r="AY576" s="235" t="s">
        <v>406</v>
      </c>
    </row>
    <row r="577" spans="2:65" s="14" customFormat="1" x14ac:dyDescent="0.3">
      <c r="B577" s="236"/>
      <c r="C577" s="237"/>
      <c r="D577" s="247" t="s">
        <v>417</v>
      </c>
      <c r="E577" s="248" t="s">
        <v>36</v>
      </c>
      <c r="F577" s="249" t="s">
        <v>421</v>
      </c>
      <c r="G577" s="237"/>
      <c r="H577" s="250">
        <v>593</v>
      </c>
      <c r="I577" s="241"/>
      <c r="J577" s="237"/>
      <c r="K577" s="237"/>
      <c r="L577" s="242"/>
      <c r="M577" s="243"/>
      <c r="N577" s="244"/>
      <c r="O577" s="244"/>
      <c r="P577" s="244"/>
      <c r="Q577" s="244"/>
      <c r="R577" s="244"/>
      <c r="S577" s="244"/>
      <c r="T577" s="245"/>
      <c r="AT577" s="246" t="s">
        <v>417</v>
      </c>
      <c r="AU577" s="246" t="s">
        <v>87</v>
      </c>
      <c r="AV577" s="14" t="s">
        <v>415</v>
      </c>
      <c r="AW577" s="14" t="s">
        <v>43</v>
      </c>
      <c r="AX577" s="14" t="s">
        <v>23</v>
      </c>
      <c r="AY577" s="246" t="s">
        <v>406</v>
      </c>
    </row>
    <row r="578" spans="2:65" s="1" customFormat="1" ht="22.5" customHeight="1" x14ac:dyDescent="0.3">
      <c r="B578" s="37"/>
      <c r="C578" s="201" t="s">
        <v>694</v>
      </c>
      <c r="D578" s="201" t="s">
        <v>410</v>
      </c>
      <c r="E578" s="202" t="s">
        <v>7611</v>
      </c>
      <c r="F578" s="203" t="s">
        <v>7612</v>
      </c>
      <c r="G578" s="204" t="s">
        <v>466</v>
      </c>
      <c r="H578" s="205">
        <v>2239.54</v>
      </c>
      <c r="I578" s="206"/>
      <c r="J578" s="207">
        <f>ROUND(I578*H578,2)</f>
        <v>0</v>
      </c>
      <c r="K578" s="203" t="s">
        <v>7100</v>
      </c>
      <c r="L578" s="57"/>
      <c r="M578" s="208" t="s">
        <v>36</v>
      </c>
      <c r="N578" s="209" t="s">
        <v>50</v>
      </c>
      <c r="O578" s="38"/>
      <c r="P578" s="210">
        <f>O578*H578</f>
        <v>0</v>
      </c>
      <c r="Q578" s="210">
        <v>0</v>
      </c>
      <c r="R578" s="210">
        <f>Q578*H578</f>
        <v>0</v>
      </c>
      <c r="S578" s="210">
        <v>0</v>
      </c>
      <c r="T578" s="211">
        <f>S578*H578</f>
        <v>0</v>
      </c>
      <c r="AR578" s="19" t="s">
        <v>415</v>
      </c>
      <c r="AT578" s="19" t="s">
        <v>410</v>
      </c>
      <c r="AU578" s="19" t="s">
        <v>87</v>
      </c>
      <c r="AY578" s="19" t="s">
        <v>406</v>
      </c>
      <c r="BE578" s="212">
        <f>IF(N578="základní",J578,0)</f>
        <v>0</v>
      </c>
      <c r="BF578" s="212">
        <f>IF(N578="snížená",J578,0)</f>
        <v>0</v>
      </c>
      <c r="BG578" s="212">
        <f>IF(N578="zákl. přenesená",J578,0)</f>
        <v>0</v>
      </c>
      <c r="BH578" s="212">
        <f>IF(N578="sníž. přenesená",J578,0)</f>
        <v>0</v>
      </c>
      <c r="BI578" s="212">
        <f>IF(N578="nulová",J578,0)</f>
        <v>0</v>
      </c>
      <c r="BJ578" s="19" t="s">
        <v>23</v>
      </c>
      <c r="BK578" s="212">
        <f>ROUND(I578*H578,2)</f>
        <v>0</v>
      </c>
      <c r="BL578" s="19" t="s">
        <v>415</v>
      </c>
      <c r="BM578" s="19" t="s">
        <v>1083</v>
      </c>
    </row>
    <row r="579" spans="2:65" s="12" customFormat="1" x14ac:dyDescent="0.3">
      <c r="B579" s="213"/>
      <c r="C579" s="214"/>
      <c r="D579" s="215" t="s">
        <v>417</v>
      </c>
      <c r="E579" s="216" t="s">
        <v>36</v>
      </c>
      <c r="F579" s="217" t="s">
        <v>7613</v>
      </c>
      <c r="G579" s="214"/>
      <c r="H579" s="218" t="s">
        <v>36</v>
      </c>
      <c r="I579" s="219"/>
      <c r="J579" s="214"/>
      <c r="K579" s="214"/>
      <c r="L579" s="220"/>
      <c r="M579" s="221"/>
      <c r="N579" s="222"/>
      <c r="O579" s="222"/>
      <c r="P579" s="222"/>
      <c r="Q579" s="222"/>
      <c r="R579" s="222"/>
      <c r="S579" s="222"/>
      <c r="T579" s="223"/>
      <c r="AT579" s="224" t="s">
        <v>417</v>
      </c>
      <c r="AU579" s="224" t="s">
        <v>87</v>
      </c>
      <c r="AV579" s="12" t="s">
        <v>23</v>
      </c>
      <c r="AW579" s="12" t="s">
        <v>43</v>
      </c>
      <c r="AX579" s="12" t="s">
        <v>79</v>
      </c>
      <c r="AY579" s="224" t="s">
        <v>406</v>
      </c>
    </row>
    <row r="580" spans="2:65" s="12" customFormat="1" x14ac:dyDescent="0.3">
      <c r="B580" s="213"/>
      <c r="C580" s="214"/>
      <c r="D580" s="215" t="s">
        <v>417</v>
      </c>
      <c r="E580" s="216" t="s">
        <v>36</v>
      </c>
      <c r="F580" s="217" t="s">
        <v>7614</v>
      </c>
      <c r="G580" s="214"/>
      <c r="H580" s="218" t="s">
        <v>36</v>
      </c>
      <c r="I580" s="219"/>
      <c r="J580" s="214"/>
      <c r="K580" s="214"/>
      <c r="L580" s="220"/>
      <c r="M580" s="221"/>
      <c r="N580" s="222"/>
      <c r="O580" s="222"/>
      <c r="P580" s="222"/>
      <c r="Q580" s="222"/>
      <c r="R580" s="222"/>
      <c r="S580" s="222"/>
      <c r="T580" s="223"/>
      <c r="AT580" s="224" t="s">
        <v>417</v>
      </c>
      <c r="AU580" s="224" t="s">
        <v>87</v>
      </c>
      <c r="AV580" s="12" t="s">
        <v>23</v>
      </c>
      <c r="AW580" s="12" t="s">
        <v>43</v>
      </c>
      <c r="AX580" s="12" t="s">
        <v>79</v>
      </c>
      <c r="AY580" s="224" t="s">
        <v>406</v>
      </c>
    </row>
    <row r="581" spans="2:65" s="12" customFormat="1" x14ac:dyDescent="0.3">
      <c r="B581" s="213"/>
      <c r="C581" s="214"/>
      <c r="D581" s="215" t="s">
        <v>417</v>
      </c>
      <c r="E581" s="216" t="s">
        <v>36</v>
      </c>
      <c r="F581" s="217" t="s">
        <v>7615</v>
      </c>
      <c r="G581" s="214"/>
      <c r="H581" s="218" t="s">
        <v>36</v>
      </c>
      <c r="I581" s="219"/>
      <c r="J581" s="214"/>
      <c r="K581" s="214"/>
      <c r="L581" s="220"/>
      <c r="M581" s="221"/>
      <c r="N581" s="222"/>
      <c r="O581" s="222"/>
      <c r="P581" s="222"/>
      <c r="Q581" s="222"/>
      <c r="R581" s="222"/>
      <c r="S581" s="222"/>
      <c r="T581" s="223"/>
      <c r="AT581" s="224" t="s">
        <v>417</v>
      </c>
      <c r="AU581" s="224" t="s">
        <v>87</v>
      </c>
      <c r="AV581" s="12" t="s">
        <v>23</v>
      </c>
      <c r="AW581" s="12" t="s">
        <v>43</v>
      </c>
      <c r="AX581" s="12" t="s">
        <v>79</v>
      </c>
      <c r="AY581" s="224" t="s">
        <v>406</v>
      </c>
    </row>
    <row r="582" spans="2:65" s="12" customFormat="1" x14ac:dyDescent="0.3">
      <c r="B582" s="213"/>
      <c r="C582" s="214"/>
      <c r="D582" s="215" t="s">
        <v>417</v>
      </c>
      <c r="E582" s="216" t="s">
        <v>36</v>
      </c>
      <c r="F582" s="217" t="s">
        <v>7616</v>
      </c>
      <c r="G582" s="214"/>
      <c r="H582" s="218" t="s">
        <v>36</v>
      </c>
      <c r="I582" s="219"/>
      <c r="J582" s="214"/>
      <c r="K582" s="214"/>
      <c r="L582" s="220"/>
      <c r="M582" s="221"/>
      <c r="N582" s="222"/>
      <c r="O582" s="222"/>
      <c r="P582" s="222"/>
      <c r="Q582" s="222"/>
      <c r="R582" s="222"/>
      <c r="S582" s="222"/>
      <c r="T582" s="223"/>
      <c r="AT582" s="224" t="s">
        <v>417</v>
      </c>
      <c r="AU582" s="224" t="s">
        <v>87</v>
      </c>
      <c r="AV582" s="12" t="s">
        <v>23</v>
      </c>
      <c r="AW582" s="12" t="s">
        <v>43</v>
      </c>
      <c r="AX582" s="12" t="s">
        <v>79</v>
      </c>
      <c r="AY582" s="224" t="s">
        <v>406</v>
      </c>
    </row>
    <row r="583" spans="2:65" s="12" customFormat="1" x14ac:dyDescent="0.3">
      <c r="B583" s="213"/>
      <c r="C583" s="214"/>
      <c r="D583" s="215" t="s">
        <v>417</v>
      </c>
      <c r="E583" s="216" t="s">
        <v>36</v>
      </c>
      <c r="F583" s="217" t="s">
        <v>7617</v>
      </c>
      <c r="G583" s="214"/>
      <c r="H583" s="218" t="s">
        <v>36</v>
      </c>
      <c r="I583" s="219"/>
      <c r="J583" s="214"/>
      <c r="K583" s="214"/>
      <c r="L583" s="220"/>
      <c r="M583" s="221"/>
      <c r="N583" s="222"/>
      <c r="O583" s="222"/>
      <c r="P583" s="222"/>
      <c r="Q583" s="222"/>
      <c r="R583" s="222"/>
      <c r="S583" s="222"/>
      <c r="T583" s="223"/>
      <c r="AT583" s="224" t="s">
        <v>417</v>
      </c>
      <c r="AU583" s="224" t="s">
        <v>87</v>
      </c>
      <c r="AV583" s="12" t="s">
        <v>23</v>
      </c>
      <c r="AW583" s="12" t="s">
        <v>43</v>
      </c>
      <c r="AX583" s="12" t="s">
        <v>79</v>
      </c>
      <c r="AY583" s="224" t="s">
        <v>406</v>
      </c>
    </row>
    <row r="584" spans="2:65" s="12" customFormat="1" x14ac:dyDescent="0.3">
      <c r="B584" s="213"/>
      <c r="C584" s="214"/>
      <c r="D584" s="215" t="s">
        <v>417</v>
      </c>
      <c r="E584" s="216" t="s">
        <v>36</v>
      </c>
      <c r="F584" s="217" t="s">
        <v>7618</v>
      </c>
      <c r="G584" s="214"/>
      <c r="H584" s="218" t="s">
        <v>36</v>
      </c>
      <c r="I584" s="219"/>
      <c r="J584" s="214"/>
      <c r="K584" s="214"/>
      <c r="L584" s="220"/>
      <c r="M584" s="221"/>
      <c r="N584" s="222"/>
      <c r="O584" s="222"/>
      <c r="P584" s="222"/>
      <c r="Q584" s="222"/>
      <c r="R584" s="222"/>
      <c r="S584" s="222"/>
      <c r="T584" s="223"/>
      <c r="AT584" s="224" t="s">
        <v>417</v>
      </c>
      <c r="AU584" s="224" t="s">
        <v>87</v>
      </c>
      <c r="AV584" s="12" t="s">
        <v>23</v>
      </c>
      <c r="AW584" s="12" t="s">
        <v>43</v>
      </c>
      <c r="AX584" s="12" t="s">
        <v>79</v>
      </c>
      <c r="AY584" s="224" t="s">
        <v>406</v>
      </c>
    </row>
    <row r="585" spans="2:65" s="12" customFormat="1" x14ac:dyDescent="0.3">
      <c r="B585" s="213"/>
      <c r="C585" s="214"/>
      <c r="D585" s="215" t="s">
        <v>417</v>
      </c>
      <c r="E585" s="216" t="s">
        <v>36</v>
      </c>
      <c r="F585" s="217" t="s">
        <v>7619</v>
      </c>
      <c r="G585" s="214"/>
      <c r="H585" s="218" t="s">
        <v>36</v>
      </c>
      <c r="I585" s="219"/>
      <c r="J585" s="214"/>
      <c r="K585" s="214"/>
      <c r="L585" s="220"/>
      <c r="M585" s="221"/>
      <c r="N585" s="222"/>
      <c r="O585" s="222"/>
      <c r="P585" s="222"/>
      <c r="Q585" s="222"/>
      <c r="R585" s="222"/>
      <c r="S585" s="222"/>
      <c r="T585" s="223"/>
      <c r="AT585" s="224" t="s">
        <v>417</v>
      </c>
      <c r="AU585" s="224" t="s">
        <v>87</v>
      </c>
      <c r="AV585" s="12" t="s">
        <v>23</v>
      </c>
      <c r="AW585" s="12" t="s">
        <v>43</v>
      </c>
      <c r="AX585" s="12" t="s">
        <v>79</v>
      </c>
      <c r="AY585" s="224" t="s">
        <v>406</v>
      </c>
    </row>
    <row r="586" spans="2:65" s="12" customFormat="1" x14ac:dyDescent="0.3">
      <c r="B586" s="213"/>
      <c r="C586" s="214"/>
      <c r="D586" s="215" t="s">
        <v>417</v>
      </c>
      <c r="E586" s="216" t="s">
        <v>36</v>
      </c>
      <c r="F586" s="217" t="s">
        <v>7620</v>
      </c>
      <c r="G586" s="214"/>
      <c r="H586" s="218" t="s">
        <v>36</v>
      </c>
      <c r="I586" s="219"/>
      <c r="J586" s="214"/>
      <c r="K586" s="214"/>
      <c r="L586" s="220"/>
      <c r="M586" s="221"/>
      <c r="N586" s="222"/>
      <c r="O586" s="222"/>
      <c r="P586" s="222"/>
      <c r="Q586" s="222"/>
      <c r="R586" s="222"/>
      <c r="S586" s="222"/>
      <c r="T586" s="223"/>
      <c r="AT586" s="224" t="s">
        <v>417</v>
      </c>
      <c r="AU586" s="224" t="s">
        <v>87</v>
      </c>
      <c r="AV586" s="12" t="s">
        <v>23</v>
      </c>
      <c r="AW586" s="12" t="s">
        <v>43</v>
      </c>
      <c r="AX586" s="12" t="s">
        <v>79</v>
      </c>
      <c r="AY586" s="224" t="s">
        <v>406</v>
      </c>
    </row>
    <row r="587" spans="2:65" s="12" customFormat="1" x14ac:dyDescent="0.3">
      <c r="B587" s="213"/>
      <c r="C587" s="214"/>
      <c r="D587" s="215" t="s">
        <v>417</v>
      </c>
      <c r="E587" s="216" t="s">
        <v>36</v>
      </c>
      <c r="F587" s="217" t="s">
        <v>7621</v>
      </c>
      <c r="G587" s="214"/>
      <c r="H587" s="218" t="s">
        <v>36</v>
      </c>
      <c r="I587" s="219"/>
      <c r="J587" s="214"/>
      <c r="K587" s="214"/>
      <c r="L587" s="220"/>
      <c r="M587" s="221"/>
      <c r="N587" s="222"/>
      <c r="O587" s="222"/>
      <c r="P587" s="222"/>
      <c r="Q587" s="222"/>
      <c r="R587" s="222"/>
      <c r="S587" s="222"/>
      <c r="T587" s="223"/>
      <c r="AT587" s="224" t="s">
        <v>417</v>
      </c>
      <c r="AU587" s="224" t="s">
        <v>87</v>
      </c>
      <c r="AV587" s="12" t="s">
        <v>23</v>
      </c>
      <c r="AW587" s="12" t="s">
        <v>43</v>
      </c>
      <c r="AX587" s="12" t="s">
        <v>79</v>
      </c>
      <c r="AY587" s="224" t="s">
        <v>406</v>
      </c>
    </row>
    <row r="588" spans="2:65" s="12" customFormat="1" x14ac:dyDescent="0.3">
      <c r="B588" s="213"/>
      <c r="C588" s="214"/>
      <c r="D588" s="215" t="s">
        <v>417</v>
      </c>
      <c r="E588" s="216" t="s">
        <v>36</v>
      </c>
      <c r="F588" s="217" t="s">
        <v>7622</v>
      </c>
      <c r="G588" s="214"/>
      <c r="H588" s="218" t="s">
        <v>36</v>
      </c>
      <c r="I588" s="219"/>
      <c r="J588" s="214"/>
      <c r="K588" s="214"/>
      <c r="L588" s="220"/>
      <c r="M588" s="221"/>
      <c r="N588" s="222"/>
      <c r="O588" s="222"/>
      <c r="P588" s="222"/>
      <c r="Q588" s="222"/>
      <c r="R588" s="222"/>
      <c r="S588" s="222"/>
      <c r="T588" s="223"/>
      <c r="AT588" s="224" t="s">
        <v>417</v>
      </c>
      <c r="AU588" s="224" t="s">
        <v>87</v>
      </c>
      <c r="AV588" s="12" t="s">
        <v>23</v>
      </c>
      <c r="AW588" s="12" t="s">
        <v>43</v>
      </c>
      <c r="AX588" s="12" t="s">
        <v>79</v>
      </c>
      <c r="AY588" s="224" t="s">
        <v>406</v>
      </c>
    </row>
    <row r="589" spans="2:65" s="12" customFormat="1" x14ac:dyDescent="0.3">
      <c r="B589" s="213"/>
      <c r="C589" s="214"/>
      <c r="D589" s="215" t="s">
        <v>417</v>
      </c>
      <c r="E589" s="216" t="s">
        <v>36</v>
      </c>
      <c r="F589" s="217" t="s">
        <v>7623</v>
      </c>
      <c r="G589" s="214"/>
      <c r="H589" s="218" t="s">
        <v>36</v>
      </c>
      <c r="I589" s="219"/>
      <c r="J589" s="214"/>
      <c r="K589" s="214"/>
      <c r="L589" s="220"/>
      <c r="M589" s="221"/>
      <c r="N589" s="222"/>
      <c r="O589" s="222"/>
      <c r="P589" s="222"/>
      <c r="Q589" s="222"/>
      <c r="R589" s="222"/>
      <c r="S589" s="222"/>
      <c r="T589" s="223"/>
      <c r="AT589" s="224" t="s">
        <v>417</v>
      </c>
      <c r="AU589" s="224" t="s">
        <v>87</v>
      </c>
      <c r="AV589" s="12" t="s">
        <v>23</v>
      </c>
      <c r="AW589" s="12" t="s">
        <v>43</v>
      </c>
      <c r="AX589" s="12" t="s">
        <v>79</v>
      </c>
      <c r="AY589" s="224" t="s">
        <v>406</v>
      </c>
    </row>
    <row r="590" spans="2:65" s="12" customFormat="1" x14ac:dyDescent="0.3">
      <c r="B590" s="213"/>
      <c r="C590" s="214"/>
      <c r="D590" s="215" t="s">
        <v>417</v>
      </c>
      <c r="E590" s="216" t="s">
        <v>36</v>
      </c>
      <c r="F590" s="217" t="s">
        <v>7624</v>
      </c>
      <c r="G590" s="214"/>
      <c r="H590" s="218" t="s">
        <v>36</v>
      </c>
      <c r="I590" s="219"/>
      <c r="J590" s="214"/>
      <c r="K590" s="214"/>
      <c r="L590" s="220"/>
      <c r="M590" s="221"/>
      <c r="N590" s="222"/>
      <c r="O590" s="222"/>
      <c r="P590" s="222"/>
      <c r="Q590" s="222"/>
      <c r="R590" s="222"/>
      <c r="S590" s="222"/>
      <c r="T590" s="223"/>
      <c r="AT590" s="224" t="s">
        <v>417</v>
      </c>
      <c r="AU590" s="224" t="s">
        <v>87</v>
      </c>
      <c r="AV590" s="12" t="s">
        <v>23</v>
      </c>
      <c r="AW590" s="12" t="s">
        <v>43</v>
      </c>
      <c r="AX590" s="12" t="s">
        <v>79</v>
      </c>
      <c r="AY590" s="224" t="s">
        <v>406</v>
      </c>
    </row>
    <row r="591" spans="2:65" s="12" customFormat="1" x14ac:dyDescent="0.3">
      <c r="B591" s="213"/>
      <c r="C591" s="214"/>
      <c r="D591" s="215" t="s">
        <v>417</v>
      </c>
      <c r="E591" s="216" t="s">
        <v>36</v>
      </c>
      <c r="F591" s="217" t="s">
        <v>7625</v>
      </c>
      <c r="G591" s="214"/>
      <c r="H591" s="218" t="s">
        <v>36</v>
      </c>
      <c r="I591" s="219"/>
      <c r="J591" s="214"/>
      <c r="K591" s="214"/>
      <c r="L591" s="220"/>
      <c r="M591" s="221"/>
      <c r="N591" s="222"/>
      <c r="O591" s="222"/>
      <c r="P591" s="222"/>
      <c r="Q591" s="222"/>
      <c r="R591" s="222"/>
      <c r="S591" s="222"/>
      <c r="T591" s="223"/>
      <c r="AT591" s="224" t="s">
        <v>417</v>
      </c>
      <c r="AU591" s="224" t="s">
        <v>87</v>
      </c>
      <c r="AV591" s="12" t="s">
        <v>23</v>
      </c>
      <c r="AW591" s="12" t="s">
        <v>43</v>
      </c>
      <c r="AX591" s="12" t="s">
        <v>79</v>
      </c>
      <c r="AY591" s="224" t="s">
        <v>406</v>
      </c>
    </row>
    <row r="592" spans="2:65" s="12" customFormat="1" x14ac:dyDescent="0.3">
      <c r="B592" s="213"/>
      <c r="C592" s="214"/>
      <c r="D592" s="215" t="s">
        <v>417</v>
      </c>
      <c r="E592" s="216" t="s">
        <v>36</v>
      </c>
      <c r="F592" s="217" t="s">
        <v>7626</v>
      </c>
      <c r="G592" s="214"/>
      <c r="H592" s="218" t="s">
        <v>36</v>
      </c>
      <c r="I592" s="219"/>
      <c r="J592" s="214"/>
      <c r="K592" s="214"/>
      <c r="L592" s="220"/>
      <c r="M592" s="221"/>
      <c r="N592" s="222"/>
      <c r="O592" s="222"/>
      <c r="P592" s="222"/>
      <c r="Q592" s="222"/>
      <c r="R592" s="222"/>
      <c r="S592" s="222"/>
      <c r="T592" s="223"/>
      <c r="AT592" s="224" t="s">
        <v>417</v>
      </c>
      <c r="AU592" s="224" t="s">
        <v>87</v>
      </c>
      <c r="AV592" s="12" t="s">
        <v>23</v>
      </c>
      <c r="AW592" s="12" t="s">
        <v>43</v>
      </c>
      <c r="AX592" s="12" t="s">
        <v>79</v>
      </c>
      <c r="AY592" s="224" t="s">
        <v>406</v>
      </c>
    </row>
    <row r="593" spans="2:65" s="12" customFormat="1" x14ac:dyDescent="0.3">
      <c r="B593" s="213"/>
      <c r="C593" s="214"/>
      <c r="D593" s="215" t="s">
        <v>417</v>
      </c>
      <c r="E593" s="216" t="s">
        <v>36</v>
      </c>
      <c r="F593" s="217" t="s">
        <v>7627</v>
      </c>
      <c r="G593" s="214"/>
      <c r="H593" s="218" t="s">
        <v>36</v>
      </c>
      <c r="I593" s="219"/>
      <c r="J593" s="214"/>
      <c r="K593" s="214"/>
      <c r="L593" s="220"/>
      <c r="M593" s="221"/>
      <c r="N593" s="222"/>
      <c r="O593" s="222"/>
      <c r="P593" s="222"/>
      <c r="Q593" s="222"/>
      <c r="R593" s="222"/>
      <c r="S593" s="222"/>
      <c r="T593" s="223"/>
      <c r="AT593" s="224" t="s">
        <v>417</v>
      </c>
      <c r="AU593" s="224" t="s">
        <v>87</v>
      </c>
      <c r="AV593" s="12" t="s">
        <v>23</v>
      </c>
      <c r="AW593" s="12" t="s">
        <v>43</v>
      </c>
      <c r="AX593" s="12" t="s">
        <v>79</v>
      </c>
      <c r="AY593" s="224" t="s">
        <v>406</v>
      </c>
    </row>
    <row r="594" spans="2:65" s="13" customFormat="1" x14ac:dyDescent="0.3">
      <c r="B594" s="225"/>
      <c r="C594" s="226"/>
      <c r="D594" s="215" t="s">
        <v>417</v>
      </c>
      <c r="E594" s="227" t="s">
        <v>36</v>
      </c>
      <c r="F594" s="228" t="s">
        <v>7628</v>
      </c>
      <c r="G594" s="226"/>
      <c r="H594" s="229">
        <v>2239.54</v>
      </c>
      <c r="I594" s="230"/>
      <c r="J594" s="226"/>
      <c r="K594" s="226"/>
      <c r="L594" s="231"/>
      <c r="M594" s="232"/>
      <c r="N594" s="233"/>
      <c r="O594" s="233"/>
      <c r="P594" s="233"/>
      <c r="Q594" s="233"/>
      <c r="R594" s="233"/>
      <c r="S594" s="233"/>
      <c r="T594" s="234"/>
      <c r="AT594" s="235" t="s">
        <v>417</v>
      </c>
      <c r="AU594" s="235" t="s">
        <v>87</v>
      </c>
      <c r="AV594" s="13" t="s">
        <v>87</v>
      </c>
      <c r="AW594" s="13" t="s">
        <v>43</v>
      </c>
      <c r="AX594" s="13" t="s">
        <v>79</v>
      </c>
      <c r="AY594" s="235" t="s">
        <v>406</v>
      </c>
    </row>
    <row r="595" spans="2:65" s="14" customFormat="1" x14ac:dyDescent="0.3">
      <c r="B595" s="236"/>
      <c r="C595" s="237"/>
      <c r="D595" s="247" t="s">
        <v>417</v>
      </c>
      <c r="E595" s="248" t="s">
        <v>36</v>
      </c>
      <c r="F595" s="249" t="s">
        <v>421</v>
      </c>
      <c r="G595" s="237"/>
      <c r="H595" s="250">
        <v>2239.54</v>
      </c>
      <c r="I595" s="241"/>
      <c r="J595" s="237"/>
      <c r="K595" s="237"/>
      <c r="L595" s="242"/>
      <c r="M595" s="243"/>
      <c r="N595" s="244"/>
      <c r="O595" s="244"/>
      <c r="P595" s="244"/>
      <c r="Q595" s="244"/>
      <c r="R595" s="244"/>
      <c r="S595" s="244"/>
      <c r="T595" s="245"/>
      <c r="AT595" s="246" t="s">
        <v>417</v>
      </c>
      <c r="AU595" s="246" t="s">
        <v>87</v>
      </c>
      <c r="AV595" s="14" t="s">
        <v>415</v>
      </c>
      <c r="AW595" s="14" t="s">
        <v>43</v>
      </c>
      <c r="AX595" s="14" t="s">
        <v>23</v>
      </c>
      <c r="AY595" s="246" t="s">
        <v>406</v>
      </c>
    </row>
    <row r="596" spans="2:65" s="1" customFormat="1" ht="22.5" customHeight="1" x14ac:dyDescent="0.3">
      <c r="B596" s="37"/>
      <c r="C596" s="201" t="s">
        <v>696</v>
      </c>
      <c r="D596" s="201" t="s">
        <v>410</v>
      </c>
      <c r="E596" s="202" t="s">
        <v>7629</v>
      </c>
      <c r="F596" s="203" t="s">
        <v>7630</v>
      </c>
      <c r="G596" s="204" t="s">
        <v>466</v>
      </c>
      <c r="H596" s="205">
        <v>484.5</v>
      </c>
      <c r="I596" s="206"/>
      <c r="J596" s="207">
        <f>ROUND(I596*H596,2)</f>
        <v>0</v>
      </c>
      <c r="K596" s="203" t="s">
        <v>7100</v>
      </c>
      <c r="L596" s="57"/>
      <c r="M596" s="208" t="s">
        <v>36</v>
      </c>
      <c r="N596" s="209" t="s">
        <v>50</v>
      </c>
      <c r="O596" s="38"/>
      <c r="P596" s="210">
        <f>O596*H596</f>
        <v>0</v>
      </c>
      <c r="Q596" s="210">
        <v>0</v>
      </c>
      <c r="R596" s="210">
        <f>Q596*H596</f>
        <v>0</v>
      </c>
      <c r="S596" s="210">
        <v>0</v>
      </c>
      <c r="T596" s="211">
        <f>S596*H596</f>
        <v>0</v>
      </c>
      <c r="AR596" s="19" t="s">
        <v>415</v>
      </c>
      <c r="AT596" s="19" t="s">
        <v>410</v>
      </c>
      <c r="AU596" s="19" t="s">
        <v>87</v>
      </c>
      <c r="AY596" s="19" t="s">
        <v>406</v>
      </c>
      <c r="BE596" s="212">
        <f>IF(N596="základní",J596,0)</f>
        <v>0</v>
      </c>
      <c r="BF596" s="212">
        <f>IF(N596="snížená",J596,0)</f>
        <v>0</v>
      </c>
      <c r="BG596" s="212">
        <f>IF(N596="zákl. přenesená",J596,0)</f>
        <v>0</v>
      </c>
      <c r="BH596" s="212">
        <f>IF(N596="sníž. přenesená",J596,0)</f>
        <v>0</v>
      </c>
      <c r="BI596" s="212">
        <f>IF(N596="nulová",J596,0)</f>
        <v>0</v>
      </c>
      <c r="BJ596" s="19" t="s">
        <v>23</v>
      </c>
      <c r="BK596" s="212">
        <f>ROUND(I596*H596,2)</f>
        <v>0</v>
      </c>
      <c r="BL596" s="19" t="s">
        <v>415</v>
      </c>
      <c r="BM596" s="19" t="s">
        <v>1098</v>
      </c>
    </row>
    <row r="597" spans="2:65" s="12" customFormat="1" x14ac:dyDescent="0.3">
      <c r="B597" s="213"/>
      <c r="C597" s="214"/>
      <c r="D597" s="215" t="s">
        <v>417</v>
      </c>
      <c r="E597" s="216" t="s">
        <v>36</v>
      </c>
      <c r="F597" s="217" t="s">
        <v>7541</v>
      </c>
      <c r="G597" s="214"/>
      <c r="H597" s="218" t="s">
        <v>36</v>
      </c>
      <c r="I597" s="219"/>
      <c r="J597" s="214"/>
      <c r="K597" s="214"/>
      <c r="L597" s="220"/>
      <c r="M597" s="221"/>
      <c r="N597" s="222"/>
      <c r="O597" s="222"/>
      <c r="P597" s="222"/>
      <c r="Q597" s="222"/>
      <c r="R597" s="222"/>
      <c r="S597" s="222"/>
      <c r="T597" s="223"/>
      <c r="AT597" s="224" t="s">
        <v>417</v>
      </c>
      <c r="AU597" s="224" t="s">
        <v>87</v>
      </c>
      <c r="AV597" s="12" t="s">
        <v>23</v>
      </c>
      <c r="AW597" s="12" t="s">
        <v>43</v>
      </c>
      <c r="AX597" s="12" t="s">
        <v>79</v>
      </c>
      <c r="AY597" s="224" t="s">
        <v>406</v>
      </c>
    </row>
    <row r="598" spans="2:65" s="12" customFormat="1" x14ac:dyDescent="0.3">
      <c r="B598" s="213"/>
      <c r="C598" s="214"/>
      <c r="D598" s="215" t="s">
        <v>417</v>
      </c>
      <c r="E598" s="216" t="s">
        <v>36</v>
      </c>
      <c r="F598" s="217" t="s">
        <v>7542</v>
      </c>
      <c r="G598" s="214"/>
      <c r="H598" s="218" t="s">
        <v>36</v>
      </c>
      <c r="I598" s="219"/>
      <c r="J598" s="214"/>
      <c r="K598" s="214"/>
      <c r="L598" s="220"/>
      <c r="M598" s="221"/>
      <c r="N598" s="222"/>
      <c r="O598" s="222"/>
      <c r="P598" s="222"/>
      <c r="Q598" s="222"/>
      <c r="R598" s="222"/>
      <c r="S598" s="222"/>
      <c r="T598" s="223"/>
      <c r="AT598" s="224" t="s">
        <v>417</v>
      </c>
      <c r="AU598" s="224" t="s">
        <v>87</v>
      </c>
      <c r="AV598" s="12" t="s">
        <v>23</v>
      </c>
      <c r="AW598" s="12" t="s">
        <v>43</v>
      </c>
      <c r="AX598" s="12" t="s">
        <v>79</v>
      </c>
      <c r="AY598" s="224" t="s">
        <v>406</v>
      </c>
    </row>
    <row r="599" spans="2:65" s="12" customFormat="1" x14ac:dyDescent="0.3">
      <c r="B599" s="213"/>
      <c r="C599" s="214"/>
      <c r="D599" s="215" t="s">
        <v>417</v>
      </c>
      <c r="E599" s="216" t="s">
        <v>36</v>
      </c>
      <c r="F599" s="217" t="s">
        <v>7543</v>
      </c>
      <c r="G599" s="214"/>
      <c r="H599" s="218" t="s">
        <v>36</v>
      </c>
      <c r="I599" s="219"/>
      <c r="J599" s="214"/>
      <c r="K599" s="214"/>
      <c r="L599" s="220"/>
      <c r="M599" s="221"/>
      <c r="N599" s="222"/>
      <c r="O599" s="222"/>
      <c r="P599" s="222"/>
      <c r="Q599" s="222"/>
      <c r="R599" s="222"/>
      <c r="S599" s="222"/>
      <c r="T599" s="223"/>
      <c r="AT599" s="224" t="s">
        <v>417</v>
      </c>
      <c r="AU599" s="224" t="s">
        <v>87</v>
      </c>
      <c r="AV599" s="12" t="s">
        <v>23</v>
      </c>
      <c r="AW599" s="12" t="s">
        <v>43</v>
      </c>
      <c r="AX599" s="12" t="s">
        <v>79</v>
      </c>
      <c r="AY599" s="224" t="s">
        <v>406</v>
      </c>
    </row>
    <row r="600" spans="2:65" s="12" customFormat="1" x14ac:dyDescent="0.3">
      <c r="B600" s="213"/>
      <c r="C600" s="214"/>
      <c r="D600" s="215" t="s">
        <v>417</v>
      </c>
      <c r="E600" s="216" t="s">
        <v>36</v>
      </c>
      <c r="F600" s="217" t="s">
        <v>7544</v>
      </c>
      <c r="G600" s="214"/>
      <c r="H600" s="218" t="s">
        <v>36</v>
      </c>
      <c r="I600" s="219"/>
      <c r="J600" s="214"/>
      <c r="K600" s="214"/>
      <c r="L600" s="220"/>
      <c r="M600" s="221"/>
      <c r="N600" s="222"/>
      <c r="O600" s="222"/>
      <c r="P600" s="222"/>
      <c r="Q600" s="222"/>
      <c r="R600" s="222"/>
      <c r="S600" s="222"/>
      <c r="T600" s="223"/>
      <c r="AT600" s="224" t="s">
        <v>417</v>
      </c>
      <c r="AU600" s="224" t="s">
        <v>87</v>
      </c>
      <c r="AV600" s="12" t="s">
        <v>23</v>
      </c>
      <c r="AW600" s="12" t="s">
        <v>43</v>
      </c>
      <c r="AX600" s="12" t="s">
        <v>79</v>
      </c>
      <c r="AY600" s="224" t="s">
        <v>406</v>
      </c>
    </row>
    <row r="601" spans="2:65" s="13" customFormat="1" x14ac:dyDescent="0.3">
      <c r="B601" s="225"/>
      <c r="C601" s="226"/>
      <c r="D601" s="215" t="s">
        <v>417</v>
      </c>
      <c r="E601" s="227" t="s">
        <v>36</v>
      </c>
      <c r="F601" s="228" t="s">
        <v>7545</v>
      </c>
      <c r="G601" s="226"/>
      <c r="H601" s="229">
        <v>484.5</v>
      </c>
      <c r="I601" s="230"/>
      <c r="J601" s="226"/>
      <c r="K601" s="226"/>
      <c r="L601" s="231"/>
      <c r="M601" s="232"/>
      <c r="N601" s="233"/>
      <c r="O601" s="233"/>
      <c r="P601" s="233"/>
      <c r="Q601" s="233"/>
      <c r="R601" s="233"/>
      <c r="S601" s="233"/>
      <c r="T601" s="234"/>
      <c r="AT601" s="235" t="s">
        <v>417</v>
      </c>
      <c r="AU601" s="235" t="s">
        <v>87</v>
      </c>
      <c r="AV601" s="13" t="s">
        <v>87</v>
      </c>
      <c r="AW601" s="13" t="s">
        <v>43</v>
      </c>
      <c r="AX601" s="13" t="s">
        <v>79</v>
      </c>
      <c r="AY601" s="235" t="s">
        <v>406</v>
      </c>
    </row>
    <row r="602" spans="2:65" s="14" customFormat="1" x14ac:dyDescent="0.3">
      <c r="B602" s="236"/>
      <c r="C602" s="237"/>
      <c r="D602" s="247" t="s">
        <v>417</v>
      </c>
      <c r="E602" s="248" t="s">
        <v>36</v>
      </c>
      <c r="F602" s="249" t="s">
        <v>421</v>
      </c>
      <c r="G602" s="237"/>
      <c r="H602" s="250">
        <v>484.5</v>
      </c>
      <c r="I602" s="241"/>
      <c r="J602" s="237"/>
      <c r="K602" s="237"/>
      <c r="L602" s="242"/>
      <c r="M602" s="243"/>
      <c r="N602" s="244"/>
      <c r="O602" s="244"/>
      <c r="P602" s="244"/>
      <c r="Q602" s="244"/>
      <c r="R602" s="244"/>
      <c r="S602" s="244"/>
      <c r="T602" s="245"/>
      <c r="AT602" s="246" t="s">
        <v>417</v>
      </c>
      <c r="AU602" s="246" t="s">
        <v>87</v>
      </c>
      <c r="AV602" s="14" t="s">
        <v>415</v>
      </c>
      <c r="AW602" s="14" t="s">
        <v>43</v>
      </c>
      <c r="AX602" s="14" t="s">
        <v>23</v>
      </c>
      <c r="AY602" s="246" t="s">
        <v>406</v>
      </c>
    </row>
    <row r="603" spans="2:65" s="1" customFormat="1" ht="22.5" customHeight="1" x14ac:dyDescent="0.3">
      <c r="B603" s="37"/>
      <c r="C603" s="201" t="s">
        <v>699</v>
      </c>
      <c r="D603" s="201" t="s">
        <v>410</v>
      </c>
      <c r="E603" s="202" t="s">
        <v>7631</v>
      </c>
      <c r="F603" s="203" t="s">
        <v>7632</v>
      </c>
      <c r="G603" s="204" t="s">
        <v>466</v>
      </c>
      <c r="H603" s="205">
        <v>1604.27</v>
      </c>
      <c r="I603" s="206"/>
      <c r="J603" s="207">
        <f>ROUND(I603*H603,2)</f>
        <v>0</v>
      </c>
      <c r="K603" s="203" t="s">
        <v>7100</v>
      </c>
      <c r="L603" s="57"/>
      <c r="M603" s="208" t="s">
        <v>36</v>
      </c>
      <c r="N603" s="209" t="s">
        <v>50</v>
      </c>
      <c r="O603" s="38"/>
      <c r="P603" s="210">
        <f>O603*H603</f>
        <v>0</v>
      </c>
      <c r="Q603" s="210">
        <v>0</v>
      </c>
      <c r="R603" s="210">
        <f>Q603*H603</f>
        <v>0</v>
      </c>
      <c r="S603" s="210">
        <v>0</v>
      </c>
      <c r="T603" s="211">
        <f>S603*H603</f>
        <v>0</v>
      </c>
      <c r="AR603" s="19" t="s">
        <v>415</v>
      </c>
      <c r="AT603" s="19" t="s">
        <v>410</v>
      </c>
      <c r="AU603" s="19" t="s">
        <v>87</v>
      </c>
      <c r="AY603" s="19" t="s">
        <v>406</v>
      </c>
      <c r="BE603" s="212">
        <f>IF(N603="základní",J603,0)</f>
        <v>0</v>
      </c>
      <c r="BF603" s="212">
        <f>IF(N603="snížená",J603,0)</f>
        <v>0</v>
      </c>
      <c r="BG603" s="212">
        <f>IF(N603="zákl. přenesená",J603,0)</f>
        <v>0</v>
      </c>
      <c r="BH603" s="212">
        <f>IF(N603="sníž. přenesená",J603,0)</f>
        <v>0</v>
      </c>
      <c r="BI603" s="212">
        <f>IF(N603="nulová",J603,0)</f>
        <v>0</v>
      </c>
      <c r="BJ603" s="19" t="s">
        <v>23</v>
      </c>
      <c r="BK603" s="212">
        <f>ROUND(I603*H603,2)</f>
        <v>0</v>
      </c>
      <c r="BL603" s="19" t="s">
        <v>415</v>
      </c>
      <c r="BM603" s="19" t="s">
        <v>1103</v>
      </c>
    </row>
    <row r="604" spans="2:65" s="12" customFormat="1" x14ac:dyDescent="0.3">
      <c r="B604" s="213"/>
      <c r="C604" s="214"/>
      <c r="D604" s="215" t="s">
        <v>417</v>
      </c>
      <c r="E604" s="216" t="s">
        <v>36</v>
      </c>
      <c r="F604" s="217" t="s">
        <v>7516</v>
      </c>
      <c r="G604" s="214"/>
      <c r="H604" s="218" t="s">
        <v>36</v>
      </c>
      <c r="I604" s="219"/>
      <c r="J604" s="214"/>
      <c r="K604" s="214"/>
      <c r="L604" s="220"/>
      <c r="M604" s="221"/>
      <c r="N604" s="222"/>
      <c r="O604" s="222"/>
      <c r="P604" s="222"/>
      <c r="Q604" s="222"/>
      <c r="R604" s="222"/>
      <c r="S604" s="222"/>
      <c r="T604" s="223"/>
      <c r="AT604" s="224" t="s">
        <v>417</v>
      </c>
      <c r="AU604" s="224" t="s">
        <v>87</v>
      </c>
      <c r="AV604" s="12" t="s">
        <v>23</v>
      </c>
      <c r="AW604" s="12" t="s">
        <v>43</v>
      </c>
      <c r="AX604" s="12" t="s">
        <v>79</v>
      </c>
      <c r="AY604" s="224" t="s">
        <v>406</v>
      </c>
    </row>
    <row r="605" spans="2:65" s="12" customFormat="1" x14ac:dyDescent="0.3">
      <c r="B605" s="213"/>
      <c r="C605" s="214"/>
      <c r="D605" s="215" t="s">
        <v>417</v>
      </c>
      <c r="E605" s="216" t="s">
        <v>36</v>
      </c>
      <c r="F605" s="217" t="s">
        <v>7517</v>
      </c>
      <c r="G605" s="214"/>
      <c r="H605" s="218" t="s">
        <v>36</v>
      </c>
      <c r="I605" s="219"/>
      <c r="J605" s="214"/>
      <c r="K605" s="214"/>
      <c r="L605" s="220"/>
      <c r="M605" s="221"/>
      <c r="N605" s="222"/>
      <c r="O605" s="222"/>
      <c r="P605" s="222"/>
      <c r="Q605" s="222"/>
      <c r="R605" s="222"/>
      <c r="S605" s="222"/>
      <c r="T605" s="223"/>
      <c r="AT605" s="224" t="s">
        <v>417</v>
      </c>
      <c r="AU605" s="224" t="s">
        <v>87</v>
      </c>
      <c r="AV605" s="12" t="s">
        <v>23</v>
      </c>
      <c r="AW605" s="12" t="s">
        <v>43</v>
      </c>
      <c r="AX605" s="12" t="s">
        <v>79</v>
      </c>
      <c r="AY605" s="224" t="s">
        <v>406</v>
      </c>
    </row>
    <row r="606" spans="2:65" s="12" customFormat="1" x14ac:dyDescent="0.3">
      <c r="B606" s="213"/>
      <c r="C606" s="214"/>
      <c r="D606" s="215" t="s">
        <v>417</v>
      </c>
      <c r="E606" s="216" t="s">
        <v>36</v>
      </c>
      <c r="F606" s="217" t="s">
        <v>7518</v>
      </c>
      <c r="G606" s="214"/>
      <c r="H606" s="218" t="s">
        <v>36</v>
      </c>
      <c r="I606" s="219"/>
      <c r="J606" s="214"/>
      <c r="K606" s="214"/>
      <c r="L606" s="220"/>
      <c r="M606" s="221"/>
      <c r="N606" s="222"/>
      <c r="O606" s="222"/>
      <c r="P606" s="222"/>
      <c r="Q606" s="222"/>
      <c r="R606" s="222"/>
      <c r="S606" s="222"/>
      <c r="T606" s="223"/>
      <c r="AT606" s="224" t="s">
        <v>417</v>
      </c>
      <c r="AU606" s="224" t="s">
        <v>87</v>
      </c>
      <c r="AV606" s="12" t="s">
        <v>23</v>
      </c>
      <c r="AW606" s="12" t="s">
        <v>43</v>
      </c>
      <c r="AX606" s="12" t="s">
        <v>79</v>
      </c>
      <c r="AY606" s="224" t="s">
        <v>406</v>
      </c>
    </row>
    <row r="607" spans="2:65" s="12" customFormat="1" x14ac:dyDescent="0.3">
      <c r="B607" s="213"/>
      <c r="C607" s="214"/>
      <c r="D607" s="215" t="s">
        <v>417</v>
      </c>
      <c r="E607" s="216" t="s">
        <v>36</v>
      </c>
      <c r="F607" s="217" t="s">
        <v>7519</v>
      </c>
      <c r="G607" s="214"/>
      <c r="H607" s="218" t="s">
        <v>36</v>
      </c>
      <c r="I607" s="219"/>
      <c r="J607" s="214"/>
      <c r="K607" s="214"/>
      <c r="L607" s="220"/>
      <c r="M607" s="221"/>
      <c r="N607" s="222"/>
      <c r="O607" s="222"/>
      <c r="P607" s="222"/>
      <c r="Q607" s="222"/>
      <c r="R607" s="222"/>
      <c r="S607" s="222"/>
      <c r="T607" s="223"/>
      <c r="AT607" s="224" t="s">
        <v>417</v>
      </c>
      <c r="AU607" s="224" t="s">
        <v>87</v>
      </c>
      <c r="AV607" s="12" t="s">
        <v>23</v>
      </c>
      <c r="AW607" s="12" t="s">
        <v>43</v>
      </c>
      <c r="AX607" s="12" t="s">
        <v>79</v>
      </c>
      <c r="AY607" s="224" t="s">
        <v>406</v>
      </c>
    </row>
    <row r="608" spans="2:65" s="12" customFormat="1" x14ac:dyDescent="0.3">
      <c r="B608" s="213"/>
      <c r="C608" s="214"/>
      <c r="D608" s="215" t="s">
        <v>417</v>
      </c>
      <c r="E608" s="216" t="s">
        <v>36</v>
      </c>
      <c r="F608" s="217" t="s">
        <v>7453</v>
      </c>
      <c r="G608" s="214"/>
      <c r="H608" s="218" t="s">
        <v>36</v>
      </c>
      <c r="I608" s="219"/>
      <c r="J608" s="214"/>
      <c r="K608" s="214"/>
      <c r="L608" s="220"/>
      <c r="M608" s="221"/>
      <c r="N608" s="222"/>
      <c r="O608" s="222"/>
      <c r="P608" s="222"/>
      <c r="Q608" s="222"/>
      <c r="R608" s="222"/>
      <c r="S608" s="222"/>
      <c r="T608" s="223"/>
      <c r="AT608" s="224" t="s">
        <v>417</v>
      </c>
      <c r="AU608" s="224" t="s">
        <v>87</v>
      </c>
      <c r="AV608" s="12" t="s">
        <v>23</v>
      </c>
      <c r="AW608" s="12" t="s">
        <v>43</v>
      </c>
      <c r="AX608" s="12" t="s">
        <v>79</v>
      </c>
      <c r="AY608" s="224" t="s">
        <v>406</v>
      </c>
    </row>
    <row r="609" spans="2:51" s="12" customFormat="1" x14ac:dyDescent="0.3">
      <c r="B609" s="213"/>
      <c r="C609" s="214"/>
      <c r="D609" s="215" t="s">
        <v>417</v>
      </c>
      <c r="E609" s="216" t="s">
        <v>36</v>
      </c>
      <c r="F609" s="217" t="s">
        <v>7520</v>
      </c>
      <c r="G609" s="214"/>
      <c r="H609" s="218" t="s">
        <v>36</v>
      </c>
      <c r="I609" s="219"/>
      <c r="J609" s="214"/>
      <c r="K609" s="214"/>
      <c r="L609" s="220"/>
      <c r="M609" s="221"/>
      <c r="N609" s="222"/>
      <c r="O609" s="222"/>
      <c r="P609" s="222"/>
      <c r="Q609" s="222"/>
      <c r="R609" s="222"/>
      <c r="S609" s="222"/>
      <c r="T609" s="223"/>
      <c r="AT609" s="224" t="s">
        <v>417</v>
      </c>
      <c r="AU609" s="224" t="s">
        <v>87</v>
      </c>
      <c r="AV609" s="12" t="s">
        <v>23</v>
      </c>
      <c r="AW609" s="12" t="s">
        <v>43</v>
      </c>
      <c r="AX609" s="12" t="s">
        <v>79</v>
      </c>
      <c r="AY609" s="224" t="s">
        <v>406</v>
      </c>
    </row>
    <row r="610" spans="2:51" s="12" customFormat="1" x14ac:dyDescent="0.3">
      <c r="B610" s="213"/>
      <c r="C610" s="214"/>
      <c r="D610" s="215" t="s">
        <v>417</v>
      </c>
      <c r="E610" s="216" t="s">
        <v>36</v>
      </c>
      <c r="F610" s="217" t="s">
        <v>7521</v>
      </c>
      <c r="G610" s="214"/>
      <c r="H610" s="218" t="s">
        <v>36</v>
      </c>
      <c r="I610" s="219"/>
      <c r="J610" s="214"/>
      <c r="K610" s="214"/>
      <c r="L610" s="220"/>
      <c r="M610" s="221"/>
      <c r="N610" s="222"/>
      <c r="O610" s="222"/>
      <c r="P610" s="222"/>
      <c r="Q610" s="222"/>
      <c r="R610" s="222"/>
      <c r="S610" s="222"/>
      <c r="T610" s="223"/>
      <c r="AT610" s="224" t="s">
        <v>417</v>
      </c>
      <c r="AU610" s="224" t="s">
        <v>87</v>
      </c>
      <c r="AV610" s="12" t="s">
        <v>23</v>
      </c>
      <c r="AW610" s="12" t="s">
        <v>43</v>
      </c>
      <c r="AX610" s="12" t="s">
        <v>79</v>
      </c>
      <c r="AY610" s="224" t="s">
        <v>406</v>
      </c>
    </row>
    <row r="611" spans="2:51" s="12" customFormat="1" x14ac:dyDescent="0.3">
      <c r="B611" s="213"/>
      <c r="C611" s="214"/>
      <c r="D611" s="215" t="s">
        <v>417</v>
      </c>
      <c r="E611" s="216" t="s">
        <v>36</v>
      </c>
      <c r="F611" s="217" t="s">
        <v>7522</v>
      </c>
      <c r="G611" s="214"/>
      <c r="H611" s="218" t="s">
        <v>36</v>
      </c>
      <c r="I611" s="219"/>
      <c r="J611" s="214"/>
      <c r="K611" s="214"/>
      <c r="L611" s="220"/>
      <c r="M611" s="221"/>
      <c r="N611" s="222"/>
      <c r="O611" s="222"/>
      <c r="P611" s="222"/>
      <c r="Q611" s="222"/>
      <c r="R611" s="222"/>
      <c r="S611" s="222"/>
      <c r="T611" s="223"/>
      <c r="AT611" s="224" t="s">
        <v>417</v>
      </c>
      <c r="AU611" s="224" t="s">
        <v>87</v>
      </c>
      <c r="AV611" s="12" t="s">
        <v>23</v>
      </c>
      <c r="AW611" s="12" t="s">
        <v>43</v>
      </c>
      <c r="AX611" s="12" t="s">
        <v>79</v>
      </c>
      <c r="AY611" s="224" t="s">
        <v>406</v>
      </c>
    </row>
    <row r="612" spans="2:51" s="12" customFormat="1" x14ac:dyDescent="0.3">
      <c r="B612" s="213"/>
      <c r="C612" s="214"/>
      <c r="D612" s="215" t="s">
        <v>417</v>
      </c>
      <c r="E612" s="216" t="s">
        <v>36</v>
      </c>
      <c r="F612" s="217" t="s">
        <v>7523</v>
      </c>
      <c r="G612" s="214"/>
      <c r="H612" s="218" t="s">
        <v>36</v>
      </c>
      <c r="I612" s="219"/>
      <c r="J612" s="214"/>
      <c r="K612" s="214"/>
      <c r="L612" s="220"/>
      <c r="M612" s="221"/>
      <c r="N612" s="222"/>
      <c r="O612" s="222"/>
      <c r="P612" s="222"/>
      <c r="Q612" s="222"/>
      <c r="R612" s="222"/>
      <c r="S612" s="222"/>
      <c r="T612" s="223"/>
      <c r="AT612" s="224" t="s">
        <v>417</v>
      </c>
      <c r="AU612" s="224" t="s">
        <v>87</v>
      </c>
      <c r="AV612" s="12" t="s">
        <v>23</v>
      </c>
      <c r="AW612" s="12" t="s">
        <v>43</v>
      </c>
      <c r="AX612" s="12" t="s">
        <v>79</v>
      </c>
      <c r="AY612" s="224" t="s">
        <v>406</v>
      </c>
    </row>
    <row r="613" spans="2:51" s="12" customFormat="1" x14ac:dyDescent="0.3">
      <c r="B613" s="213"/>
      <c r="C613" s="214"/>
      <c r="D613" s="215" t="s">
        <v>417</v>
      </c>
      <c r="E613" s="216" t="s">
        <v>36</v>
      </c>
      <c r="F613" s="217" t="s">
        <v>7524</v>
      </c>
      <c r="G613" s="214"/>
      <c r="H613" s="218" t="s">
        <v>36</v>
      </c>
      <c r="I613" s="219"/>
      <c r="J613" s="214"/>
      <c r="K613" s="214"/>
      <c r="L613" s="220"/>
      <c r="M613" s="221"/>
      <c r="N613" s="222"/>
      <c r="O613" s="222"/>
      <c r="P613" s="222"/>
      <c r="Q613" s="222"/>
      <c r="R613" s="222"/>
      <c r="S613" s="222"/>
      <c r="T613" s="223"/>
      <c r="AT613" s="224" t="s">
        <v>417</v>
      </c>
      <c r="AU613" s="224" t="s">
        <v>87</v>
      </c>
      <c r="AV613" s="12" t="s">
        <v>23</v>
      </c>
      <c r="AW613" s="12" t="s">
        <v>43</v>
      </c>
      <c r="AX613" s="12" t="s">
        <v>79</v>
      </c>
      <c r="AY613" s="224" t="s">
        <v>406</v>
      </c>
    </row>
    <row r="614" spans="2:51" s="12" customFormat="1" x14ac:dyDescent="0.3">
      <c r="B614" s="213"/>
      <c r="C614" s="214"/>
      <c r="D614" s="215" t="s">
        <v>417</v>
      </c>
      <c r="E614" s="216" t="s">
        <v>36</v>
      </c>
      <c r="F614" s="217" t="s">
        <v>7525</v>
      </c>
      <c r="G614" s="214"/>
      <c r="H614" s="218" t="s">
        <v>36</v>
      </c>
      <c r="I614" s="219"/>
      <c r="J614" s="214"/>
      <c r="K614" s="214"/>
      <c r="L614" s="220"/>
      <c r="M614" s="221"/>
      <c r="N614" s="222"/>
      <c r="O614" s="222"/>
      <c r="P614" s="222"/>
      <c r="Q614" s="222"/>
      <c r="R614" s="222"/>
      <c r="S614" s="222"/>
      <c r="T614" s="223"/>
      <c r="AT614" s="224" t="s">
        <v>417</v>
      </c>
      <c r="AU614" s="224" t="s">
        <v>87</v>
      </c>
      <c r="AV614" s="12" t="s">
        <v>23</v>
      </c>
      <c r="AW614" s="12" t="s">
        <v>43</v>
      </c>
      <c r="AX614" s="12" t="s">
        <v>79</v>
      </c>
      <c r="AY614" s="224" t="s">
        <v>406</v>
      </c>
    </row>
    <row r="615" spans="2:51" s="12" customFormat="1" x14ac:dyDescent="0.3">
      <c r="B615" s="213"/>
      <c r="C615" s="214"/>
      <c r="D615" s="215" t="s">
        <v>417</v>
      </c>
      <c r="E615" s="216" t="s">
        <v>36</v>
      </c>
      <c r="F615" s="217" t="s">
        <v>7526</v>
      </c>
      <c r="G615" s="214"/>
      <c r="H615" s="218" t="s">
        <v>36</v>
      </c>
      <c r="I615" s="219"/>
      <c r="J615" s="214"/>
      <c r="K615" s="214"/>
      <c r="L615" s="220"/>
      <c r="M615" s="221"/>
      <c r="N615" s="222"/>
      <c r="O615" s="222"/>
      <c r="P615" s="222"/>
      <c r="Q615" s="222"/>
      <c r="R615" s="222"/>
      <c r="S615" s="222"/>
      <c r="T615" s="223"/>
      <c r="AT615" s="224" t="s">
        <v>417</v>
      </c>
      <c r="AU615" s="224" t="s">
        <v>87</v>
      </c>
      <c r="AV615" s="12" t="s">
        <v>23</v>
      </c>
      <c r="AW615" s="12" t="s">
        <v>43</v>
      </c>
      <c r="AX615" s="12" t="s">
        <v>79</v>
      </c>
      <c r="AY615" s="224" t="s">
        <v>406</v>
      </c>
    </row>
    <row r="616" spans="2:51" s="12" customFormat="1" x14ac:dyDescent="0.3">
      <c r="B616" s="213"/>
      <c r="C616" s="214"/>
      <c r="D616" s="215" t="s">
        <v>417</v>
      </c>
      <c r="E616" s="216" t="s">
        <v>36</v>
      </c>
      <c r="F616" s="217" t="s">
        <v>7527</v>
      </c>
      <c r="G616" s="214"/>
      <c r="H616" s="218" t="s">
        <v>36</v>
      </c>
      <c r="I616" s="219"/>
      <c r="J616" s="214"/>
      <c r="K616" s="214"/>
      <c r="L616" s="220"/>
      <c r="M616" s="221"/>
      <c r="N616" s="222"/>
      <c r="O616" s="222"/>
      <c r="P616" s="222"/>
      <c r="Q616" s="222"/>
      <c r="R616" s="222"/>
      <c r="S616" s="222"/>
      <c r="T616" s="223"/>
      <c r="AT616" s="224" t="s">
        <v>417</v>
      </c>
      <c r="AU616" s="224" t="s">
        <v>87</v>
      </c>
      <c r="AV616" s="12" t="s">
        <v>23</v>
      </c>
      <c r="AW616" s="12" t="s">
        <v>43</v>
      </c>
      <c r="AX616" s="12" t="s">
        <v>79</v>
      </c>
      <c r="AY616" s="224" t="s">
        <v>406</v>
      </c>
    </row>
    <row r="617" spans="2:51" s="12" customFormat="1" x14ac:dyDescent="0.3">
      <c r="B617" s="213"/>
      <c r="C617" s="214"/>
      <c r="D617" s="215" t="s">
        <v>417</v>
      </c>
      <c r="E617" s="216" t="s">
        <v>36</v>
      </c>
      <c r="F617" s="217" t="s">
        <v>7528</v>
      </c>
      <c r="G617" s="214"/>
      <c r="H617" s="218" t="s">
        <v>36</v>
      </c>
      <c r="I617" s="219"/>
      <c r="J617" s="214"/>
      <c r="K617" s="214"/>
      <c r="L617" s="220"/>
      <c r="M617" s="221"/>
      <c r="N617" s="222"/>
      <c r="O617" s="222"/>
      <c r="P617" s="222"/>
      <c r="Q617" s="222"/>
      <c r="R617" s="222"/>
      <c r="S617" s="222"/>
      <c r="T617" s="223"/>
      <c r="AT617" s="224" t="s">
        <v>417</v>
      </c>
      <c r="AU617" s="224" t="s">
        <v>87</v>
      </c>
      <c r="AV617" s="12" t="s">
        <v>23</v>
      </c>
      <c r="AW617" s="12" t="s">
        <v>43</v>
      </c>
      <c r="AX617" s="12" t="s">
        <v>79</v>
      </c>
      <c r="AY617" s="224" t="s">
        <v>406</v>
      </c>
    </row>
    <row r="618" spans="2:51" s="12" customFormat="1" x14ac:dyDescent="0.3">
      <c r="B618" s="213"/>
      <c r="C618" s="214"/>
      <c r="D618" s="215" t="s">
        <v>417</v>
      </c>
      <c r="E618" s="216" t="s">
        <v>36</v>
      </c>
      <c r="F618" s="217" t="s">
        <v>7529</v>
      </c>
      <c r="G618" s="214"/>
      <c r="H618" s="218" t="s">
        <v>36</v>
      </c>
      <c r="I618" s="219"/>
      <c r="J618" s="214"/>
      <c r="K618" s="214"/>
      <c r="L618" s="220"/>
      <c r="M618" s="221"/>
      <c r="N618" s="222"/>
      <c r="O618" s="222"/>
      <c r="P618" s="222"/>
      <c r="Q618" s="222"/>
      <c r="R618" s="222"/>
      <c r="S618" s="222"/>
      <c r="T618" s="223"/>
      <c r="AT618" s="224" t="s">
        <v>417</v>
      </c>
      <c r="AU618" s="224" t="s">
        <v>87</v>
      </c>
      <c r="AV618" s="12" t="s">
        <v>23</v>
      </c>
      <c r="AW618" s="12" t="s">
        <v>43</v>
      </c>
      <c r="AX618" s="12" t="s">
        <v>79</v>
      </c>
      <c r="AY618" s="224" t="s">
        <v>406</v>
      </c>
    </row>
    <row r="619" spans="2:51" s="12" customFormat="1" x14ac:dyDescent="0.3">
      <c r="B619" s="213"/>
      <c r="C619" s="214"/>
      <c r="D619" s="215" t="s">
        <v>417</v>
      </c>
      <c r="E619" s="216" t="s">
        <v>36</v>
      </c>
      <c r="F619" s="217" t="s">
        <v>7633</v>
      </c>
      <c r="G619" s="214"/>
      <c r="H619" s="218" t="s">
        <v>36</v>
      </c>
      <c r="I619" s="219"/>
      <c r="J619" s="214"/>
      <c r="K619" s="214"/>
      <c r="L619" s="220"/>
      <c r="M619" s="221"/>
      <c r="N619" s="222"/>
      <c r="O619" s="222"/>
      <c r="P619" s="222"/>
      <c r="Q619" s="222"/>
      <c r="R619" s="222"/>
      <c r="S619" s="222"/>
      <c r="T619" s="223"/>
      <c r="AT619" s="224" t="s">
        <v>417</v>
      </c>
      <c r="AU619" s="224" t="s">
        <v>87</v>
      </c>
      <c r="AV619" s="12" t="s">
        <v>23</v>
      </c>
      <c r="AW619" s="12" t="s">
        <v>43</v>
      </c>
      <c r="AX619" s="12" t="s">
        <v>79</v>
      </c>
      <c r="AY619" s="224" t="s">
        <v>406</v>
      </c>
    </row>
    <row r="620" spans="2:51" s="12" customFormat="1" x14ac:dyDescent="0.3">
      <c r="B620" s="213"/>
      <c r="C620" s="214"/>
      <c r="D620" s="215" t="s">
        <v>417</v>
      </c>
      <c r="E620" s="216" t="s">
        <v>36</v>
      </c>
      <c r="F620" s="217" t="s">
        <v>7541</v>
      </c>
      <c r="G620" s="214"/>
      <c r="H620" s="218" t="s">
        <v>36</v>
      </c>
      <c r="I620" s="219"/>
      <c r="J620" s="214"/>
      <c r="K620" s="214"/>
      <c r="L620" s="220"/>
      <c r="M620" s="221"/>
      <c r="N620" s="222"/>
      <c r="O620" s="222"/>
      <c r="P620" s="222"/>
      <c r="Q620" s="222"/>
      <c r="R620" s="222"/>
      <c r="S620" s="222"/>
      <c r="T620" s="223"/>
      <c r="AT620" s="224" t="s">
        <v>417</v>
      </c>
      <c r="AU620" s="224" t="s">
        <v>87</v>
      </c>
      <c r="AV620" s="12" t="s">
        <v>23</v>
      </c>
      <c r="AW620" s="12" t="s">
        <v>43</v>
      </c>
      <c r="AX620" s="12" t="s">
        <v>79</v>
      </c>
      <c r="AY620" s="224" t="s">
        <v>406</v>
      </c>
    </row>
    <row r="621" spans="2:51" s="12" customFormat="1" x14ac:dyDescent="0.3">
      <c r="B621" s="213"/>
      <c r="C621" s="214"/>
      <c r="D621" s="215" t="s">
        <v>417</v>
      </c>
      <c r="E621" s="216" t="s">
        <v>36</v>
      </c>
      <c r="F621" s="217" t="s">
        <v>7542</v>
      </c>
      <c r="G621" s="214"/>
      <c r="H621" s="218" t="s">
        <v>36</v>
      </c>
      <c r="I621" s="219"/>
      <c r="J621" s="214"/>
      <c r="K621" s="214"/>
      <c r="L621" s="220"/>
      <c r="M621" s="221"/>
      <c r="N621" s="222"/>
      <c r="O621" s="222"/>
      <c r="P621" s="222"/>
      <c r="Q621" s="222"/>
      <c r="R621" s="222"/>
      <c r="S621" s="222"/>
      <c r="T621" s="223"/>
      <c r="AT621" s="224" t="s">
        <v>417</v>
      </c>
      <c r="AU621" s="224" t="s">
        <v>87</v>
      </c>
      <c r="AV621" s="12" t="s">
        <v>23</v>
      </c>
      <c r="AW621" s="12" t="s">
        <v>43</v>
      </c>
      <c r="AX621" s="12" t="s">
        <v>79</v>
      </c>
      <c r="AY621" s="224" t="s">
        <v>406</v>
      </c>
    </row>
    <row r="622" spans="2:51" s="12" customFormat="1" x14ac:dyDescent="0.3">
      <c r="B622" s="213"/>
      <c r="C622" s="214"/>
      <c r="D622" s="215" t="s">
        <v>417</v>
      </c>
      <c r="E622" s="216" t="s">
        <v>36</v>
      </c>
      <c r="F622" s="217" t="s">
        <v>7543</v>
      </c>
      <c r="G622" s="214"/>
      <c r="H622" s="218" t="s">
        <v>36</v>
      </c>
      <c r="I622" s="219"/>
      <c r="J622" s="214"/>
      <c r="K622" s="214"/>
      <c r="L622" s="220"/>
      <c r="M622" s="221"/>
      <c r="N622" s="222"/>
      <c r="O622" s="222"/>
      <c r="P622" s="222"/>
      <c r="Q622" s="222"/>
      <c r="R622" s="222"/>
      <c r="S622" s="222"/>
      <c r="T622" s="223"/>
      <c r="AT622" s="224" t="s">
        <v>417</v>
      </c>
      <c r="AU622" s="224" t="s">
        <v>87</v>
      </c>
      <c r="AV622" s="12" t="s">
        <v>23</v>
      </c>
      <c r="AW622" s="12" t="s">
        <v>43</v>
      </c>
      <c r="AX622" s="12" t="s">
        <v>79</v>
      </c>
      <c r="AY622" s="224" t="s">
        <v>406</v>
      </c>
    </row>
    <row r="623" spans="2:51" s="12" customFormat="1" x14ac:dyDescent="0.3">
      <c r="B623" s="213"/>
      <c r="C623" s="214"/>
      <c r="D623" s="215" t="s">
        <v>417</v>
      </c>
      <c r="E623" s="216" t="s">
        <v>36</v>
      </c>
      <c r="F623" s="217" t="s">
        <v>7544</v>
      </c>
      <c r="G623" s="214"/>
      <c r="H623" s="218" t="s">
        <v>36</v>
      </c>
      <c r="I623" s="219"/>
      <c r="J623" s="214"/>
      <c r="K623" s="214"/>
      <c r="L623" s="220"/>
      <c r="M623" s="221"/>
      <c r="N623" s="222"/>
      <c r="O623" s="222"/>
      <c r="P623" s="222"/>
      <c r="Q623" s="222"/>
      <c r="R623" s="222"/>
      <c r="S623" s="222"/>
      <c r="T623" s="223"/>
      <c r="AT623" s="224" t="s">
        <v>417</v>
      </c>
      <c r="AU623" s="224" t="s">
        <v>87</v>
      </c>
      <c r="AV623" s="12" t="s">
        <v>23</v>
      </c>
      <c r="AW623" s="12" t="s">
        <v>43</v>
      </c>
      <c r="AX623" s="12" t="s">
        <v>79</v>
      </c>
      <c r="AY623" s="224" t="s">
        <v>406</v>
      </c>
    </row>
    <row r="624" spans="2:51" s="13" customFormat="1" x14ac:dyDescent="0.3">
      <c r="B624" s="225"/>
      <c r="C624" s="226"/>
      <c r="D624" s="215" t="s">
        <v>417</v>
      </c>
      <c r="E624" s="227" t="s">
        <v>36</v>
      </c>
      <c r="F624" s="228" t="s">
        <v>7634</v>
      </c>
      <c r="G624" s="226"/>
      <c r="H624" s="229">
        <v>1604.27</v>
      </c>
      <c r="I624" s="230"/>
      <c r="J624" s="226"/>
      <c r="K624" s="226"/>
      <c r="L624" s="231"/>
      <c r="M624" s="232"/>
      <c r="N624" s="233"/>
      <c r="O624" s="233"/>
      <c r="P624" s="233"/>
      <c r="Q624" s="233"/>
      <c r="R624" s="233"/>
      <c r="S624" s="233"/>
      <c r="T624" s="234"/>
      <c r="AT624" s="235" t="s">
        <v>417</v>
      </c>
      <c r="AU624" s="235" t="s">
        <v>87</v>
      </c>
      <c r="AV624" s="13" t="s">
        <v>87</v>
      </c>
      <c r="AW624" s="13" t="s">
        <v>43</v>
      </c>
      <c r="AX624" s="13" t="s">
        <v>79</v>
      </c>
      <c r="AY624" s="235" t="s">
        <v>406</v>
      </c>
    </row>
    <row r="625" spans="2:65" s="14" customFormat="1" x14ac:dyDescent="0.3">
      <c r="B625" s="236"/>
      <c r="C625" s="237"/>
      <c r="D625" s="247" t="s">
        <v>417</v>
      </c>
      <c r="E625" s="248" t="s">
        <v>36</v>
      </c>
      <c r="F625" s="249" t="s">
        <v>421</v>
      </c>
      <c r="G625" s="237"/>
      <c r="H625" s="250">
        <v>1604.27</v>
      </c>
      <c r="I625" s="241"/>
      <c r="J625" s="237"/>
      <c r="K625" s="237"/>
      <c r="L625" s="242"/>
      <c r="M625" s="243"/>
      <c r="N625" s="244"/>
      <c r="O625" s="244"/>
      <c r="P625" s="244"/>
      <c r="Q625" s="244"/>
      <c r="R625" s="244"/>
      <c r="S625" s="244"/>
      <c r="T625" s="245"/>
      <c r="AT625" s="246" t="s">
        <v>417</v>
      </c>
      <c r="AU625" s="246" t="s">
        <v>87</v>
      </c>
      <c r="AV625" s="14" t="s">
        <v>415</v>
      </c>
      <c r="AW625" s="14" t="s">
        <v>43</v>
      </c>
      <c r="AX625" s="14" t="s">
        <v>23</v>
      </c>
      <c r="AY625" s="246" t="s">
        <v>406</v>
      </c>
    </row>
    <row r="626" spans="2:65" s="1" customFormat="1" ht="22.5" customHeight="1" x14ac:dyDescent="0.3">
      <c r="B626" s="37"/>
      <c r="C626" s="201" t="s">
        <v>703</v>
      </c>
      <c r="D626" s="201" t="s">
        <v>410</v>
      </c>
      <c r="E626" s="202" t="s">
        <v>7635</v>
      </c>
      <c r="F626" s="203" t="s">
        <v>7636</v>
      </c>
      <c r="G626" s="204" t="s">
        <v>466</v>
      </c>
      <c r="H626" s="205">
        <v>420.25</v>
      </c>
      <c r="I626" s="206"/>
      <c r="J626" s="207">
        <f>ROUND(I626*H626,2)</f>
        <v>0</v>
      </c>
      <c r="K626" s="203" t="s">
        <v>7100</v>
      </c>
      <c r="L626" s="57"/>
      <c r="M626" s="208" t="s">
        <v>36</v>
      </c>
      <c r="N626" s="209" t="s">
        <v>50</v>
      </c>
      <c r="O626" s="38"/>
      <c r="P626" s="210">
        <f>O626*H626</f>
        <v>0</v>
      </c>
      <c r="Q626" s="210">
        <v>0</v>
      </c>
      <c r="R626" s="210">
        <f>Q626*H626</f>
        <v>0</v>
      </c>
      <c r="S626" s="210">
        <v>0</v>
      </c>
      <c r="T626" s="211">
        <f>S626*H626</f>
        <v>0</v>
      </c>
      <c r="AR626" s="19" t="s">
        <v>415</v>
      </c>
      <c r="AT626" s="19" t="s">
        <v>410</v>
      </c>
      <c r="AU626" s="19" t="s">
        <v>87</v>
      </c>
      <c r="AY626" s="19" t="s">
        <v>406</v>
      </c>
      <c r="BE626" s="212">
        <f>IF(N626="základní",J626,0)</f>
        <v>0</v>
      </c>
      <c r="BF626" s="212">
        <f>IF(N626="snížená",J626,0)</f>
        <v>0</v>
      </c>
      <c r="BG626" s="212">
        <f>IF(N626="zákl. přenesená",J626,0)</f>
        <v>0</v>
      </c>
      <c r="BH626" s="212">
        <f>IF(N626="sníž. přenesená",J626,0)</f>
        <v>0</v>
      </c>
      <c r="BI626" s="212">
        <f>IF(N626="nulová",J626,0)</f>
        <v>0</v>
      </c>
      <c r="BJ626" s="19" t="s">
        <v>23</v>
      </c>
      <c r="BK626" s="212">
        <f>ROUND(I626*H626,2)</f>
        <v>0</v>
      </c>
      <c r="BL626" s="19" t="s">
        <v>415</v>
      </c>
      <c r="BM626" s="19" t="s">
        <v>1117</v>
      </c>
    </row>
    <row r="627" spans="2:65" s="12" customFormat="1" x14ac:dyDescent="0.3">
      <c r="B627" s="213"/>
      <c r="C627" s="214"/>
      <c r="D627" s="215" t="s">
        <v>417</v>
      </c>
      <c r="E627" s="216" t="s">
        <v>36</v>
      </c>
      <c r="F627" s="217" t="s">
        <v>7607</v>
      </c>
      <c r="G627" s="214"/>
      <c r="H627" s="218" t="s">
        <v>36</v>
      </c>
      <c r="I627" s="219"/>
      <c r="J627" s="214"/>
      <c r="K627" s="214"/>
      <c r="L627" s="220"/>
      <c r="M627" s="221"/>
      <c r="N627" s="222"/>
      <c r="O627" s="222"/>
      <c r="P627" s="222"/>
      <c r="Q627" s="222"/>
      <c r="R627" s="222"/>
      <c r="S627" s="222"/>
      <c r="T627" s="223"/>
      <c r="AT627" s="224" t="s">
        <v>417</v>
      </c>
      <c r="AU627" s="224" t="s">
        <v>87</v>
      </c>
      <c r="AV627" s="12" t="s">
        <v>23</v>
      </c>
      <c r="AW627" s="12" t="s">
        <v>43</v>
      </c>
      <c r="AX627" s="12" t="s">
        <v>79</v>
      </c>
      <c r="AY627" s="224" t="s">
        <v>406</v>
      </c>
    </row>
    <row r="628" spans="2:65" s="12" customFormat="1" x14ac:dyDescent="0.3">
      <c r="B628" s="213"/>
      <c r="C628" s="214"/>
      <c r="D628" s="215" t="s">
        <v>417</v>
      </c>
      <c r="E628" s="216" t="s">
        <v>36</v>
      </c>
      <c r="F628" s="217" t="s">
        <v>7532</v>
      </c>
      <c r="G628" s="214"/>
      <c r="H628" s="218" t="s">
        <v>36</v>
      </c>
      <c r="I628" s="219"/>
      <c r="J628" s="214"/>
      <c r="K628" s="214"/>
      <c r="L628" s="220"/>
      <c r="M628" s="221"/>
      <c r="N628" s="222"/>
      <c r="O628" s="222"/>
      <c r="P628" s="222"/>
      <c r="Q628" s="222"/>
      <c r="R628" s="222"/>
      <c r="S628" s="222"/>
      <c r="T628" s="223"/>
      <c r="AT628" s="224" t="s">
        <v>417</v>
      </c>
      <c r="AU628" s="224" t="s">
        <v>87</v>
      </c>
      <c r="AV628" s="12" t="s">
        <v>23</v>
      </c>
      <c r="AW628" s="12" t="s">
        <v>43</v>
      </c>
      <c r="AX628" s="12" t="s">
        <v>79</v>
      </c>
      <c r="AY628" s="224" t="s">
        <v>406</v>
      </c>
    </row>
    <row r="629" spans="2:65" s="12" customFormat="1" x14ac:dyDescent="0.3">
      <c r="B629" s="213"/>
      <c r="C629" s="214"/>
      <c r="D629" s="215" t="s">
        <v>417</v>
      </c>
      <c r="E629" s="216" t="s">
        <v>36</v>
      </c>
      <c r="F629" s="217" t="s">
        <v>7533</v>
      </c>
      <c r="G629" s="214"/>
      <c r="H629" s="218" t="s">
        <v>36</v>
      </c>
      <c r="I629" s="219"/>
      <c r="J629" s="214"/>
      <c r="K629" s="214"/>
      <c r="L629" s="220"/>
      <c r="M629" s="221"/>
      <c r="N629" s="222"/>
      <c r="O629" s="222"/>
      <c r="P629" s="222"/>
      <c r="Q629" s="222"/>
      <c r="R629" s="222"/>
      <c r="S629" s="222"/>
      <c r="T629" s="223"/>
      <c r="AT629" s="224" t="s">
        <v>417</v>
      </c>
      <c r="AU629" s="224" t="s">
        <v>87</v>
      </c>
      <c r="AV629" s="12" t="s">
        <v>23</v>
      </c>
      <c r="AW629" s="12" t="s">
        <v>43</v>
      </c>
      <c r="AX629" s="12" t="s">
        <v>79</v>
      </c>
      <c r="AY629" s="224" t="s">
        <v>406</v>
      </c>
    </row>
    <row r="630" spans="2:65" s="12" customFormat="1" x14ac:dyDescent="0.3">
      <c r="B630" s="213"/>
      <c r="C630" s="214"/>
      <c r="D630" s="215" t="s">
        <v>417</v>
      </c>
      <c r="E630" s="216" t="s">
        <v>36</v>
      </c>
      <c r="F630" s="217" t="s">
        <v>7534</v>
      </c>
      <c r="G630" s="214"/>
      <c r="H630" s="218" t="s">
        <v>36</v>
      </c>
      <c r="I630" s="219"/>
      <c r="J630" s="214"/>
      <c r="K630" s="214"/>
      <c r="L630" s="220"/>
      <c r="M630" s="221"/>
      <c r="N630" s="222"/>
      <c r="O630" s="222"/>
      <c r="P630" s="222"/>
      <c r="Q630" s="222"/>
      <c r="R630" s="222"/>
      <c r="S630" s="222"/>
      <c r="T630" s="223"/>
      <c r="AT630" s="224" t="s">
        <v>417</v>
      </c>
      <c r="AU630" s="224" t="s">
        <v>87</v>
      </c>
      <c r="AV630" s="12" t="s">
        <v>23</v>
      </c>
      <c r="AW630" s="12" t="s">
        <v>43</v>
      </c>
      <c r="AX630" s="12" t="s">
        <v>79</v>
      </c>
      <c r="AY630" s="224" t="s">
        <v>406</v>
      </c>
    </row>
    <row r="631" spans="2:65" s="13" customFormat="1" x14ac:dyDescent="0.3">
      <c r="B631" s="225"/>
      <c r="C631" s="226"/>
      <c r="D631" s="215" t="s">
        <v>417</v>
      </c>
      <c r="E631" s="227" t="s">
        <v>36</v>
      </c>
      <c r="F631" s="228" t="s">
        <v>7637</v>
      </c>
      <c r="G631" s="226"/>
      <c r="H631" s="229">
        <v>420.25</v>
      </c>
      <c r="I631" s="230"/>
      <c r="J631" s="226"/>
      <c r="K631" s="226"/>
      <c r="L631" s="231"/>
      <c r="M631" s="232"/>
      <c r="N631" s="233"/>
      <c r="O631" s="233"/>
      <c r="P631" s="233"/>
      <c r="Q631" s="233"/>
      <c r="R631" s="233"/>
      <c r="S631" s="233"/>
      <c r="T631" s="234"/>
      <c r="AT631" s="235" t="s">
        <v>417</v>
      </c>
      <c r="AU631" s="235" t="s">
        <v>87</v>
      </c>
      <c r="AV631" s="13" t="s">
        <v>87</v>
      </c>
      <c r="AW631" s="13" t="s">
        <v>43</v>
      </c>
      <c r="AX631" s="13" t="s">
        <v>79</v>
      </c>
      <c r="AY631" s="235" t="s">
        <v>406</v>
      </c>
    </row>
    <row r="632" spans="2:65" s="14" customFormat="1" x14ac:dyDescent="0.3">
      <c r="B632" s="236"/>
      <c r="C632" s="237"/>
      <c r="D632" s="247" t="s">
        <v>417</v>
      </c>
      <c r="E632" s="248" t="s">
        <v>36</v>
      </c>
      <c r="F632" s="249" t="s">
        <v>421</v>
      </c>
      <c r="G632" s="237"/>
      <c r="H632" s="250">
        <v>420.25</v>
      </c>
      <c r="I632" s="241"/>
      <c r="J632" s="237"/>
      <c r="K632" s="237"/>
      <c r="L632" s="242"/>
      <c r="M632" s="243"/>
      <c r="N632" s="244"/>
      <c r="O632" s="244"/>
      <c r="P632" s="244"/>
      <c r="Q632" s="244"/>
      <c r="R632" s="244"/>
      <c r="S632" s="244"/>
      <c r="T632" s="245"/>
      <c r="AT632" s="246" t="s">
        <v>417</v>
      </c>
      <c r="AU632" s="246" t="s">
        <v>87</v>
      </c>
      <c r="AV632" s="14" t="s">
        <v>415</v>
      </c>
      <c r="AW632" s="14" t="s">
        <v>43</v>
      </c>
      <c r="AX632" s="14" t="s">
        <v>23</v>
      </c>
      <c r="AY632" s="246" t="s">
        <v>406</v>
      </c>
    </row>
    <row r="633" spans="2:65" s="1" customFormat="1" ht="22.5" customHeight="1" x14ac:dyDescent="0.3">
      <c r="B633" s="37"/>
      <c r="C633" s="201" t="s">
        <v>709</v>
      </c>
      <c r="D633" s="201" t="s">
        <v>410</v>
      </c>
      <c r="E633" s="202" t="s">
        <v>7638</v>
      </c>
      <c r="F633" s="203" t="s">
        <v>7639</v>
      </c>
      <c r="G633" s="204" t="s">
        <v>466</v>
      </c>
      <c r="H633" s="205">
        <v>420.25</v>
      </c>
      <c r="I633" s="206"/>
      <c r="J633" s="207">
        <f>ROUND(I633*H633,2)</f>
        <v>0</v>
      </c>
      <c r="K633" s="203" t="s">
        <v>7100</v>
      </c>
      <c r="L633" s="57"/>
      <c r="M633" s="208" t="s">
        <v>36</v>
      </c>
      <c r="N633" s="209" t="s">
        <v>50</v>
      </c>
      <c r="O633" s="38"/>
      <c r="P633" s="210">
        <f>O633*H633</f>
        <v>0</v>
      </c>
      <c r="Q633" s="210">
        <v>0</v>
      </c>
      <c r="R633" s="210">
        <f>Q633*H633</f>
        <v>0</v>
      </c>
      <c r="S633" s="210">
        <v>0</v>
      </c>
      <c r="T633" s="211">
        <f>S633*H633</f>
        <v>0</v>
      </c>
      <c r="AR633" s="19" t="s">
        <v>415</v>
      </c>
      <c r="AT633" s="19" t="s">
        <v>410</v>
      </c>
      <c r="AU633" s="19" t="s">
        <v>87</v>
      </c>
      <c r="AY633" s="19" t="s">
        <v>406</v>
      </c>
      <c r="BE633" s="212">
        <f>IF(N633="základní",J633,0)</f>
        <v>0</v>
      </c>
      <c r="BF633" s="212">
        <f>IF(N633="snížená",J633,0)</f>
        <v>0</v>
      </c>
      <c r="BG633" s="212">
        <f>IF(N633="zákl. přenesená",J633,0)</f>
        <v>0</v>
      </c>
      <c r="BH633" s="212">
        <f>IF(N633="sníž. přenesená",J633,0)</f>
        <v>0</v>
      </c>
      <c r="BI633" s="212">
        <f>IF(N633="nulová",J633,0)</f>
        <v>0</v>
      </c>
      <c r="BJ633" s="19" t="s">
        <v>23</v>
      </c>
      <c r="BK633" s="212">
        <f>ROUND(I633*H633,2)</f>
        <v>0</v>
      </c>
      <c r="BL633" s="19" t="s">
        <v>415</v>
      </c>
      <c r="BM633" s="19" t="s">
        <v>1124</v>
      </c>
    </row>
    <row r="634" spans="2:65" s="1" customFormat="1" ht="22.5" customHeight="1" x14ac:dyDescent="0.3">
      <c r="B634" s="37"/>
      <c r="C634" s="201" t="s">
        <v>714</v>
      </c>
      <c r="D634" s="201" t="s">
        <v>410</v>
      </c>
      <c r="E634" s="202" t="s">
        <v>7640</v>
      </c>
      <c r="F634" s="203" t="s">
        <v>7641</v>
      </c>
      <c r="G634" s="204" t="s">
        <v>466</v>
      </c>
      <c r="H634" s="205">
        <v>484.5</v>
      </c>
      <c r="I634" s="206"/>
      <c r="J634" s="207">
        <f>ROUND(I634*H634,2)</f>
        <v>0</v>
      </c>
      <c r="K634" s="203" t="s">
        <v>7100</v>
      </c>
      <c r="L634" s="57"/>
      <c r="M634" s="208" t="s">
        <v>36</v>
      </c>
      <c r="N634" s="209" t="s">
        <v>50</v>
      </c>
      <c r="O634" s="38"/>
      <c r="P634" s="210">
        <f>O634*H634</f>
        <v>0</v>
      </c>
      <c r="Q634" s="210">
        <v>0</v>
      </c>
      <c r="R634" s="210">
        <f>Q634*H634</f>
        <v>0</v>
      </c>
      <c r="S634" s="210">
        <v>0</v>
      </c>
      <c r="T634" s="211">
        <f>S634*H634</f>
        <v>0</v>
      </c>
      <c r="AR634" s="19" t="s">
        <v>415</v>
      </c>
      <c r="AT634" s="19" t="s">
        <v>410</v>
      </c>
      <c r="AU634" s="19" t="s">
        <v>87</v>
      </c>
      <c r="AY634" s="19" t="s">
        <v>406</v>
      </c>
      <c r="BE634" s="212">
        <f>IF(N634="základní",J634,0)</f>
        <v>0</v>
      </c>
      <c r="BF634" s="212">
        <f>IF(N634="snížená",J634,0)</f>
        <v>0</v>
      </c>
      <c r="BG634" s="212">
        <f>IF(N634="zákl. přenesená",J634,0)</f>
        <v>0</v>
      </c>
      <c r="BH634" s="212">
        <f>IF(N634="sníž. přenesená",J634,0)</f>
        <v>0</v>
      </c>
      <c r="BI634" s="212">
        <f>IF(N634="nulová",J634,0)</f>
        <v>0</v>
      </c>
      <c r="BJ634" s="19" t="s">
        <v>23</v>
      </c>
      <c r="BK634" s="212">
        <f>ROUND(I634*H634,2)</f>
        <v>0</v>
      </c>
      <c r="BL634" s="19" t="s">
        <v>415</v>
      </c>
      <c r="BM634" s="19" t="s">
        <v>1135</v>
      </c>
    </row>
    <row r="635" spans="2:65" s="12" customFormat="1" x14ac:dyDescent="0.3">
      <c r="B635" s="213"/>
      <c r="C635" s="214"/>
      <c r="D635" s="215" t="s">
        <v>417</v>
      </c>
      <c r="E635" s="216" t="s">
        <v>36</v>
      </c>
      <c r="F635" s="217" t="s">
        <v>7541</v>
      </c>
      <c r="G635" s="214"/>
      <c r="H635" s="218" t="s">
        <v>36</v>
      </c>
      <c r="I635" s="219"/>
      <c r="J635" s="214"/>
      <c r="K635" s="214"/>
      <c r="L635" s="220"/>
      <c r="M635" s="221"/>
      <c r="N635" s="222"/>
      <c r="O635" s="222"/>
      <c r="P635" s="222"/>
      <c r="Q635" s="222"/>
      <c r="R635" s="222"/>
      <c r="S635" s="222"/>
      <c r="T635" s="223"/>
      <c r="AT635" s="224" t="s">
        <v>417</v>
      </c>
      <c r="AU635" s="224" t="s">
        <v>87</v>
      </c>
      <c r="AV635" s="12" t="s">
        <v>23</v>
      </c>
      <c r="AW635" s="12" t="s">
        <v>43</v>
      </c>
      <c r="AX635" s="12" t="s">
        <v>79</v>
      </c>
      <c r="AY635" s="224" t="s">
        <v>406</v>
      </c>
    </row>
    <row r="636" spans="2:65" s="12" customFormat="1" x14ac:dyDescent="0.3">
      <c r="B636" s="213"/>
      <c r="C636" s="214"/>
      <c r="D636" s="215" t="s">
        <v>417</v>
      </c>
      <c r="E636" s="216" t="s">
        <v>36</v>
      </c>
      <c r="F636" s="217" t="s">
        <v>7542</v>
      </c>
      <c r="G636" s="214"/>
      <c r="H636" s="218" t="s">
        <v>36</v>
      </c>
      <c r="I636" s="219"/>
      <c r="J636" s="214"/>
      <c r="K636" s="214"/>
      <c r="L636" s="220"/>
      <c r="M636" s="221"/>
      <c r="N636" s="222"/>
      <c r="O636" s="222"/>
      <c r="P636" s="222"/>
      <c r="Q636" s="222"/>
      <c r="R636" s="222"/>
      <c r="S636" s="222"/>
      <c r="T636" s="223"/>
      <c r="AT636" s="224" t="s">
        <v>417</v>
      </c>
      <c r="AU636" s="224" t="s">
        <v>87</v>
      </c>
      <c r="AV636" s="12" t="s">
        <v>23</v>
      </c>
      <c r="AW636" s="12" t="s">
        <v>43</v>
      </c>
      <c r="AX636" s="12" t="s">
        <v>79</v>
      </c>
      <c r="AY636" s="224" t="s">
        <v>406</v>
      </c>
    </row>
    <row r="637" spans="2:65" s="12" customFormat="1" x14ac:dyDescent="0.3">
      <c r="B637" s="213"/>
      <c r="C637" s="214"/>
      <c r="D637" s="215" t="s">
        <v>417</v>
      </c>
      <c r="E637" s="216" t="s">
        <v>36</v>
      </c>
      <c r="F637" s="217" t="s">
        <v>7543</v>
      </c>
      <c r="G637" s="214"/>
      <c r="H637" s="218" t="s">
        <v>36</v>
      </c>
      <c r="I637" s="219"/>
      <c r="J637" s="214"/>
      <c r="K637" s="214"/>
      <c r="L637" s="220"/>
      <c r="M637" s="221"/>
      <c r="N637" s="222"/>
      <c r="O637" s="222"/>
      <c r="P637" s="222"/>
      <c r="Q637" s="222"/>
      <c r="R637" s="222"/>
      <c r="S637" s="222"/>
      <c r="T637" s="223"/>
      <c r="AT637" s="224" t="s">
        <v>417</v>
      </c>
      <c r="AU637" s="224" t="s">
        <v>87</v>
      </c>
      <c r="AV637" s="12" t="s">
        <v>23</v>
      </c>
      <c r="AW637" s="12" t="s">
        <v>43</v>
      </c>
      <c r="AX637" s="12" t="s">
        <v>79</v>
      </c>
      <c r="AY637" s="224" t="s">
        <v>406</v>
      </c>
    </row>
    <row r="638" spans="2:65" s="12" customFormat="1" x14ac:dyDescent="0.3">
      <c r="B638" s="213"/>
      <c r="C638" s="214"/>
      <c r="D638" s="215" t="s">
        <v>417</v>
      </c>
      <c r="E638" s="216" t="s">
        <v>36</v>
      </c>
      <c r="F638" s="217" t="s">
        <v>7544</v>
      </c>
      <c r="G638" s="214"/>
      <c r="H638" s="218" t="s">
        <v>36</v>
      </c>
      <c r="I638" s="219"/>
      <c r="J638" s="214"/>
      <c r="K638" s="214"/>
      <c r="L638" s="220"/>
      <c r="M638" s="221"/>
      <c r="N638" s="222"/>
      <c r="O638" s="222"/>
      <c r="P638" s="222"/>
      <c r="Q638" s="222"/>
      <c r="R638" s="222"/>
      <c r="S638" s="222"/>
      <c r="T638" s="223"/>
      <c r="AT638" s="224" t="s">
        <v>417</v>
      </c>
      <c r="AU638" s="224" t="s">
        <v>87</v>
      </c>
      <c r="AV638" s="12" t="s">
        <v>23</v>
      </c>
      <c r="AW638" s="12" t="s">
        <v>43</v>
      </c>
      <c r="AX638" s="12" t="s">
        <v>79</v>
      </c>
      <c r="AY638" s="224" t="s">
        <v>406</v>
      </c>
    </row>
    <row r="639" spans="2:65" s="13" customFormat="1" x14ac:dyDescent="0.3">
      <c r="B639" s="225"/>
      <c r="C639" s="226"/>
      <c r="D639" s="215" t="s">
        <v>417</v>
      </c>
      <c r="E639" s="227" t="s">
        <v>36</v>
      </c>
      <c r="F639" s="228" t="s">
        <v>7545</v>
      </c>
      <c r="G639" s="226"/>
      <c r="H639" s="229">
        <v>484.5</v>
      </c>
      <c r="I639" s="230"/>
      <c r="J639" s="226"/>
      <c r="K639" s="226"/>
      <c r="L639" s="231"/>
      <c r="M639" s="232"/>
      <c r="N639" s="233"/>
      <c r="O639" s="233"/>
      <c r="P639" s="233"/>
      <c r="Q639" s="233"/>
      <c r="R639" s="233"/>
      <c r="S639" s="233"/>
      <c r="T639" s="234"/>
      <c r="AT639" s="235" t="s">
        <v>417</v>
      </c>
      <c r="AU639" s="235" t="s">
        <v>87</v>
      </c>
      <c r="AV639" s="13" t="s">
        <v>87</v>
      </c>
      <c r="AW639" s="13" t="s">
        <v>43</v>
      </c>
      <c r="AX639" s="13" t="s">
        <v>79</v>
      </c>
      <c r="AY639" s="235" t="s">
        <v>406</v>
      </c>
    </row>
    <row r="640" spans="2:65" s="14" customFormat="1" x14ac:dyDescent="0.3">
      <c r="B640" s="236"/>
      <c r="C640" s="237"/>
      <c r="D640" s="247" t="s">
        <v>417</v>
      </c>
      <c r="E640" s="248" t="s">
        <v>36</v>
      </c>
      <c r="F640" s="249" t="s">
        <v>421</v>
      </c>
      <c r="G640" s="237"/>
      <c r="H640" s="250">
        <v>484.5</v>
      </c>
      <c r="I640" s="241"/>
      <c r="J640" s="237"/>
      <c r="K640" s="237"/>
      <c r="L640" s="242"/>
      <c r="M640" s="243"/>
      <c r="N640" s="244"/>
      <c r="O640" s="244"/>
      <c r="P640" s="244"/>
      <c r="Q640" s="244"/>
      <c r="R640" s="244"/>
      <c r="S640" s="244"/>
      <c r="T640" s="245"/>
      <c r="AT640" s="246" t="s">
        <v>417</v>
      </c>
      <c r="AU640" s="246" t="s">
        <v>87</v>
      </c>
      <c r="AV640" s="14" t="s">
        <v>415</v>
      </c>
      <c r="AW640" s="14" t="s">
        <v>43</v>
      </c>
      <c r="AX640" s="14" t="s">
        <v>23</v>
      </c>
      <c r="AY640" s="246" t="s">
        <v>406</v>
      </c>
    </row>
    <row r="641" spans="2:65" s="1" customFormat="1" ht="22.5" customHeight="1" x14ac:dyDescent="0.3">
      <c r="B641" s="37"/>
      <c r="C641" s="201" t="s">
        <v>719</v>
      </c>
      <c r="D641" s="201" t="s">
        <v>410</v>
      </c>
      <c r="E641" s="202" t="s">
        <v>7642</v>
      </c>
      <c r="F641" s="203" t="s">
        <v>7643</v>
      </c>
      <c r="G641" s="204" t="s">
        <v>466</v>
      </c>
      <c r="H641" s="205">
        <v>484.5</v>
      </c>
      <c r="I641" s="206"/>
      <c r="J641" s="207">
        <f>ROUND(I641*H641,2)</f>
        <v>0</v>
      </c>
      <c r="K641" s="203" t="s">
        <v>7100</v>
      </c>
      <c r="L641" s="57"/>
      <c r="M641" s="208" t="s">
        <v>36</v>
      </c>
      <c r="N641" s="209" t="s">
        <v>50</v>
      </c>
      <c r="O641" s="38"/>
      <c r="P641" s="210">
        <f>O641*H641</f>
        <v>0</v>
      </c>
      <c r="Q641" s="210">
        <v>0</v>
      </c>
      <c r="R641" s="210">
        <f>Q641*H641</f>
        <v>0</v>
      </c>
      <c r="S641" s="210">
        <v>0</v>
      </c>
      <c r="T641" s="211">
        <f>S641*H641</f>
        <v>0</v>
      </c>
      <c r="AR641" s="19" t="s">
        <v>415</v>
      </c>
      <c r="AT641" s="19" t="s">
        <v>410</v>
      </c>
      <c r="AU641" s="19" t="s">
        <v>87</v>
      </c>
      <c r="AY641" s="19" t="s">
        <v>406</v>
      </c>
      <c r="BE641" s="212">
        <f>IF(N641="základní",J641,0)</f>
        <v>0</v>
      </c>
      <c r="BF641" s="212">
        <f>IF(N641="snížená",J641,0)</f>
        <v>0</v>
      </c>
      <c r="BG641" s="212">
        <f>IF(N641="zákl. přenesená",J641,0)</f>
        <v>0</v>
      </c>
      <c r="BH641" s="212">
        <f>IF(N641="sníž. přenesená",J641,0)</f>
        <v>0</v>
      </c>
      <c r="BI641" s="212">
        <f>IF(N641="nulová",J641,0)</f>
        <v>0</v>
      </c>
      <c r="BJ641" s="19" t="s">
        <v>23</v>
      </c>
      <c r="BK641" s="212">
        <f>ROUND(I641*H641,2)</f>
        <v>0</v>
      </c>
      <c r="BL641" s="19" t="s">
        <v>415</v>
      </c>
      <c r="BM641" s="19" t="s">
        <v>1142</v>
      </c>
    </row>
    <row r="642" spans="2:65" s="12" customFormat="1" x14ac:dyDescent="0.3">
      <c r="B642" s="213"/>
      <c r="C642" s="214"/>
      <c r="D642" s="215" t="s">
        <v>417</v>
      </c>
      <c r="E642" s="216" t="s">
        <v>36</v>
      </c>
      <c r="F642" s="217" t="s">
        <v>7541</v>
      </c>
      <c r="G642" s="214"/>
      <c r="H642" s="218" t="s">
        <v>36</v>
      </c>
      <c r="I642" s="219"/>
      <c r="J642" s="214"/>
      <c r="K642" s="214"/>
      <c r="L642" s="220"/>
      <c r="M642" s="221"/>
      <c r="N642" s="222"/>
      <c r="O642" s="222"/>
      <c r="P642" s="222"/>
      <c r="Q642" s="222"/>
      <c r="R642" s="222"/>
      <c r="S642" s="222"/>
      <c r="T642" s="223"/>
      <c r="AT642" s="224" t="s">
        <v>417</v>
      </c>
      <c r="AU642" s="224" t="s">
        <v>87</v>
      </c>
      <c r="AV642" s="12" t="s">
        <v>23</v>
      </c>
      <c r="AW642" s="12" t="s">
        <v>43</v>
      </c>
      <c r="AX642" s="12" t="s">
        <v>79</v>
      </c>
      <c r="AY642" s="224" t="s">
        <v>406</v>
      </c>
    </row>
    <row r="643" spans="2:65" s="12" customFormat="1" x14ac:dyDescent="0.3">
      <c r="B643" s="213"/>
      <c r="C643" s="214"/>
      <c r="D643" s="215" t="s">
        <v>417</v>
      </c>
      <c r="E643" s="216" t="s">
        <v>36</v>
      </c>
      <c r="F643" s="217" t="s">
        <v>7542</v>
      </c>
      <c r="G643" s="214"/>
      <c r="H643" s="218" t="s">
        <v>36</v>
      </c>
      <c r="I643" s="219"/>
      <c r="J643" s="214"/>
      <c r="K643" s="214"/>
      <c r="L643" s="220"/>
      <c r="M643" s="221"/>
      <c r="N643" s="222"/>
      <c r="O643" s="222"/>
      <c r="P643" s="222"/>
      <c r="Q643" s="222"/>
      <c r="R643" s="222"/>
      <c r="S643" s="222"/>
      <c r="T643" s="223"/>
      <c r="AT643" s="224" t="s">
        <v>417</v>
      </c>
      <c r="AU643" s="224" t="s">
        <v>87</v>
      </c>
      <c r="AV643" s="12" t="s">
        <v>23</v>
      </c>
      <c r="AW643" s="12" t="s">
        <v>43</v>
      </c>
      <c r="AX643" s="12" t="s">
        <v>79</v>
      </c>
      <c r="AY643" s="224" t="s">
        <v>406</v>
      </c>
    </row>
    <row r="644" spans="2:65" s="12" customFormat="1" x14ac:dyDescent="0.3">
      <c r="B644" s="213"/>
      <c r="C644" s="214"/>
      <c r="D644" s="215" t="s">
        <v>417</v>
      </c>
      <c r="E644" s="216" t="s">
        <v>36</v>
      </c>
      <c r="F644" s="217" t="s">
        <v>7543</v>
      </c>
      <c r="G644" s="214"/>
      <c r="H644" s="218" t="s">
        <v>36</v>
      </c>
      <c r="I644" s="219"/>
      <c r="J644" s="214"/>
      <c r="K644" s="214"/>
      <c r="L644" s="220"/>
      <c r="M644" s="221"/>
      <c r="N644" s="222"/>
      <c r="O644" s="222"/>
      <c r="P644" s="222"/>
      <c r="Q644" s="222"/>
      <c r="R644" s="222"/>
      <c r="S644" s="222"/>
      <c r="T644" s="223"/>
      <c r="AT644" s="224" t="s">
        <v>417</v>
      </c>
      <c r="AU644" s="224" t="s">
        <v>87</v>
      </c>
      <c r="AV644" s="12" t="s">
        <v>23</v>
      </c>
      <c r="AW644" s="12" t="s">
        <v>43</v>
      </c>
      <c r="AX644" s="12" t="s">
        <v>79</v>
      </c>
      <c r="AY644" s="224" t="s">
        <v>406</v>
      </c>
    </row>
    <row r="645" spans="2:65" s="12" customFormat="1" x14ac:dyDescent="0.3">
      <c r="B645" s="213"/>
      <c r="C645" s="214"/>
      <c r="D645" s="215" t="s">
        <v>417</v>
      </c>
      <c r="E645" s="216" t="s">
        <v>36</v>
      </c>
      <c r="F645" s="217" t="s">
        <v>7544</v>
      </c>
      <c r="G645" s="214"/>
      <c r="H645" s="218" t="s">
        <v>36</v>
      </c>
      <c r="I645" s="219"/>
      <c r="J645" s="214"/>
      <c r="K645" s="214"/>
      <c r="L645" s="220"/>
      <c r="M645" s="221"/>
      <c r="N645" s="222"/>
      <c r="O645" s="222"/>
      <c r="P645" s="222"/>
      <c r="Q645" s="222"/>
      <c r="R645" s="222"/>
      <c r="S645" s="222"/>
      <c r="T645" s="223"/>
      <c r="AT645" s="224" t="s">
        <v>417</v>
      </c>
      <c r="AU645" s="224" t="s">
        <v>87</v>
      </c>
      <c r="AV645" s="12" t="s">
        <v>23</v>
      </c>
      <c r="AW645" s="12" t="s">
        <v>43</v>
      </c>
      <c r="AX645" s="12" t="s">
        <v>79</v>
      </c>
      <c r="AY645" s="224" t="s">
        <v>406</v>
      </c>
    </row>
    <row r="646" spans="2:65" s="13" customFormat="1" x14ac:dyDescent="0.3">
      <c r="B646" s="225"/>
      <c r="C646" s="226"/>
      <c r="D646" s="215" t="s">
        <v>417</v>
      </c>
      <c r="E646" s="227" t="s">
        <v>36</v>
      </c>
      <c r="F646" s="228" t="s">
        <v>7545</v>
      </c>
      <c r="G646" s="226"/>
      <c r="H646" s="229">
        <v>484.5</v>
      </c>
      <c r="I646" s="230"/>
      <c r="J646" s="226"/>
      <c r="K646" s="226"/>
      <c r="L646" s="231"/>
      <c r="M646" s="232"/>
      <c r="N646" s="233"/>
      <c r="O646" s="233"/>
      <c r="P646" s="233"/>
      <c r="Q646" s="233"/>
      <c r="R646" s="233"/>
      <c r="S646" s="233"/>
      <c r="T646" s="234"/>
      <c r="AT646" s="235" t="s">
        <v>417</v>
      </c>
      <c r="AU646" s="235" t="s">
        <v>87</v>
      </c>
      <c r="AV646" s="13" t="s">
        <v>87</v>
      </c>
      <c r="AW646" s="13" t="s">
        <v>43</v>
      </c>
      <c r="AX646" s="13" t="s">
        <v>79</v>
      </c>
      <c r="AY646" s="235" t="s">
        <v>406</v>
      </c>
    </row>
    <row r="647" spans="2:65" s="14" customFormat="1" x14ac:dyDescent="0.3">
      <c r="B647" s="236"/>
      <c r="C647" s="237"/>
      <c r="D647" s="247" t="s">
        <v>417</v>
      </c>
      <c r="E647" s="248" t="s">
        <v>36</v>
      </c>
      <c r="F647" s="249" t="s">
        <v>421</v>
      </c>
      <c r="G647" s="237"/>
      <c r="H647" s="250">
        <v>484.5</v>
      </c>
      <c r="I647" s="241"/>
      <c r="J647" s="237"/>
      <c r="K647" s="237"/>
      <c r="L647" s="242"/>
      <c r="M647" s="243"/>
      <c r="N647" s="244"/>
      <c r="O647" s="244"/>
      <c r="P647" s="244"/>
      <c r="Q647" s="244"/>
      <c r="R647" s="244"/>
      <c r="S647" s="244"/>
      <c r="T647" s="245"/>
      <c r="AT647" s="246" t="s">
        <v>417</v>
      </c>
      <c r="AU647" s="246" t="s">
        <v>87</v>
      </c>
      <c r="AV647" s="14" t="s">
        <v>415</v>
      </c>
      <c r="AW647" s="14" t="s">
        <v>43</v>
      </c>
      <c r="AX647" s="14" t="s">
        <v>23</v>
      </c>
      <c r="AY647" s="246" t="s">
        <v>406</v>
      </c>
    </row>
    <row r="648" spans="2:65" s="1" customFormat="1" ht="22.5" customHeight="1" x14ac:dyDescent="0.3">
      <c r="B648" s="37"/>
      <c r="C648" s="201" t="s">
        <v>723</v>
      </c>
      <c r="D648" s="201" t="s">
        <v>410</v>
      </c>
      <c r="E648" s="202" t="s">
        <v>7644</v>
      </c>
      <c r="F648" s="203" t="s">
        <v>7645</v>
      </c>
      <c r="G648" s="204" t="s">
        <v>466</v>
      </c>
      <c r="H648" s="205">
        <v>155.69999999999999</v>
      </c>
      <c r="I648" s="206"/>
      <c r="J648" s="207">
        <f>ROUND(I648*H648,2)</f>
        <v>0</v>
      </c>
      <c r="K648" s="203" t="s">
        <v>7100</v>
      </c>
      <c r="L648" s="57"/>
      <c r="M648" s="208" t="s">
        <v>36</v>
      </c>
      <c r="N648" s="209" t="s">
        <v>50</v>
      </c>
      <c r="O648" s="38"/>
      <c r="P648" s="210">
        <f>O648*H648</f>
        <v>0</v>
      </c>
      <c r="Q648" s="210">
        <v>0</v>
      </c>
      <c r="R648" s="210">
        <f>Q648*H648</f>
        <v>0</v>
      </c>
      <c r="S648" s="210">
        <v>0</v>
      </c>
      <c r="T648" s="211">
        <f>S648*H648</f>
        <v>0</v>
      </c>
      <c r="AR648" s="19" t="s">
        <v>415</v>
      </c>
      <c r="AT648" s="19" t="s">
        <v>410</v>
      </c>
      <c r="AU648" s="19" t="s">
        <v>87</v>
      </c>
      <c r="AY648" s="19" t="s">
        <v>406</v>
      </c>
      <c r="BE648" s="212">
        <f>IF(N648="základní",J648,0)</f>
        <v>0</v>
      </c>
      <c r="BF648" s="212">
        <f>IF(N648="snížená",J648,0)</f>
        <v>0</v>
      </c>
      <c r="BG648" s="212">
        <f>IF(N648="zákl. přenesená",J648,0)</f>
        <v>0</v>
      </c>
      <c r="BH648" s="212">
        <f>IF(N648="sníž. přenesená",J648,0)</f>
        <v>0</v>
      </c>
      <c r="BI648" s="212">
        <f>IF(N648="nulová",J648,0)</f>
        <v>0</v>
      </c>
      <c r="BJ648" s="19" t="s">
        <v>23</v>
      </c>
      <c r="BK648" s="212">
        <f>ROUND(I648*H648,2)</f>
        <v>0</v>
      </c>
      <c r="BL648" s="19" t="s">
        <v>415</v>
      </c>
      <c r="BM648" s="19" t="s">
        <v>1150</v>
      </c>
    </row>
    <row r="649" spans="2:65" s="12" customFormat="1" x14ac:dyDescent="0.3">
      <c r="B649" s="213"/>
      <c r="C649" s="214"/>
      <c r="D649" s="215" t="s">
        <v>417</v>
      </c>
      <c r="E649" s="216" t="s">
        <v>36</v>
      </c>
      <c r="F649" s="217" t="s">
        <v>7608</v>
      </c>
      <c r="G649" s="214"/>
      <c r="H649" s="218" t="s">
        <v>36</v>
      </c>
      <c r="I649" s="219"/>
      <c r="J649" s="214"/>
      <c r="K649" s="214"/>
      <c r="L649" s="220"/>
      <c r="M649" s="221"/>
      <c r="N649" s="222"/>
      <c r="O649" s="222"/>
      <c r="P649" s="222"/>
      <c r="Q649" s="222"/>
      <c r="R649" s="222"/>
      <c r="S649" s="222"/>
      <c r="T649" s="223"/>
      <c r="AT649" s="224" t="s">
        <v>417</v>
      </c>
      <c r="AU649" s="224" t="s">
        <v>87</v>
      </c>
      <c r="AV649" s="12" t="s">
        <v>23</v>
      </c>
      <c r="AW649" s="12" t="s">
        <v>43</v>
      </c>
      <c r="AX649" s="12" t="s">
        <v>79</v>
      </c>
      <c r="AY649" s="224" t="s">
        <v>406</v>
      </c>
    </row>
    <row r="650" spans="2:65" s="12" customFormat="1" x14ac:dyDescent="0.3">
      <c r="B650" s="213"/>
      <c r="C650" s="214"/>
      <c r="D650" s="215" t="s">
        <v>417</v>
      </c>
      <c r="E650" s="216" t="s">
        <v>36</v>
      </c>
      <c r="F650" s="217" t="s">
        <v>7457</v>
      </c>
      <c r="G650" s="214"/>
      <c r="H650" s="218" t="s">
        <v>36</v>
      </c>
      <c r="I650" s="219"/>
      <c r="J650" s="214"/>
      <c r="K650" s="214"/>
      <c r="L650" s="220"/>
      <c r="M650" s="221"/>
      <c r="N650" s="222"/>
      <c r="O650" s="222"/>
      <c r="P650" s="222"/>
      <c r="Q650" s="222"/>
      <c r="R650" s="222"/>
      <c r="S650" s="222"/>
      <c r="T650" s="223"/>
      <c r="AT650" s="224" t="s">
        <v>417</v>
      </c>
      <c r="AU650" s="224" t="s">
        <v>87</v>
      </c>
      <c r="AV650" s="12" t="s">
        <v>23</v>
      </c>
      <c r="AW650" s="12" t="s">
        <v>43</v>
      </c>
      <c r="AX650" s="12" t="s">
        <v>79</v>
      </c>
      <c r="AY650" s="224" t="s">
        <v>406</v>
      </c>
    </row>
    <row r="651" spans="2:65" s="13" customFormat="1" x14ac:dyDescent="0.3">
      <c r="B651" s="225"/>
      <c r="C651" s="226"/>
      <c r="D651" s="215" t="s">
        <v>417</v>
      </c>
      <c r="E651" s="227" t="s">
        <v>36</v>
      </c>
      <c r="F651" s="228" t="s">
        <v>7646</v>
      </c>
      <c r="G651" s="226"/>
      <c r="H651" s="229">
        <v>155.69999999999999</v>
      </c>
      <c r="I651" s="230"/>
      <c r="J651" s="226"/>
      <c r="K651" s="226"/>
      <c r="L651" s="231"/>
      <c r="M651" s="232"/>
      <c r="N651" s="233"/>
      <c r="O651" s="233"/>
      <c r="P651" s="233"/>
      <c r="Q651" s="233"/>
      <c r="R651" s="233"/>
      <c r="S651" s="233"/>
      <c r="T651" s="234"/>
      <c r="AT651" s="235" t="s">
        <v>417</v>
      </c>
      <c r="AU651" s="235" t="s">
        <v>87</v>
      </c>
      <c r="AV651" s="13" t="s">
        <v>87</v>
      </c>
      <c r="AW651" s="13" t="s">
        <v>43</v>
      </c>
      <c r="AX651" s="13" t="s">
        <v>79</v>
      </c>
      <c r="AY651" s="235" t="s">
        <v>406</v>
      </c>
    </row>
    <row r="652" spans="2:65" s="14" customFormat="1" x14ac:dyDescent="0.3">
      <c r="B652" s="236"/>
      <c r="C652" s="237"/>
      <c r="D652" s="247" t="s">
        <v>417</v>
      </c>
      <c r="E652" s="248" t="s">
        <v>36</v>
      </c>
      <c r="F652" s="249" t="s">
        <v>421</v>
      </c>
      <c r="G652" s="237"/>
      <c r="H652" s="250">
        <v>155.69999999999999</v>
      </c>
      <c r="I652" s="241"/>
      <c r="J652" s="237"/>
      <c r="K652" s="237"/>
      <c r="L652" s="242"/>
      <c r="M652" s="243"/>
      <c r="N652" s="244"/>
      <c r="O652" s="244"/>
      <c r="P652" s="244"/>
      <c r="Q652" s="244"/>
      <c r="R652" s="244"/>
      <c r="S652" s="244"/>
      <c r="T652" s="245"/>
      <c r="AT652" s="246" t="s">
        <v>417</v>
      </c>
      <c r="AU652" s="246" t="s">
        <v>87</v>
      </c>
      <c r="AV652" s="14" t="s">
        <v>415</v>
      </c>
      <c r="AW652" s="14" t="s">
        <v>43</v>
      </c>
      <c r="AX652" s="14" t="s">
        <v>23</v>
      </c>
      <c r="AY652" s="246" t="s">
        <v>406</v>
      </c>
    </row>
    <row r="653" spans="2:65" s="1" customFormat="1" ht="22.5" customHeight="1" x14ac:dyDescent="0.3">
      <c r="B653" s="37"/>
      <c r="C653" s="268" t="s">
        <v>730</v>
      </c>
      <c r="D653" s="268" t="s">
        <v>533</v>
      </c>
      <c r="E653" s="269" t="s">
        <v>7647</v>
      </c>
      <c r="F653" s="270" t="s">
        <v>7648</v>
      </c>
      <c r="G653" s="271" t="s">
        <v>501</v>
      </c>
      <c r="H653" s="272">
        <v>19.463000000000001</v>
      </c>
      <c r="I653" s="273"/>
      <c r="J653" s="274">
        <f>ROUND(I653*H653,2)</f>
        <v>0</v>
      </c>
      <c r="K653" s="270" t="s">
        <v>7100</v>
      </c>
      <c r="L653" s="275"/>
      <c r="M653" s="276" t="s">
        <v>36</v>
      </c>
      <c r="N653" s="277" t="s">
        <v>50</v>
      </c>
      <c r="O653" s="38"/>
      <c r="P653" s="210">
        <f>O653*H653</f>
        <v>0</v>
      </c>
      <c r="Q653" s="210">
        <v>0</v>
      </c>
      <c r="R653" s="210">
        <f>Q653*H653</f>
        <v>0</v>
      </c>
      <c r="S653" s="210">
        <v>0</v>
      </c>
      <c r="T653" s="211">
        <f>S653*H653</f>
        <v>0</v>
      </c>
      <c r="AR653" s="19" t="s">
        <v>457</v>
      </c>
      <c r="AT653" s="19" t="s">
        <v>533</v>
      </c>
      <c r="AU653" s="19" t="s">
        <v>87</v>
      </c>
      <c r="AY653" s="19" t="s">
        <v>406</v>
      </c>
      <c r="BE653" s="212">
        <f>IF(N653="základní",J653,0)</f>
        <v>0</v>
      </c>
      <c r="BF653" s="212">
        <f>IF(N653="snížená",J653,0)</f>
        <v>0</v>
      </c>
      <c r="BG653" s="212">
        <f>IF(N653="zákl. přenesená",J653,0)</f>
        <v>0</v>
      </c>
      <c r="BH653" s="212">
        <f>IF(N653="sníž. přenesená",J653,0)</f>
        <v>0</v>
      </c>
      <c r="BI653" s="212">
        <f>IF(N653="nulová",J653,0)</f>
        <v>0</v>
      </c>
      <c r="BJ653" s="19" t="s">
        <v>23</v>
      </c>
      <c r="BK653" s="212">
        <f>ROUND(I653*H653,2)</f>
        <v>0</v>
      </c>
      <c r="BL653" s="19" t="s">
        <v>415</v>
      </c>
      <c r="BM653" s="19" t="s">
        <v>1159</v>
      </c>
    </row>
    <row r="654" spans="2:65" s="12" customFormat="1" x14ac:dyDescent="0.3">
      <c r="B654" s="213"/>
      <c r="C654" s="214"/>
      <c r="D654" s="215" t="s">
        <v>417</v>
      </c>
      <c r="E654" s="216" t="s">
        <v>36</v>
      </c>
      <c r="F654" s="217" t="s">
        <v>7649</v>
      </c>
      <c r="G654" s="214"/>
      <c r="H654" s="218" t="s">
        <v>36</v>
      </c>
      <c r="I654" s="219"/>
      <c r="J654" s="214"/>
      <c r="K654" s="214"/>
      <c r="L654" s="220"/>
      <c r="M654" s="221"/>
      <c r="N654" s="222"/>
      <c r="O654" s="222"/>
      <c r="P654" s="222"/>
      <c r="Q654" s="222"/>
      <c r="R654" s="222"/>
      <c r="S654" s="222"/>
      <c r="T654" s="223"/>
      <c r="AT654" s="224" t="s">
        <v>417</v>
      </c>
      <c r="AU654" s="224" t="s">
        <v>87</v>
      </c>
      <c r="AV654" s="12" t="s">
        <v>23</v>
      </c>
      <c r="AW654" s="12" t="s">
        <v>43</v>
      </c>
      <c r="AX654" s="12" t="s">
        <v>79</v>
      </c>
      <c r="AY654" s="224" t="s">
        <v>406</v>
      </c>
    </row>
    <row r="655" spans="2:65" s="13" customFormat="1" x14ac:dyDescent="0.3">
      <c r="B655" s="225"/>
      <c r="C655" s="226"/>
      <c r="D655" s="215" t="s">
        <v>417</v>
      </c>
      <c r="E655" s="227" t="s">
        <v>36</v>
      </c>
      <c r="F655" s="228" t="s">
        <v>7650</v>
      </c>
      <c r="G655" s="226"/>
      <c r="H655" s="229">
        <v>19.463000000000001</v>
      </c>
      <c r="I655" s="230"/>
      <c r="J655" s="226"/>
      <c r="K655" s="226"/>
      <c r="L655" s="231"/>
      <c r="M655" s="232"/>
      <c r="N655" s="233"/>
      <c r="O655" s="233"/>
      <c r="P655" s="233"/>
      <c r="Q655" s="233"/>
      <c r="R655" s="233"/>
      <c r="S655" s="233"/>
      <c r="T655" s="234"/>
      <c r="AT655" s="235" t="s">
        <v>417</v>
      </c>
      <c r="AU655" s="235" t="s">
        <v>87</v>
      </c>
      <c r="AV655" s="13" t="s">
        <v>87</v>
      </c>
      <c r="AW655" s="13" t="s">
        <v>43</v>
      </c>
      <c r="AX655" s="13" t="s">
        <v>79</v>
      </c>
      <c r="AY655" s="235" t="s">
        <v>406</v>
      </c>
    </row>
    <row r="656" spans="2:65" s="14" customFormat="1" x14ac:dyDescent="0.3">
      <c r="B656" s="236"/>
      <c r="C656" s="237"/>
      <c r="D656" s="215" t="s">
        <v>417</v>
      </c>
      <c r="E656" s="238" t="s">
        <v>36</v>
      </c>
      <c r="F656" s="239" t="s">
        <v>421</v>
      </c>
      <c r="G656" s="237"/>
      <c r="H656" s="240">
        <v>19.463000000000001</v>
      </c>
      <c r="I656" s="241"/>
      <c r="J656" s="237"/>
      <c r="K656" s="237"/>
      <c r="L656" s="242"/>
      <c r="M656" s="243"/>
      <c r="N656" s="244"/>
      <c r="O656" s="244"/>
      <c r="P656" s="244"/>
      <c r="Q656" s="244"/>
      <c r="R656" s="244"/>
      <c r="S656" s="244"/>
      <c r="T656" s="245"/>
      <c r="AT656" s="246" t="s">
        <v>417</v>
      </c>
      <c r="AU656" s="246" t="s">
        <v>87</v>
      </c>
      <c r="AV656" s="14" t="s">
        <v>415</v>
      </c>
      <c r="AW656" s="14" t="s">
        <v>43</v>
      </c>
      <c r="AX656" s="14" t="s">
        <v>23</v>
      </c>
      <c r="AY656" s="246" t="s">
        <v>406</v>
      </c>
    </row>
    <row r="657" spans="2:65" s="11" customFormat="1" ht="29.85" customHeight="1" x14ac:dyDescent="0.3">
      <c r="B657" s="182"/>
      <c r="C657" s="183"/>
      <c r="D657" s="198" t="s">
        <v>78</v>
      </c>
      <c r="E657" s="199" t="s">
        <v>457</v>
      </c>
      <c r="F657" s="199" t="s">
        <v>2244</v>
      </c>
      <c r="G657" s="183"/>
      <c r="H657" s="183"/>
      <c r="I657" s="186"/>
      <c r="J657" s="200">
        <f>BK657</f>
        <v>0</v>
      </c>
      <c r="K657" s="183"/>
      <c r="L657" s="188"/>
      <c r="M657" s="189"/>
      <c r="N657" s="190"/>
      <c r="O657" s="190"/>
      <c r="P657" s="191">
        <f>SUM(P658:P734)</f>
        <v>0</v>
      </c>
      <c r="Q657" s="190"/>
      <c r="R657" s="191">
        <f>SUM(R658:R734)</f>
        <v>0</v>
      </c>
      <c r="S657" s="190"/>
      <c r="T657" s="192">
        <f>SUM(T658:T734)</f>
        <v>0</v>
      </c>
      <c r="AR657" s="193" t="s">
        <v>23</v>
      </c>
      <c r="AT657" s="194" t="s">
        <v>78</v>
      </c>
      <c r="AU657" s="194" t="s">
        <v>23</v>
      </c>
      <c r="AY657" s="193" t="s">
        <v>406</v>
      </c>
      <c r="BK657" s="195">
        <f>SUM(BK658:BK734)</f>
        <v>0</v>
      </c>
    </row>
    <row r="658" spans="2:65" s="1" customFormat="1" ht="22.5" customHeight="1" x14ac:dyDescent="0.3">
      <c r="B658" s="37"/>
      <c r="C658" s="201" t="s">
        <v>733</v>
      </c>
      <c r="D658" s="201" t="s">
        <v>410</v>
      </c>
      <c r="E658" s="202" t="s">
        <v>7651</v>
      </c>
      <c r="F658" s="203" t="s">
        <v>7652</v>
      </c>
      <c r="G658" s="204" t="s">
        <v>596</v>
      </c>
      <c r="H658" s="205">
        <v>255</v>
      </c>
      <c r="I658" s="206"/>
      <c r="J658" s="207">
        <f>ROUND(I658*H658,2)</f>
        <v>0</v>
      </c>
      <c r="K658" s="203" t="s">
        <v>7100</v>
      </c>
      <c r="L658" s="57"/>
      <c r="M658" s="208" t="s">
        <v>36</v>
      </c>
      <c r="N658" s="209" t="s">
        <v>50</v>
      </c>
      <c r="O658" s="38"/>
      <c r="P658" s="210">
        <f>O658*H658</f>
        <v>0</v>
      </c>
      <c r="Q658" s="210">
        <v>0</v>
      </c>
      <c r="R658" s="210">
        <f>Q658*H658</f>
        <v>0</v>
      </c>
      <c r="S658" s="210">
        <v>0</v>
      </c>
      <c r="T658" s="211">
        <f>S658*H658</f>
        <v>0</v>
      </c>
      <c r="AR658" s="19" t="s">
        <v>415</v>
      </c>
      <c r="AT658" s="19" t="s">
        <v>410</v>
      </c>
      <c r="AU658" s="19" t="s">
        <v>87</v>
      </c>
      <c r="AY658" s="19" t="s">
        <v>406</v>
      </c>
      <c r="BE658" s="212">
        <f>IF(N658="základní",J658,0)</f>
        <v>0</v>
      </c>
      <c r="BF658" s="212">
        <f>IF(N658="snížená",J658,0)</f>
        <v>0</v>
      </c>
      <c r="BG658" s="212">
        <f>IF(N658="zákl. přenesená",J658,0)</f>
        <v>0</v>
      </c>
      <c r="BH658" s="212">
        <f>IF(N658="sníž. přenesená",J658,0)</f>
        <v>0</v>
      </c>
      <c r="BI658" s="212">
        <f>IF(N658="nulová",J658,0)</f>
        <v>0</v>
      </c>
      <c r="BJ658" s="19" t="s">
        <v>23</v>
      </c>
      <c r="BK658" s="212">
        <f>ROUND(I658*H658,2)</f>
        <v>0</v>
      </c>
      <c r="BL658" s="19" t="s">
        <v>415</v>
      </c>
      <c r="BM658" s="19" t="s">
        <v>1168</v>
      </c>
    </row>
    <row r="659" spans="2:65" s="13" customFormat="1" x14ac:dyDescent="0.3">
      <c r="B659" s="225"/>
      <c r="C659" s="226"/>
      <c r="D659" s="215" t="s">
        <v>417</v>
      </c>
      <c r="E659" s="227" t="s">
        <v>36</v>
      </c>
      <c r="F659" s="228" t="s">
        <v>7653</v>
      </c>
      <c r="G659" s="226"/>
      <c r="H659" s="229">
        <v>255</v>
      </c>
      <c r="I659" s="230"/>
      <c r="J659" s="226"/>
      <c r="K659" s="226"/>
      <c r="L659" s="231"/>
      <c r="M659" s="232"/>
      <c r="N659" s="233"/>
      <c r="O659" s="233"/>
      <c r="P659" s="233"/>
      <c r="Q659" s="233"/>
      <c r="R659" s="233"/>
      <c r="S659" s="233"/>
      <c r="T659" s="234"/>
      <c r="AT659" s="235" t="s">
        <v>417</v>
      </c>
      <c r="AU659" s="235" t="s">
        <v>87</v>
      </c>
      <c r="AV659" s="13" t="s">
        <v>87</v>
      </c>
      <c r="AW659" s="13" t="s">
        <v>43</v>
      </c>
      <c r="AX659" s="13" t="s">
        <v>79</v>
      </c>
      <c r="AY659" s="235" t="s">
        <v>406</v>
      </c>
    </row>
    <row r="660" spans="2:65" s="14" customFormat="1" x14ac:dyDescent="0.3">
      <c r="B660" s="236"/>
      <c r="C660" s="237"/>
      <c r="D660" s="247" t="s">
        <v>417</v>
      </c>
      <c r="E660" s="248" t="s">
        <v>36</v>
      </c>
      <c r="F660" s="249" t="s">
        <v>421</v>
      </c>
      <c r="G660" s="237"/>
      <c r="H660" s="250">
        <v>255</v>
      </c>
      <c r="I660" s="241"/>
      <c r="J660" s="237"/>
      <c r="K660" s="237"/>
      <c r="L660" s="242"/>
      <c r="M660" s="243"/>
      <c r="N660" s="244"/>
      <c r="O660" s="244"/>
      <c r="P660" s="244"/>
      <c r="Q660" s="244"/>
      <c r="R660" s="244"/>
      <c r="S660" s="244"/>
      <c r="T660" s="245"/>
      <c r="AT660" s="246" t="s">
        <v>417</v>
      </c>
      <c r="AU660" s="246" t="s">
        <v>87</v>
      </c>
      <c r="AV660" s="14" t="s">
        <v>415</v>
      </c>
      <c r="AW660" s="14" t="s">
        <v>43</v>
      </c>
      <c r="AX660" s="14" t="s">
        <v>23</v>
      </c>
      <c r="AY660" s="246" t="s">
        <v>406</v>
      </c>
    </row>
    <row r="661" spans="2:65" s="1" customFormat="1" ht="22.5" customHeight="1" x14ac:dyDescent="0.3">
      <c r="B661" s="37"/>
      <c r="C661" s="201" t="s">
        <v>738</v>
      </c>
      <c r="D661" s="201" t="s">
        <v>410</v>
      </c>
      <c r="E661" s="202" t="s">
        <v>7654</v>
      </c>
      <c r="F661" s="203" t="s">
        <v>7655</v>
      </c>
      <c r="G661" s="204" t="s">
        <v>596</v>
      </c>
      <c r="H661" s="205">
        <v>53</v>
      </c>
      <c r="I661" s="206"/>
      <c r="J661" s="207">
        <f>ROUND(I661*H661,2)</f>
        <v>0</v>
      </c>
      <c r="K661" s="203" t="s">
        <v>7100</v>
      </c>
      <c r="L661" s="57"/>
      <c r="M661" s="208" t="s">
        <v>36</v>
      </c>
      <c r="N661" s="209" t="s">
        <v>50</v>
      </c>
      <c r="O661" s="38"/>
      <c r="P661" s="210">
        <f>O661*H661</f>
        <v>0</v>
      </c>
      <c r="Q661" s="210">
        <v>0</v>
      </c>
      <c r="R661" s="210">
        <f>Q661*H661</f>
        <v>0</v>
      </c>
      <c r="S661" s="210">
        <v>0</v>
      </c>
      <c r="T661" s="211">
        <f>S661*H661</f>
        <v>0</v>
      </c>
      <c r="AR661" s="19" t="s">
        <v>415</v>
      </c>
      <c r="AT661" s="19" t="s">
        <v>410</v>
      </c>
      <c r="AU661" s="19" t="s">
        <v>87</v>
      </c>
      <c r="AY661" s="19" t="s">
        <v>406</v>
      </c>
      <c r="BE661" s="212">
        <f>IF(N661="základní",J661,0)</f>
        <v>0</v>
      </c>
      <c r="BF661" s="212">
        <f>IF(N661="snížená",J661,0)</f>
        <v>0</v>
      </c>
      <c r="BG661" s="212">
        <f>IF(N661="zákl. přenesená",J661,0)</f>
        <v>0</v>
      </c>
      <c r="BH661" s="212">
        <f>IF(N661="sníž. přenesená",J661,0)</f>
        <v>0</v>
      </c>
      <c r="BI661" s="212">
        <f>IF(N661="nulová",J661,0)</f>
        <v>0</v>
      </c>
      <c r="BJ661" s="19" t="s">
        <v>23</v>
      </c>
      <c r="BK661" s="212">
        <f>ROUND(I661*H661,2)</f>
        <v>0</v>
      </c>
      <c r="BL661" s="19" t="s">
        <v>415</v>
      </c>
      <c r="BM661" s="19" t="s">
        <v>1176</v>
      </c>
    </row>
    <row r="662" spans="2:65" s="13" customFormat="1" x14ac:dyDescent="0.3">
      <c r="B662" s="225"/>
      <c r="C662" s="226"/>
      <c r="D662" s="215" t="s">
        <v>417</v>
      </c>
      <c r="E662" s="227" t="s">
        <v>36</v>
      </c>
      <c r="F662" s="228" t="s">
        <v>7656</v>
      </c>
      <c r="G662" s="226"/>
      <c r="H662" s="229">
        <v>53</v>
      </c>
      <c r="I662" s="230"/>
      <c r="J662" s="226"/>
      <c r="K662" s="226"/>
      <c r="L662" s="231"/>
      <c r="M662" s="232"/>
      <c r="N662" s="233"/>
      <c r="O662" s="233"/>
      <c r="P662" s="233"/>
      <c r="Q662" s="233"/>
      <c r="R662" s="233"/>
      <c r="S662" s="233"/>
      <c r="T662" s="234"/>
      <c r="AT662" s="235" t="s">
        <v>417</v>
      </c>
      <c r="AU662" s="235" t="s">
        <v>87</v>
      </c>
      <c r="AV662" s="13" t="s">
        <v>87</v>
      </c>
      <c r="AW662" s="13" t="s">
        <v>43</v>
      </c>
      <c r="AX662" s="13" t="s">
        <v>79</v>
      </c>
      <c r="AY662" s="235" t="s">
        <v>406</v>
      </c>
    </row>
    <row r="663" spans="2:65" s="14" customFormat="1" x14ac:dyDescent="0.3">
      <c r="B663" s="236"/>
      <c r="C663" s="237"/>
      <c r="D663" s="247" t="s">
        <v>417</v>
      </c>
      <c r="E663" s="248" t="s">
        <v>36</v>
      </c>
      <c r="F663" s="249" t="s">
        <v>421</v>
      </c>
      <c r="G663" s="237"/>
      <c r="H663" s="250">
        <v>53</v>
      </c>
      <c r="I663" s="241"/>
      <c r="J663" s="237"/>
      <c r="K663" s="237"/>
      <c r="L663" s="242"/>
      <c r="M663" s="243"/>
      <c r="N663" s="244"/>
      <c r="O663" s="244"/>
      <c r="P663" s="244"/>
      <c r="Q663" s="244"/>
      <c r="R663" s="244"/>
      <c r="S663" s="244"/>
      <c r="T663" s="245"/>
      <c r="AT663" s="246" t="s">
        <v>417</v>
      </c>
      <c r="AU663" s="246" t="s">
        <v>87</v>
      </c>
      <c r="AV663" s="14" t="s">
        <v>415</v>
      </c>
      <c r="AW663" s="14" t="s">
        <v>43</v>
      </c>
      <c r="AX663" s="14" t="s">
        <v>23</v>
      </c>
      <c r="AY663" s="246" t="s">
        <v>406</v>
      </c>
    </row>
    <row r="664" spans="2:65" s="1" customFormat="1" ht="22.5" customHeight="1" x14ac:dyDescent="0.3">
      <c r="B664" s="37"/>
      <c r="C664" s="201" t="s">
        <v>743</v>
      </c>
      <c r="D664" s="201" t="s">
        <v>410</v>
      </c>
      <c r="E664" s="202" t="s">
        <v>7657</v>
      </c>
      <c r="F664" s="203" t="s">
        <v>7658</v>
      </c>
      <c r="G664" s="204" t="s">
        <v>596</v>
      </c>
      <c r="H664" s="205">
        <v>1985.2</v>
      </c>
      <c r="I664" s="206"/>
      <c r="J664" s="207">
        <f>ROUND(I664*H664,2)</f>
        <v>0</v>
      </c>
      <c r="K664" s="203" t="s">
        <v>7100</v>
      </c>
      <c r="L664" s="57"/>
      <c r="M664" s="208" t="s">
        <v>36</v>
      </c>
      <c r="N664" s="209" t="s">
        <v>50</v>
      </c>
      <c r="O664" s="38"/>
      <c r="P664" s="210">
        <f>O664*H664</f>
        <v>0</v>
      </c>
      <c r="Q664" s="210">
        <v>0</v>
      </c>
      <c r="R664" s="210">
        <f>Q664*H664</f>
        <v>0</v>
      </c>
      <c r="S664" s="210">
        <v>0</v>
      </c>
      <c r="T664" s="211">
        <f>S664*H664</f>
        <v>0</v>
      </c>
      <c r="AR664" s="19" t="s">
        <v>415</v>
      </c>
      <c r="AT664" s="19" t="s">
        <v>410</v>
      </c>
      <c r="AU664" s="19" t="s">
        <v>87</v>
      </c>
      <c r="AY664" s="19" t="s">
        <v>406</v>
      </c>
      <c r="BE664" s="212">
        <f>IF(N664="základní",J664,0)</f>
        <v>0</v>
      </c>
      <c r="BF664" s="212">
        <f>IF(N664="snížená",J664,0)</f>
        <v>0</v>
      </c>
      <c r="BG664" s="212">
        <f>IF(N664="zákl. přenesená",J664,0)</f>
        <v>0</v>
      </c>
      <c r="BH664" s="212">
        <f>IF(N664="sníž. přenesená",J664,0)</f>
        <v>0</v>
      </c>
      <c r="BI664" s="212">
        <f>IF(N664="nulová",J664,0)</f>
        <v>0</v>
      </c>
      <c r="BJ664" s="19" t="s">
        <v>23</v>
      </c>
      <c r="BK664" s="212">
        <f>ROUND(I664*H664,2)</f>
        <v>0</v>
      </c>
      <c r="BL664" s="19" t="s">
        <v>415</v>
      </c>
      <c r="BM664" s="19" t="s">
        <v>1186</v>
      </c>
    </row>
    <row r="665" spans="2:65" s="12" customFormat="1" x14ac:dyDescent="0.3">
      <c r="B665" s="213"/>
      <c r="C665" s="214"/>
      <c r="D665" s="215" t="s">
        <v>417</v>
      </c>
      <c r="E665" s="216" t="s">
        <v>36</v>
      </c>
      <c r="F665" s="217" t="s">
        <v>7659</v>
      </c>
      <c r="G665" s="214"/>
      <c r="H665" s="218" t="s">
        <v>36</v>
      </c>
      <c r="I665" s="219"/>
      <c r="J665" s="214"/>
      <c r="K665" s="214"/>
      <c r="L665" s="220"/>
      <c r="M665" s="221"/>
      <c r="N665" s="222"/>
      <c r="O665" s="222"/>
      <c r="P665" s="222"/>
      <c r="Q665" s="222"/>
      <c r="R665" s="222"/>
      <c r="S665" s="222"/>
      <c r="T665" s="223"/>
      <c r="AT665" s="224" t="s">
        <v>417</v>
      </c>
      <c r="AU665" s="224" t="s">
        <v>87</v>
      </c>
      <c r="AV665" s="12" t="s">
        <v>23</v>
      </c>
      <c r="AW665" s="12" t="s">
        <v>43</v>
      </c>
      <c r="AX665" s="12" t="s">
        <v>79</v>
      </c>
      <c r="AY665" s="224" t="s">
        <v>406</v>
      </c>
    </row>
    <row r="666" spans="2:65" s="12" customFormat="1" x14ac:dyDescent="0.3">
      <c r="B666" s="213"/>
      <c r="C666" s="214"/>
      <c r="D666" s="215" t="s">
        <v>417</v>
      </c>
      <c r="E666" s="216" t="s">
        <v>36</v>
      </c>
      <c r="F666" s="217" t="s">
        <v>7660</v>
      </c>
      <c r="G666" s="214"/>
      <c r="H666" s="218" t="s">
        <v>36</v>
      </c>
      <c r="I666" s="219"/>
      <c r="J666" s="214"/>
      <c r="K666" s="214"/>
      <c r="L666" s="220"/>
      <c r="M666" s="221"/>
      <c r="N666" s="222"/>
      <c r="O666" s="222"/>
      <c r="P666" s="222"/>
      <c r="Q666" s="222"/>
      <c r="R666" s="222"/>
      <c r="S666" s="222"/>
      <c r="T666" s="223"/>
      <c r="AT666" s="224" t="s">
        <v>417</v>
      </c>
      <c r="AU666" s="224" t="s">
        <v>87</v>
      </c>
      <c r="AV666" s="12" t="s">
        <v>23</v>
      </c>
      <c r="AW666" s="12" t="s">
        <v>43</v>
      </c>
      <c r="AX666" s="12" t="s">
        <v>79</v>
      </c>
      <c r="AY666" s="224" t="s">
        <v>406</v>
      </c>
    </row>
    <row r="667" spans="2:65" s="12" customFormat="1" x14ac:dyDescent="0.3">
      <c r="B667" s="213"/>
      <c r="C667" s="214"/>
      <c r="D667" s="215" t="s">
        <v>417</v>
      </c>
      <c r="E667" s="216" t="s">
        <v>36</v>
      </c>
      <c r="F667" s="217" t="s">
        <v>7661</v>
      </c>
      <c r="G667" s="214"/>
      <c r="H667" s="218" t="s">
        <v>36</v>
      </c>
      <c r="I667" s="219"/>
      <c r="J667" s="214"/>
      <c r="K667" s="214"/>
      <c r="L667" s="220"/>
      <c r="M667" s="221"/>
      <c r="N667" s="222"/>
      <c r="O667" s="222"/>
      <c r="P667" s="222"/>
      <c r="Q667" s="222"/>
      <c r="R667" s="222"/>
      <c r="S667" s="222"/>
      <c r="T667" s="223"/>
      <c r="AT667" s="224" t="s">
        <v>417</v>
      </c>
      <c r="AU667" s="224" t="s">
        <v>87</v>
      </c>
      <c r="AV667" s="12" t="s">
        <v>23</v>
      </c>
      <c r="AW667" s="12" t="s">
        <v>43</v>
      </c>
      <c r="AX667" s="12" t="s">
        <v>79</v>
      </c>
      <c r="AY667" s="224" t="s">
        <v>406</v>
      </c>
    </row>
    <row r="668" spans="2:65" s="12" customFormat="1" x14ac:dyDescent="0.3">
      <c r="B668" s="213"/>
      <c r="C668" s="214"/>
      <c r="D668" s="215" t="s">
        <v>417</v>
      </c>
      <c r="E668" s="216" t="s">
        <v>36</v>
      </c>
      <c r="F668" s="217" t="s">
        <v>7662</v>
      </c>
      <c r="G668" s="214"/>
      <c r="H668" s="218" t="s">
        <v>36</v>
      </c>
      <c r="I668" s="219"/>
      <c r="J668" s="214"/>
      <c r="K668" s="214"/>
      <c r="L668" s="220"/>
      <c r="M668" s="221"/>
      <c r="N668" s="222"/>
      <c r="O668" s="222"/>
      <c r="P668" s="222"/>
      <c r="Q668" s="222"/>
      <c r="R668" s="222"/>
      <c r="S668" s="222"/>
      <c r="T668" s="223"/>
      <c r="AT668" s="224" t="s">
        <v>417</v>
      </c>
      <c r="AU668" s="224" t="s">
        <v>87</v>
      </c>
      <c r="AV668" s="12" t="s">
        <v>23</v>
      </c>
      <c r="AW668" s="12" t="s">
        <v>43</v>
      </c>
      <c r="AX668" s="12" t="s">
        <v>79</v>
      </c>
      <c r="AY668" s="224" t="s">
        <v>406</v>
      </c>
    </row>
    <row r="669" spans="2:65" s="12" customFormat="1" x14ac:dyDescent="0.3">
      <c r="B669" s="213"/>
      <c r="C669" s="214"/>
      <c r="D669" s="215" t="s">
        <v>417</v>
      </c>
      <c r="E669" s="216" t="s">
        <v>36</v>
      </c>
      <c r="F669" s="217" t="s">
        <v>7663</v>
      </c>
      <c r="G669" s="214"/>
      <c r="H669" s="218" t="s">
        <v>36</v>
      </c>
      <c r="I669" s="219"/>
      <c r="J669" s="214"/>
      <c r="K669" s="214"/>
      <c r="L669" s="220"/>
      <c r="M669" s="221"/>
      <c r="N669" s="222"/>
      <c r="O669" s="222"/>
      <c r="P669" s="222"/>
      <c r="Q669" s="222"/>
      <c r="R669" s="222"/>
      <c r="S669" s="222"/>
      <c r="T669" s="223"/>
      <c r="AT669" s="224" t="s">
        <v>417</v>
      </c>
      <c r="AU669" s="224" t="s">
        <v>87</v>
      </c>
      <c r="AV669" s="12" t="s">
        <v>23</v>
      </c>
      <c r="AW669" s="12" t="s">
        <v>43</v>
      </c>
      <c r="AX669" s="12" t="s">
        <v>79</v>
      </c>
      <c r="AY669" s="224" t="s">
        <v>406</v>
      </c>
    </row>
    <row r="670" spans="2:65" s="12" customFormat="1" x14ac:dyDescent="0.3">
      <c r="B670" s="213"/>
      <c r="C670" s="214"/>
      <c r="D670" s="215" t="s">
        <v>417</v>
      </c>
      <c r="E670" s="216" t="s">
        <v>36</v>
      </c>
      <c r="F670" s="217" t="s">
        <v>7664</v>
      </c>
      <c r="G670" s="214"/>
      <c r="H670" s="218" t="s">
        <v>36</v>
      </c>
      <c r="I670" s="219"/>
      <c r="J670" s="214"/>
      <c r="K670" s="214"/>
      <c r="L670" s="220"/>
      <c r="M670" s="221"/>
      <c r="N670" s="222"/>
      <c r="O670" s="222"/>
      <c r="P670" s="222"/>
      <c r="Q670" s="222"/>
      <c r="R670" s="222"/>
      <c r="S670" s="222"/>
      <c r="T670" s="223"/>
      <c r="AT670" s="224" t="s">
        <v>417</v>
      </c>
      <c r="AU670" s="224" t="s">
        <v>87</v>
      </c>
      <c r="AV670" s="12" t="s">
        <v>23</v>
      </c>
      <c r="AW670" s="12" t="s">
        <v>43</v>
      </c>
      <c r="AX670" s="12" t="s">
        <v>79</v>
      </c>
      <c r="AY670" s="224" t="s">
        <v>406</v>
      </c>
    </row>
    <row r="671" spans="2:65" s="12" customFormat="1" x14ac:dyDescent="0.3">
      <c r="B671" s="213"/>
      <c r="C671" s="214"/>
      <c r="D671" s="215" t="s">
        <v>417</v>
      </c>
      <c r="E671" s="216" t="s">
        <v>36</v>
      </c>
      <c r="F671" s="217" t="s">
        <v>7665</v>
      </c>
      <c r="G671" s="214"/>
      <c r="H671" s="218" t="s">
        <v>36</v>
      </c>
      <c r="I671" s="219"/>
      <c r="J671" s="214"/>
      <c r="K671" s="214"/>
      <c r="L671" s="220"/>
      <c r="M671" s="221"/>
      <c r="N671" s="222"/>
      <c r="O671" s="222"/>
      <c r="P671" s="222"/>
      <c r="Q671" s="222"/>
      <c r="R671" s="222"/>
      <c r="S671" s="222"/>
      <c r="T671" s="223"/>
      <c r="AT671" s="224" t="s">
        <v>417</v>
      </c>
      <c r="AU671" s="224" t="s">
        <v>87</v>
      </c>
      <c r="AV671" s="12" t="s">
        <v>23</v>
      </c>
      <c r="AW671" s="12" t="s">
        <v>43</v>
      </c>
      <c r="AX671" s="12" t="s">
        <v>79</v>
      </c>
      <c r="AY671" s="224" t="s">
        <v>406</v>
      </c>
    </row>
    <row r="672" spans="2:65" s="12" customFormat="1" x14ac:dyDescent="0.3">
      <c r="B672" s="213"/>
      <c r="C672" s="214"/>
      <c r="D672" s="215" t="s">
        <v>417</v>
      </c>
      <c r="E672" s="216" t="s">
        <v>36</v>
      </c>
      <c r="F672" s="217" t="s">
        <v>7666</v>
      </c>
      <c r="G672" s="214"/>
      <c r="H672" s="218" t="s">
        <v>36</v>
      </c>
      <c r="I672" s="219"/>
      <c r="J672" s="214"/>
      <c r="K672" s="214"/>
      <c r="L672" s="220"/>
      <c r="M672" s="221"/>
      <c r="N672" s="222"/>
      <c r="O672" s="222"/>
      <c r="P672" s="222"/>
      <c r="Q672" s="222"/>
      <c r="R672" s="222"/>
      <c r="S672" s="222"/>
      <c r="T672" s="223"/>
      <c r="AT672" s="224" t="s">
        <v>417</v>
      </c>
      <c r="AU672" s="224" t="s">
        <v>87</v>
      </c>
      <c r="AV672" s="12" t="s">
        <v>23</v>
      </c>
      <c r="AW672" s="12" t="s">
        <v>43</v>
      </c>
      <c r="AX672" s="12" t="s">
        <v>79</v>
      </c>
      <c r="AY672" s="224" t="s">
        <v>406</v>
      </c>
    </row>
    <row r="673" spans="2:65" s="13" customFormat="1" x14ac:dyDescent="0.3">
      <c r="B673" s="225"/>
      <c r="C673" s="226"/>
      <c r="D673" s="215" t="s">
        <v>417</v>
      </c>
      <c r="E673" s="227" t="s">
        <v>36</v>
      </c>
      <c r="F673" s="228" t="s">
        <v>7667</v>
      </c>
      <c r="G673" s="226"/>
      <c r="H673" s="229">
        <v>1985.2</v>
      </c>
      <c r="I673" s="230"/>
      <c r="J673" s="226"/>
      <c r="K673" s="226"/>
      <c r="L673" s="231"/>
      <c r="M673" s="232"/>
      <c r="N673" s="233"/>
      <c r="O673" s="233"/>
      <c r="P673" s="233"/>
      <c r="Q673" s="233"/>
      <c r="R673" s="233"/>
      <c r="S673" s="233"/>
      <c r="T673" s="234"/>
      <c r="AT673" s="235" t="s">
        <v>417</v>
      </c>
      <c r="AU673" s="235" t="s">
        <v>87</v>
      </c>
      <c r="AV673" s="13" t="s">
        <v>87</v>
      </c>
      <c r="AW673" s="13" t="s">
        <v>43</v>
      </c>
      <c r="AX673" s="13" t="s">
        <v>79</v>
      </c>
      <c r="AY673" s="235" t="s">
        <v>406</v>
      </c>
    </row>
    <row r="674" spans="2:65" s="14" customFormat="1" x14ac:dyDescent="0.3">
      <c r="B674" s="236"/>
      <c r="C674" s="237"/>
      <c r="D674" s="247" t="s">
        <v>417</v>
      </c>
      <c r="E674" s="248" t="s">
        <v>36</v>
      </c>
      <c r="F674" s="249" t="s">
        <v>421</v>
      </c>
      <c r="G674" s="237"/>
      <c r="H674" s="250">
        <v>1985.2</v>
      </c>
      <c r="I674" s="241"/>
      <c r="J674" s="237"/>
      <c r="K674" s="237"/>
      <c r="L674" s="242"/>
      <c r="M674" s="243"/>
      <c r="N674" s="244"/>
      <c r="O674" s="244"/>
      <c r="P674" s="244"/>
      <c r="Q674" s="244"/>
      <c r="R674" s="244"/>
      <c r="S674" s="244"/>
      <c r="T674" s="245"/>
      <c r="AT674" s="246" t="s">
        <v>417</v>
      </c>
      <c r="AU674" s="246" t="s">
        <v>87</v>
      </c>
      <c r="AV674" s="14" t="s">
        <v>415</v>
      </c>
      <c r="AW674" s="14" t="s">
        <v>43</v>
      </c>
      <c r="AX674" s="14" t="s">
        <v>23</v>
      </c>
      <c r="AY674" s="246" t="s">
        <v>406</v>
      </c>
    </row>
    <row r="675" spans="2:65" s="1" customFormat="1" ht="22.5" customHeight="1" x14ac:dyDescent="0.3">
      <c r="B675" s="37"/>
      <c r="C675" s="201" t="s">
        <v>748</v>
      </c>
      <c r="D675" s="201" t="s">
        <v>410</v>
      </c>
      <c r="E675" s="202" t="s">
        <v>7668</v>
      </c>
      <c r="F675" s="203" t="s">
        <v>7669</v>
      </c>
      <c r="G675" s="204" t="s">
        <v>1363</v>
      </c>
      <c r="H675" s="205">
        <v>61</v>
      </c>
      <c r="I675" s="206"/>
      <c r="J675" s="207">
        <f>ROUND(I675*H675,2)</f>
        <v>0</v>
      </c>
      <c r="K675" s="203" t="s">
        <v>7100</v>
      </c>
      <c r="L675" s="57"/>
      <c r="M675" s="208" t="s">
        <v>36</v>
      </c>
      <c r="N675" s="209" t="s">
        <v>50</v>
      </c>
      <c r="O675" s="38"/>
      <c r="P675" s="210">
        <f>O675*H675</f>
        <v>0</v>
      </c>
      <c r="Q675" s="210">
        <v>0</v>
      </c>
      <c r="R675" s="210">
        <f>Q675*H675</f>
        <v>0</v>
      </c>
      <c r="S675" s="210">
        <v>0</v>
      </c>
      <c r="T675" s="211">
        <f>S675*H675</f>
        <v>0</v>
      </c>
      <c r="AR675" s="19" t="s">
        <v>415</v>
      </c>
      <c r="AT675" s="19" t="s">
        <v>410</v>
      </c>
      <c r="AU675" s="19" t="s">
        <v>87</v>
      </c>
      <c r="AY675" s="19" t="s">
        <v>406</v>
      </c>
      <c r="BE675" s="212">
        <f>IF(N675="základní",J675,0)</f>
        <v>0</v>
      </c>
      <c r="BF675" s="212">
        <f>IF(N675="snížená",J675,0)</f>
        <v>0</v>
      </c>
      <c r="BG675" s="212">
        <f>IF(N675="zákl. přenesená",J675,0)</f>
        <v>0</v>
      </c>
      <c r="BH675" s="212">
        <f>IF(N675="sníž. přenesená",J675,0)</f>
        <v>0</v>
      </c>
      <c r="BI675" s="212">
        <f>IF(N675="nulová",J675,0)</f>
        <v>0</v>
      </c>
      <c r="BJ675" s="19" t="s">
        <v>23</v>
      </c>
      <c r="BK675" s="212">
        <f>ROUND(I675*H675,2)</f>
        <v>0</v>
      </c>
      <c r="BL675" s="19" t="s">
        <v>415</v>
      </c>
      <c r="BM675" s="19" t="s">
        <v>1196</v>
      </c>
    </row>
    <row r="676" spans="2:65" s="1" customFormat="1" ht="22.5" customHeight="1" x14ac:dyDescent="0.3">
      <c r="B676" s="37"/>
      <c r="C676" s="201" t="s">
        <v>755</v>
      </c>
      <c r="D676" s="201" t="s">
        <v>410</v>
      </c>
      <c r="E676" s="202" t="s">
        <v>7670</v>
      </c>
      <c r="F676" s="203" t="s">
        <v>7671</v>
      </c>
      <c r="G676" s="204" t="s">
        <v>1363</v>
      </c>
      <c r="H676" s="205">
        <v>60</v>
      </c>
      <c r="I676" s="206"/>
      <c r="J676" s="207">
        <f>ROUND(I676*H676,2)</f>
        <v>0</v>
      </c>
      <c r="K676" s="203" t="s">
        <v>7100</v>
      </c>
      <c r="L676" s="57"/>
      <c r="M676" s="208" t="s">
        <v>36</v>
      </c>
      <c r="N676" s="209" t="s">
        <v>50</v>
      </c>
      <c r="O676" s="38"/>
      <c r="P676" s="210">
        <f>O676*H676</f>
        <v>0</v>
      </c>
      <c r="Q676" s="210">
        <v>0</v>
      </c>
      <c r="R676" s="210">
        <f>Q676*H676</f>
        <v>0</v>
      </c>
      <c r="S676" s="210">
        <v>0</v>
      </c>
      <c r="T676" s="211">
        <f>S676*H676</f>
        <v>0</v>
      </c>
      <c r="AR676" s="19" t="s">
        <v>415</v>
      </c>
      <c r="AT676" s="19" t="s">
        <v>410</v>
      </c>
      <c r="AU676" s="19" t="s">
        <v>87</v>
      </c>
      <c r="AY676" s="19" t="s">
        <v>406</v>
      </c>
      <c r="BE676" s="212">
        <f>IF(N676="základní",J676,0)</f>
        <v>0</v>
      </c>
      <c r="BF676" s="212">
        <f>IF(N676="snížená",J676,0)</f>
        <v>0</v>
      </c>
      <c r="BG676" s="212">
        <f>IF(N676="zákl. přenesená",J676,0)</f>
        <v>0</v>
      </c>
      <c r="BH676" s="212">
        <f>IF(N676="sníž. přenesená",J676,0)</f>
        <v>0</v>
      </c>
      <c r="BI676" s="212">
        <f>IF(N676="nulová",J676,0)</f>
        <v>0</v>
      </c>
      <c r="BJ676" s="19" t="s">
        <v>23</v>
      </c>
      <c r="BK676" s="212">
        <f>ROUND(I676*H676,2)</f>
        <v>0</v>
      </c>
      <c r="BL676" s="19" t="s">
        <v>415</v>
      </c>
      <c r="BM676" s="19" t="s">
        <v>1211</v>
      </c>
    </row>
    <row r="677" spans="2:65" s="1" customFormat="1" ht="22.5" customHeight="1" x14ac:dyDescent="0.3">
      <c r="B677" s="37"/>
      <c r="C677" s="201" t="s">
        <v>775</v>
      </c>
      <c r="D677" s="201" t="s">
        <v>410</v>
      </c>
      <c r="E677" s="202" t="s">
        <v>7672</v>
      </c>
      <c r="F677" s="203" t="s">
        <v>7673</v>
      </c>
      <c r="G677" s="204" t="s">
        <v>1363</v>
      </c>
      <c r="H677" s="205">
        <v>1</v>
      </c>
      <c r="I677" s="206"/>
      <c r="J677" s="207">
        <f>ROUND(I677*H677,2)</f>
        <v>0</v>
      </c>
      <c r="K677" s="203" t="s">
        <v>7100</v>
      </c>
      <c r="L677" s="57"/>
      <c r="M677" s="208" t="s">
        <v>36</v>
      </c>
      <c r="N677" s="209" t="s">
        <v>50</v>
      </c>
      <c r="O677" s="38"/>
      <c r="P677" s="210">
        <f>O677*H677</f>
        <v>0</v>
      </c>
      <c r="Q677" s="210">
        <v>0</v>
      </c>
      <c r="R677" s="210">
        <f>Q677*H677</f>
        <v>0</v>
      </c>
      <c r="S677" s="210">
        <v>0</v>
      </c>
      <c r="T677" s="211">
        <f>S677*H677</f>
        <v>0</v>
      </c>
      <c r="AR677" s="19" t="s">
        <v>415</v>
      </c>
      <c r="AT677" s="19" t="s">
        <v>410</v>
      </c>
      <c r="AU677" s="19" t="s">
        <v>87</v>
      </c>
      <c r="AY677" s="19" t="s">
        <v>406</v>
      </c>
      <c r="BE677" s="212">
        <f>IF(N677="základní",J677,0)</f>
        <v>0</v>
      </c>
      <c r="BF677" s="212">
        <f>IF(N677="snížená",J677,0)</f>
        <v>0</v>
      </c>
      <c r="BG677" s="212">
        <f>IF(N677="zákl. přenesená",J677,0)</f>
        <v>0</v>
      </c>
      <c r="BH677" s="212">
        <f>IF(N677="sníž. přenesená",J677,0)</f>
        <v>0</v>
      </c>
      <c r="BI677" s="212">
        <f>IF(N677="nulová",J677,0)</f>
        <v>0</v>
      </c>
      <c r="BJ677" s="19" t="s">
        <v>23</v>
      </c>
      <c r="BK677" s="212">
        <f>ROUND(I677*H677,2)</f>
        <v>0</v>
      </c>
      <c r="BL677" s="19" t="s">
        <v>415</v>
      </c>
      <c r="BM677" s="19" t="s">
        <v>1220</v>
      </c>
    </row>
    <row r="678" spans="2:65" s="1" customFormat="1" ht="22.5" customHeight="1" x14ac:dyDescent="0.3">
      <c r="B678" s="37"/>
      <c r="C678" s="201" t="s">
        <v>778</v>
      </c>
      <c r="D678" s="201" t="s">
        <v>410</v>
      </c>
      <c r="E678" s="202" t="s">
        <v>7674</v>
      </c>
      <c r="F678" s="203" t="s">
        <v>7675</v>
      </c>
      <c r="G678" s="204" t="s">
        <v>596</v>
      </c>
      <c r="H678" s="205">
        <v>308</v>
      </c>
      <c r="I678" s="206"/>
      <c r="J678" s="207">
        <f>ROUND(I678*H678,2)</f>
        <v>0</v>
      </c>
      <c r="K678" s="203" t="s">
        <v>7100</v>
      </c>
      <c r="L678" s="57"/>
      <c r="M678" s="208" t="s">
        <v>36</v>
      </c>
      <c r="N678" s="209" t="s">
        <v>50</v>
      </c>
      <c r="O678" s="38"/>
      <c r="P678" s="210">
        <f>O678*H678</f>
        <v>0</v>
      </c>
      <c r="Q678" s="210">
        <v>0</v>
      </c>
      <c r="R678" s="210">
        <f>Q678*H678</f>
        <v>0</v>
      </c>
      <c r="S678" s="210">
        <v>0</v>
      </c>
      <c r="T678" s="211">
        <f>S678*H678</f>
        <v>0</v>
      </c>
      <c r="AR678" s="19" t="s">
        <v>415</v>
      </c>
      <c r="AT678" s="19" t="s">
        <v>410</v>
      </c>
      <c r="AU678" s="19" t="s">
        <v>87</v>
      </c>
      <c r="AY678" s="19" t="s">
        <v>406</v>
      </c>
      <c r="BE678" s="212">
        <f>IF(N678="základní",J678,0)</f>
        <v>0</v>
      </c>
      <c r="BF678" s="212">
        <f>IF(N678="snížená",J678,0)</f>
        <v>0</v>
      </c>
      <c r="BG678" s="212">
        <f>IF(N678="zákl. přenesená",J678,0)</f>
        <v>0</v>
      </c>
      <c r="BH678" s="212">
        <f>IF(N678="sníž. přenesená",J678,0)</f>
        <v>0</v>
      </c>
      <c r="BI678" s="212">
        <f>IF(N678="nulová",J678,0)</f>
        <v>0</v>
      </c>
      <c r="BJ678" s="19" t="s">
        <v>23</v>
      </c>
      <c r="BK678" s="212">
        <f>ROUND(I678*H678,2)</f>
        <v>0</v>
      </c>
      <c r="BL678" s="19" t="s">
        <v>415</v>
      </c>
      <c r="BM678" s="19" t="s">
        <v>1243</v>
      </c>
    </row>
    <row r="679" spans="2:65" s="13" customFormat="1" x14ac:dyDescent="0.3">
      <c r="B679" s="225"/>
      <c r="C679" s="226"/>
      <c r="D679" s="215" t="s">
        <v>417</v>
      </c>
      <c r="E679" s="227" t="s">
        <v>36</v>
      </c>
      <c r="F679" s="228" t="s">
        <v>7676</v>
      </c>
      <c r="G679" s="226"/>
      <c r="H679" s="229">
        <v>308</v>
      </c>
      <c r="I679" s="230"/>
      <c r="J679" s="226"/>
      <c r="K679" s="226"/>
      <c r="L679" s="231"/>
      <c r="M679" s="232"/>
      <c r="N679" s="233"/>
      <c r="O679" s="233"/>
      <c r="P679" s="233"/>
      <c r="Q679" s="233"/>
      <c r="R679" s="233"/>
      <c r="S679" s="233"/>
      <c r="T679" s="234"/>
      <c r="AT679" s="235" t="s">
        <v>417</v>
      </c>
      <c r="AU679" s="235" t="s">
        <v>87</v>
      </c>
      <c r="AV679" s="13" t="s">
        <v>87</v>
      </c>
      <c r="AW679" s="13" t="s">
        <v>43</v>
      </c>
      <c r="AX679" s="13" t="s">
        <v>79</v>
      </c>
      <c r="AY679" s="235" t="s">
        <v>406</v>
      </c>
    </row>
    <row r="680" spans="2:65" s="14" customFormat="1" x14ac:dyDescent="0.3">
      <c r="B680" s="236"/>
      <c r="C680" s="237"/>
      <c r="D680" s="247" t="s">
        <v>417</v>
      </c>
      <c r="E680" s="248" t="s">
        <v>36</v>
      </c>
      <c r="F680" s="249" t="s">
        <v>421</v>
      </c>
      <c r="G680" s="237"/>
      <c r="H680" s="250">
        <v>308</v>
      </c>
      <c r="I680" s="241"/>
      <c r="J680" s="237"/>
      <c r="K680" s="237"/>
      <c r="L680" s="242"/>
      <c r="M680" s="243"/>
      <c r="N680" s="244"/>
      <c r="O680" s="244"/>
      <c r="P680" s="244"/>
      <c r="Q680" s="244"/>
      <c r="R680" s="244"/>
      <c r="S680" s="244"/>
      <c r="T680" s="245"/>
      <c r="AT680" s="246" t="s">
        <v>417</v>
      </c>
      <c r="AU680" s="246" t="s">
        <v>87</v>
      </c>
      <c r="AV680" s="14" t="s">
        <v>415</v>
      </c>
      <c r="AW680" s="14" t="s">
        <v>43</v>
      </c>
      <c r="AX680" s="14" t="s">
        <v>23</v>
      </c>
      <c r="AY680" s="246" t="s">
        <v>406</v>
      </c>
    </row>
    <row r="681" spans="2:65" s="1" customFormat="1" ht="22.5" customHeight="1" x14ac:dyDescent="0.3">
      <c r="B681" s="37"/>
      <c r="C681" s="201" t="s">
        <v>781</v>
      </c>
      <c r="D681" s="201" t="s">
        <v>410</v>
      </c>
      <c r="E681" s="202" t="s">
        <v>7677</v>
      </c>
      <c r="F681" s="203" t="s">
        <v>7678</v>
      </c>
      <c r="G681" s="204" t="s">
        <v>596</v>
      </c>
      <c r="H681" s="205">
        <v>1985.2</v>
      </c>
      <c r="I681" s="206"/>
      <c r="J681" s="207">
        <f t="shared" ref="J681:J687" si="0">ROUND(I681*H681,2)</f>
        <v>0</v>
      </c>
      <c r="K681" s="203" t="s">
        <v>7100</v>
      </c>
      <c r="L681" s="57"/>
      <c r="M681" s="208" t="s">
        <v>36</v>
      </c>
      <c r="N681" s="209" t="s">
        <v>50</v>
      </c>
      <c r="O681" s="38"/>
      <c r="P681" s="210">
        <f t="shared" ref="P681:P687" si="1">O681*H681</f>
        <v>0</v>
      </c>
      <c r="Q681" s="210">
        <v>0</v>
      </c>
      <c r="R681" s="210">
        <f t="shared" ref="R681:R687" si="2">Q681*H681</f>
        <v>0</v>
      </c>
      <c r="S681" s="210">
        <v>0</v>
      </c>
      <c r="T681" s="211">
        <f t="shared" ref="T681:T687" si="3">S681*H681</f>
        <v>0</v>
      </c>
      <c r="AR681" s="19" t="s">
        <v>415</v>
      </c>
      <c r="AT681" s="19" t="s">
        <v>410</v>
      </c>
      <c r="AU681" s="19" t="s">
        <v>87</v>
      </c>
      <c r="AY681" s="19" t="s">
        <v>406</v>
      </c>
      <c r="BE681" s="212">
        <f t="shared" ref="BE681:BE687" si="4">IF(N681="základní",J681,0)</f>
        <v>0</v>
      </c>
      <c r="BF681" s="212">
        <f t="shared" ref="BF681:BF687" si="5">IF(N681="snížená",J681,0)</f>
        <v>0</v>
      </c>
      <c r="BG681" s="212">
        <f t="shared" ref="BG681:BG687" si="6">IF(N681="zákl. přenesená",J681,0)</f>
        <v>0</v>
      </c>
      <c r="BH681" s="212">
        <f t="shared" ref="BH681:BH687" si="7">IF(N681="sníž. přenesená",J681,0)</f>
        <v>0</v>
      </c>
      <c r="BI681" s="212">
        <f t="shared" ref="BI681:BI687" si="8">IF(N681="nulová",J681,0)</f>
        <v>0</v>
      </c>
      <c r="BJ681" s="19" t="s">
        <v>23</v>
      </c>
      <c r="BK681" s="212">
        <f t="shared" ref="BK681:BK687" si="9">ROUND(I681*H681,2)</f>
        <v>0</v>
      </c>
      <c r="BL681" s="19" t="s">
        <v>415</v>
      </c>
      <c r="BM681" s="19" t="s">
        <v>1253</v>
      </c>
    </row>
    <row r="682" spans="2:65" s="1" customFormat="1" ht="22.5" customHeight="1" x14ac:dyDescent="0.3">
      <c r="B682" s="37"/>
      <c r="C682" s="201" t="s">
        <v>784</v>
      </c>
      <c r="D682" s="201" t="s">
        <v>410</v>
      </c>
      <c r="E682" s="202" t="s">
        <v>7679</v>
      </c>
      <c r="F682" s="203" t="s">
        <v>7680</v>
      </c>
      <c r="G682" s="204" t="s">
        <v>3040</v>
      </c>
      <c r="H682" s="205">
        <v>9</v>
      </c>
      <c r="I682" s="206"/>
      <c r="J682" s="207">
        <f t="shared" si="0"/>
        <v>0</v>
      </c>
      <c r="K682" s="203" t="s">
        <v>7100</v>
      </c>
      <c r="L682" s="57"/>
      <c r="M682" s="208" t="s">
        <v>36</v>
      </c>
      <c r="N682" s="209" t="s">
        <v>50</v>
      </c>
      <c r="O682" s="38"/>
      <c r="P682" s="210">
        <f t="shared" si="1"/>
        <v>0</v>
      </c>
      <c r="Q682" s="210">
        <v>0</v>
      </c>
      <c r="R682" s="210">
        <f t="shared" si="2"/>
        <v>0</v>
      </c>
      <c r="S682" s="210">
        <v>0</v>
      </c>
      <c r="T682" s="211">
        <f t="shared" si="3"/>
        <v>0</v>
      </c>
      <c r="AR682" s="19" t="s">
        <v>415</v>
      </c>
      <c r="AT682" s="19" t="s">
        <v>410</v>
      </c>
      <c r="AU682" s="19" t="s">
        <v>87</v>
      </c>
      <c r="AY682" s="19" t="s">
        <v>406</v>
      </c>
      <c r="BE682" s="212">
        <f t="shared" si="4"/>
        <v>0</v>
      </c>
      <c r="BF682" s="212">
        <f t="shared" si="5"/>
        <v>0</v>
      </c>
      <c r="BG682" s="212">
        <f t="shared" si="6"/>
        <v>0</v>
      </c>
      <c r="BH682" s="212">
        <f t="shared" si="7"/>
        <v>0</v>
      </c>
      <c r="BI682" s="212">
        <f t="shared" si="8"/>
        <v>0</v>
      </c>
      <c r="BJ682" s="19" t="s">
        <v>23</v>
      </c>
      <c r="BK682" s="212">
        <f t="shared" si="9"/>
        <v>0</v>
      </c>
      <c r="BL682" s="19" t="s">
        <v>415</v>
      </c>
      <c r="BM682" s="19" t="s">
        <v>1263</v>
      </c>
    </row>
    <row r="683" spans="2:65" s="1" customFormat="1" ht="22.5" customHeight="1" x14ac:dyDescent="0.3">
      <c r="B683" s="37"/>
      <c r="C683" s="201" t="s">
        <v>787</v>
      </c>
      <c r="D683" s="201" t="s">
        <v>410</v>
      </c>
      <c r="E683" s="202" t="s">
        <v>7681</v>
      </c>
      <c r="F683" s="203" t="s">
        <v>7682</v>
      </c>
      <c r="G683" s="204" t="s">
        <v>1363</v>
      </c>
      <c r="H683" s="205">
        <v>134</v>
      </c>
      <c r="I683" s="206"/>
      <c r="J683" s="207">
        <f t="shared" si="0"/>
        <v>0</v>
      </c>
      <c r="K683" s="203" t="s">
        <v>7100</v>
      </c>
      <c r="L683" s="57"/>
      <c r="M683" s="208" t="s">
        <v>36</v>
      </c>
      <c r="N683" s="209" t="s">
        <v>50</v>
      </c>
      <c r="O683" s="38"/>
      <c r="P683" s="210">
        <f t="shared" si="1"/>
        <v>0</v>
      </c>
      <c r="Q683" s="210">
        <v>0</v>
      </c>
      <c r="R683" s="210">
        <f t="shared" si="2"/>
        <v>0</v>
      </c>
      <c r="S683" s="210">
        <v>0</v>
      </c>
      <c r="T683" s="211">
        <f t="shared" si="3"/>
        <v>0</v>
      </c>
      <c r="AR683" s="19" t="s">
        <v>415</v>
      </c>
      <c r="AT683" s="19" t="s">
        <v>410</v>
      </c>
      <c r="AU683" s="19" t="s">
        <v>87</v>
      </c>
      <c r="AY683" s="19" t="s">
        <v>406</v>
      </c>
      <c r="BE683" s="212">
        <f t="shared" si="4"/>
        <v>0</v>
      </c>
      <c r="BF683" s="212">
        <f t="shared" si="5"/>
        <v>0</v>
      </c>
      <c r="BG683" s="212">
        <f t="shared" si="6"/>
        <v>0</v>
      </c>
      <c r="BH683" s="212">
        <f t="shared" si="7"/>
        <v>0</v>
      </c>
      <c r="BI683" s="212">
        <f t="shared" si="8"/>
        <v>0</v>
      </c>
      <c r="BJ683" s="19" t="s">
        <v>23</v>
      </c>
      <c r="BK683" s="212">
        <f t="shared" si="9"/>
        <v>0</v>
      </c>
      <c r="BL683" s="19" t="s">
        <v>415</v>
      </c>
      <c r="BM683" s="19" t="s">
        <v>1277</v>
      </c>
    </row>
    <row r="684" spans="2:65" s="1" customFormat="1" ht="22.5" customHeight="1" x14ac:dyDescent="0.3">
      <c r="B684" s="37"/>
      <c r="C684" s="201" t="s">
        <v>795</v>
      </c>
      <c r="D684" s="201" t="s">
        <v>410</v>
      </c>
      <c r="E684" s="202" t="s">
        <v>7683</v>
      </c>
      <c r="F684" s="203" t="s">
        <v>7684</v>
      </c>
      <c r="G684" s="204" t="s">
        <v>1363</v>
      </c>
      <c r="H684" s="205">
        <v>74</v>
      </c>
      <c r="I684" s="206"/>
      <c r="J684" s="207">
        <f t="shared" si="0"/>
        <v>0</v>
      </c>
      <c r="K684" s="203" t="s">
        <v>7100</v>
      </c>
      <c r="L684" s="57"/>
      <c r="M684" s="208" t="s">
        <v>36</v>
      </c>
      <c r="N684" s="209" t="s">
        <v>50</v>
      </c>
      <c r="O684" s="38"/>
      <c r="P684" s="210">
        <f t="shared" si="1"/>
        <v>0</v>
      </c>
      <c r="Q684" s="210">
        <v>0</v>
      </c>
      <c r="R684" s="210">
        <f t="shared" si="2"/>
        <v>0</v>
      </c>
      <c r="S684" s="210">
        <v>0</v>
      </c>
      <c r="T684" s="211">
        <f t="shared" si="3"/>
        <v>0</v>
      </c>
      <c r="AR684" s="19" t="s">
        <v>415</v>
      </c>
      <c r="AT684" s="19" t="s">
        <v>410</v>
      </c>
      <c r="AU684" s="19" t="s">
        <v>87</v>
      </c>
      <c r="AY684" s="19" t="s">
        <v>406</v>
      </c>
      <c r="BE684" s="212">
        <f t="shared" si="4"/>
        <v>0</v>
      </c>
      <c r="BF684" s="212">
        <f t="shared" si="5"/>
        <v>0</v>
      </c>
      <c r="BG684" s="212">
        <f t="shared" si="6"/>
        <v>0</v>
      </c>
      <c r="BH684" s="212">
        <f t="shared" si="7"/>
        <v>0</v>
      </c>
      <c r="BI684" s="212">
        <f t="shared" si="8"/>
        <v>0</v>
      </c>
      <c r="BJ684" s="19" t="s">
        <v>23</v>
      </c>
      <c r="BK684" s="212">
        <f t="shared" si="9"/>
        <v>0</v>
      </c>
      <c r="BL684" s="19" t="s">
        <v>415</v>
      </c>
      <c r="BM684" s="19" t="s">
        <v>1288</v>
      </c>
    </row>
    <row r="685" spans="2:65" s="1" customFormat="1" ht="22.5" customHeight="1" x14ac:dyDescent="0.3">
      <c r="B685" s="37"/>
      <c r="C685" s="201" t="s">
        <v>799</v>
      </c>
      <c r="D685" s="201" t="s">
        <v>410</v>
      </c>
      <c r="E685" s="202" t="s">
        <v>7685</v>
      </c>
      <c r="F685" s="203" t="s">
        <v>7686</v>
      </c>
      <c r="G685" s="204" t="s">
        <v>1363</v>
      </c>
      <c r="H685" s="205">
        <v>1</v>
      </c>
      <c r="I685" s="206"/>
      <c r="J685" s="207">
        <f t="shared" si="0"/>
        <v>0</v>
      </c>
      <c r="K685" s="203" t="s">
        <v>7100</v>
      </c>
      <c r="L685" s="57"/>
      <c r="M685" s="208" t="s">
        <v>36</v>
      </c>
      <c r="N685" s="209" t="s">
        <v>50</v>
      </c>
      <c r="O685" s="38"/>
      <c r="P685" s="210">
        <f t="shared" si="1"/>
        <v>0</v>
      </c>
      <c r="Q685" s="210">
        <v>0</v>
      </c>
      <c r="R685" s="210">
        <f t="shared" si="2"/>
        <v>0</v>
      </c>
      <c r="S685" s="210">
        <v>0</v>
      </c>
      <c r="T685" s="211">
        <f t="shared" si="3"/>
        <v>0</v>
      </c>
      <c r="AR685" s="19" t="s">
        <v>415</v>
      </c>
      <c r="AT685" s="19" t="s">
        <v>410</v>
      </c>
      <c r="AU685" s="19" t="s">
        <v>87</v>
      </c>
      <c r="AY685" s="19" t="s">
        <v>406</v>
      </c>
      <c r="BE685" s="212">
        <f t="shared" si="4"/>
        <v>0</v>
      </c>
      <c r="BF685" s="212">
        <f t="shared" si="5"/>
        <v>0</v>
      </c>
      <c r="BG685" s="212">
        <f t="shared" si="6"/>
        <v>0</v>
      </c>
      <c r="BH685" s="212">
        <f t="shared" si="7"/>
        <v>0</v>
      </c>
      <c r="BI685" s="212">
        <f t="shared" si="8"/>
        <v>0</v>
      </c>
      <c r="BJ685" s="19" t="s">
        <v>23</v>
      </c>
      <c r="BK685" s="212">
        <f t="shared" si="9"/>
        <v>0</v>
      </c>
      <c r="BL685" s="19" t="s">
        <v>415</v>
      </c>
      <c r="BM685" s="19" t="s">
        <v>1297</v>
      </c>
    </row>
    <row r="686" spans="2:65" s="1" customFormat="1" ht="22.5" customHeight="1" x14ac:dyDescent="0.3">
      <c r="B686" s="37"/>
      <c r="C686" s="201" t="s">
        <v>804</v>
      </c>
      <c r="D686" s="201" t="s">
        <v>410</v>
      </c>
      <c r="E686" s="202" t="s">
        <v>7687</v>
      </c>
      <c r="F686" s="203" t="s">
        <v>7688</v>
      </c>
      <c r="G686" s="204" t="s">
        <v>1363</v>
      </c>
      <c r="H686" s="205">
        <v>61</v>
      </c>
      <c r="I686" s="206"/>
      <c r="J686" s="207">
        <f t="shared" si="0"/>
        <v>0</v>
      </c>
      <c r="K686" s="203" t="s">
        <v>7100</v>
      </c>
      <c r="L686" s="57"/>
      <c r="M686" s="208" t="s">
        <v>36</v>
      </c>
      <c r="N686" s="209" t="s">
        <v>50</v>
      </c>
      <c r="O686" s="38"/>
      <c r="P686" s="210">
        <f t="shared" si="1"/>
        <v>0</v>
      </c>
      <c r="Q686" s="210">
        <v>0</v>
      </c>
      <c r="R686" s="210">
        <f t="shared" si="2"/>
        <v>0</v>
      </c>
      <c r="S686" s="210">
        <v>0</v>
      </c>
      <c r="T686" s="211">
        <f t="shared" si="3"/>
        <v>0</v>
      </c>
      <c r="AR686" s="19" t="s">
        <v>415</v>
      </c>
      <c r="AT686" s="19" t="s">
        <v>410</v>
      </c>
      <c r="AU686" s="19" t="s">
        <v>87</v>
      </c>
      <c r="AY686" s="19" t="s">
        <v>406</v>
      </c>
      <c r="BE686" s="212">
        <f t="shared" si="4"/>
        <v>0</v>
      </c>
      <c r="BF686" s="212">
        <f t="shared" si="5"/>
        <v>0</v>
      </c>
      <c r="BG686" s="212">
        <f t="shared" si="6"/>
        <v>0</v>
      </c>
      <c r="BH686" s="212">
        <f t="shared" si="7"/>
        <v>0</v>
      </c>
      <c r="BI686" s="212">
        <f t="shared" si="8"/>
        <v>0</v>
      </c>
      <c r="BJ686" s="19" t="s">
        <v>23</v>
      </c>
      <c r="BK686" s="212">
        <f t="shared" si="9"/>
        <v>0</v>
      </c>
      <c r="BL686" s="19" t="s">
        <v>415</v>
      </c>
      <c r="BM686" s="19" t="s">
        <v>1306</v>
      </c>
    </row>
    <row r="687" spans="2:65" s="1" customFormat="1" ht="22.5" customHeight="1" x14ac:dyDescent="0.3">
      <c r="B687" s="37"/>
      <c r="C687" s="201" t="s">
        <v>809</v>
      </c>
      <c r="D687" s="201" t="s">
        <v>410</v>
      </c>
      <c r="E687" s="202" t="s">
        <v>7689</v>
      </c>
      <c r="F687" s="203" t="s">
        <v>7690</v>
      </c>
      <c r="G687" s="204" t="s">
        <v>1363</v>
      </c>
      <c r="H687" s="205">
        <v>62</v>
      </c>
      <c r="I687" s="206"/>
      <c r="J687" s="207">
        <f t="shared" si="0"/>
        <v>0</v>
      </c>
      <c r="K687" s="203" t="s">
        <v>7100</v>
      </c>
      <c r="L687" s="57"/>
      <c r="M687" s="208" t="s">
        <v>36</v>
      </c>
      <c r="N687" s="209" t="s">
        <v>50</v>
      </c>
      <c r="O687" s="38"/>
      <c r="P687" s="210">
        <f t="shared" si="1"/>
        <v>0</v>
      </c>
      <c r="Q687" s="210">
        <v>0</v>
      </c>
      <c r="R687" s="210">
        <f t="shared" si="2"/>
        <v>0</v>
      </c>
      <c r="S687" s="210">
        <v>0</v>
      </c>
      <c r="T687" s="211">
        <f t="shared" si="3"/>
        <v>0</v>
      </c>
      <c r="AR687" s="19" t="s">
        <v>415</v>
      </c>
      <c r="AT687" s="19" t="s">
        <v>410</v>
      </c>
      <c r="AU687" s="19" t="s">
        <v>87</v>
      </c>
      <c r="AY687" s="19" t="s">
        <v>406</v>
      </c>
      <c r="BE687" s="212">
        <f t="shared" si="4"/>
        <v>0</v>
      </c>
      <c r="BF687" s="212">
        <f t="shared" si="5"/>
        <v>0</v>
      </c>
      <c r="BG687" s="212">
        <f t="shared" si="6"/>
        <v>0</v>
      </c>
      <c r="BH687" s="212">
        <f t="shared" si="7"/>
        <v>0</v>
      </c>
      <c r="BI687" s="212">
        <f t="shared" si="8"/>
        <v>0</v>
      </c>
      <c r="BJ687" s="19" t="s">
        <v>23</v>
      </c>
      <c r="BK687" s="212">
        <f t="shared" si="9"/>
        <v>0</v>
      </c>
      <c r="BL687" s="19" t="s">
        <v>415</v>
      </c>
      <c r="BM687" s="19" t="s">
        <v>1319</v>
      </c>
    </row>
    <row r="688" spans="2:65" s="13" customFormat="1" x14ac:dyDescent="0.3">
      <c r="B688" s="225"/>
      <c r="C688" s="226"/>
      <c r="D688" s="215" t="s">
        <v>417</v>
      </c>
      <c r="E688" s="227" t="s">
        <v>36</v>
      </c>
      <c r="F688" s="228" t="s">
        <v>7691</v>
      </c>
      <c r="G688" s="226"/>
      <c r="H688" s="229">
        <v>62</v>
      </c>
      <c r="I688" s="230"/>
      <c r="J688" s="226"/>
      <c r="K688" s="226"/>
      <c r="L688" s="231"/>
      <c r="M688" s="232"/>
      <c r="N688" s="233"/>
      <c r="O688" s="233"/>
      <c r="P688" s="233"/>
      <c r="Q688" s="233"/>
      <c r="R688" s="233"/>
      <c r="S688" s="233"/>
      <c r="T688" s="234"/>
      <c r="AT688" s="235" t="s">
        <v>417</v>
      </c>
      <c r="AU688" s="235" t="s">
        <v>87</v>
      </c>
      <c r="AV688" s="13" t="s">
        <v>87</v>
      </c>
      <c r="AW688" s="13" t="s">
        <v>43</v>
      </c>
      <c r="AX688" s="13" t="s">
        <v>79</v>
      </c>
      <c r="AY688" s="235" t="s">
        <v>406</v>
      </c>
    </row>
    <row r="689" spans="2:65" s="14" customFormat="1" x14ac:dyDescent="0.3">
      <c r="B689" s="236"/>
      <c r="C689" s="237"/>
      <c r="D689" s="247" t="s">
        <v>417</v>
      </c>
      <c r="E689" s="248" t="s">
        <v>36</v>
      </c>
      <c r="F689" s="249" t="s">
        <v>421</v>
      </c>
      <c r="G689" s="237"/>
      <c r="H689" s="250">
        <v>62</v>
      </c>
      <c r="I689" s="241"/>
      <c r="J689" s="237"/>
      <c r="K689" s="237"/>
      <c r="L689" s="242"/>
      <c r="M689" s="243"/>
      <c r="N689" s="244"/>
      <c r="O689" s="244"/>
      <c r="P689" s="244"/>
      <c r="Q689" s="244"/>
      <c r="R689" s="244"/>
      <c r="S689" s="244"/>
      <c r="T689" s="245"/>
      <c r="AT689" s="246" t="s">
        <v>417</v>
      </c>
      <c r="AU689" s="246" t="s">
        <v>87</v>
      </c>
      <c r="AV689" s="14" t="s">
        <v>415</v>
      </c>
      <c r="AW689" s="14" t="s">
        <v>43</v>
      </c>
      <c r="AX689" s="14" t="s">
        <v>23</v>
      </c>
      <c r="AY689" s="246" t="s">
        <v>406</v>
      </c>
    </row>
    <row r="690" spans="2:65" s="1" customFormat="1" ht="22.5" customHeight="1" x14ac:dyDescent="0.3">
      <c r="B690" s="37"/>
      <c r="C690" s="201" t="s">
        <v>857</v>
      </c>
      <c r="D690" s="201" t="s">
        <v>410</v>
      </c>
      <c r="E690" s="202" t="s">
        <v>7692</v>
      </c>
      <c r="F690" s="203" t="s">
        <v>7693</v>
      </c>
      <c r="G690" s="204" t="s">
        <v>1363</v>
      </c>
      <c r="H690" s="205">
        <v>74</v>
      </c>
      <c r="I690" s="206"/>
      <c r="J690" s="207">
        <f>ROUND(I690*H690,2)</f>
        <v>0</v>
      </c>
      <c r="K690" s="203" t="s">
        <v>7100</v>
      </c>
      <c r="L690" s="57"/>
      <c r="M690" s="208" t="s">
        <v>36</v>
      </c>
      <c r="N690" s="209" t="s">
        <v>50</v>
      </c>
      <c r="O690" s="38"/>
      <c r="P690" s="210">
        <f>O690*H690</f>
        <v>0</v>
      </c>
      <c r="Q690" s="210">
        <v>0</v>
      </c>
      <c r="R690" s="210">
        <f>Q690*H690</f>
        <v>0</v>
      </c>
      <c r="S690" s="210">
        <v>0</v>
      </c>
      <c r="T690" s="211">
        <f>S690*H690</f>
        <v>0</v>
      </c>
      <c r="AR690" s="19" t="s">
        <v>415</v>
      </c>
      <c r="AT690" s="19" t="s">
        <v>410</v>
      </c>
      <c r="AU690" s="19" t="s">
        <v>87</v>
      </c>
      <c r="AY690" s="19" t="s">
        <v>406</v>
      </c>
      <c r="BE690" s="212">
        <f>IF(N690="základní",J690,0)</f>
        <v>0</v>
      </c>
      <c r="BF690" s="212">
        <f>IF(N690="snížená",J690,0)</f>
        <v>0</v>
      </c>
      <c r="BG690" s="212">
        <f>IF(N690="zákl. přenesená",J690,0)</f>
        <v>0</v>
      </c>
      <c r="BH690" s="212">
        <f>IF(N690="sníž. přenesená",J690,0)</f>
        <v>0</v>
      </c>
      <c r="BI690" s="212">
        <f>IF(N690="nulová",J690,0)</f>
        <v>0</v>
      </c>
      <c r="BJ690" s="19" t="s">
        <v>23</v>
      </c>
      <c r="BK690" s="212">
        <f>ROUND(I690*H690,2)</f>
        <v>0</v>
      </c>
      <c r="BL690" s="19" t="s">
        <v>415</v>
      </c>
      <c r="BM690" s="19" t="s">
        <v>1325</v>
      </c>
    </row>
    <row r="691" spans="2:65" s="1" customFormat="1" ht="22.5" customHeight="1" x14ac:dyDescent="0.3">
      <c r="B691" s="37"/>
      <c r="C691" s="268" t="s">
        <v>862</v>
      </c>
      <c r="D691" s="268" t="s">
        <v>533</v>
      </c>
      <c r="E691" s="269" t="s">
        <v>7694</v>
      </c>
      <c r="F691" s="270" t="s">
        <v>7695</v>
      </c>
      <c r="G691" s="271" t="s">
        <v>1363</v>
      </c>
      <c r="H691" s="272">
        <v>86.7</v>
      </c>
      <c r="I691" s="273"/>
      <c r="J691" s="274">
        <f>ROUND(I691*H691,2)</f>
        <v>0</v>
      </c>
      <c r="K691" s="270" t="s">
        <v>7100</v>
      </c>
      <c r="L691" s="275"/>
      <c r="M691" s="276" t="s">
        <v>36</v>
      </c>
      <c r="N691" s="277" t="s">
        <v>50</v>
      </c>
      <c r="O691" s="38"/>
      <c r="P691" s="210">
        <f>O691*H691</f>
        <v>0</v>
      </c>
      <c r="Q691" s="210">
        <v>0</v>
      </c>
      <c r="R691" s="210">
        <f>Q691*H691</f>
        <v>0</v>
      </c>
      <c r="S691" s="210">
        <v>0</v>
      </c>
      <c r="T691" s="211">
        <f>S691*H691</f>
        <v>0</v>
      </c>
      <c r="AR691" s="19" t="s">
        <v>457</v>
      </c>
      <c r="AT691" s="19" t="s">
        <v>533</v>
      </c>
      <c r="AU691" s="19" t="s">
        <v>87</v>
      </c>
      <c r="AY691" s="19" t="s">
        <v>406</v>
      </c>
      <c r="BE691" s="212">
        <f>IF(N691="základní",J691,0)</f>
        <v>0</v>
      </c>
      <c r="BF691" s="212">
        <f>IF(N691="snížená",J691,0)</f>
        <v>0</v>
      </c>
      <c r="BG691" s="212">
        <f>IF(N691="zákl. přenesená",J691,0)</f>
        <v>0</v>
      </c>
      <c r="BH691" s="212">
        <f>IF(N691="sníž. přenesená",J691,0)</f>
        <v>0</v>
      </c>
      <c r="BI691" s="212">
        <f>IF(N691="nulová",J691,0)</f>
        <v>0</v>
      </c>
      <c r="BJ691" s="19" t="s">
        <v>23</v>
      </c>
      <c r="BK691" s="212">
        <f>ROUND(I691*H691,2)</f>
        <v>0</v>
      </c>
      <c r="BL691" s="19" t="s">
        <v>415</v>
      </c>
      <c r="BM691" s="19" t="s">
        <v>1330</v>
      </c>
    </row>
    <row r="692" spans="2:65" s="13" customFormat="1" x14ac:dyDescent="0.3">
      <c r="B692" s="225"/>
      <c r="C692" s="226"/>
      <c r="D692" s="215" t="s">
        <v>417</v>
      </c>
      <c r="E692" s="227" t="s">
        <v>36</v>
      </c>
      <c r="F692" s="228" t="s">
        <v>7696</v>
      </c>
      <c r="G692" s="226"/>
      <c r="H692" s="229">
        <v>86.7</v>
      </c>
      <c r="I692" s="230"/>
      <c r="J692" s="226"/>
      <c r="K692" s="226"/>
      <c r="L692" s="231"/>
      <c r="M692" s="232"/>
      <c r="N692" s="233"/>
      <c r="O692" s="233"/>
      <c r="P692" s="233"/>
      <c r="Q692" s="233"/>
      <c r="R692" s="233"/>
      <c r="S692" s="233"/>
      <c r="T692" s="234"/>
      <c r="AT692" s="235" t="s">
        <v>417</v>
      </c>
      <c r="AU692" s="235" t="s">
        <v>87</v>
      </c>
      <c r="AV692" s="13" t="s">
        <v>87</v>
      </c>
      <c r="AW692" s="13" t="s">
        <v>43</v>
      </c>
      <c r="AX692" s="13" t="s">
        <v>79</v>
      </c>
      <c r="AY692" s="235" t="s">
        <v>406</v>
      </c>
    </row>
    <row r="693" spans="2:65" s="14" customFormat="1" x14ac:dyDescent="0.3">
      <c r="B693" s="236"/>
      <c r="C693" s="237"/>
      <c r="D693" s="247" t="s">
        <v>417</v>
      </c>
      <c r="E693" s="248" t="s">
        <v>36</v>
      </c>
      <c r="F693" s="249" t="s">
        <v>421</v>
      </c>
      <c r="G693" s="237"/>
      <c r="H693" s="250">
        <v>86.7</v>
      </c>
      <c r="I693" s="241"/>
      <c r="J693" s="237"/>
      <c r="K693" s="237"/>
      <c r="L693" s="242"/>
      <c r="M693" s="243"/>
      <c r="N693" s="244"/>
      <c r="O693" s="244"/>
      <c r="P693" s="244"/>
      <c r="Q693" s="244"/>
      <c r="R693" s="244"/>
      <c r="S693" s="244"/>
      <c r="T693" s="245"/>
      <c r="AT693" s="246" t="s">
        <v>417</v>
      </c>
      <c r="AU693" s="246" t="s">
        <v>87</v>
      </c>
      <c r="AV693" s="14" t="s">
        <v>415</v>
      </c>
      <c r="AW693" s="14" t="s">
        <v>43</v>
      </c>
      <c r="AX693" s="14" t="s">
        <v>23</v>
      </c>
      <c r="AY693" s="246" t="s">
        <v>406</v>
      </c>
    </row>
    <row r="694" spans="2:65" s="1" customFormat="1" ht="22.5" customHeight="1" x14ac:dyDescent="0.3">
      <c r="B694" s="37"/>
      <c r="C694" s="268" t="s">
        <v>867</v>
      </c>
      <c r="D694" s="268" t="s">
        <v>533</v>
      </c>
      <c r="E694" s="269" t="s">
        <v>7697</v>
      </c>
      <c r="F694" s="270" t="s">
        <v>7698</v>
      </c>
      <c r="G694" s="271" t="s">
        <v>1363</v>
      </c>
      <c r="H694" s="272">
        <v>18.196999999999999</v>
      </c>
      <c r="I694" s="273"/>
      <c r="J694" s="274">
        <f>ROUND(I694*H694,2)</f>
        <v>0</v>
      </c>
      <c r="K694" s="270" t="s">
        <v>7100</v>
      </c>
      <c r="L694" s="275"/>
      <c r="M694" s="276" t="s">
        <v>36</v>
      </c>
      <c r="N694" s="277" t="s">
        <v>50</v>
      </c>
      <c r="O694" s="38"/>
      <c r="P694" s="210">
        <f>O694*H694</f>
        <v>0</v>
      </c>
      <c r="Q694" s="210">
        <v>0</v>
      </c>
      <c r="R694" s="210">
        <f>Q694*H694</f>
        <v>0</v>
      </c>
      <c r="S694" s="210">
        <v>0</v>
      </c>
      <c r="T694" s="211">
        <f>S694*H694</f>
        <v>0</v>
      </c>
      <c r="AR694" s="19" t="s">
        <v>457</v>
      </c>
      <c r="AT694" s="19" t="s">
        <v>533</v>
      </c>
      <c r="AU694" s="19" t="s">
        <v>87</v>
      </c>
      <c r="AY694" s="19" t="s">
        <v>406</v>
      </c>
      <c r="BE694" s="212">
        <f>IF(N694="základní",J694,0)</f>
        <v>0</v>
      </c>
      <c r="BF694" s="212">
        <f>IF(N694="snížená",J694,0)</f>
        <v>0</v>
      </c>
      <c r="BG694" s="212">
        <f>IF(N694="zákl. přenesená",J694,0)</f>
        <v>0</v>
      </c>
      <c r="BH694" s="212">
        <f>IF(N694="sníž. přenesená",J694,0)</f>
        <v>0</v>
      </c>
      <c r="BI694" s="212">
        <f>IF(N694="nulová",J694,0)</f>
        <v>0</v>
      </c>
      <c r="BJ694" s="19" t="s">
        <v>23</v>
      </c>
      <c r="BK694" s="212">
        <f>ROUND(I694*H694,2)</f>
        <v>0</v>
      </c>
      <c r="BL694" s="19" t="s">
        <v>415</v>
      </c>
      <c r="BM694" s="19" t="s">
        <v>1355</v>
      </c>
    </row>
    <row r="695" spans="2:65" s="13" customFormat="1" x14ac:dyDescent="0.3">
      <c r="B695" s="225"/>
      <c r="C695" s="226"/>
      <c r="D695" s="247" t="s">
        <v>417</v>
      </c>
      <c r="E695" s="251" t="s">
        <v>36</v>
      </c>
      <c r="F695" s="252" t="s">
        <v>7699</v>
      </c>
      <c r="G695" s="226"/>
      <c r="H695" s="253">
        <v>18.196999999999999</v>
      </c>
      <c r="I695" s="230"/>
      <c r="J695" s="226"/>
      <c r="K695" s="226"/>
      <c r="L695" s="231"/>
      <c r="M695" s="232"/>
      <c r="N695" s="233"/>
      <c r="O695" s="233"/>
      <c r="P695" s="233"/>
      <c r="Q695" s="233"/>
      <c r="R695" s="233"/>
      <c r="S695" s="233"/>
      <c r="T695" s="234"/>
      <c r="AT695" s="235" t="s">
        <v>417</v>
      </c>
      <c r="AU695" s="235" t="s">
        <v>87</v>
      </c>
      <c r="AV695" s="13" t="s">
        <v>87</v>
      </c>
      <c r="AW695" s="13" t="s">
        <v>43</v>
      </c>
      <c r="AX695" s="13" t="s">
        <v>23</v>
      </c>
      <c r="AY695" s="235" t="s">
        <v>406</v>
      </c>
    </row>
    <row r="696" spans="2:65" s="1" customFormat="1" ht="22.5" customHeight="1" x14ac:dyDescent="0.3">
      <c r="B696" s="37"/>
      <c r="C696" s="268" t="s">
        <v>872</v>
      </c>
      <c r="D696" s="268" t="s">
        <v>533</v>
      </c>
      <c r="E696" s="269" t="s">
        <v>7700</v>
      </c>
      <c r="F696" s="270" t="s">
        <v>7701</v>
      </c>
      <c r="G696" s="271" t="s">
        <v>1363</v>
      </c>
      <c r="H696" s="272">
        <v>340.79300000000001</v>
      </c>
      <c r="I696" s="273"/>
      <c r="J696" s="274">
        <f>ROUND(I696*H696,2)</f>
        <v>0</v>
      </c>
      <c r="K696" s="270" t="s">
        <v>7100</v>
      </c>
      <c r="L696" s="275"/>
      <c r="M696" s="276" t="s">
        <v>36</v>
      </c>
      <c r="N696" s="277" t="s">
        <v>50</v>
      </c>
      <c r="O696" s="38"/>
      <c r="P696" s="210">
        <f>O696*H696</f>
        <v>0</v>
      </c>
      <c r="Q696" s="210">
        <v>0</v>
      </c>
      <c r="R696" s="210">
        <f>Q696*H696</f>
        <v>0</v>
      </c>
      <c r="S696" s="210">
        <v>0</v>
      </c>
      <c r="T696" s="211">
        <f>S696*H696</f>
        <v>0</v>
      </c>
      <c r="AR696" s="19" t="s">
        <v>457</v>
      </c>
      <c r="AT696" s="19" t="s">
        <v>533</v>
      </c>
      <c r="AU696" s="19" t="s">
        <v>87</v>
      </c>
      <c r="AY696" s="19" t="s">
        <v>406</v>
      </c>
      <c r="BE696" s="212">
        <f>IF(N696="základní",J696,0)</f>
        <v>0</v>
      </c>
      <c r="BF696" s="212">
        <f>IF(N696="snížená",J696,0)</f>
        <v>0</v>
      </c>
      <c r="BG696" s="212">
        <f>IF(N696="zákl. přenesená",J696,0)</f>
        <v>0</v>
      </c>
      <c r="BH696" s="212">
        <f>IF(N696="sníž. přenesená",J696,0)</f>
        <v>0</v>
      </c>
      <c r="BI696" s="212">
        <f>IF(N696="nulová",J696,0)</f>
        <v>0</v>
      </c>
      <c r="BJ696" s="19" t="s">
        <v>23</v>
      </c>
      <c r="BK696" s="212">
        <f>ROUND(I696*H696,2)</f>
        <v>0</v>
      </c>
      <c r="BL696" s="19" t="s">
        <v>415</v>
      </c>
      <c r="BM696" s="19" t="s">
        <v>1371</v>
      </c>
    </row>
    <row r="697" spans="2:65" s="12" customFormat="1" x14ac:dyDescent="0.3">
      <c r="B697" s="213"/>
      <c r="C697" s="214"/>
      <c r="D697" s="215" t="s">
        <v>417</v>
      </c>
      <c r="E697" s="216" t="s">
        <v>36</v>
      </c>
      <c r="F697" s="217" t="s">
        <v>7659</v>
      </c>
      <c r="G697" s="214"/>
      <c r="H697" s="218" t="s">
        <v>36</v>
      </c>
      <c r="I697" s="219"/>
      <c r="J697" s="214"/>
      <c r="K697" s="214"/>
      <c r="L697" s="220"/>
      <c r="M697" s="221"/>
      <c r="N697" s="222"/>
      <c r="O697" s="222"/>
      <c r="P697" s="222"/>
      <c r="Q697" s="222"/>
      <c r="R697" s="222"/>
      <c r="S697" s="222"/>
      <c r="T697" s="223"/>
      <c r="AT697" s="224" t="s">
        <v>417</v>
      </c>
      <c r="AU697" s="224" t="s">
        <v>87</v>
      </c>
      <c r="AV697" s="12" t="s">
        <v>23</v>
      </c>
      <c r="AW697" s="12" t="s">
        <v>43</v>
      </c>
      <c r="AX697" s="12" t="s">
        <v>79</v>
      </c>
      <c r="AY697" s="224" t="s">
        <v>406</v>
      </c>
    </row>
    <row r="698" spans="2:65" s="12" customFormat="1" x14ac:dyDescent="0.3">
      <c r="B698" s="213"/>
      <c r="C698" s="214"/>
      <c r="D698" s="215" t="s">
        <v>417</v>
      </c>
      <c r="E698" s="216" t="s">
        <v>36</v>
      </c>
      <c r="F698" s="217" t="s">
        <v>7702</v>
      </c>
      <c r="G698" s="214"/>
      <c r="H698" s="218" t="s">
        <v>36</v>
      </c>
      <c r="I698" s="219"/>
      <c r="J698" s="214"/>
      <c r="K698" s="214"/>
      <c r="L698" s="220"/>
      <c r="M698" s="221"/>
      <c r="N698" s="222"/>
      <c r="O698" s="222"/>
      <c r="P698" s="222"/>
      <c r="Q698" s="222"/>
      <c r="R698" s="222"/>
      <c r="S698" s="222"/>
      <c r="T698" s="223"/>
      <c r="AT698" s="224" t="s">
        <v>417</v>
      </c>
      <c r="AU698" s="224" t="s">
        <v>87</v>
      </c>
      <c r="AV698" s="12" t="s">
        <v>23</v>
      </c>
      <c r="AW698" s="12" t="s">
        <v>43</v>
      </c>
      <c r="AX698" s="12" t="s">
        <v>79</v>
      </c>
      <c r="AY698" s="224" t="s">
        <v>406</v>
      </c>
    </row>
    <row r="699" spans="2:65" s="12" customFormat="1" x14ac:dyDescent="0.3">
      <c r="B699" s="213"/>
      <c r="C699" s="214"/>
      <c r="D699" s="215" t="s">
        <v>417</v>
      </c>
      <c r="E699" s="216" t="s">
        <v>36</v>
      </c>
      <c r="F699" s="217" t="s">
        <v>7703</v>
      </c>
      <c r="G699" s="214"/>
      <c r="H699" s="218" t="s">
        <v>36</v>
      </c>
      <c r="I699" s="219"/>
      <c r="J699" s="214"/>
      <c r="K699" s="214"/>
      <c r="L699" s="220"/>
      <c r="M699" s="221"/>
      <c r="N699" s="222"/>
      <c r="O699" s="222"/>
      <c r="P699" s="222"/>
      <c r="Q699" s="222"/>
      <c r="R699" s="222"/>
      <c r="S699" s="222"/>
      <c r="T699" s="223"/>
      <c r="AT699" s="224" t="s">
        <v>417</v>
      </c>
      <c r="AU699" s="224" t="s">
        <v>87</v>
      </c>
      <c r="AV699" s="12" t="s">
        <v>23</v>
      </c>
      <c r="AW699" s="12" t="s">
        <v>43</v>
      </c>
      <c r="AX699" s="12" t="s">
        <v>79</v>
      </c>
      <c r="AY699" s="224" t="s">
        <v>406</v>
      </c>
    </row>
    <row r="700" spans="2:65" s="12" customFormat="1" x14ac:dyDescent="0.3">
      <c r="B700" s="213"/>
      <c r="C700" s="214"/>
      <c r="D700" s="215" t="s">
        <v>417</v>
      </c>
      <c r="E700" s="216" t="s">
        <v>36</v>
      </c>
      <c r="F700" s="217" t="s">
        <v>7704</v>
      </c>
      <c r="G700" s="214"/>
      <c r="H700" s="218" t="s">
        <v>36</v>
      </c>
      <c r="I700" s="219"/>
      <c r="J700" s="214"/>
      <c r="K700" s="214"/>
      <c r="L700" s="220"/>
      <c r="M700" s="221"/>
      <c r="N700" s="222"/>
      <c r="O700" s="222"/>
      <c r="P700" s="222"/>
      <c r="Q700" s="222"/>
      <c r="R700" s="222"/>
      <c r="S700" s="222"/>
      <c r="T700" s="223"/>
      <c r="AT700" s="224" t="s">
        <v>417</v>
      </c>
      <c r="AU700" s="224" t="s">
        <v>87</v>
      </c>
      <c r="AV700" s="12" t="s">
        <v>23</v>
      </c>
      <c r="AW700" s="12" t="s">
        <v>43</v>
      </c>
      <c r="AX700" s="12" t="s">
        <v>79</v>
      </c>
      <c r="AY700" s="224" t="s">
        <v>406</v>
      </c>
    </row>
    <row r="701" spans="2:65" s="12" customFormat="1" x14ac:dyDescent="0.3">
      <c r="B701" s="213"/>
      <c r="C701" s="214"/>
      <c r="D701" s="215" t="s">
        <v>417</v>
      </c>
      <c r="E701" s="216" t="s">
        <v>36</v>
      </c>
      <c r="F701" s="217" t="s">
        <v>7705</v>
      </c>
      <c r="G701" s="214"/>
      <c r="H701" s="218" t="s">
        <v>36</v>
      </c>
      <c r="I701" s="219"/>
      <c r="J701" s="214"/>
      <c r="K701" s="214"/>
      <c r="L701" s="220"/>
      <c r="M701" s="221"/>
      <c r="N701" s="222"/>
      <c r="O701" s="222"/>
      <c r="P701" s="222"/>
      <c r="Q701" s="222"/>
      <c r="R701" s="222"/>
      <c r="S701" s="222"/>
      <c r="T701" s="223"/>
      <c r="AT701" s="224" t="s">
        <v>417</v>
      </c>
      <c r="AU701" s="224" t="s">
        <v>87</v>
      </c>
      <c r="AV701" s="12" t="s">
        <v>23</v>
      </c>
      <c r="AW701" s="12" t="s">
        <v>43</v>
      </c>
      <c r="AX701" s="12" t="s">
        <v>79</v>
      </c>
      <c r="AY701" s="224" t="s">
        <v>406</v>
      </c>
    </row>
    <row r="702" spans="2:65" s="12" customFormat="1" x14ac:dyDescent="0.3">
      <c r="B702" s="213"/>
      <c r="C702" s="214"/>
      <c r="D702" s="215" t="s">
        <v>417</v>
      </c>
      <c r="E702" s="216" t="s">
        <v>36</v>
      </c>
      <c r="F702" s="217" t="s">
        <v>7706</v>
      </c>
      <c r="G702" s="214"/>
      <c r="H702" s="218" t="s">
        <v>36</v>
      </c>
      <c r="I702" s="219"/>
      <c r="J702" s="214"/>
      <c r="K702" s="214"/>
      <c r="L702" s="220"/>
      <c r="M702" s="221"/>
      <c r="N702" s="222"/>
      <c r="O702" s="222"/>
      <c r="P702" s="222"/>
      <c r="Q702" s="222"/>
      <c r="R702" s="222"/>
      <c r="S702" s="222"/>
      <c r="T702" s="223"/>
      <c r="AT702" s="224" t="s">
        <v>417</v>
      </c>
      <c r="AU702" s="224" t="s">
        <v>87</v>
      </c>
      <c r="AV702" s="12" t="s">
        <v>23</v>
      </c>
      <c r="AW702" s="12" t="s">
        <v>43</v>
      </c>
      <c r="AX702" s="12" t="s">
        <v>79</v>
      </c>
      <c r="AY702" s="224" t="s">
        <v>406</v>
      </c>
    </row>
    <row r="703" spans="2:65" s="12" customFormat="1" x14ac:dyDescent="0.3">
      <c r="B703" s="213"/>
      <c r="C703" s="214"/>
      <c r="D703" s="215" t="s">
        <v>417</v>
      </c>
      <c r="E703" s="216" t="s">
        <v>36</v>
      </c>
      <c r="F703" s="217" t="s">
        <v>7707</v>
      </c>
      <c r="G703" s="214"/>
      <c r="H703" s="218" t="s">
        <v>36</v>
      </c>
      <c r="I703" s="219"/>
      <c r="J703" s="214"/>
      <c r="K703" s="214"/>
      <c r="L703" s="220"/>
      <c r="M703" s="221"/>
      <c r="N703" s="222"/>
      <c r="O703" s="222"/>
      <c r="P703" s="222"/>
      <c r="Q703" s="222"/>
      <c r="R703" s="222"/>
      <c r="S703" s="222"/>
      <c r="T703" s="223"/>
      <c r="AT703" s="224" t="s">
        <v>417</v>
      </c>
      <c r="AU703" s="224" t="s">
        <v>87</v>
      </c>
      <c r="AV703" s="12" t="s">
        <v>23</v>
      </c>
      <c r="AW703" s="12" t="s">
        <v>43</v>
      </c>
      <c r="AX703" s="12" t="s">
        <v>79</v>
      </c>
      <c r="AY703" s="224" t="s">
        <v>406</v>
      </c>
    </row>
    <row r="704" spans="2:65" s="12" customFormat="1" x14ac:dyDescent="0.3">
      <c r="B704" s="213"/>
      <c r="C704" s="214"/>
      <c r="D704" s="215" t="s">
        <v>417</v>
      </c>
      <c r="E704" s="216" t="s">
        <v>36</v>
      </c>
      <c r="F704" s="217" t="s">
        <v>7708</v>
      </c>
      <c r="G704" s="214"/>
      <c r="H704" s="218" t="s">
        <v>36</v>
      </c>
      <c r="I704" s="219"/>
      <c r="J704" s="214"/>
      <c r="K704" s="214"/>
      <c r="L704" s="220"/>
      <c r="M704" s="221"/>
      <c r="N704" s="222"/>
      <c r="O704" s="222"/>
      <c r="P704" s="222"/>
      <c r="Q704" s="222"/>
      <c r="R704" s="222"/>
      <c r="S704" s="222"/>
      <c r="T704" s="223"/>
      <c r="AT704" s="224" t="s">
        <v>417</v>
      </c>
      <c r="AU704" s="224" t="s">
        <v>87</v>
      </c>
      <c r="AV704" s="12" t="s">
        <v>23</v>
      </c>
      <c r="AW704" s="12" t="s">
        <v>43</v>
      </c>
      <c r="AX704" s="12" t="s">
        <v>79</v>
      </c>
      <c r="AY704" s="224" t="s">
        <v>406</v>
      </c>
    </row>
    <row r="705" spans="2:65" s="13" customFormat="1" x14ac:dyDescent="0.3">
      <c r="B705" s="225"/>
      <c r="C705" s="226"/>
      <c r="D705" s="215" t="s">
        <v>417</v>
      </c>
      <c r="E705" s="227" t="s">
        <v>36</v>
      </c>
      <c r="F705" s="228" t="s">
        <v>7709</v>
      </c>
      <c r="G705" s="226"/>
      <c r="H705" s="229">
        <v>340.79300000000001</v>
      </c>
      <c r="I705" s="230"/>
      <c r="J705" s="226"/>
      <c r="K705" s="226"/>
      <c r="L705" s="231"/>
      <c r="M705" s="232"/>
      <c r="N705" s="233"/>
      <c r="O705" s="233"/>
      <c r="P705" s="233"/>
      <c r="Q705" s="233"/>
      <c r="R705" s="233"/>
      <c r="S705" s="233"/>
      <c r="T705" s="234"/>
      <c r="AT705" s="235" t="s">
        <v>417</v>
      </c>
      <c r="AU705" s="235" t="s">
        <v>87</v>
      </c>
      <c r="AV705" s="13" t="s">
        <v>87</v>
      </c>
      <c r="AW705" s="13" t="s">
        <v>43</v>
      </c>
      <c r="AX705" s="13" t="s">
        <v>79</v>
      </c>
      <c r="AY705" s="235" t="s">
        <v>406</v>
      </c>
    </row>
    <row r="706" spans="2:65" s="14" customFormat="1" x14ac:dyDescent="0.3">
      <c r="B706" s="236"/>
      <c r="C706" s="237"/>
      <c r="D706" s="247" t="s">
        <v>417</v>
      </c>
      <c r="E706" s="248" t="s">
        <v>36</v>
      </c>
      <c r="F706" s="249" t="s">
        <v>421</v>
      </c>
      <c r="G706" s="237"/>
      <c r="H706" s="250">
        <v>340.79300000000001</v>
      </c>
      <c r="I706" s="241"/>
      <c r="J706" s="237"/>
      <c r="K706" s="237"/>
      <c r="L706" s="242"/>
      <c r="M706" s="243"/>
      <c r="N706" s="244"/>
      <c r="O706" s="244"/>
      <c r="P706" s="244"/>
      <c r="Q706" s="244"/>
      <c r="R706" s="244"/>
      <c r="S706" s="244"/>
      <c r="T706" s="245"/>
      <c r="AT706" s="246" t="s">
        <v>417</v>
      </c>
      <c r="AU706" s="246" t="s">
        <v>87</v>
      </c>
      <c r="AV706" s="14" t="s">
        <v>415</v>
      </c>
      <c r="AW706" s="14" t="s">
        <v>43</v>
      </c>
      <c r="AX706" s="14" t="s">
        <v>23</v>
      </c>
      <c r="AY706" s="246" t="s">
        <v>406</v>
      </c>
    </row>
    <row r="707" spans="2:65" s="1" customFormat="1" ht="22.5" customHeight="1" x14ac:dyDescent="0.3">
      <c r="B707" s="37"/>
      <c r="C707" s="268" t="s">
        <v>877</v>
      </c>
      <c r="D707" s="268" t="s">
        <v>533</v>
      </c>
      <c r="E707" s="269" t="s">
        <v>7710</v>
      </c>
      <c r="F707" s="270" t="s">
        <v>7711</v>
      </c>
      <c r="G707" s="271" t="s">
        <v>1363</v>
      </c>
      <c r="H707" s="272">
        <v>60</v>
      </c>
      <c r="I707" s="273"/>
      <c r="J707" s="274">
        <f t="shared" ref="J707:J734" si="10">ROUND(I707*H707,2)</f>
        <v>0</v>
      </c>
      <c r="K707" s="270" t="s">
        <v>7100</v>
      </c>
      <c r="L707" s="275"/>
      <c r="M707" s="276" t="s">
        <v>36</v>
      </c>
      <c r="N707" s="277" t="s">
        <v>50</v>
      </c>
      <c r="O707" s="38"/>
      <c r="P707" s="210">
        <f t="shared" ref="P707:P734" si="11">O707*H707</f>
        <v>0</v>
      </c>
      <c r="Q707" s="210">
        <v>0</v>
      </c>
      <c r="R707" s="210">
        <f t="shared" ref="R707:R734" si="12">Q707*H707</f>
        <v>0</v>
      </c>
      <c r="S707" s="210">
        <v>0</v>
      </c>
      <c r="T707" s="211">
        <f t="shared" ref="T707:T734" si="13">S707*H707</f>
        <v>0</v>
      </c>
      <c r="AR707" s="19" t="s">
        <v>457</v>
      </c>
      <c r="AT707" s="19" t="s">
        <v>533</v>
      </c>
      <c r="AU707" s="19" t="s">
        <v>87</v>
      </c>
      <c r="AY707" s="19" t="s">
        <v>406</v>
      </c>
      <c r="BE707" s="212">
        <f t="shared" ref="BE707:BE734" si="14">IF(N707="základní",J707,0)</f>
        <v>0</v>
      </c>
      <c r="BF707" s="212">
        <f t="shared" ref="BF707:BF734" si="15">IF(N707="snížená",J707,0)</f>
        <v>0</v>
      </c>
      <c r="BG707" s="212">
        <f t="shared" ref="BG707:BG734" si="16">IF(N707="zákl. přenesená",J707,0)</f>
        <v>0</v>
      </c>
      <c r="BH707" s="212">
        <f t="shared" ref="BH707:BH734" si="17">IF(N707="sníž. přenesená",J707,0)</f>
        <v>0</v>
      </c>
      <c r="BI707" s="212">
        <f t="shared" ref="BI707:BI734" si="18">IF(N707="nulová",J707,0)</f>
        <v>0</v>
      </c>
      <c r="BJ707" s="19" t="s">
        <v>23</v>
      </c>
      <c r="BK707" s="212">
        <f t="shared" ref="BK707:BK734" si="19">ROUND(I707*H707,2)</f>
        <v>0</v>
      </c>
      <c r="BL707" s="19" t="s">
        <v>415</v>
      </c>
      <c r="BM707" s="19" t="s">
        <v>1384</v>
      </c>
    </row>
    <row r="708" spans="2:65" s="1" customFormat="1" ht="22.5" customHeight="1" x14ac:dyDescent="0.3">
      <c r="B708" s="37"/>
      <c r="C708" s="268" t="s">
        <v>883</v>
      </c>
      <c r="D708" s="268" t="s">
        <v>533</v>
      </c>
      <c r="E708" s="269" t="s">
        <v>7712</v>
      </c>
      <c r="F708" s="270" t="s">
        <v>7713</v>
      </c>
      <c r="G708" s="271" t="s">
        <v>1363</v>
      </c>
      <c r="H708" s="272">
        <v>1</v>
      </c>
      <c r="I708" s="273"/>
      <c r="J708" s="274">
        <f t="shared" si="10"/>
        <v>0</v>
      </c>
      <c r="K708" s="270" t="s">
        <v>7100</v>
      </c>
      <c r="L708" s="275"/>
      <c r="M708" s="276" t="s">
        <v>36</v>
      </c>
      <c r="N708" s="277" t="s">
        <v>50</v>
      </c>
      <c r="O708" s="38"/>
      <c r="P708" s="210">
        <f t="shared" si="11"/>
        <v>0</v>
      </c>
      <c r="Q708" s="210">
        <v>0</v>
      </c>
      <c r="R708" s="210">
        <f t="shared" si="12"/>
        <v>0</v>
      </c>
      <c r="S708" s="210">
        <v>0</v>
      </c>
      <c r="T708" s="211">
        <f t="shared" si="13"/>
        <v>0</v>
      </c>
      <c r="AR708" s="19" t="s">
        <v>457</v>
      </c>
      <c r="AT708" s="19" t="s">
        <v>533</v>
      </c>
      <c r="AU708" s="19" t="s">
        <v>87</v>
      </c>
      <c r="AY708" s="19" t="s">
        <v>406</v>
      </c>
      <c r="BE708" s="212">
        <f t="shared" si="14"/>
        <v>0</v>
      </c>
      <c r="BF708" s="212">
        <f t="shared" si="15"/>
        <v>0</v>
      </c>
      <c r="BG708" s="212">
        <f t="shared" si="16"/>
        <v>0</v>
      </c>
      <c r="BH708" s="212">
        <f t="shared" si="17"/>
        <v>0</v>
      </c>
      <c r="BI708" s="212">
        <f t="shared" si="18"/>
        <v>0</v>
      </c>
      <c r="BJ708" s="19" t="s">
        <v>23</v>
      </c>
      <c r="BK708" s="212">
        <f t="shared" si="19"/>
        <v>0</v>
      </c>
      <c r="BL708" s="19" t="s">
        <v>415</v>
      </c>
      <c r="BM708" s="19" t="s">
        <v>1395</v>
      </c>
    </row>
    <row r="709" spans="2:65" s="1" customFormat="1" ht="22.5" customHeight="1" x14ac:dyDescent="0.3">
      <c r="B709" s="37"/>
      <c r="C709" s="268" t="s">
        <v>887</v>
      </c>
      <c r="D709" s="268" t="s">
        <v>533</v>
      </c>
      <c r="E709" s="269" t="s">
        <v>7714</v>
      </c>
      <c r="F709" s="270" t="s">
        <v>7715</v>
      </c>
      <c r="G709" s="271" t="s">
        <v>1363</v>
      </c>
      <c r="H709" s="272">
        <v>60</v>
      </c>
      <c r="I709" s="273"/>
      <c r="J709" s="274">
        <f t="shared" si="10"/>
        <v>0</v>
      </c>
      <c r="K709" s="270" t="s">
        <v>7100</v>
      </c>
      <c r="L709" s="275"/>
      <c r="M709" s="276" t="s">
        <v>36</v>
      </c>
      <c r="N709" s="277" t="s">
        <v>50</v>
      </c>
      <c r="O709" s="38"/>
      <c r="P709" s="210">
        <f t="shared" si="11"/>
        <v>0</v>
      </c>
      <c r="Q709" s="210">
        <v>0</v>
      </c>
      <c r="R709" s="210">
        <f t="shared" si="12"/>
        <v>0</v>
      </c>
      <c r="S709" s="210">
        <v>0</v>
      </c>
      <c r="T709" s="211">
        <f t="shared" si="13"/>
        <v>0</v>
      </c>
      <c r="AR709" s="19" t="s">
        <v>457</v>
      </c>
      <c r="AT709" s="19" t="s">
        <v>533</v>
      </c>
      <c r="AU709" s="19" t="s">
        <v>87</v>
      </c>
      <c r="AY709" s="19" t="s">
        <v>406</v>
      </c>
      <c r="BE709" s="212">
        <f t="shared" si="14"/>
        <v>0</v>
      </c>
      <c r="BF709" s="212">
        <f t="shared" si="15"/>
        <v>0</v>
      </c>
      <c r="BG709" s="212">
        <f t="shared" si="16"/>
        <v>0</v>
      </c>
      <c r="BH709" s="212">
        <f t="shared" si="17"/>
        <v>0</v>
      </c>
      <c r="BI709" s="212">
        <f t="shared" si="18"/>
        <v>0</v>
      </c>
      <c r="BJ709" s="19" t="s">
        <v>23</v>
      </c>
      <c r="BK709" s="212">
        <f t="shared" si="19"/>
        <v>0</v>
      </c>
      <c r="BL709" s="19" t="s">
        <v>415</v>
      </c>
      <c r="BM709" s="19" t="s">
        <v>1404</v>
      </c>
    </row>
    <row r="710" spans="2:65" s="1" customFormat="1" ht="22.5" customHeight="1" x14ac:dyDescent="0.3">
      <c r="B710" s="37"/>
      <c r="C710" s="268" t="s">
        <v>891</v>
      </c>
      <c r="D710" s="268" t="s">
        <v>533</v>
      </c>
      <c r="E710" s="269" t="s">
        <v>7716</v>
      </c>
      <c r="F710" s="270" t="s">
        <v>7717</v>
      </c>
      <c r="G710" s="271" t="s">
        <v>1363</v>
      </c>
      <c r="H710" s="272">
        <v>1</v>
      </c>
      <c r="I710" s="273"/>
      <c r="J710" s="274">
        <f t="shared" si="10"/>
        <v>0</v>
      </c>
      <c r="K710" s="270" t="s">
        <v>7100</v>
      </c>
      <c r="L710" s="275"/>
      <c r="M710" s="276" t="s">
        <v>36</v>
      </c>
      <c r="N710" s="277" t="s">
        <v>50</v>
      </c>
      <c r="O710" s="38"/>
      <c r="P710" s="210">
        <f t="shared" si="11"/>
        <v>0</v>
      </c>
      <c r="Q710" s="210">
        <v>0</v>
      </c>
      <c r="R710" s="210">
        <f t="shared" si="12"/>
        <v>0</v>
      </c>
      <c r="S710" s="210">
        <v>0</v>
      </c>
      <c r="T710" s="211">
        <f t="shared" si="13"/>
        <v>0</v>
      </c>
      <c r="AR710" s="19" t="s">
        <v>457</v>
      </c>
      <c r="AT710" s="19" t="s">
        <v>533</v>
      </c>
      <c r="AU710" s="19" t="s">
        <v>87</v>
      </c>
      <c r="AY710" s="19" t="s">
        <v>406</v>
      </c>
      <c r="BE710" s="212">
        <f t="shared" si="14"/>
        <v>0</v>
      </c>
      <c r="BF710" s="212">
        <f t="shared" si="15"/>
        <v>0</v>
      </c>
      <c r="BG710" s="212">
        <f t="shared" si="16"/>
        <v>0</v>
      </c>
      <c r="BH710" s="212">
        <f t="shared" si="17"/>
        <v>0</v>
      </c>
      <c r="BI710" s="212">
        <f t="shared" si="18"/>
        <v>0</v>
      </c>
      <c r="BJ710" s="19" t="s">
        <v>23</v>
      </c>
      <c r="BK710" s="212">
        <f t="shared" si="19"/>
        <v>0</v>
      </c>
      <c r="BL710" s="19" t="s">
        <v>415</v>
      </c>
      <c r="BM710" s="19" t="s">
        <v>1416</v>
      </c>
    </row>
    <row r="711" spans="2:65" s="1" customFormat="1" ht="22.5" customHeight="1" x14ac:dyDescent="0.3">
      <c r="B711" s="37"/>
      <c r="C711" s="268" t="s">
        <v>896</v>
      </c>
      <c r="D711" s="268" t="s">
        <v>533</v>
      </c>
      <c r="E711" s="269" t="s">
        <v>7718</v>
      </c>
      <c r="F711" s="270" t="s">
        <v>7719</v>
      </c>
      <c r="G711" s="271" t="s">
        <v>1363</v>
      </c>
      <c r="H711" s="272">
        <v>61</v>
      </c>
      <c r="I711" s="273"/>
      <c r="J711" s="274">
        <f t="shared" si="10"/>
        <v>0</v>
      </c>
      <c r="K711" s="270" t="s">
        <v>7100</v>
      </c>
      <c r="L711" s="275"/>
      <c r="M711" s="276" t="s">
        <v>36</v>
      </c>
      <c r="N711" s="277" t="s">
        <v>50</v>
      </c>
      <c r="O711" s="38"/>
      <c r="P711" s="210">
        <f t="shared" si="11"/>
        <v>0</v>
      </c>
      <c r="Q711" s="210">
        <v>0</v>
      </c>
      <c r="R711" s="210">
        <f t="shared" si="12"/>
        <v>0</v>
      </c>
      <c r="S711" s="210">
        <v>0</v>
      </c>
      <c r="T711" s="211">
        <f t="shared" si="13"/>
        <v>0</v>
      </c>
      <c r="AR711" s="19" t="s">
        <v>457</v>
      </c>
      <c r="AT711" s="19" t="s">
        <v>533</v>
      </c>
      <c r="AU711" s="19" t="s">
        <v>87</v>
      </c>
      <c r="AY711" s="19" t="s">
        <v>406</v>
      </c>
      <c r="BE711" s="212">
        <f t="shared" si="14"/>
        <v>0</v>
      </c>
      <c r="BF711" s="212">
        <f t="shared" si="15"/>
        <v>0</v>
      </c>
      <c r="BG711" s="212">
        <f t="shared" si="16"/>
        <v>0</v>
      </c>
      <c r="BH711" s="212">
        <f t="shared" si="17"/>
        <v>0</v>
      </c>
      <c r="BI711" s="212">
        <f t="shared" si="18"/>
        <v>0</v>
      </c>
      <c r="BJ711" s="19" t="s">
        <v>23</v>
      </c>
      <c r="BK711" s="212">
        <f t="shared" si="19"/>
        <v>0</v>
      </c>
      <c r="BL711" s="19" t="s">
        <v>415</v>
      </c>
      <c r="BM711" s="19" t="s">
        <v>1425</v>
      </c>
    </row>
    <row r="712" spans="2:65" s="1" customFormat="1" ht="22.5" customHeight="1" x14ac:dyDescent="0.3">
      <c r="B712" s="37"/>
      <c r="C712" s="268" t="s">
        <v>899</v>
      </c>
      <c r="D712" s="268" t="s">
        <v>533</v>
      </c>
      <c r="E712" s="269" t="s">
        <v>7720</v>
      </c>
      <c r="F712" s="270" t="s">
        <v>7721</v>
      </c>
      <c r="G712" s="271" t="s">
        <v>1363</v>
      </c>
      <c r="H712" s="272">
        <v>61</v>
      </c>
      <c r="I712" s="273"/>
      <c r="J712" s="274">
        <f t="shared" si="10"/>
        <v>0</v>
      </c>
      <c r="K712" s="270" t="s">
        <v>7100</v>
      </c>
      <c r="L712" s="275"/>
      <c r="M712" s="276" t="s">
        <v>36</v>
      </c>
      <c r="N712" s="277" t="s">
        <v>50</v>
      </c>
      <c r="O712" s="38"/>
      <c r="P712" s="210">
        <f t="shared" si="11"/>
        <v>0</v>
      </c>
      <c r="Q712" s="210">
        <v>0</v>
      </c>
      <c r="R712" s="210">
        <f t="shared" si="12"/>
        <v>0</v>
      </c>
      <c r="S712" s="210">
        <v>0</v>
      </c>
      <c r="T712" s="211">
        <f t="shared" si="13"/>
        <v>0</v>
      </c>
      <c r="AR712" s="19" t="s">
        <v>457</v>
      </c>
      <c r="AT712" s="19" t="s">
        <v>533</v>
      </c>
      <c r="AU712" s="19" t="s">
        <v>87</v>
      </c>
      <c r="AY712" s="19" t="s">
        <v>406</v>
      </c>
      <c r="BE712" s="212">
        <f t="shared" si="14"/>
        <v>0</v>
      </c>
      <c r="BF712" s="212">
        <f t="shared" si="15"/>
        <v>0</v>
      </c>
      <c r="BG712" s="212">
        <f t="shared" si="16"/>
        <v>0</v>
      </c>
      <c r="BH712" s="212">
        <f t="shared" si="17"/>
        <v>0</v>
      </c>
      <c r="BI712" s="212">
        <f t="shared" si="18"/>
        <v>0</v>
      </c>
      <c r="BJ712" s="19" t="s">
        <v>23</v>
      </c>
      <c r="BK712" s="212">
        <f t="shared" si="19"/>
        <v>0</v>
      </c>
      <c r="BL712" s="19" t="s">
        <v>415</v>
      </c>
      <c r="BM712" s="19" t="s">
        <v>1436</v>
      </c>
    </row>
    <row r="713" spans="2:65" s="1" customFormat="1" ht="22.5" customHeight="1" x14ac:dyDescent="0.3">
      <c r="B713" s="37"/>
      <c r="C713" s="268" t="s">
        <v>920</v>
      </c>
      <c r="D713" s="268" t="s">
        <v>533</v>
      </c>
      <c r="E713" s="269" t="s">
        <v>7722</v>
      </c>
      <c r="F713" s="270" t="s">
        <v>7723</v>
      </c>
      <c r="G713" s="271" t="s">
        <v>1363</v>
      </c>
      <c r="H713" s="272">
        <v>1</v>
      </c>
      <c r="I713" s="273"/>
      <c r="J713" s="274">
        <f t="shared" si="10"/>
        <v>0</v>
      </c>
      <c r="K713" s="270" t="s">
        <v>7100</v>
      </c>
      <c r="L713" s="275"/>
      <c r="M713" s="276" t="s">
        <v>36</v>
      </c>
      <c r="N713" s="277" t="s">
        <v>50</v>
      </c>
      <c r="O713" s="38"/>
      <c r="P713" s="210">
        <f t="shared" si="11"/>
        <v>0</v>
      </c>
      <c r="Q713" s="210">
        <v>0</v>
      </c>
      <c r="R713" s="210">
        <f t="shared" si="12"/>
        <v>0</v>
      </c>
      <c r="S713" s="210">
        <v>0</v>
      </c>
      <c r="T713" s="211">
        <f t="shared" si="13"/>
        <v>0</v>
      </c>
      <c r="AR713" s="19" t="s">
        <v>457</v>
      </c>
      <c r="AT713" s="19" t="s">
        <v>533</v>
      </c>
      <c r="AU713" s="19" t="s">
        <v>87</v>
      </c>
      <c r="AY713" s="19" t="s">
        <v>406</v>
      </c>
      <c r="BE713" s="212">
        <f t="shared" si="14"/>
        <v>0</v>
      </c>
      <c r="BF713" s="212">
        <f t="shared" si="15"/>
        <v>0</v>
      </c>
      <c r="BG713" s="212">
        <f t="shared" si="16"/>
        <v>0</v>
      </c>
      <c r="BH713" s="212">
        <f t="shared" si="17"/>
        <v>0</v>
      </c>
      <c r="BI713" s="212">
        <f t="shared" si="18"/>
        <v>0</v>
      </c>
      <c r="BJ713" s="19" t="s">
        <v>23</v>
      </c>
      <c r="BK713" s="212">
        <f t="shared" si="19"/>
        <v>0</v>
      </c>
      <c r="BL713" s="19" t="s">
        <v>415</v>
      </c>
      <c r="BM713" s="19" t="s">
        <v>1444</v>
      </c>
    </row>
    <row r="714" spans="2:65" s="1" customFormat="1" ht="22.5" customHeight="1" x14ac:dyDescent="0.3">
      <c r="B714" s="37"/>
      <c r="C714" s="268" t="s">
        <v>924</v>
      </c>
      <c r="D714" s="268" t="s">
        <v>533</v>
      </c>
      <c r="E714" s="269" t="s">
        <v>7724</v>
      </c>
      <c r="F714" s="270" t="s">
        <v>7725</v>
      </c>
      <c r="G714" s="271" t="s">
        <v>1363</v>
      </c>
      <c r="H714" s="272">
        <v>1</v>
      </c>
      <c r="I714" s="273"/>
      <c r="J714" s="274">
        <f t="shared" si="10"/>
        <v>0</v>
      </c>
      <c r="K714" s="270" t="s">
        <v>7100</v>
      </c>
      <c r="L714" s="275"/>
      <c r="M714" s="276" t="s">
        <v>36</v>
      </c>
      <c r="N714" s="277" t="s">
        <v>50</v>
      </c>
      <c r="O714" s="38"/>
      <c r="P714" s="210">
        <f t="shared" si="11"/>
        <v>0</v>
      </c>
      <c r="Q714" s="210">
        <v>0</v>
      </c>
      <c r="R714" s="210">
        <f t="shared" si="12"/>
        <v>0</v>
      </c>
      <c r="S714" s="210">
        <v>0</v>
      </c>
      <c r="T714" s="211">
        <f t="shared" si="13"/>
        <v>0</v>
      </c>
      <c r="AR714" s="19" t="s">
        <v>457</v>
      </c>
      <c r="AT714" s="19" t="s">
        <v>533</v>
      </c>
      <c r="AU714" s="19" t="s">
        <v>87</v>
      </c>
      <c r="AY714" s="19" t="s">
        <v>406</v>
      </c>
      <c r="BE714" s="212">
        <f t="shared" si="14"/>
        <v>0</v>
      </c>
      <c r="BF714" s="212">
        <f t="shared" si="15"/>
        <v>0</v>
      </c>
      <c r="BG714" s="212">
        <f t="shared" si="16"/>
        <v>0</v>
      </c>
      <c r="BH714" s="212">
        <f t="shared" si="17"/>
        <v>0</v>
      </c>
      <c r="BI714" s="212">
        <f t="shared" si="18"/>
        <v>0</v>
      </c>
      <c r="BJ714" s="19" t="s">
        <v>23</v>
      </c>
      <c r="BK714" s="212">
        <f t="shared" si="19"/>
        <v>0</v>
      </c>
      <c r="BL714" s="19" t="s">
        <v>415</v>
      </c>
      <c r="BM714" s="19" t="s">
        <v>1455</v>
      </c>
    </row>
    <row r="715" spans="2:65" s="1" customFormat="1" ht="22.5" customHeight="1" x14ac:dyDescent="0.3">
      <c r="B715" s="37"/>
      <c r="C715" s="268" t="s">
        <v>928</v>
      </c>
      <c r="D715" s="268" t="s">
        <v>533</v>
      </c>
      <c r="E715" s="269" t="s">
        <v>7726</v>
      </c>
      <c r="F715" s="270" t="s">
        <v>7727</v>
      </c>
      <c r="G715" s="271" t="s">
        <v>1363</v>
      </c>
      <c r="H715" s="272">
        <v>1</v>
      </c>
      <c r="I715" s="273"/>
      <c r="J715" s="274">
        <f t="shared" si="10"/>
        <v>0</v>
      </c>
      <c r="K715" s="270" t="s">
        <v>7100</v>
      </c>
      <c r="L715" s="275"/>
      <c r="M715" s="276" t="s">
        <v>36</v>
      </c>
      <c r="N715" s="277" t="s">
        <v>50</v>
      </c>
      <c r="O715" s="38"/>
      <c r="P715" s="210">
        <f t="shared" si="11"/>
        <v>0</v>
      </c>
      <c r="Q715" s="210">
        <v>0</v>
      </c>
      <c r="R715" s="210">
        <f t="shared" si="12"/>
        <v>0</v>
      </c>
      <c r="S715" s="210">
        <v>0</v>
      </c>
      <c r="T715" s="211">
        <f t="shared" si="13"/>
        <v>0</v>
      </c>
      <c r="AR715" s="19" t="s">
        <v>457</v>
      </c>
      <c r="AT715" s="19" t="s">
        <v>533</v>
      </c>
      <c r="AU715" s="19" t="s">
        <v>87</v>
      </c>
      <c r="AY715" s="19" t="s">
        <v>406</v>
      </c>
      <c r="BE715" s="212">
        <f t="shared" si="14"/>
        <v>0</v>
      </c>
      <c r="BF715" s="212">
        <f t="shared" si="15"/>
        <v>0</v>
      </c>
      <c r="BG715" s="212">
        <f t="shared" si="16"/>
        <v>0</v>
      </c>
      <c r="BH715" s="212">
        <f t="shared" si="17"/>
        <v>0</v>
      </c>
      <c r="BI715" s="212">
        <f t="shared" si="18"/>
        <v>0</v>
      </c>
      <c r="BJ715" s="19" t="s">
        <v>23</v>
      </c>
      <c r="BK715" s="212">
        <f t="shared" si="19"/>
        <v>0</v>
      </c>
      <c r="BL715" s="19" t="s">
        <v>415</v>
      </c>
      <c r="BM715" s="19" t="s">
        <v>1466</v>
      </c>
    </row>
    <row r="716" spans="2:65" s="1" customFormat="1" ht="22.5" customHeight="1" x14ac:dyDescent="0.3">
      <c r="B716" s="37"/>
      <c r="C716" s="268" t="s">
        <v>932</v>
      </c>
      <c r="D716" s="268" t="s">
        <v>533</v>
      </c>
      <c r="E716" s="269" t="s">
        <v>7728</v>
      </c>
      <c r="F716" s="270" t="s">
        <v>7729</v>
      </c>
      <c r="G716" s="271" t="s">
        <v>1363</v>
      </c>
      <c r="H716" s="272">
        <v>1</v>
      </c>
      <c r="I716" s="273"/>
      <c r="J716" s="274">
        <f t="shared" si="10"/>
        <v>0</v>
      </c>
      <c r="K716" s="270" t="s">
        <v>7100</v>
      </c>
      <c r="L716" s="275"/>
      <c r="M716" s="276" t="s">
        <v>36</v>
      </c>
      <c r="N716" s="277" t="s">
        <v>50</v>
      </c>
      <c r="O716" s="38"/>
      <c r="P716" s="210">
        <f t="shared" si="11"/>
        <v>0</v>
      </c>
      <c r="Q716" s="210">
        <v>0</v>
      </c>
      <c r="R716" s="210">
        <f t="shared" si="12"/>
        <v>0</v>
      </c>
      <c r="S716" s="210">
        <v>0</v>
      </c>
      <c r="T716" s="211">
        <f t="shared" si="13"/>
        <v>0</v>
      </c>
      <c r="AR716" s="19" t="s">
        <v>457</v>
      </c>
      <c r="AT716" s="19" t="s">
        <v>533</v>
      </c>
      <c r="AU716" s="19" t="s">
        <v>87</v>
      </c>
      <c r="AY716" s="19" t="s">
        <v>406</v>
      </c>
      <c r="BE716" s="212">
        <f t="shared" si="14"/>
        <v>0</v>
      </c>
      <c r="BF716" s="212">
        <f t="shared" si="15"/>
        <v>0</v>
      </c>
      <c r="BG716" s="212">
        <f t="shared" si="16"/>
        <v>0</v>
      </c>
      <c r="BH716" s="212">
        <f t="shared" si="17"/>
        <v>0</v>
      </c>
      <c r="BI716" s="212">
        <f t="shared" si="18"/>
        <v>0</v>
      </c>
      <c r="BJ716" s="19" t="s">
        <v>23</v>
      </c>
      <c r="BK716" s="212">
        <f t="shared" si="19"/>
        <v>0</v>
      </c>
      <c r="BL716" s="19" t="s">
        <v>415</v>
      </c>
      <c r="BM716" s="19" t="s">
        <v>1475</v>
      </c>
    </row>
    <row r="717" spans="2:65" s="1" customFormat="1" ht="22.5" customHeight="1" x14ac:dyDescent="0.3">
      <c r="B717" s="37"/>
      <c r="C717" s="268" t="s">
        <v>940</v>
      </c>
      <c r="D717" s="268" t="s">
        <v>533</v>
      </c>
      <c r="E717" s="269" t="s">
        <v>7730</v>
      </c>
      <c r="F717" s="270" t="s">
        <v>7731</v>
      </c>
      <c r="G717" s="271" t="s">
        <v>1363</v>
      </c>
      <c r="H717" s="272">
        <v>1</v>
      </c>
      <c r="I717" s="273"/>
      <c r="J717" s="274">
        <f t="shared" si="10"/>
        <v>0</v>
      </c>
      <c r="K717" s="270" t="s">
        <v>7100</v>
      </c>
      <c r="L717" s="275"/>
      <c r="M717" s="276" t="s">
        <v>36</v>
      </c>
      <c r="N717" s="277" t="s">
        <v>50</v>
      </c>
      <c r="O717" s="38"/>
      <c r="P717" s="210">
        <f t="shared" si="11"/>
        <v>0</v>
      </c>
      <c r="Q717" s="210">
        <v>0</v>
      </c>
      <c r="R717" s="210">
        <f t="shared" si="12"/>
        <v>0</v>
      </c>
      <c r="S717" s="210">
        <v>0</v>
      </c>
      <c r="T717" s="211">
        <f t="shared" si="13"/>
        <v>0</v>
      </c>
      <c r="AR717" s="19" t="s">
        <v>457</v>
      </c>
      <c r="AT717" s="19" t="s">
        <v>533</v>
      </c>
      <c r="AU717" s="19" t="s">
        <v>87</v>
      </c>
      <c r="AY717" s="19" t="s">
        <v>406</v>
      </c>
      <c r="BE717" s="212">
        <f t="shared" si="14"/>
        <v>0</v>
      </c>
      <c r="BF717" s="212">
        <f t="shared" si="15"/>
        <v>0</v>
      </c>
      <c r="BG717" s="212">
        <f t="shared" si="16"/>
        <v>0</v>
      </c>
      <c r="BH717" s="212">
        <f t="shared" si="17"/>
        <v>0</v>
      </c>
      <c r="BI717" s="212">
        <f t="shared" si="18"/>
        <v>0</v>
      </c>
      <c r="BJ717" s="19" t="s">
        <v>23</v>
      </c>
      <c r="BK717" s="212">
        <f t="shared" si="19"/>
        <v>0</v>
      </c>
      <c r="BL717" s="19" t="s">
        <v>415</v>
      </c>
      <c r="BM717" s="19" t="s">
        <v>1483</v>
      </c>
    </row>
    <row r="718" spans="2:65" s="1" customFormat="1" ht="22.5" customHeight="1" x14ac:dyDescent="0.3">
      <c r="B718" s="37"/>
      <c r="C718" s="268" t="s">
        <v>944</v>
      </c>
      <c r="D718" s="268" t="s">
        <v>533</v>
      </c>
      <c r="E718" s="269" t="s">
        <v>7732</v>
      </c>
      <c r="F718" s="270" t="s">
        <v>7733</v>
      </c>
      <c r="G718" s="271" t="s">
        <v>1363</v>
      </c>
      <c r="H718" s="272">
        <v>60</v>
      </c>
      <c r="I718" s="273"/>
      <c r="J718" s="274">
        <f t="shared" si="10"/>
        <v>0</v>
      </c>
      <c r="K718" s="270" t="s">
        <v>7100</v>
      </c>
      <c r="L718" s="275"/>
      <c r="M718" s="276" t="s">
        <v>36</v>
      </c>
      <c r="N718" s="277" t="s">
        <v>50</v>
      </c>
      <c r="O718" s="38"/>
      <c r="P718" s="210">
        <f t="shared" si="11"/>
        <v>0</v>
      </c>
      <c r="Q718" s="210">
        <v>0</v>
      </c>
      <c r="R718" s="210">
        <f t="shared" si="12"/>
        <v>0</v>
      </c>
      <c r="S718" s="210">
        <v>0</v>
      </c>
      <c r="T718" s="211">
        <f t="shared" si="13"/>
        <v>0</v>
      </c>
      <c r="AR718" s="19" t="s">
        <v>457</v>
      </c>
      <c r="AT718" s="19" t="s">
        <v>533</v>
      </c>
      <c r="AU718" s="19" t="s">
        <v>87</v>
      </c>
      <c r="AY718" s="19" t="s">
        <v>406</v>
      </c>
      <c r="BE718" s="212">
        <f t="shared" si="14"/>
        <v>0</v>
      </c>
      <c r="BF718" s="212">
        <f t="shared" si="15"/>
        <v>0</v>
      </c>
      <c r="BG718" s="212">
        <f t="shared" si="16"/>
        <v>0</v>
      </c>
      <c r="BH718" s="212">
        <f t="shared" si="17"/>
        <v>0</v>
      </c>
      <c r="BI718" s="212">
        <f t="shared" si="18"/>
        <v>0</v>
      </c>
      <c r="BJ718" s="19" t="s">
        <v>23</v>
      </c>
      <c r="BK718" s="212">
        <f t="shared" si="19"/>
        <v>0</v>
      </c>
      <c r="BL718" s="19" t="s">
        <v>415</v>
      </c>
      <c r="BM718" s="19" t="s">
        <v>1493</v>
      </c>
    </row>
    <row r="719" spans="2:65" s="1" customFormat="1" ht="22.5" customHeight="1" x14ac:dyDescent="0.3">
      <c r="B719" s="37"/>
      <c r="C719" s="268" t="s">
        <v>952</v>
      </c>
      <c r="D719" s="268" t="s">
        <v>533</v>
      </c>
      <c r="E719" s="269" t="s">
        <v>7734</v>
      </c>
      <c r="F719" s="270" t="s">
        <v>7735</v>
      </c>
      <c r="G719" s="271" t="s">
        <v>1363</v>
      </c>
      <c r="H719" s="272">
        <v>1</v>
      </c>
      <c r="I719" s="273"/>
      <c r="J719" s="274">
        <f t="shared" si="10"/>
        <v>0</v>
      </c>
      <c r="K719" s="270" t="s">
        <v>7100</v>
      </c>
      <c r="L719" s="275"/>
      <c r="M719" s="276" t="s">
        <v>36</v>
      </c>
      <c r="N719" s="277" t="s">
        <v>50</v>
      </c>
      <c r="O719" s="38"/>
      <c r="P719" s="210">
        <f t="shared" si="11"/>
        <v>0</v>
      </c>
      <c r="Q719" s="210">
        <v>0</v>
      </c>
      <c r="R719" s="210">
        <f t="shared" si="12"/>
        <v>0</v>
      </c>
      <c r="S719" s="210">
        <v>0</v>
      </c>
      <c r="T719" s="211">
        <f t="shared" si="13"/>
        <v>0</v>
      </c>
      <c r="AR719" s="19" t="s">
        <v>457</v>
      </c>
      <c r="AT719" s="19" t="s">
        <v>533</v>
      </c>
      <c r="AU719" s="19" t="s">
        <v>87</v>
      </c>
      <c r="AY719" s="19" t="s">
        <v>406</v>
      </c>
      <c r="BE719" s="212">
        <f t="shared" si="14"/>
        <v>0</v>
      </c>
      <c r="BF719" s="212">
        <f t="shared" si="15"/>
        <v>0</v>
      </c>
      <c r="BG719" s="212">
        <f t="shared" si="16"/>
        <v>0</v>
      </c>
      <c r="BH719" s="212">
        <f t="shared" si="17"/>
        <v>0</v>
      </c>
      <c r="BI719" s="212">
        <f t="shared" si="18"/>
        <v>0</v>
      </c>
      <c r="BJ719" s="19" t="s">
        <v>23</v>
      </c>
      <c r="BK719" s="212">
        <f t="shared" si="19"/>
        <v>0</v>
      </c>
      <c r="BL719" s="19" t="s">
        <v>415</v>
      </c>
      <c r="BM719" s="19" t="s">
        <v>1502</v>
      </c>
    </row>
    <row r="720" spans="2:65" s="1" customFormat="1" ht="22.5" customHeight="1" x14ac:dyDescent="0.3">
      <c r="B720" s="37"/>
      <c r="C720" s="268" t="s">
        <v>963</v>
      </c>
      <c r="D720" s="268" t="s">
        <v>533</v>
      </c>
      <c r="E720" s="269" t="s">
        <v>7736</v>
      </c>
      <c r="F720" s="270" t="s">
        <v>7737</v>
      </c>
      <c r="G720" s="271" t="s">
        <v>1363</v>
      </c>
      <c r="H720" s="272">
        <v>1</v>
      </c>
      <c r="I720" s="273"/>
      <c r="J720" s="274">
        <f t="shared" si="10"/>
        <v>0</v>
      </c>
      <c r="K720" s="270" t="s">
        <v>7100</v>
      </c>
      <c r="L720" s="275"/>
      <c r="M720" s="276" t="s">
        <v>36</v>
      </c>
      <c r="N720" s="277" t="s">
        <v>50</v>
      </c>
      <c r="O720" s="38"/>
      <c r="P720" s="210">
        <f t="shared" si="11"/>
        <v>0</v>
      </c>
      <c r="Q720" s="210">
        <v>0</v>
      </c>
      <c r="R720" s="210">
        <f t="shared" si="12"/>
        <v>0</v>
      </c>
      <c r="S720" s="210">
        <v>0</v>
      </c>
      <c r="T720" s="211">
        <f t="shared" si="13"/>
        <v>0</v>
      </c>
      <c r="AR720" s="19" t="s">
        <v>457</v>
      </c>
      <c r="AT720" s="19" t="s">
        <v>533</v>
      </c>
      <c r="AU720" s="19" t="s">
        <v>87</v>
      </c>
      <c r="AY720" s="19" t="s">
        <v>406</v>
      </c>
      <c r="BE720" s="212">
        <f t="shared" si="14"/>
        <v>0</v>
      </c>
      <c r="BF720" s="212">
        <f t="shared" si="15"/>
        <v>0</v>
      </c>
      <c r="BG720" s="212">
        <f t="shared" si="16"/>
        <v>0</v>
      </c>
      <c r="BH720" s="212">
        <f t="shared" si="17"/>
        <v>0</v>
      </c>
      <c r="BI720" s="212">
        <f t="shared" si="18"/>
        <v>0</v>
      </c>
      <c r="BJ720" s="19" t="s">
        <v>23</v>
      </c>
      <c r="BK720" s="212">
        <f t="shared" si="19"/>
        <v>0</v>
      </c>
      <c r="BL720" s="19" t="s">
        <v>415</v>
      </c>
      <c r="BM720" s="19" t="s">
        <v>1507</v>
      </c>
    </row>
    <row r="721" spans="2:65" s="1" customFormat="1" ht="22.5" customHeight="1" x14ac:dyDescent="0.3">
      <c r="B721" s="37"/>
      <c r="C721" s="268" t="s">
        <v>969</v>
      </c>
      <c r="D721" s="268" t="s">
        <v>533</v>
      </c>
      <c r="E721" s="269" t="s">
        <v>7738</v>
      </c>
      <c r="F721" s="270" t="s">
        <v>7739</v>
      </c>
      <c r="G721" s="271" t="s">
        <v>1363</v>
      </c>
      <c r="H721" s="272">
        <v>61</v>
      </c>
      <c r="I721" s="273"/>
      <c r="J721" s="274">
        <f t="shared" si="10"/>
        <v>0</v>
      </c>
      <c r="K721" s="270" t="s">
        <v>7100</v>
      </c>
      <c r="L721" s="275"/>
      <c r="M721" s="276" t="s">
        <v>36</v>
      </c>
      <c r="N721" s="277" t="s">
        <v>50</v>
      </c>
      <c r="O721" s="38"/>
      <c r="P721" s="210">
        <f t="shared" si="11"/>
        <v>0</v>
      </c>
      <c r="Q721" s="210">
        <v>0</v>
      </c>
      <c r="R721" s="210">
        <f t="shared" si="12"/>
        <v>0</v>
      </c>
      <c r="S721" s="210">
        <v>0</v>
      </c>
      <c r="T721" s="211">
        <f t="shared" si="13"/>
        <v>0</v>
      </c>
      <c r="AR721" s="19" t="s">
        <v>457</v>
      </c>
      <c r="AT721" s="19" t="s">
        <v>533</v>
      </c>
      <c r="AU721" s="19" t="s">
        <v>87</v>
      </c>
      <c r="AY721" s="19" t="s">
        <v>406</v>
      </c>
      <c r="BE721" s="212">
        <f t="shared" si="14"/>
        <v>0</v>
      </c>
      <c r="BF721" s="212">
        <f t="shared" si="15"/>
        <v>0</v>
      </c>
      <c r="BG721" s="212">
        <f t="shared" si="16"/>
        <v>0</v>
      </c>
      <c r="BH721" s="212">
        <f t="shared" si="17"/>
        <v>0</v>
      </c>
      <c r="BI721" s="212">
        <f t="shared" si="18"/>
        <v>0</v>
      </c>
      <c r="BJ721" s="19" t="s">
        <v>23</v>
      </c>
      <c r="BK721" s="212">
        <f t="shared" si="19"/>
        <v>0</v>
      </c>
      <c r="BL721" s="19" t="s">
        <v>415</v>
      </c>
      <c r="BM721" s="19" t="s">
        <v>1518</v>
      </c>
    </row>
    <row r="722" spans="2:65" s="1" customFormat="1" ht="31.5" customHeight="1" x14ac:dyDescent="0.3">
      <c r="B722" s="37"/>
      <c r="C722" s="268" t="s">
        <v>974</v>
      </c>
      <c r="D722" s="268" t="s">
        <v>533</v>
      </c>
      <c r="E722" s="269" t="s">
        <v>7740</v>
      </c>
      <c r="F722" s="270" t="s">
        <v>7741</v>
      </c>
      <c r="G722" s="271" t="s">
        <v>1363</v>
      </c>
      <c r="H722" s="272">
        <v>65</v>
      </c>
      <c r="I722" s="273"/>
      <c r="J722" s="274">
        <f t="shared" si="10"/>
        <v>0</v>
      </c>
      <c r="K722" s="270" t="s">
        <v>7140</v>
      </c>
      <c r="L722" s="275"/>
      <c r="M722" s="276" t="s">
        <v>36</v>
      </c>
      <c r="N722" s="277" t="s">
        <v>50</v>
      </c>
      <c r="O722" s="38"/>
      <c r="P722" s="210">
        <f t="shared" si="11"/>
        <v>0</v>
      </c>
      <c r="Q722" s="210">
        <v>0</v>
      </c>
      <c r="R722" s="210">
        <f t="shared" si="12"/>
        <v>0</v>
      </c>
      <c r="S722" s="210">
        <v>0</v>
      </c>
      <c r="T722" s="211">
        <f t="shared" si="13"/>
        <v>0</v>
      </c>
      <c r="AR722" s="19" t="s">
        <v>457</v>
      </c>
      <c r="AT722" s="19" t="s">
        <v>533</v>
      </c>
      <c r="AU722" s="19" t="s">
        <v>87</v>
      </c>
      <c r="AY722" s="19" t="s">
        <v>406</v>
      </c>
      <c r="BE722" s="212">
        <f t="shared" si="14"/>
        <v>0</v>
      </c>
      <c r="BF722" s="212">
        <f t="shared" si="15"/>
        <v>0</v>
      </c>
      <c r="BG722" s="212">
        <f t="shared" si="16"/>
        <v>0</v>
      </c>
      <c r="BH722" s="212">
        <f t="shared" si="17"/>
        <v>0</v>
      </c>
      <c r="BI722" s="212">
        <f t="shared" si="18"/>
        <v>0</v>
      </c>
      <c r="BJ722" s="19" t="s">
        <v>23</v>
      </c>
      <c r="BK722" s="212">
        <f t="shared" si="19"/>
        <v>0</v>
      </c>
      <c r="BL722" s="19" t="s">
        <v>415</v>
      </c>
      <c r="BM722" s="19" t="s">
        <v>1528</v>
      </c>
    </row>
    <row r="723" spans="2:65" s="1" customFormat="1" ht="31.5" customHeight="1" x14ac:dyDescent="0.3">
      <c r="B723" s="37"/>
      <c r="C723" s="268" t="s">
        <v>33</v>
      </c>
      <c r="D723" s="268" t="s">
        <v>533</v>
      </c>
      <c r="E723" s="269" t="s">
        <v>7742</v>
      </c>
      <c r="F723" s="270" t="s">
        <v>7743</v>
      </c>
      <c r="G723" s="271" t="s">
        <v>1363</v>
      </c>
      <c r="H723" s="272">
        <v>9</v>
      </c>
      <c r="I723" s="273"/>
      <c r="J723" s="274">
        <f t="shared" si="10"/>
        <v>0</v>
      </c>
      <c r="K723" s="270" t="s">
        <v>7140</v>
      </c>
      <c r="L723" s="275"/>
      <c r="M723" s="276" t="s">
        <v>36</v>
      </c>
      <c r="N723" s="277" t="s">
        <v>50</v>
      </c>
      <c r="O723" s="38"/>
      <c r="P723" s="210">
        <f t="shared" si="11"/>
        <v>0</v>
      </c>
      <c r="Q723" s="210">
        <v>0</v>
      </c>
      <c r="R723" s="210">
        <f t="shared" si="12"/>
        <v>0</v>
      </c>
      <c r="S723" s="210">
        <v>0</v>
      </c>
      <c r="T723" s="211">
        <f t="shared" si="13"/>
        <v>0</v>
      </c>
      <c r="AR723" s="19" t="s">
        <v>457</v>
      </c>
      <c r="AT723" s="19" t="s">
        <v>533</v>
      </c>
      <c r="AU723" s="19" t="s">
        <v>87</v>
      </c>
      <c r="AY723" s="19" t="s">
        <v>406</v>
      </c>
      <c r="BE723" s="212">
        <f t="shared" si="14"/>
        <v>0</v>
      </c>
      <c r="BF723" s="212">
        <f t="shared" si="15"/>
        <v>0</v>
      </c>
      <c r="BG723" s="212">
        <f t="shared" si="16"/>
        <v>0</v>
      </c>
      <c r="BH723" s="212">
        <f t="shared" si="17"/>
        <v>0</v>
      </c>
      <c r="BI723" s="212">
        <f t="shared" si="18"/>
        <v>0</v>
      </c>
      <c r="BJ723" s="19" t="s">
        <v>23</v>
      </c>
      <c r="BK723" s="212">
        <f t="shared" si="19"/>
        <v>0</v>
      </c>
      <c r="BL723" s="19" t="s">
        <v>415</v>
      </c>
      <c r="BM723" s="19" t="s">
        <v>1545</v>
      </c>
    </row>
    <row r="724" spans="2:65" s="1" customFormat="1" ht="31.5" customHeight="1" x14ac:dyDescent="0.3">
      <c r="B724" s="37"/>
      <c r="C724" s="268" t="s">
        <v>988</v>
      </c>
      <c r="D724" s="268" t="s">
        <v>533</v>
      </c>
      <c r="E724" s="269" t="s">
        <v>7744</v>
      </c>
      <c r="F724" s="270" t="s">
        <v>7745</v>
      </c>
      <c r="G724" s="271" t="s">
        <v>1363</v>
      </c>
      <c r="H724" s="272">
        <v>3</v>
      </c>
      <c r="I724" s="273"/>
      <c r="J724" s="274">
        <f t="shared" si="10"/>
        <v>0</v>
      </c>
      <c r="K724" s="270" t="s">
        <v>7140</v>
      </c>
      <c r="L724" s="275"/>
      <c r="M724" s="276" t="s">
        <v>36</v>
      </c>
      <c r="N724" s="277" t="s">
        <v>50</v>
      </c>
      <c r="O724" s="38"/>
      <c r="P724" s="210">
        <f t="shared" si="11"/>
        <v>0</v>
      </c>
      <c r="Q724" s="210">
        <v>0</v>
      </c>
      <c r="R724" s="210">
        <f t="shared" si="12"/>
        <v>0</v>
      </c>
      <c r="S724" s="210">
        <v>0</v>
      </c>
      <c r="T724" s="211">
        <f t="shared" si="13"/>
        <v>0</v>
      </c>
      <c r="AR724" s="19" t="s">
        <v>457</v>
      </c>
      <c r="AT724" s="19" t="s">
        <v>533</v>
      </c>
      <c r="AU724" s="19" t="s">
        <v>87</v>
      </c>
      <c r="AY724" s="19" t="s">
        <v>406</v>
      </c>
      <c r="BE724" s="212">
        <f t="shared" si="14"/>
        <v>0</v>
      </c>
      <c r="BF724" s="212">
        <f t="shared" si="15"/>
        <v>0</v>
      </c>
      <c r="BG724" s="212">
        <f t="shared" si="16"/>
        <v>0</v>
      </c>
      <c r="BH724" s="212">
        <f t="shared" si="17"/>
        <v>0</v>
      </c>
      <c r="BI724" s="212">
        <f t="shared" si="18"/>
        <v>0</v>
      </c>
      <c r="BJ724" s="19" t="s">
        <v>23</v>
      </c>
      <c r="BK724" s="212">
        <f t="shared" si="19"/>
        <v>0</v>
      </c>
      <c r="BL724" s="19" t="s">
        <v>415</v>
      </c>
      <c r="BM724" s="19" t="s">
        <v>1556</v>
      </c>
    </row>
    <row r="725" spans="2:65" s="1" customFormat="1" ht="22.5" customHeight="1" x14ac:dyDescent="0.3">
      <c r="B725" s="37"/>
      <c r="C725" s="268" t="s">
        <v>998</v>
      </c>
      <c r="D725" s="268" t="s">
        <v>533</v>
      </c>
      <c r="E725" s="269" t="s">
        <v>7746</v>
      </c>
      <c r="F725" s="270" t="s">
        <v>7747</v>
      </c>
      <c r="G725" s="271" t="s">
        <v>1363</v>
      </c>
      <c r="H725" s="272">
        <v>26</v>
      </c>
      <c r="I725" s="273"/>
      <c r="J725" s="274">
        <f t="shared" si="10"/>
        <v>0</v>
      </c>
      <c r="K725" s="270" t="s">
        <v>7100</v>
      </c>
      <c r="L725" s="275"/>
      <c r="M725" s="276" t="s">
        <v>36</v>
      </c>
      <c r="N725" s="277" t="s">
        <v>50</v>
      </c>
      <c r="O725" s="38"/>
      <c r="P725" s="210">
        <f t="shared" si="11"/>
        <v>0</v>
      </c>
      <c r="Q725" s="210">
        <v>0</v>
      </c>
      <c r="R725" s="210">
        <f t="shared" si="12"/>
        <v>0</v>
      </c>
      <c r="S725" s="210">
        <v>0</v>
      </c>
      <c r="T725" s="211">
        <f t="shared" si="13"/>
        <v>0</v>
      </c>
      <c r="AR725" s="19" t="s">
        <v>457</v>
      </c>
      <c r="AT725" s="19" t="s">
        <v>533</v>
      </c>
      <c r="AU725" s="19" t="s">
        <v>87</v>
      </c>
      <c r="AY725" s="19" t="s">
        <v>406</v>
      </c>
      <c r="BE725" s="212">
        <f t="shared" si="14"/>
        <v>0</v>
      </c>
      <c r="BF725" s="212">
        <f t="shared" si="15"/>
        <v>0</v>
      </c>
      <c r="BG725" s="212">
        <f t="shared" si="16"/>
        <v>0</v>
      </c>
      <c r="BH725" s="212">
        <f t="shared" si="17"/>
        <v>0</v>
      </c>
      <c r="BI725" s="212">
        <f t="shared" si="18"/>
        <v>0</v>
      </c>
      <c r="BJ725" s="19" t="s">
        <v>23</v>
      </c>
      <c r="BK725" s="212">
        <f t="shared" si="19"/>
        <v>0</v>
      </c>
      <c r="BL725" s="19" t="s">
        <v>415</v>
      </c>
      <c r="BM725" s="19" t="s">
        <v>1566</v>
      </c>
    </row>
    <row r="726" spans="2:65" s="1" customFormat="1" ht="22.5" customHeight="1" x14ac:dyDescent="0.3">
      <c r="B726" s="37"/>
      <c r="C726" s="268" t="s">
        <v>1007</v>
      </c>
      <c r="D726" s="268" t="s">
        <v>533</v>
      </c>
      <c r="E726" s="269" t="s">
        <v>7748</v>
      </c>
      <c r="F726" s="270" t="s">
        <v>7749</v>
      </c>
      <c r="G726" s="271" t="s">
        <v>1363</v>
      </c>
      <c r="H726" s="272">
        <v>21</v>
      </c>
      <c r="I726" s="273"/>
      <c r="J726" s="274">
        <f t="shared" si="10"/>
        <v>0</v>
      </c>
      <c r="K726" s="270" t="s">
        <v>7100</v>
      </c>
      <c r="L726" s="275"/>
      <c r="M726" s="276" t="s">
        <v>36</v>
      </c>
      <c r="N726" s="277" t="s">
        <v>50</v>
      </c>
      <c r="O726" s="38"/>
      <c r="P726" s="210">
        <f t="shared" si="11"/>
        <v>0</v>
      </c>
      <c r="Q726" s="210">
        <v>0</v>
      </c>
      <c r="R726" s="210">
        <f t="shared" si="12"/>
        <v>0</v>
      </c>
      <c r="S726" s="210">
        <v>0</v>
      </c>
      <c r="T726" s="211">
        <f t="shared" si="13"/>
        <v>0</v>
      </c>
      <c r="AR726" s="19" t="s">
        <v>457</v>
      </c>
      <c r="AT726" s="19" t="s">
        <v>533</v>
      </c>
      <c r="AU726" s="19" t="s">
        <v>87</v>
      </c>
      <c r="AY726" s="19" t="s">
        <v>406</v>
      </c>
      <c r="BE726" s="212">
        <f t="shared" si="14"/>
        <v>0</v>
      </c>
      <c r="BF726" s="212">
        <f t="shared" si="15"/>
        <v>0</v>
      </c>
      <c r="BG726" s="212">
        <f t="shared" si="16"/>
        <v>0</v>
      </c>
      <c r="BH726" s="212">
        <f t="shared" si="17"/>
        <v>0</v>
      </c>
      <c r="BI726" s="212">
        <f t="shared" si="18"/>
        <v>0</v>
      </c>
      <c r="BJ726" s="19" t="s">
        <v>23</v>
      </c>
      <c r="BK726" s="212">
        <f t="shared" si="19"/>
        <v>0</v>
      </c>
      <c r="BL726" s="19" t="s">
        <v>415</v>
      </c>
      <c r="BM726" s="19" t="s">
        <v>1576</v>
      </c>
    </row>
    <row r="727" spans="2:65" s="1" customFormat="1" ht="22.5" customHeight="1" x14ac:dyDescent="0.3">
      <c r="B727" s="37"/>
      <c r="C727" s="268" t="s">
        <v>1015</v>
      </c>
      <c r="D727" s="268" t="s">
        <v>533</v>
      </c>
      <c r="E727" s="269" t="s">
        <v>7750</v>
      </c>
      <c r="F727" s="270" t="s">
        <v>7751</v>
      </c>
      <c r="G727" s="271" t="s">
        <v>1363</v>
      </c>
      <c r="H727" s="272">
        <v>34</v>
      </c>
      <c r="I727" s="273"/>
      <c r="J727" s="274">
        <f t="shared" si="10"/>
        <v>0</v>
      </c>
      <c r="K727" s="270" t="s">
        <v>7100</v>
      </c>
      <c r="L727" s="275"/>
      <c r="M727" s="276" t="s">
        <v>36</v>
      </c>
      <c r="N727" s="277" t="s">
        <v>50</v>
      </c>
      <c r="O727" s="38"/>
      <c r="P727" s="210">
        <f t="shared" si="11"/>
        <v>0</v>
      </c>
      <c r="Q727" s="210">
        <v>0</v>
      </c>
      <c r="R727" s="210">
        <f t="shared" si="12"/>
        <v>0</v>
      </c>
      <c r="S727" s="210">
        <v>0</v>
      </c>
      <c r="T727" s="211">
        <f t="shared" si="13"/>
        <v>0</v>
      </c>
      <c r="AR727" s="19" t="s">
        <v>457</v>
      </c>
      <c r="AT727" s="19" t="s">
        <v>533</v>
      </c>
      <c r="AU727" s="19" t="s">
        <v>87</v>
      </c>
      <c r="AY727" s="19" t="s">
        <v>406</v>
      </c>
      <c r="BE727" s="212">
        <f t="shared" si="14"/>
        <v>0</v>
      </c>
      <c r="BF727" s="212">
        <f t="shared" si="15"/>
        <v>0</v>
      </c>
      <c r="BG727" s="212">
        <f t="shared" si="16"/>
        <v>0</v>
      </c>
      <c r="BH727" s="212">
        <f t="shared" si="17"/>
        <v>0</v>
      </c>
      <c r="BI727" s="212">
        <f t="shared" si="18"/>
        <v>0</v>
      </c>
      <c r="BJ727" s="19" t="s">
        <v>23</v>
      </c>
      <c r="BK727" s="212">
        <f t="shared" si="19"/>
        <v>0</v>
      </c>
      <c r="BL727" s="19" t="s">
        <v>415</v>
      </c>
      <c r="BM727" s="19" t="s">
        <v>1587</v>
      </c>
    </row>
    <row r="728" spans="2:65" s="1" customFormat="1" ht="31.5" customHeight="1" x14ac:dyDescent="0.3">
      <c r="B728" s="37"/>
      <c r="C728" s="268" t="s">
        <v>1019</v>
      </c>
      <c r="D728" s="268" t="s">
        <v>533</v>
      </c>
      <c r="E728" s="269" t="s">
        <v>7752</v>
      </c>
      <c r="F728" s="270" t="s">
        <v>7753</v>
      </c>
      <c r="G728" s="271" t="s">
        <v>1363</v>
      </c>
      <c r="H728" s="272">
        <v>11</v>
      </c>
      <c r="I728" s="273"/>
      <c r="J728" s="274">
        <f t="shared" si="10"/>
        <v>0</v>
      </c>
      <c r="K728" s="270" t="s">
        <v>7140</v>
      </c>
      <c r="L728" s="275"/>
      <c r="M728" s="276" t="s">
        <v>36</v>
      </c>
      <c r="N728" s="277" t="s">
        <v>50</v>
      </c>
      <c r="O728" s="38"/>
      <c r="P728" s="210">
        <f t="shared" si="11"/>
        <v>0</v>
      </c>
      <c r="Q728" s="210">
        <v>0</v>
      </c>
      <c r="R728" s="210">
        <f t="shared" si="12"/>
        <v>0</v>
      </c>
      <c r="S728" s="210">
        <v>0</v>
      </c>
      <c r="T728" s="211">
        <f t="shared" si="13"/>
        <v>0</v>
      </c>
      <c r="AR728" s="19" t="s">
        <v>457</v>
      </c>
      <c r="AT728" s="19" t="s">
        <v>533</v>
      </c>
      <c r="AU728" s="19" t="s">
        <v>87</v>
      </c>
      <c r="AY728" s="19" t="s">
        <v>406</v>
      </c>
      <c r="BE728" s="212">
        <f t="shared" si="14"/>
        <v>0</v>
      </c>
      <c r="BF728" s="212">
        <f t="shared" si="15"/>
        <v>0</v>
      </c>
      <c r="BG728" s="212">
        <f t="shared" si="16"/>
        <v>0</v>
      </c>
      <c r="BH728" s="212">
        <f t="shared" si="17"/>
        <v>0</v>
      </c>
      <c r="BI728" s="212">
        <f t="shared" si="18"/>
        <v>0</v>
      </c>
      <c r="BJ728" s="19" t="s">
        <v>23</v>
      </c>
      <c r="BK728" s="212">
        <f t="shared" si="19"/>
        <v>0</v>
      </c>
      <c r="BL728" s="19" t="s">
        <v>415</v>
      </c>
      <c r="BM728" s="19" t="s">
        <v>1596</v>
      </c>
    </row>
    <row r="729" spans="2:65" s="1" customFormat="1" ht="22.5" customHeight="1" x14ac:dyDescent="0.3">
      <c r="B729" s="37"/>
      <c r="C729" s="268" t="s">
        <v>1022</v>
      </c>
      <c r="D729" s="268" t="s">
        <v>533</v>
      </c>
      <c r="E729" s="269" t="s">
        <v>7754</v>
      </c>
      <c r="F729" s="270" t="s">
        <v>7755</v>
      </c>
      <c r="G729" s="271" t="s">
        <v>1363</v>
      </c>
      <c r="H729" s="272">
        <v>74</v>
      </c>
      <c r="I729" s="273"/>
      <c r="J729" s="274">
        <f t="shared" si="10"/>
        <v>0</v>
      </c>
      <c r="K729" s="270" t="s">
        <v>7100</v>
      </c>
      <c r="L729" s="275"/>
      <c r="M729" s="276" t="s">
        <v>36</v>
      </c>
      <c r="N729" s="277" t="s">
        <v>50</v>
      </c>
      <c r="O729" s="38"/>
      <c r="P729" s="210">
        <f t="shared" si="11"/>
        <v>0</v>
      </c>
      <c r="Q729" s="210">
        <v>0</v>
      </c>
      <c r="R729" s="210">
        <f t="shared" si="12"/>
        <v>0</v>
      </c>
      <c r="S729" s="210">
        <v>0</v>
      </c>
      <c r="T729" s="211">
        <f t="shared" si="13"/>
        <v>0</v>
      </c>
      <c r="AR729" s="19" t="s">
        <v>457</v>
      </c>
      <c r="AT729" s="19" t="s">
        <v>533</v>
      </c>
      <c r="AU729" s="19" t="s">
        <v>87</v>
      </c>
      <c r="AY729" s="19" t="s">
        <v>406</v>
      </c>
      <c r="BE729" s="212">
        <f t="shared" si="14"/>
        <v>0</v>
      </c>
      <c r="BF729" s="212">
        <f t="shared" si="15"/>
        <v>0</v>
      </c>
      <c r="BG729" s="212">
        <f t="shared" si="16"/>
        <v>0</v>
      </c>
      <c r="BH729" s="212">
        <f t="shared" si="17"/>
        <v>0</v>
      </c>
      <c r="BI729" s="212">
        <f t="shared" si="18"/>
        <v>0</v>
      </c>
      <c r="BJ729" s="19" t="s">
        <v>23</v>
      </c>
      <c r="BK729" s="212">
        <f t="shared" si="19"/>
        <v>0</v>
      </c>
      <c r="BL729" s="19" t="s">
        <v>415</v>
      </c>
      <c r="BM729" s="19" t="s">
        <v>1607</v>
      </c>
    </row>
    <row r="730" spans="2:65" s="1" customFormat="1" ht="22.5" customHeight="1" x14ac:dyDescent="0.3">
      <c r="B730" s="37"/>
      <c r="C730" s="268" t="s">
        <v>1026</v>
      </c>
      <c r="D730" s="268" t="s">
        <v>533</v>
      </c>
      <c r="E730" s="269" t="s">
        <v>7756</v>
      </c>
      <c r="F730" s="270" t="s">
        <v>7757</v>
      </c>
      <c r="G730" s="271" t="s">
        <v>1363</v>
      </c>
      <c r="H730" s="272">
        <v>43</v>
      </c>
      <c r="I730" s="273"/>
      <c r="J730" s="274">
        <f t="shared" si="10"/>
        <v>0</v>
      </c>
      <c r="K730" s="270" t="s">
        <v>7100</v>
      </c>
      <c r="L730" s="275"/>
      <c r="M730" s="276" t="s">
        <v>36</v>
      </c>
      <c r="N730" s="277" t="s">
        <v>50</v>
      </c>
      <c r="O730" s="38"/>
      <c r="P730" s="210">
        <f t="shared" si="11"/>
        <v>0</v>
      </c>
      <c r="Q730" s="210">
        <v>0</v>
      </c>
      <c r="R730" s="210">
        <f t="shared" si="12"/>
        <v>0</v>
      </c>
      <c r="S730" s="210">
        <v>0</v>
      </c>
      <c r="T730" s="211">
        <f t="shared" si="13"/>
        <v>0</v>
      </c>
      <c r="AR730" s="19" t="s">
        <v>457</v>
      </c>
      <c r="AT730" s="19" t="s">
        <v>533</v>
      </c>
      <c r="AU730" s="19" t="s">
        <v>87</v>
      </c>
      <c r="AY730" s="19" t="s">
        <v>406</v>
      </c>
      <c r="BE730" s="212">
        <f t="shared" si="14"/>
        <v>0</v>
      </c>
      <c r="BF730" s="212">
        <f t="shared" si="15"/>
        <v>0</v>
      </c>
      <c r="BG730" s="212">
        <f t="shared" si="16"/>
        <v>0</v>
      </c>
      <c r="BH730" s="212">
        <f t="shared" si="17"/>
        <v>0</v>
      </c>
      <c r="BI730" s="212">
        <f t="shared" si="18"/>
        <v>0</v>
      </c>
      <c r="BJ730" s="19" t="s">
        <v>23</v>
      </c>
      <c r="BK730" s="212">
        <f t="shared" si="19"/>
        <v>0</v>
      </c>
      <c r="BL730" s="19" t="s">
        <v>415</v>
      </c>
      <c r="BM730" s="19" t="s">
        <v>1617</v>
      </c>
    </row>
    <row r="731" spans="2:65" s="1" customFormat="1" ht="22.5" customHeight="1" x14ac:dyDescent="0.3">
      <c r="B731" s="37"/>
      <c r="C731" s="268" t="s">
        <v>1029</v>
      </c>
      <c r="D731" s="268" t="s">
        <v>533</v>
      </c>
      <c r="E731" s="269" t="s">
        <v>7758</v>
      </c>
      <c r="F731" s="270" t="s">
        <v>7759</v>
      </c>
      <c r="G731" s="271" t="s">
        <v>1363</v>
      </c>
      <c r="H731" s="272">
        <v>59</v>
      </c>
      <c r="I731" s="273"/>
      <c r="J731" s="274">
        <f t="shared" si="10"/>
        <v>0</v>
      </c>
      <c r="K731" s="270" t="s">
        <v>7100</v>
      </c>
      <c r="L731" s="275"/>
      <c r="M731" s="276" t="s">
        <v>36</v>
      </c>
      <c r="N731" s="277" t="s">
        <v>50</v>
      </c>
      <c r="O731" s="38"/>
      <c r="P731" s="210">
        <f t="shared" si="11"/>
        <v>0</v>
      </c>
      <c r="Q731" s="210">
        <v>0</v>
      </c>
      <c r="R731" s="210">
        <f t="shared" si="12"/>
        <v>0</v>
      </c>
      <c r="S731" s="210">
        <v>0</v>
      </c>
      <c r="T731" s="211">
        <f t="shared" si="13"/>
        <v>0</v>
      </c>
      <c r="AR731" s="19" t="s">
        <v>457</v>
      </c>
      <c r="AT731" s="19" t="s">
        <v>533</v>
      </c>
      <c r="AU731" s="19" t="s">
        <v>87</v>
      </c>
      <c r="AY731" s="19" t="s">
        <v>406</v>
      </c>
      <c r="BE731" s="212">
        <f t="shared" si="14"/>
        <v>0</v>
      </c>
      <c r="BF731" s="212">
        <f t="shared" si="15"/>
        <v>0</v>
      </c>
      <c r="BG731" s="212">
        <f t="shared" si="16"/>
        <v>0</v>
      </c>
      <c r="BH731" s="212">
        <f t="shared" si="17"/>
        <v>0</v>
      </c>
      <c r="BI731" s="212">
        <f t="shared" si="18"/>
        <v>0</v>
      </c>
      <c r="BJ731" s="19" t="s">
        <v>23</v>
      </c>
      <c r="BK731" s="212">
        <f t="shared" si="19"/>
        <v>0</v>
      </c>
      <c r="BL731" s="19" t="s">
        <v>415</v>
      </c>
      <c r="BM731" s="19" t="s">
        <v>1625</v>
      </c>
    </row>
    <row r="732" spans="2:65" s="1" customFormat="1" ht="22.5" customHeight="1" x14ac:dyDescent="0.3">
      <c r="B732" s="37"/>
      <c r="C732" s="268" t="s">
        <v>1039</v>
      </c>
      <c r="D732" s="268" t="s">
        <v>533</v>
      </c>
      <c r="E732" s="269" t="s">
        <v>7760</v>
      </c>
      <c r="F732" s="270" t="s">
        <v>7761</v>
      </c>
      <c r="G732" s="271" t="s">
        <v>1363</v>
      </c>
      <c r="H732" s="272">
        <v>24</v>
      </c>
      <c r="I732" s="273"/>
      <c r="J732" s="274">
        <f t="shared" si="10"/>
        <v>0</v>
      </c>
      <c r="K732" s="270" t="s">
        <v>7100</v>
      </c>
      <c r="L732" s="275"/>
      <c r="M732" s="276" t="s">
        <v>36</v>
      </c>
      <c r="N732" s="277" t="s">
        <v>50</v>
      </c>
      <c r="O732" s="38"/>
      <c r="P732" s="210">
        <f t="shared" si="11"/>
        <v>0</v>
      </c>
      <c r="Q732" s="210">
        <v>0</v>
      </c>
      <c r="R732" s="210">
        <f t="shared" si="12"/>
        <v>0</v>
      </c>
      <c r="S732" s="210">
        <v>0</v>
      </c>
      <c r="T732" s="211">
        <f t="shared" si="13"/>
        <v>0</v>
      </c>
      <c r="AR732" s="19" t="s">
        <v>457</v>
      </c>
      <c r="AT732" s="19" t="s">
        <v>533</v>
      </c>
      <c r="AU732" s="19" t="s">
        <v>87</v>
      </c>
      <c r="AY732" s="19" t="s">
        <v>406</v>
      </c>
      <c r="BE732" s="212">
        <f t="shared" si="14"/>
        <v>0</v>
      </c>
      <c r="BF732" s="212">
        <f t="shared" si="15"/>
        <v>0</v>
      </c>
      <c r="BG732" s="212">
        <f t="shared" si="16"/>
        <v>0</v>
      </c>
      <c r="BH732" s="212">
        <f t="shared" si="17"/>
        <v>0</v>
      </c>
      <c r="BI732" s="212">
        <f t="shared" si="18"/>
        <v>0</v>
      </c>
      <c r="BJ732" s="19" t="s">
        <v>23</v>
      </c>
      <c r="BK732" s="212">
        <f t="shared" si="19"/>
        <v>0</v>
      </c>
      <c r="BL732" s="19" t="s">
        <v>415</v>
      </c>
      <c r="BM732" s="19" t="s">
        <v>1636</v>
      </c>
    </row>
    <row r="733" spans="2:65" s="1" customFormat="1" ht="22.5" customHeight="1" x14ac:dyDescent="0.3">
      <c r="B733" s="37"/>
      <c r="C733" s="268" t="s">
        <v>1042</v>
      </c>
      <c r="D733" s="268" t="s">
        <v>533</v>
      </c>
      <c r="E733" s="269" t="s">
        <v>7762</v>
      </c>
      <c r="F733" s="270" t="s">
        <v>7763</v>
      </c>
      <c r="G733" s="271" t="s">
        <v>1363</v>
      </c>
      <c r="H733" s="272">
        <v>71</v>
      </c>
      <c r="I733" s="273"/>
      <c r="J733" s="274">
        <f t="shared" si="10"/>
        <v>0</v>
      </c>
      <c r="K733" s="270" t="s">
        <v>7100</v>
      </c>
      <c r="L733" s="275"/>
      <c r="M733" s="276" t="s">
        <v>36</v>
      </c>
      <c r="N733" s="277" t="s">
        <v>50</v>
      </c>
      <c r="O733" s="38"/>
      <c r="P733" s="210">
        <f t="shared" si="11"/>
        <v>0</v>
      </c>
      <c r="Q733" s="210">
        <v>0</v>
      </c>
      <c r="R733" s="210">
        <f t="shared" si="12"/>
        <v>0</v>
      </c>
      <c r="S733" s="210">
        <v>0</v>
      </c>
      <c r="T733" s="211">
        <f t="shared" si="13"/>
        <v>0</v>
      </c>
      <c r="AR733" s="19" t="s">
        <v>457</v>
      </c>
      <c r="AT733" s="19" t="s">
        <v>533</v>
      </c>
      <c r="AU733" s="19" t="s">
        <v>87</v>
      </c>
      <c r="AY733" s="19" t="s">
        <v>406</v>
      </c>
      <c r="BE733" s="212">
        <f t="shared" si="14"/>
        <v>0</v>
      </c>
      <c r="BF733" s="212">
        <f t="shared" si="15"/>
        <v>0</v>
      </c>
      <c r="BG733" s="212">
        <f t="shared" si="16"/>
        <v>0</v>
      </c>
      <c r="BH733" s="212">
        <f t="shared" si="17"/>
        <v>0</v>
      </c>
      <c r="BI733" s="212">
        <f t="shared" si="18"/>
        <v>0</v>
      </c>
      <c r="BJ733" s="19" t="s">
        <v>23</v>
      </c>
      <c r="BK733" s="212">
        <f t="shared" si="19"/>
        <v>0</v>
      </c>
      <c r="BL733" s="19" t="s">
        <v>415</v>
      </c>
      <c r="BM733" s="19" t="s">
        <v>1643</v>
      </c>
    </row>
    <row r="734" spans="2:65" s="1" customFormat="1" ht="22.5" customHeight="1" x14ac:dyDescent="0.3">
      <c r="B734" s="37"/>
      <c r="C734" s="268" t="s">
        <v>1045</v>
      </c>
      <c r="D734" s="268" t="s">
        <v>533</v>
      </c>
      <c r="E734" s="269" t="s">
        <v>7764</v>
      </c>
      <c r="F734" s="270" t="s">
        <v>7765</v>
      </c>
      <c r="G734" s="271" t="s">
        <v>1363</v>
      </c>
      <c r="H734" s="272">
        <v>3</v>
      </c>
      <c r="I734" s="273"/>
      <c r="J734" s="274">
        <f t="shared" si="10"/>
        <v>0</v>
      </c>
      <c r="K734" s="270" t="s">
        <v>7100</v>
      </c>
      <c r="L734" s="275"/>
      <c r="M734" s="276" t="s">
        <v>36</v>
      </c>
      <c r="N734" s="277" t="s">
        <v>50</v>
      </c>
      <c r="O734" s="38"/>
      <c r="P734" s="210">
        <f t="shared" si="11"/>
        <v>0</v>
      </c>
      <c r="Q734" s="210">
        <v>0</v>
      </c>
      <c r="R734" s="210">
        <f t="shared" si="12"/>
        <v>0</v>
      </c>
      <c r="S734" s="210">
        <v>0</v>
      </c>
      <c r="T734" s="211">
        <f t="shared" si="13"/>
        <v>0</v>
      </c>
      <c r="AR734" s="19" t="s">
        <v>457</v>
      </c>
      <c r="AT734" s="19" t="s">
        <v>533</v>
      </c>
      <c r="AU734" s="19" t="s">
        <v>87</v>
      </c>
      <c r="AY734" s="19" t="s">
        <v>406</v>
      </c>
      <c r="BE734" s="212">
        <f t="shared" si="14"/>
        <v>0</v>
      </c>
      <c r="BF734" s="212">
        <f t="shared" si="15"/>
        <v>0</v>
      </c>
      <c r="BG734" s="212">
        <f t="shared" si="16"/>
        <v>0</v>
      </c>
      <c r="BH734" s="212">
        <f t="shared" si="17"/>
        <v>0</v>
      </c>
      <c r="BI734" s="212">
        <f t="shared" si="18"/>
        <v>0</v>
      </c>
      <c r="BJ734" s="19" t="s">
        <v>23</v>
      </c>
      <c r="BK734" s="212">
        <f t="shared" si="19"/>
        <v>0</v>
      </c>
      <c r="BL734" s="19" t="s">
        <v>415</v>
      </c>
      <c r="BM734" s="19" t="s">
        <v>1653</v>
      </c>
    </row>
    <row r="735" spans="2:65" s="11" customFormat="1" ht="29.85" customHeight="1" x14ac:dyDescent="0.3">
      <c r="B735" s="182"/>
      <c r="C735" s="183"/>
      <c r="D735" s="198" t="s">
        <v>78</v>
      </c>
      <c r="E735" s="199" t="s">
        <v>974</v>
      </c>
      <c r="F735" s="199" t="s">
        <v>7766</v>
      </c>
      <c r="G735" s="183"/>
      <c r="H735" s="183"/>
      <c r="I735" s="186"/>
      <c r="J735" s="200">
        <f>BK735</f>
        <v>0</v>
      </c>
      <c r="K735" s="183"/>
      <c r="L735" s="188"/>
      <c r="M735" s="189"/>
      <c r="N735" s="190"/>
      <c r="O735" s="190"/>
      <c r="P735" s="191">
        <f>P736</f>
        <v>0</v>
      </c>
      <c r="Q735" s="190"/>
      <c r="R735" s="191">
        <f>R736</f>
        <v>0</v>
      </c>
      <c r="S735" s="190"/>
      <c r="T735" s="192">
        <f>T736</f>
        <v>0</v>
      </c>
      <c r="AR735" s="193" t="s">
        <v>23</v>
      </c>
      <c r="AT735" s="194" t="s">
        <v>78</v>
      </c>
      <c r="AU735" s="194" t="s">
        <v>23</v>
      </c>
      <c r="AY735" s="193" t="s">
        <v>406</v>
      </c>
      <c r="BK735" s="195">
        <f>BK736</f>
        <v>0</v>
      </c>
    </row>
    <row r="736" spans="2:65" s="1" customFormat="1" ht="22.5" customHeight="1" x14ac:dyDescent="0.3">
      <c r="B736" s="37"/>
      <c r="C736" s="201" t="s">
        <v>1048</v>
      </c>
      <c r="D736" s="201" t="s">
        <v>410</v>
      </c>
      <c r="E736" s="202" t="s">
        <v>7767</v>
      </c>
      <c r="F736" s="203" t="s">
        <v>7768</v>
      </c>
      <c r="G736" s="204" t="s">
        <v>501</v>
      </c>
      <c r="H736" s="205">
        <v>6720.7359999999999</v>
      </c>
      <c r="I736" s="206"/>
      <c r="J736" s="207">
        <f>ROUND(I736*H736,2)</f>
        <v>0</v>
      </c>
      <c r="K736" s="203" t="s">
        <v>7100</v>
      </c>
      <c r="L736" s="57"/>
      <c r="M736" s="208" t="s">
        <v>36</v>
      </c>
      <c r="N736" s="209" t="s">
        <v>50</v>
      </c>
      <c r="O736" s="38"/>
      <c r="P736" s="210">
        <f>O736*H736</f>
        <v>0</v>
      </c>
      <c r="Q736" s="210">
        <v>0</v>
      </c>
      <c r="R736" s="210">
        <f>Q736*H736</f>
        <v>0</v>
      </c>
      <c r="S736" s="210">
        <v>0</v>
      </c>
      <c r="T736" s="211">
        <f>S736*H736</f>
        <v>0</v>
      </c>
      <c r="AR736" s="19" t="s">
        <v>415</v>
      </c>
      <c r="AT736" s="19" t="s">
        <v>410</v>
      </c>
      <c r="AU736" s="19" t="s">
        <v>87</v>
      </c>
      <c r="AY736" s="19" t="s">
        <v>406</v>
      </c>
      <c r="BE736" s="212">
        <f>IF(N736="základní",J736,0)</f>
        <v>0</v>
      </c>
      <c r="BF736" s="212">
        <f>IF(N736="snížená",J736,0)</f>
        <v>0</v>
      </c>
      <c r="BG736" s="212">
        <f>IF(N736="zákl. přenesená",J736,0)</f>
        <v>0</v>
      </c>
      <c r="BH736" s="212">
        <f>IF(N736="sníž. přenesená",J736,0)</f>
        <v>0</v>
      </c>
      <c r="BI736" s="212">
        <f>IF(N736="nulová",J736,0)</f>
        <v>0</v>
      </c>
      <c r="BJ736" s="19" t="s">
        <v>23</v>
      </c>
      <c r="BK736" s="212">
        <f>ROUND(I736*H736,2)</f>
        <v>0</v>
      </c>
      <c r="BL736" s="19" t="s">
        <v>415</v>
      </c>
      <c r="BM736" s="19" t="s">
        <v>1697</v>
      </c>
    </row>
    <row r="737" spans="2:65" s="11" customFormat="1" ht="37.35" customHeight="1" x14ac:dyDescent="0.35">
      <c r="B737" s="182"/>
      <c r="C737" s="183"/>
      <c r="D737" s="184" t="s">
        <v>78</v>
      </c>
      <c r="E737" s="185" t="s">
        <v>533</v>
      </c>
      <c r="F737" s="185" t="s">
        <v>2848</v>
      </c>
      <c r="G737" s="183"/>
      <c r="H737" s="183"/>
      <c r="I737" s="186"/>
      <c r="J737" s="187">
        <f>BK737</f>
        <v>0</v>
      </c>
      <c r="K737" s="183"/>
      <c r="L737" s="188"/>
      <c r="M737" s="189"/>
      <c r="N737" s="190"/>
      <c r="O737" s="190"/>
      <c r="P737" s="191">
        <f>P738</f>
        <v>0</v>
      </c>
      <c r="Q737" s="190"/>
      <c r="R737" s="191">
        <f>R738</f>
        <v>0</v>
      </c>
      <c r="S737" s="190"/>
      <c r="T737" s="192">
        <f>T738</f>
        <v>0</v>
      </c>
      <c r="AR737" s="193" t="s">
        <v>94</v>
      </c>
      <c r="AT737" s="194" t="s">
        <v>78</v>
      </c>
      <c r="AU737" s="194" t="s">
        <v>79</v>
      </c>
      <c r="AY737" s="193" t="s">
        <v>406</v>
      </c>
      <c r="BK737" s="195">
        <f>BK738</f>
        <v>0</v>
      </c>
    </row>
    <row r="738" spans="2:65" s="11" customFormat="1" ht="19.899999999999999" customHeight="1" x14ac:dyDescent="0.3">
      <c r="B738" s="182"/>
      <c r="C738" s="183"/>
      <c r="D738" s="198" t="s">
        <v>78</v>
      </c>
      <c r="E738" s="199" t="s">
        <v>7769</v>
      </c>
      <c r="F738" s="199" t="s">
        <v>7770</v>
      </c>
      <c r="G738" s="183"/>
      <c r="H738" s="183"/>
      <c r="I738" s="186"/>
      <c r="J738" s="200">
        <f>BK738</f>
        <v>0</v>
      </c>
      <c r="K738" s="183"/>
      <c r="L738" s="188"/>
      <c r="M738" s="189"/>
      <c r="N738" s="190"/>
      <c r="O738" s="190"/>
      <c r="P738" s="191">
        <f>SUM(P739:P744)</f>
        <v>0</v>
      </c>
      <c r="Q738" s="190"/>
      <c r="R738" s="191">
        <f>SUM(R739:R744)</f>
        <v>0</v>
      </c>
      <c r="S738" s="190"/>
      <c r="T738" s="192">
        <f>SUM(T739:T744)</f>
        <v>0</v>
      </c>
      <c r="AR738" s="193" t="s">
        <v>94</v>
      </c>
      <c r="AT738" s="194" t="s">
        <v>78</v>
      </c>
      <c r="AU738" s="194" t="s">
        <v>23</v>
      </c>
      <c r="AY738" s="193" t="s">
        <v>406</v>
      </c>
      <c r="BK738" s="195">
        <f>SUM(BK739:BK744)</f>
        <v>0</v>
      </c>
    </row>
    <row r="739" spans="2:65" s="1" customFormat="1" ht="22.5" customHeight="1" x14ac:dyDescent="0.3">
      <c r="B739" s="37"/>
      <c r="C739" s="201" t="s">
        <v>1050</v>
      </c>
      <c r="D739" s="201" t="s">
        <v>410</v>
      </c>
      <c r="E739" s="202" t="s">
        <v>7771</v>
      </c>
      <c r="F739" s="203" t="s">
        <v>7772</v>
      </c>
      <c r="G739" s="204" t="s">
        <v>596</v>
      </c>
      <c r="H739" s="205">
        <v>12</v>
      </c>
      <c r="I739" s="206"/>
      <c r="J739" s="207">
        <f>ROUND(I739*H739,2)</f>
        <v>0</v>
      </c>
      <c r="K739" s="203" t="s">
        <v>7100</v>
      </c>
      <c r="L739" s="57"/>
      <c r="M739" s="208" t="s">
        <v>36</v>
      </c>
      <c r="N739" s="209" t="s">
        <v>50</v>
      </c>
      <c r="O739" s="38"/>
      <c r="P739" s="210">
        <f>O739*H739</f>
        <v>0</v>
      </c>
      <c r="Q739" s="210">
        <v>0</v>
      </c>
      <c r="R739" s="210">
        <f>Q739*H739</f>
        <v>0</v>
      </c>
      <c r="S739" s="210">
        <v>0</v>
      </c>
      <c r="T739" s="211">
        <f>S739*H739</f>
        <v>0</v>
      </c>
      <c r="AR739" s="19" t="s">
        <v>723</v>
      </c>
      <c r="AT739" s="19" t="s">
        <v>410</v>
      </c>
      <c r="AU739" s="19" t="s">
        <v>87</v>
      </c>
      <c r="AY739" s="19" t="s">
        <v>406</v>
      </c>
      <c r="BE739" s="212">
        <f>IF(N739="základní",J739,0)</f>
        <v>0</v>
      </c>
      <c r="BF739" s="212">
        <f>IF(N739="snížená",J739,0)</f>
        <v>0</v>
      </c>
      <c r="BG739" s="212">
        <f>IF(N739="zákl. přenesená",J739,0)</f>
        <v>0</v>
      </c>
      <c r="BH739" s="212">
        <f>IF(N739="sníž. přenesená",J739,0)</f>
        <v>0</v>
      </c>
      <c r="BI739" s="212">
        <f>IF(N739="nulová",J739,0)</f>
        <v>0</v>
      </c>
      <c r="BJ739" s="19" t="s">
        <v>23</v>
      </c>
      <c r="BK739" s="212">
        <f>ROUND(I739*H739,2)</f>
        <v>0</v>
      </c>
      <c r="BL739" s="19" t="s">
        <v>723</v>
      </c>
      <c r="BM739" s="19" t="s">
        <v>1722</v>
      </c>
    </row>
    <row r="740" spans="2:65" s="1" customFormat="1" ht="22.5" customHeight="1" x14ac:dyDescent="0.3">
      <c r="B740" s="37"/>
      <c r="C740" s="201" t="s">
        <v>1083</v>
      </c>
      <c r="D740" s="201" t="s">
        <v>410</v>
      </c>
      <c r="E740" s="202" t="s">
        <v>7773</v>
      </c>
      <c r="F740" s="203" t="s">
        <v>7774</v>
      </c>
      <c r="G740" s="204" t="s">
        <v>596</v>
      </c>
      <c r="H740" s="205">
        <v>12</v>
      </c>
      <c r="I740" s="206"/>
      <c r="J740" s="207">
        <f>ROUND(I740*H740,2)</f>
        <v>0</v>
      </c>
      <c r="K740" s="203" t="s">
        <v>7100</v>
      </c>
      <c r="L740" s="57"/>
      <c r="M740" s="208" t="s">
        <v>36</v>
      </c>
      <c r="N740" s="209" t="s">
        <v>50</v>
      </c>
      <c r="O740" s="38"/>
      <c r="P740" s="210">
        <f>O740*H740</f>
        <v>0</v>
      </c>
      <c r="Q740" s="210">
        <v>0</v>
      </c>
      <c r="R740" s="210">
        <f>Q740*H740</f>
        <v>0</v>
      </c>
      <c r="S740" s="210">
        <v>0</v>
      </c>
      <c r="T740" s="211">
        <f>S740*H740</f>
        <v>0</v>
      </c>
      <c r="AR740" s="19" t="s">
        <v>723</v>
      </c>
      <c r="AT740" s="19" t="s">
        <v>410</v>
      </c>
      <c r="AU740" s="19" t="s">
        <v>87</v>
      </c>
      <c r="AY740" s="19" t="s">
        <v>406</v>
      </c>
      <c r="BE740" s="212">
        <f>IF(N740="základní",J740,0)</f>
        <v>0</v>
      </c>
      <c r="BF740" s="212">
        <f>IF(N740="snížená",J740,0)</f>
        <v>0</v>
      </c>
      <c r="BG740" s="212">
        <f>IF(N740="zákl. přenesená",J740,0)</f>
        <v>0</v>
      </c>
      <c r="BH740" s="212">
        <f>IF(N740="sníž. přenesená",J740,0)</f>
        <v>0</v>
      </c>
      <c r="BI740" s="212">
        <f>IF(N740="nulová",J740,0)</f>
        <v>0</v>
      </c>
      <c r="BJ740" s="19" t="s">
        <v>23</v>
      </c>
      <c r="BK740" s="212">
        <f>ROUND(I740*H740,2)</f>
        <v>0</v>
      </c>
      <c r="BL740" s="19" t="s">
        <v>723</v>
      </c>
      <c r="BM740" s="19" t="s">
        <v>1753</v>
      </c>
    </row>
    <row r="741" spans="2:65" s="12" customFormat="1" ht="27" x14ac:dyDescent="0.3">
      <c r="B741" s="213"/>
      <c r="C741" s="214"/>
      <c r="D741" s="215" t="s">
        <v>417</v>
      </c>
      <c r="E741" s="216" t="s">
        <v>36</v>
      </c>
      <c r="F741" s="217" t="s">
        <v>7775</v>
      </c>
      <c r="G741" s="214"/>
      <c r="H741" s="218" t="s">
        <v>36</v>
      </c>
      <c r="I741" s="219"/>
      <c r="J741" s="214"/>
      <c r="K741" s="214"/>
      <c r="L741" s="220"/>
      <c r="M741" s="221"/>
      <c r="N741" s="222"/>
      <c r="O741" s="222"/>
      <c r="P741" s="222"/>
      <c r="Q741" s="222"/>
      <c r="R741" s="222"/>
      <c r="S741" s="222"/>
      <c r="T741" s="223"/>
      <c r="AT741" s="224" t="s">
        <v>417</v>
      </c>
      <c r="AU741" s="224" t="s">
        <v>87</v>
      </c>
      <c r="AV741" s="12" t="s">
        <v>23</v>
      </c>
      <c r="AW741" s="12" t="s">
        <v>43</v>
      </c>
      <c r="AX741" s="12" t="s">
        <v>79</v>
      </c>
      <c r="AY741" s="224" t="s">
        <v>406</v>
      </c>
    </row>
    <row r="742" spans="2:65" s="13" customFormat="1" x14ac:dyDescent="0.3">
      <c r="B742" s="225"/>
      <c r="C742" s="226"/>
      <c r="D742" s="215" t="s">
        <v>417</v>
      </c>
      <c r="E742" s="227" t="s">
        <v>36</v>
      </c>
      <c r="F742" s="228" t="s">
        <v>476</v>
      </c>
      <c r="G742" s="226"/>
      <c r="H742" s="229">
        <v>12</v>
      </c>
      <c r="I742" s="230"/>
      <c r="J742" s="226"/>
      <c r="K742" s="226"/>
      <c r="L742" s="231"/>
      <c r="M742" s="232"/>
      <c r="N742" s="233"/>
      <c r="O742" s="233"/>
      <c r="P742" s="233"/>
      <c r="Q742" s="233"/>
      <c r="R742" s="233"/>
      <c r="S742" s="233"/>
      <c r="T742" s="234"/>
      <c r="AT742" s="235" t="s">
        <v>417</v>
      </c>
      <c r="AU742" s="235" t="s">
        <v>87</v>
      </c>
      <c r="AV742" s="13" t="s">
        <v>87</v>
      </c>
      <c r="AW742" s="13" t="s">
        <v>43</v>
      </c>
      <c r="AX742" s="13" t="s">
        <v>79</v>
      </c>
      <c r="AY742" s="235" t="s">
        <v>406</v>
      </c>
    </row>
    <row r="743" spans="2:65" s="14" customFormat="1" x14ac:dyDescent="0.3">
      <c r="B743" s="236"/>
      <c r="C743" s="237"/>
      <c r="D743" s="247" t="s">
        <v>417</v>
      </c>
      <c r="E743" s="248" t="s">
        <v>36</v>
      </c>
      <c r="F743" s="249" t="s">
        <v>421</v>
      </c>
      <c r="G743" s="237"/>
      <c r="H743" s="250">
        <v>12</v>
      </c>
      <c r="I743" s="241"/>
      <c r="J743" s="237"/>
      <c r="K743" s="237"/>
      <c r="L743" s="242"/>
      <c r="M743" s="243"/>
      <c r="N743" s="244"/>
      <c r="O743" s="244"/>
      <c r="P743" s="244"/>
      <c r="Q743" s="244"/>
      <c r="R743" s="244"/>
      <c r="S743" s="244"/>
      <c r="T743" s="245"/>
      <c r="AT743" s="246" t="s">
        <v>417</v>
      </c>
      <c r="AU743" s="246" t="s">
        <v>87</v>
      </c>
      <c r="AV743" s="14" t="s">
        <v>415</v>
      </c>
      <c r="AW743" s="14" t="s">
        <v>43</v>
      </c>
      <c r="AX743" s="14" t="s">
        <v>23</v>
      </c>
      <c r="AY743" s="246" t="s">
        <v>406</v>
      </c>
    </row>
    <row r="744" spans="2:65" s="1" customFormat="1" ht="22.5" customHeight="1" x14ac:dyDescent="0.3">
      <c r="B744" s="37"/>
      <c r="C744" s="268" t="s">
        <v>1094</v>
      </c>
      <c r="D744" s="268" t="s">
        <v>533</v>
      </c>
      <c r="E744" s="269" t="s">
        <v>7776</v>
      </c>
      <c r="F744" s="270" t="s">
        <v>7777</v>
      </c>
      <c r="G744" s="271" t="s">
        <v>596</v>
      </c>
      <c r="H744" s="272">
        <v>12</v>
      </c>
      <c r="I744" s="273"/>
      <c r="J744" s="274">
        <f>ROUND(I744*H744,2)</f>
        <v>0</v>
      </c>
      <c r="K744" s="270" t="s">
        <v>7140</v>
      </c>
      <c r="L744" s="275"/>
      <c r="M744" s="276" t="s">
        <v>36</v>
      </c>
      <c r="N744" s="285" t="s">
        <v>50</v>
      </c>
      <c r="O744" s="282"/>
      <c r="P744" s="283">
        <f>O744*H744</f>
        <v>0</v>
      </c>
      <c r="Q744" s="283">
        <v>0</v>
      </c>
      <c r="R744" s="283">
        <f>Q744*H744</f>
        <v>0</v>
      </c>
      <c r="S744" s="283">
        <v>0</v>
      </c>
      <c r="T744" s="284">
        <f>S744*H744</f>
        <v>0</v>
      </c>
      <c r="AR744" s="19" t="s">
        <v>1919</v>
      </c>
      <c r="AT744" s="19" t="s">
        <v>533</v>
      </c>
      <c r="AU744" s="19" t="s">
        <v>87</v>
      </c>
      <c r="AY744" s="19" t="s">
        <v>406</v>
      </c>
      <c r="BE744" s="212">
        <f>IF(N744="základní",J744,0)</f>
        <v>0</v>
      </c>
      <c r="BF744" s="212">
        <f>IF(N744="snížená",J744,0)</f>
        <v>0</v>
      </c>
      <c r="BG744" s="212">
        <f>IF(N744="zákl. přenesená",J744,0)</f>
        <v>0</v>
      </c>
      <c r="BH744" s="212">
        <f>IF(N744="sníž. přenesená",J744,0)</f>
        <v>0</v>
      </c>
      <c r="BI744" s="212">
        <f>IF(N744="nulová",J744,0)</f>
        <v>0</v>
      </c>
      <c r="BJ744" s="19" t="s">
        <v>23</v>
      </c>
      <c r="BK744" s="212">
        <f>ROUND(I744*H744,2)</f>
        <v>0</v>
      </c>
      <c r="BL744" s="19" t="s">
        <v>723</v>
      </c>
      <c r="BM744" s="19" t="s">
        <v>1762</v>
      </c>
    </row>
    <row r="745" spans="2:65" s="1" customFormat="1" ht="6.95" customHeight="1" x14ac:dyDescent="0.3">
      <c r="B745" s="52"/>
      <c r="C745" s="53"/>
      <c r="D745" s="53"/>
      <c r="E745" s="53"/>
      <c r="F745" s="53"/>
      <c r="G745" s="53"/>
      <c r="H745" s="53"/>
      <c r="I745" s="141"/>
      <c r="J745" s="53"/>
      <c r="K745" s="53"/>
      <c r="L745" s="57"/>
    </row>
  </sheetData>
  <sheetProtection password="CC35" sheet="1" objects="1" scenarios="1" formatColumns="0" formatRows="0" sort="0" autoFilter="0"/>
  <autoFilter ref="C97:K97"/>
  <mergeCells count="15">
    <mergeCell ref="E88:H88"/>
    <mergeCell ref="E86:H86"/>
    <mergeCell ref="E90:H90"/>
    <mergeCell ref="G1:H1"/>
    <mergeCell ref="L2:V2"/>
    <mergeCell ref="E49:H49"/>
    <mergeCell ref="E53:H53"/>
    <mergeCell ref="E51:H51"/>
    <mergeCell ref="E55:H55"/>
    <mergeCell ref="E84:H84"/>
    <mergeCell ref="E7:H7"/>
    <mergeCell ref="E11:H11"/>
    <mergeCell ref="E9:H9"/>
    <mergeCell ref="E13:H13"/>
    <mergeCell ref="E28:H28"/>
  </mergeCells>
  <hyperlinks>
    <hyperlink ref="F1:G1" location="C2" tooltip="Krycí list soupisu" display="1) Krycí list soupisu"/>
    <hyperlink ref="G1:H1" location="C62" tooltip="Rekapitulace" display="2) Rekapitulace"/>
    <hyperlink ref="J1" location="C97" tooltip="Soupis prací" display="3) Soupis prací"/>
    <hyperlink ref="L1:V1" location="'Rekapitulace stavby'!C2" tooltip="Rekapitulace stavby" display="Rekapitulace stavby"/>
  </hyperlinks>
  <printOptions horizontalCentered="1"/>
  <pageMargins left="0.59055118110236227" right="0.59055118110236227" top="0.59055118110236227" bottom="0.59055118110236227" header="0" footer="0"/>
  <pageSetup paperSize="9" fitToHeight="100" orientation="landscape" r:id="rId1"/>
  <headerFooter>
    <oddFooter>&amp;CStrana &amp;P z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BR210"/>
  <sheetViews>
    <sheetView showGridLines="0" workbookViewId="0">
      <pane ySplit="1" topLeftCell="A2" activePane="bottomLeft" state="frozen"/>
      <selection pane="bottomLeft"/>
    </sheetView>
  </sheetViews>
  <sheetFormatPr defaultRowHeight="13.5" x14ac:dyDescent="0.3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15" customWidth="1"/>
    <col min="10" max="10" width="23.5" customWidth="1"/>
    <col min="11" max="11" width="15.5" customWidth="1"/>
    <col min="13" max="18" width="9.33203125" hidden="1"/>
    <col min="19" max="19" width="8.1640625" hidden="1" customWidth="1"/>
    <col min="20" max="20" width="29.6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 x14ac:dyDescent="0.3">
      <c r="A1" s="17"/>
      <c r="B1" s="294"/>
      <c r="C1" s="294"/>
      <c r="D1" s="293" t="s">
        <v>1</v>
      </c>
      <c r="E1" s="294"/>
      <c r="F1" s="295" t="s">
        <v>8574</v>
      </c>
      <c r="G1" s="427" t="s">
        <v>8575</v>
      </c>
      <c r="H1" s="427"/>
      <c r="I1" s="300"/>
      <c r="J1" s="295" t="s">
        <v>8576</v>
      </c>
      <c r="K1" s="293" t="s">
        <v>213</v>
      </c>
      <c r="L1" s="295" t="s">
        <v>8577</v>
      </c>
      <c r="M1" s="295"/>
      <c r="N1" s="295"/>
      <c r="O1" s="295"/>
      <c r="P1" s="295"/>
      <c r="Q1" s="295"/>
      <c r="R1" s="295"/>
      <c r="S1" s="295"/>
      <c r="T1" s="295"/>
      <c r="U1" s="291"/>
      <c r="V1" s="291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</row>
    <row r="2" spans="1:70" ht="36.950000000000003" customHeight="1" x14ac:dyDescent="0.3">
      <c r="L2" s="385"/>
      <c r="M2" s="385"/>
      <c r="N2" s="385"/>
      <c r="O2" s="385"/>
      <c r="P2" s="385"/>
      <c r="Q2" s="385"/>
      <c r="R2" s="385"/>
      <c r="S2" s="385"/>
      <c r="T2" s="385"/>
      <c r="U2" s="385"/>
      <c r="V2" s="385"/>
      <c r="AT2" s="19" t="s">
        <v>98</v>
      </c>
      <c r="AZ2" s="116" t="s">
        <v>2868</v>
      </c>
      <c r="BA2" s="116" t="s">
        <v>36</v>
      </c>
      <c r="BB2" s="116" t="s">
        <v>36</v>
      </c>
      <c r="BC2" s="116" t="s">
        <v>2869</v>
      </c>
      <c r="BD2" s="116" t="s">
        <v>87</v>
      </c>
    </row>
    <row r="3" spans="1:70" ht="6.95" customHeight="1" x14ac:dyDescent="0.3">
      <c r="B3" s="20"/>
      <c r="C3" s="21"/>
      <c r="D3" s="21"/>
      <c r="E3" s="21"/>
      <c r="F3" s="21"/>
      <c r="G3" s="21"/>
      <c r="H3" s="21"/>
      <c r="I3" s="117"/>
      <c r="J3" s="21"/>
      <c r="K3" s="22"/>
      <c r="AT3" s="19" t="s">
        <v>87</v>
      </c>
      <c r="AZ3" s="116" t="s">
        <v>2870</v>
      </c>
      <c r="BA3" s="116" t="s">
        <v>36</v>
      </c>
      <c r="BB3" s="116" t="s">
        <v>36</v>
      </c>
      <c r="BC3" s="116" t="s">
        <v>2871</v>
      </c>
      <c r="BD3" s="116" t="s">
        <v>87</v>
      </c>
    </row>
    <row r="4" spans="1:70" ht="36.950000000000003" customHeight="1" x14ac:dyDescent="0.3">
      <c r="B4" s="23"/>
      <c r="C4" s="24"/>
      <c r="D4" s="25" t="s">
        <v>218</v>
      </c>
      <c r="E4" s="24"/>
      <c r="F4" s="24"/>
      <c r="G4" s="24"/>
      <c r="H4" s="24"/>
      <c r="I4" s="118"/>
      <c r="J4" s="24"/>
      <c r="K4" s="26"/>
      <c r="M4" s="27" t="s">
        <v>10</v>
      </c>
      <c r="AT4" s="19" t="s">
        <v>4</v>
      </c>
      <c r="AZ4" s="116" t="s">
        <v>2872</v>
      </c>
      <c r="BA4" s="116" t="s">
        <v>36</v>
      </c>
      <c r="BB4" s="116" t="s">
        <v>36</v>
      </c>
      <c r="BC4" s="116" t="s">
        <v>2873</v>
      </c>
      <c r="BD4" s="116" t="s">
        <v>87</v>
      </c>
    </row>
    <row r="5" spans="1:70" ht="6.95" customHeight="1" x14ac:dyDescent="0.3">
      <c r="B5" s="23"/>
      <c r="C5" s="24"/>
      <c r="D5" s="24"/>
      <c r="E5" s="24"/>
      <c r="F5" s="24"/>
      <c r="G5" s="24"/>
      <c r="H5" s="24"/>
      <c r="I5" s="118"/>
      <c r="J5" s="24"/>
      <c r="K5" s="26"/>
      <c r="AZ5" s="116" t="s">
        <v>261</v>
      </c>
      <c r="BA5" s="116" t="s">
        <v>36</v>
      </c>
      <c r="BB5" s="116" t="s">
        <v>36</v>
      </c>
      <c r="BC5" s="116" t="s">
        <v>2874</v>
      </c>
      <c r="BD5" s="116" t="s">
        <v>87</v>
      </c>
    </row>
    <row r="6" spans="1:70" ht="15" x14ac:dyDescent="0.3">
      <c r="B6" s="23"/>
      <c r="C6" s="24"/>
      <c r="D6" s="32" t="s">
        <v>16</v>
      </c>
      <c r="E6" s="24"/>
      <c r="F6" s="24"/>
      <c r="G6" s="24"/>
      <c r="H6" s="24"/>
      <c r="I6" s="118"/>
      <c r="J6" s="24"/>
      <c r="K6" s="26"/>
      <c r="AZ6" s="116" t="s">
        <v>2875</v>
      </c>
      <c r="BA6" s="116" t="s">
        <v>36</v>
      </c>
      <c r="BB6" s="116" t="s">
        <v>36</v>
      </c>
      <c r="BC6" s="116" t="s">
        <v>2876</v>
      </c>
      <c r="BD6" s="116" t="s">
        <v>87</v>
      </c>
    </row>
    <row r="7" spans="1:70" ht="22.5" customHeight="1" x14ac:dyDescent="0.3">
      <c r="B7" s="23"/>
      <c r="C7" s="24"/>
      <c r="D7" s="24"/>
      <c r="E7" s="428" t="str">
        <f>'Rekapitulace stavby'!K6</f>
        <v>ZLEPŠENÍ EKOLOGICKÉHO STAVU ŘEKY BEČVY V HRANICÍCH</v>
      </c>
      <c r="F7" s="414"/>
      <c r="G7" s="414"/>
      <c r="H7" s="414"/>
      <c r="I7" s="118"/>
      <c r="J7" s="24"/>
      <c r="K7" s="26"/>
      <c r="AZ7" s="116" t="s">
        <v>2877</v>
      </c>
      <c r="BA7" s="116" t="s">
        <v>36</v>
      </c>
      <c r="BB7" s="116" t="s">
        <v>36</v>
      </c>
      <c r="BC7" s="116" t="s">
        <v>2878</v>
      </c>
      <c r="BD7" s="116" t="s">
        <v>87</v>
      </c>
    </row>
    <row r="8" spans="1:70" ht="15" x14ac:dyDescent="0.3">
      <c r="B8" s="23"/>
      <c r="C8" s="24"/>
      <c r="D8" s="32" t="s">
        <v>226</v>
      </c>
      <c r="E8" s="24"/>
      <c r="F8" s="24"/>
      <c r="G8" s="24"/>
      <c r="H8" s="24"/>
      <c r="I8" s="118"/>
      <c r="J8" s="24"/>
      <c r="K8" s="26"/>
      <c r="AZ8" s="116" t="s">
        <v>2879</v>
      </c>
      <c r="BA8" s="116" t="s">
        <v>36</v>
      </c>
      <c r="BB8" s="116" t="s">
        <v>36</v>
      </c>
      <c r="BC8" s="116" t="s">
        <v>2880</v>
      </c>
      <c r="BD8" s="116" t="s">
        <v>87</v>
      </c>
    </row>
    <row r="9" spans="1:70" ht="22.5" customHeight="1" x14ac:dyDescent="0.3">
      <c r="B9" s="23"/>
      <c r="C9" s="24"/>
      <c r="D9" s="24"/>
      <c r="E9" s="428" t="s">
        <v>229</v>
      </c>
      <c r="F9" s="414"/>
      <c r="G9" s="414"/>
      <c r="H9" s="414"/>
      <c r="I9" s="118"/>
      <c r="J9" s="24"/>
      <c r="K9" s="26"/>
      <c r="AZ9" s="116" t="s">
        <v>343</v>
      </c>
      <c r="BA9" s="116" t="s">
        <v>36</v>
      </c>
      <c r="BB9" s="116" t="s">
        <v>36</v>
      </c>
      <c r="BC9" s="116" t="s">
        <v>2881</v>
      </c>
      <c r="BD9" s="116" t="s">
        <v>87</v>
      </c>
    </row>
    <row r="10" spans="1:70" ht="15" x14ac:dyDescent="0.3">
      <c r="B10" s="23"/>
      <c r="C10" s="24"/>
      <c r="D10" s="32" t="s">
        <v>232</v>
      </c>
      <c r="E10" s="24"/>
      <c r="F10" s="24"/>
      <c r="G10" s="24"/>
      <c r="H10" s="24"/>
      <c r="I10" s="118"/>
      <c r="J10" s="24"/>
      <c r="K10" s="26"/>
      <c r="AZ10" s="116" t="s">
        <v>2882</v>
      </c>
      <c r="BA10" s="116" t="s">
        <v>36</v>
      </c>
      <c r="BB10" s="116" t="s">
        <v>36</v>
      </c>
      <c r="BC10" s="116" t="s">
        <v>2883</v>
      </c>
      <c r="BD10" s="116" t="s">
        <v>87</v>
      </c>
    </row>
    <row r="11" spans="1:70" s="1" customFormat="1" ht="22.5" customHeight="1" x14ac:dyDescent="0.3">
      <c r="B11" s="37"/>
      <c r="C11" s="38"/>
      <c r="D11" s="38"/>
      <c r="E11" s="429" t="s">
        <v>235</v>
      </c>
      <c r="F11" s="405"/>
      <c r="G11" s="405"/>
      <c r="H11" s="405"/>
      <c r="I11" s="119"/>
      <c r="J11" s="38"/>
      <c r="K11" s="41"/>
    </row>
    <row r="12" spans="1:70" s="1" customFormat="1" ht="15" x14ac:dyDescent="0.3">
      <c r="B12" s="37"/>
      <c r="C12" s="38"/>
      <c r="D12" s="32" t="s">
        <v>238</v>
      </c>
      <c r="E12" s="38"/>
      <c r="F12" s="38"/>
      <c r="G12" s="38"/>
      <c r="H12" s="38"/>
      <c r="I12" s="119"/>
      <c r="J12" s="38"/>
      <c r="K12" s="41"/>
    </row>
    <row r="13" spans="1:70" s="1" customFormat="1" ht="36.950000000000003" customHeight="1" x14ac:dyDescent="0.3">
      <c r="B13" s="37"/>
      <c r="C13" s="38"/>
      <c r="D13" s="38"/>
      <c r="E13" s="430" t="s">
        <v>2884</v>
      </c>
      <c r="F13" s="405"/>
      <c r="G13" s="405"/>
      <c r="H13" s="405"/>
      <c r="I13" s="119"/>
      <c r="J13" s="38"/>
      <c r="K13" s="41"/>
    </row>
    <row r="14" spans="1:70" s="1" customFormat="1" x14ac:dyDescent="0.3">
      <c r="B14" s="37"/>
      <c r="C14" s="38"/>
      <c r="D14" s="38"/>
      <c r="E14" s="38"/>
      <c r="F14" s="38"/>
      <c r="G14" s="38"/>
      <c r="H14" s="38"/>
      <c r="I14" s="119"/>
      <c r="J14" s="38"/>
      <c r="K14" s="41"/>
    </row>
    <row r="15" spans="1:70" s="1" customFormat="1" ht="14.45" customHeight="1" x14ac:dyDescent="0.3">
      <c r="B15" s="37"/>
      <c r="C15" s="38"/>
      <c r="D15" s="32" t="s">
        <v>19</v>
      </c>
      <c r="E15" s="38"/>
      <c r="F15" s="30" t="s">
        <v>99</v>
      </c>
      <c r="G15" s="38"/>
      <c r="H15" s="38"/>
      <c r="I15" s="120" t="s">
        <v>21</v>
      </c>
      <c r="J15" s="30" t="s">
        <v>36</v>
      </c>
      <c r="K15" s="41"/>
    </row>
    <row r="16" spans="1:70" s="1" customFormat="1" ht="14.45" customHeight="1" x14ac:dyDescent="0.3">
      <c r="B16" s="37"/>
      <c r="C16" s="38"/>
      <c r="D16" s="32" t="s">
        <v>24</v>
      </c>
      <c r="E16" s="38"/>
      <c r="F16" s="30" t="s">
        <v>25</v>
      </c>
      <c r="G16" s="38"/>
      <c r="H16" s="38"/>
      <c r="I16" s="120" t="s">
        <v>26</v>
      </c>
      <c r="J16" s="121" t="str">
        <f>'Rekapitulace stavby'!AN8</f>
        <v>6.4.2016</v>
      </c>
      <c r="K16" s="41"/>
    </row>
    <row r="17" spans="2:11" s="1" customFormat="1" ht="10.9" customHeight="1" x14ac:dyDescent="0.3">
      <c r="B17" s="37"/>
      <c r="C17" s="38"/>
      <c r="D17" s="38"/>
      <c r="E17" s="38"/>
      <c r="F17" s="38"/>
      <c r="G17" s="38"/>
      <c r="H17" s="38"/>
      <c r="I17" s="119"/>
      <c r="J17" s="38"/>
      <c r="K17" s="41"/>
    </row>
    <row r="18" spans="2:11" s="1" customFormat="1" ht="14.45" customHeight="1" x14ac:dyDescent="0.3">
      <c r="B18" s="37"/>
      <c r="C18" s="38"/>
      <c r="D18" s="32" t="s">
        <v>34</v>
      </c>
      <c r="E18" s="38"/>
      <c r="F18" s="38"/>
      <c r="G18" s="38"/>
      <c r="H18" s="38"/>
      <c r="I18" s="120" t="s">
        <v>35</v>
      </c>
      <c r="J18" s="30" t="s">
        <v>36</v>
      </c>
      <c r="K18" s="41"/>
    </row>
    <row r="19" spans="2:11" s="1" customFormat="1" ht="18" customHeight="1" x14ac:dyDescent="0.3">
      <c r="B19" s="37"/>
      <c r="C19" s="38"/>
      <c r="D19" s="38"/>
      <c r="E19" s="30" t="s">
        <v>37</v>
      </c>
      <c r="F19" s="38"/>
      <c r="G19" s="38"/>
      <c r="H19" s="38"/>
      <c r="I19" s="120" t="s">
        <v>38</v>
      </c>
      <c r="J19" s="30" t="s">
        <v>36</v>
      </c>
      <c r="K19" s="41"/>
    </row>
    <row r="20" spans="2:11" s="1" customFormat="1" ht="6.95" customHeight="1" x14ac:dyDescent="0.3">
      <c r="B20" s="37"/>
      <c r="C20" s="38"/>
      <c r="D20" s="38"/>
      <c r="E20" s="38"/>
      <c r="F20" s="38"/>
      <c r="G20" s="38"/>
      <c r="H20" s="38"/>
      <c r="I20" s="119"/>
      <c r="J20" s="38"/>
      <c r="K20" s="41"/>
    </row>
    <row r="21" spans="2:11" s="1" customFormat="1" ht="14.45" customHeight="1" x14ac:dyDescent="0.3">
      <c r="B21" s="37"/>
      <c r="C21" s="38"/>
      <c r="D21" s="32" t="s">
        <v>39</v>
      </c>
      <c r="E21" s="38"/>
      <c r="F21" s="38"/>
      <c r="G21" s="38"/>
      <c r="H21" s="38"/>
      <c r="I21" s="120" t="s">
        <v>35</v>
      </c>
      <c r="J21" s="30" t="str">
        <f>IF('Rekapitulace stavby'!AN13="Vyplň údaj","",IF('Rekapitulace stavby'!AN13="","",'Rekapitulace stavby'!AN13))</f>
        <v/>
      </c>
      <c r="K21" s="41"/>
    </row>
    <row r="22" spans="2:11" s="1" customFormat="1" ht="18" customHeight="1" x14ac:dyDescent="0.3">
      <c r="B22" s="37"/>
      <c r="C22" s="38"/>
      <c r="D22" s="38"/>
      <c r="E22" s="30" t="str">
        <f>IF('Rekapitulace stavby'!E14="Vyplň údaj","",IF('Rekapitulace stavby'!E14="","",'Rekapitulace stavby'!E14))</f>
        <v/>
      </c>
      <c r="F22" s="38"/>
      <c r="G22" s="38"/>
      <c r="H22" s="38"/>
      <c r="I22" s="120" t="s">
        <v>38</v>
      </c>
      <c r="J22" s="30" t="str">
        <f>IF('Rekapitulace stavby'!AN14="Vyplň údaj","",IF('Rekapitulace stavby'!AN14="","",'Rekapitulace stavby'!AN14))</f>
        <v/>
      </c>
      <c r="K22" s="41"/>
    </row>
    <row r="23" spans="2:11" s="1" customFormat="1" ht="6.95" customHeight="1" x14ac:dyDescent="0.3">
      <c r="B23" s="37"/>
      <c r="C23" s="38"/>
      <c r="D23" s="38"/>
      <c r="E23" s="38"/>
      <c r="F23" s="38"/>
      <c r="G23" s="38"/>
      <c r="H23" s="38"/>
      <c r="I23" s="119"/>
      <c r="J23" s="38"/>
      <c r="K23" s="41"/>
    </row>
    <row r="24" spans="2:11" s="1" customFormat="1" ht="14.45" customHeight="1" x14ac:dyDescent="0.3">
      <c r="B24" s="37"/>
      <c r="C24" s="38"/>
      <c r="D24" s="32" t="s">
        <v>41</v>
      </c>
      <c r="E24" s="38"/>
      <c r="F24" s="38"/>
      <c r="G24" s="38"/>
      <c r="H24" s="38"/>
      <c r="I24" s="120" t="s">
        <v>35</v>
      </c>
      <c r="J24" s="30" t="s">
        <v>36</v>
      </c>
      <c r="K24" s="41"/>
    </row>
    <row r="25" spans="2:11" s="1" customFormat="1" ht="18" customHeight="1" x14ac:dyDescent="0.3">
      <c r="B25" s="37"/>
      <c r="C25" s="38"/>
      <c r="D25" s="38"/>
      <c r="E25" s="30" t="s">
        <v>42</v>
      </c>
      <c r="F25" s="38"/>
      <c r="G25" s="38"/>
      <c r="H25" s="38"/>
      <c r="I25" s="120" t="s">
        <v>38</v>
      </c>
      <c r="J25" s="30" t="s">
        <v>36</v>
      </c>
      <c r="K25" s="41"/>
    </row>
    <row r="26" spans="2:11" s="1" customFormat="1" ht="6.95" customHeight="1" x14ac:dyDescent="0.3">
      <c r="B26" s="37"/>
      <c r="C26" s="38"/>
      <c r="D26" s="38"/>
      <c r="E26" s="38"/>
      <c r="F26" s="38"/>
      <c r="G26" s="38"/>
      <c r="H26" s="38"/>
      <c r="I26" s="119"/>
      <c r="J26" s="38"/>
      <c r="K26" s="41"/>
    </row>
    <row r="27" spans="2:11" s="1" customFormat="1" ht="14.45" customHeight="1" x14ac:dyDescent="0.3">
      <c r="B27" s="37"/>
      <c r="C27" s="38"/>
      <c r="D27" s="32" t="s">
        <v>44</v>
      </c>
      <c r="E27" s="38"/>
      <c r="F27" s="38"/>
      <c r="G27" s="38"/>
      <c r="H27" s="38"/>
      <c r="I27" s="119"/>
      <c r="J27" s="38"/>
      <c r="K27" s="41"/>
    </row>
    <row r="28" spans="2:11" s="7" customFormat="1" ht="22.5" customHeight="1" x14ac:dyDescent="0.3">
      <c r="B28" s="122"/>
      <c r="C28" s="123"/>
      <c r="D28" s="123"/>
      <c r="E28" s="417" t="s">
        <v>36</v>
      </c>
      <c r="F28" s="431"/>
      <c r="G28" s="431"/>
      <c r="H28" s="431"/>
      <c r="I28" s="124"/>
      <c r="J28" s="123"/>
      <c r="K28" s="125"/>
    </row>
    <row r="29" spans="2:11" s="1" customFormat="1" ht="6.95" customHeight="1" x14ac:dyDescent="0.3">
      <c r="B29" s="37"/>
      <c r="C29" s="38"/>
      <c r="D29" s="38"/>
      <c r="E29" s="38"/>
      <c r="F29" s="38"/>
      <c r="G29" s="38"/>
      <c r="H29" s="38"/>
      <c r="I29" s="119"/>
      <c r="J29" s="38"/>
      <c r="K29" s="41"/>
    </row>
    <row r="30" spans="2:11" s="1" customFormat="1" ht="6.95" customHeight="1" x14ac:dyDescent="0.3">
      <c r="B30" s="37"/>
      <c r="C30" s="38"/>
      <c r="D30" s="81"/>
      <c r="E30" s="81"/>
      <c r="F30" s="81"/>
      <c r="G30" s="81"/>
      <c r="H30" s="81"/>
      <c r="I30" s="127"/>
      <c r="J30" s="81"/>
      <c r="K30" s="128"/>
    </row>
    <row r="31" spans="2:11" s="1" customFormat="1" ht="25.35" customHeight="1" x14ac:dyDescent="0.3">
      <c r="B31" s="37"/>
      <c r="C31" s="38"/>
      <c r="D31" s="129" t="s">
        <v>45</v>
      </c>
      <c r="E31" s="38"/>
      <c r="F31" s="38"/>
      <c r="G31" s="38"/>
      <c r="H31" s="38"/>
      <c r="I31" s="119"/>
      <c r="J31" s="130">
        <f>ROUND(J97,2)</f>
        <v>0</v>
      </c>
      <c r="K31" s="41"/>
    </row>
    <row r="32" spans="2:11" s="1" customFormat="1" ht="6.95" customHeight="1" x14ac:dyDescent="0.3">
      <c r="B32" s="37"/>
      <c r="C32" s="38"/>
      <c r="D32" s="81"/>
      <c r="E32" s="81"/>
      <c r="F32" s="81"/>
      <c r="G32" s="81"/>
      <c r="H32" s="81"/>
      <c r="I32" s="127"/>
      <c r="J32" s="81"/>
      <c r="K32" s="128"/>
    </row>
    <row r="33" spans="2:11" s="1" customFormat="1" ht="14.45" customHeight="1" x14ac:dyDescent="0.3">
      <c r="B33" s="37"/>
      <c r="C33" s="38"/>
      <c r="D33" s="38"/>
      <c r="E33" s="38"/>
      <c r="F33" s="42" t="s">
        <v>47</v>
      </c>
      <c r="G33" s="38"/>
      <c r="H33" s="38"/>
      <c r="I33" s="131" t="s">
        <v>46</v>
      </c>
      <c r="J33" s="42" t="s">
        <v>48</v>
      </c>
      <c r="K33" s="41"/>
    </row>
    <row r="34" spans="2:11" s="1" customFormat="1" ht="14.45" customHeight="1" x14ac:dyDescent="0.3">
      <c r="B34" s="37"/>
      <c r="C34" s="38"/>
      <c r="D34" s="45" t="s">
        <v>49</v>
      </c>
      <c r="E34" s="45" t="s">
        <v>50</v>
      </c>
      <c r="F34" s="132">
        <f>ROUND(SUM(BE97:BE209), 2)</f>
        <v>0</v>
      </c>
      <c r="G34" s="38"/>
      <c r="H34" s="38"/>
      <c r="I34" s="133">
        <v>0.21</v>
      </c>
      <c r="J34" s="132">
        <f>ROUND(ROUND((SUM(BE97:BE209)), 2)*I34, 2)</f>
        <v>0</v>
      </c>
      <c r="K34" s="41"/>
    </row>
    <row r="35" spans="2:11" s="1" customFormat="1" ht="14.45" customHeight="1" x14ac:dyDescent="0.3">
      <c r="B35" s="37"/>
      <c r="C35" s="38"/>
      <c r="D35" s="38"/>
      <c r="E35" s="45" t="s">
        <v>51</v>
      </c>
      <c r="F35" s="132">
        <f>ROUND(SUM(BF97:BF209), 2)</f>
        <v>0</v>
      </c>
      <c r="G35" s="38"/>
      <c r="H35" s="38"/>
      <c r="I35" s="133">
        <v>0.15</v>
      </c>
      <c r="J35" s="132">
        <f>ROUND(ROUND((SUM(BF97:BF209)), 2)*I35, 2)</f>
        <v>0</v>
      </c>
      <c r="K35" s="41"/>
    </row>
    <row r="36" spans="2:11" s="1" customFormat="1" ht="14.45" hidden="1" customHeight="1" x14ac:dyDescent="0.3">
      <c r="B36" s="37"/>
      <c r="C36" s="38"/>
      <c r="D36" s="38"/>
      <c r="E36" s="45" t="s">
        <v>52</v>
      </c>
      <c r="F36" s="132">
        <f>ROUND(SUM(BG97:BG209), 2)</f>
        <v>0</v>
      </c>
      <c r="G36" s="38"/>
      <c r="H36" s="38"/>
      <c r="I36" s="133">
        <v>0.21</v>
      </c>
      <c r="J36" s="132">
        <v>0</v>
      </c>
      <c r="K36" s="41"/>
    </row>
    <row r="37" spans="2:11" s="1" customFormat="1" ht="14.45" hidden="1" customHeight="1" x14ac:dyDescent="0.3">
      <c r="B37" s="37"/>
      <c r="C37" s="38"/>
      <c r="D37" s="38"/>
      <c r="E37" s="45" t="s">
        <v>53</v>
      </c>
      <c r="F37" s="132">
        <f>ROUND(SUM(BH97:BH209), 2)</f>
        <v>0</v>
      </c>
      <c r="G37" s="38"/>
      <c r="H37" s="38"/>
      <c r="I37" s="133">
        <v>0.15</v>
      </c>
      <c r="J37" s="132">
        <v>0</v>
      </c>
      <c r="K37" s="41"/>
    </row>
    <row r="38" spans="2:11" s="1" customFormat="1" ht="14.45" hidden="1" customHeight="1" x14ac:dyDescent="0.3">
      <c r="B38" s="37"/>
      <c r="C38" s="38"/>
      <c r="D38" s="38"/>
      <c r="E38" s="45" t="s">
        <v>54</v>
      </c>
      <c r="F38" s="132">
        <f>ROUND(SUM(BI97:BI209), 2)</f>
        <v>0</v>
      </c>
      <c r="G38" s="38"/>
      <c r="H38" s="38"/>
      <c r="I38" s="133">
        <v>0</v>
      </c>
      <c r="J38" s="132">
        <v>0</v>
      </c>
      <c r="K38" s="41"/>
    </row>
    <row r="39" spans="2:11" s="1" customFormat="1" ht="6.95" customHeight="1" x14ac:dyDescent="0.3">
      <c r="B39" s="37"/>
      <c r="C39" s="38"/>
      <c r="D39" s="38"/>
      <c r="E39" s="38"/>
      <c r="F39" s="38"/>
      <c r="G39" s="38"/>
      <c r="H39" s="38"/>
      <c r="I39" s="119"/>
      <c r="J39" s="38"/>
      <c r="K39" s="41"/>
    </row>
    <row r="40" spans="2:11" s="1" customFormat="1" ht="25.35" customHeight="1" x14ac:dyDescent="0.3">
      <c r="B40" s="37"/>
      <c r="C40" s="134"/>
      <c r="D40" s="135" t="s">
        <v>55</v>
      </c>
      <c r="E40" s="75"/>
      <c r="F40" s="75"/>
      <c r="G40" s="136" t="s">
        <v>56</v>
      </c>
      <c r="H40" s="137" t="s">
        <v>57</v>
      </c>
      <c r="I40" s="138"/>
      <c r="J40" s="139">
        <f>SUM(J31:J38)</f>
        <v>0</v>
      </c>
      <c r="K40" s="140"/>
    </row>
    <row r="41" spans="2:11" s="1" customFormat="1" ht="14.45" customHeight="1" x14ac:dyDescent="0.3">
      <c r="B41" s="52"/>
      <c r="C41" s="53"/>
      <c r="D41" s="53"/>
      <c r="E41" s="53"/>
      <c r="F41" s="53"/>
      <c r="G41" s="53"/>
      <c r="H41" s="53"/>
      <c r="I41" s="141"/>
      <c r="J41" s="53"/>
      <c r="K41" s="54"/>
    </row>
    <row r="45" spans="2:11" s="1" customFormat="1" ht="6.95" customHeight="1" x14ac:dyDescent="0.3">
      <c r="B45" s="142"/>
      <c r="C45" s="143"/>
      <c r="D45" s="143"/>
      <c r="E45" s="143"/>
      <c r="F45" s="143"/>
      <c r="G45" s="143"/>
      <c r="H45" s="143"/>
      <c r="I45" s="144"/>
      <c r="J45" s="143"/>
      <c r="K45" s="145"/>
    </row>
    <row r="46" spans="2:11" s="1" customFormat="1" ht="36.950000000000003" customHeight="1" x14ac:dyDescent="0.3">
      <c r="B46" s="37"/>
      <c r="C46" s="25" t="s">
        <v>305</v>
      </c>
      <c r="D46" s="38"/>
      <c r="E46" s="38"/>
      <c r="F46" s="38"/>
      <c r="G46" s="38"/>
      <c r="H46" s="38"/>
      <c r="I46" s="119"/>
      <c r="J46" s="38"/>
      <c r="K46" s="41"/>
    </row>
    <row r="47" spans="2:11" s="1" customFormat="1" ht="6.95" customHeight="1" x14ac:dyDescent="0.3">
      <c r="B47" s="37"/>
      <c r="C47" s="38"/>
      <c r="D47" s="38"/>
      <c r="E47" s="38"/>
      <c r="F47" s="38"/>
      <c r="G47" s="38"/>
      <c r="H47" s="38"/>
      <c r="I47" s="119"/>
      <c r="J47" s="38"/>
      <c r="K47" s="41"/>
    </row>
    <row r="48" spans="2:11" s="1" customFormat="1" ht="14.45" customHeight="1" x14ac:dyDescent="0.3">
      <c r="B48" s="37"/>
      <c r="C48" s="32" t="s">
        <v>16</v>
      </c>
      <c r="D48" s="38"/>
      <c r="E48" s="38"/>
      <c r="F48" s="38"/>
      <c r="G48" s="38"/>
      <c r="H48" s="38"/>
      <c r="I48" s="119"/>
      <c r="J48" s="38"/>
      <c r="K48" s="41"/>
    </row>
    <row r="49" spans="2:47" s="1" customFormat="1" ht="22.5" customHeight="1" x14ac:dyDescent="0.3">
      <c r="B49" s="37"/>
      <c r="C49" s="38"/>
      <c r="D49" s="38"/>
      <c r="E49" s="428" t="str">
        <f>E7</f>
        <v>ZLEPŠENÍ EKOLOGICKÉHO STAVU ŘEKY BEČVY V HRANICÍCH</v>
      </c>
      <c r="F49" s="405"/>
      <c r="G49" s="405"/>
      <c r="H49" s="405"/>
      <c r="I49" s="119"/>
      <c r="J49" s="38"/>
      <c r="K49" s="41"/>
    </row>
    <row r="50" spans="2:47" ht="15" x14ac:dyDescent="0.3">
      <c r="B50" s="23"/>
      <c r="C50" s="32" t="s">
        <v>226</v>
      </c>
      <c r="D50" s="24"/>
      <c r="E50" s="24"/>
      <c r="F50" s="24"/>
      <c r="G50" s="24"/>
      <c r="H50" s="24"/>
      <c r="I50" s="118"/>
      <c r="J50" s="24"/>
      <c r="K50" s="26"/>
    </row>
    <row r="51" spans="2:47" ht="22.5" customHeight="1" x14ac:dyDescent="0.3">
      <c r="B51" s="23"/>
      <c r="C51" s="24"/>
      <c r="D51" s="24"/>
      <c r="E51" s="428" t="s">
        <v>229</v>
      </c>
      <c r="F51" s="414"/>
      <c r="G51" s="414"/>
      <c r="H51" s="414"/>
      <c r="I51" s="118"/>
      <c r="J51" s="24"/>
      <c r="K51" s="26"/>
    </row>
    <row r="52" spans="2:47" ht="15" x14ac:dyDescent="0.3">
      <c r="B52" s="23"/>
      <c r="C52" s="32" t="s">
        <v>232</v>
      </c>
      <c r="D52" s="24"/>
      <c r="E52" s="24"/>
      <c r="F52" s="24"/>
      <c r="G52" s="24"/>
      <c r="H52" s="24"/>
      <c r="I52" s="118"/>
      <c r="J52" s="24"/>
      <c r="K52" s="26"/>
    </row>
    <row r="53" spans="2:47" s="1" customFormat="1" ht="22.5" customHeight="1" x14ac:dyDescent="0.3">
      <c r="B53" s="37"/>
      <c r="C53" s="38"/>
      <c r="D53" s="38"/>
      <c r="E53" s="429" t="s">
        <v>235</v>
      </c>
      <c r="F53" s="405"/>
      <c r="G53" s="405"/>
      <c r="H53" s="405"/>
      <c r="I53" s="119"/>
      <c r="J53" s="38"/>
      <c r="K53" s="41"/>
    </row>
    <row r="54" spans="2:47" s="1" customFormat="1" ht="14.45" customHeight="1" x14ac:dyDescent="0.3">
      <c r="B54" s="37"/>
      <c r="C54" s="32" t="s">
        <v>238</v>
      </c>
      <c r="D54" s="38"/>
      <c r="E54" s="38"/>
      <c r="F54" s="38"/>
      <c r="G54" s="38"/>
      <c r="H54" s="38"/>
      <c r="I54" s="119"/>
      <c r="J54" s="38"/>
      <c r="K54" s="41"/>
    </row>
    <row r="55" spans="2:47" s="1" customFormat="1" ht="23.25" customHeight="1" x14ac:dyDescent="0.3">
      <c r="B55" s="37"/>
      <c r="C55" s="38"/>
      <c r="D55" s="38"/>
      <c r="E55" s="430" t="str">
        <f>E13</f>
        <v>SO 10.2 - Vodovodní přípojka</v>
      </c>
      <c r="F55" s="405"/>
      <c r="G55" s="405"/>
      <c r="H55" s="405"/>
      <c r="I55" s="119"/>
      <c r="J55" s="38"/>
      <c r="K55" s="41"/>
    </row>
    <row r="56" spans="2:47" s="1" customFormat="1" ht="6.95" customHeight="1" x14ac:dyDescent="0.3">
      <c r="B56" s="37"/>
      <c r="C56" s="38"/>
      <c r="D56" s="38"/>
      <c r="E56" s="38"/>
      <c r="F56" s="38"/>
      <c r="G56" s="38"/>
      <c r="H56" s="38"/>
      <c r="I56" s="119"/>
      <c r="J56" s="38"/>
      <c r="K56" s="41"/>
    </row>
    <row r="57" spans="2:47" s="1" customFormat="1" ht="18" customHeight="1" x14ac:dyDescent="0.3">
      <c r="B57" s="37"/>
      <c r="C57" s="32" t="s">
        <v>24</v>
      </c>
      <c r="D57" s="38"/>
      <c r="E57" s="38"/>
      <c r="F57" s="30" t="str">
        <f>F16</f>
        <v>HRANICE - DRAHOTUŠE</v>
      </c>
      <c r="G57" s="38"/>
      <c r="H57" s="38"/>
      <c r="I57" s="120" t="s">
        <v>26</v>
      </c>
      <c r="J57" s="121" t="str">
        <f>IF(J16="","",J16)</f>
        <v>6.4.2016</v>
      </c>
      <c r="K57" s="41"/>
    </row>
    <row r="58" spans="2:47" s="1" customFormat="1" ht="6.95" customHeight="1" x14ac:dyDescent="0.3">
      <c r="B58" s="37"/>
      <c r="C58" s="38"/>
      <c r="D58" s="38"/>
      <c r="E58" s="38"/>
      <c r="F58" s="38"/>
      <c r="G58" s="38"/>
      <c r="H58" s="38"/>
      <c r="I58" s="119"/>
      <c r="J58" s="38"/>
      <c r="K58" s="41"/>
    </row>
    <row r="59" spans="2:47" s="1" customFormat="1" ht="15" x14ac:dyDescent="0.3">
      <c r="B59" s="37"/>
      <c r="C59" s="32" t="s">
        <v>34</v>
      </c>
      <c r="D59" s="38"/>
      <c r="E59" s="38"/>
      <c r="F59" s="30" t="str">
        <f>E19</f>
        <v>VODOVODY A KANALIZACE PŘEROV a.s.</v>
      </c>
      <c r="G59" s="38"/>
      <c r="H59" s="38"/>
      <c r="I59" s="120" t="s">
        <v>41</v>
      </c>
      <c r="J59" s="30" t="str">
        <f>E25</f>
        <v>JV PROJEKT VH s.r.o., BRNO</v>
      </c>
      <c r="K59" s="41"/>
    </row>
    <row r="60" spans="2:47" s="1" customFormat="1" ht="14.45" customHeight="1" x14ac:dyDescent="0.3">
      <c r="B60" s="37"/>
      <c r="C60" s="32" t="s">
        <v>39</v>
      </c>
      <c r="D60" s="38"/>
      <c r="E60" s="38"/>
      <c r="F60" s="30" t="str">
        <f>IF(E22="","",E22)</f>
        <v/>
      </c>
      <c r="G60" s="38"/>
      <c r="H60" s="38"/>
      <c r="I60" s="119"/>
      <c r="J60" s="38"/>
      <c r="K60" s="41"/>
    </row>
    <row r="61" spans="2:47" s="1" customFormat="1" ht="10.35" customHeight="1" x14ac:dyDescent="0.3">
      <c r="B61" s="37"/>
      <c r="C61" s="38"/>
      <c r="D61" s="38"/>
      <c r="E61" s="38"/>
      <c r="F61" s="38"/>
      <c r="G61" s="38"/>
      <c r="H61" s="38"/>
      <c r="I61" s="119"/>
      <c r="J61" s="38"/>
      <c r="K61" s="41"/>
    </row>
    <row r="62" spans="2:47" s="1" customFormat="1" ht="29.25" customHeight="1" x14ac:dyDescent="0.3">
      <c r="B62" s="37"/>
      <c r="C62" s="146" t="s">
        <v>332</v>
      </c>
      <c r="D62" s="134"/>
      <c r="E62" s="134"/>
      <c r="F62" s="134"/>
      <c r="G62" s="134"/>
      <c r="H62" s="134"/>
      <c r="I62" s="147"/>
      <c r="J62" s="148" t="s">
        <v>333</v>
      </c>
      <c r="K62" s="149"/>
    </row>
    <row r="63" spans="2:47" s="1" customFormat="1" ht="10.35" customHeight="1" x14ac:dyDescent="0.3">
      <c r="B63" s="37"/>
      <c r="C63" s="38"/>
      <c r="D63" s="38"/>
      <c r="E63" s="38"/>
      <c r="F63" s="38"/>
      <c r="G63" s="38"/>
      <c r="H63" s="38"/>
      <c r="I63" s="119"/>
      <c r="J63" s="38"/>
      <c r="K63" s="41"/>
    </row>
    <row r="64" spans="2:47" s="1" customFormat="1" ht="29.25" customHeight="1" x14ac:dyDescent="0.3">
      <c r="B64" s="37"/>
      <c r="C64" s="150" t="s">
        <v>338</v>
      </c>
      <c r="D64" s="38"/>
      <c r="E64" s="38"/>
      <c r="F64" s="38"/>
      <c r="G64" s="38"/>
      <c r="H64" s="38"/>
      <c r="I64" s="119"/>
      <c r="J64" s="130">
        <f>J97</f>
        <v>0</v>
      </c>
      <c r="K64" s="41"/>
      <c r="AU64" s="19" t="s">
        <v>339</v>
      </c>
    </row>
    <row r="65" spans="2:12" s="8" customFormat="1" ht="24.95" customHeight="1" x14ac:dyDescent="0.3">
      <c r="B65" s="151"/>
      <c r="C65" s="152"/>
      <c r="D65" s="153" t="s">
        <v>342</v>
      </c>
      <c r="E65" s="154"/>
      <c r="F65" s="154"/>
      <c r="G65" s="154"/>
      <c r="H65" s="154"/>
      <c r="I65" s="155"/>
      <c r="J65" s="156">
        <f>J98</f>
        <v>0</v>
      </c>
      <c r="K65" s="157"/>
    </row>
    <row r="66" spans="2:12" s="9" customFormat="1" ht="19.899999999999999" customHeight="1" x14ac:dyDescent="0.3">
      <c r="B66" s="159"/>
      <c r="C66" s="160"/>
      <c r="D66" s="161" t="s">
        <v>345</v>
      </c>
      <c r="E66" s="162"/>
      <c r="F66" s="162"/>
      <c r="G66" s="162"/>
      <c r="H66" s="162"/>
      <c r="I66" s="163"/>
      <c r="J66" s="164">
        <f>J99</f>
        <v>0</v>
      </c>
      <c r="K66" s="165"/>
    </row>
    <row r="67" spans="2:12" s="9" customFormat="1" ht="19.899999999999999" customHeight="1" x14ac:dyDescent="0.3">
      <c r="B67" s="159"/>
      <c r="C67" s="160"/>
      <c r="D67" s="161" t="s">
        <v>363</v>
      </c>
      <c r="E67" s="162"/>
      <c r="F67" s="162"/>
      <c r="G67" s="162"/>
      <c r="H67" s="162"/>
      <c r="I67" s="163"/>
      <c r="J67" s="164">
        <f>J154</f>
        <v>0</v>
      </c>
      <c r="K67" s="165"/>
    </row>
    <row r="68" spans="2:12" s="9" customFormat="1" ht="19.899999999999999" customHeight="1" x14ac:dyDescent="0.3">
      <c r="B68" s="159"/>
      <c r="C68" s="160"/>
      <c r="D68" s="161" t="s">
        <v>372</v>
      </c>
      <c r="E68" s="162"/>
      <c r="F68" s="162"/>
      <c r="G68" s="162"/>
      <c r="H68" s="162"/>
      <c r="I68" s="163"/>
      <c r="J68" s="164">
        <f>J162</f>
        <v>0</v>
      </c>
      <c r="K68" s="165"/>
    </row>
    <row r="69" spans="2:12" s="9" customFormat="1" ht="19.899999999999999" customHeight="1" x14ac:dyDescent="0.3">
      <c r="B69" s="159"/>
      <c r="C69" s="160"/>
      <c r="D69" s="161" t="s">
        <v>377</v>
      </c>
      <c r="E69" s="162"/>
      <c r="F69" s="162"/>
      <c r="G69" s="162"/>
      <c r="H69" s="162"/>
      <c r="I69" s="163"/>
      <c r="J69" s="164">
        <f>J199</f>
        <v>0</v>
      </c>
      <c r="K69" s="165"/>
    </row>
    <row r="70" spans="2:12" s="8" customFormat="1" ht="24.95" customHeight="1" x14ac:dyDescent="0.3">
      <c r="B70" s="151"/>
      <c r="C70" s="152"/>
      <c r="D70" s="153" t="s">
        <v>380</v>
      </c>
      <c r="E70" s="154"/>
      <c r="F70" s="154"/>
      <c r="G70" s="154"/>
      <c r="H70" s="154"/>
      <c r="I70" s="155"/>
      <c r="J70" s="156">
        <f>J201</f>
        <v>0</v>
      </c>
      <c r="K70" s="157"/>
    </row>
    <row r="71" spans="2:12" s="9" customFormat="1" ht="19.899999999999999" customHeight="1" x14ac:dyDescent="0.3">
      <c r="B71" s="159"/>
      <c r="C71" s="160"/>
      <c r="D71" s="161" t="s">
        <v>383</v>
      </c>
      <c r="E71" s="162"/>
      <c r="F71" s="162"/>
      <c r="G71" s="162"/>
      <c r="H71" s="162"/>
      <c r="I71" s="163"/>
      <c r="J71" s="164">
        <f>J202</f>
        <v>0</v>
      </c>
      <c r="K71" s="165"/>
    </row>
    <row r="72" spans="2:12" s="8" customFormat="1" ht="24.95" customHeight="1" x14ac:dyDescent="0.3">
      <c r="B72" s="151"/>
      <c r="C72" s="152"/>
      <c r="D72" s="153" t="s">
        <v>387</v>
      </c>
      <c r="E72" s="154"/>
      <c r="F72" s="154"/>
      <c r="G72" s="154"/>
      <c r="H72" s="154"/>
      <c r="I72" s="155"/>
      <c r="J72" s="156">
        <f>J205</f>
        <v>0</v>
      </c>
      <c r="K72" s="157"/>
    </row>
    <row r="73" spans="2:12" s="9" customFormat="1" ht="19.899999999999999" customHeight="1" x14ac:dyDescent="0.3">
      <c r="B73" s="159"/>
      <c r="C73" s="160"/>
      <c r="D73" s="161" t="s">
        <v>389</v>
      </c>
      <c r="E73" s="162"/>
      <c r="F73" s="162"/>
      <c r="G73" s="162"/>
      <c r="H73" s="162"/>
      <c r="I73" s="163"/>
      <c r="J73" s="164">
        <f>J206</f>
        <v>0</v>
      </c>
      <c r="K73" s="165"/>
    </row>
    <row r="74" spans="2:12" s="1" customFormat="1" ht="21.75" customHeight="1" x14ac:dyDescent="0.3">
      <c r="B74" s="37"/>
      <c r="C74" s="38"/>
      <c r="D74" s="38"/>
      <c r="E74" s="38"/>
      <c r="F74" s="38"/>
      <c r="G74" s="38"/>
      <c r="H74" s="38"/>
      <c r="I74" s="119"/>
      <c r="J74" s="38"/>
      <c r="K74" s="41"/>
    </row>
    <row r="75" spans="2:12" s="1" customFormat="1" ht="6.95" customHeight="1" x14ac:dyDescent="0.3">
      <c r="B75" s="52"/>
      <c r="C75" s="53"/>
      <c r="D75" s="53"/>
      <c r="E75" s="53"/>
      <c r="F75" s="53"/>
      <c r="G75" s="53"/>
      <c r="H75" s="53"/>
      <c r="I75" s="141"/>
      <c r="J75" s="53"/>
      <c r="K75" s="54"/>
    </row>
    <row r="79" spans="2:12" s="1" customFormat="1" ht="6.95" customHeight="1" x14ac:dyDescent="0.3">
      <c r="B79" s="55"/>
      <c r="C79" s="56"/>
      <c r="D79" s="56"/>
      <c r="E79" s="56"/>
      <c r="F79" s="56"/>
      <c r="G79" s="56"/>
      <c r="H79" s="56"/>
      <c r="I79" s="144"/>
      <c r="J79" s="56"/>
      <c r="K79" s="56"/>
      <c r="L79" s="57"/>
    </row>
    <row r="80" spans="2:12" s="1" customFormat="1" ht="36.950000000000003" customHeight="1" x14ac:dyDescent="0.3">
      <c r="B80" s="37"/>
      <c r="C80" s="58" t="s">
        <v>390</v>
      </c>
      <c r="D80" s="59"/>
      <c r="E80" s="59"/>
      <c r="F80" s="59"/>
      <c r="G80" s="59"/>
      <c r="H80" s="59"/>
      <c r="I80" s="167"/>
      <c r="J80" s="59"/>
      <c r="K80" s="59"/>
      <c r="L80" s="57"/>
    </row>
    <row r="81" spans="2:20" s="1" customFormat="1" ht="6.95" customHeight="1" x14ac:dyDescent="0.3">
      <c r="B81" s="37"/>
      <c r="C81" s="59"/>
      <c r="D81" s="59"/>
      <c r="E81" s="59"/>
      <c r="F81" s="59"/>
      <c r="G81" s="59"/>
      <c r="H81" s="59"/>
      <c r="I81" s="167"/>
      <c r="J81" s="59"/>
      <c r="K81" s="59"/>
      <c r="L81" s="57"/>
    </row>
    <row r="82" spans="2:20" s="1" customFormat="1" ht="14.45" customHeight="1" x14ac:dyDescent="0.3">
      <c r="B82" s="37"/>
      <c r="C82" s="61" t="s">
        <v>16</v>
      </c>
      <c r="D82" s="59"/>
      <c r="E82" s="59"/>
      <c r="F82" s="59"/>
      <c r="G82" s="59"/>
      <c r="H82" s="59"/>
      <c r="I82" s="167"/>
      <c r="J82" s="59"/>
      <c r="K82" s="59"/>
      <c r="L82" s="57"/>
    </row>
    <row r="83" spans="2:20" s="1" customFormat="1" ht="22.5" customHeight="1" x14ac:dyDescent="0.3">
      <c r="B83" s="37"/>
      <c r="C83" s="59"/>
      <c r="D83" s="59"/>
      <c r="E83" s="425" t="str">
        <f>E7</f>
        <v>ZLEPŠENÍ EKOLOGICKÉHO STAVU ŘEKY BEČVY V HRANICÍCH</v>
      </c>
      <c r="F83" s="398"/>
      <c r="G83" s="398"/>
      <c r="H83" s="398"/>
      <c r="I83" s="167"/>
      <c r="J83" s="59"/>
      <c r="K83" s="59"/>
      <c r="L83" s="57"/>
    </row>
    <row r="84" spans="2:20" ht="15" x14ac:dyDescent="0.3">
      <c r="B84" s="23"/>
      <c r="C84" s="61" t="s">
        <v>226</v>
      </c>
      <c r="D84" s="168"/>
      <c r="E84" s="168"/>
      <c r="F84" s="168"/>
      <c r="G84" s="168"/>
      <c r="H84" s="168"/>
      <c r="J84" s="168"/>
      <c r="K84" s="168"/>
      <c r="L84" s="169"/>
    </row>
    <row r="85" spans="2:20" ht="22.5" customHeight="1" x14ac:dyDescent="0.3">
      <c r="B85" s="23"/>
      <c r="C85" s="168"/>
      <c r="D85" s="168"/>
      <c r="E85" s="425" t="s">
        <v>229</v>
      </c>
      <c r="F85" s="426"/>
      <c r="G85" s="426"/>
      <c r="H85" s="426"/>
      <c r="J85" s="168"/>
      <c r="K85" s="168"/>
      <c r="L85" s="169"/>
    </row>
    <row r="86" spans="2:20" ht="15" x14ac:dyDescent="0.3">
      <c r="B86" s="23"/>
      <c r="C86" s="61" t="s">
        <v>232</v>
      </c>
      <c r="D86" s="168"/>
      <c r="E86" s="168"/>
      <c r="F86" s="168"/>
      <c r="G86" s="168"/>
      <c r="H86" s="168"/>
      <c r="J86" s="168"/>
      <c r="K86" s="168"/>
      <c r="L86" s="169"/>
    </row>
    <row r="87" spans="2:20" s="1" customFormat="1" ht="22.5" customHeight="1" x14ac:dyDescent="0.3">
      <c r="B87" s="37"/>
      <c r="C87" s="59"/>
      <c r="D87" s="59"/>
      <c r="E87" s="424" t="s">
        <v>235</v>
      </c>
      <c r="F87" s="398"/>
      <c r="G87" s="398"/>
      <c r="H87" s="398"/>
      <c r="I87" s="167"/>
      <c r="J87" s="59"/>
      <c r="K87" s="59"/>
      <c r="L87" s="57"/>
    </row>
    <row r="88" spans="2:20" s="1" customFormat="1" ht="14.45" customHeight="1" x14ac:dyDescent="0.3">
      <c r="B88" s="37"/>
      <c r="C88" s="61" t="s">
        <v>238</v>
      </c>
      <c r="D88" s="59"/>
      <c r="E88" s="59"/>
      <c r="F88" s="59"/>
      <c r="G88" s="59"/>
      <c r="H88" s="59"/>
      <c r="I88" s="167"/>
      <c r="J88" s="59"/>
      <c r="K88" s="59"/>
      <c r="L88" s="57"/>
    </row>
    <row r="89" spans="2:20" s="1" customFormat="1" ht="23.25" customHeight="1" x14ac:dyDescent="0.3">
      <c r="B89" s="37"/>
      <c r="C89" s="59"/>
      <c r="D89" s="59"/>
      <c r="E89" s="395" t="str">
        <f>E13</f>
        <v>SO 10.2 - Vodovodní přípojka</v>
      </c>
      <c r="F89" s="398"/>
      <c r="G89" s="398"/>
      <c r="H89" s="398"/>
      <c r="I89" s="167"/>
      <c r="J89" s="59"/>
      <c r="K89" s="59"/>
      <c r="L89" s="57"/>
    </row>
    <row r="90" spans="2:20" s="1" customFormat="1" ht="6.95" customHeight="1" x14ac:dyDescent="0.3">
      <c r="B90" s="37"/>
      <c r="C90" s="59"/>
      <c r="D90" s="59"/>
      <c r="E90" s="59"/>
      <c r="F90" s="59"/>
      <c r="G90" s="59"/>
      <c r="H90" s="59"/>
      <c r="I90" s="167"/>
      <c r="J90" s="59"/>
      <c r="K90" s="59"/>
      <c r="L90" s="57"/>
    </row>
    <row r="91" spans="2:20" s="1" customFormat="1" ht="18" customHeight="1" x14ac:dyDescent="0.3">
      <c r="B91" s="37"/>
      <c r="C91" s="61" t="s">
        <v>24</v>
      </c>
      <c r="D91" s="59"/>
      <c r="E91" s="59"/>
      <c r="F91" s="170" t="str">
        <f>F16</f>
        <v>HRANICE - DRAHOTUŠE</v>
      </c>
      <c r="G91" s="59"/>
      <c r="H91" s="59"/>
      <c r="I91" s="171" t="s">
        <v>26</v>
      </c>
      <c r="J91" s="69" t="str">
        <f>IF(J16="","",J16)</f>
        <v>6.4.2016</v>
      </c>
      <c r="K91" s="59"/>
      <c r="L91" s="57"/>
    </row>
    <row r="92" spans="2:20" s="1" customFormat="1" ht="6.95" customHeight="1" x14ac:dyDescent="0.3">
      <c r="B92" s="37"/>
      <c r="C92" s="59"/>
      <c r="D92" s="59"/>
      <c r="E92" s="59"/>
      <c r="F92" s="59"/>
      <c r="G92" s="59"/>
      <c r="H92" s="59"/>
      <c r="I92" s="167"/>
      <c r="J92" s="59"/>
      <c r="K92" s="59"/>
      <c r="L92" s="57"/>
    </row>
    <row r="93" spans="2:20" s="1" customFormat="1" ht="15" x14ac:dyDescent="0.3">
      <c r="B93" s="37"/>
      <c r="C93" s="61" t="s">
        <v>34</v>
      </c>
      <c r="D93" s="59"/>
      <c r="E93" s="59"/>
      <c r="F93" s="170" t="str">
        <f>E19</f>
        <v>VODOVODY A KANALIZACE PŘEROV a.s.</v>
      </c>
      <c r="G93" s="59"/>
      <c r="H93" s="59"/>
      <c r="I93" s="171" t="s">
        <v>41</v>
      </c>
      <c r="J93" s="170" t="str">
        <f>E25</f>
        <v>JV PROJEKT VH s.r.o., BRNO</v>
      </c>
      <c r="K93" s="59"/>
      <c r="L93" s="57"/>
    </row>
    <row r="94" spans="2:20" s="1" customFormat="1" ht="14.45" customHeight="1" x14ac:dyDescent="0.3">
      <c r="B94" s="37"/>
      <c r="C94" s="61" t="s">
        <v>39</v>
      </c>
      <c r="D94" s="59"/>
      <c r="E94" s="59"/>
      <c r="F94" s="170" t="str">
        <f>IF(E22="","",E22)</f>
        <v/>
      </c>
      <c r="G94" s="59"/>
      <c r="H94" s="59"/>
      <c r="I94" s="167"/>
      <c r="J94" s="59"/>
      <c r="K94" s="59"/>
      <c r="L94" s="57"/>
    </row>
    <row r="95" spans="2:20" s="1" customFormat="1" ht="10.35" customHeight="1" x14ac:dyDescent="0.3">
      <c r="B95" s="37"/>
      <c r="C95" s="59"/>
      <c r="D95" s="59"/>
      <c r="E95" s="59"/>
      <c r="F95" s="59"/>
      <c r="G95" s="59"/>
      <c r="H95" s="59"/>
      <c r="I95" s="167"/>
      <c r="J95" s="59"/>
      <c r="K95" s="59"/>
      <c r="L95" s="57"/>
    </row>
    <row r="96" spans="2:20" s="10" customFormat="1" ht="29.25" customHeight="1" x14ac:dyDescent="0.3">
      <c r="B96" s="172"/>
      <c r="C96" s="173" t="s">
        <v>391</v>
      </c>
      <c r="D96" s="174" t="s">
        <v>64</v>
      </c>
      <c r="E96" s="174" t="s">
        <v>60</v>
      </c>
      <c r="F96" s="174" t="s">
        <v>392</v>
      </c>
      <c r="G96" s="174" t="s">
        <v>393</v>
      </c>
      <c r="H96" s="174" t="s">
        <v>394</v>
      </c>
      <c r="I96" s="175" t="s">
        <v>395</v>
      </c>
      <c r="J96" s="174" t="s">
        <v>333</v>
      </c>
      <c r="K96" s="176" t="s">
        <v>396</v>
      </c>
      <c r="L96" s="177"/>
      <c r="M96" s="77" t="s">
        <v>397</v>
      </c>
      <c r="N96" s="78" t="s">
        <v>49</v>
      </c>
      <c r="O96" s="78" t="s">
        <v>398</v>
      </c>
      <c r="P96" s="78" t="s">
        <v>399</v>
      </c>
      <c r="Q96" s="78" t="s">
        <v>400</v>
      </c>
      <c r="R96" s="78" t="s">
        <v>401</v>
      </c>
      <c r="S96" s="78" t="s">
        <v>402</v>
      </c>
      <c r="T96" s="79" t="s">
        <v>403</v>
      </c>
    </row>
    <row r="97" spans="2:65" s="1" customFormat="1" ht="29.25" customHeight="1" x14ac:dyDescent="0.35">
      <c r="B97" s="37"/>
      <c r="C97" s="83" t="s">
        <v>338</v>
      </c>
      <c r="D97" s="59"/>
      <c r="E97" s="59"/>
      <c r="F97" s="59"/>
      <c r="G97" s="59"/>
      <c r="H97" s="59"/>
      <c r="I97" s="167"/>
      <c r="J97" s="178">
        <f>BK97</f>
        <v>0</v>
      </c>
      <c r="K97" s="59"/>
      <c r="L97" s="57"/>
      <c r="M97" s="80"/>
      <c r="N97" s="81"/>
      <c r="O97" s="81"/>
      <c r="P97" s="179">
        <f>P98+P201+P205</f>
        <v>0</v>
      </c>
      <c r="Q97" s="81"/>
      <c r="R97" s="179">
        <f>R98+R201+R205</f>
        <v>0.20396500000000001</v>
      </c>
      <c r="S97" s="81"/>
      <c r="T97" s="180">
        <f>T98+T201+T205</f>
        <v>0</v>
      </c>
      <c r="AT97" s="19" t="s">
        <v>78</v>
      </c>
      <c r="AU97" s="19" t="s">
        <v>339</v>
      </c>
      <c r="BK97" s="181">
        <f>BK98+BK201+BK205</f>
        <v>0</v>
      </c>
    </row>
    <row r="98" spans="2:65" s="11" customFormat="1" ht="37.35" customHeight="1" x14ac:dyDescent="0.35">
      <c r="B98" s="182"/>
      <c r="C98" s="183"/>
      <c r="D98" s="184" t="s">
        <v>78</v>
      </c>
      <c r="E98" s="185" t="s">
        <v>404</v>
      </c>
      <c r="F98" s="185" t="s">
        <v>405</v>
      </c>
      <c r="G98" s="183"/>
      <c r="H98" s="183"/>
      <c r="I98" s="186"/>
      <c r="J98" s="187">
        <f>BK98</f>
        <v>0</v>
      </c>
      <c r="K98" s="183"/>
      <c r="L98" s="188"/>
      <c r="M98" s="189"/>
      <c r="N98" s="190"/>
      <c r="O98" s="190"/>
      <c r="P98" s="191">
        <f>P99+P154+P162+P199</f>
        <v>0</v>
      </c>
      <c r="Q98" s="190"/>
      <c r="R98" s="191">
        <f>R99+R154+R162+R199</f>
        <v>0.18290500000000001</v>
      </c>
      <c r="S98" s="190"/>
      <c r="T98" s="192">
        <f>T99+T154+T162+T199</f>
        <v>0</v>
      </c>
      <c r="AR98" s="193" t="s">
        <v>23</v>
      </c>
      <c r="AT98" s="194" t="s">
        <v>78</v>
      </c>
      <c r="AU98" s="194" t="s">
        <v>79</v>
      </c>
      <c r="AY98" s="193" t="s">
        <v>406</v>
      </c>
      <c r="BK98" s="195">
        <f>BK99+BK154+BK162+BK199</f>
        <v>0</v>
      </c>
    </row>
    <row r="99" spans="2:65" s="11" customFormat="1" ht="19.899999999999999" customHeight="1" x14ac:dyDescent="0.3">
      <c r="B99" s="182"/>
      <c r="C99" s="183"/>
      <c r="D99" s="198" t="s">
        <v>78</v>
      </c>
      <c r="E99" s="199" t="s">
        <v>23</v>
      </c>
      <c r="F99" s="199" t="s">
        <v>407</v>
      </c>
      <c r="G99" s="183"/>
      <c r="H99" s="183"/>
      <c r="I99" s="186"/>
      <c r="J99" s="200">
        <f>BK99</f>
        <v>0</v>
      </c>
      <c r="K99" s="183"/>
      <c r="L99" s="188"/>
      <c r="M99" s="189"/>
      <c r="N99" s="190"/>
      <c r="O99" s="190"/>
      <c r="P99" s="191">
        <f>SUM(P100:P153)</f>
        <v>0</v>
      </c>
      <c r="Q99" s="190"/>
      <c r="R99" s="191">
        <f>SUM(R100:R153)</f>
        <v>1.8207000000000001E-2</v>
      </c>
      <c r="S99" s="190"/>
      <c r="T99" s="192">
        <f>SUM(T100:T153)</f>
        <v>0</v>
      </c>
      <c r="AR99" s="193" t="s">
        <v>23</v>
      </c>
      <c r="AT99" s="194" t="s">
        <v>78</v>
      </c>
      <c r="AU99" s="194" t="s">
        <v>23</v>
      </c>
      <c r="AY99" s="193" t="s">
        <v>406</v>
      </c>
      <c r="BK99" s="195">
        <f>SUM(BK100:BK153)</f>
        <v>0</v>
      </c>
    </row>
    <row r="100" spans="2:65" s="1" customFormat="1" ht="22.5" customHeight="1" x14ac:dyDescent="0.3">
      <c r="B100" s="37"/>
      <c r="C100" s="201" t="s">
        <v>23</v>
      </c>
      <c r="D100" s="201" t="s">
        <v>410</v>
      </c>
      <c r="E100" s="202" t="s">
        <v>756</v>
      </c>
      <c r="F100" s="203" t="s">
        <v>757</v>
      </c>
      <c r="G100" s="204" t="s">
        <v>413</v>
      </c>
      <c r="H100" s="205">
        <v>3.5339999999999998</v>
      </c>
      <c r="I100" s="206"/>
      <c r="J100" s="207">
        <f>ROUND(I100*H100,2)</f>
        <v>0</v>
      </c>
      <c r="K100" s="203" t="s">
        <v>414</v>
      </c>
      <c r="L100" s="57"/>
      <c r="M100" s="208" t="s">
        <v>36</v>
      </c>
      <c r="N100" s="209" t="s">
        <v>50</v>
      </c>
      <c r="O100" s="38"/>
      <c r="P100" s="210">
        <f>O100*H100</f>
        <v>0</v>
      </c>
      <c r="Q100" s="210">
        <v>0</v>
      </c>
      <c r="R100" s="210">
        <f>Q100*H100</f>
        <v>0</v>
      </c>
      <c r="S100" s="210">
        <v>0</v>
      </c>
      <c r="T100" s="211">
        <f>S100*H100</f>
        <v>0</v>
      </c>
      <c r="AR100" s="19" t="s">
        <v>415</v>
      </c>
      <c r="AT100" s="19" t="s">
        <v>410</v>
      </c>
      <c r="AU100" s="19" t="s">
        <v>87</v>
      </c>
      <c r="AY100" s="19" t="s">
        <v>406</v>
      </c>
      <c r="BE100" s="212">
        <f>IF(N100="základní",J100,0)</f>
        <v>0</v>
      </c>
      <c r="BF100" s="212">
        <f>IF(N100="snížená",J100,0)</f>
        <v>0</v>
      </c>
      <c r="BG100" s="212">
        <f>IF(N100="zákl. přenesená",J100,0)</f>
        <v>0</v>
      </c>
      <c r="BH100" s="212">
        <f>IF(N100="sníž. přenesená",J100,0)</f>
        <v>0</v>
      </c>
      <c r="BI100" s="212">
        <f>IF(N100="nulová",J100,0)</f>
        <v>0</v>
      </c>
      <c r="BJ100" s="19" t="s">
        <v>23</v>
      </c>
      <c r="BK100" s="212">
        <f>ROUND(I100*H100,2)</f>
        <v>0</v>
      </c>
      <c r="BL100" s="19" t="s">
        <v>415</v>
      </c>
      <c r="BM100" s="19" t="s">
        <v>2885</v>
      </c>
    </row>
    <row r="101" spans="2:65" s="13" customFormat="1" x14ac:dyDescent="0.3">
      <c r="B101" s="225"/>
      <c r="C101" s="226"/>
      <c r="D101" s="215" t="s">
        <v>417</v>
      </c>
      <c r="E101" s="227" t="s">
        <v>36</v>
      </c>
      <c r="F101" s="228" t="s">
        <v>2886</v>
      </c>
      <c r="G101" s="226"/>
      <c r="H101" s="229">
        <v>13.760999999999999</v>
      </c>
      <c r="I101" s="230"/>
      <c r="J101" s="226"/>
      <c r="K101" s="226"/>
      <c r="L101" s="231"/>
      <c r="M101" s="232"/>
      <c r="N101" s="233"/>
      <c r="O101" s="233"/>
      <c r="P101" s="233"/>
      <c r="Q101" s="233"/>
      <c r="R101" s="233"/>
      <c r="S101" s="233"/>
      <c r="T101" s="234"/>
      <c r="AT101" s="235" t="s">
        <v>417</v>
      </c>
      <c r="AU101" s="235" t="s">
        <v>87</v>
      </c>
      <c r="AV101" s="13" t="s">
        <v>87</v>
      </c>
      <c r="AW101" s="13" t="s">
        <v>43</v>
      </c>
      <c r="AX101" s="13" t="s">
        <v>79</v>
      </c>
      <c r="AY101" s="235" t="s">
        <v>406</v>
      </c>
    </row>
    <row r="102" spans="2:65" s="15" customFormat="1" x14ac:dyDescent="0.3">
      <c r="B102" s="254"/>
      <c r="C102" s="255"/>
      <c r="D102" s="215" t="s">
        <v>417</v>
      </c>
      <c r="E102" s="256" t="s">
        <v>343</v>
      </c>
      <c r="F102" s="257" t="s">
        <v>435</v>
      </c>
      <c r="G102" s="255"/>
      <c r="H102" s="258">
        <v>13.760999999999999</v>
      </c>
      <c r="I102" s="259"/>
      <c r="J102" s="255"/>
      <c r="K102" s="255"/>
      <c r="L102" s="260"/>
      <c r="M102" s="261"/>
      <c r="N102" s="262"/>
      <c r="O102" s="262"/>
      <c r="P102" s="262"/>
      <c r="Q102" s="262"/>
      <c r="R102" s="262"/>
      <c r="S102" s="262"/>
      <c r="T102" s="263"/>
      <c r="AT102" s="264" t="s">
        <v>417</v>
      </c>
      <c r="AU102" s="264" t="s">
        <v>87</v>
      </c>
      <c r="AV102" s="15" t="s">
        <v>94</v>
      </c>
      <c r="AW102" s="15" t="s">
        <v>43</v>
      </c>
      <c r="AX102" s="15" t="s">
        <v>79</v>
      </c>
      <c r="AY102" s="264" t="s">
        <v>406</v>
      </c>
    </row>
    <row r="103" spans="2:65" s="12" customFormat="1" x14ac:dyDescent="0.3">
      <c r="B103" s="213"/>
      <c r="C103" s="214"/>
      <c r="D103" s="215" t="s">
        <v>417</v>
      </c>
      <c r="E103" s="216" t="s">
        <v>36</v>
      </c>
      <c r="F103" s="217" t="s">
        <v>765</v>
      </c>
      <c r="G103" s="214"/>
      <c r="H103" s="218" t="s">
        <v>36</v>
      </c>
      <c r="I103" s="219"/>
      <c r="J103" s="214"/>
      <c r="K103" s="214"/>
      <c r="L103" s="220"/>
      <c r="M103" s="221"/>
      <c r="N103" s="222"/>
      <c r="O103" s="222"/>
      <c r="P103" s="222"/>
      <c r="Q103" s="222"/>
      <c r="R103" s="222"/>
      <c r="S103" s="222"/>
      <c r="T103" s="223"/>
      <c r="AT103" s="224" t="s">
        <v>417</v>
      </c>
      <c r="AU103" s="224" t="s">
        <v>87</v>
      </c>
      <c r="AV103" s="12" t="s">
        <v>23</v>
      </c>
      <c r="AW103" s="12" t="s">
        <v>43</v>
      </c>
      <c r="AX103" s="12" t="s">
        <v>79</v>
      </c>
      <c r="AY103" s="224" t="s">
        <v>406</v>
      </c>
    </row>
    <row r="104" spans="2:65" s="13" customFormat="1" x14ac:dyDescent="0.3">
      <c r="B104" s="225"/>
      <c r="C104" s="226"/>
      <c r="D104" s="215" t="s">
        <v>417</v>
      </c>
      <c r="E104" s="227" t="s">
        <v>36</v>
      </c>
      <c r="F104" s="228" t="s">
        <v>2887</v>
      </c>
      <c r="G104" s="226"/>
      <c r="H104" s="229">
        <v>-1.98</v>
      </c>
      <c r="I104" s="230"/>
      <c r="J104" s="226"/>
      <c r="K104" s="226"/>
      <c r="L104" s="231"/>
      <c r="M104" s="232"/>
      <c r="N104" s="233"/>
      <c r="O104" s="233"/>
      <c r="P104" s="233"/>
      <c r="Q104" s="233"/>
      <c r="R104" s="233"/>
      <c r="S104" s="233"/>
      <c r="T104" s="234"/>
      <c r="AT104" s="235" t="s">
        <v>417</v>
      </c>
      <c r="AU104" s="235" t="s">
        <v>87</v>
      </c>
      <c r="AV104" s="13" t="s">
        <v>87</v>
      </c>
      <c r="AW104" s="13" t="s">
        <v>43</v>
      </c>
      <c r="AX104" s="13" t="s">
        <v>79</v>
      </c>
      <c r="AY104" s="235" t="s">
        <v>406</v>
      </c>
    </row>
    <row r="105" spans="2:65" s="14" customFormat="1" x14ac:dyDescent="0.3">
      <c r="B105" s="236"/>
      <c r="C105" s="237"/>
      <c r="D105" s="215" t="s">
        <v>417</v>
      </c>
      <c r="E105" s="238" t="s">
        <v>2879</v>
      </c>
      <c r="F105" s="239" t="s">
        <v>421</v>
      </c>
      <c r="G105" s="237"/>
      <c r="H105" s="240">
        <v>11.781000000000001</v>
      </c>
      <c r="I105" s="241"/>
      <c r="J105" s="237"/>
      <c r="K105" s="237"/>
      <c r="L105" s="242"/>
      <c r="M105" s="243"/>
      <c r="N105" s="244"/>
      <c r="O105" s="244"/>
      <c r="P105" s="244"/>
      <c r="Q105" s="244"/>
      <c r="R105" s="244"/>
      <c r="S105" s="244"/>
      <c r="T105" s="245"/>
      <c r="AT105" s="246" t="s">
        <v>417</v>
      </c>
      <c r="AU105" s="246" t="s">
        <v>87</v>
      </c>
      <c r="AV105" s="14" t="s">
        <v>415</v>
      </c>
      <c r="AW105" s="14" t="s">
        <v>43</v>
      </c>
      <c r="AX105" s="14" t="s">
        <v>79</v>
      </c>
      <c r="AY105" s="246" t="s">
        <v>406</v>
      </c>
    </row>
    <row r="106" spans="2:65" s="12" customFormat="1" x14ac:dyDescent="0.3">
      <c r="B106" s="213"/>
      <c r="C106" s="214"/>
      <c r="D106" s="215" t="s">
        <v>417</v>
      </c>
      <c r="E106" s="216" t="s">
        <v>36</v>
      </c>
      <c r="F106" s="217" t="s">
        <v>450</v>
      </c>
      <c r="G106" s="214"/>
      <c r="H106" s="218" t="s">
        <v>36</v>
      </c>
      <c r="I106" s="219"/>
      <c r="J106" s="214"/>
      <c r="K106" s="214"/>
      <c r="L106" s="220"/>
      <c r="M106" s="221"/>
      <c r="N106" s="222"/>
      <c r="O106" s="222"/>
      <c r="P106" s="222"/>
      <c r="Q106" s="222"/>
      <c r="R106" s="222"/>
      <c r="S106" s="222"/>
      <c r="T106" s="223"/>
      <c r="AT106" s="224" t="s">
        <v>417</v>
      </c>
      <c r="AU106" s="224" t="s">
        <v>87</v>
      </c>
      <c r="AV106" s="12" t="s">
        <v>23</v>
      </c>
      <c r="AW106" s="12" t="s">
        <v>43</v>
      </c>
      <c r="AX106" s="12" t="s">
        <v>79</v>
      </c>
      <c r="AY106" s="224" t="s">
        <v>406</v>
      </c>
    </row>
    <row r="107" spans="2:65" s="13" customFormat="1" x14ac:dyDescent="0.3">
      <c r="B107" s="225"/>
      <c r="C107" s="226"/>
      <c r="D107" s="247" t="s">
        <v>417</v>
      </c>
      <c r="E107" s="251" t="s">
        <v>36</v>
      </c>
      <c r="F107" s="252" t="s">
        <v>2888</v>
      </c>
      <c r="G107" s="226"/>
      <c r="H107" s="253">
        <v>3.5339999999999998</v>
      </c>
      <c r="I107" s="230"/>
      <c r="J107" s="226"/>
      <c r="K107" s="226"/>
      <c r="L107" s="231"/>
      <c r="M107" s="232"/>
      <c r="N107" s="233"/>
      <c r="O107" s="233"/>
      <c r="P107" s="233"/>
      <c r="Q107" s="233"/>
      <c r="R107" s="233"/>
      <c r="S107" s="233"/>
      <c r="T107" s="234"/>
      <c r="AT107" s="235" t="s">
        <v>417</v>
      </c>
      <c r="AU107" s="235" t="s">
        <v>87</v>
      </c>
      <c r="AV107" s="13" t="s">
        <v>87</v>
      </c>
      <c r="AW107" s="13" t="s">
        <v>43</v>
      </c>
      <c r="AX107" s="13" t="s">
        <v>23</v>
      </c>
      <c r="AY107" s="235" t="s">
        <v>406</v>
      </c>
    </row>
    <row r="108" spans="2:65" s="1" customFormat="1" ht="22.5" customHeight="1" x14ac:dyDescent="0.3">
      <c r="B108" s="37"/>
      <c r="C108" s="201" t="s">
        <v>87</v>
      </c>
      <c r="D108" s="201" t="s">
        <v>410</v>
      </c>
      <c r="E108" s="202" t="s">
        <v>441</v>
      </c>
      <c r="F108" s="203" t="s">
        <v>442</v>
      </c>
      <c r="G108" s="204" t="s">
        <v>413</v>
      </c>
      <c r="H108" s="205">
        <v>1.06</v>
      </c>
      <c r="I108" s="206"/>
      <c r="J108" s="207">
        <f>ROUND(I108*H108,2)</f>
        <v>0</v>
      </c>
      <c r="K108" s="203" t="s">
        <v>414</v>
      </c>
      <c r="L108" s="57"/>
      <c r="M108" s="208" t="s">
        <v>36</v>
      </c>
      <c r="N108" s="209" t="s">
        <v>50</v>
      </c>
      <c r="O108" s="38"/>
      <c r="P108" s="210">
        <f>O108*H108</f>
        <v>0</v>
      </c>
      <c r="Q108" s="210">
        <v>0</v>
      </c>
      <c r="R108" s="210">
        <f>Q108*H108</f>
        <v>0</v>
      </c>
      <c r="S108" s="210">
        <v>0</v>
      </c>
      <c r="T108" s="211">
        <f>S108*H108</f>
        <v>0</v>
      </c>
      <c r="AR108" s="19" t="s">
        <v>415</v>
      </c>
      <c r="AT108" s="19" t="s">
        <v>410</v>
      </c>
      <c r="AU108" s="19" t="s">
        <v>87</v>
      </c>
      <c r="AY108" s="19" t="s">
        <v>406</v>
      </c>
      <c r="BE108" s="212">
        <f>IF(N108="základní",J108,0)</f>
        <v>0</v>
      </c>
      <c r="BF108" s="212">
        <f>IF(N108="snížená",J108,0)</f>
        <v>0</v>
      </c>
      <c r="BG108" s="212">
        <f>IF(N108="zákl. přenesená",J108,0)</f>
        <v>0</v>
      </c>
      <c r="BH108" s="212">
        <f>IF(N108="sníž. přenesená",J108,0)</f>
        <v>0</v>
      </c>
      <c r="BI108" s="212">
        <f>IF(N108="nulová",J108,0)</f>
        <v>0</v>
      </c>
      <c r="BJ108" s="19" t="s">
        <v>23</v>
      </c>
      <c r="BK108" s="212">
        <f>ROUND(I108*H108,2)</f>
        <v>0</v>
      </c>
      <c r="BL108" s="19" t="s">
        <v>415</v>
      </c>
      <c r="BM108" s="19" t="s">
        <v>2889</v>
      </c>
    </row>
    <row r="109" spans="2:65" s="12" customFormat="1" x14ac:dyDescent="0.3">
      <c r="B109" s="213"/>
      <c r="C109" s="214"/>
      <c r="D109" s="215" t="s">
        <v>417</v>
      </c>
      <c r="E109" s="216" t="s">
        <v>36</v>
      </c>
      <c r="F109" s="217" t="s">
        <v>450</v>
      </c>
      <c r="G109" s="214"/>
      <c r="H109" s="218" t="s">
        <v>36</v>
      </c>
      <c r="I109" s="219"/>
      <c r="J109" s="214"/>
      <c r="K109" s="214"/>
      <c r="L109" s="220"/>
      <c r="M109" s="221"/>
      <c r="N109" s="222"/>
      <c r="O109" s="222"/>
      <c r="P109" s="222"/>
      <c r="Q109" s="222"/>
      <c r="R109" s="222"/>
      <c r="S109" s="222"/>
      <c r="T109" s="223"/>
      <c r="AT109" s="224" t="s">
        <v>417</v>
      </c>
      <c r="AU109" s="224" t="s">
        <v>87</v>
      </c>
      <c r="AV109" s="12" t="s">
        <v>23</v>
      </c>
      <c r="AW109" s="12" t="s">
        <v>43</v>
      </c>
      <c r="AX109" s="12" t="s">
        <v>79</v>
      </c>
      <c r="AY109" s="224" t="s">
        <v>406</v>
      </c>
    </row>
    <row r="110" spans="2:65" s="13" customFormat="1" x14ac:dyDescent="0.3">
      <c r="B110" s="225"/>
      <c r="C110" s="226"/>
      <c r="D110" s="247" t="s">
        <v>417</v>
      </c>
      <c r="E110" s="251" t="s">
        <v>36</v>
      </c>
      <c r="F110" s="252" t="s">
        <v>2890</v>
      </c>
      <c r="G110" s="226"/>
      <c r="H110" s="253">
        <v>1.06</v>
      </c>
      <c r="I110" s="230"/>
      <c r="J110" s="226"/>
      <c r="K110" s="226"/>
      <c r="L110" s="231"/>
      <c r="M110" s="232"/>
      <c r="N110" s="233"/>
      <c r="O110" s="233"/>
      <c r="P110" s="233"/>
      <c r="Q110" s="233"/>
      <c r="R110" s="233"/>
      <c r="S110" s="233"/>
      <c r="T110" s="234"/>
      <c r="AT110" s="235" t="s">
        <v>417</v>
      </c>
      <c r="AU110" s="235" t="s">
        <v>87</v>
      </c>
      <c r="AV110" s="13" t="s">
        <v>87</v>
      </c>
      <c r="AW110" s="13" t="s">
        <v>43</v>
      </c>
      <c r="AX110" s="13" t="s">
        <v>23</v>
      </c>
      <c r="AY110" s="235" t="s">
        <v>406</v>
      </c>
    </row>
    <row r="111" spans="2:65" s="1" customFormat="1" ht="22.5" customHeight="1" x14ac:dyDescent="0.3">
      <c r="B111" s="37"/>
      <c r="C111" s="201" t="s">
        <v>94</v>
      </c>
      <c r="D111" s="201" t="s">
        <v>410</v>
      </c>
      <c r="E111" s="202" t="s">
        <v>447</v>
      </c>
      <c r="F111" s="203" t="s">
        <v>448</v>
      </c>
      <c r="G111" s="204" t="s">
        <v>413</v>
      </c>
      <c r="H111" s="205">
        <v>8.2469999999999999</v>
      </c>
      <c r="I111" s="206"/>
      <c r="J111" s="207">
        <f>ROUND(I111*H111,2)</f>
        <v>0</v>
      </c>
      <c r="K111" s="203" t="s">
        <v>414</v>
      </c>
      <c r="L111" s="57"/>
      <c r="M111" s="208" t="s">
        <v>36</v>
      </c>
      <c r="N111" s="209" t="s">
        <v>50</v>
      </c>
      <c r="O111" s="38"/>
      <c r="P111" s="210">
        <f>O111*H111</f>
        <v>0</v>
      </c>
      <c r="Q111" s="210">
        <v>0</v>
      </c>
      <c r="R111" s="210">
        <f>Q111*H111</f>
        <v>0</v>
      </c>
      <c r="S111" s="210">
        <v>0</v>
      </c>
      <c r="T111" s="211">
        <f>S111*H111</f>
        <v>0</v>
      </c>
      <c r="AR111" s="19" t="s">
        <v>415</v>
      </c>
      <c r="AT111" s="19" t="s">
        <v>410</v>
      </c>
      <c r="AU111" s="19" t="s">
        <v>87</v>
      </c>
      <c r="AY111" s="19" t="s">
        <v>406</v>
      </c>
      <c r="BE111" s="212">
        <f>IF(N111="základní",J111,0)</f>
        <v>0</v>
      </c>
      <c r="BF111" s="212">
        <f>IF(N111="snížená",J111,0)</f>
        <v>0</v>
      </c>
      <c r="BG111" s="212">
        <f>IF(N111="zákl. přenesená",J111,0)</f>
        <v>0</v>
      </c>
      <c r="BH111" s="212">
        <f>IF(N111="sníž. přenesená",J111,0)</f>
        <v>0</v>
      </c>
      <c r="BI111" s="212">
        <f>IF(N111="nulová",J111,0)</f>
        <v>0</v>
      </c>
      <c r="BJ111" s="19" t="s">
        <v>23</v>
      </c>
      <c r="BK111" s="212">
        <f>ROUND(I111*H111,2)</f>
        <v>0</v>
      </c>
      <c r="BL111" s="19" t="s">
        <v>415</v>
      </c>
      <c r="BM111" s="19" t="s">
        <v>2891</v>
      </c>
    </row>
    <row r="112" spans="2:65" s="12" customFormat="1" x14ac:dyDescent="0.3">
      <c r="B112" s="213"/>
      <c r="C112" s="214"/>
      <c r="D112" s="215" t="s">
        <v>417</v>
      </c>
      <c r="E112" s="216" t="s">
        <v>36</v>
      </c>
      <c r="F112" s="217" t="s">
        <v>2892</v>
      </c>
      <c r="G112" s="214"/>
      <c r="H112" s="218" t="s">
        <v>36</v>
      </c>
      <c r="I112" s="219"/>
      <c r="J112" s="214"/>
      <c r="K112" s="214"/>
      <c r="L112" s="220"/>
      <c r="M112" s="221"/>
      <c r="N112" s="222"/>
      <c r="O112" s="222"/>
      <c r="P112" s="222"/>
      <c r="Q112" s="222"/>
      <c r="R112" s="222"/>
      <c r="S112" s="222"/>
      <c r="T112" s="223"/>
      <c r="AT112" s="224" t="s">
        <v>417</v>
      </c>
      <c r="AU112" s="224" t="s">
        <v>87</v>
      </c>
      <c r="AV112" s="12" t="s">
        <v>23</v>
      </c>
      <c r="AW112" s="12" t="s">
        <v>43</v>
      </c>
      <c r="AX112" s="12" t="s">
        <v>79</v>
      </c>
      <c r="AY112" s="224" t="s">
        <v>406</v>
      </c>
    </row>
    <row r="113" spans="2:65" s="13" customFormat="1" x14ac:dyDescent="0.3">
      <c r="B113" s="225"/>
      <c r="C113" s="226"/>
      <c r="D113" s="247" t="s">
        <v>417</v>
      </c>
      <c r="E113" s="251" t="s">
        <v>36</v>
      </c>
      <c r="F113" s="252" t="s">
        <v>2893</v>
      </c>
      <c r="G113" s="226"/>
      <c r="H113" s="253">
        <v>8.2469999999999999</v>
      </c>
      <c r="I113" s="230"/>
      <c r="J113" s="226"/>
      <c r="K113" s="226"/>
      <c r="L113" s="231"/>
      <c r="M113" s="232"/>
      <c r="N113" s="233"/>
      <c r="O113" s="233"/>
      <c r="P113" s="233"/>
      <c r="Q113" s="233"/>
      <c r="R113" s="233"/>
      <c r="S113" s="233"/>
      <c r="T113" s="234"/>
      <c r="AT113" s="235" t="s">
        <v>417</v>
      </c>
      <c r="AU113" s="235" t="s">
        <v>87</v>
      </c>
      <c r="AV113" s="13" t="s">
        <v>87</v>
      </c>
      <c r="AW113" s="13" t="s">
        <v>43</v>
      </c>
      <c r="AX113" s="13" t="s">
        <v>23</v>
      </c>
      <c r="AY113" s="235" t="s">
        <v>406</v>
      </c>
    </row>
    <row r="114" spans="2:65" s="1" customFormat="1" ht="22.5" customHeight="1" x14ac:dyDescent="0.3">
      <c r="B114" s="37"/>
      <c r="C114" s="201" t="s">
        <v>415</v>
      </c>
      <c r="D114" s="201" t="s">
        <v>410</v>
      </c>
      <c r="E114" s="202" t="s">
        <v>453</v>
      </c>
      <c r="F114" s="203" t="s">
        <v>454</v>
      </c>
      <c r="G114" s="204" t="s">
        <v>413</v>
      </c>
      <c r="H114" s="205">
        <v>2.4740000000000002</v>
      </c>
      <c r="I114" s="206"/>
      <c r="J114" s="207">
        <f>ROUND(I114*H114,2)</f>
        <v>0</v>
      </c>
      <c r="K114" s="203" t="s">
        <v>414</v>
      </c>
      <c r="L114" s="57"/>
      <c r="M114" s="208" t="s">
        <v>36</v>
      </c>
      <c r="N114" s="209" t="s">
        <v>50</v>
      </c>
      <c r="O114" s="38"/>
      <c r="P114" s="210">
        <f>O114*H114</f>
        <v>0</v>
      </c>
      <c r="Q114" s="210">
        <v>0</v>
      </c>
      <c r="R114" s="210">
        <f>Q114*H114</f>
        <v>0</v>
      </c>
      <c r="S114" s="210">
        <v>0</v>
      </c>
      <c r="T114" s="211">
        <f>S114*H114</f>
        <v>0</v>
      </c>
      <c r="AR114" s="19" t="s">
        <v>415</v>
      </c>
      <c r="AT114" s="19" t="s">
        <v>410</v>
      </c>
      <c r="AU114" s="19" t="s">
        <v>87</v>
      </c>
      <c r="AY114" s="19" t="s">
        <v>406</v>
      </c>
      <c r="BE114" s="212">
        <f>IF(N114="základní",J114,0)</f>
        <v>0</v>
      </c>
      <c r="BF114" s="212">
        <f>IF(N114="snížená",J114,0)</f>
        <v>0</v>
      </c>
      <c r="BG114" s="212">
        <f>IF(N114="zákl. přenesená",J114,0)</f>
        <v>0</v>
      </c>
      <c r="BH114" s="212">
        <f>IF(N114="sníž. přenesená",J114,0)</f>
        <v>0</v>
      </c>
      <c r="BI114" s="212">
        <f>IF(N114="nulová",J114,0)</f>
        <v>0</v>
      </c>
      <c r="BJ114" s="19" t="s">
        <v>23</v>
      </c>
      <c r="BK114" s="212">
        <f>ROUND(I114*H114,2)</f>
        <v>0</v>
      </c>
      <c r="BL114" s="19" t="s">
        <v>415</v>
      </c>
      <c r="BM114" s="19" t="s">
        <v>2894</v>
      </c>
    </row>
    <row r="115" spans="2:65" s="12" customFormat="1" x14ac:dyDescent="0.3">
      <c r="B115" s="213"/>
      <c r="C115" s="214"/>
      <c r="D115" s="215" t="s">
        <v>417</v>
      </c>
      <c r="E115" s="216" t="s">
        <v>36</v>
      </c>
      <c r="F115" s="217" t="s">
        <v>2895</v>
      </c>
      <c r="G115" s="214"/>
      <c r="H115" s="218" t="s">
        <v>36</v>
      </c>
      <c r="I115" s="219"/>
      <c r="J115" s="214"/>
      <c r="K115" s="214"/>
      <c r="L115" s="220"/>
      <c r="M115" s="221"/>
      <c r="N115" s="222"/>
      <c r="O115" s="222"/>
      <c r="P115" s="222"/>
      <c r="Q115" s="222"/>
      <c r="R115" s="222"/>
      <c r="S115" s="222"/>
      <c r="T115" s="223"/>
      <c r="AT115" s="224" t="s">
        <v>417</v>
      </c>
      <c r="AU115" s="224" t="s">
        <v>87</v>
      </c>
      <c r="AV115" s="12" t="s">
        <v>23</v>
      </c>
      <c r="AW115" s="12" t="s">
        <v>43</v>
      </c>
      <c r="AX115" s="12" t="s">
        <v>79</v>
      </c>
      <c r="AY115" s="224" t="s">
        <v>406</v>
      </c>
    </row>
    <row r="116" spans="2:65" s="13" customFormat="1" x14ac:dyDescent="0.3">
      <c r="B116" s="225"/>
      <c r="C116" s="226"/>
      <c r="D116" s="247" t="s">
        <v>417</v>
      </c>
      <c r="E116" s="251" t="s">
        <v>36</v>
      </c>
      <c r="F116" s="252" t="s">
        <v>2896</v>
      </c>
      <c r="G116" s="226"/>
      <c r="H116" s="253">
        <v>2.4740000000000002</v>
      </c>
      <c r="I116" s="230"/>
      <c r="J116" s="226"/>
      <c r="K116" s="226"/>
      <c r="L116" s="231"/>
      <c r="M116" s="232"/>
      <c r="N116" s="233"/>
      <c r="O116" s="233"/>
      <c r="P116" s="233"/>
      <c r="Q116" s="233"/>
      <c r="R116" s="233"/>
      <c r="S116" s="233"/>
      <c r="T116" s="234"/>
      <c r="AT116" s="235" t="s">
        <v>417</v>
      </c>
      <c r="AU116" s="235" t="s">
        <v>87</v>
      </c>
      <c r="AV116" s="13" t="s">
        <v>87</v>
      </c>
      <c r="AW116" s="13" t="s">
        <v>43</v>
      </c>
      <c r="AX116" s="13" t="s">
        <v>23</v>
      </c>
      <c r="AY116" s="235" t="s">
        <v>406</v>
      </c>
    </row>
    <row r="117" spans="2:65" s="1" customFormat="1" ht="22.5" customHeight="1" x14ac:dyDescent="0.3">
      <c r="B117" s="37"/>
      <c r="C117" s="201" t="s">
        <v>440</v>
      </c>
      <c r="D117" s="201" t="s">
        <v>410</v>
      </c>
      <c r="E117" s="202" t="s">
        <v>2897</v>
      </c>
      <c r="F117" s="203" t="s">
        <v>2898</v>
      </c>
      <c r="G117" s="204" t="s">
        <v>466</v>
      </c>
      <c r="H117" s="205">
        <v>21.42</v>
      </c>
      <c r="I117" s="206"/>
      <c r="J117" s="207">
        <f>ROUND(I117*H117,2)</f>
        <v>0</v>
      </c>
      <c r="K117" s="203" t="s">
        <v>414</v>
      </c>
      <c r="L117" s="57"/>
      <c r="M117" s="208" t="s">
        <v>36</v>
      </c>
      <c r="N117" s="209" t="s">
        <v>50</v>
      </c>
      <c r="O117" s="38"/>
      <c r="P117" s="210">
        <f>O117*H117</f>
        <v>0</v>
      </c>
      <c r="Q117" s="210">
        <v>8.4999999999999995E-4</v>
      </c>
      <c r="R117" s="210">
        <f>Q117*H117</f>
        <v>1.8207000000000001E-2</v>
      </c>
      <c r="S117" s="210">
        <v>0</v>
      </c>
      <c r="T117" s="211">
        <f>S117*H117</f>
        <v>0</v>
      </c>
      <c r="AR117" s="19" t="s">
        <v>415</v>
      </c>
      <c r="AT117" s="19" t="s">
        <v>410</v>
      </c>
      <c r="AU117" s="19" t="s">
        <v>87</v>
      </c>
      <c r="AY117" s="19" t="s">
        <v>406</v>
      </c>
      <c r="BE117" s="212">
        <f>IF(N117="základní",J117,0)</f>
        <v>0</v>
      </c>
      <c r="BF117" s="212">
        <f>IF(N117="snížená",J117,0)</f>
        <v>0</v>
      </c>
      <c r="BG117" s="212">
        <f>IF(N117="zákl. přenesená",J117,0)</f>
        <v>0</v>
      </c>
      <c r="BH117" s="212">
        <f>IF(N117="sníž. přenesená",J117,0)</f>
        <v>0</v>
      </c>
      <c r="BI117" s="212">
        <f>IF(N117="nulová",J117,0)</f>
        <v>0</v>
      </c>
      <c r="BJ117" s="19" t="s">
        <v>23</v>
      </c>
      <c r="BK117" s="212">
        <f>ROUND(I117*H117,2)</f>
        <v>0</v>
      </c>
      <c r="BL117" s="19" t="s">
        <v>415</v>
      </c>
      <c r="BM117" s="19" t="s">
        <v>2899</v>
      </c>
    </row>
    <row r="118" spans="2:65" s="13" customFormat="1" x14ac:dyDescent="0.3">
      <c r="B118" s="225"/>
      <c r="C118" s="226"/>
      <c r="D118" s="247" t="s">
        <v>417</v>
      </c>
      <c r="E118" s="251" t="s">
        <v>36</v>
      </c>
      <c r="F118" s="252" t="s">
        <v>2900</v>
      </c>
      <c r="G118" s="226"/>
      <c r="H118" s="253">
        <v>21.42</v>
      </c>
      <c r="I118" s="230"/>
      <c r="J118" s="226"/>
      <c r="K118" s="226"/>
      <c r="L118" s="231"/>
      <c r="M118" s="232"/>
      <c r="N118" s="233"/>
      <c r="O118" s="233"/>
      <c r="P118" s="233"/>
      <c r="Q118" s="233"/>
      <c r="R118" s="233"/>
      <c r="S118" s="233"/>
      <c r="T118" s="234"/>
      <c r="AT118" s="235" t="s">
        <v>417</v>
      </c>
      <c r="AU118" s="235" t="s">
        <v>87</v>
      </c>
      <c r="AV118" s="13" t="s">
        <v>87</v>
      </c>
      <c r="AW118" s="13" t="s">
        <v>43</v>
      </c>
      <c r="AX118" s="13" t="s">
        <v>23</v>
      </c>
      <c r="AY118" s="235" t="s">
        <v>406</v>
      </c>
    </row>
    <row r="119" spans="2:65" s="1" customFormat="1" ht="22.5" customHeight="1" x14ac:dyDescent="0.3">
      <c r="B119" s="37"/>
      <c r="C119" s="201" t="s">
        <v>446</v>
      </c>
      <c r="D119" s="201" t="s">
        <v>410</v>
      </c>
      <c r="E119" s="202" t="s">
        <v>2901</v>
      </c>
      <c r="F119" s="203" t="s">
        <v>2902</v>
      </c>
      <c r="G119" s="204" t="s">
        <v>466</v>
      </c>
      <c r="H119" s="205">
        <v>21.42</v>
      </c>
      <c r="I119" s="206"/>
      <c r="J119" s="207">
        <f>ROUND(I119*H119,2)</f>
        <v>0</v>
      </c>
      <c r="K119" s="203" t="s">
        <v>414</v>
      </c>
      <c r="L119" s="57"/>
      <c r="M119" s="208" t="s">
        <v>36</v>
      </c>
      <c r="N119" s="209" t="s">
        <v>50</v>
      </c>
      <c r="O119" s="38"/>
      <c r="P119" s="210">
        <f>O119*H119</f>
        <v>0</v>
      </c>
      <c r="Q119" s="210">
        <v>0</v>
      </c>
      <c r="R119" s="210">
        <f>Q119*H119</f>
        <v>0</v>
      </c>
      <c r="S119" s="210">
        <v>0</v>
      </c>
      <c r="T119" s="211">
        <f>S119*H119</f>
        <v>0</v>
      </c>
      <c r="AR119" s="19" t="s">
        <v>415</v>
      </c>
      <c r="AT119" s="19" t="s">
        <v>410</v>
      </c>
      <c r="AU119" s="19" t="s">
        <v>87</v>
      </c>
      <c r="AY119" s="19" t="s">
        <v>406</v>
      </c>
      <c r="BE119" s="212">
        <f>IF(N119="základní",J119,0)</f>
        <v>0</v>
      </c>
      <c r="BF119" s="212">
        <f>IF(N119="snížená",J119,0)</f>
        <v>0</v>
      </c>
      <c r="BG119" s="212">
        <f>IF(N119="zákl. přenesená",J119,0)</f>
        <v>0</v>
      </c>
      <c r="BH119" s="212">
        <f>IF(N119="sníž. přenesená",J119,0)</f>
        <v>0</v>
      </c>
      <c r="BI119" s="212">
        <f>IF(N119="nulová",J119,0)</f>
        <v>0</v>
      </c>
      <c r="BJ119" s="19" t="s">
        <v>23</v>
      </c>
      <c r="BK119" s="212">
        <f>ROUND(I119*H119,2)</f>
        <v>0</v>
      </c>
      <c r="BL119" s="19" t="s">
        <v>415</v>
      </c>
      <c r="BM119" s="19" t="s">
        <v>2903</v>
      </c>
    </row>
    <row r="120" spans="2:65" s="1" customFormat="1" ht="22.5" customHeight="1" x14ac:dyDescent="0.3">
      <c r="B120" s="37"/>
      <c r="C120" s="201" t="s">
        <v>452</v>
      </c>
      <c r="D120" s="201" t="s">
        <v>410</v>
      </c>
      <c r="E120" s="202" t="s">
        <v>800</v>
      </c>
      <c r="F120" s="203" t="s">
        <v>801</v>
      </c>
      <c r="G120" s="204" t="s">
        <v>413</v>
      </c>
      <c r="H120" s="205">
        <v>11.781000000000001</v>
      </c>
      <c r="I120" s="206"/>
      <c r="J120" s="207">
        <f>ROUND(I120*H120,2)</f>
        <v>0</v>
      </c>
      <c r="K120" s="203" t="s">
        <v>414</v>
      </c>
      <c r="L120" s="57"/>
      <c r="M120" s="208" t="s">
        <v>36</v>
      </c>
      <c r="N120" s="209" t="s">
        <v>50</v>
      </c>
      <c r="O120" s="38"/>
      <c r="P120" s="210">
        <f>O120*H120</f>
        <v>0</v>
      </c>
      <c r="Q120" s="210">
        <v>0</v>
      </c>
      <c r="R120" s="210">
        <f>Q120*H120</f>
        <v>0</v>
      </c>
      <c r="S120" s="210">
        <v>0</v>
      </c>
      <c r="T120" s="211">
        <f>S120*H120</f>
        <v>0</v>
      </c>
      <c r="AR120" s="19" t="s">
        <v>415</v>
      </c>
      <c r="AT120" s="19" t="s">
        <v>410</v>
      </c>
      <c r="AU120" s="19" t="s">
        <v>87</v>
      </c>
      <c r="AY120" s="19" t="s">
        <v>406</v>
      </c>
      <c r="BE120" s="212">
        <f>IF(N120="základní",J120,0)</f>
        <v>0</v>
      </c>
      <c r="BF120" s="212">
        <f>IF(N120="snížená",J120,0)</f>
        <v>0</v>
      </c>
      <c r="BG120" s="212">
        <f>IF(N120="zákl. přenesená",J120,0)</f>
        <v>0</v>
      </c>
      <c r="BH120" s="212">
        <f>IF(N120="sníž. přenesená",J120,0)</f>
        <v>0</v>
      </c>
      <c r="BI120" s="212">
        <f>IF(N120="nulová",J120,0)</f>
        <v>0</v>
      </c>
      <c r="BJ120" s="19" t="s">
        <v>23</v>
      </c>
      <c r="BK120" s="212">
        <f>ROUND(I120*H120,2)</f>
        <v>0</v>
      </c>
      <c r="BL120" s="19" t="s">
        <v>415</v>
      </c>
      <c r="BM120" s="19" t="s">
        <v>2904</v>
      </c>
    </row>
    <row r="121" spans="2:65" s="13" customFormat="1" x14ac:dyDescent="0.3">
      <c r="B121" s="225"/>
      <c r="C121" s="226"/>
      <c r="D121" s="247" t="s">
        <v>417</v>
      </c>
      <c r="E121" s="251" t="s">
        <v>36</v>
      </c>
      <c r="F121" s="252" t="s">
        <v>2879</v>
      </c>
      <c r="G121" s="226"/>
      <c r="H121" s="253">
        <v>11.781000000000001</v>
      </c>
      <c r="I121" s="230"/>
      <c r="J121" s="226"/>
      <c r="K121" s="226"/>
      <c r="L121" s="231"/>
      <c r="M121" s="232"/>
      <c r="N121" s="233"/>
      <c r="O121" s="233"/>
      <c r="P121" s="233"/>
      <c r="Q121" s="233"/>
      <c r="R121" s="233"/>
      <c r="S121" s="233"/>
      <c r="T121" s="234"/>
      <c r="AT121" s="235" t="s">
        <v>417</v>
      </c>
      <c r="AU121" s="235" t="s">
        <v>87</v>
      </c>
      <c r="AV121" s="13" t="s">
        <v>87</v>
      </c>
      <c r="AW121" s="13" t="s">
        <v>43</v>
      </c>
      <c r="AX121" s="13" t="s">
        <v>23</v>
      </c>
      <c r="AY121" s="235" t="s">
        <v>406</v>
      </c>
    </row>
    <row r="122" spans="2:65" s="1" customFormat="1" ht="22.5" customHeight="1" x14ac:dyDescent="0.3">
      <c r="B122" s="37"/>
      <c r="C122" s="201" t="s">
        <v>457</v>
      </c>
      <c r="D122" s="201" t="s">
        <v>410</v>
      </c>
      <c r="E122" s="202" t="s">
        <v>547</v>
      </c>
      <c r="F122" s="203" t="s">
        <v>548</v>
      </c>
      <c r="G122" s="204" t="s">
        <v>413</v>
      </c>
      <c r="H122" s="205">
        <v>2.4649999999999999</v>
      </c>
      <c r="I122" s="206"/>
      <c r="J122" s="207">
        <f>ROUND(I122*H122,2)</f>
        <v>0</v>
      </c>
      <c r="K122" s="203" t="s">
        <v>414</v>
      </c>
      <c r="L122" s="57"/>
      <c r="M122" s="208" t="s">
        <v>36</v>
      </c>
      <c r="N122" s="209" t="s">
        <v>50</v>
      </c>
      <c r="O122" s="38"/>
      <c r="P122" s="210">
        <f>O122*H122</f>
        <v>0</v>
      </c>
      <c r="Q122" s="210">
        <v>0</v>
      </c>
      <c r="R122" s="210">
        <f>Q122*H122</f>
        <v>0</v>
      </c>
      <c r="S122" s="210">
        <v>0</v>
      </c>
      <c r="T122" s="211">
        <f>S122*H122</f>
        <v>0</v>
      </c>
      <c r="AR122" s="19" t="s">
        <v>415</v>
      </c>
      <c r="AT122" s="19" t="s">
        <v>410</v>
      </c>
      <c r="AU122" s="19" t="s">
        <v>87</v>
      </c>
      <c r="AY122" s="19" t="s">
        <v>406</v>
      </c>
      <c r="BE122" s="212">
        <f>IF(N122="základní",J122,0)</f>
        <v>0</v>
      </c>
      <c r="BF122" s="212">
        <f>IF(N122="snížená",J122,0)</f>
        <v>0</v>
      </c>
      <c r="BG122" s="212">
        <f>IF(N122="zákl. přenesená",J122,0)</f>
        <v>0</v>
      </c>
      <c r="BH122" s="212">
        <f>IF(N122="sníž. přenesená",J122,0)</f>
        <v>0</v>
      </c>
      <c r="BI122" s="212">
        <f>IF(N122="nulová",J122,0)</f>
        <v>0</v>
      </c>
      <c r="BJ122" s="19" t="s">
        <v>23</v>
      </c>
      <c r="BK122" s="212">
        <f>ROUND(I122*H122,2)</f>
        <v>0</v>
      </c>
      <c r="BL122" s="19" t="s">
        <v>415</v>
      </c>
      <c r="BM122" s="19" t="s">
        <v>2905</v>
      </c>
    </row>
    <row r="123" spans="2:65" s="12" customFormat="1" x14ac:dyDescent="0.3">
      <c r="B123" s="213"/>
      <c r="C123" s="214"/>
      <c r="D123" s="215" t="s">
        <v>417</v>
      </c>
      <c r="E123" s="216" t="s">
        <v>36</v>
      </c>
      <c r="F123" s="217" t="s">
        <v>2906</v>
      </c>
      <c r="G123" s="214"/>
      <c r="H123" s="218" t="s">
        <v>36</v>
      </c>
      <c r="I123" s="219"/>
      <c r="J123" s="214"/>
      <c r="K123" s="214"/>
      <c r="L123" s="220"/>
      <c r="M123" s="221"/>
      <c r="N123" s="222"/>
      <c r="O123" s="222"/>
      <c r="P123" s="222"/>
      <c r="Q123" s="222"/>
      <c r="R123" s="222"/>
      <c r="S123" s="222"/>
      <c r="T123" s="223"/>
      <c r="AT123" s="224" t="s">
        <v>417</v>
      </c>
      <c r="AU123" s="224" t="s">
        <v>87</v>
      </c>
      <c r="AV123" s="12" t="s">
        <v>23</v>
      </c>
      <c r="AW123" s="12" t="s">
        <v>43</v>
      </c>
      <c r="AX123" s="12" t="s">
        <v>79</v>
      </c>
      <c r="AY123" s="224" t="s">
        <v>406</v>
      </c>
    </row>
    <row r="124" spans="2:65" s="13" customFormat="1" x14ac:dyDescent="0.3">
      <c r="B124" s="225"/>
      <c r="C124" s="226"/>
      <c r="D124" s="215" t="s">
        <v>417</v>
      </c>
      <c r="E124" s="227" t="s">
        <v>36</v>
      </c>
      <c r="F124" s="228" t="s">
        <v>2879</v>
      </c>
      <c r="G124" s="226"/>
      <c r="H124" s="229">
        <v>11.781000000000001</v>
      </c>
      <c r="I124" s="230"/>
      <c r="J124" s="226"/>
      <c r="K124" s="226"/>
      <c r="L124" s="231"/>
      <c r="M124" s="232"/>
      <c r="N124" s="233"/>
      <c r="O124" s="233"/>
      <c r="P124" s="233"/>
      <c r="Q124" s="233"/>
      <c r="R124" s="233"/>
      <c r="S124" s="233"/>
      <c r="T124" s="234"/>
      <c r="AT124" s="235" t="s">
        <v>417</v>
      </c>
      <c r="AU124" s="235" t="s">
        <v>87</v>
      </c>
      <c r="AV124" s="13" t="s">
        <v>87</v>
      </c>
      <c r="AW124" s="13" t="s">
        <v>43</v>
      </c>
      <c r="AX124" s="13" t="s">
        <v>79</v>
      </c>
      <c r="AY124" s="235" t="s">
        <v>406</v>
      </c>
    </row>
    <row r="125" spans="2:65" s="13" customFormat="1" x14ac:dyDescent="0.3">
      <c r="B125" s="225"/>
      <c r="C125" s="226"/>
      <c r="D125" s="215" t="s">
        <v>417</v>
      </c>
      <c r="E125" s="227" t="s">
        <v>36</v>
      </c>
      <c r="F125" s="228" t="s">
        <v>2907</v>
      </c>
      <c r="G125" s="226"/>
      <c r="H125" s="229">
        <v>-9.3160000000000007</v>
      </c>
      <c r="I125" s="230"/>
      <c r="J125" s="226"/>
      <c r="K125" s="226"/>
      <c r="L125" s="231"/>
      <c r="M125" s="232"/>
      <c r="N125" s="233"/>
      <c r="O125" s="233"/>
      <c r="P125" s="233"/>
      <c r="Q125" s="233"/>
      <c r="R125" s="233"/>
      <c r="S125" s="233"/>
      <c r="T125" s="234"/>
      <c r="AT125" s="235" t="s">
        <v>417</v>
      </c>
      <c r="AU125" s="235" t="s">
        <v>87</v>
      </c>
      <c r="AV125" s="13" t="s">
        <v>87</v>
      </c>
      <c r="AW125" s="13" t="s">
        <v>43</v>
      </c>
      <c r="AX125" s="13" t="s">
        <v>79</v>
      </c>
      <c r="AY125" s="235" t="s">
        <v>406</v>
      </c>
    </row>
    <row r="126" spans="2:65" s="14" customFormat="1" x14ac:dyDescent="0.3">
      <c r="B126" s="236"/>
      <c r="C126" s="237"/>
      <c r="D126" s="247" t="s">
        <v>417</v>
      </c>
      <c r="E126" s="248" t="s">
        <v>2877</v>
      </c>
      <c r="F126" s="249" t="s">
        <v>421</v>
      </c>
      <c r="G126" s="237"/>
      <c r="H126" s="250">
        <v>2.4649999999999999</v>
      </c>
      <c r="I126" s="241"/>
      <c r="J126" s="237"/>
      <c r="K126" s="237"/>
      <c r="L126" s="242"/>
      <c r="M126" s="243"/>
      <c r="N126" s="244"/>
      <c r="O126" s="244"/>
      <c r="P126" s="244"/>
      <c r="Q126" s="244"/>
      <c r="R126" s="244"/>
      <c r="S126" s="244"/>
      <c r="T126" s="245"/>
      <c r="AT126" s="246" t="s">
        <v>417</v>
      </c>
      <c r="AU126" s="246" t="s">
        <v>87</v>
      </c>
      <c r="AV126" s="14" t="s">
        <v>415</v>
      </c>
      <c r="AW126" s="14" t="s">
        <v>43</v>
      </c>
      <c r="AX126" s="14" t="s">
        <v>23</v>
      </c>
      <c r="AY126" s="246" t="s">
        <v>406</v>
      </c>
    </row>
    <row r="127" spans="2:65" s="1" customFormat="1" ht="31.5" customHeight="1" x14ac:dyDescent="0.3">
      <c r="B127" s="37"/>
      <c r="C127" s="201" t="s">
        <v>463</v>
      </c>
      <c r="D127" s="201" t="s">
        <v>410</v>
      </c>
      <c r="E127" s="202" t="s">
        <v>551</v>
      </c>
      <c r="F127" s="203" t="s">
        <v>552</v>
      </c>
      <c r="G127" s="204" t="s">
        <v>413</v>
      </c>
      <c r="H127" s="205">
        <v>32.045000000000002</v>
      </c>
      <c r="I127" s="206"/>
      <c r="J127" s="207">
        <f>ROUND(I127*H127,2)</f>
        <v>0</v>
      </c>
      <c r="K127" s="203" t="s">
        <v>414</v>
      </c>
      <c r="L127" s="57"/>
      <c r="M127" s="208" t="s">
        <v>36</v>
      </c>
      <c r="N127" s="209" t="s">
        <v>50</v>
      </c>
      <c r="O127" s="38"/>
      <c r="P127" s="210">
        <f>O127*H127</f>
        <v>0</v>
      </c>
      <c r="Q127" s="210">
        <v>0</v>
      </c>
      <c r="R127" s="210">
        <f>Q127*H127</f>
        <v>0</v>
      </c>
      <c r="S127" s="210">
        <v>0</v>
      </c>
      <c r="T127" s="211">
        <f>S127*H127</f>
        <v>0</v>
      </c>
      <c r="AR127" s="19" t="s">
        <v>415</v>
      </c>
      <c r="AT127" s="19" t="s">
        <v>410</v>
      </c>
      <c r="AU127" s="19" t="s">
        <v>87</v>
      </c>
      <c r="AY127" s="19" t="s">
        <v>406</v>
      </c>
      <c r="BE127" s="212">
        <f>IF(N127="základní",J127,0)</f>
        <v>0</v>
      </c>
      <c r="BF127" s="212">
        <f>IF(N127="snížená",J127,0)</f>
        <v>0</v>
      </c>
      <c r="BG127" s="212">
        <f>IF(N127="zákl. přenesená",J127,0)</f>
        <v>0</v>
      </c>
      <c r="BH127" s="212">
        <f>IF(N127="sníž. přenesená",J127,0)</f>
        <v>0</v>
      </c>
      <c r="BI127" s="212">
        <f>IF(N127="nulová",J127,0)</f>
        <v>0</v>
      </c>
      <c r="BJ127" s="19" t="s">
        <v>23</v>
      </c>
      <c r="BK127" s="212">
        <f>ROUND(I127*H127,2)</f>
        <v>0</v>
      </c>
      <c r="BL127" s="19" t="s">
        <v>415</v>
      </c>
      <c r="BM127" s="19" t="s">
        <v>2908</v>
      </c>
    </row>
    <row r="128" spans="2:65" s="13" customFormat="1" x14ac:dyDescent="0.3">
      <c r="B128" s="225"/>
      <c r="C128" s="226"/>
      <c r="D128" s="247" t="s">
        <v>417</v>
      </c>
      <c r="E128" s="226"/>
      <c r="F128" s="252" t="s">
        <v>2909</v>
      </c>
      <c r="G128" s="226"/>
      <c r="H128" s="253">
        <v>32.045000000000002</v>
      </c>
      <c r="I128" s="230"/>
      <c r="J128" s="226"/>
      <c r="K128" s="226"/>
      <c r="L128" s="231"/>
      <c r="M128" s="232"/>
      <c r="N128" s="233"/>
      <c r="O128" s="233"/>
      <c r="P128" s="233"/>
      <c r="Q128" s="233"/>
      <c r="R128" s="233"/>
      <c r="S128" s="233"/>
      <c r="T128" s="234"/>
      <c r="AT128" s="235" t="s">
        <v>417</v>
      </c>
      <c r="AU128" s="235" t="s">
        <v>87</v>
      </c>
      <c r="AV128" s="13" t="s">
        <v>87</v>
      </c>
      <c r="AW128" s="13" t="s">
        <v>4</v>
      </c>
      <c r="AX128" s="13" t="s">
        <v>23</v>
      </c>
      <c r="AY128" s="235" t="s">
        <v>406</v>
      </c>
    </row>
    <row r="129" spans="2:65" s="1" customFormat="1" ht="22.5" customHeight="1" x14ac:dyDescent="0.3">
      <c r="B129" s="37"/>
      <c r="C129" s="201" t="s">
        <v>28</v>
      </c>
      <c r="D129" s="201" t="s">
        <v>410</v>
      </c>
      <c r="E129" s="202" t="s">
        <v>555</v>
      </c>
      <c r="F129" s="203" t="s">
        <v>556</v>
      </c>
      <c r="G129" s="204" t="s">
        <v>413</v>
      </c>
      <c r="H129" s="205">
        <v>2.4649999999999999</v>
      </c>
      <c r="I129" s="206"/>
      <c r="J129" s="207">
        <f>ROUND(I129*H129,2)</f>
        <v>0</v>
      </c>
      <c r="K129" s="203" t="s">
        <v>36</v>
      </c>
      <c r="L129" s="57"/>
      <c r="M129" s="208" t="s">
        <v>36</v>
      </c>
      <c r="N129" s="209" t="s">
        <v>50</v>
      </c>
      <c r="O129" s="38"/>
      <c r="P129" s="210">
        <f>O129*H129</f>
        <v>0</v>
      </c>
      <c r="Q129" s="210">
        <v>0</v>
      </c>
      <c r="R129" s="210">
        <f>Q129*H129</f>
        <v>0</v>
      </c>
      <c r="S129" s="210">
        <v>0</v>
      </c>
      <c r="T129" s="211">
        <f>S129*H129</f>
        <v>0</v>
      </c>
      <c r="AR129" s="19" t="s">
        <v>415</v>
      </c>
      <c r="AT129" s="19" t="s">
        <v>410</v>
      </c>
      <c r="AU129" s="19" t="s">
        <v>87</v>
      </c>
      <c r="AY129" s="19" t="s">
        <v>406</v>
      </c>
      <c r="BE129" s="212">
        <f>IF(N129="základní",J129,0)</f>
        <v>0</v>
      </c>
      <c r="BF129" s="212">
        <f>IF(N129="snížená",J129,0)</f>
        <v>0</v>
      </c>
      <c r="BG129" s="212">
        <f>IF(N129="zákl. přenesená",J129,0)</f>
        <v>0</v>
      </c>
      <c r="BH129" s="212">
        <f>IF(N129="sníž. přenesená",J129,0)</f>
        <v>0</v>
      </c>
      <c r="BI129" s="212">
        <f>IF(N129="nulová",J129,0)</f>
        <v>0</v>
      </c>
      <c r="BJ129" s="19" t="s">
        <v>23</v>
      </c>
      <c r="BK129" s="212">
        <f>ROUND(I129*H129,2)</f>
        <v>0</v>
      </c>
      <c r="BL129" s="19" t="s">
        <v>415</v>
      </c>
      <c r="BM129" s="19" t="s">
        <v>2910</v>
      </c>
    </row>
    <row r="130" spans="2:65" s="13" customFormat="1" x14ac:dyDescent="0.3">
      <c r="B130" s="225"/>
      <c r="C130" s="226"/>
      <c r="D130" s="247" t="s">
        <v>417</v>
      </c>
      <c r="E130" s="251" t="s">
        <v>36</v>
      </c>
      <c r="F130" s="252" t="s">
        <v>2877</v>
      </c>
      <c r="G130" s="226"/>
      <c r="H130" s="253">
        <v>2.4649999999999999</v>
      </c>
      <c r="I130" s="230"/>
      <c r="J130" s="226"/>
      <c r="K130" s="226"/>
      <c r="L130" s="231"/>
      <c r="M130" s="232"/>
      <c r="N130" s="233"/>
      <c r="O130" s="233"/>
      <c r="P130" s="233"/>
      <c r="Q130" s="233"/>
      <c r="R130" s="233"/>
      <c r="S130" s="233"/>
      <c r="T130" s="234"/>
      <c r="AT130" s="235" t="s">
        <v>417</v>
      </c>
      <c r="AU130" s="235" t="s">
        <v>87</v>
      </c>
      <c r="AV130" s="13" t="s">
        <v>87</v>
      </c>
      <c r="AW130" s="13" t="s">
        <v>43</v>
      </c>
      <c r="AX130" s="13" t="s">
        <v>23</v>
      </c>
      <c r="AY130" s="235" t="s">
        <v>406</v>
      </c>
    </row>
    <row r="131" spans="2:65" s="1" customFormat="1" ht="22.5" customHeight="1" x14ac:dyDescent="0.3">
      <c r="B131" s="37"/>
      <c r="C131" s="201" t="s">
        <v>408</v>
      </c>
      <c r="D131" s="201" t="s">
        <v>410</v>
      </c>
      <c r="E131" s="202" t="s">
        <v>480</v>
      </c>
      <c r="F131" s="203" t="s">
        <v>481</v>
      </c>
      <c r="G131" s="204" t="s">
        <v>413</v>
      </c>
      <c r="H131" s="205">
        <v>9.3160000000000007</v>
      </c>
      <c r="I131" s="206"/>
      <c r="J131" s="207">
        <f>ROUND(I131*H131,2)</f>
        <v>0</v>
      </c>
      <c r="K131" s="203" t="s">
        <v>414</v>
      </c>
      <c r="L131" s="57"/>
      <c r="M131" s="208" t="s">
        <v>36</v>
      </c>
      <c r="N131" s="209" t="s">
        <v>50</v>
      </c>
      <c r="O131" s="38"/>
      <c r="P131" s="210">
        <f>O131*H131</f>
        <v>0</v>
      </c>
      <c r="Q131" s="210">
        <v>0</v>
      </c>
      <c r="R131" s="210">
        <f>Q131*H131</f>
        <v>0</v>
      </c>
      <c r="S131" s="210">
        <v>0</v>
      </c>
      <c r="T131" s="211">
        <f>S131*H131</f>
        <v>0</v>
      </c>
      <c r="AR131" s="19" t="s">
        <v>415</v>
      </c>
      <c r="AT131" s="19" t="s">
        <v>410</v>
      </c>
      <c r="AU131" s="19" t="s">
        <v>87</v>
      </c>
      <c r="AY131" s="19" t="s">
        <v>406</v>
      </c>
      <c r="BE131" s="212">
        <f>IF(N131="základní",J131,0)</f>
        <v>0</v>
      </c>
      <c r="BF131" s="212">
        <f>IF(N131="snížená",J131,0)</f>
        <v>0</v>
      </c>
      <c r="BG131" s="212">
        <f>IF(N131="zákl. přenesená",J131,0)</f>
        <v>0</v>
      </c>
      <c r="BH131" s="212">
        <f>IF(N131="sníž. přenesená",J131,0)</f>
        <v>0</v>
      </c>
      <c r="BI131" s="212">
        <f>IF(N131="nulová",J131,0)</f>
        <v>0</v>
      </c>
      <c r="BJ131" s="19" t="s">
        <v>23</v>
      </c>
      <c r="BK131" s="212">
        <f>ROUND(I131*H131,2)</f>
        <v>0</v>
      </c>
      <c r="BL131" s="19" t="s">
        <v>415</v>
      </c>
      <c r="BM131" s="19" t="s">
        <v>2911</v>
      </c>
    </row>
    <row r="132" spans="2:65" s="12" customFormat="1" x14ac:dyDescent="0.3">
      <c r="B132" s="213"/>
      <c r="C132" s="214"/>
      <c r="D132" s="215" t="s">
        <v>417</v>
      </c>
      <c r="E132" s="216" t="s">
        <v>36</v>
      </c>
      <c r="F132" s="217" t="s">
        <v>1053</v>
      </c>
      <c r="G132" s="214"/>
      <c r="H132" s="218" t="s">
        <v>36</v>
      </c>
      <c r="I132" s="219"/>
      <c r="J132" s="214"/>
      <c r="K132" s="214"/>
      <c r="L132" s="220"/>
      <c r="M132" s="221"/>
      <c r="N132" s="222"/>
      <c r="O132" s="222"/>
      <c r="P132" s="222"/>
      <c r="Q132" s="222"/>
      <c r="R132" s="222"/>
      <c r="S132" s="222"/>
      <c r="T132" s="223"/>
      <c r="AT132" s="224" t="s">
        <v>417</v>
      </c>
      <c r="AU132" s="224" t="s">
        <v>87</v>
      </c>
      <c r="AV132" s="12" t="s">
        <v>23</v>
      </c>
      <c r="AW132" s="12" t="s">
        <v>43</v>
      </c>
      <c r="AX132" s="12" t="s">
        <v>79</v>
      </c>
      <c r="AY132" s="224" t="s">
        <v>406</v>
      </c>
    </row>
    <row r="133" spans="2:65" s="13" customFormat="1" x14ac:dyDescent="0.3">
      <c r="B133" s="225"/>
      <c r="C133" s="226"/>
      <c r="D133" s="215" t="s">
        <v>417</v>
      </c>
      <c r="E133" s="227" t="s">
        <v>36</v>
      </c>
      <c r="F133" s="228" t="s">
        <v>343</v>
      </c>
      <c r="G133" s="226"/>
      <c r="H133" s="229">
        <v>13.760999999999999</v>
      </c>
      <c r="I133" s="230"/>
      <c r="J133" s="226"/>
      <c r="K133" s="226"/>
      <c r="L133" s="231"/>
      <c r="M133" s="232"/>
      <c r="N133" s="233"/>
      <c r="O133" s="233"/>
      <c r="P133" s="233"/>
      <c r="Q133" s="233"/>
      <c r="R133" s="233"/>
      <c r="S133" s="233"/>
      <c r="T133" s="234"/>
      <c r="AT133" s="235" t="s">
        <v>417</v>
      </c>
      <c r="AU133" s="235" t="s">
        <v>87</v>
      </c>
      <c r="AV133" s="13" t="s">
        <v>87</v>
      </c>
      <c r="AW133" s="13" t="s">
        <v>43</v>
      </c>
      <c r="AX133" s="13" t="s">
        <v>79</v>
      </c>
      <c r="AY133" s="235" t="s">
        <v>406</v>
      </c>
    </row>
    <row r="134" spans="2:65" s="12" customFormat="1" x14ac:dyDescent="0.3">
      <c r="B134" s="213"/>
      <c r="C134" s="214"/>
      <c r="D134" s="215" t="s">
        <v>417</v>
      </c>
      <c r="E134" s="216" t="s">
        <v>36</v>
      </c>
      <c r="F134" s="217" t="s">
        <v>765</v>
      </c>
      <c r="G134" s="214"/>
      <c r="H134" s="218" t="s">
        <v>36</v>
      </c>
      <c r="I134" s="219"/>
      <c r="J134" s="214"/>
      <c r="K134" s="214"/>
      <c r="L134" s="220"/>
      <c r="M134" s="221"/>
      <c r="N134" s="222"/>
      <c r="O134" s="222"/>
      <c r="P134" s="222"/>
      <c r="Q134" s="222"/>
      <c r="R134" s="222"/>
      <c r="S134" s="222"/>
      <c r="T134" s="223"/>
      <c r="AT134" s="224" t="s">
        <v>417</v>
      </c>
      <c r="AU134" s="224" t="s">
        <v>87</v>
      </c>
      <c r="AV134" s="12" t="s">
        <v>23</v>
      </c>
      <c r="AW134" s="12" t="s">
        <v>43</v>
      </c>
      <c r="AX134" s="12" t="s">
        <v>79</v>
      </c>
      <c r="AY134" s="224" t="s">
        <v>406</v>
      </c>
    </row>
    <row r="135" spans="2:65" s="13" customFormat="1" x14ac:dyDescent="0.3">
      <c r="B135" s="225"/>
      <c r="C135" s="226"/>
      <c r="D135" s="215" t="s">
        <v>417</v>
      </c>
      <c r="E135" s="227" t="s">
        <v>36</v>
      </c>
      <c r="F135" s="228" t="s">
        <v>2912</v>
      </c>
      <c r="G135" s="226"/>
      <c r="H135" s="229">
        <v>-1.98</v>
      </c>
      <c r="I135" s="230"/>
      <c r="J135" s="226"/>
      <c r="K135" s="226"/>
      <c r="L135" s="231"/>
      <c r="M135" s="232"/>
      <c r="N135" s="233"/>
      <c r="O135" s="233"/>
      <c r="P135" s="233"/>
      <c r="Q135" s="233"/>
      <c r="R135" s="233"/>
      <c r="S135" s="233"/>
      <c r="T135" s="234"/>
      <c r="AT135" s="235" t="s">
        <v>417</v>
      </c>
      <c r="AU135" s="235" t="s">
        <v>87</v>
      </c>
      <c r="AV135" s="13" t="s">
        <v>87</v>
      </c>
      <c r="AW135" s="13" t="s">
        <v>43</v>
      </c>
      <c r="AX135" s="13" t="s">
        <v>79</v>
      </c>
      <c r="AY135" s="235" t="s">
        <v>406</v>
      </c>
    </row>
    <row r="136" spans="2:65" s="12" customFormat="1" x14ac:dyDescent="0.3">
      <c r="B136" s="213"/>
      <c r="C136" s="214"/>
      <c r="D136" s="215" t="s">
        <v>417</v>
      </c>
      <c r="E136" s="216" t="s">
        <v>36</v>
      </c>
      <c r="F136" s="217" t="s">
        <v>2913</v>
      </c>
      <c r="G136" s="214"/>
      <c r="H136" s="218" t="s">
        <v>36</v>
      </c>
      <c r="I136" s="219"/>
      <c r="J136" s="214"/>
      <c r="K136" s="214"/>
      <c r="L136" s="220"/>
      <c r="M136" s="221"/>
      <c r="N136" s="222"/>
      <c r="O136" s="222"/>
      <c r="P136" s="222"/>
      <c r="Q136" s="222"/>
      <c r="R136" s="222"/>
      <c r="S136" s="222"/>
      <c r="T136" s="223"/>
      <c r="AT136" s="224" t="s">
        <v>417</v>
      </c>
      <c r="AU136" s="224" t="s">
        <v>87</v>
      </c>
      <c r="AV136" s="12" t="s">
        <v>23</v>
      </c>
      <c r="AW136" s="12" t="s">
        <v>43</v>
      </c>
      <c r="AX136" s="12" t="s">
        <v>79</v>
      </c>
      <c r="AY136" s="224" t="s">
        <v>406</v>
      </c>
    </row>
    <row r="137" spans="2:65" s="13" customFormat="1" x14ac:dyDescent="0.3">
      <c r="B137" s="225"/>
      <c r="C137" s="226"/>
      <c r="D137" s="215" t="s">
        <v>417</v>
      </c>
      <c r="E137" s="227" t="s">
        <v>36</v>
      </c>
      <c r="F137" s="228" t="s">
        <v>2914</v>
      </c>
      <c r="G137" s="226"/>
      <c r="H137" s="229">
        <v>-0.495</v>
      </c>
      <c r="I137" s="230"/>
      <c r="J137" s="226"/>
      <c r="K137" s="226"/>
      <c r="L137" s="231"/>
      <c r="M137" s="232"/>
      <c r="N137" s="233"/>
      <c r="O137" s="233"/>
      <c r="P137" s="233"/>
      <c r="Q137" s="233"/>
      <c r="R137" s="233"/>
      <c r="S137" s="233"/>
      <c r="T137" s="234"/>
      <c r="AT137" s="235" t="s">
        <v>417</v>
      </c>
      <c r="AU137" s="235" t="s">
        <v>87</v>
      </c>
      <c r="AV137" s="13" t="s">
        <v>87</v>
      </c>
      <c r="AW137" s="13" t="s">
        <v>43</v>
      </c>
      <c r="AX137" s="13" t="s">
        <v>79</v>
      </c>
      <c r="AY137" s="235" t="s">
        <v>406</v>
      </c>
    </row>
    <row r="138" spans="2:65" s="13" customFormat="1" x14ac:dyDescent="0.3">
      <c r="B138" s="225"/>
      <c r="C138" s="226"/>
      <c r="D138" s="215" t="s">
        <v>417</v>
      </c>
      <c r="E138" s="227" t="s">
        <v>36</v>
      </c>
      <c r="F138" s="228" t="s">
        <v>2915</v>
      </c>
      <c r="G138" s="226"/>
      <c r="H138" s="229">
        <v>-1.97</v>
      </c>
      <c r="I138" s="230"/>
      <c r="J138" s="226"/>
      <c r="K138" s="226"/>
      <c r="L138" s="231"/>
      <c r="M138" s="232"/>
      <c r="N138" s="233"/>
      <c r="O138" s="233"/>
      <c r="P138" s="233"/>
      <c r="Q138" s="233"/>
      <c r="R138" s="233"/>
      <c r="S138" s="233"/>
      <c r="T138" s="234"/>
      <c r="AT138" s="235" t="s">
        <v>417</v>
      </c>
      <c r="AU138" s="235" t="s">
        <v>87</v>
      </c>
      <c r="AV138" s="13" t="s">
        <v>87</v>
      </c>
      <c r="AW138" s="13" t="s">
        <v>43</v>
      </c>
      <c r="AX138" s="13" t="s">
        <v>79</v>
      </c>
      <c r="AY138" s="235" t="s">
        <v>406</v>
      </c>
    </row>
    <row r="139" spans="2:65" s="14" customFormat="1" x14ac:dyDescent="0.3">
      <c r="B139" s="236"/>
      <c r="C139" s="237"/>
      <c r="D139" s="247" t="s">
        <v>417</v>
      </c>
      <c r="E139" s="248" t="s">
        <v>2882</v>
      </c>
      <c r="F139" s="249" t="s">
        <v>421</v>
      </c>
      <c r="G139" s="237"/>
      <c r="H139" s="250">
        <v>9.3160000000000007</v>
      </c>
      <c r="I139" s="241"/>
      <c r="J139" s="237"/>
      <c r="K139" s="237"/>
      <c r="L139" s="242"/>
      <c r="M139" s="243"/>
      <c r="N139" s="244"/>
      <c r="O139" s="244"/>
      <c r="P139" s="244"/>
      <c r="Q139" s="244"/>
      <c r="R139" s="244"/>
      <c r="S139" s="244"/>
      <c r="T139" s="245"/>
      <c r="AT139" s="246" t="s">
        <v>417</v>
      </c>
      <c r="AU139" s="246" t="s">
        <v>87</v>
      </c>
      <c r="AV139" s="14" t="s">
        <v>415</v>
      </c>
      <c r="AW139" s="14" t="s">
        <v>43</v>
      </c>
      <c r="AX139" s="14" t="s">
        <v>23</v>
      </c>
      <c r="AY139" s="246" t="s">
        <v>406</v>
      </c>
    </row>
    <row r="140" spans="2:65" s="1" customFormat="1" ht="22.5" customHeight="1" x14ac:dyDescent="0.3">
      <c r="B140" s="37"/>
      <c r="C140" s="201" t="s">
        <v>476</v>
      </c>
      <c r="D140" s="201" t="s">
        <v>410</v>
      </c>
      <c r="E140" s="202" t="s">
        <v>2916</v>
      </c>
      <c r="F140" s="203" t="s">
        <v>1353</v>
      </c>
      <c r="G140" s="204" t="s">
        <v>413</v>
      </c>
      <c r="H140" s="205">
        <v>9.3160000000000007</v>
      </c>
      <c r="I140" s="206"/>
      <c r="J140" s="207">
        <f>ROUND(I140*H140,2)</f>
        <v>0</v>
      </c>
      <c r="K140" s="203" t="s">
        <v>36</v>
      </c>
      <c r="L140" s="57"/>
      <c r="M140" s="208" t="s">
        <v>36</v>
      </c>
      <c r="N140" s="209" t="s">
        <v>50</v>
      </c>
      <c r="O140" s="38"/>
      <c r="P140" s="210">
        <f>O140*H140</f>
        <v>0</v>
      </c>
      <c r="Q140" s="210">
        <v>0</v>
      </c>
      <c r="R140" s="210">
        <f>Q140*H140</f>
        <v>0</v>
      </c>
      <c r="S140" s="210">
        <v>0</v>
      </c>
      <c r="T140" s="211">
        <f>S140*H140</f>
        <v>0</v>
      </c>
      <c r="AR140" s="19" t="s">
        <v>415</v>
      </c>
      <c r="AT140" s="19" t="s">
        <v>410</v>
      </c>
      <c r="AU140" s="19" t="s">
        <v>87</v>
      </c>
      <c r="AY140" s="19" t="s">
        <v>406</v>
      </c>
      <c r="BE140" s="212">
        <f>IF(N140="základní",J140,0)</f>
        <v>0</v>
      </c>
      <c r="BF140" s="212">
        <f>IF(N140="snížená",J140,0)</f>
        <v>0</v>
      </c>
      <c r="BG140" s="212">
        <f>IF(N140="zákl. přenesená",J140,0)</f>
        <v>0</v>
      </c>
      <c r="BH140" s="212">
        <f>IF(N140="sníž. přenesená",J140,0)</f>
        <v>0</v>
      </c>
      <c r="BI140" s="212">
        <f>IF(N140="nulová",J140,0)</f>
        <v>0</v>
      </c>
      <c r="BJ140" s="19" t="s">
        <v>23</v>
      </c>
      <c r="BK140" s="212">
        <f>ROUND(I140*H140,2)</f>
        <v>0</v>
      </c>
      <c r="BL140" s="19" t="s">
        <v>415</v>
      </c>
      <c r="BM140" s="19" t="s">
        <v>2917</v>
      </c>
    </row>
    <row r="141" spans="2:65" s="13" customFormat="1" x14ac:dyDescent="0.3">
      <c r="B141" s="225"/>
      <c r="C141" s="226"/>
      <c r="D141" s="247" t="s">
        <v>417</v>
      </c>
      <c r="E141" s="251" t="s">
        <v>36</v>
      </c>
      <c r="F141" s="252" t="s">
        <v>2882</v>
      </c>
      <c r="G141" s="226"/>
      <c r="H141" s="253">
        <v>9.3160000000000007</v>
      </c>
      <c r="I141" s="230"/>
      <c r="J141" s="226"/>
      <c r="K141" s="226"/>
      <c r="L141" s="231"/>
      <c r="M141" s="232"/>
      <c r="N141" s="233"/>
      <c r="O141" s="233"/>
      <c r="P141" s="233"/>
      <c r="Q141" s="233"/>
      <c r="R141" s="233"/>
      <c r="S141" s="233"/>
      <c r="T141" s="234"/>
      <c r="AT141" s="235" t="s">
        <v>417</v>
      </c>
      <c r="AU141" s="235" t="s">
        <v>87</v>
      </c>
      <c r="AV141" s="13" t="s">
        <v>87</v>
      </c>
      <c r="AW141" s="13" t="s">
        <v>43</v>
      </c>
      <c r="AX141" s="13" t="s">
        <v>23</v>
      </c>
      <c r="AY141" s="235" t="s">
        <v>406</v>
      </c>
    </row>
    <row r="142" spans="2:65" s="1" customFormat="1" ht="22.5" customHeight="1" x14ac:dyDescent="0.3">
      <c r="B142" s="37"/>
      <c r="C142" s="201" t="s">
        <v>314</v>
      </c>
      <c r="D142" s="201" t="s">
        <v>410</v>
      </c>
      <c r="E142" s="202" t="s">
        <v>1104</v>
      </c>
      <c r="F142" s="203" t="s">
        <v>1105</v>
      </c>
      <c r="G142" s="204" t="s">
        <v>413</v>
      </c>
      <c r="H142" s="205">
        <v>1.9359999999999999</v>
      </c>
      <c r="I142" s="206"/>
      <c r="J142" s="207">
        <f>ROUND(I142*H142,2)</f>
        <v>0</v>
      </c>
      <c r="K142" s="203" t="s">
        <v>414</v>
      </c>
      <c r="L142" s="57"/>
      <c r="M142" s="208" t="s">
        <v>36</v>
      </c>
      <c r="N142" s="209" t="s">
        <v>50</v>
      </c>
      <c r="O142" s="38"/>
      <c r="P142" s="210">
        <f>O142*H142</f>
        <v>0</v>
      </c>
      <c r="Q142" s="210">
        <v>0</v>
      </c>
      <c r="R142" s="210">
        <f>Q142*H142</f>
        <v>0</v>
      </c>
      <c r="S142" s="210">
        <v>0</v>
      </c>
      <c r="T142" s="211">
        <f>S142*H142</f>
        <v>0</v>
      </c>
      <c r="AR142" s="19" t="s">
        <v>415</v>
      </c>
      <c r="AT142" s="19" t="s">
        <v>410</v>
      </c>
      <c r="AU142" s="19" t="s">
        <v>87</v>
      </c>
      <c r="AY142" s="19" t="s">
        <v>406</v>
      </c>
      <c r="BE142" s="212">
        <f>IF(N142="základní",J142,0)</f>
        <v>0</v>
      </c>
      <c r="BF142" s="212">
        <f>IF(N142="snížená",J142,0)</f>
        <v>0</v>
      </c>
      <c r="BG142" s="212">
        <f>IF(N142="zákl. přenesená",J142,0)</f>
        <v>0</v>
      </c>
      <c r="BH142" s="212">
        <f>IF(N142="sníž. přenesená",J142,0)</f>
        <v>0</v>
      </c>
      <c r="BI142" s="212">
        <f>IF(N142="nulová",J142,0)</f>
        <v>0</v>
      </c>
      <c r="BJ142" s="19" t="s">
        <v>23</v>
      </c>
      <c r="BK142" s="212">
        <f>ROUND(I142*H142,2)</f>
        <v>0</v>
      </c>
      <c r="BL142" s="19" t="s">
        <v>415</v>
      </c>
      <c r="BM142" s="19" t="s">
        <v>2918</v>
      </c>
    </row>
    <row r="143" spans="2:65" s="12" customFormat="1" x14ac:dyDescent="0.3">
      <c r="B143" s="213"/>
      <c r="C143" s="214"/>
      <c r="D143" s="215" t="s">
        <v>417</v>
      </c>
      <c r="E143" s="216" t="s">
        <v>36</v>
      </c>
      <c r="F143" s="217" t="s">
        <v>2919</v>
      </c>
      <c r="G143" s="214"/>
      <c r="H143" s="218" t="s">
        <v>36</v>
      </c>
      <c r="I143" s="219"/>
      <c r="J143" s="214"/>
      <c r="K143" s="214"/>
      <c r="L143" s="220"/>
      <c r="M143" s="221"/>
      <c r="N143" s="222"/>
      <c r="O143" s="222"/>
      <c r="P143" s="222"/>
      <c r="Q143" s="222"/>
      <c r="R143" s="222"/>
      <c r="S143" s="222"/>
      <c r="T143" s="223"/>
      <c r="AT143" s="224" t="s">
        <v>417</v>
      </c>
      <c r="AU143" s="224" t="s">
        <v>87</v>
      </c>
      <c r="AV143" s="12" t="s">
        <v>23</v>
      </c>
      <c r="AW143" s="12" t="s">
        <v>43</v>
      </c>
      <c r="AX143" s="12" t="s">
        <v>79</v>
      </c>
      <c r="AY143" s="224" t="s">
        <v>406</v>
      </c>
    </row>
    <row r="144" spans="2:65" s="13" customFormat="1" x14ac:dyDescent="0.3">
      <c r="B144" s="225"/>
      <c r="C144" s="226"/>
      <c r="D144" s="215" t="s">
        <v>417</v>
      </c>
      <c r="E144" s="227" t="s">
        <v>36</v>
      </c>
      <c r="F144" s="228" t="s">
        <v>2920</v>
      </c>
      <c r="G144" s="226"/>
      <c r="H144" s="229">
        <v>1.97</v>
      </c>
      <c r="I144" s="230"/>
      <c r="J144" s="226"/>
      <c r="K144" s="226"/>
      <c r="L144" s="231"/>
      <c r="M144" s="232"/>
      <c r="N144" s="233"/>
      <c r="O144" s="233"/>
      <c r="P144" s="233"/>
      <c r="Q144" s="233"/>
      <c r="R144" s="233"/>
      <c r="S144" s="233"/>
      <c r="T144" s="234"/>
      <c r="AT144" s="235" t="s">
        <v>417</v>
      </c>
      <c r="AU144" s="235" t="s">
        <v>87</v>
      </c>
      <c r="AV144" s="13" t="s">
        <v>87</v>
      </c>
      <c r="AW144" s="13" t="s">
        <v>43</v>
      </c>
      <c r="AX144" s="13" t="s">
        <v>79</v>
      </c>
      <c r="AY144" s="235" t="s">
        <v>406</v>
      </c>
    </row>
    <row r="145" spans="2:65" s="15" customFormat="1" x14ac:dyDescent="0.3">
      <c r="B145" s="254"/>
      <c r="C145" s="255"/>
      <c r="D145" s="215" t="s">
        <v>417</v>
      </c>
      <c r="E145" s="256" t="s">
        <v>2875</v>
      </c>
      <c r="F145" s="257" t="s">
        <v>435</v>
      </c>
      <c r="G145" s="255"/>
      <c r="H145" s="258">
        <v>1.97</v>
      </c>
      <c r="I145" s="259"/>
      <c r="J145" s="255"/>
      <c r="K145" s="255"/>
      <c r="L145" s="260"/>
      <c r="M145" s="261"/>
      <c r="N145" s="262"/>
      <c r="O145" s="262"/>
      <c r="P145" s="262"/>
      <c r="Q145" s="262"/>
      <c r="R145" s="262"/>
      <c r="S145" s="262"/>
      <c r="T145" s="263"/>
      <c r="AT145" s="264" t="s">
        <v>417</v>
      </c>
      <c r="AU145" s="264" t="s">
        <v>87</v>
      </c>
      <c r="AV145" s="15" t="s">
        <v>94</v>
      </c>
      <c r="AW145" s="15" t="s">
        <v>43</v>
      </c>
      <c r="AX145" s="15" t="s">
        <v>79</v>
      </c>
      <c r="AY145" s="264" t="s">
        <v>406</v>
      </c>
    </row>
    <row r="146" spans="2:65" s="12" customFormat="1" x14ac:dyDescent="0.3">
      <c r="B146" s="213"/>
      <c r="C146" s="214"/>
      <c r="D146" s="215" t="s">
        <v>417</v>
      </c>
      <c r="E146" s="216" t="s">
        <v>36</v>
      </c>
      <c r="F146" s="217" t="s">
        <v>2921</v>
      </c>
      <c r="G146" s="214"/>
      <c r="H146" s="218" t="s">
        <v>36</v>
      </c>
      <c r="I146" s="219"/>
      <c r="J146" s="214"/>
      <c r="K146" s="214"/>
      <c r="L146" s="220"/>
      <c r="M146" s="221"/>
      <c r="N146" s="222"/>
      <c r="O146" s="222"/>
      <c r="P146" s="222"/>
      <c r="Q146" s="222"/>
      <c r="R146" s="222"/>
      <c r="S146" s="222"/>
      <c r="T146" s="223"/>
      <c r="AT146" s="224" t="s">
        <v>417</v>
      </c>
      <c r="AU146" s="224" t="s">
        <v>87</v>
      </c>
      <c r="AV146" s="12" t="s">
        <v>23</v>
      </c>
      <c r="AW146" s="12" t="s">
        <v>43</v>
      </c>
      <c r="AX146" s="12" t="s">
        <v>79</v>
      </c>
      <c r="AY146" s="224" t="s">
        <v>406</v>
      </c>
    </row>
    <row r="147" spans="2:65" s="13" customFormat="1" x14ac:dyDescent="0.3">
      <c r="B147" s="225"/>
      <c r="C147" s="226"/>
      <c r="D147" s="215" t="s">
        <v>417</v>
      </c>
      <c r="E147" s="227" t="s">
        <v>36</v>
      </c>
      <c r="F147" s="228" t="s">
        <v>2922</v>
      </c>
      <c r="G147" s="226"/>
      <c r="H147" s="229">
        <v>-3.4000000000000002E-2</v>
      </c>
      <c r="I147" s="230"/>
      <c r="J147" s="226"/>
      <c r="K147" s="226"/>
      <c r="L147" s="231"/>
      <c r="M147" s="232"/>
      <c r="N147" s="233"/>
      <c r="O147" s="233"/>
      <c r="P147" s="233"/>
      <c r="Q147" s="233"/>
      <c r="R147" s="233"/>
      <c r="S147" s="233"/>
      <c r="T147" s="234"/>
      <c r="AT147" s="235" t="s">
        <v>417</v>
      </c>
      <c r="AU147" s="235" t="s">
        <v>87</v>
      </c>
      <c r="AV147" s="13" t="s">
        <v>87</v>
      </c>
      <c r="AW147" s="13" t="s">
        <v>43</v>
      </c>
      <c r="AX147" s="13" t="s">
        <v>79</v>
      </c>
      <c r="AY147" s="235" t="s">
        <v>406</v>
      </c>
    </row>
    <row r="148" spans="2:65" s="14" customFormat="1" x14ac:dyDescent="0.3">
      <c r="B148" s="236"/>
      <c r="C148" s="237"/>
      <c r="D148" s="247" t="s">
        <v>417</v>
      </c>
      <c r="E148" s="248" t="s">
        <v>261</v>
      </c>
      <c r="F148" s="249" t="s">
        <v>421</v>
      </c>
      <c r="G148" s="237"/>
      <c r="H148" s="250">
        <v>1.9359999999999999</v>
      </c>
      <c r="I148" s="241"/>
      <c r="J148" s="237"/>
      <c r="K148" s="237"/>
      <c r="L148" s="242"/>
      <c r="M148" s="243"/>
      <c r="N148" s="244"/>
      <c r="O148" s="244"/>
      <c r="P148" s="244"/>
      <c r="Q148" s="244"/>
      <c r="R148" s="244"/>
      <c r="S148" s="244"/>
      <c r="T148" s="245"/>
      <c r="AT148" s="246" t="s">
        <v>417</v>
      </c>
      <c r="AU148" s="246" t="s">
        <v>87</v>
      </c>
      <c r="AV148" s="14" t="s">
        <v>415</v>
      </c>
      <c r="AW148" s="14" t="s">
        <v>43</v>
      </c>
      <c r="AX148" s="14" t="s">
        <v>23</v>
      </c>
      <c r="AY148" s="246" t="s">
        <v>406</v>
      </c>
    </row>
    <row r="149" spans="2:65" s="1" customFormat="1" ht="22.5" customHeight="1" x14ac:dyDescent="0.3">
      <c r="B149" s="37"/>
      <c r="C149" s="268" t="s">
        <v>484</v>
      </c>
      <c r="D149" s="268" t="s">
        <v>533</v>
      </c>
      <c r="E149" s="269" t="s">
        <v>2923</v>
      </c>
      <c r="F149" s="270" t="s">
        <v>2924</v>
      </c>
      <c r="G149" s="271" t="s">
        <v>501</v>
      </c>
      <c r="H149" s="272">
        <v>3.66</v>
      </c>
      <c r="I149" s="273"/>
      <c r="J149" s="274">
        <f>ROUND(I149*H149,2)</f>
        <v>0</v>
      </c>
      <c r="K149" s="270" t="s">
        <v>36</v>
      </c>
      <c r="L149" s="275"/>
      <c r="M149" s="276" t="s">
        <v>36</v>
      </c>
      <c r="N149" s="277" t="s">
        <v>50</v>
      </c>
      <c r="O149" s="38"/>
      <c r="P149" s="210">
        <f>O149*H149</f>
        <v>0</v>
      </c>
      <c r="Q149" s="210">
        <v>0</v>
      </c>
      <c r="R149" s="210">
        <f>Q149*H149</f>
        <v>0</v>
      </c>
      <c r="S149" s="210">
        <v>0</v>
      </c>
      <c r="T149" s="211">
        <f>S149*H149</f>
        <v>0</v>
      </c>
      <c r="AR149" s="19" t="s">
        <v>457</v>
      </c>
      <c r="AT149" s="19" t="s">
        <v>533</v>
      </c>
      <c r="AU149" s="19" t="s">
        <v>87</v>
      </c>
      <c r="AY149" s="19" t="s">
        <v>406</v>
      </c>
      <c r="BE149" s="212">
        <f>IF(N149="základní",J149,0)</f>
        <v>0</v>
      </c>
      <c r="BF149" s="212">
        <f>IF(N149="snížená",J149,0)</f>
        <v>0</v>
      </c>
      <c r="BG149" s="212">
        <f>IF(N149="zákl. přenesená",J149,0)</f>
        <v>0</v>
      </c>
      <c r="BH149" s="212">
        <f>IF(N149="sníž. přenesená",J149,0)</f>
        <v>0</v>
      </c>
      <c r="BI149" s="212">
        <f>IF(N149="nulová",J149,0)</f>
        <v>0</v>
      </c>
      <c r="BJ149" s="19" t="s">
        <v>23</v>
      </c>
      <c r="BK149" s="212">
        <f>ROUND(I149*H149,2)</f>
        <v>0</v>
      </c>
      <c r="BL149" s="19" t="s">
        <v>415</v>
      </c>
      <c r="BM149" s="19" t="s">
        <v>2925</v>
      </c>
    </row>
    <row r="150" spans="2:65" s="13" customFormat="1" x14ac:dyDescent="0.3">
      <c r="B150" s="225"/>
      <c r="C150" s="226"/>
      <c r="D150" s="247" t="s">
        <v>417</v>
      </c>
      <c r="E150" s="251" t="s">
        <v>36</v>
      </c>
      <c r="F150" s="252" t="s">
        <v>2926</v>
      </c>
      <c r="G150" s="226"/>
      <c r="H150" s="253">
        <v>3.66</v>
      </c>
      <c r="I150" s="230"/>
      <c r="J150" s="226"/>
      <c r="K150" s="226"/>
      <c r="L150" s="231"/>
      <c r="M150" s="232"/>
      <c r="N150" s="233"/>
      <c r="O150" s="233"/>
      <c r="P150" s="233"/>
      <c r="Q150" s="233"/>
      <c r="R150" s="233"/>
      <c r="S150" s="233"/>
      <c r="T150" s="234"/>
      <c r="AT150" s="235" t="s">
        <v>417</v>
      </c>
      <c r="AU150" s="235" t="s">
        <v>87</v>
      </c>
      <c r="AV150" s="13" t="s">
        <v>87</v>
      </c>
      <c r="AW150" s="13" t="s">
        <v>43</v>
      </c>
      <c r="AX150" s="13" t="s">
        <v>23</v>
      </c>
      <c r="AY150" s="235" t="s">
        <v>406</v>
      </c>
    </row>
    <row r="151" spans="2:65" s="1" customFormat="1" ht="22.5" customHeight="1" x14ac:dyDescent="0.3">
      <c r="B151" s="37"/>
      <c r="C151" s="201" t="s">
        <v>8</v>
      </c>
      <c r="D151" s="201" t="s">
        <v>410</v>
      </c>
      <c r="E151" s="202" t="s">
        <v>1131</v>
      </c>
      <c r="F151" s="203" t="s">
        <v>1132</v>
      </c>
      <c r="G151" s="204" t="s">
        <v>413</v>
      </c>
      <c r="H151" s="205">
        <v>1.9359999999999999</v>
      </c>
      <c r="I151" s="206"/>
      <c r="J151" s="207">
        <f>ROUND(I151*H151,2)</f>
        <v>0</v>
      </c>
      <c r="K151" s="203" t="s">
        <v>414</v>
      </c>
      <c r="L151" s="57"/>
      <c r="M151" s="208" t="s">
        <v>36</v>
      </c>
      <c r="N151" s="209" t="s">
        <v>50</v>
      </c>
      <c r="O151" s="38"/>
      <c r="P151" s="210">
        <f>O151*H151</f>
        <v>0</v>
      </c>
      <c r="Q151" s="210">
        <v>0</v>
      </c>
      <c r="R151" s="210">
        <f>Q151*H151</f>
        <v>0</v>
      </c>
      <c r="S151" s="210">
        <v>0</v>
      </c>
      <c r="T151" s="211">
        <f>S151*H151</f>
        <v>0</v>
      </c>
      <c r="AR151" s="19" t="s">
        <v>415</v>
      </c>
      <c r="AT151" s="19" t="s">
        <v>410</v>
      </c>
      <c r="AU151" s="19" t="s">
        <v>87</v>
      </c>
      <c r="AY151" s="19" t="s">
        <v>406</v>
      </c>
      <c r="BE151" s="212">
        <f>IF(N151="základní",J151,0)</f>
        <v>0</v>
      </c>
      <c r="BF151" s="212">
        <f>IF(N151="snížená",J151,0)</f>
        <v>0</v>
      </c>
      <c r="BG151" s="212">
        <f>IF(N151="zákl. přenesená",J151,0)</f>
        <v>0</v>
      </c>
      <c r="BH151" s="212">
        <f>IF(N151="sníž. přenesená",J151,0)</f>
        <v>0</v>
      </c>
      <c r="BI151" s="212">
        <f>IF(N151="nulová",J151,0)</f>
        <v>0</v>
      </c>
      <c r="BJ151" s="19" t="s">
        <v>23</v>
      </c>
      <c r="BK151" s="212">
        <f>ROUND(I151*H151,2)</f>
        <v>0</v>
      </c>
      <c r="BL151" s="19" t="s">
        <v>415</v>
      </c>
      <c r="BM151" s="19" t="s">
        <v>2927</v>
      </c>
    </row>
    <row r="152" spans="2:65" s="13" customFormat="1" x14ac:dyDescent="0.3">
      <c r="B152" s="225"/>
      <c r="C152" s="226"/>
      <c r="D152" s="247" t="s">
        <v>417</v>
      </c>
      <c r="E152" s="251" t="s">
        <v>36</v>
      </c>
      <c r="F152" s="252" t="s">
        <v>1504</v>
      </c>
      <c r="G152" s="226"/>
      <c r="H152" s="253">
        <v>1.9359999999999999</v>
      </c>
      <c r="I152" s="230"/>
      <c r="J152" s="226"/>
      <c r="K152" s="226"/>
      <c r="L152" s="231"/>
      <c r="M152" s="232"/>
      <c r="N152" s="233"/>
      <c r="O152" s="233"/>
      <c r="P152" s="233"/>
      <c r="Q152" s="233"/>
      <c r="R152" s="233"/>
      <c r="S152" s="233"/>
      <c r="T152" s="234"/>
      <c r="AT152" s="235" t="s">
        <v>417</v>
      </c>
      <c r="AU152" s="235" t="s">
        <v>87</v>
      </c>
      <c r="AV152" s="13" t="s">
        <v>87</v>
      </c>
      <c r="AW152" s="13" t="s">
        <v>43</v>
      </c>
      <c r="AX152" s="13" t="s">
        <v>23</v>
      </c>
      <c r="AY152" s="235" t="s">
        <v>406</v>
      </c>
    </row>
    <row r="153" spans="2:65" s="1" customFormat="1" ht="22.5" customHeight="1" x14ac:dyDescent="0.3">
      <c r="B153" s="37"/>
      <c r="C153" s="201" t="s">
        <v>493</v>
      </c>
      <c r="D153" s="201" t="s">
        <v>410</v>
      </c>
      <c r="E153" s="202" t="s">
        <v>1121</v>
      </c>
      <c r="F153" s="203" t="s">
        <v>1122</v>
      </c>
      <c r="G153" s="204" t="s">
        <v>413</v>
      </c>
      <c r="H153" s="205">
        <v>1.9359999999999999</v>
      </c>
      <c r="I153" s="206"/>
      <c r="J153" s="207">
        <f>ROUND(I153*H153,2)</f>
        <v>0</v>
      </c>
      <c r="K153" s="203" t="s">
        <v>414</v>
      </c>
      <c r="L153" s="57"/>
      <c r="M153" s="208" t="s">
        <v>36</v>
      </c>
      <c r="N153" s="209" t="s">
        <v>50</v>
      </c>
      <c r="O153" s="38"/>
      <c r="P153" s="210">
        <f>O153*H153</f>
        <v>0</v>
      </c>
      <c r="Q153" s="210">
        <v>0</v>
      </c>
      <c r="R153" s="210">
        <f>Q153*H153</f>
        <v>0</v>
      </c>
      <c r="S153" s="210">
        <v>0</v>
      </c>
      <c r="T153" s="211">
        <f>S153*H153</f>
        <v>0</v>
      </c>
      <c r="AR153" s="19" t="s">
        <v>415</v>
      </c>
      <c r="AT153" s="19" t="s">
        <v>410</v>
      </c>
      <c r="AU153" s="19" t="s">
        <v>87</v>
      </c>
      <c r="AY153" s="19" t="s">
        <v>406</v>
      </c>
      <c r="BE153" s="212">
        <f>IF(N153="základní",J153,0)</f>
        <v>0</v>
      </c>
      <c r="BF153" s="212">
        <f>IF(N153="snížená",J153,0)</f>
        <v>0</v>
      </c>
      <c r="BG153" s="212">
        <f>IF(N153="zákl. přenesená",J153,0)</f>
        <v>0</v>
      </c>
      <c r="BH153" s="212">
        <f>IF(N153="sníž. přenesená",J153,0)</f>
        <v>0</v>
      </c>
      <c r="BI153" s="212">
        <f>IF(N153="nulová",J153,0)</f>
        <v>0</v>
      </c>
      <c r="BJ153" s="19" t="s">
        <v>23</v>
      </c>
      <c r="BK153" s="212">
        <f>ROUND(I153*H153,2)</f>
        <v>0</v>
      </c>
      <c r="BL153" s="19" t="s">
        <v>415</v>
      </c>
      <c r="BM153" s="19" t="s">
        <v>2928</v>
      </c>
    </row>
    <row r="154" spans="2:65" s="11" customFormat="1" ht="29.85" customHeight="1" x14ac:dyDescent="0.3">
      <c r="B154" s="182"/>
      <c r="C154" s="183"/>
      <c r="D154" s="198" t="s">
        <v>78</v>
      </c>
      <c r="E154" s="199" t="s">
        <v>415</v>
      </c>
      <c r="F154" s="199" t="s">
        <v>1900</v>
      </c>
      <c r="G154" s="183"/>
      <c r="H154" s="183"/>
      <c r="I154" s="186"/>
      <c r="J154" s="200">
        <f>BK154</f>
        <v>0</v>
      </c>
      <c r="K154" s="183"/>
      <c r="L154" s="188"/>
      <c r="M154" s="189"/>
      <c r="N154" s="190"/>
      <c r="O154" s="190"/>
      <c r="P154" s="191">
        <f>SUM(P155:P161)</f>
        <v>0</v>
      </c>
      <c r="Q154" s="190"/>
      <c r="R154" s="191">
        <f>SUM(R155:R161)</f>
        <v>0</v>
      </c>
      <c r="S154" s="190"/>
      <c r="T154" s="192">
        <f>SUM(T155:T161)</f>
        <v>0</v>
      </c>
      <c r="AR154" s="193" t="s">
        <v>23</v>
      </c>
      <c r="AT154" s="194" t="s">
        <v>78</v>
      </c>
      <c r="AU154" s="194" t="s">
        <v>23</v>
      </c>
      <c r="AY154" s="193" t="s">
        <v>406</v>
      </c>
      <c r="BK154" s="195">
        <f>SUM(BK155:BK161)</f>
        <v>0</v>
      </c>
    </row>
    <row r="155" spans="2:65" s="1" customFormat="1" ht="22.5" customHeight="1" x14ac:dyDescent="0.3">
      <c r="B155" s="37"/>
      <c r="C155" s="201" t="s">
        <v>498</v>
      </c>
      <c r="D155" s="201" t="s">
        <v>410</v>
      </c>
      <c r="E155" s="202" t="s">
        <v>2929</v>
      </c>
      <c r="F155" s="203" t="s">
        <v>2930</v>
      </c>
      <c r="G155" s="204" t="s">
        <v>413</v>
      </c>
      <c r="H155" s="205">
        <v>0.495</v>
      </c>
      <c r="I155" s="206"/>
      <c r="J155" s="207">
        <f>ROUND(I155*H155,2)</f>
        <v>0</v>
      </c>
      <c r="K155" s="203" t="s">
        <v>414</v>
      </c>
      <c r="L155" s="57"/>
      <c r="M155" s="208" t="s">
        <v>36</v>
      </c>
      <c r="N155" s="209" t="s">
        <v>50</v>
      </c>
      <c r="O155" s="38"/>
      <c r="P155" s="210">
        <f>O155*H155</f>
        <v>0</v>
      </c>
      <c r="Q155" s="210">
        <v>0</v>
      </c>
      <c r="R155" s="210">
        <f>Q155*H155</f>
        <v>0</v>
      </c>
      <c r="S155" s="210">
        <v>0</v>
      </c>
      <c r="T155" s="211">
        <f>S155*H155</f>
        <v>0</v>
      </c>
      <c r="AR155" s="19" t="s">
        <v>415</v>
      </c>
      <c r="AT155" s="19" t="s">
        <v>410</v>
      </c>
      <c r="AU155" s="19" t="s">
        <v>87</v>
      </c>
      <c r="AY155" s="19" t="s">
        <v>406</v>
      </c>
      <c r="BE155" s="212">
        <f>IF(N155="základní",J155,0)</f>
        <v>0</v>
      </c>
      <c r="BF155" s="212">
        <f>IF(N155="snížená",J155,0)</f>
        <v>0</v>
      </c>
      <c r="BG155" s="212">
        <f>IF(N155="zákl. přenesená",J155,0)</f>
        <v>0</v>
      </c>
      <c r="BH155" s="212">
        <f>IF(N155="sníž. přenesená",J155,0)</f>
        <v>0</v>
      </c>
      <c r="BI155" s="212">
        <f>IF(N155="nulová",J155,0)</f>
        <v>0</v>
      </c>
      <c r="BJ155" s="19" t="s">
        <v>23</v>
      </c>
      <c r="BK155" s="212">
        <f>ROUND(I155*H155,2)</f>
        <v>0</v>
      </c>
      <c r="BL155" s="19" t="s">
        <v>415</v>
      </c>
      <c r="BM155" s="19" t="s">
        <v>2931</v>
      </c>
    </row>
    <row r="156" spans="2:65" s="12" customFormat="1" x14ac:dyDescent="0.3">
      <c r="B156" s="213"/>
      <c r="C156" s="214"/>
      <c r="D156" s="215" t="s">
        <v>417</v>
      </c>
      <c r="E156" s="216" t="s">
        <v>36</v>
      </c>
      <c r="F156" s="217" t="s">
        <v>2932</v>
      </c>
      <c r="G156" s="214"/>
      <c r="H156" s="218" t="s">
        <v>36</v>
      </c>
      <c r="I156" s="219"/>
      <c r="J156" s="214"/>
      <c r="K156" s="214"/>
      <c r="L156" s="220"/>
      <c r="M156" s="221"/>
      <c r="N156" s="222"/>
      <c r="O156" s="222"/>
      <c r="P156" s="222"/>
      <c r="Q156" s="222"/>
      <c r="R156" s="222"/>
      <c r="S156" s="222"/>
      <c r="T156" s="223"/>
      <c r="AT156" s="224" t="s">
        <v>417</v>
      </c>
      <c r="AU156" s="224" t="s">
        <v>87</v>
      </c>
      <c r="AV156" s="12" t="s">
        <v>23</v>
      </c>
      <c r="AW156" s="12" t="s">
        <v>43</v>
      </c>
      <c r="AX156" s="12" t="s">
        <v>79</v>
      </c>
      <c r="AY156" s="224" t="s">
        <v>406</v>
      </c>
    </row>
    <row r="157" spans="2:65" s="13" customFormat="1" x14ac:dyDescent="0.3">
      <c r="B157" s="225"/>
      <c r="C157" s="226"/>
      <c r="D157" s="215" t="s">
        <v>417</v>
      </c>
      <c r="E157" s="227" t="s">
        <v>36</v>
      </c>
      <c r="F157" s="228" t="s">
        <v>2933</v>
      </c>
      <c r="G157" s="226"/>
      <c r="H157" s="229">
        <v>0.495</v>
      </c>
      <c r="I157" s="230"/>
      <c r="J157" s="226"/>
      <c r="K157" s="226"/>
      <c r="L157" s="231"/>
      <c r="M157" s="232"/>
      <c r="N157" s="233"/>
      <c r="O157" s="233"/>
      <c r="P157" s="233"/>
      <c r="Q157" s="233"/>
      <c r="R157" s="233"/>
      <c r="S157" s="233"/>
      <c r="T157" s="234"/>
      <c r="AT157" s="235" t="s">
        <v>417</v>
      </c>
      <c r="AU157" s="235" t="s">
        <v>87</v>
      </c>
      <c r="AV157" s="13" t="s">
        <v>87</v>
      </c>
      <c r="AW157" s="13" t="s">
        <v>43</v>
      </c>
      <c r="AX157" s="13" t="s">
        <v>79</v>
      </c>
      <c r="AY157" s="235" t="s">
        <v>406</v>
      </c>
    </row>
    <row r="158" spans="2:65" s="14" customFormat="1" x14ac:dyDescent="0.3">
      <c r="B158" s="236"/>
      <c r="C158" s="237"/>
      <c r="D158" s="247" t="s">
        <v>417</v>
      </c>
      <c r="E158" s="248" t="s">
        <v>2872</v>
      </c>
      <c r="F158" s="249" t="s">
        <v>421</v>
      </c>
      <c r="G158" s="237"/>
      <c r="H158" s="250">
        <v>0.495</v>
      </c>
      <c r="I158" s="241"/>
      <c r="J158" s="237"/>
      <c r="K158" s="237"/>
      <c r="L158" s="242"/>
      <c r="M158" s="243"/>
      <c r="N158" s="244"/>
      <c r="O158" s="244"/>
      <c r="P158" s="244"/>
      <c r="Q158" s="244"/>
      <c r="R158" s="244"/>
      <c r="S158" s="244"/>
      <c r="T158" s="245"/>
      <c r="AT158" s="246" t="s">
        <v>417</v>
      </c>
      <c r="AU158" s="246" t="s">
        <v>87</v>
      </c>
      <c r="AV158" s="14" t="s">
        <v>415</v>
      </c>
      <c r="AW158" s="14" t="s">
        <v>43</v>
      </c>
      <c r="AX158" s="14" t="s">
        <v>23</v>
      </c>
      <c r="AY158" s="246" t="s">
        <v>406</v>
      </c>
    </row>
    <row r="159" spans="2:65" s="1" customFormat="1" ht="22.5" customHeight="1" x14ac:dyDescent="0.3">
      <c r="B159" s="37"/>
      <c r="C159" s="201" t="s">
        <v>503</v>
      </c>
      <c r="D159" s="201" t="s">
        <v>410</v>
      </c>
      <c r="E159" s="202" t="s">
        <v>1131</v>
      </c>
      <c r="F159" s="203" t="s">
        <v>1132</v>
      </c>
      <c r="G159" s="204" t="s">
        <v>413</v>
      </c>
      <c r="H159" s="205">
        <v>0.495</v>
      </c>
      <c r="I159" s="206"/>
      <c r="J159" s="207">
        <f>ROUND(I159*H159,2)</f>
        <v>0</v>
      </c>
      <c r="K159" s="203" t="s">
        <v>414</v>
      </c>
      <c r="L159" s="57"/>
      <c r="M159" s="208" t="s">
        <v>36</v>
      </c>
      <c r="N159" s="209" t="s">
        <v>50</v>
      </c>
      <c r="O159" s="38"/>
      <c r="P159" s="210">
        <f>O159*H159</f>
        <v>0</v>
      </c>
      <c r="Q159" s="210">
        <v>0</v>
      </c>
      <c r="R159" s="210">
        <f>Q159*H159</f>
        <v>0</v>
      </c>
      <c r="S159" s="210">
        <v>0</v>
      </c>
      <c r="T159" s="211">
        <f>S159*H159</f>
        <v>0</v>
      </c>
      <c r="AR159" s="19" t="s">
        <v>415</v>
      </c>
      <c r="AT159" s="19" t="s">
        <v>410</v>
      </c>
      <c r="AU159" s="19" t="s">
        <v>87</v>
      </c>
      <c r="AY159" s="19" t="s">
        <v>406</v>
      </c>
      <c r="BE159" s="212">
        <f>IF(N159="základní",J159,0)</f>
        <v>0</v>
      </c>
      <c r="BF159" s="212">
        <f>IF(N159="snížená",J159,0)</f>
        <v>0</v>
      </c>
      <c r="BG159" s="212">
        <f>IF(N159="zákl. přenesená",J159,0)</f>
        <v>0</v>
      </c>
      <c r="BH159" s="212">
        <f>IF(N159="sníž. přenesená",J159,0)</f>
        <v>0</v>
      </c>
      <c r="BI159" s="212">
        <f>IF(N159="nulová",J159,0)</f>
        <v>0</v>
      </c>
      <c r="BJ159" s="19" t="s">
        <v>23</v>
      </c>
      <c r="BK159" s="212">
        <f>ROUND(I159*H159,2)</f>
        <v>0</v>
      </c>
      <c r="BL159" s="19" t="s">
        <v>415</v>
      </c>
      <c r="BM159" s="19" t="s">
        <v>2934</v>
      </c>
    </row>
    <row r="160" spans="2:65" s="13" customFormat="1" x14ac:dyDescent="0.3">
      <c r="B160" s="225"/>
      <c r="C160" s="226"/>
      <c r="D160" s="247" t="s">
        <v>417</v>
      </c>
      <c r="E160" s="251" t="s">
        <v>36</v>
      </c>
      <c r="F160" s="252" t="s">
        <v>2935</v>
      </c>
      <c r="G160" s="226"/>
      <c r="H160" s="253">
        <v>0.495</v>
      </c>
      <c r="I160" s="230"/>
      <c r="J160" s="226"/>
      <c r="K160" s="226"/>
      <c r="L160" s="231"/>
      <c r="M160" s="232"/>
      <c r="N160" s="233"/>
      <c r="O160" s="233"/>
      <c r="P160" s="233"/>
      <c r="Q160" s="233"/>
      <c r="R160" s="233"/>
      <c r="S160" s="233"/>
      <c r="T160" s="234"/>
      <c r="AT160" s="235" t="s">
        <v>417</v>
      </c>
      <c r="AU160" s="235" t="s">
        <v>87</v>
      </c>
      <c r="AV160" s="13" t="s">
        <v>87</v>
      </c>
      <c r="AW160" s="13" t="s">
        <v>43</v>
      </c>
      <c r="AX160" s="13" t="s">
        <v>23</v>
      </c>
      <c r="AY160" s="235" t="s">
        <v>406</v>
      </c>
    </row>
    <row r="161" spans="2:65" s="1" customFormat="1" ht="22.5" customHeight="1" x14ac:dyDescent="0.3">
      <c r="B161" s="37"/>
      <c r="C161" s="201" t="s">
        <v>508</v>
      </c>
      <c r="D161" s="201" t="s">
        <v>410</v>
      </c>
      <c r="E161" s="202" t="s">
        <v>1121</v>
      </c>
      <c r="F161" s="203" t="s">
        <v>1122</v>
      </c>
      <c r="G161" s="204" t="s">
        <v>413</v>
      </c>
      <c r="H161" s="205">
        <v>0.495</v>
      </c>
      <c r="I161" s="206"/>
      <c r="J161" s="207">
        <f>ROUND(I161*H161,2)</f>
        <v>0</v>
      </c>
      <c r="K161" s="203" t="s">
        <v>414</v>
      </c>
      <c r="L161" s="57"/>
      <c r="M161" s="208" t="s">
        <v>36</v>
      </c>
      <c r="N161" s="209" t="s">
        <v>50</v>
      </c>
      <c r="O161" s="38"/>
      <c r="P161" s="210">
        <f>O161*H161</f>
        <v>0</v>
      </c>
      <c r="Q161" s="210">
        <v>0</v>
      </c>
      <c r="R161" s="210">
        <f>Q161*H161</f>
        <v>0</v>
      </c>
      <c r="S161" s="210">
        <v>0</v>
      </c>
      <c r="T161" s="211">
        <f>S161*H161</f>
        <v>0</v>
      </c>
      <c r="AR161" s="19" t="s">
        <v>415</v>
      </c>
      <c r="AT161" s="19" t="s">
        <v>410</v>
      </c>
      <c r="AU161" s="19" t="s">
        <v>87</v>
      </c>
      <c r="AY161" s="19" t="s">
        <v>406</v>
      </c>
      <c r="BE161" s="212">
        <f>IF(N161="základní",J161,0)</f>
        <v>0</v>
      </c>
      <c r="BF161" s="212">
        <f>IF(N161="snížená",J161,0)</f>
        <v>0</v>
      </c>
      <c r="BG161" s="212">
        <f>IF(N161="zákl. přenesená",J161,0)</f>
        <v>0</v>
      </c>
      <c r="BH161" s="212">
        <f>IF(N161="sníž. přenesená",J161,0)</f>
        <v>0</v>
      </c>
      <c r="BI161" s="212">
        <f>IF(N161="nulová",J161,0)</f>
        <v>0</v>
      </c>
      <c r="BJ161" s="19" t="s">
        <v>23</v>
      </c>
      <c r="BK161" s="212">
        <f>ROUND(I161*H161,2)</f>
        <v>0</v>
      </c>
      <c r="BL161" s="19" t="s">
        <v>415</v>
      </c>
      <c r="BM161" s="19" t="s">
        <v>2936</v>
      </c>
    </row>
    <row r="162" spans="2:65" s="11" customFormat="1" ht="29.85" customHeight="1" x14ac:dyDescent="0.3">
      <c r="B162" s="182"/>
      <c r="C162" s="183"/>
      <c r="D162" s="198" t="s">
        <v>78</v>
      </c>
      <c r="E162" s="199" t="s">
        <v>457</v>
      </c>
      <c r="F162" s="199" t="s">
        <v>2244</v>
      </c>
      <c r="G162" s="183"/>
      <c r="H162" s="183"/>
      <c r="I162" s="186"/>
      <c r="J162" s="200">
        <f>BK162</f>
        <v>0</v>
      </c>
      <c r="K162" s="183"/>
      <c r="L162" s="188"/>
      <c r="M162" s="189"/>
      <c r="N162" s="190"/>
      <c r="O162" s="190"/>
      <c r="P162" s="191">
        <f>SUM(P163:P198)</f>
        <v>0</v>
      </c>
      <c r="Q162" s="190"/>
      <c r="R162" s="191">
        <f>SUM(R163:R198)</f>
        <v>0.16469800000000001</v>
      </c>
      <c r="S162" s="190"/>
      <c r="T162" s="192">
        <f>SUM(T163:T198)</f>
        <v>0</v>
      </c>
      <c r="AR162" s="193" t="s">
        <v>23</v>
      </c>
      <c r="AT162" s="194" t="s">
        <v>78</v>
      </c>
      <c r="AU162" s="194" t="s">
        <v>23</v>
      </c>
      <c r="AY162" s="193" t="s">
        <v>406</v>
      </c>
      <c r="BK162" s="195">
        <f>SUM(BK163:BK198)</f>
        <v>0</v>
      </c>
    </row>
    <row r="163" spans="2:65" s="1" customFormat="1" ht="22.5" customHeight="1" x14ac:dyDescent="0.3">
      <c r="B163" s="37"/>
      <c r="C163" s="201" t="s">
        <v>512</v>
      </c>
      <c r="D163" s="201" t="s">
        <v>410</v>
      </c>
      <c r="E163" s="202" t="s">
        <v>2246</v>
      </c>
      <c r="F163" s="203" t="s">
        <v>2247</v>
      </c>
      <c r="G163" s="204" t="s">
        <v>36</v>
      </c>
      <c r="H163" s="205">
        <v>0</v>
      </c>
      <c r="I163" s="206"/>
      <c r="J163" s="207">
        <f>ROUND(I163*H163,2)</f>
        <v>0</v>
      </c>
      <c r="K163" s="203" t="s">
        <v>36</v>
      </c>
      <c r="L163" s="57"/>
      <c r="M163" s="208" t="s">
        <v>36</v>
      </c>
      <c r="N163" s="209" t="s">
        <v>50</v>
      </c>
      <c r="O163" s="38"/>
      <c r="P163" s="210">
        <f>O163*H163</f>
        <v>0</v>
      </c>
      <c r="Q163" s="210">
        <v>0</v>
      </c>
      <c r="R163" s="210">
        <f>Q163*H163</f>
        <v>0</v>
      </c>
      <c r="S163" s="210">
        <v>0</v>
      </c>
      <c r="T163" s="211">
        <f>S163*H163</f>
        <v>0</v>
      </c>
      <c r="AR163" s="19" t="s">
        <v>415</v>
      </c>
      <c r="AT163" s="19" t="s">
        <v>410</v>
      </c>
      <c r="AU163" s="19" t="s">
        <v>87</v>
      </c>
      <c r="AY163" s="19" t="s">
        <v>406</v>
      </c>
      <c r="BE163" s="212">
        <f>IF(N163="základní",J163,0)</f>
        <v>0</v>
      </c>
      <c r="BF163" s="212">
        <f>IF(N163="snížená",J163,0)</f>
        <v>0</v>
      </c>
      <c r="BG163" s="212">
        <f>IF(N163="zákl. přenesená",J163,0)</f>
        <v>0</v>
      </c>
      <c r="BH163" s="212">
        <f>IF(N163="sníž. přenesená",J163,0)</f>
        <v>0</v>
      </c>
      <c r="BI163" s="212">
        <f>IF(N163="nulová",J163,0)</f>
        <v>0</v>
      </c>
      <c r="BJ163" s="19" t="s">
        <v>23</v>
      </c>
      <c r="BK163" s="212">
        <f>ROUND(I163*H163,2)</f>
        <v>0</v>
      </c>
      <c r="BL163" s="19" t="s">
        <v>415</v>
      </c>
      <c r="BM163" s="19" t="s">
        <v>2937</v>
      </c>
    </row>
    <row r="164" spans="2:65" s="1" customFormat="1" ht="22.5" customHeight="1" x14ac:dyDescent="0.3">
      <c r="B164" s="37"/>
      <c r="C164" s="201" t="s">
        <v>7</v>
      </c>
      <c r="D164" s="201" t="s">
        <v>410</v>
      </c>
      <c r="E164" s="202" t="s">
        <v>2250</v>
      </c>
      <c r="F164" s="203" t="s">
        <v>2251</v>
      </c>
      <c r="G164" s="204" t="s">
        <v>36</v>
      </c>
      <c r="H164" s="205">
        <v>0</v>
      </c>
      <c r="I164" s="206"/>
      <c r="J164" s="207">
        <f>ROUND(I164*H164,2)</f>
        <v>0</v>
      </c>
      <c r="K164" s="203" t="s">
        <v>36</v>
      </c>
      <c r="L164" s="57"/>
      <c r="M164" s="208" t="s">
        <v>36</v>
      </c>
      <c r="N164" s="209" t="s">
        <v>50</v>
      </c>
      <c r="O164" s="38"/>
      <c r="P164" s="210">
        <f>O164*H164</f>
        <v>0</v>
      </c>
      <c r="Q164" s="210">
        <v>0</v>
      </c>
      <c r="R164" s="210">
        <f>Q164*H164</f>
        <v>0</v>
      </c>
      <c r="S164" s="210">
        <v>0</v>
      </c>
      <c r="T164" s="211">
        <f>S164*H164</f>
        <v>0</v>
      </c>
      <c r="AR164" s="19" t="s">
        <v>415</v>
      </c>
      <c r="AT164" s="19" t="s">
        <v>410</v>
      </c>
      <c r="AU164" s="19" t="s">
        <v>87</v>
      </c>
      <c r="AY164" s="19" t="s">
        <v>406</v>
      </c>
      <c r="BE164" s="212">
        <f>IF(N164="základní",J164,0)</f>
        <v>0</v>
      </c>
      <c r="BF164" s="212">
        <f>IF(N164="snížená",J164,0)</f>
        <v>0</v>
      </c>
      <c r="BG164" s="212">
        <f>IF(N164="zákl. přenesená",J164,0)</f>
        <v>0</v>
      </c>
      <c r="BH164" s="212">
        <f>IF(N164="sníž. přenesená",J164,0)</f>
        <v>0</v>
      </c>
      <c r="BI164" s="212">
        <f>IF(N164="nulová",J164,0)</f>
        <v>0</v>
      </c>
      <c r="BJ164" s="19" t="s">
        <v>23</v>
      </c>
      <c r="BK164" s="212">
        <f>ROUND(I164*H164,2)</f>
        <v>0</v>
      </c>
      <c r="BL164" s="19" t="s">
        <v>415</v>
      </c>
      <c r="BM164" s="19" t="s">
        <v>2938</v>
      </c>
    </row>
    <row r="165" spans="2:65" s="1" customFormat="1" ht="31.5" customHeight="1" x14ac:dyDescent="0.3">
      <c r="B165" s="37"/>
      <c r="C165" s="201" t="s">
        <v>520</v>
      </c>
      <c r="D165" s="201" t="s">
        <v>410</v>
      </c>
      <c r="E165" s="202" t="s">
        <v>2939</v>
      </c>
      <c r="F165" s="203" t="s">
        <v>2940</v>
      </c>
      <c r="G165" s="204" t="s">
        <v>36</v>
      </c>
      <c r="H165" s="205">
        <v>0</v>
      </c>
      <c r="I165" s="206"/>
      <c r="J165" s="207">
        <f>ROUND(I165*H165,2)</f>
        <v>0</v>
      </c>
      <c r="K165" s="203" t="s">
        <v>36</v>
      </c>
      <c r="L165" s="57"/>
      <c r="M165" s="208" t="s">
        <v>36</v>
      </c>
      <c r="N165" s="209" t="s">
        <v>50</v>
      </c>
      <c r="O165" s="38"/>
      <c r="P165" s="210">
        <f>O165*H165</f>
        <v>0</v>
      </c>
      <c r="Q165" s="210">
        <v>0</v>
      </c>
      <c r="R165" s="210">
        <f>Q165*H165</f>
        <v>0</v>
      </c>
      <c r="S165" s="210">
        <v>0</v>
      </c>
      <c r="T165" s="211">
        <f>S165*H165</f>
        <v>0</v>
      </c>
      <c r="AR165" s="19" t="s">
        <v>415</v>
      </c>
      <c r="AT165" s="19" t="s">
        <v>410</v>
      </c>
      <c r="AU165" s="19" t="s">
        <v>87</v>
      </c>
      <c r="AY165" s="19" t="s">
        <v>406</v>
      </c>
      <c r="BE165" s="212">
        <f>IF(N165="základní",J165,0)</f>
        <v>0</v>
      </c>
      <c r="BF165" s="212">
        <f>IF(N165="snížená",J165,0)</f>
        <v>0</v>
      </c>
      <c r="BG165" s="212">
        <f>IF(N165="zákl. přenesená",J165,0)</f>
        <v>0</v>
      </c>
      <c r="BH165" s="212">
        <f>IF(N165="sníž. přenesená",J165,0)</f>
        <v>0</v>
      </c>
      <c r="BI165" s="212">
        <f>IF(N165="nulová",J165,0)</f>
        <v>0</v>
      </c>
      <c r="BJ165" s="19" t="s">
        <v>23</v>
      </c>
      <c r="BK165" s="212">
        <f>ROUND(I165*H165,2)</f>
        <v>0</v>
      </c>
      <c r="BL165" s="19" t="s">
        <v>415</v>
      </c>
      <c r="BM165" s="19" t="s">
        <v>2941</v>
      </c>
    </row>
    <row r="166" spans="2:65" s="1" customFormat="1" ht="31.5" customHeight="1" x14ac:dyDescent="0.3">
      <c r="B166" s="37"/>
      <c r="C166" s="201" t="s">
        <v>525</v>
      </c>
      <c r="D166" s="201" t="s">
        <v>410</v>
      </c>
      <c r="E166" s="202" t="s">
        <v>2942</v>
      </c>
      <c r="F166" s="203" t="s">
        <v>2943</v>
      </c>
      <c r="G166" s="204" t="s">
        <v>596</v>
      </c>
      <c r="H166" s="205">
        <v>3.5</v>
      </c>
      <c r="I166" s="206"/>
      <c r="J166" s="207">
        <f>ROUND(I166*H166,2)</f>
        <v>0</v>
      </c>
      <c r="K166" s="203" t="s">
        <v>414</v>
      </c>
      <c r="L166" s="57"/>
      <c r="M166" s="208" t="s">
        <v>36</v>
      </c>
      <c r="N166" s="209" t="s">
        <v>50</v>
      </c>
      <c r="O166" s="38"/>
      <c r="P166" s="210">
        <f>O166*H166</f>
        <v>0</v>
      </c>
      <c r="Q166" s="210">
        <v>0</v>
      </c>
      <c r="R166" s="210">
        <f>Q166*H166</f>
        <v>0</v>
      </c>
      <c r="S166" s="210">
        <v>0</v>
      </c>
      <c r="T166" s="211">
        <f>S166*H166</f>
        <v>0</v>
      </c>
      <c r="AR166" s="19" t="s">
        <v>415</v>
      </c>
      <c r="AT166" s="19" t="s">
        <v>410</v>
      </c>
      <c r="AU166" s="19" t="s">
        <v>87</v>
      </c>
      <c r="AY166" s="19" t="s">
        <v>406</v>
      </c>
      <c r="BE166" s="212">
        <f>IF(N166="základní",J166,0)</f>
        <v>0</v>
      </c>
      <c r="BF166" s="212">
        <f>IF(N166="snížená",J166,0)</f>
        <v>0</v>
      </c>
      <c r="BG166" s="212">
        <f>IF(N166="zákl. přenesená",J166,0)</f>
        <v>0</v>
      </c>
      <c r="BH166" s="212">
        <f>IF(N166="sníž. přenesená",J166,0)</f>
        <v>0</v>
      </c>
      <c r="BI166" s="212">
        <f>IF(N166="nulová",J166,0)</f>
        <v>0</v>
      </c>
      <c r="BJ166" s="19" t="s">
        <v>23</v>
      </c>
      <c r="BK166" s="212">
        <f>ROUND(I166*H166,2)</f>
        <v>0</v>
      </c>
      <c r="BL166" s="19" t="s">
        <v>415</v>
      </c>
      <c r="BM166" s="19" t="s">
        <v>2944</v>
      </c>
    </row>
    <row r="167" spans="2:65" s="12" customFormat="1" x14ac:dyDescent="0.3">
      <c r="B167" s="213"/>
      <c r="C167" s="214"/>
      <c r="D167" s="215" t="s">
        <v>417</v>
      </c>
      <c r="E167" s="216" t="s">
        <v>36</v>
      </c>
      <c r="F167" s="217" t="s">
        <v>2945</v>
      </c>
      <c r="G167" s="214"/>
      <c r="H167" s="218" t="s">
        <v>36</v>
      </c>
      <c r="I167" s="219"/>
      <c r="J167" s="214"/>
      <c r="K167" s="214"/>
      <c r="L167" s="220"/>
      <c r="M167" s="221"/>
      <c r="N167" s="222"/>
      <c r="O167" s="222"/>
      <c r="P167" s="222"/>
      <c r="Q167" s="222"/>
      <c r="R167" s="222"/>
      <c r="S167" s="222"/>
      <c r="T167" s="223"/>
      <c r="AT167" s="224" t="s">
        <v>417</v>
      </c>
      <c r="AU167" s="224" t="s">
        <v>87</v>
      </c>
      <c r="AV167" s="12" t="s">
        <v>23</v>
      </c>
      <c r="AW167" s="12" t="s">
        <v>43</v>
      </c>
      <c r="AX167" s="12" t="s">
        <v>79</v>
      </c>
      <c r="AY167" s="224" t="s">
        <v>406</v>
      </c>
    </row>
    <row r="168" spans="2:65" s="13" customFormat="1" x14ac:dyDescent="0.3">
      <c r="B168" s="225"/>
      <c r="C168" s="226"/>
      <c r="D168" s="215" t="s">
        <v>417</v>
      </c>
      <c r="E168" s="227" t="s">
        <v>36</v>
      </c>
      <c r="F168" s="228" t="s">
        <v>2869</v>
      </c>
      <c r="G168" s="226"/>
      <c r="H168" s="229">
        <v>4.5</v>
      </c>
      <c r="I168" s="230"/>
      <c r="J168" s="226"/>
      <c r="K168" s="226"/>
      <c r="L168" s="231"/>
      <c r="M168" s="232"/>
      <c r="N168" s="233"/>
      <c r="O168" s="233"/>
      <c r="P168" s="233"/>
      <c r="Q168" s="233"/>
      <c r="R168" s="233"/>
      <c r="S168" s="233"/>
      <c r="T168" s="234"/>
      <c r="AT168" s="235" t="s">
        <v>417</v>
      </c>
      <c r="AU168" s="235" t="s">
        <v>87</v>
      </c>
      <c r="AV168" s="13" t="s">
        <v>87</v>
      </c>
      <c r="AW168" s="13" t="s">
        <v>43</v>
      </c>
      <c r="AX168" s="13" t="s">
        <v>79</v>
      </c>
      <c r="AY168" s="235" t="s">
        <v>406</v>
      </c>
    </row>
    <row r="169" spans="2:65" s="15" customFormat="1" x14ac:dyDescent="0.3">
      <c r="B169" s="254"/>
      <c r="C169" s="255"/>
      <c r="D169" s="215" t="s">
        <v>417</v>
      </c>
      <c r="E169" s="256" t="s">
        <v>2868</v>
      </c>
      <c r="F169" s="257" t="s">
        <v>435</v>
      </c>
      <c r="G169" s="255"/>
      <c r="H169" s="258">
        <v>4.5</v>
      </c>
      <c r="I169" s="259"/>
      <c r="J169" s="255"/>
      <c r="K169" s="255"/>
      <c r="L169" s="260"/>
      <c r="M169" s="261"/>
      <c r="N169" s="262"/>
      <c r="O169" s="262"/>
      <c r="P169" s="262"/>
      <c r="Q169" s="262"/>
      <c r="R169" s="262"/>
      <c r="S169" s="262"/>
      <c r="T169" s="263"/>
      <c r="AT169" s="264" t="s">
        <v>417</v>
      </c>
      <c r="AU169" s="264" t="s">
        <v>87</v>
      </c>
      <c r="AV169" s="15" t="s">
        <v>94</v>
      </c>
      <c r="AW169" s="15" t="s">
        <v>43</v>
      </c>
      <c r="AX169" s="15" t="s">
        <v>79</v>
      </c>
      <c r="AY169" s="264" t="s">
        <v>406</v>
      </c>
    </row>
    <row r="170" spans="2:65" s="12" customFormat="1" x14ac:dyDescent="0.3">
      <c r="B170" s="213"/>
      <c r="C170" s="214"/>
      <c r="D170" s="215" t="s">
        <v>417</v>
      </c>
      <c r="E170" s="216" t="s">
        <v>36</v>
      </c>
      <c r="F170" s="217" t="s">
        <v>2946</v>
      </c>
      <c r="G170" s="214"/>
      <c r="H170" s="218" t="s">
        <v>36</v>
      </c>
      <c r="I170" s="219"/>
      <c r="J170" s="214"/>
      <c r="K170" s="214"/>
      <c r="L170" s="220"/>
      <c r="M170" s="221"/>
      <c r="N170" s="222"/>
      <c r="O170" s="222"/>
      <c r="P170" s="222"/>
      <c r="Q170" s="222"/>
      <c r="R170" s="222"/>
      <c r="S170" s="222"/>
      <c r="T170" s="223"/>
      <c r="AT170" s="224" t="s">
        <v>417</v>
      </c>
      <c r="AU170" s="224" t="s">
        <v>87</v>
      </c>
      <c r="AV170" s="12" t="s">
        <v>23</v>
      </c>
      <c r="AW170" s="12" t="s">
        <v>43</v>
      </c>
      <c r="AX170" s="12" t="s">
        <v>79</v>
      </c>
      <c r="AY170" s="224" t="s">
        <v>406</v>
      </c>
    </row>
    <row r="171" spans="2:65" s="13" customFormat="1" x14ac:dyDescent="0.3">
      <c r="B171" s="225"/>
      <c r="C171" s="226"/>
      <c r="D171" s="215" t="s">
        <v>417</v>
      </c>
      <c r="E171" s="227" t="s">
        <v>36</v>
      </c>
      <c r="F171" s="228" t="s">
        <v>2947</v>
      </c>
      <c r="G171" s="226"/>
      <c r="H171" s="229">
        <v>3.2</v>
      </c>
      <c r="I171" s="230"/>
      <c r="J171" s="226"/>
      <c r="K171" s="226"/>
      <c r="L171" s="231"/>
      <c r="M171" s="232"/>
      <c r="N171" s="233"/>
      <c r="O171" s="233"/>
      <c r="P171" s="233"/>
      <c r="Q171" s="233"/>
      <c r="R171" s="233"/>
      <c r="S171" s="233"/>
      <c r="T171" s="234"/>
      <c r="AT171" s="235" t="s">
        <v>417</v>
      </c>
      <c r="AU171" s="235" t="s">
        <v>87</v>
      </c>
      <c r="AV171" s="13" t="s">
        <v>87</v>
      </c>
      <c r="AW171" s="13" t="s">
        <v>43</v>
      </c>
      <c r="AX171" s="13" t="s">
        <v>79</v>
      </c>
      <c r="AY171" s="235" t="s">
        <v>406</v>
      </c>
    </row>
    <row r="172" spans="2:65" s="13" customFormat="1" x14ac:dyDescent="0.3">
      <c r="B172" s="225"/>
      <c r="C172" s="226"/>
      <c r="D172" s="215" t="s">
        <v>417</v>
      </c>
      <c r="E172" s="227" t="s">
        <v>36</v>
      </c>
      <c r="F172" s="228" t="s">
        <v>2948</v>
      </c>
      <c r="G172" s="226"/>
      <c r="H172" s="229">
        <v>0.3</v>
      </c>
      <c r="I172" s="230"/>
      <c r="J172" s="226"/>
      <c r="K172" s="226"/>
      <c r="L172" s="231"/>
      <c r="M172" s="232"/>
      <c r="N172" s="233"/>
      <c r="O172" s="233"/>
      <c r="P172" s="233"/>
      <c r="Q172" s="233"/>
      <c r="R172" s="233"/>
      <c r="S172" s="233"/>
      <c r="T172" s="234"/>
      <c r="AT172" s="235" t="s">
        <v>417</v>
      </c>
      <c r="AU172" s="235" t="s">
        <v>87</v>
      </c>
      <c r="AV172" s="13" t="s">
        <v>87</v>
      </c>
      <c r="AW172" s="13" t="s">
        <v>43</v>
      </c>
      <c r="AX172" s="13" t="s">
        <v>79</v>
      </c>
      <c r="AY172" s="235" t="s">
        <v>406</v>
      </c>
    </row>
    <row r="173" spans="2:65" s="15" customFormat="1" x14ac:dyDescent="0.3">
      <c r="B173" s="254"/>
      <c r="C173" s="255"/>
      <c r="D173" s="247" t="s">
        <v>417</v>
      </c>
      <c r="E173" s="265" t="s">
        <v>2870</v>
      </c>
      <c r="F173" s="266" t="s">
        <v>435</v>
      </c>
      <c r="G173" s="255"/>
      <c r="H173" s="267">
        <v>3.5</v>
      </c>
      <c r="I173" s="259"/>
      <c r="J173" s="255"/>
      <c r="K173" s="255"/>
      <c r="L173" s="260"/>
      <c r="M173" s="261"/>
      <c r="N173" s="262"/>
      <c r="O173" s="262"/>
      <c r="P173" s="262"/>
      <c r="Q173" s="262"/>
      <c r="R173" s="262"/>
      <c r="S173" s="262"/>
      <c r="T173" s="263"/>
      <c r="AT173" s="264" t="s">
        <v>417</v>
      </c>
      <c r="AU173" s="264" t="s">
        <v>87</v>
      </c>
      <c r="AV173" s="15" t="s">
        <v>94</v>
      </c>
      <c r="AW173" s="15" t="s">
        <v>43</v>
      </c>
      <c r="AX173" s="15" t="s">
        <v>23</v>
      </c>
      <c r="AY173" s="264" t="s">
        <v>406</v>
      </c>
    </row>
    <row r="174" spans="2:65" s="1" customFormat="1" ht="22.5" customHeight="1" x14ac:dyDescent="0.3">
      <c r="B174" s="37"/>
      <c r="C174" s="268" t="s">
        <v>527</v>
      </c>
      <c r="D174" s="268" t="s">
        <v>533</v>
      </c>
      <c r="E174" s="269" t="s">
        <v>2949</v>
      </c>
      <c r="F174" s="270" t="s">
        <v>2950</v>
      </c>
      <c r="G174" s="271" t="s">
        <v>596</v>
      </c>
      <c r="H174" s="272">
        <v>3.5350000000000001</v>
      </c>
      <c r="I174" s="273"/>
      <c r="J174" s="274">
        <f>ROUND(I174*H174,2)</f>
        <v>0</v>
      </c>
      <c r="K174" s="270" t="s">
        <v>36</v>
      </c>
      <c r="L174" s="275"/>
      <c r="M174" s="276" t="s">
        <v>36</v>
      </c>
      <c r="N174" s="277" t="s">
        <v>50</v>
      </c>
      <c r="O174" s="38"/>
      <c r="P174" s="210">
        <f>O174*H174</f>
        <v>0</v>
      </c>
      <c r="Q174" s="210">
        <v>1.4800000000000001E-2</v>
      </c>
      <c r="R174" s="210">
        <f>Q174*H174</f>
        <v>5.2318000000000003E-2</v>
      </c>
      <c r="S174" s="210">
        <v>0</v>
      </c>
      <c r="T174" s="211">
        <f>S174*H174</f>
        <v>0</v>
      </c>
      <c r="AR174" s="19" t="s">
        <v>457</v>
      </c>
      <c r="AT174" s="19" t="s">
        <v>533</v>
      </c>
      <c r="AU174" s="19" t="s">
        <v>87</v>
      </c>
      <c r="AY174" s="19" t="s">
        <v>406</v>
      </c>
      <c r="BE174" s="212">
        <f>IF(N174="základní",J174,0)</f>
        <v>0</v>
      </c>
      <c r="BF174" s="212">
        <f>IF(N174="snížená",J174,0)</f>
        <v>0</v>
      </c>
      <c r="BG174" s="212">
        <f>IF(N174="zákl. přenesená",J174,0)</f>
        <v>0</v>
      </c>
      <c r="BH174" s="212">
        <f>IF(N174="sníž. přenesená",J174,0)</f>
        <v>0</v>
      </c>
      <c r="BI174" s="212">
        <f>IF(N174="nulová",J174,0)</f>
        <v>0</v>
      </c>
      <c r="BJ174" s="19" t="s">
        <v>23</v>
      </c>
      <c r="BK174" s="212">
        <f>ROUND(I174*H174,2)</f>
        <v>0</v>
      </c>
      <c r="BL174" s="19" t="s">
        <v>415</v>
      </c>
      <c r="BM174" s="19" t="s">
        <v>2951</v>
      </c>
    </row>
    <row r="175" spans="2:65" s="13" customFormat="1" x14ac:dyDescent="0.3">
      <c r="B175" s="225"/>
      <c r="C175" s="226"/>
      <c r="D175" s="247" t="s">
        <v>417</v>
      </c>
      <c r="E175" s="251" t="s">
        <v>36</v>
      </c>
      <c r="F175" s="252" t="s">
        <v>2952</v>
      </c>
      <c r="G175" s="226"/>
      <c r="H175" s="253">
        <v>3.5350000000000001</v>
      </c>
      <c r="I175" s="230"/>
      <c r="J175" s="226"/>
      <c r="K175" s="226"/>
      <c r="L175" s="231"/>
      <c r="M175" s="232"/>
      <c r="N175" s="233"/>
      <c r="O175" s="233"/>
      <c r="P175" s="233"/>
      <c r="Q175" s="233"/>
      <c r="R175" s="233"/>
      <c r="S175" s="233"/>
      <c r="T175" s="234"/>
      <c r="AT175" s="235" t="s">
        <v>417</v>
      </c>
      <c r="AU175" s="235" t="s">
        <v>87</v>
      </c>
      <c r="AV175" s="13" t="s">
        <v>87</v>
      </c>
      <c r="AW175" s="13" t="s">
        <v>43</v>
      </c>
      <c r="AX175" s="13" t="s">
        <v>23</v>
      </c>
      <c r="AY175" s="235" t="s">
        <v>406</v>
      </c>
    </row>
    <row r="176" spans="2:65" s="1" customFormat="1" ht="22.5" customHeight="1" x14ac:dyDescent="0.3">
      <c r="B176" s="37"/>
      <c r="C176" s="268" t="s">
        <v>532</v>
      </c>
      <c r="D176" s="268" t="s">
        <v>533</v>
      </c>
      <c r="E176" s="269" t="s">
        <v>2953</v>
      </c>
      <c r="F176" s="270" t="s">
        <v>2954</v>
      </c>
      <c r="G176" s="271" t="s">
        <v>1363</v>
      </c>
      <c r="H176" s="272">
        <v>3.06</v>
      </c>
      <c r="I176" s="273"/>
      <c r="J176" s="274">
        <f>ROUND(I176*H176,2)</f>
        <v>0</v>
      </c>
      <c r="K176" s="270" t="s">
        <v>36</v>
      </c>
      <c r="L176" s="275"/>
      <c r="M176" s="276" t="s">
        <v>36</v>
      </c>
      <c r="N176" s="277" t="s">
        <v>50</v>
      </c>
      <c r="O176" s="38"/>
      <c r="P176" s="210">
        <f>O176*H176</f>
        <v>0</v>
      </c>
      <c r="Q176" s="210">
        <v>2.0000000000000001E-4</v>
      </c>
      <c r="R176" s="210">
        <f>Q176*H176</f>
        <v>6.1200000000000002E-4</v>
      </c>
      <c r="S176" s="210">
        <v>0</v>
      </c>
      <c r="T176" s="211">
        <f>S176*H176</f>
        <v>0</v>
      </c>
      <c r="AR176" s="19" t="s">
        <v>457</v>
      </c>
      <c r="AT176" s="19" t="s">
        <v>533</v>
      </c>
      <c r="AU176" s="19" t="s">
        <v>87</v>
      </c>
      <c r="AY176" s="19" t="s">
        <v>406</v>
      </c>
      <c r="BE176" s="212">
        <f>IF(N176="základní",J176,0)</f>
        <v>0</v>
      </c>
      <c r="BF176" s="212">
        <f>IF(N176="snížená",J176,0)</f>
        <v>0</v>
      </c>
      <c r="BG176" s="212">
        <f>IF(N176="zákl. přenesená",J176,0)</f>
        <v>0</v>
      </c>
      <c r="BH176" s="212">
        <f>IF(N176="sníž. přenesená",J176,0)</f>
        <v>0</v>
      </c>
      <c r="BI176" s="212">
        <f>IF(N176="nulová",J176,0)</f>
        <v>0</v>
      </c>
      <c r="BJ176" s="19" t="s">
        <v>23</v>
      </c>
      <c r="BK176" s="212">
        <f>ROUND(I176*H176,2)</f>
        <v>0</v>
      </c>
      <c r="BL176" s="19" t="s">
        <v>415</v>
      </c>
      <c r="BM176" s="19" t="s">
        <v>2955</v>
      </c>
    </row>
    <row r="177" spans="2:65" s="13" customFormat="1" x14ac:dyDescent="0.3">
      <c r="B177" s="225"/>
      <c r="C177" s="226"/>
      <c r="D177" s="247" t="s">
        <v>417</v>
      </c>
      <c r="E177" s="226"/>
      <c r="F177" s="252" t="s">
        <v>2956</v>
      </c>
      <c r="G177" s="226"/>
      <c r="H177" s="253">
        <v>3.06</v>
      </c>
      <c r="I177" s="230"/>
      <c r="J177" s="226"/>
      <c r="K177" s="226"/>
      <c r="L177" s="231"/>
      <c r="M177" s="232"/>
      <c r="N177" s="233"/>
      <c r="O177" s="233"/>
      <c r="P177" s="233"/>
      <c r="Q177" s="233"/>
      <c r="R177" s="233"/>
      <c r="S177" s="233"/>
      <c r="T177" s="234"/>
      <c r="AT177" s="235" t="s">
        <v>417</v>
      </c>
      <c r="AU177" s="235" t="s">
        <v>87</v>
      </c>
      <c r="AV177" s="13" t="s">
        <v>87</v>
      </c>
      <c r="AW177" s="13" t="s">
        <v>4</v>
      </c>
      <c r="AX177" s="13" t="s">
        <v>23</v>
      </c>
      <c r="AY177" s="235" t="s">
        <v>406</v>
      </c>
    </row>
    <row r="178" spans="2:65" s="1" customFormat="1" ht="22.5" customHeight="1" x14ac:dyDescent="0.3">
      <c r="B178" s="37"/>
      <c r="C178" s="201" t="s">
        <v>539</v>
      </c>
      <c r="D178" s="201" t="s">
        <v>410</v>
      </c>
      <c r="E178" s="202" t="s">
        <v>2957</v>
      </c>
      <c r="F178" s="203" t="s">
        <v>2958</v>
      </c>
      <c r="G178" s="204" t="s">
        <v>1363</v>
      </c>
      <c r="H178" s="205">
        <v>1</v>
      </c>
      <c r="I178" s="206"/>
      <c r="J178" s="207">
        <f>ROUND(I178*H178,2)</f>
        <v>0</v>
      </c>
      <c r="K178" s="203" t="s">
        <v>414</v>
      </c>
      <c r="L178" s="57"/>
      <c r="M178" s="208" t="s">
        <v>36</v>
      </c>
      <c r="N178" s="209" t="s">
        <v>50</v>
      </c>
      <c r="O178" s="38"/>
      <c r="P178" s="210">
        <f>O178*H178</f>
        <v>0</v>
      </c>
      <c r="Q178" s="210">
        <v>0</v>
      </c>
      <c r="R178" s="210">
        <f>Q178*H178</f>
        <v>0</v>
      </c>
      <c r="S178" s="210">
        <v>0</v>
      </c>
      <c r="T178" s="211">
        <f>S178*H178</f>
        <v>0</v>
      </c>
      <c r="AR178" s="19" t="s">
        <v>493</v>
      </c>
      <c r="AT178" s="19" t="s">
        <v>410</v>
      </c>
      <c r="AU178" s="19" t="s">
        <v>87</v>
      </c>
      <c r="AY178" s="19" t="s">
        <v>406</v>
      </c>
      <c r="BE178" s="212">
        <f>IF(N178="základní",J178,0)</f>
        <v>0</v>
      </c>
      <c r="BF178" s="212">
        <f>IF(N178="snížená",J178,0)</f>
        <v>0</v>
      </c>
      <c r="BG178" s="212">
        <f>IF(N178="zákl. přenesená",J178,0)</f>
        <v>0</v>
      </c>
      <c r="BH178" s="212">
        <f>IF(N178="sníž. přenesená",J178,0)</f>
        <v>0</v>
      </c>
      <c r="BI178" s="212">
        <f>IF(N178="nulová",J178,0)</f>
        <v>0</v>
      </c>
      <c r="BJ178" s="19" t="s">
        <v>23</v>
      </c>
      <c r="BK178" s="212">
        <f>ROUND(I178*H178,2)</f>
        <v>0</v>
      </c>
      <c r="BL178" s="19" t="s">
        <v>493</v>
      </c>
      <c r="BM178" s="19" t="s">
        <v>2959</v>
      </c>
    </row>
    <row r="179" spans="2:65" s="13" customFormat="1" x14ac:dyDescent="0.3">
      <c r="B179" s="225"/>
      <c r="C179" s="226"/>
      <c r="D179" s="247" t="s">
        <v>417</v>
      </c>
      <c r="E179" s="251" t="s">
        <v>36</v>
      </c>
      <c r="F179" s="252" t="s">
        <v>2960</v>
      </c>
      <c r="G179" s="226"/>
      <c r="H179" s="253">
        <v>1</v>
      </c>
      <c r="I179" s="230"/>
      <c r="J179" s="226"/>
      <c r="K179" s="226"/>
      <c r="L179" s="231"/>
      <c r="M179" s="232"/>
      <c r="N179" s="233"/>
      <c r="O179" s="233"/>
      <c r="P179" s="233"/>
      <c r="Q179" s="233"/>
      <c r="R179" s="233"/>
      <c r="S179" s="233"/>
      <c r="T179" s="234"/>
      <c r="AT179" s="235" t="s">
        <v>417</v>
      </c>
      <c r="AU179" s="235" t="s">
        <v>87</v>
      </c>
      <c r="AV179" s="13" t="s">
        <v>87</v>
      </c>
      <c r="AW179" s="13" t="s">
        <v>43</v>
      </c>
      <c r="AX179" s="13" t="s">
        <v>23</v>
      </c>
      <c r="AY179" s="235" t="s">
        <v>406</v>
      </c>
    </row>
    <row r="180" spans="2:65" s="1" customFormat="1" ht="31.5" customHeight="1" x14ac:dyDescent="0.3">
      <c r="B180" s="37"/>
      <c r="C180" s="201" t="s">
        <v>543</v>
      </c>
      <c r="D180" s="201" t="s">
        <v>410</v>
      </c>
      <c r="E180" s="202" t="s">
        <v>2961</v>
      </c>
      <c r="F180" s="203" t="s">
        <v>2962</v>
      </c>
      <c r="G180" s="204" t="s">
        <v>1363</v>
      </c>
      <c r="H180" s="205">
        <v>2</v>
      </c>
      <c r="I180" s="206"/>
      <c r="J180" s="207">
        <f>ROUND(I180*H180,2)</f>
        <v>0</v>
      </c>
      <c r="K180" s="203" t="s">
        <v>36</v>
      </c>
      <c r="L180" s="57"/>
      <c r="M180" s="208" t="s">
        <v>36</v>
      </c>
      <c r="N180" s="209" t="s">
        <v>50</v>
      </c>
      <c r="O180" s="38"/>
      <c r="P180" s="210">
        <f>O180*H180</f>
        <v>0</v>
      </c>
      <c r="Q180" s="210">
        <v>1E-3</v>
      </c>
      <c r="R180" s="210">
        <f>Q180*H180</f>
        <v>2E-3</v>
      </c>
      <c r="S180" s="210">
        <v>0</v>
      </c>
      <c r="T180" s="211">
        <f>S180*H180</f>
        <v>0</v>
      </c>
      <c r="AR180" s="19" t="s">
        <v>415</v>
      </c>
      <c r="AT180" s="19" t="s">
        <v>410</v>
      </c>
      <c r="AU180" s="19" t="s">
        <v>87</v>
      </c>
      <c r="AY180" s="19" t="s">
        <v>406</v>
      </c>
      <c r="BE180" s="212">
        <f>IF(N180="základní",J180,0)</f>
        <v>0</v>
      </c>
      <c r="BF180" s="212">
        <f>IF(N180="snížená",J180,0)</f>
        <v>0</v>
      </c>
      <c r="BG180" s="212">
        <f>IF(N180="zákl. přenesená",J180,0)</f>
        <v>0</v>
      </c>
      <c r="BH180" s="212">
        <f>IF(N180="sníž. přenesená",J180,0)</f>
        <v>0</v>
      </c>
      <c r="BI180" s="212">
        <f>IF(N180="nulová",J180,0)</f>
        <v>0</v>
      </c>
      <c r="BJ180" s="19" t="s">
        <v>23</v>
      </c>
      <c r="BK180" s="212">
        <f>ROUND(I180*H180,2)</f>
        <v>0</v>
      </c>
      <c r="BL180" s="19" t="s">
        <v>415</v>
      </c>
      <c r="BM180" s="19" t="s">
        <v>2963</v>
      </c>
    </row>
    <row r="181" spans="2:65" s="1" customFormat="1" ht="22.5" customHeight="1" x14ac:dyDescent="0.3">
      <c r="B181" s="37"/>
      <c r="C181" s="268" t="s">
        <v>546</v>
      </c>
      <c r="D181" s="268" t="s">
        <v>533</v>
      </c>
      <c r="E181" s="269" t="s">
        <v>2964</v>
      </c>
      <c r="F181" s="270" t="s">
        <v>2965</v>
      </c>
      <c r="G181" s="271" t="s">
        <v>1363</v>
      </c>
      <c r="H181" s="272">
        <v>1.01</v>
      </c>
      <c r="I181" s="273"/>
      <c r="J181" s="274">
        <f>ROUND(I181*H181,2)</f>
        <v>0</v>
      </c>
      <c r="K181" s="270" t="s">
        <v>36</v>
      </c>
      <c r="L181" s="275"/>
      <c r="M181" s="276" t="s">
        <v>36</v>
      </c>
      <c r="N181" s="277" t="s">
        <v>50</v>
      </c>
      <c r="O181" s="38"/>
      <c r="P181" s="210">
        <f>O181*H181</f>
        <v>0</v>
      </c>
      <c r="Q181" s="210">
        <v>1.11E-2</v>
      </c>
      <c r="R181" s="210">
        <f>Q181*H181</f>
        <v>1.1211E-2</v>
      </c>
      <c r="S181" s="210">
        <v>0</v>
      </c>
      <c r="T181" s="211">
        <f>S181*H181</f>
        <v>0</v>
      </c>
      <c r="AR181" s="19" t="s">
        <v>457</v>
      </c>
      <c r="AT181" s="19" t="s">
        <v>533</v>
      </c>
      <c r="AU181" s="19" t="s">
        <v>87</v>
      </c>
      <c r="AY181" s="19" t="s">
        <v>406</v>
      </c>
      <c r="BE181" s="212">
        <f>IF(N181="základní",J181,0)</f>
        <v>0</v>
      </c>
      <c r="BF181" s="212">
        <f>IF(N181="snížená",J181,0)</f>
        <v>0</v>
      </c>
      <c r="BG181" s="212">
        <f>IF(N181="zákl. přenesená",J181,0)</f>
        <v>0</v>
      </c>
      <c r="BH181" s="212">
        <f>IF(N181="sníž. přenesená",J181,0)</f>
        <v>0</v>
      </c>
      <c r="BI181" s="212">
        <f>IF(N181="nulová",J181,0)</f>
        <v>0</v>
      </c>
      <c r="BJ181" s="19" t="s">
        <v>23</v>
      </c>
      <c r="BK181" s="212">
        <f>ROUND(I181*H181,2)</f>
        <v>0</v>
      </c>
      <c r="BL181" s="19" t="s">
        <v>415</v>
      </c>
      <c r="BM181" s="19" t="s">
        <v>2966</v>
      </c>
    </row>
    <row r="182" spans="2:65" s="1" customFormat="1" ht="22.5" customHeight="1" x14ac:dyDescent="0.3">
      <c r="B182" s="37"/>
      <c r="C182" s="268" t="s">
        <v>550</v>
      </c>
      <c r="D182" s="268" t="s">
        <v>533</v>
      </c>
      <c r="E182" s="269" t="s">
        <v>2967</v>
      </c>
      <c r="F182" s="270" t="s">
        <v>2968</v>
      </c>
      <c r="G182" s="271" t="s">
        <v>1363</v>
      </c>
      <c r="H182" s="272">
        <v>1.01</v>
      </c>
      <c r="I182" s="273"/>
      <c r="J182" s="274">
        <f>ROUND(I182*H182,2)</f>
        <v>0</v>
      </c>
      <c r="K182" s="270" t="s">
        <v>36</v>
      </c>
      <c r="L182" s="275"/>
      <c r="M182" s="276" t="s">
        <v>36</v>
      </c>
      <c r="N182" s="277" t="s">
        <v>50</v>
      </c>
      <c r="O182" s="38"/>
      <c r="P182" s="210">
        <f>O182*H182</f>
        <v>0</v>
      </c>
      <c r="Q182" s="210">
        <v>1.6500000000000001E-2</v>
      </c>
      <c r="R182" s="210">
        <f>Q182*H182</f>
        <v>1.6664999999999999E-2</v>
      </c>
      <c r="S182" s="210">
        <v>0</v>
      </c>
      <c r="T182" s="211">
        <f>S182*H182</f>
        <v>0</v>
      </c>
      <c r="AR182" s="19" t="s">
        <v>457</v>
      </c>
      <c r="AT182" s="19" t="s">
        <v>533</v>
      </c>
      <c r="AU182" s="19" t="s">
        <v>87</v>
      </c>
      <c r="AY182" s="19" t="s">
        <v>406</v>
      </c>
      <c r="BE182" s="212">
        <f>IF(N182="základní",J182,0)</f>
        <v>0</v>
      </c>
      <c r="BF182" s="212">
        <f>IF(N182="snížená",J182,0)</f>
        <v>0</v>
      </c>
      <c r="BG182" s="212">
        <f>IF(N182="zákl. přenesená",J182,0)</f>
        <v>0</v>
      </c>
      <c r="BH182" s="212">
        <f>IF(N182="sníž. přenesená",J182,0)</f>
        <v>0</v>
      </c>
      <c r="BI182" s="212">
        <f>IF(N182="nulová",J182,0)</f>
        <v>0</v>
      </c>
      <c r="BJ182" s="19" t="s">
        <v>23</v>
      </c>
      <c r="BK182" s="212">
        <f>ROUND(I182*H182,2)</f>
        <v>0</v>
      </c>
      <c r="BL182" s="19" t="s">
        <v>415</v>
      </c>
      <c r="BM182" s="19" t="s">
        <v>2969</v>
      </c>
    </row>
    <row r="183" spans="2:65" s="13" customFormat="1" x14ac:dyDescent="0.3">
      <c r="B183" s="225"/>
      <c r="C183" s="226"/>
      <c r="D183" s="247" t="s">
        <v>417</v>
      </c>
      <c r="E183" s="226"/>
      <c r="F183" s="252" t="s">
        <v>1975</v>
      </c>
      <c r="G183" s="226"/>
      <c r="H183" s="253">
        <v>1.01</v>
      </c>
      <c r="I183" s="230"/>
      <c r="J183" s="226"/>
      <c r="K183" s="226"/>
      <c r="L183" s="231"/>
      <c r="M183" s="232"/>
      <c r="N183" s="233"/>
      <c r="O183" s="233"/>
      <c r="P183" s="233"/>
      <c r="Q183" s="233"/>
      <c r="R183" s="233"/>
      <c r="S183" s="233"/>
      <c r="T183" s="234"/>
      <c r="AT183" s="235" t="s">
        <v>417</v>
      </c>
      <c r="AU183" s="235" t="s">
        <v>87</v>
      </c>
      <c r="AV183" s="13" t="s">
        <v>87</v>
      </c>
      <c r="AW183" s="13" t="s">
        <v>4</v>
      </c>
      <c r="AX183" s="13" t="s">
        <v>23</v>
      </c>
      <c r="AY183" s="235" t="s">
        <v>406</v>
      </c>
    </row>
    <row r="184" spans="2:65" s="1" customFormat="1" ht="31.5" customHeight="1" x14ac:dyDescent="0.3">
      <c r="B184" s="37"/>
      <c r="C184" s="201" t="s">
        <v>299</v>
      </c>
      <c r="D184" s="201" t="s">
        <v>410</v>
      </c>
      <c r="E184" s="202" t="s">
        <v>2970</v>
      </c>
      <c r="F184" s="203" t="s">
        <v>2971</v>
      </c>
      <c r="G184" s="204" t="s">
        <v>1363</v>
      </c>
      <c r="H184" s="205">
        <v>6</v>
      </c>
      <c r="I184" s="206"/>
      <c r="J184" s="207">
        <f>ROUND(I184*H184,2)</f>
        <v>0</v>
      </c>
      <c r="K184" s="203" t="s">
        <v>36</v>
      </c>
      <c r="L184" s="57"/>
      <c r="M184" s="208" t="s">
        <v>36</v>
      </c>
      <c r="N184" s="209" t="s">
        <v>50</v>
      </c>
      <c r="O184" s="38"/>
      <c r="P184" s="210">
        <f>O184*H184</f>
        <v>0</v>
      </c>
      <c r="Q184" s="210">
        <v>1E-3</v>
      </c>
      <c r="R184" s="210">
        <f>Q184*H184</f>
        <v>6.0000000000000001E-3</v>
      </c>
      <c r="S184" s="210">
        <v>0</v>
      </c>
      <c r="T184" s="211">
        <f>S184*H184</f>
        <v>0</v>
      </c>
      <c r="AR184" s="19" t="s">
        <v>415</v>
      </c>
      <c r="AT184" s="19" t="s">
        <v>410</v>
      </c>
      <c r="AU184" s="19" t="s">
        <v>87</v>
      </c>
      <c r="AY184" s="19" t="s">
        <v>406</v>
      </c>
      <c r="BE184" s="212">
        <f>IF(N184="základní",J184,0)</f>
        <v>0</v>
      </c>
      <c r="BF184" s="212">
        <f>IF(N184="snížená",J184,0)</f>
        <v>0</v>
      </c>
      <c r="BG184" s="212">
        <f>IF(N184="zákl. přenesená",J184,0)</f>
        <v>0</v>
      </c>
      <c r="BH184" s="212">
        <f>IF(N184="sníž. přenesená",J184,0)</f>
        <v>0</v>
      </c>
      <c r="BI184" s="212">
        <f>IF(N184="nulová",J184,0)</f>
        <v>0</v>
      </c>
      <c r="BJ184" s="19" t="s">
        <v>23</v>
      </c>
      <c r="BK184" s="212">
        <f>ROUND(I184*H184,2)</f>
        <v>0</v>
      </c>
      <c r="BL184" s="19" t="s">
        <v>415</v>
      </c>
      <c r="BM184" s="19" t="s">
        <v>2972</v>
      </c>
    </row>
    <row r="185" spans="2:65" s="1" customFormat="1" ht="22.5" customHeight="1" x14ac:dyDescent="0.3">
      <c r="B185" s="37"/>
      <c r="C185" s="268" t="s">
        <v>559</v>
      </c>
      <c r="D185" s="268" t="s">
        <v>533</v>
      </c>
      <c r="E185" s="269" t="s">
        <v>2973</v>
      </c>
      <c r="F185" s="270" t="s">
        <v>2974</v>
      </c>
      <c r="G185" s="271" t="s">
        <v>1363</v>
      </c>
      <c r="H185" s="272">
        <v>2.02</v>
      </c>
      <c r="I185" s="273"/>
      <c r="J185" s="274">
        <f>ROUND(I185*H185,2)</f>
        <v>0</v>
      </c>
      <c r="K185" s="270" t="s">
        <v>36</v>
      </c>
      <c r="L185" s="275"/>
      <c r="M185" s="276" t="s">
        <v>36</v>
      </c>
      <c r="N185" s="277" t="s">
        <v>50</v>
      </c>
      <c r="O185" s="38"/>
      <c r="P185" s="210">
        <f>O185*H185</f>
        <v>0</v>
      </c>
      <c r="Q185" s="210">
        <v>7.1000000000000004E-3</v>
      </c>
      <c r="R185" s="210">
        <f>Q185*H185</f>
        <v>1.4342000000000001E-2</v>
      </c>
      <c r="S185" s="210">
        <v>0</v>
      </c>
      <c r="T185" s="211">
        <f>S185*H185</f>
        <v>0</v>
      </c>
      <c r="AR185" s="19" t="s">
        <v>457</v>
      </c>
      <c r="AT185" s="19" t="s">
        <v>533</v>
      </c>
      <c r="AU185" s="19" t="s">
        <v>87</v>
      </c>
      <c r="AY185" s="19" t="s">
        <v>406</v>
      </c>
      <c r="BE185" s="212">
        <f>IF(N185="základní",J185,0)</f>
        <v>0</v>
      </c>
      <c r="BF185" s="212">
        <f>IF(N185="snížená",J185,0)</f>
        <v>0</v>
      </c>
      <c r="BG185" s="212">
        <f>IF(N185="zákl. přenesená",J185,0)</f>
        <v>0</v>
      </c>
      <c r="BH185" s="212">
        <f>IF(N185="sníž. přenesená",J185,0)</f>
        <v>0</v>
      </c>
      <c r="BI185" s="212">
        <f>IF(N185="nulová",J185,0)</f>
        <v>0</v>
      </c>
      <c r="BJ185" s="19" t="s">
        <v>23</v>
      </c>
      <c r="BK185" s="212">
        <f>ROUND(I185*H185,2)</f>
        <v>0</v>
      </c>
      <c r="BL185" s="19" t="s">
        <v>415</v>
      </c>
      <c r="BM185" s="19" t="s">
        <v>2975</v>
      </c>
    </row>
    <row r="186" spans="2:65" s="13" customFormat="1" x14ac:dyDescent="0.3">
      <c r="B186" s="225"/>
      <c r="C186" s="226"/>
      <c r="D186" s="247" t="s">
        <v>417</v>
      </c>
      <c r="E186" s="226"/>
      <c r="F186" s="252" t="s">
        <v>2684</v>
      </c>
      <c r="G186" s="226"/>
      <c r="H186" s="253">
        <v>2.02</v>
      </c>
      <c r="I186" s="230"/>
      <c r="J186" s="226"/>
      <c r="K186" s="226"/>
      <c r="L186" s="231"/>
      <c r="M186" s="232"/>
      <c r="N186" s="233"/>
      <c r="O186" s="233"/>
      <c r="P186" s="233"/>
      <c r="Q186" s="233"/>
      <c r="R186" s="233"/>
      <c r="S186" s="233"/>
      <c r="T186" s="234"/>
      <c r="AT186" s="235" t="s">
        <v>417</v>
      </c>
      <c r="AU186" s="235" t="s">
        <v>87</v>
      </c>
      <c r="AV186" s="13" t="s">
        <v>87</v>
      </c>
      <c r="AW186" s="13" t="s">
        <v>4</v>
      </c>
      <c r="AX186" s="13" t="s">
        <v>23</v>
      </c>
      <c r="AY186" s="235" t="s">
        <v>406</v>
      </c>
    </row>
    <row r="187" spans="2:65" s="1" customFormat="1" ht="22.5" customHeight="1" x14ac:dyDescent="0.3">
      <c r="B187" s="37"/>
      <c r="C187" s="268" t="s">
        <v>564</v>
      </c>
      <c r="D187" s="268" t="s">
        <v>533</v>
      </c>
      <c r="E187" s="269" t="s">
        <v>2976</v>
      </c>
      <c r="F187" s="270" t="s">
        <v>2977</v>
      </c>
      <c r="G187" s="271" t="s">
        <v>1363</v>
      </c>
      <c r="H187" s="272">
        <v>1.01</v>
      </c>
      <c r="I187" s="273"/>
      <c r="J187" s="274">
        <f>ROUND(I187*H187,2)</f>
        <v>0</v>
      </c>
      <c r="K187" s="270" t="s">
        <v>36</v>
      </c>
      <c r="L187" s="275"/>
      <c r="M187" s="276" t="s">
        <v>36</v>
      </c>
      <c r="N187" s="277" t="s">
        <v>50</v>
      </c>
      <c r="O187" s="38"/>
      <c r="P187" s="210">
        <f>O187*H187</f>
        <v>0</v>
      </c>
      <c r="Q187" s="210">
        <v>1.83E-2</v>
      </c>
      <c r="R187" s="210">
        <f>Q187*H187</f>
        <v>1.8482999999999999E-2</v>
      </c>
      <c r="S187" s="210">
        <v>0</v>
      </c>
      <c r="T187" s="211">
        <f>S187*H187</f>
        <v>0</v>
      </c>
      <c r="AR187" s="19" t="s">
        <v>457</v>
      </c>
      <c r="AT187" s="19" t="s">
        <v>533</v>
      </c>
      <c r="AU187" s="19" t="s">
        <v>87</v>
      </c>
      <c r="AY187" s="19" t="s">
        <v>406</v>
      </c>
      <c r="BE187" s="212">
        <f>IF(N187="základní",J187,0)</f>
        <v>0</v>
      </c>
      <c r="BF187" s="212">
        <f>IF(N187="snížená",J187,0)</f>
        <v>0</v>
      </c>
      <c r="BG187" s="212">
        <f>IF(N187="zákl. přenesená",J187,0)</f>
        <v>0</v>
      </c>
      <c r="BH187" s="212">
        <f>IF(N187="sníž. přenesená",J187,0)</f>
        <v>0</v>
      </c>
      <c r="BI187" s="212">
        <f>IF(N187="nulová",J187,0)</f>
        <v>0</v>
      </c>
      <c r="BJ187" s="19" t="s">
        <v>23</v>
      </c>
      <c r="BK187" s="212">
        <f>ROUND(I187*H187,2)</f>
        <v>0</v>
      </c>
      <c r="BL187" s="19" t="s">
        <v>415</v>
      </c>
      <c r="BM187" s="19" t="s">
        <v>2978</v>
      </c>
    </row>
    <row r="188" spans="2:65" s="1" customFormat="1" ht="22.5" customHeight="1" x14ac:dyDescent="0.3">
      <c r="B188" s="37"/>
      <c r="C188" s="268" t="s">
        <v>572</v>
      </c>
      <c r="D188" s="268" t="s">
        <v>533</v>
      </c>
      <c r="E188" s="269" t="s">
        <v>2669</v>
      </c>
      <c r="F188" s="270" t="s">
        <v>2670</v>
      </c>
      <c r="G188" s="271" t="s">
        <v>1363</v>
      </c>
      <c r="H188" s="272">
        <v>1.01</v>
      </c>
      <c r="I188" s="273"/>
      <c r="J188" s="274">
        <f>ROUND(I188*H188,2)</f>
        <v>0</v>
      </c>
      <c r="K188" s="270" t="s">
        <v>36</v>
      </c>
      <c r="L188" s="275"/>
      <c r="M188" s="276" t="s">
        <v>36</v>
      </c>
      <c r="N188" s="277" t="s">
        <v>50</v>
      </c>
      <c r="O188" s="38"/>
      <c r="P188" s="210">
        <f>O188*H188</f>
        <v>0</v>
      </c>
      <c r="Q188" s="210">
        <v>7.3000000000000001E-3</v>
      </c>
      <c r="R188" s="210">
        <f>Q188*H188</f>
        <v>7.3730000000000002E-3</v>
      </c>
      <c r="S188" s="210">
        <v>0</v>
      </c>
      <c r="T188" s="211">
        <f>S188*H188</f>
        <v>0</v>
      </c>
      <c r="AR188" s="19" t="s">
        <v>457</v>
      </c>
      <c r="AT188" s="19" t="s">
        <v>533</v>
      </c>
      <c r="AU188" s="19" t="s">
        <v>87</v>
      </c>
      <c r="AY188" s="19" t="s">
        <v>406</v>
      </c>
      <c r="BE188" s="212">
        <f>IF(N188="základní",J188,0)</f>
        <v>0</v>
      </c>
      <c r="BF188" s="212">
        <f>IF(N188="snížená",J188,0)</f>
        <v>0</v>
      </c>
      <c r="BG188" s="212">
        <f>IF(N188="zákl. přenesená",J188,0)</f>
        <v>0</v>
      </c>
      <c r="BH188" s="212">
        <f>IF(N188="sníž. přenesená",J188,0)</f>
        <v>0</v>
      </c>
      <c r="BI188" s="212">
        <f>IF(N188="nulová",J188,0)</f>
        <v>0</v>
      </c>
      <c r="BJ188" s="19" t="s">
        <v>23</v>
      </c>
      <c r="BK188" s="212">
        <f>ROUND(I188*H188,2)</f>
        <v>0</v>
      </c>
      <c r="BL188" s="19" t="s">
        <v>415</v>
      </c>
      <c r="BM188" s="19" t="s">
        <v>2979</v>
      </c>
    </row>
    <row r="189" spans="2:65" s="13" customFormat="1" x14ac:dyDescent="0.3">
      <c r="B189" s="225"/>
      <c r="C189" s="226"/>
      <c r="D189" s="247" t="s">
        <v>417</v>
      </c>
      <c r="E189" s="226"/>
      <c r="F189" s="252" t="s">
        <v>1975</v>
      </c>
      <c r="G189" s="226"/>
      <c r="H189" s="253">
        <v>1.01</v>
      </c>
      <c r="I189" s="230"/>
      <c r="J189" s="226"/>
      <c r="K189" s="226"/>
      <c r="L189" s="231"/>
      <c r="M189" s="232"/>
      <c r="N189" s="233"/>
      <c r="O189" s="233"/>
      <c r="P189" s="233"/>
      <c r="Q189" s="233"/>
      <c r="R189" s="233"/>
      <c r="S189" s="233"/>
      <c r="T189" s="234"/>
      <c r="AT189" s="235" t="s">
        <v>417</v>
      </c>
      <c r="AU189" s="235" t="s">
        <v>87</v>
      </c>
      <c r="AV189" s="13" t="s">
        <v>87</v>
      </c>
      <c r="AW189" s="13" t="s">
        <v>4</v>
      </c>
      <c r="AX189" s="13" t="s">
        <v>23</v>
      </c>
      <c r="AY189" s="235" t="s">
        <v>406</v>
      </c>
    </row>
    <row r="190" spans="2:65" s="1" customFormat="1" ht="22.5" customHeight="1" x14ac:dyDescent="0.3">
      <c r="B190" s="37"/>
      <c r="C190" s="268" t="s">
        <v>576</v>
      </c>
      <c r="D190" s="268" t="s">
        <v>533</v>
      </c>
      <c r="E190" s="269" t="s">
        <v>2980</v>
      </c>
      <c r="F190" s="270" t="s">
        <v>2981</v>
      </c>
      <c r="G190" s="271" t="s">
        <v>1363</v>
      </c>
      <c r="H190" s="272">
        <v>2.02</v>
      </c>
      <c r="I190" s="273"/>
      <c r="J190" s="274">
        <f>ROUND(I190*H190,2)</f>
        <v>0</v>
      </c>
      <c r="K190" s="270" t="s">
        <v>36</v>
      </c>
      <c r="L190" s="275"/>
      <c r="M190" s="276" t="s">
        <v>36</v>
      </c>
      <c r="N190" s="277" t="s">
        <v>50</v>
      </c>
      <c r="O190" s="38"/>
      <c r="P190" s="210">
        <f>O190*H190</f>
        <v>0</v>
      </c>
      <c r="Q190" s="210">
        <v>9.7000000000000003E-3</v>
      </c>
      <c r="R190" s="210">
        <f>Q190*H190</f>
        <v>1.9594E-2</v>
      </c>
      <c r="S190" s="210">
        <v>0</v>
      </c>
      <c r="T190" s="211">
        <f>S190*H190</f>
        <v>0</v>
      </c>
      <c r="AR190" s="19" t="s">
        <v>457</v>
      </c>
      <c r="AT190" s="19" t="s">
        <v>533</v>
      </c>
      <c r="AU190" s="19" t="s">
        <v>87</v>
      </c>
      <c r="AY190" s="19" t="s">
        <v>406</v>
      </c>
      <c r="BE190" s="212">
        <f>IF(N190="základní",J190,0)</f>
        <v>0</v>
      </c>
      <c r="BF190" s="212">
        <f>IF(N190="snížená",J190,0)</f>
        <v>0</v>
      </c>
      <c r="BG190" s="212">
        <f>IF(N190="zákl. přenesená",J190,0)</f>
        <v>0</v>
      </c>
      <c r="BH190" s="212">
        <f>IF(N190="sníž. přenesená",J190,0)</f>
        <v>0</v>
      </c>
      <c r="BI190" s="212">
        <f>IF(N190="nulová",J190,0)</f>
        <v>0</v>
      </c>
      <c r="BJ190" s="19" t="s">
        <v>23</v>
      </c>
      <c r="BK190" s="212">
        <f>ROUND(I190*H190,2)</f>
        <v>0</v>
      </c>
      <c r="BL190" s="19" t="s">
        <v>415</v>
      </c>
      <c r="BM190" s="19" t="s">
        <v>2982</v>
      </c>
    </row>
    <row r="191" spans="2:65" s="13" customFormat="1" x14ac:dyDescent="0.3">
      <c r="B191" s="225"/>
      <c r="C191" s="226"/>
      <c r="D191" s="247" t="s">
        <v>417</v>
      </c>
      <c r="E191" s="226"/>
      <c r="F191" s="252" t="s">
        <v>2684</v>
      </c>
      <c r="G191" s="226"/>
      <c r="H191" s="253">
        <v>2.02</v>
      </c>
      <c r="I191" s="230"/>
      <c r="J191" s="226"/>
      <c r="K191" s="226"/>
      <c r="L191" s="231"/>
      <c r="M191" s="232"/>
      <c r="N191" s="233"/>
      <c r="O191" s="233"/>
      <c r="P191" s="233"/>
      <c r="Q191" s="233"/>
      <c r="R191" s="233"/>
      <c r="S191" s="233"/>
      <c r="T191" s="234"/>
      <c r="AT191" s="235" t="s">
        <v>417</v>
      </c>
      <c r="AU191" s="235" t="s">
        <v>87</v>
      </c>
      <c r="AV191" s="13" t="s">
        <v>87</v>
      </c>
      <c r="AW191" s="13" t="s">
        <v>4</v>
      </c>
      <c r="AX191" s="13" t="s">
        <v>23</v>
      </c>
      <c r="AY191" s="235" t="s">
        <v>406</v>
      </c>
    </row>
    <row r="192" spans="2:65" s="1" customFormat="1" ht="22.5" customHeight="1" x14ac:dyDescent="0.3">
      <c r="B192" s="37"/>
      <c r="C192" s="201" t="s">
        <v>580</v>
      </c>
      <c r="D192" s="201" t="s">
        <v>410</v>
      </c>
      <c r="E192" s="202" t="s">
        <v>2983</v>
      </c>
      <c r="F192" s="203" t="s">
        <v>2984</v>
      </c>
      <c r="G192" s="204" t="s">
        <v>1363</v>
      </c>
      <c r="H192" s="205">
        <v>1</v>
      </c>
      <c r="I192" s="206"/>
      <c r="J192" s="207">
        <f>ROUND(I192*H192,2)</f>
        <v>0</v>
      </c>
      <c r="K192" s="203" t="s">
        <v>36</v>
      </c>
      <c r="L192" s="57"/>
      <c r="M192" s="208" t="s">
        <v>36</v>
      </c>
      <c r="N192" s="209" t="s">
        <v>50</v>
      </c>
      <c r="O192" s="38"/>
      <c r="P192" s="210">
        <f>O192*H192</f>
        <v>0</v>
      </c>
      <c r="Q192" s="210">
        <v>1E-3</v>
      </c>
      <c r="R192" s="210">
        <f>Q192*H192</f>
        <v>1E-3</v>
      </c>
      <c r="S192" s="210">
        <v>0</v>
      </c>
      <c r="T192" s="211">
        <f>S192*H192</f>
        <v>0</v>
      </c>
      <c r="AR192" s="19" t="s">
        <v>415</v>
      </c>
      <c r="AT192" s="19" t="s">
        <v>410</v>
      </c>
      <c r="AU192" s="19" t="s">
        <v>87</v>
      </c>
      <c r="AY192" s="19" t="s">
        <v>406</v>
      </c>
      <c r="BE192" s="212">
        <f>IF(N192="základní",J192,0)</f>
        <v>0</v>
      </c>
      <c r="BF192" s="212">
        <f>IF(N192="snížená",J192,0)</f>
        <v>0</v>
      </c>
      <c r="BG192" s="212">
        <f>IF(N192="zákl. přenesená",J192,0)</f>
        <v>0</v>
      </c>
      <c r="BH192" s="212">
        <f>IF(N192="sníž. přenesená",J192,0)</f>
        <v>0</v>
      </c>
      <c r="BI192" s="212">
        <f>IF(N192="nulová",J192,0)</f>
        <v>0</v>
      </c>
      <c r="BJ192" s="19" t="s">
        <v>23</v>
      </c>
      <c r="BK192" s="212">
        <f>ROUND(I192*H192,2)</f>
        <v>0</v>
      </c>
      <c r="BL192" s="19" t="s">
        <v>415</v>
      </c>
      <c r="BM192" s="19" t="s">
        <v>2985</v>
      </c>
    </row>
    <row r="193" spans="2:65" s="1" customFormat="1" ht="22.5" customHeight="1" x14ac:dyDescent="0.3">
      <c r="B193" s="37"/>
      <c r="C193" s="268" t="s">
        <v>585</v>
      </c>
      <c r="D193" s="268" t="s">
        <v>533</v>
      </c>
      <c r="E193" s="269" t="s">
        <v>2986</v>
      </c>
      <c r="F193" s="270" t="s">
        <v>2987</v>
      </c>
      <c r="G193" s="271" t="s">
        <v>1363</v>
      </c>
      <c r="H193" s="272">
        <v>1</v>
      </c>
      <c r="I193" s="273"/>
      <c r="J193" s="274">
        <f>ROUND(I193*H193,2)</f>
        <v>0</v>
      </c>
      <c r="K193" s="270" t="s">
        <v>36</v>
      </c>
      <c r="L193" s="275"/>
      <c r="M193" s="276" t="s">
        <v>36</v>
      </c>
      <c r="N193" s="277" t="s">
        <v>50</v>
      </c>
      <c r="O193" s="38"/>
      <c r="P193" s="210">
        <f>O193*H193</f>
        <v>0</v>
      </c>
      <c r="Q193" s="210">
        <v>1.5100000000000001E-2</v>
      </c>
      <c r="R193" s="210">
        <f>Q193*H193</f>
        <v>1.5100000000000001E-2</v>
      </c>
      <c r="S193" s="210">
        <v>0</v>
      </c>
      <c r="T193" s="211">
        <f>S193*H193</f>
        <v>0</v>
      </c>
      <c r="AR193" s="19" t="s">
        <v>457</v>
      </c>
      <c r="AT193" s="19" t="s">
        <v>533</v>
      </c>
      <c r="AU193" s="19" t="s">
        <v>87</v>
      </c>
      <c r="AY193" s="19" t="s">
        <v>406</v>
      </c>
      <c r="BE193" s="212">
        <f>IF(N193="základní",J193,0)</f>
        <v>0</v>
      </c>
      <c r="BF193" s="212">
        <f>IF(N193="snížená",J193,0)</f>
        <v>0</v>
      </c>
      <c r="BG193" s="212">
        <f>IF(N193="zákl. přenesená",J193,0)</f>
        <v>0</v>
      </c>
      <c r="BH193" s="212">
        <f>IF(N193="sníž. přenesená",J193,0)</f>
        <v>0</v>
      </c>
      <c r="BI193" s="212">
        <f>IF(N193="nulová",J193,0)</f>
        <v>0</v>
      </c>
      <c r="BJ193" s="19" t="s">
        <v>23</v>
      </c>
      <c r="BK193" s="212">
        <f>ROUND(I193*H193,2)</f>
        <v>0</v>
      </c>
      <c r="BL193" s="19" t="s">
        <v>415</v>
      </c>
      <c r="BM193" s="19" t="s">
        <v>2988</v>
      </c>
    </row>
    <row r="194" spans="2:65" s="1" customFormat="1" ht="22.5" customHeight="1" x14ac:dyDescent="0.3">
      <c r="B194" s="37"/>
      <c r="C194" s="201" t="s">
        <v>587</v>
      </c>
      <c r="D194" s="201" t="s">
        <v>410</v>
      </c>
      <c r="E194" s="202" t="s">
        <v>2989</v>
      </c>
      <c r="F194" s="203" t="s">
        <v>2990</v>
      </c>
      <c r="G194" s="204" t="s">
        <v>596</v>
      </c>
      <c r="H194" s="205">
        <v>3.5</v>
      </c>
      <c r="I194" s="206"/>
      <c r="J194" s="207">
        <f>ROUND(I194*H194,2)</f>
        <v>0</v>
      </c>
      <c r="K194" s="203" t="s">
        <v>414</v>
      </c>
      <c r="L194" s="57"/>
      <c r="M194" s="208" t="s">
        <v>36</v>
      </c>
      <c r="N194" s="209" t="s">
        <v>50</v>
      </c>
      <c r="O194" s="38"/>
      <c r="P194" s="210">
        <f>O194*H194</f>
        <v>0</v>
      </c>
      <c r="Q194" s="210">
        <v>0</v>
      </c>
      <c r="R194" s="210">
        <f>Q194*H194</f>
        <v>0</v>
      </c>
      <c r="S194" s="210">
        <v>0</v>
      </c>
      <c r="T194" s="211">
        <f>S194*H194</f>
        <v>0</v>
      </c>
      <c r="AR194" s="19" t="s">
        <v>415</v>
      </c>
      <c r="AT194" s="19" t="s">
        <v>410</v>
      </c>
      <c r="AU194" s="19" t="s">
        <v>87</v>
      </c>
      <c r="AY194" s="19" t="s">
        <v>406</v>
      </c>
      <c r="BE194" s="212">
        <f>IF(N194="základní",J194,0)</f>
        <v>0</v>
      </c>
      <c r="BF194" s="212">
        <f>IF(N194="snížená",J194,0)</f>
        <v>0</v>
      </c>
      <c r="BG194" s="212">
        <f>IF(N194="zákl. přenesená",J194,0)</f>
        <v>0</v>
      </c>
      <c r="BH194" s="212">
        <f>IF(N194="sníž. přenesená",J194,0)</f>
        <v>0</v>
      </c>
      <c r="BI194" s="212">
        <f>IF(N194="nulová",J194,0)</f>
        <v>0</v>
      </c>
      <c r="BJ194" s="19" t="s">
        <v>23</v>
      </c>
      <c r="BK194" s="212">
        <f>ROUND(I194*H194,2)</f>
        <v>0</v>
      </c>
      <c r="BL194" s="19" t="s">
        <v>415</v>
      </c>
      <c r="BM194" s="19" t="s">
        <v>2991</v>
      </c>
    </row>
    <row r="195" spans="2:65" s="13" customFormat="1" x14ac:dyDescent="0.3">
      <c r="B195" s="225"/>
      <c r="C195" s="226"/>
      <c r="D195" s="247" t="s">
        <v>417</v>
      </c>
      <c r="E195" s="251" t="s">
        <v>36</v>
      </c>
      <c r="F195" s="252" t="s">
        <v>2870</v>
      </c>
      <c r="G195" s="226"/>
      <c r="H195" s="253">
        <v>3.5</v>
      </c>
      <c r="I195" s="230"/>
      <c r="J195" s="226"/>
      <c r="K195" s="226"/>
      <c r="L195" s="231"/>
      <c r="M195" s="232"/>
      <c r="N195" s="233"/>
      <c r="O195" s="233"/>
      <c r="P195" s="233"/>
      <c r="Q195" s="233"/>
      <c r="R195" s="233"/>
      <c r="S195" s="233"/>
      <c r="T195" s="234"/>
      <c r="AT195" s="235" t="s">
        <v>417</v>
      </c>
      <c r="AU195" s="235" t="s">
        <v>87</v>
      </c>
      <c r="AV195" s="13" t="s">
        <v>87</v>
      </c>
      <c r="AW195" s="13" t="s">
        <v>43</v>
      </c>
      <c r="AX195" s="13" t="s">
        <v>23</v>
      </c>
      <c r="AY195" s="235" t="s">
        <v>406</v>
      </c>
    </row>
    <row r="196" spans="2:65" s="1" customFormat="1" ht="22.5" customHeight="1" x14ac:dyDescent="0.3">
      <c r="B196" s="37"/>
      <c r="C196" s="201" t="s">
        <v>593</v>
      </c>
      <c r="D196" s="201" t="s">
        <v>410</v>
      </c>
      <c r="E196" s="202" t="s">
        <v>2992</v>
      </c>
      <c r="F196" s="203" t="s">
        <v>2993</v>
      </c>
      <c r="G196" s="204" t="s">
        <v>596</v>
      </c>
      <c r="H196" s="205">
        <v>3.5</v>
      </c>
      <c r="I196" s="206"/>
      <c r="J196" s="207">
        <f>ROUND(I196*H196,2)</f>
        <v>0</v>
      </c>
      <c r="K196" s="203" t="s">
        <v>414</v>
      </c>
      <c r="L196" s="57"/>
      <c r="M196" s="208" t="s">
        <v>36</v>
      </c>
      <c r="N196" s="209" t="s">
        <v>50</v>
      </c>
      <c r="O196" s="38"/>
      <c r="P196" s="210">
        <f>O196*H196</f>
        <v>0</v>
      </c>
      <c r="Q196" s="210">
        <v>0</v>
      </c>
      <c r="R196" s="210">
        <f>Q196*H196</f>
        <v>0</v>
      </c>
      <c r="S196" s="210">
        <v>0</v>
      </c>
      <c r="T196" s="211">
        <f>S196*H196</f>
        <v>0</v>
      </c>
      <c r="AR196" s="19" t="s">
        <v>415</v>
      </c>
      <c r="AT196" s="19" t="s">
        <v>410</v>
      </c>
      <c r="AU196" s="19" t="s">
        <v>87</v>
      </c>
      <c r="AY196" s="19" t="s">
        <v>406</v>
      </c>
      <c r="BE196" s="212">
        <f>IF(N196="základní",J196,0)</f>
        <v>0</v>
      </c>
      <c r="BF196" s="212">
        <f>IF(N196="snížená",J196,0)</f>
        <v>0</v>
      </c>
      <c r="BG196" s="212">
        <f>IF(N196="zákl. přenesená",J196,0)</f>
        <v>0</v>
      </c>
      <c r="BH196" s="212">
        <f>IF(N196="sníž. přenesená",J196,0)</f>
        <v>0</v>
      </c>
      <c r="BI196" s="212">
        <f>IF(N196="nulová",J196,0)</f>
        <v>0</v>
      </c>
      <c r="BJ196" s="19" t="s">
        <v>23</v>
      </c>
      <c r="BK196" s="212">
        <f>ROUND(I196*H196,2)</f>
        <v>0</v>
      </c>
      <c r="BL196" s="19" t="s">
        <v>415</v>
      </c>
      <c r="BM196" s="19" t="s">
        <v>2994</v>
      </c>
    </row>
    <row r="197" spans="2:65" s="13" customFormat="1" x14ac:dyDescent="0.3">
      <c r="B197" s="225"/>
      <c r="C197" s="226"/>
      <c r="D197" s="247" t="s">
        <v>417</v>
      </c>
      <c r="E197" s="251" t="s">
        <v>36</v>
      </c>
      <c r="F197" s="252" t="s">
        <v>2870</v>
      </c>
      <c r="G197" s="226"/>
      <c r="H197" s="253">
        <v>3.5</v>
      </c>
      <c r="I197" s="230"/>
      <c r="J197" s="226"/>
      <c r="K197" s="226"/>
      <c r="L197" s="231"/>
      <c r="M197" s="232"/>
      <c r="N197" s="233"/>
      <c r="O197" s="233"/>
      <c r="P197" s="233"/>
      <c r="Q197" s="233"/>
      <c r="R197" s="233"/>
      <c r="S197" s="233"/>
      <c r="T197" s="234"/>
      <c r="AT197" s="235" t="s">
        <v>417</v>
      </c>
      <c r="AU197" s="235" t="s">
        <v>87</v>
      </c>
      <c r="AV197" s="13" t="s">
        <v>87</v>
      </c>
      <c r="AW197" s="13" t="s">
        <v>43</v>
      </c>
      <c r="AX197" s="13" t="s">
        <v>23</v>
      </c>
      <c r="AY197" s="235" t="s">
        <v>406</v>
      </c>
    </row>
    <row r="198" spans="2:65" s="1" customFormat="1" ht="22.5" customHeight="1" x14ac:dyDescent="0.3">
      <c r="B198" s="37"/>
      <c r="C198" s="201" t="s">
        <v>600</v>
      </c>
      <c r="D198" s="201" t="s">
        <v>410</v>
      </c>
      <c r="E198" s="202" t="s">
        <v>2656</v>
      </c>
      <c r="F198" s="203" t="s">
        <v>2657</v>
      </c>
      <c r="G198" s="204" t="s">
        <v>1363</v>
      </c>
      <c r="H198" s="205">
        <v>1</v>
      </c>
      <c r="I198" s="206"/>
      <c r="J198" s="207">
        <f>ROUND(I198*H198,2)</f>
        <v>0</v>
      </c>
      <c r="K198" s="203" t="s">
        <v>36</v>
      </c>
      <c r="L198" s="57"/>
      <c r="M198" s="208" t="s">
        <v>36</v>
      </c>
      <c r="N198" s="209" t="s">
        <v>50</v>
      </c>
      <c r="O198" s="38"/>
      <c r="P198" s="210">
        <f>O198*H198</f>
        <v>0</v>
      </c>
      <c r="Q198" s="210">
        <v>0</v>
      </c>
      <c r="R198" s="210">
        <f>Q198*H198</f>
        <v>0</v>
      </c>
      <c r="S198" s="210">
        <v>0</v>
      </c>
      <c r="T198" s="211">
        <f>S198*H198</f>
        <v>0</v>
      </c>
      <c r="AR198" s="19" t="s">
        <v>415</v>
      </c>
      <c r="AT198" s="19" t="s">
        <v>410</v>
      </c>
      <c r="AU198" s="19" t="s">
        <v>87</v>
      </c>
      <c r="AY198" s="19" t="s">
        <v>406</v>
      </c>
      <c r="BE198" s="212">
        <f>IF(N198="základní",J198,0)</f>
        <v>0</v>
      </c>
      <c r="BF198" s="212">
        <f>IF(N198="snížená",J198,0)</f>
        <v>0</v>
      </c>
      <c r="BG198" s="212">
        <f>IF(N198="zákl. přenesená",J198,0)</f>
        <v>0</v>
      </c>
      <c r="BH198" s="212">
        <f>IF(N198="sníž. přenesená",J198,0)</f>
        <v>0</v>
      </c>
      <c r="BI198" s="212">
        <f>IF(N198="nulová",J198,0)</f>
        <v>0</v>
      </c>
      <c r="BJ198" s="19" t="s">
        <v>23</v>
      </c>
      <c r="BK198" s="212">
        <f>ROUND(I198*H198,2)</f>
        <v>0</v>
      </c>
      <c r="BL198" s="19" t="s">
        <v>415</v>
      </c>
      <c r="BM198" s="19" t="s">
        <v>2995</v>
      </c>
    </row>
    <row r="199" spans="2:65" s="11" customFormat="1" ht="29.85" customHeight="1" x14ac:dyDescent="0.3">
      <c r="B199" s="182"/>
      <c r="C199" s="183"/>
      <c r="D199" s="198" t="s">
        <v>78</v>
      </c>
      <c r="E199" s="199" t="s">
        <v>974</v>
      </c>
      <c r="F199" s="199" t="s">
        <v>2770</v>
      </c>
      <c r="G199" s="183"/>
      <c r="H199" s="183"/>
      <c r="I199" s="186"/>
      <c r="J199" s="200">
        <f>BK199</f>
        <v>0</v>
      </c>
      <c r="K199" s="183"/>
      <c r="L199" s="188"/>
      <c r="M199" s="189"/>
      <c r="N199" s="190"/>
      <c r="O199" s="190"/>
      <c r="P199" s="191">
        <f>P200</f>
        <v>0</v>
      </c>
      <c r="Q199" s="190"/>
      <c r="R199" s="191">
        <f>R200</f>
        <v>0</v>
      </c>
      <c r="S199" s="190"/>
      <c r="T199" s="192">
        <f>T200</f>
        <v>0</v>
      </c>
      <c r="AR199" s="193" t="s">
        <v>23</v>
      </c>
      <c r="AT199" s="194" t="s">
        <v>78</v>
      </c>
      <c r="AU199" s="194" t="s">
        <v>23</v>
      </c>
      <c r="AY199" s="193" t="s">
        <v>406</v>
      </c>
      <c r="BK199" s="195">
        <f>BK200</f>
        <v>0</v>
      </c>
    </row>
    <row r="200" spans="2:65" s="1" customFormat="1" ht="22.5" customHeight="1" x14ac:dyDescent="0.3">
      <c r="B200" s="37"/>
      <c r="C200" s="201" t="s">
        <v>607</v>
      </c>
      <c r="D200" s="201" t="s">
        <v>410</v>
      </c>
      <c r="E200" s="202" t="s">
        <v>2996</v>
      </c>
      <c r="F200" s="203" t="s">
        <v>2997</v>
      </c>
      <c r="G200" s="204" t="s">
        <v>501</v>
      </c>
      <c r="H200" s="205">
        <v>0.183</v>
      </c>
      <c r="I200" s="206"/>
      <c r="J200" s="207">
        <f>ROUND(I200*H200,2)</f>
        <v>0</v>
      </c>
      <c r="K200" s="203" t="s">
        <v>414</v>
      </c>
      <c r="L200" s="57"/>
      <c r="M200" s="208" t="s">
        <v>36</v>
      </c>
      <c r="N200" s="209" t="s">
        <v>50</v>
      </c>
      <c r="O200" s="38"/>
      <c r="P200" s="210">
        <f>O200*H200</f>
        <v>0</v>
      </c>
      <c r="Q200" s="210">
        <v>0</v>
      </c>
      <c r="R200" s="210">
        <f>Q200*H200</f>
        <v>0</v>
      </c>
      <c r="S200" s="210">
        <v>0</v>
      </c>
      <c r="T200" s="211">
        <f>S200*H200</f>
        <v>0</v>
      </c>
      <c r="AR200" s="19" t="s">
        <v>415</v>
      </c>
      <c r="AT200" s="19" t="s">
        <v>410</v>
      </c>
      <c r="AU200" s="19" t="s">
        <v>87</v>
      </c>
      <c r="AY200" s="19" t="s">
        <v>406</v>
      </c>
      <c r="BE200" s="212">
        <f>IF(N200="základní",J200,0)</f>
        <v>0</v>
      </c>
      <c r="BF200" s="212">
        <f>IF(N200="snížená",J200,0)</f>
        <v>0</v>
      </c>
      <c r="BG200" s="212">
        <f>IF(N200="zákl. přenesená",J200,0)</f>
        <v>0</v>
      </c>
      <c r="BH200" s="212">
        <f>IF(N200="sníž. přenesená",J200,0)</f>
        <v>0</v>
      </c>
      <c r="BI200" s="212">
        <f>IF(N200="nulová",J200,0)</f>
        <v>0</v>
      </c>
      <c r="BJ200" s="19" t="s">
        <v>23</v>
      </c>
      <c r="BK200" s="212">
        <f>ROUND(I200*H200,2)</f>
        <v>0</v>
      </c>
      <c r="BL200" s="19" t="s">
        <v>415</v>
      </c>
      <c r="BM200" s="19" t="s">
        <v>2998</v>
      </c>
    </row>
    <row r="201" spans="2:65" s="11" customFormat="1" ht="37.35" customHeight="1" x14ac:dyDescent="0.35">
      <c r="B201" s="182"/>
      <c r="C201" s="183"/>
      <c r="D201" s="184" t="s">
        <v>78</v>
      </c>
      <c r="E201" s="185" t="s">
        <v>2775</v>
      </c>
      <c r="F201" s="185" t="s">
        <v>2776</v>
      </c>
      <c r="G201" s="183"/>
      <c r="H201" s="183"/>
      <c r="I201" s="186"/>
      <c r="J201" s="187">
        <f>BK201</f>
        <v>0</v>
      </c>
      <c r="K201" s="183"/>
      <c r="L201" s="188"/>
      <c r="M201" s="189"/>
      <c r="N201" s="190"/>
      <c r="O201" s="190"/>
      <c r="P201" s="191">
        <f>P202</f>
        <v>0</v>
      </c>
      <c r="Q201" s="190"/>
      <c r="R201" s="191">
        <f>R202</f>
        <v>2.1059999999999999E-2</v>
      </c>
      <c r="S201" s="190"/>
      <c r="T201" s="192">
        <f>T202</f>
        <v>0</v>
      </c>
      <c r="AR201" s="193" t="s">
        <v>87</v>
      </c>
      <c r="AT201" s="194" t="s">
        <v>78</v>
      </c>
      <c r="AU201" s="194" t="s">
        <v>79</v>
      </c>
      <c r="AY201" s="193" t="s">
        <v>406</v>
      </c>
      <c r="BK201" s="195">
        <f>BK202</f>
        <v>0</v>
      </c>
    </row>
    <row r="202" spans="2:65" s="11" customFormat="1" ht="19.899999999999999" customHeight="1" x14ac:dyDescent="0.3">
      <c r="B202" s="182"/>
      <c r="C202" s="183"/>
      <c r="D202" s="198" t="s">
        <v>78</v>
      </c>
      <c r="E202" s="199" t="s">
        <v>2777</v>
      </c>
      <c r="F202" s="199" t="s">
        <v>2778</v>
      </c>
      <c r="G202" s="183"/>
      <c r="H202" s="183"/>
      <c r="I202" s="186"/>
      <c r="J202" s="200">
        <f>BK202</f>
        <v>0</v>
      </c>
      <c r="K202" s="183"/>
      <c r="L202" s="188"/>
      <c r="M202" s="189"/>
      <c r="N202" s="190"/>
      <c r="O202" s="190"/>
      <c r="P202" s="191">
        <f>SUM(P203:P204)</f>
        <v>0</v>
      </c>
      <c r="Q202" s="190"/>
      <c r="R202" s="191">
        <f>SUM(R203:R204)</f>
        <v>2.1059999999999999E-2</v>
      </c>
      <c r="S202" s="190"/>
      <c r="T202" s="192">
        <f>SUM(T203:T204)</f>
        <v>0</v>
      </c>
      <c r="AR202" s="193" t="s">
        <v>87</v>
      </c>
      <c r="AT202" s="194" t="s">
        <v>78</v>
      </c>
      <c r="AU202" s="194" t="s">
        <v>23</v>
      </c>
      <c r="AY202" s="193" t="s">
        <v>406</v>
      </c>
      <c r="BK202" s="195">
        <f>SUM(BK203:BK204)</f>
        <v>0</v>
      </c>
    </row>
    <row r="203" spans="2:65" s="1" customFormat="1" ht="22.5" customHeight="1" x14ac:dyDescent="0.3">
      <c r="B203" s="37"/>
      <c r="C203" s="201" t="s">
        <v>615</v>
      </c>
      <c r="D203" s="201" t="s">
        <v>410</v>
      </c>
      <c r="E203" s="202" t="s">
        <v>2999</v>
      </c>
      <c r="F203" s="203" t="s">
        <v>3000</v>
      </c>
      <c r="G203" s="204" t="s">
        <v>1363</v>
      </c>
      <c r="H203" s="205">
        <v>1</v>
      </c>
      <c r="I203" s="206"/>
      <c r="J203" s="207">
        <f>ROUND(I203*H203,2)</f>
        <v>0</v>
      </c>
      <c r="K203" s="203" t="s">
        <v>36</v>
      </c>
      <c r="L203" s="57"/>
      <c r="M203" s="208" t="s">
        <v>36</v>
      </c>
      <c r="N203" s="209" t="s">
        <v>50</v>
      </c>
      <c r="O203" s="38"/>
      <c r="P203" s="210">
        <f>O203*H203</f>
        <v>0</v>
      </c>
      <c r="Q203" s="210">
        <v>2.1059999999999999E-2</v>
      </c>
      <c r="R203" s="210">
        <f>Q203*H203</f>
        <v>2.1059999999999999E-2</v>
      </c>
      <c r="S203" s="210">
        <v>0</v>
      </c>
      <c r="T203" s="211">
        <f>S203*H203</f>
        <v>0</v>
      </c>
      <c r="AR203" s="19" t="s">
        <v>493</v>
      </c>
      <c r="AT203" s="19" t="s">
        <v>410</v>
      </c>
      <c r="AU203" s="19" t="s">
        <v>87</v>
      </c>
      <c r="AY203" s="19" t="s">
        <v>406</v>
      </c>
      <c r="BE203" s="212">
        <f>IF(N203="základní",J203,0)</f>
        <v>0</v>
      </c>
      <c r="BF203" s="212">
        <f>IF(N203="snížená",J203,0)</f>
        <v>0</v>
      </c>
      <c r="BG203" s="212">
        <f>IF(N203="zákl. přenesená",J203,0)</f>
        <v>0</v>
      </c>
      <c r="BH203" s="212">
        <f>IF(N203="sníž. přenesená",J203,0)</f>
        <v>0</v>
      </c>
      <c r="BI203" s="212">
        <f>IF(N203="nulová",J203,0)</f>
        <v>0</v>
      </c>
      <c r="BJ203" s="19" t="s">
        <v>23</v>
      </c>
      <c r="BK203" s="212">
        <f>ROUND(I203*H203,2)</f>
        <v>0</v>
      </c>
      <c r="BL203" s="19" t="s">
        <v>493</v>
      </c>
      <c r="BM203" s="19" t="s">
        <v>3001</v>
      </c>
    </row>
    <row r="204" spans="2:65" s="1" customFormat="1" ht="22.5" customHeight="1" x14ac:dyDescent="0.3">
      <c r="B204" s="37"/>
      <c r="C204" s="201" t="s">
        <v>619</v>
      </c>
      <c r="D204" s="201" t="s">
        <v>410</v>
      </c>
      <c r="E204" s="202" t="s">
        <v>2839</v>
      </c>
      <c r="F204" s="203" t="s">
        <v>2840</v>
      </c>
      <c r="G204" s="204" t="s">
        <v>501</v>
      </c>
      <c r="H204" s="205">
        <v>2.1000000000000001E-2</v>
      </c>
      <c r="I204" s="206"/>
      <c r="J204" s="207">
        <f>ROUND(I204*H204,2)</f>
        <v>0</v>
      </c>
      <c r="K204" s="203" t="s">
        <v>414</v>
      </c>
      <c r="L204" s="57"/>
      <c r="M204" s="208" t="s">
        <v>36</v>
      </c>
      <c r="N204" s="209" t="s">
        <v>50</v>
      </c>
      <c r="O204" s="38"/>
      <c r="P204" s="210">
        <f>O204*H204</f>
        <v>0</v>
      </c>
      <c r="Q204" s="210">
        <v>0</v>
      </c>
      <c r="R204" s="210">
        <f>Q204*H204</f>
        <v>0</v>
      </c>
      <c r="S204" s="210">
        <v>0</v>
      </c>
      <c r="T204" s="211">
        <f>S204*H204</f>
        <v>0</v>
      </c>
      <c r="AR204" s="19" t="s">
        <v>493</v>
      </c>
      <c r="AT204" s="19" t="s">
        <v>410</v>
      </c>
      <c r="AU204" s="19" t="s">
        <v>87</v>
      </c>
      <c r="AY204" s="19" t="s">
        <v>406</v>
      </c>
      <c r="BE204" s="212">
        <f>IF(N204="základní",J204,0)</f>
        <v>0</v>
      </c>
      <c r="BF204" s="212">
        <f>IF(N204="snížená",J204,0)</f>
        <v>0</v>
      </c>
      <c r="BG204" s="212">
        <f>IF(N204="zákl. přenesená",J204,0)</f>
        <v>0</v>
      </c>
      <c r="BH204" s="212">
        <f>IF(N204="sníž. přenesená",J204,0)</f>
        <v>0</v>
      </c>
      <c r="BI204" s="212">
        <f>IF(N204="nulová",J204,0)</f>
        <v>0</v>
      </c>
      <c r="BJ204" s="19" t="s">
        <v>23</v>
      </c>
      <c r="BK204" s="212">
        <f>ROUND(I204*H204,2)</f>
        <v>0</v>
      </c>
      <c r="BL204" s="19" t="s">
        <v>493</v>
      </c>
      <c r="BM204" s="19" t="s">
        <v>3002</v>
      </c>
    </row>
    <row r="205" spans="2:65" s="11" customFormat="1" ht="37.35" customHeight="1" x14ac:dyDescent="0.35">
      <c r="B205" s="182"/>
      <c r="C205" s="183"/>
      <c r="D205" s="184" t="s">
        <v>78</v>
      </c>
      <c r="E205" s="185" t="s">
        <v>533</v>
      </c>
      <c r="F205" s="185" t="s">
        <v>2848</v>
      </c>
      <c r="G205" s="183"/>
      <c r="H205" s="183"/>
      <c r="I205" s="186"/>
      <c r="J205" s="187">
        <f>BK205</f>
        <v>0</v>
      </c>
      <c r="K205" s="183"/>
      <c r="L205" s="188"/>
      <c r="M205" s="189"/>
      <c r="N205" s="190"/>
      <c r="O205" s="190"/>
      <c r="P205" s="191">
        <f>P206</f>
        <v>0</v>
      </c>
      <c r="Q205" s="190"/>
      <c r="R205" s="191">
        <f>R206</f>
        <v>0</v>
      </c>
      <c r="S205" s="190"/>
      <c r="T205" s="192">
        <f>T206</f>
        <v>0</v>
      </c>
      <c r="AR205" s="193" t="s">
        <v>94</v>
      </c>
      <c r="AT205" s="194" t="s">
        <v>78</v>
      </c>
      <c r="AU205" s="194" t="s">
        <v>79</v>
      </c>
      <c r="AY205" s="193" t="s">
        <v>406</v>
      </c>
      <c r="BK205" s="195">
        <f>BK206</f>
        <v>0</v>
      </c>
    </row>
    <row r="206" spans="2:65" s="11" customFormat="1" ht="19.899999999999999" customHeight="1" x14ac:dyDescent="0.3">
      <c r="B206" s="182"/>
      <c r="C206" s="183"/>
      <c r="D206" s="198" t="s">
        <v>78</v>
      </c>
      <c r="E206" s="199" t="s">
        <v>2856</v>
      </c>
      <c r="F206" s="199" t="s">
        <v>2857</v>
      </c>
      <c r="G206" s="183"/>
      <c r="H206" s="183"/>
      <c r="I206" s="186"/>
      <c r="J206" s="200">
        <f>BK206</f>
        <v>0</v>
      </c>
      <c r="K206" s="183"/>
      <c r="L206" s="188"/>
      <c r="M206" s="189"/>
      <c r="N206" s="190"/>
      <c r="O206" s="190"/>
      <c r="P206" s="191">
        <f>SUM(P207:P209)</f>
        <v>0</v>
      </c>
      <c r="Q206" s="190"/>
      <c r="R206" s="191">
        <f>SUM(R207:R209)</f>
        <v>0</v>
      </c>
      <c r="S206" s="190"/>
      <c r="T206" s="192">
        <f>SUM(T207:T209)</f>
        <v>0</v>
      </c>
      <c r="AR206" s="193" t="s">
        <v>94</v>
      </c>
      <c r="AT206" s="194" t="s">
        <v>78</v>
      </c>
      <c r="AU206" s="194" t="s">
        <v>23</v>
      </c>
      <c r="AY206" s="193" t="s">
        <v>406</v>
      </c>
      <c r="BK206" s="195">
        <f>SUM(BK207:BK209)</f>
        <v>0</v>
      </c>
    </row>
    <row r="207" spans="2:65" s="1" customFormat="1" ht="22.5" customHeight="1" x14ac:dyDescent="0.3">
      <c r="B207" s="37"/>
      <c r="C207" s="201" t="s">
        <v>624</v>
      </c>
      <c r="D207" s="201" t="s">
        <v>410</v>
      </c>
      <c r="E207" s="202" t="s">
        <v>2859</v>
      </c>
      <c r="F207" s="203" t="s">
        <v>2860</v>
      </c>
      <c r="G207" s="204" t="s">
        <v>596</v>
      </c>
      <c r="H207" s="205">
        <v>4.5</v>
      </c>
      <c r="I207" s="206"/>
      <c r="J207" s="207">
        <f>ROUND(I207*H207,2)</f>
        <v>0</v>
      </c>
      <c r="K207" s="203" t="s">
        <v>36</v>
      </c>
      <c r="L207" s="57"/>
      <c r="M207" s="208" t="s">
        <v>36</v>
      </c>
      <c r="N207" s="209" t="s">
        <v>50</v>
      </c>
      <c r="O207" s="38"/>
      <c r="P207" s="210">
        <f>O207*H207</f>
        <v>0</v>
      </c>
      <c r="Q207" s="210">
        <v>0</v>
      </c>
      <c r="R207" s="210">
        <f>Q207*H207</f>
        <v>0</v>
      </c>
      <c r="S207" s="210">
        <v>0</v>
      </c>
      <c r="T207" s="211">
        <f>S207*H207</f>
        <v>0</v>
      </c>
      <c r="AR207" s="19" t="s">
        <v>723</v>
      </c>
      <c r="AT207" s="19" t="s">
        <v>410</v>
      </c>
      <c r="AU207" s="19" t="s">
        <v>87</v>
      </c>
      <c r="AY207" s="19" t="s">
        <v>406</v>
      </c>
      <c r="BE207" s="212">
        <f>IF(N207="základní",J207,0)</f>
        <v>0</v>
      </c>
      <c r="BF207" s="212">
        <f>IF(N207="snížená",J207,0)</f>
        <v>0</v>
      </c>
      <c r="BG207" s="212">
        <f>IF(N207="zákl. přenesená",J207,0)</f>
        <v>0</v>
      </c>
      <c r="BH207" s="212">
        <f>IF(N207="sníž. přenesená",J207,0)</f>
        <v>0</v>
      </c>
      <c r="BI207" s="212">
        <f>IF(N207="nulová",J207,0)</f>
        <v>0</v>
      </c>
      <c r="BJ207" s="19" t="s">
        <v>23</v>
      </c>
      <c r="BK207" s="212">
        <f>ROUND(I207*H207,2)</f>
        <v>0</v>
      </c>
      <c r="BL207" s="19" t="s">
        <v>723</v>
      </c>
      <c r="BM207" s="19" t="s">
        <v>3003</v>
      </c>
    </row>
    <row r="208" spans="2:65" s="12" customFormat="1" x14ac:dyDescent="0.3">
      <c r="B208" s="213"/>
      <c r="C208" s="214"/>
      <c r="D208" s="215" t="s">
        <v>417</v>
      </c>
      <c r="E208" s="216" t="s">
        <v>36</v>
      </c>
      <c r="F208" s="217" t="s">
        <v>3004</v>
      </c>
      <c r="G208" s="214"/>
      <c r="H208" s="218" t="s">
        <v>36</v>
      </c>
      <c r="I208" s="219"/>
      <c r="J208" s="214"/>
      <c r="K208" s="214"/>
      <c r="L208" s="220"/>
      <c r="M208" s="221"/>
      <c r="N208" s="222"/>
      <c r="O208" s="222"/>
      <c r="P208" s="222"/>
      <c r="Q208" s="222"/>
      <c r="R208" s="222"/>
      <c r="S208" s="222"/>
      <c r="T208" s="223"/>
      <c r="AT208" s="224" t="s">
        <v>417</v>
      </c>
      <c r="AU208" s="224" t="s">
        <v>87</v>
      </c>
      <c r="AV208" s="12" t="s">
        <v>23</v>
      </c>
      <c r="AW208" s="12" t="s">
        <v>43</v>
      </c>
      <c r="AX208" s="12" t="s">
        <v>79</v>
      </c>
      <c r="AY208" s="224" t="s">
        <v>406</v>
      </c>
    </row>
    <row r="209" spans="2:51" s="13" customFormat="1" x14ac:dyDescent="0.3">
      <c r="B209" s="225"/>
      <c r="C209" s="226"/>
      <c r="D209" s="215" t="s">
        <v>417</v>
      </c>
      <c r="E209" s="227" t="s">
        <v>36</v>
      </c>
      <c r="F209" s="228" t="s">
        <v>2868</v>
      </c>
      <c r="G209" s="226"/>
      <c r="H209" s="229">
        <v>4.5</v>
      </c>
      <c r="I209" s="230"/>
      <c r="J209" s="226"/>
      <c r="K209" s="226"/>
      <c r="L209" s="231"/>
      <c r="M209" s="278"/>
      <c r="N209" s="279"/>
      <c r="O209" s="279"/>
      <c r="P209" s="279"/>
      <c r="Q209" s="279"/>
      <c r="R209" s="279"/>
      <c r="S209" s="279"/>
      <c r="T209" s="280"/>
      <c r="AT209" s="235" t="s">
        <v>417</v>
      </c>
      <c r="AU209" s="235" t="s">
        <v>87</v>
      </c>
      <c r="AV209" s="13" t="s">
        <v>87</v>
      </c>
      <c r="AW209" s="13" t="s">
        <v>43</v>
      </c>
      <c r="AX209" s="13" t="s">
        <v>23</v>
      </c>
      <c r="AY209" s="235" t="s">
        <v>406</v>
      </c>
    </row>
    <row r="210" spans="2:51" s="1" customFormat="1" ht="6.95" customHeight="1" x14ac:dyDescent="0.3">
      <c r="B210" s="52"/>
      <c r="C210" s="53"/>
      <c r="D210" s="53"/>
      <c r="E210" s="53"/>
      <c r="F210" s="53"/>
      <c r="G210" s="53"/>
      <c r="H210" s="53"/>
      <c r="I210" s="141"/>
      <c r="J210" s="53"/>
      <c r="K210" s="53"/>
      <c r="L210" s="57"/>
    </row>
  </sheetData>
  <sheetProtection password="CC35" sheet="1" objects="1" scenarios="1" formatColumns="0" formatRows="0" sort="0" autoFilter="0"/>
  <autoFilter ref="C96:K96"/>
  <mergeCells count="15">
    <mergeCell ref="E87:H87"/>
    <mergeCell ref="E85:H85"/>
    <mergeCell ref="E89:H89"/>
    <mergeCell ref="G1:H1"/>
    <mergeCell ref="L2:V2"/>
    <mergeCell ref="E49:H49"/>
    <mergeCell ref="E53:H53"/>
    <mergeCell ref="E51:H51"/>
    <mergeCell ref="E55:H55"/>
    <mergeCell ref="E83:H83"/>
    <mergeCell ref="E7:H7"/>
    <mergeCell ref="E11:H11"/>
    <mergeCell ref="E9:H9"/>
    <mergeCell ref="E13:H13"/>
    <mergeCell ref="E28:H28"/>
  </mergeCells>
  <hyperlinks>
    <hyperlink ref="F1:G1" location="C2" tooltip="Krycí list soupisu" display="1) Krycí list soupisu"/>
    <hyperlink ref="G1:H1" location="C62" tooltip="Rekapitulace" display="2) Rekapitulace"/>
    <hyperlink ref="J1" location="C96" tooltip="Soupis prací" display="3) Soupis prací"/>
    <hyperlink ref="L1:V1" location="'Rekapitulace stavby'!C2" tooltip="Rekapitulace stavby" display="Rekapitulace stavby"/>
  </hyperlinks>
  <printOptions horizontalCentered="1"/>
  <pageMargins left="0.59055118110236227" right="0.59055118110236227" top="0.59055118110236227" bottom="0.59055118110236227" header="0" footer="0"/>
  <pageSetup paperSize="9" fitToHeight="100" orientation="landscape" r:id="rId1"/>
  <headerFooter>
    <oddFooter>&amp;CStrana &amp;P z &amp;N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BR194"/>
  <sheetViews>
    <sheetView showGridLines="0" workbookViewId="0">
      <pane ySplit="1" topLeftCell="A2" activePane="bottomLeft" state="frozen"/>
      <selection pane="bottomLeft"/>
    </sheetView>
  </sheetViews>
  <sheetFormatPr defaultRowHeight="13.5" x14ac:dyDescent="0.3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15" customWidth="1"/>
    <col min="10" max="10" width="23.5" customWidth="1"/>
    <col min="11" max="11" width="15.5" customWidth="1"/>
    <col min="13" max="18" width="9.33203125" hidden="1"/>
    <col min="19" max="19" width="8.1640625" hidden="1" customWidth="1"/>
    <col min="20" max="20" width="29.6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 x14ac:dyDescent="0.3">
      <c r="A1" s="17"/>
      <c r="B1" s="294"/>
      <c r="C1" s="294"/>
      <c r="D1" s="293" t="s">
        <v>1</v>
      </c>
      <c r="E1" s="294"/>
      <c r="F1" s="295" t="s">
        <v>8574</v>
      </c>
      <c r="G1" s="427" t="s">
        <v>8575</v>
      </c>
      <c r="H1" s="427"/>
      <c r="I1" s="300"/>
      <c r="J1" s="295" t="s">
        <v>8576</v>
      </c>
      <c r="K1" s="293" t="s">
        <v>213</v>
      </c>
      <c r="L1" s="295" t="s">
        <v>8577</v>
      </c>
      <c r="M1" s="295"/>
      <c r="N1" s="295"/>
      <c r="O1" s="295"/>
      <c r="P1" s="295"/>
      <c r="Q1" s="295"/>
      <c r="R1" s="295"/>
      <c r="S1" s="295"/>
      <c r="T1" s="295"/>
      <c r="U1" s="291"/>
      <c r="V1" s="291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</row>
    <row r="2" spans="1:70" ht="36.950000000000003" customHeight="1" x14ac:dyDescent="0.3">
      <c r="L2" s="385"/>
      <c r="M2" s="385"/>
      <c r="N2" s="385"/>
      <c r="O2" s="385"/>
      <c r="P2" s="385"/>
      <c r="Q2" s="385"/>
      <c r="R2" s="385"/>
      <c r="S2" s="385"/>
      <c r="T2" s="385"/>
      <c r="U2" s="385"/>
      <c r="V2" s="385"/>
      <c r="AT2" s="19" t="s">
        <v>195</v>
      </c>
    </row>
    <row r="3" spans="1:70" ht="6.95" customHeight="1" x14ac:dyDescent="0.3">
      <c r="B3" s="20"/>
      <c r="C3" s="21"/>
      <c r="D3" s="21"/>
      <c r="E3" s="21"/>
      <c r="F3" s="21"/>
      <c r="G3" s="21"/>
      <c r="H3" s="21"/>
      <c r="I3" s="117"/>
      <c r="J3" s="21"/>
      <c r="K3" s="22"/>
      <c r="AT3" s="19" t="s">
        <v>87</v>
      </c>
    </row>
    <row r="4" spans="1:70" ht="36.950000000000003" customHeight="1" x14ac:dyDescent="0.3">
      <c r="B4" s="23"/>
      <c r="C4" s="24"/>
      <c r="D4" s="25" t="s">
        <v>218</v>
      </c>
      <c r="E4" s="24"/>
      <c r="F4" s="24"/>
      <c r="G4" s="24"/>
      <c r="H4" s="24"/>
      <c r="I4" s="118"/>
      <c r="J4" s="24"/>
      <c r="K4" s="26"/>
      <c r="M4" s="27" t="s">
        <v>10</v>
      </c>
      <c r="AT4" s="19" t="s">
        <v>4</v>
      </c>
    </row>
    <row r="5" spans="1:70" ht="6.95" customHeight="1" x14ac:dyDescent="0.3">
      <c r="B5" s="23"/>
      <c r="C5" s="24"/>
      <c r="D5" s="24"/>
      <c r="E5" s="24"/>
      <c r="F5" s="24"/>
      <c r="G5" s="24"/>
      <c r="H5" s="24"/>
      <c r="I5" s="118"/>
      <c r="J5" s="24"/>
      <c r="K5" s="26"/>
    </row>
    <row r="6" spans="1:70" ht="15" x14ac:dyDescent="0.3">
      <c r="B6" s="23"/>
      <c r="C6" s="24"/>
      <c r="D6" s="32" t="s">
        <v>16</v>
      </c>
      <c r="E6" s="24"/>
      <c r="F6" s="24"/>
      <c r="G6" s="24"/>
      <c r="H6" s="24"/>
      <c r="I6" s="118"/>
      <c r="J6" s="24"/>
      <c r="K6" s="26"/>
    </row>
    <row r="7" spans="1:70" ht="22.5" customHeight="1" x14ac:dyDescent="0.3">
      <c r="B7" s="23"/>
      <c r="C7" s="24"/>
      <c r="D7" s="24"/>
      <c r="E7" s="428" t="str">
        <f>'Rekapitulace stavby'!K6</f>
        <v>ZLEPŠENÍ EKOLOGICKÉHO STAVU ŘEKY BEČVY V HRANICÍCH</v>
      </c>
      <c r="F7" s="414"/>
      <c r="G7" s="414"/>
      <c r="H7" s="414"/>
      <c r="I7" s="118"/>
      <c r="J7" s="24"/>
      <c r="K7" s="26"/>
    </row>
    <row r="8" spans="1:70" ht="15" x14ac:dyDescent="0.3">
      <c r="B8" s="23"/>
      <c r="C8" s="24"/>
      <c r="D8" s="32" t="s">
        <v>226</v>
      </c>
      <c r="E8" s="24"/>
      <c r="F8" s="24"/>
      <c r="G8" s="24"/>
      <c r="H8" s="24"/>
      <c r="I8" s="118"/>
      <c r="J8" s="24"/>
      <c r="K8" s="26"/>
    </row>
    <row r="9" spans="1:70" ht="22.5" customHeight="1" x14ac:dyDescent="0.3">
      <c r="B9" s="23"/>
      <c r="C9" s="24"/>
      <c r="D9" s="24"/>
      <c r="E9" s="428" t="s">
        <v>7090</v>
      </c>
      <c r="F9" s="414"/>
      <c r="G9" s="414"/>
      <c r="H9" s="414"/>
      <c r="I9" s="118"/>
      <c r="J9" s="24"/>
      <c r="K9" s="26"/>
    </row>
    <row r="10" spans="1:70" ht="15" x14ac:dyDescent="0.3">
      <c r="B10" s="23"/>
      <c r="C10" s="24"/>
      <c r="D10" s="32" t="s">
        <v>232</v>
      </c>
      <c r="E10" s="24"/>
      <c r="F10" s="24"/>
      <c r="G10" s="24"/>
      <c r="H10" s="24"/>
      <c r="I10" s="118"/>
      <c r="J10" s="24"/>
      <c r="K10" s="26"/>
    </row>
    <row r="11" spans="1:70" s="1" customFormat="1" ht="22.5" customHeight="1" x14ac:dyDescent="0.3">
      <c r="B11" s="37"/>
      <c r="C11" s="38"/>
      <c r="D11" s="38"/>
      <c r="E11" s="429" t="s">
        <v>7178</v>
      </c>
      <c r="F11" s="405"/>
      <c r="G11" s="405"/>
      <c r="H11" s="405"/>
      <c r="I11" s="119"/>
      <c r="J11" s="38"/>
      <c r="K11" s="41"/>
    </row>
    <row r="12" spans="1:70" s="1" customFormat="1" ht="15" x14ac:dyDescent="0.3">
      <c r="B12" s="37"/>
      <c r="C12" s="38"/>
      <c r="D12" s="32" t="s">
        <v>238</v>
      </c>
      <c r="E12" s="38"/>
      <c r="F12" s="38"/>
      <c r="G12" s="38"/>
      <c r="H12" s="38"/>
      <c r="I12" s="119"/>
      <c r="J12" s="38"/>
      <c r="K12" s="41"/>
    </row>
    <row r="13" spans="1:70" s="1" customFormat="1" ht="36.950000000000003" customHeight="1" x14ac:dyDescent="0.3">
      <c r="B13" s="37"/>
      <c r="C13" s="38"/>
      <c r="D13" s="38"/>
      <c r="E13" s="430" t="s">
        <v>7778</v>
      </c>
      <c r="F13" s="405"/>
      <c r="G13" s="405"/>
      <c r="H13" s="405"/>
      <c r="I13" s="119"/>
      <c r="J13" s="38"/>
      <c r="K13" s="41"/>
    </row>
    <row r="14" spans="1:70" s="1" customFormat="1" x14ac:dyDescent="0.3">
      <c r="B14" s="37"/>
      <c r="C14" s="38"/>
      <c r="D14" s="38"/>
      <c r="E14" s="38"/>
      <c r="F14" s="38"/>
      <c r="G14" s="38"/>
      <c r="H14" s="38"/>
      <c r="I14" s="119"/>
      <c r="J14" s="38"/>
      <c r="K14" s="41"/>
    </row>
    <row r="15" spans="1:70" s="1" customFormat="1" ht="14.45" customHeight="1" x14ac:dyDescent="0.3">
      <c r="B15" s="37"/>
      <c r="C15" s="38"/>
      <c r="D15" s="32" t="s">
        <v>19</v>
      </c>
      <c r="E15" s="38"/>
      <c r="F15" s="30" t="s">
        <v>192</v>
      </c>
      <c r="G15" s="38"/>
      <c r="H15" s="38"/>
      <c r="I15" s="120" t="s">
        <v>21</v>
      </c>
      <c r="J15" s="30" t="s">
        <v>36</v>
      </c>
      <c r="K15" s="41"/>
    </row>
    <row r="16" spans="1:70" s="1" customFormat="1" ht="14.45" customHeight="1" x14ac:dyDescent="0.3">
      <c r="B16" s="37"/>
      <c r="C16" s="38"/>
      <c r="D16" s="32" t="s">
        <v>24</v>
      </c>
      <c r="E16" s="38"/>
      <c r="F16" s="30" t="s">
        <v>25</v>
      </c>
      <c r="G16" s="38"/>
      <c r="H16" s="38"/>
      <c r="I16" s="120" t="s">
        <v>26</v>
      </c>
      <c r="J16" s="121" t="str">
        <f>'Rekapitulace stavby'!AN8</f>
        <v>6.4.2016</v>
      </c>
      <c r="K16" s="41"/>
    </row>
    <row r="17" spans="2:11" s="1" customFormat="1" ht="10.9" customHeight="1" x14ac:dyDescent="0.3">
      <c r="B17" s="37"/>
      <c r="C17" s="38"/>
      <c r="D17" s="38"/>
      <c r="E17" s="38"/>
      <c r="F17" s="38"/>
      <c r="G17" s="38"/>
      <c r="H17" s="38"/>
      <c r="I17" s="119"/>
      <c r="J17" s="38"/>
      <c r="K17" s="41"/>
    </row>
    <row r="18" spans="2:11" s="1" customFormat="1" ht="14.45" customHeight="1" x14ac:dyDescent="0.3">
      <c r="B18" s="37"/>
      <c r="C18" s="38"/>
      <c r="D18" s="32" t="s">
        <v>34</v>
      </c>
      <c r="E18" s="38"/>
      <c r="F18" s="38"/>
      <c r="G18" s="38"/>
      <c r="H18" s="38"/>
      <c r="I18" s="120" t="s">
        <v>35</v>
      </c>
      <c r="J18" s="30" t="s">
        <v>36</v>
      </c>
      <c r="K18" s="41"/>
    </row>
    <row r="19" spans="2:11" s="1" customFormat="1" ht="18" customHeight="1" x14ac:dyDescent="0.3">
      <c r="B19" s="37"/>
      <c r="C19" s="38"/>
      <c r="D19" s="38"/>
      <c r="E19" s="30" t="s">
        <v>37</v>
      </c>
      <c r="F19" s="38"/>
      <c r="G19" s="38"/>
      <c r="H19" s="38"/>
      <c r="I19" s="120" t="s">
        <v>38</v>
      </c>
      <c r="J19" s="30" t="s">
        <v>36</v>
      </c>
      <c r="K19" s="41"/>
    </row>
    <row r="20" spans="2:11" s="1" customFormat="1" ht="6.95" customHeight="1" x14ac:dyDescent="0.3">
      <c r="B20" s="37"/>
      <c r="C20" s="38"/>
      <c r="D20" s="38"/>
      <c r="E20" s="38"/>
      <c r="F20" s="38"/>
      <c r="G20" s="38"/>
      <c r="H20" s="38"/>
      <c r="I20" s="119"/>
      <c r="J20" s="38"/>
      <c r="K20" s="41"/>
    </row>
    <row r="21" spans="2:11" s="1" customFormat="1" ht="14.45" customHeight="1" x14ac:dyDescent="0.3">
      <c r="B21" s="37"/>
      <c r="C21" s="38"/>
      <c r="D21" s="32" t="s">
        <v>39</v>
      </c>
      <c r="E21" s="38"/>
      <c r="F21" s="38"/>
      <c r="G21" s="38"/>
      <c r="H21" s="38"/>
      <c r="I21" s="120" t="s">
        <v>35</v>
      </c>
      <c r="J21" s="30" t="str">
        <f>IF('Rekapitulace stavby'!AN13="Vyplň údaj","",IF('Rekapitulace stavby'!AN13="","",'Rekapitulace stavby'!AN13))</f>
        <v/>
      </c>
      <c r="K21" s="41"/>
    </row>
    <row r="22" spans="2:11" s="1" customFormat="1" ht="18" customHeight="1" x14ac:dyDescent="0.3">
      <c r="B22" s="37"/>
      <c r="C22" s="38"/>
      <c r="D22" s="38"/>
      <c r="E22" s="30" t="str">
        <f>IF('Rekapitulace stavby'!E14="Vyplň údaj","",IF('Rekapitulace stavby'!E14="","",'Rekapitulace stavby'!E14))</f>
        <v/>
      </c>
      <c r="F22" s="38"/>
      <c r="G22" s="38"/>
      <c r="H22" s="38"/>
      <c r="I22" s="120" t="s">
        <v>38</v>
      </c>
      <c r="J22" s="30" t="str">
        <f>IF('Rekapitulace stavby'!AN14="Vyplň údaj","",IF('Rekapitulace stavby'!AN14="","",'Rekapitulace stavby'!AN14))</f>
        <v/>
      </c>
      <c r="K22" s="41"/>
    </row>
    <row r="23" spans="2:11" s="1" customFormat="1" ht="6.95" customHeight="1" x14ac:dyDescent="0.3">
      <c r="B23" s="37"/>
      <c r="C23" s="38"/>
      <c r="D23" s="38"/>
      <c r="E23" s="38"/>
      <c r="F23" s="38"/>
      <c r="G23" s="38"/>
      <c r="H23" s="38"/>
      <c r="I23" s="119"/>
      <c r="J23" s="38"/>
      <c r="K23" s="41"/>
    </row>
    <row r="24" spans="2:11" s="1" customFormat="1" ht="14.45" customHeight="1" x14ac:dyDescent="0.3">
      <c r="B24" s="37"/>
      <c r="C24" s="38"/>
      <c r="D24" s="32" t="s">
        <v>41</v>
      </c>
      <c r="E24" s="38"/>
      <c r="F24" s="38"/>
      <c r="G24" s="38"/>
      <c r="H24" s="38"/>
      <c r="I24" s="120" t="s">
        <v>35</v>
      </c>
      <c r="J24" s="30" t="s">
        <v>36</v>
      </c>
      <c r="K24" s="41"/>
    </row>
    <row r="25" spans="2:11" s="1" customFormat="1" ht="18" customHeight="1" x14ac:dyDescent="0.3">
      <c r="B25" s="37"/>
      <c r="C25" s="38"/>
      <c r="D25" s="38"/>
      <c r="E25" s="30" t="s">
        <v>7092</v>
      </c>
      <c r="F25" s="38"/>
      <c r="G25" s="38"/>
      <c r="H25" s="38"/>
      <c r="I25" s="120" t="s">
        <v>38</v>
      </c>
      <c r="J25" s="30" t="s">
        <v>36</v>
      </c>
      <c r="K25" s="41"/>
    </row>
    <row r="26" spans="2:11" s="1" customFormat="1" ht="6.95" customHeight="1" x14ac:dyDescent="0.3">
      <c r="B26" s="37"/>
      <c r="C26" s="38"/>
      <c r="D26" s="38"/>
      <c r="E26" s="38"/>
      <c r="F26" s="38"/>
      <c r="G26" s="38"/>
      <c r="H26" s="38"/>
      <c r="I26" s="119"/>
      <c r="J26" s="38"/>
      <c r="K26" s="41"/>
    </row>
    <row r="27" spans="2:11" s="1" customFormat="1" ht="14.45" customHeight="1" x14ac:dyDescent="0.3">
      <c r="B27" s="37"/>
      <c r="C27" s="38"/>
      <c r="D27" s="32" t="s">
        <v>44</v>
      </c>
      <c r="E27" s="38"/>
      <c r="F27" s="38"/>
      <c r="G27" s="38"/>
      <c r="H27" s="38"/>
      <c r="I27" s="119"/>
      <c r="J27" s="38"/>
      <c r="K27" s="41"/>
    </row>
    <row r="28" spans="2:11" s="7" customFormat="1" ht="22.5" customHeight="1" x14ac:dyDescent="0.3">
      <c r="B28" s="122"/>
      <c r="C28" s="123"/>
      <c r="D28" s="123"/>
      <c r="E28" s="417" t="s">
        <v>36</v>
      </c>
      <c r="F28" s="431"/>
      <c r="G28" s="431"/>
      <c r="H28" s="431"/>
      <c r="I28" s="124"/>
      <c r="J28" s="123"/>
      <c r="K28" s="125"/>
    </row>
    <row r="29" spans="2:11" s="1" customFormat="1" ht="6.95" customHeight="1" x14ac:dyDescent="0.3">
      <c r="B29" s="37"/>
      <c r="C29" s="38"/>
      <c r="D29" s="38"/>
      <c r="E29" s="38"/>
      <c r="F29" s="38"/>
      <c r="G29" s="38"/>
      <c r="H29" s="38"/>
      <c r="I29" s="119"/>
      <c r="J29" s="38"/>
      <c r="K29" s="41"/>
    </row>
    <row r="30" spans="2:11" s="1" customFormat="1" ht="6.95" customHeight="1" x14ac:dyDescent="0.3">
      <c r="B30" s="37"/>
      <c r="C30" s="38"/>
      <c r="D30" s="81"/>
      <c r="E30" s="81"/>
      <c r="F30" s="81"/>
      <c r="G30" s="81"/>
      <c r="H30" s="81"/>
      <c r="I30" s="127"/>
      <c r="J30" s="81"/>
      <c r="K30" s="128"/>
    </row>
    <row r="31" spans="2:11" s="1" customFormat="1" ht="25.35" customHeight="1" x14ac:dyDescent="0.3">
      <c r="B31" s="37"/>
      <c r="C31" s="38"/>
      <c r="D31" s="129" t="s">
        <v>45</v>
      </c>
      <c r="E31" s="38"/>
      <c r="F31" s="38"/>
      <c r="G31" s="38"/>
      <c r="H31" s="38"/>
      <c r="I31" s="119"/>
      <c r="J31" s="130">
        <f>ROUND(J97,2)</f>
        <v>0</v>
      </c>
      <c r="K31" s="41"/>
    </row>
    <row r="32" spans="2:11" s="1" customFormat="1" ht="6.95" customHeight="1" x14ac:dyDescent="0.3">
      <c r="B32" s="37"/>
      <c r="C32" s="38"/>
      <c r="D32" s="81"/>
      <c r="E32" s="81"/>
      <c r="F32" s="81"/>
      <c r="G32" s="81"/>
      <c r="H32" s="81"/>
      <c r="I32" s="127"/>
      <c r="J32" s="81"/>
      <c r="K32" s="128"/>
    </row>
    <row r="33" spans="2:11" s="1" customFormat="1" ht="14.45" customHeight="1" x14ac:dyDescent="0.3">
      <c r="B33" s="37"/>
      <c r="C33" s="38"/>
      <c r="D33" s="38"/>
      <c r="E33" s="38"/>
      <c r="F33" s="42" t="s">
        <v>47</v>
      </c>
      <c r="G33" s="38"/>
      <c r="H33" s="38"/>
      <c r="I33" s="131" t="s">
        <v>46</v>
      </c>
      <c r="J33" s="42" t="s">
        <v>48</v>
      </c>
      <c r="K33" s="41"/>
    </row>
    <row r="34" spans="2:11" s="1" customFormat="1" ht="14.45" customHeight="1" x14ac:dyDescent="0.3">
      <c r="B34" s="37"/>
      <c r="C34" s="38"/>
      <c r="D34" s="45" t="s">
        <v>49</v>
      </c>
      <c r="E34" s="45" t="s">
        <v>50</v>
      </c>
      <c r="F34" s="132">
        <f>ROUND(SUM(BE97:BE193), 2)</f>
        <v>0</v>
      </c>
      <c r="G34" s="38"/>
      <c r="H34" s="38"/>
      <c r="I34" s="133">
        <v>0.21</v>
      </c>
      <c r="J34" s="132">
        <f>ROUND(ROUND((SUM(BE97:BE193)), 2)*I34, 2)</f>
        <v>0</v>
      </c>
      <c r="K34" s="41"/>
    </row>
    <row r="35" spans="2:11" s="1" customFormat="1" ht="14.45" customHeight="1" x14ac:dyDescent="0.3">
      <c r="B35" s="37"/>
      <c r="C35" s="38"/>
      <c r="D35" s="38"/>
      <c r="E35" s="45" t="s">
        <v>51</v>
      </c>
      <c r="F35" s="132">
        <f>ROUND(SUM(BF97:BF193), 2)</f>
        <v>0</v>
      </c>
      <c r="G35" s="38"/>
      <c r="H35" s="38"/>
      <c r="I35" s="133">
        <v>0.15</v>
      </c>
      <c r="J35" s="132">
        <f>ROUND(ROUND((SUM(BF97:BF193)), 2)*I35, 2)</f>
        <v>0</v>
      </c>
      <c r="K35" s="41"/>
    </row>
    <row r="36" spans="2:11" s="1" customFormat="1" ht="14.45" hidden="1" customHeight="1" x14ac:dyDescent="0.3">
      <c r="B36" s="37"/>
      <c r="C36" s="38"/>
      <c r="D36" s="38"/>
      <c r="E36" s="45" t="s">
        <v>52</v>
      </c>
      <c r="F36" s="132">
        <f>ROUND(SUM(BG97:BG193), 2)</f>
        <v>0</v>
      </c>
      <c r="G36" s="38"/>
      <c r="H36" s="38"/>
      <c r="I36" s="133">
        <v>0.21</v>
      </c>
      <c r="J36" s="132">
        <v>0</v>
      </c>
      <c r="K36" s="41"/>
    </row>
    <row r="37" spans="2:11" s="1" customFormat="1" ht="14.45" hidden="1" customHeight="1" x14ac:dyDescent="0.3">
      <c r="B37" s="37"/>
      <c r="C37" s="38"/>
      <c r="D37" s="38"/>
      <c r="E37" s="45" t="s">
        <v>53</v>
      </c>
      <c r="F37" s="132">
        <f>ROUND(SUM(BH97:BH193), 2)</f>
        <v>0</v>
      </c>
      <c r="G37" s="38"/>
      <c r="H37" s="38"/>
      <c r="I37" s="133">
        <v>0.15</v>
      </c>
      <c r="J37" s="132">
        <v>0</v>
      </c>
      <c r="K37" s="41"/>
    </row>
    <row r="38" spans="2:11" s="1" customFormat="1" ht="14.45" hidden="1" customHeight="1" x14ac:dyDescent="0.3">
      <c r="B38" s="37"/>
      <c r="C38" s="38"/>
      <c r="D38" s="38"/>
      <c r="E38" s="45" t="s">
        <v>54</v>
      </c>
      <c r="F38" s="132">
        <f>ROUND(SUM(BI97:BI193), 2)</f>
        <v>0</v>
      </c>
      <c r="G38" s="38"/>
      <c r="H38" s="38"/>
      <c r="I38" s="133">
        <v>0</v>
      </c>
      <c r="J38" s="132">
        <v>0</v>
      </c>
      <c r="K38" s="41"/>
    </row>
    <row r="39" spans="2:11" s="1" customFormat="1" ht="6.95" customHeight="1" x14ac:dyDescent="0.3">
      <c r="B39" s="37"/>
      <c r="C39" s="38"/>
      <c r="D39" s="38"/>
      <c r="E39" s="38"/>
      <c r="F39" s="38"/>
      <c r="G39" s="38"/>
      <c r="H39" s="38"/>
      <c r="I39" s="119"/>
      <c r="J39" s="38"/>
      <c r="K39" s="41"/>
    </row>
    <row r="40" spans="2:11" s="1" customFormat="1" ht="25.35" customHeight="1" x14ac:dyDescent="0.3">
      <c r="B40" s="37"/>
      <c r="C40" s="134"/>
      <c r="D40" s="135" t="s">
        <v>55</v>
      </c>
      <c r="E40" s="75"/>
      <c r="F40" s="75"/>
      <c r="G40" s="136" t="s">
        <v>56</v>
      </c>
      <c r="H40" s="137" t="s">
        <v>57</v>
      </c>
      <c r="I40" s="138"/>
      <c r="J40" s="139">
        <f>SUM(J31:J38)</f>
        <v>0</v>
      </c>
      <c r="K40" s="140"/>
    </row>
    <row r="41" spans="2:11" s="1" customFormat="1" ht="14.45" customHeight="1" x14ac:dyDescent="0.3">
      <c r="B41" s="52"/>
      <c r="C41" s="53"/>
      <c r="D41" s="53"/>
      <c r="E41" s="53"/>
      <c r="F41" s="53"/>
      <c r="G41" s="53"/>
      <c r="H41" s="53"/>
      <c r="I41" s="141"/>
      <c r="J41" s="53"/>
      <c r="K41" s="54"/>
    </row>
    <row r="45" spans="2:11" s="1" customFormat="1" ht="6.95" customHeight="1" x14ac:dyDescent="0.3">
      <c r="B45" s="142"/>
      <c r="C45" s="143"/>
      <c r="D45" s="143"/>
      <c r="E45" s="143"/>
      <c r="F45" s="143"/>
      <c r="G45" s="143"/>
      <c r="H45" s="143"/>
      <c r="I45" s="144"/>
      <c r="J45" s="143"/>
      <c r="K45" s="145"/>
    </row>
    <row r="46" spans="2:11" s="1" customFormat="1" ht="36.950000000000003" customHeight="1" x14ac:dyDescent="0.3">
      <c r="B46" s="37"/>
      <c r="C46" s="25" t="s">
        <v>305</v>
      </c>
      <c r="D46" s="38"/>
      <c r="E46" s="38"/>
      <c r="F46" s="38"/>
      <c r="G46" s="38"/>
      <c r="H46" s="38"/>
      <c r="I46" s="119"/>
      <c r="J46" s="38"/>
      <c r="K46" s="41"/>
    </row>
    <row r="47" spans="2:11" s="1" customFormat="1" ht="6.95" customHeight="1" x14ac:dyDescent="0.3">
      <c r="B47" s="37"/>
      <c r="C47" s="38"/>
      <c r="D47" s="38"/>
      <c r="E47" s="38"/>
      <c r="F47" s="38"/>
      <c r="G47" s="38"/>
      <c r="H47" s="38"/>
      <c r="I47" s="119"/>
      <c r="J47" s="38"/>
      <c r="K47" s="41"/>
    </row>
    <row r="48" spans="2:11" s="1" customFormat="1" ht="14.45" customHeight="1" x14ac:dyDescent="0.3">
      <c r="B48" s="37"/>
      <c r="C48" s="32" t="s">
        <v>16</v>
      </c>
      <c r="D48" s="38"/>
      <c r="E48" s="38"/>
      <c r="F48" s="38"/>
      <c r="G48" s="38"/>
      <c r="H48" s="38"/>
      <c r="I48" s="119"/>
      <c r="J48" s="38"/>
      <c r="K48" s="41"/>
    </row>
    <row r="49" spans="2:47" s="1" customFormat="1" ht="22.5" customHeight="1" x14ac:dyDescent="0.3">
      <c r="B49" s="37"/>
      <c r="C49" s="38"/>
      <c r="D49" s="38"/>
      <c r="E49" s="428" t="str">
        <f>E7</f>
        <v>ZLEPŠENÍ EKOLOGICKÉHO STAVU ŘEKY BEČVY V HRANICÍCH</v>
      </c>
      <c r="F49" s="405"/>
      <c r="G49" s="405"/>
      <c r="H49" s="405"/>
      <c r="I49" s="119"/>
      <c r="J49" s="38"/>
      <c r="K49" s="41"/>
    </row>
    <row r="50" spans="2:47" ht="15" x14ac:dyDescent="0.3">
      <c r="B50" s="23"/>
      <c r="C50" s="32" t="s">
        <v>226</v>
      </c>
      <c r="D50" s="24"/>
      <c r="E50" s="24"/>
      <c r="F50" s="24"/>
      <c r="G50" s="24"/>
      <c r="H50" s="24"/>
      <c r="I50" s="118"/>
      <c r="J50" s="24"/>
      <c r="K50" s="26"/>
    </row>
    <row r="51" spans="2:47" ht="22.5" customHeight="1" x14ac:dyDescent="0.3">
      <c r="B51" s="23"/>
      <c r="C51" s="24"/>
      <c r="D51" s="24"/>
      <c r="E51" s="428" t="s">
        <v>7090</v>
      </c>
      <c r="F51" s="414"/>
      <c r="G51" s="414"/>
      <c r="H51" s="414"/>
      <c r="I51" s="118"/>
      <c r="J51" s="24"/>
      <c r="K51" s="26"/>
    </row>
    <row r="52" spans="2:47" ht="15" x14ac:dyDescent="0.3">
      <c r="B52" s="23"/>
      <c r="C52" s="32" t="s">
        <v>232</v>
      </c>
      <c r="D52" s="24"/>
      <c r="E52" s="24"/>
      <c r="F52" s="24"/>
      <c r="G52" s="24"/>
      <c r="H52" s="24"/>
      <c r="I52" s="118"/>
      <c r="J52" s="24"/>
      <c r="K52" s="26"/>
    </row>
    <row r="53" spans="2:47" s="1" customFormat="1" ht="22.5" customHeight="1" x14ac:dyDescent="0.3">
      <c r="B53" s="37"/>
      <c r="C53" s="38"/>
      <c r="D53" s="38"/>
      <c r="E53" s="429" t="s">
        <v>7178</v>
      </c>
      <c r="F53" s="405"/>
      <c r="G53" s="405"/>
      <c r="H53" s="405"/>
      <c r="I53" s="119"/>
      <c r="J53" s="38"/>
      <c r="K53" s="41"/>
    </row>
    <row r="54" spans="2:47" s="1" customFormat="1" ht="14.45" customHeight="1" x14ac:dyDescent="0.3">
      <c r="B54" s="37"/>
      <c r="C54" s="32" t="s">
        <v>238</v>
      </c>
      <c r="D54" s="38"/>
      <c r="E54" s="38"/>
      <c r="F54" s="38"/>
      <c r="G54" s="38"/>
      <c r="H54" s="38"/>
      <c r="I54" s="119"/>
      <c r="J54" s="38"/>
      <c r="K54" s="41"/>
    </row>
    <row r="55" spans="2:47" s="1" customFormat="1" ht="23.25" customHeight="1" x14ac:dyDescent="0.3">
      <c r="B55" s="37"/>
      <c r="C55" s="38"/>
      <c r="D55" s="38"/>
      <c r="E55" s="430" t="str">
        <f>E13</f>
        <v>SO 01.2 - přeložka vodovodu</v>
      </c>
      <c r="F55" s="405"/>
      <c r="G55" s="405"/>
      <c r="H55" s="405"/>
      <c r="I55" s="119"/>
      <c r="J55" s="38"/>
      <c r="K55" s="41"/>
    </row>
    <row r="56" spans="2:47" s="1" customFormat="1" ht="6.95" customHeight="1" x14ac:dyDescent="0.3">
      <c r="B56" s="37"/>
      <c r="C56" s="38"/>
      <c r="D56" s="38"/>
      <c r="E56" s="38"/>
      <c r="F56" s="38"/>
      <c r="G56" s="38"/>
      <c r="H56" s="38"/>
      <c r="I56" s="119"/>
      <c r="J56" s="38"/>
      <c r="K56" s="41"/>
    </row>
    <row r="57" spans="2:47" s="1" customFormat="1" ht="18" customHeight="1" x14ac:dyDescent="0.3">
      <c r="B57" s="37"/>
      <c r="C57" s="32" t="s">
        <v>24</v>
      </c>
      <c r="D57" s="38"/>
      <c r="E57" s="38"/>
      <c r="F57" s="30" t="str">
        <f>F16</f>
        <v>HRANICE - DRAHOTUŠE</v>
      </c>
      <c r="G57" s="38"/>
      <c r="H57" s="38"/>
      <c r="I57" s="120" t="s">
        <v>26</v>
      </c>
      <c r="J57" s="121" t="str">
        <f>IF(J16="","",J16)</f>
        <v>6.4.2016</v>
      </c>
      <c r="K57" s="41"/>
    </row>
    <row r="58" spans="2:47" s="1" customFormat="1" ht="6.95" customHeight="1" x14ac:dyDescent="0.3">
      <c r="B58" s="37"/>
      <c r="C58" s="38"/>
      <c r="D58" s="38"/>
      <c r="E58" s="38"/>
      <c r="F58" s="38"/>
      <c r="G58" s="38"/>
      <c r="H58" s="38"/>
      <c r="I58" s="119"/>
      <c r="J58" s="38"/>
      <c r="K58" s="41"/>
    </row>
    <row r="59" spans="2:47" s="1" customFormat="1" ht="15" x14ac:dyDescent="0.3">
      <c r="B59" s="37"/>
      <c r="C59" s="32" t="s">
        <v>34</v>
      </c>
      <c r="D59" s="38"/>
      <c r="E59" s="38"/>
      <c r="F59" s="30" t="str">
        <f>E19</f>
        <v>VODOVODY A KANALIZACE PŘEROV a.s.</v>
      </c>
      <c r="G59" s="38"/>
      <c r="H59" s="38"/>
      <c r="I59" s="120" t="s">
        <v>41</v>
      </c>
      <c r="J59" s="30" t="str">
        <f>E25</f>
        <v>PROJEKTY VODAM s.r.o.   HRANICE</v>
      </c>
      <c r="K59" s="41"/>
    </row>
    <row r="60" spans="2:47" s="1" customFormat="1" ht="14.45" customHeight="1" x14ac:dyDescent="0.3">
      <c r="B60" s="37"/>
      <c r="C60" s="32" t="s">
        <v>39</v>
      </c>
      <c r="D60" s="38"/>
      <c r="E60" s="38"/>
      <c r="F60" s="30" t="str">
        <f>IF(E22="","",E22)</f>
        <v/>
      </c>
      <c r="G60" s="38"/>
      <c r="H60" s="38"/>
      <c r="I60" s="119"/>
      <c r="J60" s="38"/>
      <c r="K60" s="41"/>
    </row>
    <row r="61" spans="2:47" s="1" customFormat="1" ht="10.35" customHeight="1" x14ac:dyDescent="0.3">
      <c r="B61" s="37"/>
      <c r="C61" s="38"/>
      <c r="D61" s="38"/>
      <c r="E61" s="38"/>
      <c r="F61" s="38"/>
      <c r="G61" s="38"/>
      <c r="H61" s="38"/>
      <c r="I61" s="119"/>
      <c r="J61" s="38"/>
      <c r="K61" s="41"/>
    </row>
    <row r="62" spans="2:47" s="1" customFormat="1" ht="29.25" customHeight="1" x14ac:dyDescent="0.3">
      <c r="B62" s="37"/>
      <c r="C62" s="146" t="s">
        <v>332</v>
      </c>
      <c r="D62" s="134"/>
      <c r="E62" s="134"/>
      <c r="F62" s="134"/>
      <c r="G62" s="134"/>
      <c r="H62" s="134"/>
      <c r="I62" s="147"/>
      <c r="J62" s="148" t="s">
        <v>333</v>
      </c>
      <c r="K62" s="149"/>
    </row>
    <row r="63" spans="2:47" s="1" customFormat="1" ht="10.35" customHeight="1" x14ac:dyDescent="0.3">
      <c r="B63" s="37"/>
      <c r="C63" s="38"/>
      <c r="D63" s="38"/>
      <c r="E63" s="38"/>
      <c r="F63" s="38"/>
      <c r="G63" s="38"/>
      <c r="H63" s="38"/>
      <c r="I63" s="119"/>
      <c r="J63" s="38"/>
      <c r="K63" s="41"/>
    </row>
    <row r="64" spans="2:47" s="1" customFormat="1" ht="29.25" customHeight="1" x14ac:dyDescent="0.3">
      <c r="B64" s="37"/>
      <c r="C64" s="150" t="s">
        <v>338</v>
      </c>
      <c r="D64" s="38"/>
      <c r="E64" s="38"/>
      <c r="F64" s="38"/>
      <c r="G64" s="38"/>
      <c r="H64" s="38"/>
      <c r="I64" s="119"/>
      <c r="J64" s="130">
        <f>J97</f>
        <v>0</v>
      </c>
      <c r="K64" s="41"/>
      <c r="AU64" s="19" t="s">
        <v>339</v>
      </c>
    </row>
    <row r="65" spans="2:12" s="8" customFormat="1" ht="24.95" customHeight="1" x14ac:dyDescent="0.3">
      <c r="B65" s="151"/>
      <c r="C65" s="152"/>
      <c r="D65" s="153" t="s">
        <v>342</v>
      </c>
      <c r="E65" s="154"/>
      <c r="F65" s="154"/>
      <c r="G65" s="154"/>
      <c r="H65" s="154"/>
      <c r="I65" s="155"/>
      <c r="J65" s="156">
        <f>J98</f>
        <v>0</v>
      </c>
      <c r="K65" s="157"/>
    </row>
    <row r="66" spans="2:12" s="9" customFormat="1" ht="19.899999999999999" customHeight="1" x14ac:dyDescent="0.3">
      <c r="B66" s="159"/>
      <c r="C66" s="160"/>
      <c r="D66" s="161" t="s">
        <v>345</v>
      </c>
      <c r="E66" s="162"/>
      <c r="F66" s="162"/>
      <c r="G66" s="162"/>
      <c r="H66" s="162"/>
      <c r="I66" s="163"/>
      <c r="J66" s="164">
        <f>J99</f>
        <v>0</v>
      </c>
      <c r="K66" s="165"/>
    </row>
    <row r="67" spans="2:12" s="9" customFormat="1" ht="19.899999999999999" customHeight="1" x14ac:dyDescent="0.3">
      <c r="B67" s="159"/>
      <c r="C67" s="160"/>
      <c r="D67" s="161" t="s">
        <v>7180</v>
      </c>
      <c r="E67" s="162"/>
      <c r="F67" s="162"/>
      <c r="G67" s="162"/>
      <c r="H67" s="162"/>
      <c r="I67" s="163"/>
      <c r="J67" s="164">
        <f>J140</f>
        <v>0</v>
      </c>
      <c r="K67" s="165"/>
    </row>
    <row r="68" spans="2:12" s="9" customFormat="1" ht="19.899999999999999" customHeight="1" x14ac:dyDescent="0.3">
      <c r="B68" s="159"/>
      <c r="C68" s="160"/>
      <c r="D68" s="161" t="s">
        <v>363</v>
      </c>
      <c r="E68" s="162"/>
      <c r="F68" s="162"/>
      <c r="G68" s="162"/>
      <c r="H68" s="162"/>
      <c r="I68" s="163"/>
      <c r="J68" s="164">
        <f>J157</f>
        <v>0</v>
      </c>
      <c r="K68" s="165"/>
    </row>
    <row r="69" spans="2:12" s="9" customFormat="1" ht="19.899999999999999" customHeight="1" x14ac:dyDescent="0.3">
      <c r="B69" s="159"/>
      <c r="C69" s="160"/>
      <c r="D69" s="161" t="s">
        <v>366</v>
      </c>
      <c r="E69" s="162"/>
      <c r="F69" s="162"/>
      <c r="G69" s="162"/>
      <c r="H69" s="162"/>
      <c r="I69" s="163"/>
      <c r="J69" s="164">
        <f>J161</f>
        <v>0</v>
      </c>
      <c r="K69" s="165"/>
    </row>
    <row r="70" spans="2:12" s="9" customFormat="1" ht="19.899999999999999" customHeight="1" x14ac:dyDescent="0.3">
      <c r="B70" s="159"/>
      <c r="C70" s="160"/>
      <c r="D70" s="161" t="s">
        <v>372</v>
      </c>
      <c r="E70" s="162"/>
      <c r="F70" s="162"/>
      <c r="G70" s="162"/>
      <c r="H70" s="162"/>
      <c r="I70" s="163"/>
      <c r="J70" s="164">
        <f>J168</f>
        <v>0</v>
      </c>
      <c r="K70" s="165"/>
    </row>
    <row r="71" spans="2:12" s="9" customFormat="1" ht="19.899999999999999" customHeight="1" x14ac:dyDescent="0.3">
      <c r="B71" s="159"/>
      <c r="C71" s="160"/>
      <c r="D71" s="161" t="s">
        <v>7779</v>
      </c>
      <c r="E71" s="162"/>
      <c r="F71" s="162"/>
      <c r="G71" s="162"/>
      <c r="H71" s="162"/>
      <c r="I71" s="163"/>
      <c r="J71" s="164">
        <f>J182</f>
        <v>0</v>
      </c>
      <c r="K71" s="165"/>
    </row>
    <row r="72" spans="2:12" s="9" customFormat="1" ht="19.899999999999999" customHeight="1" x14ac:dyDescent="0.3">
      <c r="B72" s="159"/>
      <c r="C72" s="160"/>
      <c r="D72" s="161" t="s">
        <v>7182</v>
      </c>
      <c r="E72" s="162"/>
      <c r="F72" s="162"/>
      <c r="G72" s="162"/>
      <c r="H72" s="162"/>
      <c r="I72" s="163"/>
      <c r="J72" s="164">
        <f>J184</f>
        <v>0</v>
      </c>
      <c r="K72" s="165"/>
    </row>
    <row r="73" spans="2:12" s="9" customFormat="1" ht="19.899999999999999" customHeight="1" x14ac:dyDescent="0.3">
      <c r="B73" s="159"/>
      <c r="C73" s="160"/>
      <c r="D73" s="161" t="s">
        <v>7780</v>
      </c>
      <c r="E73" s="162"/>
      <c r="F73" s="162"/>
      <c r="G73" s="162"/>
      <c r="H73" s="162"/>
      <c r="I73" s="163"/>
      <c r="J73" s="164">
        <f>J186</f>
        <v>0</v>
      </c>
      <c r="K73" s="165"/>
    </row>
    <row r="74" spans="2:12" s="1" customFormat="1" ht="21.75" customHeight="1" x14ac:dyDescent="0.3">
      <c r="B74" s="37"/>
      <c r="C74" s="38"/>
      <c r="D74" s="38"/>
      <c r="E74" s="38"/>
      <c r="F74" s="38"/>
      <c r="G74" s="38"/>
      <c r="H74" s="38"/>
      <c r="I74" s="119"/>
      <c r="J74" s="38"/>
      <c r="K74" s="41"/>
    </row>
    <row r="75" spans="2:12" s="1" customFormat="1" ht="6.95" customHeight="1" x14ac:dyDescent="0.3">
      <c r="B75" s="52"/>
      <c r="C75" s="53"/>
      <c r="D75" s="53"/>
      <c r="E75" s="53"/>
      <c r="F75" s="53"/>
      <c r="G75" s="53"/>
      <c r="H75" s="53"/>
      <c r="I75" s="141"/>
      <c r="J75" s="53"/>
      <c r="K75" s="54"/>
    </row>
    <row r="79" spans="2:12" s="1" customFormat="1" ht="6.95" customHeight="1" x14ac:dyDescent="0.3">
      <c r="B79" s="55"/>
      <c r="C79" s="56"/>
      <c r="D79" s="56"/>
      <c r="E79" s="56"/>
      <c r="F79" s="56"/>
      <c r="G79" s="56"/>
      <c r="H79" s="56"/>
      <c r="I79" s="144"/>
      <c r="J79" s="56"/>
      <c r="K79" s="56"/>
      <c r="L79" s="57"/>
    </row>
    <row r="80" spans="2:12" s="1" customFormat="1" ht="36.950000000000003" customHeight="1" x14ac:dyDescent="0.3">
      <c r="B80" s="37"/>
      <c r="C80" s="58" t="s">
        <v>390</v>
      </c>
      <c r="D80" s="59"/>
      <c r="E80" s="59"/>
      <c r="F80" s="59"/>
      <c r="G80" s="59"/>
      <c r="H80" s="59"/>
      <c r="I80" s="167"/>
      <c r="J80" s="59"/>
      <c r="K80" s="59"/>
      <c r="L80" s="57"/>
    </row>
    <row r="81" spans="2:20" s="1" customFormat="1" ht="6.95" customHeight="1" x14ac:dyDescent="0.3">
      <c r="B81" s="37"/>
      <c r="C81" s="59"/>
      <c r="D81" s="59"/>
      <c r="E81" s="59"/>
      <c r="F81" s="59"/>
      <c r="G81" s="59"/>
      <c r="H81" s="59"/>
      <c r="I81" s="167"/>
      <c r="J81" s="59"/>
      <c r="K81" s="59"/>
      <c r="L81" s="57"/>
    </row>
    <row r="82" spans="2:20" s="1" customFormat="1" ht="14.45" customHeight="1" x14ac:dyDescent="0.3">
      <c r="B82" s="37"/>
      <c r="C82" s="61" t="s">
        <v>16</v>
      </c>
      <c r="D82" s="59"/>
      <c r="E82" s="59"/>
      <c r="F82" s="59"/>
      <c r="G82" s="59"/>
      <c r="H82" s="59"/>
      <c r="I82" s="167"/>
      <c r="J82" s="59"/>
      <c r="K82" s="59"/>
      <c r="L82" s="57"/>
    </row>
    <row r="83" spans="2:20" s="1" customFormat="1" ht="22.5" customHeight="1" x14ac:dyDescent="0.3">
      <c r="B83" s="37"/>
      <c r="C83" s="59"/>
      <c r="D83" s="59"/>
      <c r="E83" s="425" t="str">
        <f>E7</f>
        <v>ZLEPŠENÍ EKOLOGICKÉHO STAVU ŘEKY BEČVY V HRANICÍCH</v>
      </c>
      <c r="F83" s="398"/>
      <c r="G83" s="398"/>
      <c r="H83" s="398"/>
      <c r="I83" s="167"/>
      <c r="J83" s="59"/>
      <c r="K83" s="59"/>
      <c r="L83" s="57"/>
    </row>
    <row r="84" spans="2:20" ht="15" x14ac:dyDescent="0.3">
      <c r="B84" s="23"/>
      <c r="C84" s="61" t="s">
        <v>226</v>
      </c>
      <c r="D84" s="168"/>
      <c r="E84" s="168"/>
      <c r="F84" s="168"/>
      <c r="G84" s="168"/>
      <c r="H84" s="168"/>
      <c r="J84" s="168"/>
      <c r="K84" s="168"/>
      <c r="L84" s="169"/>
    </row>
    <row r="85" spans="2:20" ht="22.5" customHeight="1" x14ac:dyDescent="0.3">
      <c r="B85" s="23"/>
      <c r="C85" s="168"/>
      <c r="D85" s="168"/>
      <c r="E85" s="425" t="s">
        <v>7090</v>
      </c>
      <c r="F85" s="426"/>
      <c r="G85" s="426"/>
      <c r="H85" s="426"/>
      <c r="J85" s="168"/>
      <c r="K85" s="168"/>
      <c r="L85" s="169"/>
    </row>
    <row r="86" spans="2:20" ht="15" x14ac:dyDescent="0.3">
      <c r="B86" s="23"/>
      <c r="C86" s="61" t="s">
        <v>232</v>
      </c>
      <c r="D86" s="168"/>
      <c r="E86" s="168"/>
      <c r="F86" s="168"/>
      <c r="G86" s="168"/>
      <c r="H86" s="168"/>
      <c r="J86" s="168"/>
      <c r="K86" s="168"/>
      <c r="L86" s="169"/>
    </row>
    <row r="87" spans="2:20" s="1" customFormat="1" ht="22.5" customHeight="1" x14ac:dyDescent="0.3">
      <c r="B87" s="37"/>
      <c r="C87" s="59"/>
      <c r="D87" s="59"/>
      <c r="E87" s="424" t="s">
        <v>7178</v>
      </c>
      <c r="F87" s="398"/>
      <c r="G87" s="398"/>
      <c r="H87" s="398"/>
      <c r="I87" s="167"/>
      <c r="J87" s="59"/>
      <c r="K87" s="59"/>
      <c r="L87" s="57"/>
    </row>
    <row r="88" spans="2:20" s="1" customFormat="1" ht="14.45" customHeight="1" x14ac:dyDescent="0.3">
      <c r="B88" s="37"/>
      <c r="C88" s="61" t="s">
        <v>238</v>
      </c>
      <c r="D88" s="59"/>
      <c r="E88" s="59"/>
      <c r="F88" s="59"/>
      <c r="G88" s="59"/>
      <c r="H88" s="59"/>
      <c r="I88" s="167"/>
      <c r="J88" s="59"/>
      <c r="K88" s="59"/>
      <c r="L88" s="57"/>
    </row>
    <row r="89" spans="2:20" s="1" customFormat="1" ht="23.25" customHeight="1" x14ac:dyDescent="0.3">
      <c r="B89" s="37"/>
      <c r="C89" s="59"/>
      <c r="D89" s="59"/>
      <c r="E89" s="395" t="str">
        <f>E13</f>
        <v>SO 01.2 - přeložka vodovodu</v>
      </c>
      <c r="F89" s="398"/>
      <c r="G89" s="398"/>
      <c r="H89" s="398"/>
      <c r="I89" s="167"/>
      <c r="J89" s="59"/>
      <c r="K89" s="59"/>
      <c r="L89" s="57"/>
    </row>
    <row r="90" spans="2:20" s="1" customFormat="1" ht="6.95" customHeight="1" x14ac:dyDescent="0.3">
      <c r="B90" s="37"/>
      <c r="C90" s="59"/>
      <c r="D90" s="59"/>
      <c r="E90" s="59"/>
      <c r="F90" s="59"/>
      <c r="G90" s="59"/>
      <c r="H90" s="59"/>
      <c r="I90" s="167"/>
      <c r="J90" s="59"/>
      <c r="K90" s="59"/>
      <c r="L90" s="57"/>
    </row>
    <row r="91" spans="2:20" s="1" customFormat="1" ht="18" customHeight="1" x14ac:dyDescent="0.3">
      <c r="B91" s="37"/>
      <c r="C91" s="61" t="s">
        <v>24</v>
      </c>
      <c r="D91" s="59"/>
      <c r="E91" s="59"/>
      <c r="F91" s="170" t="str">
        <f>F16</f>
        <v>HRANICE - DRAHOTUŠE</v>
      </c>
      <c r="G91" s="59"/>
      <c r="H91" s="59"/>
      <c r="I91" s="171" t="s">
        <v>26</v>
      </c>
      <c r="J91" s="69" t="str">
        <f>IF(J16="","",J16)</f>
        <v>6.4.2016</v>
      </c>
      <c r="K91" s="59"/>
      <c r="L91" s="57"/>
    </row>
    <row r="92" spans="2:20" s="1" customFormat="1" ht="6.95" customHeight="1" x14ac:dyDescent="0.3">
      <c r="B92" s="37"/>
      <c r="C92" s="59"/>
      <c r="D92" s="59"/>
      <c r="E92" s="59"/>
      <c r="F92" s="59"/>
      <c r="G92" s="59"/>
      <c r="H92" s="59"/>
      <c r="I92" s="167"/>
      <c r="J92" s="59"/>
      <c r="K92" s="59"/>
      <c r="L92" s="57"/>
    </row>
    <row r="93" spans="2:20" s="1" customFormat="1" ht="15" x14ac:dyDescent="0.3">
      <c r="B93" s="37"/>
      <c r="C93" s="61" t="s">
        <v>34</v>
      </c>
      <c r="D93" s="59"/>
      <c r="E93" s="59"/>
      <c r="F93" s="170" t="str">
        <f>E19</f>
        <v>VODOVODY A KANALIZACE PŘEROV a.s.</v>
      </c>
      <c r="G93" s="59"/>
      <c r="H93" s="59"/>
      <c r="I93" s="171" t="s">
        <v>41</v>
      </c>
      <c r="J93" s="170" t="str">
        <f>E25</f>
        <v>PROJEKTY VODAM s.r.o.   HRANICE</v>
      </c>
      <c r="K93" s="59"/>
      <c r="L93" s="57"/>
    </row>
    <row r="94" spans="2:20" s="1" customFormat="1" ht="14.45" customHeight="1" x14ac:dyDescent="0.3">
      <c r="B94" s="37"/>
      <c r="C94" s="61" t="s">
        <v>39</v>
      </c>
      <c r="D94" s="59"/>
      <c r="E94" s="59"/>
      <c r="F94" s="170" t="str">
        <f>IF(E22="","",E22)</f>
        <v/>
      </c>
      <c r="G94" s="59"/>
      <c r="H94" s="59"/>
      <c r="I94" s="167"/>
      <c r="J94" s="59"/>
      <c r="K94" s="59"/>
      <c r="L94" s="57"/>
    </row>
    <row r="95" spans="2:20" s="1" customFormat="1" ht="10.35" customHeight="1" x14ac:dyDescent="0.3">
      <c r="B95" s="37"/>
      <c r="C95" s="59"/>
      <c r="D95" s="59"/>
      <c r="E95" s="59"/>
      <c r="F95" s="59"/>
      <c r="G95" s="59"/>
      <c r="H95" s="59"/>
      <c r="I95" s="167"/>
      <c r="J95" s="59"/>
      <c r="K95" s="59"/>
      <c r="L95" s="57"/>
    </row>
    <row r="96" spans="2:20" s="10" customFormat="1" ht="29.25" customHeight="1" x14ac:dyDescent="0.3">
      <c r="B96" s="172"/>
      <c r="C96" s="173" t="s">
        <v>391</v>
      </c>
      <c r="D96" s="174" t="s">
        <v>64</v>
      </c>
      <c r="E96" s="174" t="s">
        <v>60</v>
      </c>
      <c r="F96" s="174" t="s">
        <v>392</v>
      </c>
      <c r="G96" s="174" t="s">
        <v>393</v>
      </c>
      <c r="H96" s="174" t="s">
        <v>394</v>
      </c>
      <c r="I96" s="175" t="s">
        <v>395</v>
      </c>
      <c r="J96" s="174" t="s">
        <v>333</v>
      </c>
      <c r="K96" s="176" t="s">
        <v>396</v>
      </c>
      <c r="L96" s="177"/>
      <c r="M96" s="77" t="s">
        <v>397</v>
      </c>
      <c r="N96" s="78" t="s">
        <v>49</v>
      </c>
      <c r="O96" s="78" t="s">
        <v>398</v>
      </c>
      <c r="P96" s="78" t="s">
        <v>399</v>
      </c>
      <c r="Q96" s="78" t="s">
        <v>400</v>
      </c>
      <c r="R96" s="78" t="s">
        <v>401</v>
      </c>
      <c r="S96" s="78" t="s">
        <v>402</v>
      </c>
      <c r="T96" s="79" t="s">
        <v>403</v>
      </c>
    </row>
    <row r="97" spans="2:65" s="1" customFormat="1" ht="29.25" customHeight="1" x14ac:dyDescent="0.35">
      <c r="B97" s="37"/>
      <c r="C97" s="83" t="s">
        <v>338</v>
      </c>
      <c r="D97" s="59"/>
      <c r="E97" s="59"/>
      <c r="F97" s="59"/>
      <c r="G97" s="59"/>
      <c r="H97" s="59"/>
      <c r="I97" s="167"/>
      <c r="J97" s="178">
        <f>BK97</f>
        <v>0</v>
      </c>
      <c r="K97" s="59"/>
      <c r="L97" s="57"/>
      <c r="M97" s="80"/>
      <c r="N97" s="81"/>
      <c r="O97" s="81"/>
      <c r="P97" s="179">
        <f>P98</f>
        <v>0</v>
      </c>
      <c r="Q97" s="81"/>
      <c r="R97" s="179">
        <f>R98</f>
        <v>0</v>
      </c>
      <c r="S97" s="81"/>
      <c r="T97" s="180">
        <f>T98</f>
        <v>0</v>
      </c>
      <c r="AT97" s="19" t="s">
        <v>78</v>
      </c>
      <c r="AU97" s="19" t="s">
        <v>339</v>
      </c>
      <c r="BK97" s="181">
        <f>BK98</f>
        <v>0</v>
      </c>
    </row>
    <row r="98" spans="2:65" s="11" customFormat="1" ht="37.35" customHeight="1" x14ac:dyDescent="0.35">
      <c r="B98" s="182"/>
      <c r="C98" s="183"/>
      <c r="D98" s="184" t="s">
        <v>78</v>
      </c>
      <c r="E98" s="185" t="s">
        <v>404</v>
      </c>
      <c r="F98" s="185" t="s">
        <v>405</v>
      </c>
      <c r="G98" s="183"/>
      <c r="H98" s="183"/>
      <c r="I98" s="186"/>
      <c r="J98" s="187">
        <f>BK98</f>
        <v>0</v>
      </c>
      <c r="K98" s="183"/>
      <c r="L98" s="188"/>
      <c r="M98" s="189"/>
      <c r="N98" s="190"/>
      <c r="O98" s="190"/>
      <c r="P98" s="191">
        <f>P99+P140+P157+P161+P168+P182+P184+P186</f>
        <v>0</v>
      </c>
      <c r="Q98" s="190"/>
      <c r="R98" s="191">
        <f>R99+R140+R157+R161+R168+R182+R184+R186</f>
        <v>0</v>
      </c>
      <c r="S98" s="190"/>
      <c r="T98" s="192">
        <f>T99+T140+T157+T161+T168+T182+T184+T186</f>
        <v>0</v>
      </c>
      <c r="AR98" s="193" t="s">
        <v>23</v>
      </c>
      <c r="AT98" s="194" t="s">
        <v>78</v>
      </c>
      <c r="AU98" s="194" t="s">
        <v>79</v>
      </c>
      <c r="AY98" s="193" t="s">
        <v>406</v>
      </c>
      <c r="BK98" s="195">
        <f>BK99+BK140+BK157+BK161+BK168+BK182+BK184+BK186</f>
        <v>0</v>
      </c>
    </row>
    <row r="99" spans="2:65" s="11" customFormat="1" ht="19.899999999999999" customHeight="1" x14ac:dyDescent="0.3">
      <c r="B99" s="182"/>
      <c r="C99" s="183"/>
      <c r="D99" s="198" t="s">
        <v>78</v>
      </c>
      <c r="E99" s="199" t="s">
        <v>23</v>
      </c>
      <c r="F99" s="199" t="s">
        <v>407</v>
      </c>
      <c r="G99" s="183"/>
      <c r="H99" s="183"/>
      <c r="I99" s="186"/>
      <c r="J99" s="200">
        <f>BK99</f>
        <v>0</v>
      </c>
      <c r="K99" s="183"/>
      <c r="L99" s="188"/>
      <c r="M99" s="189"/>
      <c r="N99" s="190"/>
      <c r="O99" s="190"/>
      <c r="P99" s="191">
        <f>SUM(P100:P139)</f>
        <v>0</v>
      </c>
      <c r="Q99" s="190"/>
      <c r="R99" s="191">
        <f>SUM(R100:R139)</f>
        <v>0</v>
      </c>
      <c r="S99" s="190"/>
      <c r="T99" s="192">
        <f>SUM(T100:T139)</f>
        <v>0</v>
      </c>
      <c r="AR99" s="193" t="s">
        <v>23</v>
      </c>
      <c r="AT99" s="194" t="s">
        <v>78</v>
      </c>
      <c r="AU99" s="194" t="s">
        <v>23</v>
      </c>
      <c r="AY99" s="193" t="s">
        <v>406</v>
      </c>
      <c r="BK99" s="195">
        <f>SUM(BK100:BK139)</f>
        <v>0</v>
      </c>
    </row>
    <row r="100" spans="2:65" s="1" customFormat="1" ht="22.5" customHeight="1" x14ac:dyDescent="0.3">
      <c r="B100" s="37"/>
      <c r="C100" s="201" t="s">
        <v>23</v>
      </c>
      <c r="D100" s="201" t="s">
        <v>410</v>
      </c>
      <c r="E100" s="202" t="s">
        <v>7234</v>
      </c>
      <c r="F100" s="203" t="s">
        <v>7235</v>
      </c>
      <c r="G100" s="204" t="s">
        <v>413</v>
      </c>
      <c r="H100" s="205">
        <v>21.84</v>
      </c>
      <c r="I100" s="206"/>
      <c r="J100" s="207">
        <f>ROUND(I100*H100,2)</f>
        <v>0</v>
      </c>
      <c r="K100" s="203" t="s">
        <v>7100</v>
      </c>
      <c r="L100" s="57"/>
      <c r="M100" s="208" t="s">
        <v>36</v>
      </c>
      <c r="N100" s="209" t="s">
        <v>50</v>
      </c>
      <c r="O100" s="38"/>
      <c r="P100" s="210">
        <f>O100*H100</f>
        <v>0</v>
      </c>
      <c r="Q100" s="210">
        <v>0</v>
      </c>
      <c r="R100" s="210">
        <f>Q100*H100</f>
        <v>0</v>
      </c>
      <c r="S100" s="210">
        <v>0</v>
      </c>
      <c r="T100" s="211">
        <f>S100*H100</f>
        <v>0</v>
      </c>
      <c r="AR100" s="19" t="s">
        <v>415</v>
      </c>
      <c r="AT100" s="19" t="s">
        <v>410</v>
      </c>
      <c r="AU100" s="19" t="s">
        <v>87</v>
      </c>
      <c r="AY100" s="19" t="s">
        <v>406</v>
      </c>
      <c r="BE100" s="212">
        <f>IF(N100="základní",J100,0)</f>
        <v>0</v>
      </c>
      <c r="BF100" s="212">
        <f>IF(N100="snížená",J100,0)</f>
        <v>0</v>
      </c>
      <c r="BG100" s="212">
        <f>IF(N100="zákl. přenesená",J100,0)</f>
        <v>0</v>
      </c>
      <c r="BH100" s="212">
        <f>IF(N100="sníž. přenesená",J100,0)</f>
        <v>0</v>
      </c>
      <c r="BI100" s="212">
        <f>IF(N100="nulová",J100,0)</f>
        <v>0</v>
      </c>
      <c r="BJ100" s="19" t="s">
        <v>23</v>
      </c>
      <c r="BK100" s="212">
        <f>ROUND(I100*H100,2)</f>
        <v>0</v>
      </c>
      <c r="BL100" s="19" t="s">
        <v>415</v>
      </c>
      <c r="BM100" s="19" t="s">
        <v>87</v>
      </c>
    </row>
    <row r="101" spans="2:65" s="13" customFormat="1" x14ac:dyDescent="0.3">
      <c r="B101" s="225"/>
      <c r="C101" s="226"/>
      <c r="D101" s="215" t="s">
        <v>417</v>
      </c>
      <c r="E101" s="227" t="s">
        <v>36</v>
      </c>
      <c r="F101" s="228" t="s">
        <v>7781</v>
      </c>
      <c r="G101" s="226"/>
      <c r="H101" s="229">
        <v>21.84</v>
      </c>
      <c r="I101" s="230"/>
      <c r="J101" s="226"/>
      <c r="K101" s="226"/>
      <c r="L101" s="231"/>
      <c r="M101" s="232"/>
      <c r="N101" s="233"/>
      <c r="O101" s="233"/>
      <c r="P101" s="233"/>
      <c r="Q101" s="233"/>
      <c r="R101" s="233"/>
      <c r="S101" s="233"/>
      <c r="T101" s="234"/>
      <c r="AT101" s="235" t="s">
        <v>417</v>
      </c>
      <c r="AU101" s="235" t="s">
        <v>87</v>
      </c>
      <c r="AV101" s="13" t="s">
        <v>87</v>
      </c>
      <c r="AW101" s="13" t="s">
        <v>43</v>
      </c>
      <c r="AX101" s="13" t="s">
        <v>79</v>
      </c>
      <c r="AY101" s="235" t="s">
        <v>406</v>
      </c>
    </row>
    <row r="102" spans="2:65" s="14" customFormat="1" x14ac:dyDescent="0.3">
      <c r="B102" s="236"/>
      <c r="C102" s="237"/>
      <c r="D102" s="247" t="s">
        <v>417</v>
      </c>
      <c r="E102" s="248" t="s">
        <v>36</v>
      </c>
      <c r="F102" s="249" t="s">
        <v>421</v>
      </c>
      <c r="G102" s="237"/>
      <c r="H102" s="250">
        <v>21.84</v>
      </c>
      <c r="I102" s="241"/>
      <c r="J102" s="237"/>
      <c r="K102" s="237"/>
      <c r="L102" s="242"/>
      <c r="M102" s="243"/>
      <c r="N102" s="244"/>
      <c r="O102" s="244"/>
      <c r="P102" s="244"/>
      <c r="Q102" s="244"/>
      <c r="R102" s="244"/>
      <c r="S102" s="244"/>
      <c r="T102" s="245"/>
      <c r="AT102" s="246" t="s">
        <v>417</v>
      </c>
      <c r="AU102" s="246" t="s">
        <v>87</v>
      </c>
      <c r="AV102" s="14" t="s">
        <v>415</v>
      </c>
      <c r="AW102" s="14" t="s">
        <v>43</v>
      </c>
      <c r="AX102" s="14" t="s">
        <v>23</v>
      </c>
      <c r="AY102" s="246" t="s">
        <v>406</v>
      </c>
    </row>
    <row r="103" spans="2:65" s="1" customFormat="1" ht="22.5" customHeight="1" x14ac:dyDescent="0.3">
      <c r="B103" s="37"/>
      <c r="C103" s="201" t="s">
        <v>87</v>
      </c>
      <c r="D103" s="201" t="s">
        <v>410</v>
      </c>
      <c r="E103" s="202" t="s">
        <v>7278</v>
      </c>
      <c r="F103" s="203" t="s">
        <v>7279</v>
      </c>
      <c r="G103" s="204" t="s">
        <v>413</v>
      </c>
      <c r="H103" s="205">
        <v>50.96</v>
      </c>
      <c r="I103" s="206"/>
      <c r="J103" s="207">
        <f>ROUND(I103*H103,2)</f>
        <v>0</v>
      </c>
      <c r="K103" s="203" t="s">
        <v>7100</v>
      </c>
      <c r="L103" s="57"/>
      <c r="M103" s="208" t="s">
        <v>36</v>
      </c>
      <c r="N103" s="209" t="s">
        <v>50</v>
      </c>
      <c r="O103" s="38"/>
      <c r="P103" s="210">
        <f>O103*H103</f>
        <v>0</v>
      </c>
      <c r="Q103" s="210">
        <v>0</v>
      </c>
      <c r="R103" s="210">
        <f>Q103*H103</f>
        <v>0</v>
      </c>
      <c r="S103" s="210">
        <v>0</v>
      </c>
      <c r="T103" s="211">
        <f>S103*H103</f>
        <v>0</v>
      </c>
      <c r="AR103" s="19" t="s">
        <v>415</v>
      </c>
      <c r="AT103" s="19" t="s">
        <v>410</v>
      </c>
      <c r="AU103" s="19" t="s">
        <v>87</v>
      </c>
      <c r="AY103" s="19" t="s">
        <v>406</v>
      </c>
      <c r="BE103" s="212">
        <f>IF(N103="základní",J103,0)</f>
        <v>0</v>
      </c>
      <c r="BF103" s="212">
        <f>IF(N103="snížená",J103,0)</f>
        <v>0</v>
      </c>
      <c r="BG103" s="212">
        <f>IF(N103="zákl. přenesená",J103,0)</f>
        <v>0</v>
      </c>
      <c r="BH103" s="212">
        <f>IF(N103="sníž. přenesená",J103,0)</f>
        <v>0</v>
      </c>
      <c r="BI103" s="212">
        <f>IF(N103="nulová",J103,0)</f>
        <v>0</v>
      </c>
      <c r="BJ103" s="19" t="s">
        <v>23</v>
      </c>
      <c r="BK103" s="212">
        <f>ROUND(I103*H103,2)</f>
        <v>0</v>
      </c>
      <c r="BL103" s="19" t="s">
        <v>415</v>
      </c>
      <c r="BM103" s="19" t="s">
        <v>415</v>
      </c>
    </row>
    <row r="104" spans="2:65" s="13" customFormat="1" x14ac:dyDescent="0.3">
      <c r="B104" s="225"/>
      <c r="C104" s="226"/>
      <c r="D104" s="215" t="s">
        <v>417</v>
      </c>
      <c r="E104" s="227" t="s">
        <v>36</v>
      </c>
      <c r="F104" s="228" t="s">
        <v>7782</v>
      </c>
      <c r="G104" s="226"/>
      <c r="H104" s="229">
        <v>50.96</v>
      </c>
      <c r="I104" s="230"/>
      <c r="J104" s="226"/>
      <c r="K104" s="226"/>
      <c r="L104" s="231"/>
      <c r="M104" s="232"/>
      <c r="N104" s="233"/>
      <c r="O104" s="233"/>
      <c r="P104" s="233"/>
      <c r="Q104" s="233"/>
      <c r="R104" s="233"/>
      <c r="S104" s="233"/>
      <c r="T104" s="234"/>
      <c r="AT104" s="235" t="s">
        <v>417</v>
      </c>
      <c r="AU104" s="235" t="s">
        <v>87</v>
      </c>
      <c r="AV104" s="13" t="s">
        <v>87</v>
      </c>
      <c r="AW104" s="13" t="s">
        <v>43</v>
      </c>
      <c r="AX104" s="13" t="s">
        <v>79</v>
      </c>
      <c r="AY104" s="235" t="s">
        <v>406</v>
      </c>
    </row>
    <row r="105" spans="2:65" s="14" customFormat="1" x14ac:dyDescent="0.3">
      <c r="B105" s="236"/>
      <c r="C105" s="237"/>
      <c r="D105" s="247" t="s">
        <v>417</v>
      </c>
      <c r="E105" s="248" t="s">
        <v>36</v>
      </c>
      <c r="F105" s="249" t="s">
        <v>421</v>
      </c>
      <c r="G105" s="237"/>
      <c r="H105" s="250">
        <v>50.96</v>
      </c>
      <c r="I105" s="241"/>
      <c r="J105" s="237"/>
      <c r="K105" s="237"/>
      <c r="L105" s="242"/>
      <c r="M105" s="243"/>
      <c r="N105" s="244"/>
      <c r="O105" s="244"/>
      <c r="P105" s="244"/>
      <c r="Q105" s="244"/>
      <c r="R105" s="244"/>
      <c r="S105" s="244"/>
      <c r="T105" s="245"/>
      <c r="AT105" s="246" t="s">
        <v>417</v>
      </c>
      <c r="AU105" s="246" t="s">
        <v>87</v>
      </c>
      <c r="AV105" s="14" t="s">
        <v>415</v>
      </c>
      <c r="AW105" s="14" t="s">
        <v>43</v>
      </c>
      <c r="AX105" s="14" t="s">
        <v>23</v>
      </c>
      <c r="AY105" s="246" t="s">
        <v>406</v>
      </c>
    </row>
    <row r="106" spans="2:65" s="1" customFormat="1" ht="22.5" customHeight="1" x14ac:dyDescent="0.3">
      <c r="B106" s="37"/>
      <c r="C106" s="201" t="s">
        <v>94</v>
      </c>
      <c r="D106" s="201" t="s">
        <v>410</v>
      </c>
      <c r="E106" s="202" t="s">
        <v>7310</v>
      </c>
      <c r="F106" s="203" t="s">
        <v>7311</v>
      </c>
      <c r="G106" s="204" t="s">
        <v>413</v>
      </c>
      <c r="H106" s="205">
        <v>25.48</v>
      </c>
      <c r="I106" s="206"/>
      <c r="J106" s="207">
        <f>ROUND(I106*H106,2)</f>
        <v>0</v>
      </c>
      <c r="K106" s="203" t="s">
        <v>7100</v>
      </c>
      <c r="L106" s="57"/>
      <c r="M106" s="208" t="s">
        <v>36</v>
      </c>
      <c r="N106" s="209" t="s">
        <v>50</v>
      </c>
      <c r="O106" s="38"/>
      <c r="P106" s="210">
        <f>O106*H106</f>
        <v>0</v>
      </c>
      <c r="Q106" s="210">
        <v>0</v>
      </c>
      <c r="R106" s="210">
        <f>Q106*H106</f>
        <v>0</v>
      </c>
      <c r="S106" s="210">
        <v>0</v>
      </c>
      <c r="T106" s="211">
        <f>S106*H106</f>
        <v>0</v>
      </c>
      <c r="AR106" s="19" t="s">
        <v>415</v>
      </c>
      <c r="AT106" s="19" t="s">
        <v>410</v>
      </c>
      <c r="AU106" s="19" t="s">
        <v>87</v>
      </c>
      <c r="AY106" s="19" t="s">
        <v>406</v>
      </c>
      <c r="BE106" s="212">
        <f>IF(N106="základní",J106,0)</f>
        <v>0</v>
      </c>
      <c r="BF106" s="212">
        <f>IF(N106="snížená",J106,0)</f>
        <v>0</v>
      </c>
      <c r="BG106" s="212">
        <f>IF(N106="zákl. přenesená",J106,0)</f>
        <v>0</v>
      </c>
      <c r="BH106" s="212">
        <f>IF(N106="sníž. přenesená",J106,0)</f>
        <v>0</v>
      </c>
      <c r="BI106" s="212">
        <f>IF(N106="nulová",J106,0)</f>
        <v>0</v>
      </c>
      <c r="BJ106" s="19" t="s">
        <v>23</v>
      </c>
      <c r="BK106" s="212">
        <f>ROUND(I106*H106,2)</f>
        <v>0</v>
      </c>
      <c r="BL106" s="19" t="s">
        <v>415</v>
      </c>
      <c r="BM106" s="19" t="s">
        <v>446</v>
      </c>
    </row>
    <row r="107" spans="2:65" s="13" customFormat="1" x14ac:dyDescent="0.3">
      <c r="B107" s="225"/>
      <c r="C107" s="226"/>
      <c r="D107" s="215" t="s">
        <v>417</v>
      </c>
      <c r="E107" s="227" t="s">
        <v>36</v>
      </c>
      <c r="F107" s="228" t="s">
        <v>7783</v>
      </c>
      <c r="G107" s="226"/>
      <c r="H107" s="229">
        <v>25.48</v>
      </c>
      <c r="I107" s="230"/>
      <c r="J107" s="226"/>
      <c r="K107" s="226"/>
      <c r="L107" s="231"/>
      <c r="M107" s="232"/>
      <c r="N107" s="233"/>
      <c r="O107" s="233"/>
      <c r="P107" s="233"/>
      <c r="Q107" s="233"/>
      <c r="R107" s="233"/>
      <c r="S107" s="233"/>
      <c r="T107" s="234"/>
      <c r="AT107" s="235" t="s">
        <v>417</v>
      </c>
      <c r="AU107" s="235" t="s">
        <v>87</v>
      </c>
      <c r="AV107" s="13" t="s">
        <v>87</v>
      </c>
      <c r="AW107" s="13" t="s">
        <v>43</v>
      </c>
      <c r="AX107" s="13" t="s">
        <v>79</v>
      </c>
      <c r="AY107" s="235" t="s">
        <v>406</v>
      </c>
    </row>
    <row r="108" spans="2:65" s="14" customFormat="1" x14ac:dyDescent="0.3">
      <c r="B108" s="236"/>
      <c r="C108" s="237"/>
      <c r="D108" s="247" t="s">
        <v>417</v>
      </c>
      <c r="E108" s="248" t="s">
        <v>36</v>
      </c>
      <c r="F108" s="249" t="s">
        <v>421</v>
      </c>
      <c r="G108" s="237"/>
      <c r="H108" s="250">
        <v>25.48</v>
      </c>
      <c r="I108" s="241"/>
      <c r="J108" s="237"/>
      <c r="K108" s="237"/>
      <c r="L108" s="242"/>
      <c r="M108" s="243"/>
      <c r="N108" s="244"/>
      <c r="O108" s="244"/>
      <c r="P108" s="244"/>
      <c r="Q108" s="244"/>
      <c r="R108" s="244"/>
      <c r="S108" s="244"/>
      <c r="T108" s="245"/>
      <c r="AT108" s="246" t="s">
        <v>417</v>
      </c>
      <c r="AU108" s="246" t="s">
        <v>87</v>
      </c>
      <c r="AV108" s="14" t="s">
        <v>415</v>
      </c>
      <c r="AW108" s="14" t="s">
        <v>43</v>
      </c>
      <c r="AX108" s="14" t="s">
        <v>23</v>
      </c>
      <c r="AY108" s="246" t="s">
        <v>406</v>
      </c>
    </row>
    <row r="109" spans="2:65" s="1" customFormat="1" ht="22.5" customHeight="1" x14ac:dyDescent="0.3">
      <c r="B109" s="37"/>
      <c r="C109" s="201" t="s">
        <v>415</v>
      </c>
      <c r="D109" s="201" t="s">
        <v>410</v>
      </c>
      <c r="E109" s="202" t="s">
        <v>7784</v>
      </c>
      <c r="F109" s="203" t="s">
        <v>7785</v>
      </c>
      <c r="G109" s="204" t="s">
        <v>1363</v>
      </c>
      <c r="H109" s="205">
        <v>3</v>
      </c>
      <c r="I109" s="206"/>
      <c r="J109" s="207">
        <f>ROUND(I109*H109,2)</f>
        <v>0</v>
      </c>
      <c r="K109" s="203" t="s">
        <v>7100</v>
      </c>
      <c r="L109" s="57"/>
      <c r="M109" s="208" t="s">
        <v>36</v>
      </c>
      <c r="N109" s="209" t="s">
        <v>50</v>
      </c>
      <c r="O109" s="38"/>
      <c r="P109" s="210">
        <f>O109*H109</f>
        <v>0</v>
      </c>
      <c r="Q109" s="210">
        <v>0</v>
      </c>
      <c r="R109" s="210">
        <f>Q109*H109</f>
        <v>0</v>
      </c>
      <c r="S109" s="210">
        <v>0</v>
      </c>
      <c r="T109" s="211">
        <f>S109*H109</f>
        <v>0</v>
      </c>
      <c r="AR109" s="19" t="s">
        <v>415</v>
      </c>
      <c r="AT109" s="19" t="s">
        <v>410</v>
      </c>
      <c r="AU109" s="19" t="s">
        <v>87</v>
      </c>
      <c r="AY109" s="19" t="s">
        <v>406</v>
      </c>
      <c r="BE109" s="212">
        <f>IF(N109="základní",J109,0)</f>
        <v>0</v>
      </c>
      <c r="BF109" s="212">
        <f>IF(N109="snížená",J109,0)</f>
        <v>0</v>
      </c>
      <c r="BG109" s="212">
        <f>IF(N109="zákl. přenesená",J109,0)</f>
        <v>0</v>
      </c>
      <c r="BH109" s="212">
        <f>IF(N109="sníž. přenesená",J109,0)</f>
        <v>0</v>
      </c>
      <c r="BI109" s="212">
        <f>IF(N109="nulová",J109,0)</f>
        <v>0</v>
      </c>
      <c r="BJ109" s="19" t="s">
        <v>23</v>
      </c>
      <c r="BK109" s="212">
        <f>ROUND(I109*H109,2)</f>
        <v>0</v>
      </c>
      <c r="BL109" s="19" t="s">
        <v>415</v>
      </c>
      <c r="BM109" s="19" t="s">
        <v>457</v>
      </c>
    </row>
    <row r="110" spans="2:65" s="1" customFormat="1" ht="22.5" customHeight="1" x14ac:dyDescent="0.3">
      <c r="B110" s="37"/>
      <c r="C110" s="201" t="s">
        <v>440</v>
      </c>
      <c r="D110" s="201" t="s">
        <v>410</v>
      </c>
      <c r="E110" s="202" t="s">
        <v>7786</v>
      </c>
      <c r="F110" s="203" t="s">
        <v>7787</v>
      </c>
      <c r="G110" s="204" t="s">
        <v>1363</v>
      </c>
      <c r="H110" s="205">
        <v>3</v>
      </c>
      <c r="I110" s="206"/>
      <c r="J110" s="207">
        <f>ROUND(I110*H110,2)</f>
        <v>0</v>
      </c>
      <c r="K110" s="203" t="s">
        <v>7100</v>
      </c>
      <c r="L110" s="57"/>
      <c r="M110" s="208" t="s">
        <v>36</v>
      </c>
      <c r="N110" s="209" t="s">
        <v>50</v>
      </c>
      <c r="O110" s="38"/>
      <c r="P110" s="210">
        <f>O110*H110</f>
        <v>0</v>
      </c>
      <c r="Q110" s="210">
        <v>0</v>
      </c>
      <c r="R110" s="210">
        <f>Q110*H110</f>
        <v>0</v>
      </c>
      <c r="S110" s="210">
        <v>0</v>
      </c>
      <c r="T110" s="211">
        <f>S110*H110</f>
        <v>0</v>
      </c>
      <c r="AR110" s="19" t="s">
        <v>415</v>
      </c>
      <c r="AT110" s="19" t="s">
        <v>410</v>
      </c>
      <c r="AU110" s="19" t="s">
        <v>87</v>
      </c>
      <c r="AY110" s="19" t="s">
        <v>406</v>
      </c>
      <c r="BE110" s="212">
        <f>IF(N110="základní",J110,0)</f>
        <v>0</v>
      </c>
      <c r="BF110" s="212">
        <f>IF(N110="snížená",J110,0)</f>
        <v>0</v>
      </c>
      <c r="BG110" s="212">
        <f>IF(N110="zákl. přenesená",J110,0)</f>
        <v>0</v>
      </c>
      <c r="BH110" s="212">
        <f>IF(N110="sníž. přenesená",J110,0)</f>
        <v>0</v>
      </c>
      <c r="BI110" s="212">
        <f>IF(N110="nulová",J110,0)</f>
        <v>0</v>
      </c>
      <c r="BJ110" s="19" t="s">
        <v>23</v>
      </c>
      <c r="BK110" s="212">
        <f>ROUND(I110*H110,2)</f>
        <v>0</v>
      </c>
      <c r="BL110" s="19" t="s">
        <v>415</v>
      </c>
      <c r="BM110" s="19" t="s">
        <v>28</v>
      </c>
    </row>
    <row r="111" spans="2:65" s="1" customFormat="1" ht="22.5" customHeight="1" x14ac:dyDescent="0.3">
      <c r="B111" s="37"/>
      <c r="C111" s="201" t="s">
        <v>446</v>
      </c>
      <c r="D111" s="201" t="s">
        <v>410</v>
      </c>
      <c r="E111" s="202" t="s">
        <v>7321</v>
      </c>
      <c r="F111" s="203" t="s">
        <v>7322</v>
      </c>
      <c r="G111" s="204" t="s">
        <v>413</v>
      </c>
      <c r="H111" s="205">
        <v>36.4</v>
      </c>
      <c r="I111" s="206"/>
      <c r="J111" s="207">
        <f>ROUND(I111*H111,2)</f>
        <v>0</v>
      </c>
      <c r="K111" s="203" t="s">
        <v>7100</v>
      </c>
      <c r="L111" s="57"/>
      <c r="M111" s="208" t="s">
        <v>36</v>
      </c>
      <c r="N111" s="209" t="s">
        <v>50</v>
      </c>
      <c r="O111" s="38"/>
      <c r="P111" s="210">
        <f>O111*H111</f>
        <v>0</v>
      </c>
      <c r="Q111" s="210">
        <v>0</v>
      </c>
      <c r="R111" s="210">
        <f>Q111*H111</f>
        <v>0</v>
      </c>
      <c r="S111" s="210">
        <v>0</v>
      </c>
      <c r="T111" s="211">
        <f>S111*H111</f>
        <v>0</v>
      </c>
      <c r="AR111" s="19" t="s">
        <v>415</v>
      </c>
      <c r="AT111" s="19" t="s">
        <v>410</v>
      </c>
      <c r="AU111" s="19" t="s">
        <v>87</v>
      </c>
      <c r="AY111" s="19" t="s">
        <v>406</v>
      </c>
      <c r="BE111" s="212">
        <f>IF(N111="základní",J111,0)</f>
        <v>0</v>
      </c>
      <c r="BF111" s="212">
        <f>IF(N111="snížená",J111,0)</f>
        <v>0</v>
      </c>
      <c r="BG111" s="212">
        <f>IF(N111="zákl. přenesená",J111,0)</f>
        <v>0</v>
      </c>
      <c r="BH111" s="212">
        <f>IF(N111="sníž. přenesená",J111,0)</f>
        <v>0</v>
      </c>
      <c r="BI111" s="212">
        <f>IF(N111="nulová",J111,0)</f>
        <v>0</v>
      </c>
      <c r="BJ111" s="19" t="s">
        <v>23</v>
      </c>
      <c r="BK111" s="212">
        <f>ROUND(I111*H111,2)</f>
        <v>0</v>
      </c>
      <c r="BL111" s="19" t="s">
        <v>415</v>
      </c>
      <c r="BM111" s="19" t="s">
        <v>476</v>
      </c>
    </row>
    <row r="112" spans="2:65" s="13" customFormat="1" x14ac:dyDescent="0.3">
      <c r="B112" s="225"/>
      <c r="C112" s="226"/>
      <c r="D112" s="215" t="s">
        <v>417</v>
      </c>
      <c r="E112" s="227" t="s">
        <v>36</v>
      </c>
      <c r="F112" s="228" t="s">
        <v>7788</v>
      </c>
      <c r="G112" s="226"/>
      <c r="H112" s="229">
        <v>36.4</v>
      </c>
      <c r="I112" s="230"/>
      <c r="J112" s="226"/>
      <c r="K112" s="226"/>
      <c r="L112" s="231"/>
      <c r="M112" s="232"/>
      <c r="N112" s="233"/>
      <c r="O112" s="233"/>
      <c r="P112" s="233"/>
      <c r="Q112" s="233"/>
      <c r="R112" s="233"/>
      <c r="S112" s="233"/>
      <c r="T112" s="234"/>
      <c r="AT112" s="235" t="s">
        <v>417</v>
      </c>
      <c r="AU112" s="235" t="s">
        <v>87</v>
      </c>
      <c r="AV112" s="13" t="s">
        <v>87</v>
      </c>
      <c r="AW112" s="13" t="s">
        <v>43</v>
      </c>
      <c r="AX112" s="13" t="s">
        <v>79</v>
      </c>
      <c r="AY112" s="235" t="s">
        <v>406</v>
      </c>
    </row>
    <row r="113" spans="2:65" s="14" customFormat="1" x14ac:dyDescent="0.3">
      <c r="B113" s="236"/>
      <c r="C113" s="237"/>
      <c r="D113" s="247" t="s">
        <v>417</v>
      </c>
      <c r="E113" s="248" t="s">
        <v>36</v>
      </c>
      <c r="F113" s="249" t="s">
        <v>421</v>
      </c>
      <c r="G113" s="237"/>
      <c r="H113" s="250">
        <v>36.4</v>
      </c>
      <c r="I113" s="241"/>
      <c r="J113" s="237"/>
      <c r="K113" s="237"/>
      <c r="L113" s="242"/>
      <c r="M113" s="243"/>
      <c r="N113" s="244"/>
      <c r="O113" s="244"/>
      <c r="P113" s="244"/>
      <c r="Q113" s="244"/>
      <c r="R113" s="244"/>
      <c r="S113" s="244"/>
      <c r="T113" s="245"/>
      <c r="AT113" s="246" t="s">
        <v>417</v>
      </c>
      <c r="AU113" s="246" t="s">
        <v>87</v>
      </c>
      <c r="AV113" s="14" t="s">
        <v>415</v>
      </c>
      <c r="AW113" s="14" t="s">
        <v>43</v>
      </c>
      <c r="AX113" s="14" t="s">
        <v>23</v>
      </c>
      <c r="AY113" s="246" t="s">
        <v>406</v>
      </c>
    </row>
    <row r="114" spans="2:65" s="1" customFormat="1" ht="22.5" customHeight="1" x14ac:dyDescent="0.3">
      <c r="B114" s="37"/>
      <c r="C114" s="201" t="s">
        <v>452</v>
      </c>
      <c r="D114" s="201" t="s">
        <v>410</v>
      </c>
      <c r="E114" s="202" t="s">
        <v>7365</v>
      </c>
      <c r="F114" s="203" t="s">
        <v>7366</v>
      </c>
      <c r="G114" s="204" t="s">
        <v>413</v>
      </c>
      <c r="H114" s="205">
        <v>72.8</v>
      </c>
      <c r="I114" s="206"/>
      <c r="J114" s="207">
        <f>ROUND(I114*H114,2)</f>
        <v>0</v>
      </c>
      <c r="K114" s="203" t="s">
        <v>7100</v>
      </c>
      <c r="L114" s="57"/>
      <c r="M114" s="208" t="s">
        <v>36</v>
      </c>
      <c r="N114" s="209" t="s">
        <v>50</v>
      </c>
      <c r="O114" s="38"/>
      <c r="P114" s="210">
        <f>O114*H114</f>
        <v>0</v>
      </c>
      <c r="Q114" s="210">
        <v>0</v>
      </c>
      <c r="R114" s="210">
        <f>Q114*H114</f>
        <v>0</v>
      </c>
      <c r="S114" s="210">
        <v>0</v>
      </c>
      <c r="T114" s="211">
        <f>S114*H114</f>
        <v>0</v>
      </c>
      <c r="AR114" s="19" t="s">
        <v>415</v>
      </c>
      <c r="AT114" s="19" t="s">
        <v>410</v>
      </c>
      <c r="AU114" s="19" t="s">
        <v>87</v>
      </c>
      <c r="AY114" s="19" t="s">
        <v>406</v>
      </c>
      <c r="BE114" s="212">
        <f>IF(N114="základní",J114,0)</f>
        <v>0</v>
      </c>
      <c r="BF114" s="212">
        <f>IF(N114="snížená",J114,0)</f>
        <v>0</v>
      </c>
      <c r="BG114" s="212">
        <f>IF(N114="zákl. přenesená",J114,0)</f>
        <v>0</v>
      </c>
      <c r="BH114" s="212">
        <f>IF(N114="sníž. přenesená",J114,0)</f>
        <v>0</v>
      </c>
      <c r="BI114" s="212">
        <f>IF(N114="nulová",J114,0)</f>
        <v>0</v>
      </c>
      <c r="BJ114" s="19" t="s">
        <v>23</v>
      </c>
      <c r="BK114" s="212">
        <f>ROUND(I114*H114,2)</f>
        <v>0</v>
      </c>
      <c r="BL114" s="19" t="s">
        <v>415</v>
      </c>
      <c r="BM114" s="19" t="s">
        <v>484</v>
      </c>
    </row>
    <row r="115" spans="2:65" s="12" customFormat="1" x14ac:dyDescent="0.3">
      <c r="B115" s="213"/>
      <c r="C115" s="214"/>
      <c r="D115" s="215" t="s">
        <v>417</v>
      </c>
      <c r="E115" s="216" t="s">
        <v>36</v>
      </c>
      <c r="F115" s="217" t="s">
        <v>7367</v>
      </c>
      <c r="G115" s="214"/>
      <c r="H115" s="218" t="s">
        <v>36</v>
      </c>
      <c r="I115" s="219"/>
      <c r="J115" s="214"/>
      <c r="K115" s="214"/>
      <c r="L115" s="220"/>
      <c r="M115" s="221"/>
      <c r="N115" s="222"/>
      <c r="O115" s="222"/>
      <c r="P115" s="222"/>
      <c r="Q115" s="222"/>
      <c r="R115" s="222"/>
      <c r="S115" s="222"/>
      <c r="T115" s="223"/>
      <c r="AT115" s="224" t="s">
        <v>417</v>
      </c>
      <c r="AU115" s="224" t="s">
        <v>87</v>
      </c>
      <c r="AV115" s="12" t="s">
        <v>23</v>
      </c>
      <c r="AW115" s="12" t="s">
        <v>43</v>
      </c>
      <c r="AX115" s="12" t="s">
        <v>79</v>
      </c>
      <c r="AY115" s="224" t="s">
        <v>406</v>
      </c>
    </row>
    <row r="116" spans="2:65" s="13" customFormat="1" x14ac:dyDescent="0.3">
      <c r="B116" s="225"/>
      <c r="C116" s="226"/>
      <c r="D116" s="215" t="s">
        <v>417</v>
      </c>
      <c r="E116" s="227" t="s">
        <v>36</v>
      </c>
      <c r="F116" s="228" t="s">
        <v>7789</v>
      </c>
      <c r="G116" s="226"/>
      <c r="H116" s="229">
        <v>72.8</v>
      </c>
      <c r="I116" s="230"/>
      <c r="J116" s="226"/>
      <c r="K116" s="226"/>
      <c r="L116" s="231"/>
      <c r="M116" s="232"/>
      <c r="N116" s="233"/>
      <c r="O116" s="233"/>
      <c r="P116" s="233"/>
      <c r="Q116" s="233"/>
      <c r="R116" s="233"/>
      <c r="S116" s="233"/>
      <c r="T116" s="234"/>
      <c r="AT116" s="235" t="s">
        <v>417</v>
      </c>
      <c r="AU116" s="235" t="s">
        <v>87</v>
      </c>
      <c r="AV116" s="13" t="s">
        <v>87</v>
      </c>
      <c r="AW116" s="13" t="s">
        <v>43</v>
      </c>
      <c r="AX116" s="13" t="s">
        <v>79</v>
      </c>
      <c r="AY116" s="235" t="s">
        <v>406</v>
      </c>
    </row>
    <row r="117" spans="2:65" s="14" customFormat="1" x14ac:dyDescent="0.3">
      <c r="B117" s="236"/>
      <c r="C117" s="237"/>
      <c r="D117" s="247" t="s">
        <v>417</v>
      </c>
      <c r="E117" s="248" t="s">
        <v>36</v>
      </c>
      <c r="F117" s="249" t="s">
        <v>421</v>
      </c>
      <c r="G117" s="237"/>
      <c r="H117" s="250">
        <v>72.8</v>
      </c>
      <c r="I117" s="241"/>
      <c r="J117" s="237"/>
      <c r="K117" s="237"/>
      <c r="L117" s="242"/>
      <c r="M117" s="243"/>
      <c r="N117" s="244"/>
      <c r="O117" s="244"/>
      <c r="P117" s="244"/>
      <c r="Q117" s="244"/>
      <c r="R117" s="244"/>
      <c r="S117" s="244"/>
      <c r="T117" s="245"/>
      <c r="AT117" s="246" t="s">
        <v>417</v>
      </c>
      <c r="AU117" s="246" t="s">
        <v>87</v>
      </c>
      <c r="AV117" s="14" t="s">
        <v>415</v>
      </c>
      <c r="AW117" s="14" t="s">
        <v>43</v>
      </c>
      <c r="AX117" s="14" t="s">
        <v>23</v>
      </c>
      <c r="AY117" s="246" t="s">
        <v>406</v>
      </c>
    </row>
    <row r="118" spans="2:65" s="1" customFormat="1" ht="22.5" customHeight="1" x14ac:dyDescent="0.3">
      <c r="B118" s="37"/>
      <c r="C118" s="201" t="s">
        <v>457</v>
      </c>
      <c r="D118" s="201" t="s">
        <v>410</v>
      </c>
      <c r="E118" s="202" t="s">
        <v>7369</v>
      </c>
      <c r="F118" s="203" t="s">
        <v>7370</v>
      </c>
      <c r="G118" s="204" t="s">
        <v>413</v>
      </c>
      <c r="H118" s="205">
        <v>218.4</v>
      </c>
      <c r="I118" s="206"/>
      <c r="J118" s="207">
        <f>ROUND(I118*H118,2)</f>
        <v>0</v>
      </c>
      <c r="K118" s="203" t="s">
        <v>7100</v>
      </c>
      <c r="L118" s="57"/>
      <c r="M118" s="208" t="s">
        <v>36</v>
      </c>
      <c r="N118" s="209" t="s">
        <v>50</v>
      </c>
      <c r="O118" s="38"/>
      <c r="P118" s="210">
        <f>O118*H118</f>
        <v>0</v>
      </c>
      <c r="Q118" s="210">
        <v>0</v>
      </c>
      <c r="R118" s="210">
        <f>Q118*H118</f>
        <v>0</v>
      </c>
      <c r="S118" s="210">
        <v>0</v>
      </c>
      <c r="T118" s="211">
        <f>S118*H118</f>
        <v>0</v>
      </c>
      <c r="AR118" s="19" t="s">
        <v>415</v>
      </c>
      <c r="AT118" s="19" t="s">
        <v>410</v>
      </c>
      <c r="AU118" s="19" t="s">
        <v>87</v>
      </c>
      <c r="AY118" s="19" t="s">
        <v>406</v>
      </c>
      <c r="BE118" s="212">
        <f>IF(N118="základní",J118,0)</f>
        <v>0</v>
      </c>
      <c r="BF118" s="212">
        <f>IF(N118="snížená",J118,0)</f>
        <v>0</v>
      </c>
      <c r="BG118" s="212">
        <f>IF(N118="zákl. přenesená",J118,0)</f>
        <v>0</v>
      </c>
      <c r="BH118" s="212">
        <f>IF(N118="sníž. přenesená",J118,0)</f>
        <v>0</v>
      </c>
      <c r="BI118" s="212">
        <f>IF(N118="nulová",J118,0)</f>
        <v>0</v>
      </c>
      <c r="BJ118" s="19" t="s">
        <v>23</v>
      </c>
      <c r="BK118" s="212">
        <f>ROUND(I118*H118,2)</f>
        <v>0</v>
      </c>
      <c r="BL118" s="19" t="s">
        <v>415</v>
      </c>
      <c r="BM118" s="19" t="s">
        <v>493</v>
      </c>
    </row>
    <row r="119" spans="2:65" s="13" customFormat="1" x14ac:dyDescent="0.3">
      <c r="B119" s="225"/>
      <c r="C119" s="226"/>
      <c r="D119" s="215" t="s">
        <v>417</v>
      </c>
      <c r="E119" s="227" t="s">
        <v>36</v>
      </c>
      <c r="F119" s="228" t="s">
        <v>7790</v>
      </c>
      <c r="G119" s="226"/>
      <c r="H119" s="229">
        <v>218.4</v>
      </c>
      <c r="I119" s="230"/>
      <c r="J119" s="226"/>
      <c r="K119" s="226"/>
      <c r="L119" s="231"/>
      <c r="M119" s="232"/>
      <c r="N119" s="233"/>
      <c r="O119" s="233"/>
      <c r="P119" s="233"/>
      <c r="Q119" s="233"/>
      <c r="R119" s="233"/>
      <c r="S119" s="233"/>
      <c r="T119" s="234"/>
      <c r="AT119" s="235" t="s">
        <v>417</v>
      </c>
      <c r="AU119" s="235" t="s">
        <v>87</v>
      </c>
      <c r="AV119" s="13" t="s">
        <v>87</v>
      </c>
      <c r="AW119" s="13" t="s">
        <v>43</v>
      </c>
      <c r="AX119" s="13" t="s">
        <v>79</v>
      </c>
      <c r="AY119" s="235" t="s">
        <v>406</v>
      </c>
    </row>
    <row r="120" spans="2:65" s="14" customFormat="1" x14ac:dyDescent="0.3">
      <c r="B120" s="236"/>
      <c r="C120" s="237"/>
      <c r="D120" s="247" t="s">
        <v>417</v>
      </c>
      <c r="E120" s="248" t="s">
        <v>36</v>
      </c>
      <c r="F120" s="249" t="s">
        <v>421</v>
      </c>
      <c r="G120" s="237"/>
      <c r="H120" s="250">
        <v>218.4</v>
      </c>
      <c r="I120" s="241"/>
      <c r="J120" s="237"/>
      <c r="K120" s="237"/>
      <c r="L120" s="242"/>
      <c r="M120" s="243"/>
      <c r="N120" s="244"/>
      <c r="O120" s="244"/>
      <c r="P120" s="244"/>
      <c r="Q120" s="244"/>
      <c r="R120" s="244"/>
      <c r="S120" s="244"/>
      <c r="T120" s="245"/>
      <c r="AT120" s="246" t="s">
        <v>417</v>
      </c>
      <c r="AU120" s="246" t="s">
        <v>87</v>
      </c>
      <c r="AV120" s="14" t="s">
        <v>415</v>
      </c>
      <c r="AW120" s="14" t="s">
        <v>43</v>
      </c>
      <c r="AX120" s="14" t="s">
        <v>23</v>
      </c>
      <c r="AY120" s="246" t="s">
        <v>406</v>
      </c>
    </row>
    <row r="121" spans="2:65" s="1" customFormat="1" ht="22.5" customHeight="1" x14ac:dyDescent="0.3">
      <c r="B121" s="37"/>
      <c r="C121" s="201" t="s">
        <v>463</v>
      </c>
      <c r="D121" s="201" t="s">
        <v>410</v>
      </c>
      <c r="E121" s="202" t="s">
        <v>7380</v>
      </c>
      <c r="F121" s="203" t="s">
        <v>7381</v>
      </c>
      <c r="G121" s="204" t="s">
        <v>413</v>
      </c>
      <c r="H121" s="205">
        <v>7.56</v>
      </c>
      <c r="I121" s="206"/>
      <c r="J121" s="207">
        <f>ROUND(I121*H121,2)</f>
        <v>0</v>
      </c>
      <c r="K121" s="203" t="s">
        <v>7100</v>
      </c>
      <c r="L121" s="57"/>
      <c r="M121" s="208" t="s">
        <v>36</v>
      </c>
      <c r="N121" s="209" t="s">
        <v>50</v>
      </c>
      <c r="O121" s="38"/>
      <c r="P121" s="210">
        <f>O121*H121</f>
        <v>0</v>
      </c>
      <c r="Q121" s="210">
        <v>0</v>
      </c>
      <c r="R121" s="210">
        <f>Q121*H121</f>
        <v>0</v>
      </c>
      <c r="S121" s="210">
        <v>0</v>
      </c>
      <c r="T121" s="211">
        <f>S121*H121</f>
        <v>0</v>
      </c>
      <c r="AR121" s="19" t="s">
        <v>415</v>
      </c>
      <c r="AT121" s="19" t="s">
        <v>410</v>
      </c>
      <c r="AU121" s="19" t="s">
        <v>87</v>
      </c>
      <c r="AY121" s="19" t="s">
        <v>406</v>
      </c>
      <c r="BE121" s="212">
        <f>IF(N121="základní",J121,0)</f>
        <v>0</v>
      </c>
      <c r="BF121" s="212">
        <f>IF(N121="snížená",J121,0)</f>
        <v>0</v>
      </c>
      <c r="BG121" s="212">
        <f>IF(N121="zákl. přenesená",J121,0)</f>
        <v>0</v>
      </c>
      <c r="BH121" s="212">
        <f>IF(N121="sníž. přenesená",J121,0)</f>
        <v>0</v>
      </c>
      <c r="BI121" s="212">
        <f>IF(N121="nulová",J121,0)</f>
        <v>0</v>
      </c>
      <c r="BJ121" s="19" t="s">
        <v>23</v>
      </c>
      <c r="BK121" s="212">
        <f>ROUND(I121*H121,2)</f>
        <v>0</v>
      </c>
      <c r="BL121" s="19" t="s">
        <v>415</v>
      </c>
      <c r="BM121" s="19" t="s">
        <v>503</v>
      </c>
    </row>
    <row r="122" spans="2:65" s="12" customFormat="1" x14ac:dyDescent="0.3">
      <c r="B122" s="213"/>
      <c r="C122" s="214"/>
      <c r="D122" s="215" t="s">
        <v>417</v>
      </c>
      <c r="E122" s="216" t="s">
        <v>36</v>
      </c>
      <c r="F122" s="217" t="s">
        <v>7382</v>
      </c>
      <c r="G122" s="214"/>
      <c r="H122" s="218" t="s">
        <v>36</v>
      </c>
      <c r="I122" s="219"/>
      <c r="J122" s="214"/>
      <c r="K122" s="214"/>
      <c r="L122" s="220"/>
      <c r="M122" s="221"/>
      <c r="N122" s="222"/>
      <c r="O122" s="222"/>
      <c r="P122" s="222"/>
      <c r="Q122" s="222"/>
      <c r="R122" s="222"/>
      <c r="S122" s="222"/>
      <c r="T122" s="223"/>
      <c r="AT122" s="224" t="s">
        <v>417</v>
      </c>
      <c r="AU122" s="224" t="s">
        <v>87</v>
      </c>
      <c r="AV122" s="12" t="s">
        <v>23</v>
      </c>
      <c r="AW122" s="12" t="s">
        <v>43</v>
      </c>
      <c r="AX122" s="12" t="s">
        <v>79</v>
      </c>
      <c r="AY122" s="224" t="s">
        <v>406</v>
      </c>
    </row>
    <row r="123" spans="2:65" s="12" customFormat="1" ht="27" x14ac:dyDescent="0.3">
      <c r="B123" s="213"/>
      <c r="C123" s="214"/>
      <c r="D123" s="215" t="s">
        <v>417</v>
      </c>
      <c r="E123" s="216" t="s">
        <v>36</v>
      </c>
      <c r="F123" s="217" t="s">
        <v>7383</v>
      </c>
      <c r="G123" s="214"/>
      <c r="H123" s="218" t="s">
        <v>36</v>
      </c>
      <c r="I123" s="219"/>
      <c r="J123" s="214"/>
      <c r="K123" s="214"/>
      <c r="L123" s="220"/>
      <c r="M123" s="221"/>
      <c r="N123" s="222"/>
      <c r="O123" s="222"/>
      <c r="P123" s="222"/>
      <c r="Q123" s="222"/>
      <c r="R123" s="222"/>
      <c r="S123" s="222"/>
      <c r="T123" s="223"/>
      <c r="AT123" s="224" t="s">
        <v>417</v>
      </c>
      <c r="AU123" s="224" t="s">
        <v>87</v>
      </c>
      <c r="AV123" s="12" t="s">
        <v>23</v>
      </c>
      <c r="AW123" s="12" t="s">
        <v>43</v>
      </c>
      <c r="AX123" s="12" t="s">
        <v>79</v>
      </c>
      <c r="AY123" s="224" t="s">
        <v>406</v>
      </c>
    </row>
    <row r="124" spans="2:65" s="13" customFormat="1" x14ac:dyDescent="0.3">
      <c r="B124" s="225"/>
      <c r="C124" s="226"/>
      <c r="D124" s="215" t="s">
        <v>417</v>
      </c>
      <c r="E124" s="227" t="s">
        <v>36</v>
      </c>
      <c r="F124" s="228" t="s">
        <v>7791</v>
      </c>
      <c r="G124" s="226"/>
      <c r="H124" s="229">
        <v>7.56</v>
      </c>
      <c r="I124" s="230"/>
      <c r="J124" s="226"/>
      <c r="K124" s="226"/>
      <c r="L124" s="231"/>
      <c r="M124" s="232"/>
      <c r="N124" s="233"/>
      <c r="O124" s="233"/>
      <c r="P124" s="233"/>
      <c r="Q124" s="233"/>
      <c r="R124" s="233"/>
      <c r="S124" s="233"/>
      <c r="T124" s="234"/>
      <c r="AT124" s="235" t="s">
        <v>417</v>
      </c>
      <c r="AU124" s="235" t="s">
        <v>87</v>
      </c>
      <c r="AV124" s="13" t="s">
        <v>87</v>
      </c>
      <c r="AW124" s="13" t="s">
        <v>43</v>
      </c>
      <c r="AX124" s="13" t="s">
        <v>79</v>
      </c>
      <c r="AY124" s="235" t="s">
        <v>406</v>
      </c>
    </row>
    <row r="125" spans="2:65" s="14" customFormat="1" x14ac:dyDescent="0.3">
      <c r="B125" s="236"/>
      <c r="C125" s="237"/>
      <c r="D125" s="247" t="s">
        <v>417</v>
      </c>
      <c r="E125" s="248" t="s">
        <v>36</v>
      </c>
      <c r="F125" s="249" t="s">
        <v>421</v>
      </c>
      <c r="G125" s="237"/>
      <c r="H125" s="250">
        <v>7.56</v>
      </c>
      <c r="I125" s="241"/>
      <c r="J125" s="237"/>
      <c r="K125" s="237"/>
      <c r="L125" s="242"/>
      <c r="M125" s="243"/>
      <c r="N125" s="244"/>
      <c r="O125" s="244"/>
      <c r="P125" s="244"/>
      <c r="Q125" s="244"/>
      <c r="R125" s="244"/>
      <c r="S125" s="244"/>
      <c r="T125" s="245"/>
      <c r="AT125" s="246" t="s">
        <v>417</v>
      </c>
      <c r="AU125" s="246" t="s">
        <v>87</v>
      </c>
      <c r="AV125" s="14" t="s">
        <v>415</v>
      </c>
      <c r="AW125" s="14" t="s">
        <v>43</v>
      </c>
      <c r="AX125" s="14" t="s">
        <v>23</v>
      </c>
      <c r="AY125" s="246" t="s">
        <v>406</v>
      </c>
    </row>
    <row r="126" spans="2:65" s="1" customFormat="1" ht="22.5" customHeight="1" x14ac:dyDescent="0.3">
      <c r="B126" s="37"/>
      <c r="C126" s="201" t="s">
        <v>28</v>
      </c>
      <c r="D126" s="201" t="s">
        <v>410</v>
      </c>
      <c r="E126" s="202" t="s">
        <v>7430</v>
      </c>
      <c r="F126" s="203" t="s">
        <v>7431</v>
      </c>
      <c r="G126" s="204" t="s">
        <v>413</v>
      </c>
      <c r="H126" s="205">
        <v>22.96</v>
      </c>
      <c r="I126" s="206"/>
      <c r="J126" s="207">
        <f>ROUND(I126*H126,2)</f>
        <v>0</v>
      </c>
      <c r="K126" s="203" t="s">
        <v>7100</v>
      </c>
      <c r="L126" s="57"/>
      <c r="M126" s="208" t="s">
        <v>36</v>
      </c>
      <c r="N126" s="209" t="s">
        <v>50</v>
      </c>
      <c r="O126" s="38"/>
      <c r="P126" s="210">
        <f>O126*H126</f>
        <v>0</v>
      </c>
      <c r="Q126" s="210">
        <v>0</v>
      </c>
      <c r="R126" s="210">
        <f>Q126*H126</f>
        <v>0</v>
      </c>
      <c r="S126" s="210">
        <v>0</v>
      </c>
      <c r="T126" s="211">
        <f>S126*H126</f>
        <v>0</v>
      </c>
      <c r="AR126" s="19" t="s">
        <v>415</v>
      </c>
      <c r="AT126" s="19" t="s">
        <v>410</v>
      </c>
      <c r="AU126" s="19" t="s">
        <v>87</v>
      </c>
      <c r="AY126" s="19" t="s">
        <v>406</v>
      </c>
      <c r="BE126" s="212">
        <f>IF(N126="základní",J126,0)</f>
        <v>0</v>
      </c>
      <c r="BF126" s="212">
        <f>IF(N126="snížená",J126,0)</f>
        <v>0</v>
      </c>
      <c r="BG126" s="212">
        <f>IF(N126="zákl. přenesená",J126,0)</f>
        <v>0</v>
      </c>
      <c r="BH126" s="212">
        <f>IF(N126="sníž. přenesená",J126,0)</f>
        <v>0</v>
      </c>
      <c r="BI126" s="212">
        <f>IF(N126="nulová",J126,0)</f>
        <v>0</v>
      </c>
      <c r="BJ126" s="19" t="s">
        <v>23</v>
      </c>
      <c r="BK126" s="212">
        <f>ROUND(I126*H126,2)</f>
        <v>0</v>
      </c>
      <c r="BL126" s="19" t="s">
        <v>415</v>
      </c>
      <c r="BM126" s="19" t="s">
        <v>512</v>
      </c>
    </row>
    <row r="127" spans="2:65" s="13" customFormat="1" x14ac:dyDescent="0.3">
      <c r="B127" s="225"/>
      <c r="C127" s="226"/>
      <c r="D127" s="215" t="s">
        <v>417</v>
      </c>
      <c r="E127" s="227" t="s">
        <v>36</v>
      </c>
      <c r="F127" s="228" t="s">
        <v>7792</v>
      </c>
      <c r="G127" s="226"/>
      <c r="H127" s="229">
        <v>22.96</v>
      </c>
      <c r="I127" s="230"/>
      <c r="J127" s="226"/>
      <c r="K127" s="226"/>
      <c r="L127" s="231"/>
      <c r="M127" s="232"/>
      <c r="N127" s="233"/>
      <c r="O127" s="233"/>
      <c r="P127" s="233"/>
      <c r="Q127" s="233"/>
      <c r="R127" s="233"/>
      <c r="S127" s="233"/>
      <c r="T127" s="234"/>
      <c r="AT127" s="235" t="s">
        <v>417</v>
      </c>
      <c r="AU127" s="235" t="s">
        <v>87</v>
      </c>
      <c r="AV127" s="13" t="s">
        <v>87</v>
      </c>
      <c r="AW127" s="13" t="s">
        <v>43</v>
      </c>
      <c r="AX127" s="13" t="s">
        <v>79</v>
      </c>
      <c r="AY127" s="235" t="s">
        <v>406</v>
      </c>
    </row>
    <row r="128" spans="2:65" s="14" customFormat="1" x14ac:dyDescent="0.3">
      <c r="B128" s="236"/>
      <c r="C128" s="237"/>
      <c r="D128" s="247" t="s">
        <v>417</v>
      </c>
      <c r="E128" s="248" t="s">
        <v>36</v>
      </c>
      <c r="F128" s="249" t="s">
        <v>421</v>
      </c>
      <c r="G128" s="237"/>
      <c r="H128" s="250">
        <v>22.96</v>
      </c>
      <c r="I128" s="241"/>
      <c r="J128" s="237"/>
      <c r="K128" s="237"/>
      <c r="L128" s="242"/>
      <c r="M128" s="243"/>
      <c r="N128" s="244"/>
      <c r="O128" s="244"/>
      <c r="P128" s="244"/>
      <c r="Q128" s="244"/>
      <c r="R128" s="244"/>
      <c r="S128" s="244"/>
      <c r="T128" s="245"/>
      <c r="AT128" s="246" t="s">
        <v>417</v>
      </c>
      <c r="AU128" s="246" t="s">
        <v>87</v>
      </c>
      <c r="AV128" s="14" t="s">
        <v>415</v>
      </c>
      <c r="AW128" s="14" t="s">
        <v>43</v>
      </c>
      <c r="AX128" s="14" t="s">
        <v>23</v>
      </c>
      <c r="AY128" s="246" t="s">
        <v>406</v>
      </c>
    </row>
    <row r="129" spans="2:65" s="1" customFormat="1" ht="22.5" customHeight="1" x14ac:dyDescent="0.3">
      <c r="B129" s="37"/>
      <c r="C129" s="201" t="s">
        <v>408</v>
      </c>
      <c r="D129" s="201" t="s">
        <v>410</v>
      </c>
      <c r="E129" s="202" t="s">
        <v>7466</v>
      </c>
      <c r="F129" s="203" t="s">
        <v>7467</v>
      </c>
      <c r="G129" s="204" t="s">
        <v>413</v>
      </c>
      <c r="H129" s="205">
        <v>72.8</v>
      </c>
      <c r="I129" s="206"/>
      <c r="J129" s="207">
        <f>ROUND(I129*H129,2)</f>
        <v>0</v>
      </c>
      <c r="K129" s="203" t="s">
        <v>7100</v>
      </c>
      <c r="L129" s="57"/>
      <c r="M129" s="208" t="s">
        <v>36</v>
      </c>
      <c r="N129" s="209" t="s">
        <v>50</v>
      </c>
      <c r="O129" s="38"/>
      <c r="P129" s="210">
        <f>O129*H129</f>
        <v>0</v>
      </c>
      <c r="Q129" s="210">
        <v>0</v>
      </c>
      <c r="R129" s="210">
        <f>Q129*H129</f>
        <v>0</v>
      </c>
      <c r="S129" s="210">
        <v>0</v>
      </c>
      <c r="T129" s="211">
        <f>S129*H129</f>
        <v>0</v>
      </c>
      <c r="AR129" s="19" t="s">
        <v>415</v>
      </c>
      <c r="AT129" s="19" t="s">
        <v>410</v>
      </c>
      <c r="AU129" s="19" t="s">
        <v>87</v>
      </c>
      <c r="AY129" s="19" t="s">
        <v>406</v>
      </c>
      <c r="BE129" s="212">
        <f>IF(N129="základní",J129,0)</f>
        <v>0</v>
      </c>
      <c r="BF129" s="212">
        <f>IF(N129="snížená",J129,0)</f>
        <v>0</v>
      </c>
      <c r="BG129" s="212">
        <f>IF(N129="zákl. přenesená",J129,0)</f>
        <v>0</v>
      </c>
      <c r="BH129" s="212">
        <f>IF(N129="sníž. přenesená",J129,0)</f>
        <v>0</v>
      </c>
      <c r="BI129" s="212">
        <f>IF(N129="nulová",J129,0)</f>
        <v>0</v>
      </c>
      <c r="BJ129" s="19" t="s">
        <v>23</v>
      </c>
      <c r="BK129" s="212">
        <f>ROUND(I129*H129,2)</f>
        <v>0</v>
      </c>
      <c r="BL129" s="19" t="s">
        <v>415</v>
      </c>
      <c r="BM129" s="19" t="s">
        <v>520</v>
      </c>
    </row>
    <row r="130" spans="2:65" s="1" customFormat="1" ht="22.5" customHeight="1" x14ac:dyDescent="0.3">
      <c r="B130" s="37"/>
      <c r="C130" s="201" t="s">
        <v>476</v>
      </c>
      <c r="D130" s="201" t="s">
        <v>410</v>
      </c>
      <c r="E130" s="202" t="s">
        <v>7472</v>
      </c>
      <c r="F130" s="203" t="s">
        <v>7473</v>
      </c>
      <c r="G130" s="204" t="s">
        <v>413</v>
      </c>
      <c r="H130" s="205">
        <v>22.68</v>
      </c>
      <c r="I130" s="206"/>
      <c r="J130" s="207">
        <f>ROUND(I130*H130,2)</f>
        <v>0</v>
      </c>
      <c r="K130" s="203" t="s">
        <v>7140</v>
      </c>
      <c r="L130" s="57"/>
      <c r="M130" s="208" t="s">
        <v>36</v>
      </c>
      <c r="N130" s="209" t="s">
        <v>50</v>
      </c>
      <c r="O130" s="38"/>
      <c r="P130" s="210">
        <f>O130*H130</f>
        <v>0</v>
      </c>
      <c r="Q130" s="210">
        <v>0</v>
      </c>
      <c r="R130" s="210">
        <f>Q130*H130</f>
        <v>0</v>
      </c>
      <c r="S130" s="210">
        <v>0</v>
      </c>
      <c r="T130" s="211">
        <f>S130*H130</f>
        <v>0</v>
      </c>
      <c r="AR130" s="19" t="s">
        <v>415</v>
      </c>
      <c r="AT130" s="19" t="s">
        <v>410</v>
      </c>
      <c r="AU130" s="19" t="s">
        <v>87</v>
      </c>
      <c r="AY130" s="19" t="s">
        <v>406</v>
      </c>
      <c r="BE130" s="212">
        <f>IF(N130="základní",J130,0)</f>
        <v>0</v>
      </c>
      <c r="BF130" s="212">
        <f>IF(N130="snížená",J130,0)</f>
        <v>0</v>
      </c>
      <c r="BG130" s="212">
        <f>IF(N130="zákl. přenesená",J130,0)</f>
        <v>0</v>
      </c>
      <c r="BH130" s="212">
        <f>IF(N130="sníž. přenesená",J130,0)</f>
        <v>0</v>
      </c>
      <c r="BI130" s="212">
        <f>IF(N130="nulová",J130,0)</f>
        <v>0</v>
      </c>
      <c r="BJ130" s="19" t="s">
        <v>23</v>
      </c>
      <c r="BK130" s="212">
        <f>ROUND(I130*H130,2)</f>
        <v>0</v>
      </c>
      <c r="BL130" s="19" t="s">
        <v>415</v>
      </c>
      <c r="BM130" s="19" t="s">
        <v>527</v>
      </c>
    </row>
    <row r="131" spans="2:65" s="12" customFormat="1" x14ac:dyDescent="0.3">
      <c r="B131" s="213"/>
      <c r="C131" s="214"/>
      <c r="D131" s="215" t="s">
        <v>417</v>
      </c>
      <c r="E131" s="216" t="s">
        <v>36</v>
      </c>
      <c r="F131" s="217" t="s">
        <v>7474</v>
      </c>
      <c r="G131" s="214"/>
      <c r="H131" s="218" t="s">
        <v>36</v>
      </c>
      <c r="I131" s="219"/>
      <c r="J131" s="214"/>
      <c r="K131" s="214"/>
      <c r="L131" s="220"/>
      <c r="M131" s="221"/>
      <c r="N131" s="222"/>
      <c r="O131" s="222"/>
      <c r="P131" s="222"/>
      <c r="Q131" s="222"/>
      <c r="R131" s="222"/>
      <c r="S131" s="222"/>
      <c r="T131" s="223"/>
      <c r="AT131" s="224" t="s">
        <v>417</v>
      </c>
      <c r="AU131" s="224" t="s">
        <v>87</v>
      </c>
      <c r="AV131" s="12" t="s">
        <v>23</v>
      </c>
      <c r="AW131" s="12" t="s">
        <v>43</v>
      </c>
      <c r="AX131" s="12" t="s">
        <v>79</v>
      </c>
      <c r="AY131" s="224" t="s">
        <v>406</v>
      </c>
    </row>
    <row r="132" spans="2:65" s="13" customFormat="1" x14ac:dyDescent="0.3">
      <c r="B132" s="225"/>
      <c r="C132" s="226"/>
      <c r="D132" s="215" t="s">
        <v>417</v>
      </c>
      <c r="E132" s="227" t="s">
        <v>36</v>
      </c>
      <c r="F132" s="228" t="s">
        <v>7793</v>
      </c>
      <c r="G132" s="226"/>
      <c r="H132" s="229">
        <v>22.68</v>
      </c>
      <c r="I132" s="230"/>
      <c r="J132" s="226"/>
      <c r="K132" s="226"/>
      <c r="L132" s="231"/>
      <c r="M132" s="232"/>
      <c r="N132" s="233"/>
      <c r="O132" s="233"/>
      <c r="P132" s="233"/>
      <c r="Q132" s="233"/>
      <c r="R132" s="233"/>
      <c r="S132" s="233"/>
      <c r="T132" s="234"/>
      <c r="AT132" s="235" t="s">
        <v>417</v>
      </c>
      <c r="AU132" s="235" t="s">
        <v>87</v>
      </c>
      <c r="AV132" s="13" t="s">
        <v>87</v>
      </c>
      <c r="AW132" s="13" t="s">
        <v>43</v>
      </c>
      <c r="AX132" s="13" t="s">
        <v>79</v>
      </c>
      <c r="AY132" s="235" t="s">
        <v>406</v>
      </c>
    </row>
    <row r="133" spans="2:65" s="14" customFormat="1" x14ac:dyDescent="0.3">
      <c r="B133" s="236"/>
      <c r="C133" s="237"/>
      <c r="D133" s="247" t="s">
        <v>417</v>
      </c>
      <c r="E133" s="248" t="s">
        <v>36</v>
      </c>
      <c r="F133" s="249" t="s">
        <v>421</v>
      </c>
      <c r="G133" s="237"/>
      <c r="H133" s="250">
        <v>22.68</v>
      </c>
      <c r="I133" s="241"/>
      <c r="J133" s="237"/>
      <c r="K133" s="237"/>
      <c r="L133" s="242"/>
      <c r="M133" s="243"/>
      <c r="N133" s="244"/>
      <c r="O133" s="244"/>
      <c r="P133" s="244"/>
      <c r="Q133" s="244"/>
      <c r="R133" s="244"/>
      <c r="S133" s="244"/>
      <c r="T133" s="245"/>
      <c r="AT133" s="246" t="s">
        <v>417</v>
      </c>
      <c r="AU133" s="246" t="s">
        <v>87</v>
      </c>
      <c r="AV133" s="14" t="s">
        <v>415</v>
      </c>
      <c r="AW133" s="14" t="s">
        <v>43</v>
      </c>
      <c r="AX133" s="14" t="s">
        <v>23</v>
      </c>
      <c r="AY133" s="246" t="s">
        <v>406</v>
      </c>
    </row>
    <row r="134" spans="2:65" s="1" customFormat="1" ht="22.5" customHeight="1" x14ac:dyDescent="0.3">
      <c r="B134" s="37"/>
      <c r="C134" s="268" t="s">
        <v>314</v>
      </c>
      <c r="D134" s="268" t="s">
        <v>533</v>
      </c>
      <c r="E134" s="269" t="s">
        <v>7494</v>
      </c>
      <c r="F134" s="270" t="s">
        <v>7495</v>
      </c>
      <c r="G134" s="271" t="s">
        <v>501</v>
      </c>
      <c r="H134" s="272">
        <v>41.328000000000003</v>
      </c>
      <c r="I134" s="273"/>
      <c r="J134" s="274">
        <f>ROUND(I134*H134,2)</f>
        <v>0</v>
      </c>
      <c r="K134" s="270" t="s">
        <v>7100</v>
      </c>
      <c r="L134" s="275"/>
      <c r="M134" s="276" t="s">
        <v>36</v>
      </c>
      <c r="N134" s="277" t="s">
        <v>50</v>
      </c>
      <c r="O134" s="38"/>
      <c r="P134" s="210">
        <f>O134*H134</f>
        <v>0</v>
      </c>
      <c r="Q134" s="210">
        <v>0</v>
      </c>
      <c r="R134" s="210">
        <f>Q134*H134</f>
        <v>0</v>
      </c>
      <c r="S134" s="210">
        <v>0</v>
      </c>
      <c r="T134" s="211">
        <f>S134*H134</f>
        <v>0</v>
      </c>
      <c r="AR134" s="19" t="s">
        <v>457</v>
      </c>
      <c r="AT134" s="19" t="s">
        <v>533</v>
      </c>
      <c r="AU134" s="19" t="s">
        <v>87</v>
      </c>
      <c r="AY134" s="19" t="s">
        <v>406</v>
      </c>
      <c r="BE134" s="212">
        <f>IF(N134="základní",J134,0)</f>
        <v>0</v>
      </c>
      <c r="BF134" s="212">
        <f>IF(N134="snížená",J134,0)</f>
        <v>0</v>
      </c>
      <c r="BG134" s="212">
        <f>IF(N134="zákl. přenesená",J134,0)</f>
        <v>0</v>
      </c>
      <c r="BH134" s="212">
        <f>IF(N134="sníž. přenesená",J134,0)</f>
        <v>0</v>
      </c>
      <c r="BI134" s="212">
        <f>IF(N134="nulová",J134,0)</f>
        <v>0</v>
      </c>
      <c r="BJ134" s="19" t="s">
        <v>23</v>
      </c>
      <c r="BK134" s="212">
        <f>ROUND(I134*H134,2)</f>
        <v>0</v>
      </c>
      <c r="BL134" s="19" t="s">
        <v>415</v>
      </c>
      <c r="BM134" s="19" t="s">
        <v>539</v>
      </c>
    </row>
    <row r="135" spans="2:65" s="13" customFormat="1" x14ac:dyDescent="0.3">
      <c r="B135" s="225"/>
      <c r="C135" s="226"/>
      <c r="D135" s="215" t="s">
        <v>417</v>
      </c>
      <c r="E135" s="227" t="s">
        <v>36</v>
      </c>
      <c r="F135" s="228" t="s">
        <v>7794</v>
      </c>
      <c r="G135" s="226"/>
      <c r="H135" s="229">
        <v>41.328000000000003</v>
      </c>
      <c r="I135" s="230"/>
      <c r="J135" s="226"/>
      <c r="K135" s="226"/>
      <c r="L135" s="231"/>
      <c r="M135" s="232"/>
      <c r="N135" s="233"/>
      <c r="O135" s="233"/>
      <c r="P135" s="233"/>
      <c r="Q135" s="233"/>
      <c r="R135" s="233"/>
      <c r="S135" s="233"/>
      <c r="T135" s="234"/>
      <c r="AT135" s="235" t="s">
        <v>417</v>
      </c>
      <c r="AU135" s="235" t="s">
        <v>87</v>
      </c>
      <c r="AV135" s="13" t="s">
        <v>87</v>
      </c>
      <c r="AW135" s="13" t="s">
        <v>43</v>
      </c>
      <c r="AX135" s="13" t="s">
        <v>79</v>
      </c>
      <c r="AY135" s="235" t="s">
        <v>406</v>
      </c>
    </row>
    <row r="136" spans="2:65" s="14" customFormat="1" x14ac:dyDescent="0.3">
      <c r="B136" s="236"/>
      <c r="C136" s="237"/>
      <c r="D136" s="247" t="s">
        <v>417</v>
      </c>
      <c r="E136" s="248" t="s">
        <v>36</v>
      </c>
      <c r="F136" s="249" t="s">
        <v>421</v>
      </c>
      <c r="G136" s="237"/>
      <c r="H136" s="250">
        <v>41.328000000000003</v>
      </c>
      <c r="I136" s="241"/>
      <c r="J136" s="237"/>
      <c r="K136" s="237"/>
      <c r="L136" s="242"/>
      <c r="M136" s="243"/>
      <c r="N136" s="244"/>
      <c r="O136" s="244"/>
      <c r="P136" s="244"/>
      <c r="Q136" s="244"/>
      <c r="R136" s="244"/>
      <c r="S136" s="244"/>
      <c r="T136" s="245"/>
      <c r="AT136" s="246" t="s">
        <v>417</v>
      </c>
      <c r="AU136" s="246" t="s">
        <v>87</v>
      </c>
      <c r="AV136" s="14" t="s">
        <v>415</v>
      </c>
      <c r="AW136" s="14" t="s">
        <v>43</v>
      </c>
      <c r="AX136" s="14" t="s">
        <v>23</v>
      </c>
      <c r="AY136" s="246" t="s">
        <v>406</v>
      </c>
    </row>
    <row r="137" spans="2:65" s="1" customFormat="1" ht="22.5" customHeight="1" x14ac:dyDescent="0.3">
      <c r="B137" s="37"/>
      <c r="C137" s="268" t="s">
        <v>484</v>
      </c>
      <c r="D137" s="268" t="s">
        <v>533</v>
      </c>
      <c r="E137" s="269" t="s">
        <v>7500</v>
      </c>
      <c r="F137" s="270" t="s">
        <v>7501</v>
      </c>
      <c r="G137" s="271" t="s">
        <v>501</v>
      </c>
      <c r="H137" s="272">
        <v>13.608000000000001</v>
      </c>
      <c r="I137" s="273"/>
      <c r="J137" s="274">
        <f>ROUND(I137*H137,2)</f>
        <v>0</v>
      </c>
      <c r="K137" s="270" t="s">
        <v>7100</v>
      </c>
      <c r="L137" s="275"/>
      <c r="M137" s="276" t="s">
        <v>36</v>
      </c>
      <c r="N137" s="277" t="s">
        <v>50</v>
      </c>
      <c r="O137" s="38"/>
      <c r="P137" s="210">
        <f>O137*H137</f>
        <v>0</v>
      </c>
      <c r="Q137" s="210">
        <v>0</v>
      </c>
      <c r="R137" s="210">
        <f>Q137*H137</f>
        <v>0</v>
      </c>
      <c r="S137" s="210">
        <v>0</v>
      </c>
      <c r="T137" s="211">
        <f>S137*H137</f>
        <v>0</v>
      </c>
      <c r="AR137" s="19" t="s">
        <v>457</v>
      </c>
      <c r="AT137" s="19" t="s">
        <v>533</v>
      </c>
      <c r="AU137" s="19" t="s">
        <v>87</v>
      </c>
      <c r="AY137" s="19" t="s">
        <v>406</v>
      </c>
      <c r="BE137" s="212">
        <f>IF(N137="základní",J137,0)</f>
        <v>0</v>
      </c>
      <c r="BF137" s="212">
        <f>IF(N137="snížená",J137,0)</f>
        <v>0</v>
      </c>
      <c r="BG137" s="212">
        <f>IF(N137="zákl. přenesená",J137,0)</f>
        <v>0</v>
      </c>
      <c r="BH137" s="212">
        <f>IF(N137="sníž. přenesená",J137,0)</f>
        <v>0</v>
      </c>
      <c r="BI137" s="212">
        <f>IF(N137="nulová",J137,0)</f>
        <v>0</v>
      </c>
      <c r="BJ137" s="19" t="s">
        <v>23</v>
      </c>
      <c r="BK137" s="212">
        <f>ROUND(I137*H137,2)</f>
        <v>0</v>
      </c>
      <c r="BL137" s="19" t="s">
        <v>415</v>
      </c>
      <c r="BM137" s="19" t="s">
        <v>546</v>
      </c>
    </row>
    <row r="138" spans="2:65" s="13" customFormat="1" x14ac:dyDescent="0.3">
      <c r="B138" s="225"/>
      <c r="C138" s="226"/>
      <c r="D138" s="215" t="s">
        <v>417</v>
      </c>
      <c r="E138" s="227" t="s">
        <v>36</v>
      </c>
      <c r="F138" s="228" t="s">
        <v>7795</v>
      </c>
      <c r="G138" s="226"/>
      <c r="H138" s="229">
        <v>13.608000000000001</v>
      </c>
      <c r="I138" s="230"/>
      <c r="J138" s="226"/>
      <c r="K138" s="226"/>
      <c r="L138" s="231"/>
      <c r="M138" s="232"/>
      <c r="N138" s="233"/>
      <c r="O138" s="233"/>
      <c r="P138" s="233"/>
      <c r="Q138" s="233"/>
      <c r="R138" s="233"/>
      <c r="S138" s="233"/>
      <c r="T138" s="234"/>
      <c r="AT138" s="235" t="s">
        <v>417</v>
      </c>
      <c r="AU138" s="235" t="s">
        <v>87</v>
      </c>
      <c r="AV138" s="13" t="s">
        <v>87</v>
      </c>
      <c r="AW138" s="13" t="s">
        <v>43</v>
      </c>
      <c r="AX138" s="13" t="s">
        <v>79</v>
      </c>
      <c r="AY138" s="235" t="s">
        <v>406</v>
      </c>
    </row>
    <row r="139" spans="2:65" s="14" customFormat="1" x14ac:dyDescent="0.3">
      <c r="B139" s="236"/>
      <c r="C139" s="237"/>
      <c r="D139" s="215" t="s">
        <v>417</v>
      </c>
      <c r="E139" s="238" t="s">
        <v>36</v>
      </c>
      <c r="F139" s="239" t="s">
        <v>421</v>
      </c>
      <c r="G139" s="237"/>
      <c r="H139" s="240">
        <v>13.608000000000001</v>
      </c>
      <c r="I139" s="241"/>
      <c r="J139" s="237"/>
      <c r="K139" s="237"/>
      <c r="L139" s="242"/>
      <c r="M139" s="243"/>
      <c r="N139" s="244"/>
      <c r="O139" s="244"/>
      <c r="P139" s="244"/>
      <c r="Q139" s="244"/>
      <c r="R139" s="244"/>
      <c r="S139" s="244"/>
      <c r="T139" s="245"/>
      <c r="AT139" s="246" t="s">
        <v>417</v>
      </c>
      <c r="AU139" s="246" t="s">
        <v>87</v>
      </c>
      <c r="AV139" s="14" t="s">
        <v>415</v>
      </c>
      <c r="AW139" s="14" t="s">
        <v>43</v>
      </c>
      <c r="AX139" s="14" t="s">
        <v>23</v>
      </c>
      <c r="AY139" s="246" t="s">
        <v>406</v>
      </c>
    </row>
    <row r="140" spans="2:65" s="11" customFormat="1" ht="29.85" customHeight="1" x14ac:dyDescent="0.3">
      <c r="B140" s="182"/>
      <c r="C140" s="183"/>
      <c r="D140" s="198" t="s">
        <v>78</v>
      </c>
      <c r="E140" s="199" t="s">
        <v>408</v>
      </c>
      <c r="F140" s="199" t="s">
        <v>7507</v>
      </c>
      <c r="G140" s="183"/>
      <c r="H140" s="183"/>
      <c r="I140" s="186"/>
      <c r="J140" s="200">
        <f>BK140</f>
        <v>0</v>
      </c>
      <c r="K140" s="183"/>
      <c r="L140" s="188"/>
      <c r="M140" s="189"/>
      <c r="N140" s="190"/>
      <c r="O140" s="190"/>
      <c r="P140" s="191">
        <f>SUM(P141:P156)</f>
        <v>0</v>
      </c>
      <c r="Q140" s="190"/>
      <c r="R140" s="191">
        <f>SUM(R141:R156)</f>
        <v>0</v>
      </c>
      <c r="S140" s="190"/>
      <c r="T140" s="192">
        <f>SUM(T141:T156)</f>
        <v>0</v>
      </c>
      <c r="AR140" s="193" t="s">
        <v>23</v>
      </c>
      <c r="AT140" s="194" t="s">
        <v>78</v>
      </c>
      <c r="AU140" s="194" t="s">
        <v>23</v>
      </c>
      <c r="AY140" s="193" t="s">
        <v>406</v>
      </c>
      <c r="BK140" s="195">
        <f>SUM(BK141:BK156)</f>
        <v>0</v>
      </c>
    </row>
    <row r="141" spans="2:65" s="1" customFormat="1" ht="22.5" customHeight="1" x14ac:dyDescent="0.3">
      <c r="B141" s="37"/>
      <c r="C141" s="201" t="s">
        <v>8</v>
      </c>
      <c r="D141" s="201" t="s">
        <v>410</v>
      </c>
      <c r="E141" s="202" t="s">
        <v>7514</v>
      </c>
      <c r="F141" s="203" t="s">
        <v>7515</v>
      </c>
      <c r="G141" s="204" t="s">
        <v>466</v>
      </c>
      <c r="H141" s="205">
        <v>56</v>
      </c>
      <c r="I141" s="206"/>
      <c r="J141" s="207">
        <f>ROUND(I141*H141,2)</f>
        <v>0</v>
      </c>
      <c r="K141" s="203" t="s">
        <v>7100</v>
      </c>
      <c r="L141" s="57"/>
      <c r="M141" s="208" t="s">
        <v>36</v>
      </c>
      <c r="N141" s="209" t="s">
        <v>50</v>
      </c>
      <c r="O141" s="38"/>
      <c r="P141" s="210">
        <f>O141*H141</f>
        <v>0</v>
      </c>
      <c r="Q141" s="210">
        <v>0</v>
      </c>
      <c r="R141" s="210">
        <f>Q141*H141</f>
        <v>0</v>
      </c>
      <c r="S141" s="210">
        <v>0</v>
      </c>
      <c r="T141" s="211">
        <f>S141*H141</f>
        <v>0</v>
      </c>
      <c r="AR141" s="19" t="s">
        <v>415</v>
      </c>
      <c r="AT141" s="19" t="s">
        <v>410</v>
      </c>
      <c r="AU141" s="19" t="s">
        <v>87</v>
      </c>
      <c r="AY141" s="19" t="s">
        <v>406</v>
      </c>
      <c r="BE141" s="212">
        <f>IF(N141="základní",J141,0)</f>
        <v>0</v>
      </c>
      <c r="BF141" s="212">
        <f>IF(N141="snížená",J141,0)</f>
        <v>0</v>
      </c>
      <c r="BG141" s="212">
        <f>IF(N141="zákl. přenesená",J141,0)</f>
        <v>0</v>
      </c>
      <c r="BH141" s="212">
        <f>IF(N141="sníž. přenesená",J141,0)</f>
        <v>0</v>
      </c>
      <c r="BI141" s="212">
        <f>IF(N141="nulová",J141,0)</f>
        <v>0</v>
      </c>
      <c r="BJ141" s="19" t="s">
        <v>23</v>
      </c>
      <c r="BK141" s="212">
        <f>ROUND(I141*H141,2)</f>
        <v>0</v>
      </c>
      <c r="BL141" s="19" t="s">
        <v>415</v>
      </c>
      <c r="BM141" s="19" t="s">
        <v>299</v>
      </c>
    </row>
    <row r="142" spans="2:65" s="13" customFormat="1" x14ac:dyDescent="0.3">
      <c r="B142" s="225"/>
      <c r="C142" s="226"/>
      <c r="D142" s="215" t="s">
        <v>417</v>
      </c>
      <c r="E142" s="227" t="s">
        <v>36</v>
      </c>
      <c r="F142" s="228" t="s">
        <v>7796</v>
      </c>
      <c r="G142" s="226"/>
      <c r="H142" s="229">
        <v>56</v>
      </c>
      <c r="I142" s="230"/>
      <c r="J142" s="226"/>
      <c r="K142" s="226"/>
      <c r="L142" s="231"/>
      <c r="M142" s="232"/>
      <c r="N142" s="233"/>
      <c r="O142" s="233"/>
      <c r="P142" s="233"/>
      <c r="Q142" s="233"/>
      <c r="R142" s="233"/>
      <c r="S142" s="233"/>
      <c r="T142" s="234"/>
      <c r="AT142" s="235" t="s">
        <v>417</v>
      </c>
      <c r="AU142" s="235" t="s">
        <v>87</v>
      </c>
      <c r="AV142" s="13" t="s">
        <v>87</v>
      </c>
      <c r="AW142" s="13" t="s">
        <v>43</v>
      </c>
      <c r="AX142" s="13" t="s">
        <v>79</v>
      </c>
      <c r="AY142" s="235" t="s">
        <v>406</v>
      </c>
    </row>
    <row r="143" spans="2:65" s="14" customFormat="1" x14ac:dyDescent="0.3">
      <c r="B143" s="236"/>
      <c r="C143" s="237"/>
      <c r="D143" s="247" t="s">
        <v>417</v>
      </c>
      <c r="E143" s="248" t="s">
        <v>36</v>
      </c>
      <c r="F143" s="249" t="s">
        <v>421</v>
      </c>
      <c r="G143" s="237"/>
      <c r="H143" s="250">
        <v>56</v>
      </c>
      <c r="I143" s="241"/>
      <c r="J143" s="237"/>
      <c r="K143" s="237"/>
      <c r="L143" s="242"/>
      <c r="M143" s="243"/>
      <c r="N143" s="244"/>
      <c r="O143" s="244"/>
      <c r="P143" s="244"/>
      <c r="Q143" s="244"/>
      <c r="R143" s="244"/>
      <c r="S143" s="244"/>
      <c r="T143" s="245"/>
      <c r="AT143" s="246" t="s">
        <v>417</v>
      </c>
      <c r="AU143" s="246" t="s">
        <v>87</v>
      </c>
      <c r="AV143" s="14" t="s">
        <v>415</v>
      </c>
      <c r="AW143" s="14" t="s">
        <v>43</v>
      </c>
      <c r="AX143" s="14" t="s">
        <v>23</v>
      </c>
      <c r="AY143" s="246" t="s">
        <v>406</v>
      </c>
    </row>
    <row r="144" spans="2:65" s="1" customFormat="1" ht="22.5" customHeight="1" x14ac:dyDescent="0.3">
      <c r="B144" s="37"/>
      <c r="C144" s="201" t="s">
        <v>493</v>
      </c>
      <c r="D144" s="201" t="s">
        <v>410</v>
      </c>
      <c r="E144" s="202" t="s">
        <v>7546</v>
      </c>
      <c r="F144" s="203" t="s">
        <v>7547</v>
      </c>
      <c r="G144" s="204" t="s">
        <v>466</v>
      </c>
      <c r="H144" s="205">
        <v>56</v>
      </c>
      <c r="I144" s="206"/>
      <c r="J144" s="207">
        <f>ROUND(I144*H144,2)</f>
        <v>0</v>
      </c>
      <c r="K144" s="203" t="s">
        <v>7100</v>
      </c>
      <c r="L144" s="57"/>
      <c r="M144" s="208" t="s">
        <v>36</v>
      </c>
      <c r="N144" s="209" t="s">
        <v>50</v>
      </c>
      <c r="O144" s="38"/>
      <c r="P144" s="210">
        <f>O144*H144</f>
        <v>0</v>
      </c>
      <c r="Q144" s="210">
        <v>0</v>
      </c>
      <c r="R144" s="210">
        <f>Q144*H144</f>
        <v>0</v>
      </c>
      <c r="S144" s="210">
        <v>0</v>
      </c>
      <c r="T144" s="211">
        <f>S144*H144</f>
        <v>0</v>
      </c>
      <c r="AR144" s="19" t="s">
        <v>415</v>
      </c>
      <c r="AT144" s="19" t="s">
        <v>410</v>
      </c>
      <c r="AU144" s="19" t="s">
        <v>87</v>
      </c>
      <c r="AY144" s="19" t="s">
        <v>406</v>
      </c>
      <c r="BE144" s="212">
        <f>IF(N144="základní",J144,0)</f>
        <v>0</v>
      </c>
      <c r="BF144" s="212">
        <f>IF(N144="snížená",J144,0)</f>
        <v>0</v>
      </c>
      <c r="BG144" s="212">
        <f>IF(N144="zákl. přenesená",J144,0)</f>
        <v>0</v>
      </c>
      <c r="BH144" s="212">
        <f>IF(N144="sníž. přenesená",J144,0)</f>
        <v>0</v>
      </c>
      <c r="BI144" s="212">
        <f>IF(N144="nulová",J144,0)</f>
        <v>0</v>
      </c>
      <c r="BJ144" s="19" t="s">
        <v>23</v>
      </c>
      <c r="BK144" s="212">
        <f>ROUND(I144*H144,2)</f>
        <v>0</v>
      </c>
      <c r="BL144" s="19" t="s">
        <v>415</v>
      </c>
      <c r="BM144" s="19" t="s">
        <v>564</v>
      </c>
    </row>
    <row r="145" spans="2:65" s="1" customFormat="1" ht="22.5" customHeight="1" x14ac:dyDescent="0.3">
      <c r="B145" s="37"/>
      <c r="C145" s="201" t="s">
        <v>498</v>
      </c>
      <c r="D145" s="201" t="s">
        <v>410</v>
      </c>
      <c r="E145" s="202" t="s">
        <v>7572</v>
      </c>
      <c r="F145" s="203" t="s">
        <v>7573</v>
      </c>
      <c r="G145" s="204" t="s">
        <v>501</v>
      </c>
      <c r="H145" s="205">
        <v>92.4</v>
      </c>
      <c r="I145" s="206"/>
      <c r="J145" s="207">
        <f>ROUND(I145*H145,2)</f>
        <v>0</v>
      </c>
      <c r="K145" s="203" t="s">
        <v>7100</v>
      </c>
      <c r="L145" s="57"/>
      <c r="M145" s="208" t="s">
        <v>36</v>
      </c>
      <c r="N145" s="209" t="s">
        <v>50</v>
      </c>
      <c r="O145" s="38"/>
      <c r="P145" s="210">
        <f>O145*H145</f>
        <v>0</v>
      </c>
      <c r="Q145" s="210">
        <v>0</v>
      </c>
      <c r="R145" s="210">
        <f>Q145*H145</f>
        <v>0</v>
      </c>
      <c r="S145" s="210">
        <v>0</v>
      </c>
      <c r="T145" s="211">
        <f>S145*H145</f>
        <v>0</v>
      </c>
      <c r="AR145" s="19" t="s">
        <v>415</v>
      </c>
      <c r="AT145" s="19" t="s">
        <v>410</v>
      </c>
      <c r="AU145" s="19" t="s">
        <v>87</v>
      </c>
      <c r="AY145" s="19" t="s">
        <v>406</v>
      </c>
      <c r="BE145" s="212">
        <f>IF(N145="základní",J145,0)</f>
        <v>0</v>
      </c>
      <c r="BF145" s="212">
        <f>IF(N145="snížená",J145,0)</f>
        <v>0</v>
      </c>
      <c r="BG145" s="212">
        <f>IF(N145="zákl. přenesená",J145,0)</f>
        <v>0</v>
      </c>
      <c r="BH145" s="212">
        <f>IF(N145="sníž. přenesená",J145,0)</f>
        <v>0</v>
      </c>
      <c r="BI145" s="212">
        <f>IF(N145="nulová",J145,0)</f>
        <v>0</v>
      </c>
      <c r="BJ145" s="19" t="s">
        <v>23</v>
      </c>
      <c r="BK145" s="212">
        <f>ROUND(I145*H145,2)</f>
        <v>0</v>
      </c>
      <c r="BL145" s="19" t="s">
        <v>415</v>
      </c>
      <c r="BM145" s="19" t="s">
        <v>576</v>
      </c>
    </row>
    <row r="146" spans="2:65" s="12" customFormat="1" x14ac:dyDescent="0.3">
      <c r="B146" s="213"/>
      <c r="C146" s="214"/>
      <c r="D146" s="215" t="s">
        <v>417</v>
      </c>
      <c r="E146" s="216" t="s">
        <v>36</v>
      </c>
      <c r="F146" s="217" t="s">
        <v>7574</v>
      </c>
      <c r="G146" s="214"/>
      <c r="H146" s="218" t="s">
        <v>36</v>
      </c>
      <c r="I146" s="219"/>
      <c r="J146" s="214"/>
      <c r="K146" s="214"/>
      <c r="L146" s="220"/>
      <c r="M146" s="221"/>
      <c r="N146" s="222"/>
      <c r="O146" s="222"/>
      <c r="P146" s="222"/>
      <c r="Q146" s="222"/>
      <c r="R146" s="222"/>
      <c r="S146" s="222"/>
      <c r="T146" s="223"/>
      <c r="AT146" s="224" t="s">
        <v>417</v>
      </c>
      <c r="AU146" s="224" t="s">
        <v>87</v>
      </c>
      <c r="AV146" s="12" t="s">
        <v>23</v>
      </c>
      <c r="AW146" s="12" t="s">
        <v>43</v>
      </c>
      <c r="AX146" s="12" t="s">
        <v>79</v>
      </c>
      <c r="AY146" s="224" t="s">
        <v>406</v>
      </c>
    </row>
    <row r="147" spans="2:65" s="13" customFormat="1" x14ac:dyDescent="0.3">
      <c r="B147" s="225"/>
      <c r="C147" s="226"/>
      <c r="D147" s="215" t="s">
        <v>417</v>
      </c>
      <c r="E147" s="227" t="s">
        <v>36</v>
      </c>
      <c r="F147" s="228" t="s">
        <v>7797</v>
      </c>
      <c r="G147" s="226"/>
      <c r="H147" s="229">
        <v>92.4</v>
      </c>
      <c r="I147" s="230"/>
      <c r="J147" s="226"/>
      <c r="K147" s="226"/>
      <c r="L147" s="231"/>
      <c r="M147" s="232"/>
      <c r="N147" s="233"/>
      <c r="O147" s="233"/>
      <c r="P147" s="233"/>
      <c r="Q147" s="233"/>
      <c r="R147" s="233"/>
      <c r="S147" s="233"/>
      <c r="T147" s="234"/>
      <c r="AT147" s="235" t="s">
        <v>417</v>
      </c>
      <c r="AU147" s="235" t="s">
        <v>87</v>
      </c>
      <c r="AV147" s="13" t="s">
        <v>87</v>
      </c>
      <c r="AW147" s="13" t="s">
        <v>43</v>
      </c>
      <c r="AX147" s="13" t="s">
        <v>79</v>
      </c>
      <c r="AY147" s="235" t="s">
        <v>406</v>
      </c>
    </row>
    <row r="148" spans="2:65" s="14" customFormat="1" x14ac:dyDescent="0.3">
      <c r="B148" s="236"/>
      <c r="C148" s="237"/>
      <c r="D148" s="247" t="s">
        <v>417</v>
      </c>
      <c r="E148" s="248" t="s">
        <v>36</v>
      </c>
      <c r="F148" s="249" t="s">
        <v>421</v>
      </c>
      <c r="G148" s="237"/>
      <c r="H148" s="250">
        <v>92.4</v>
      </c>
      <c r="I148" s="241"/>
      <c r="J148" s="237"/>
      <c r="K148" s="237"/>
      <c r="L148" s="242"/>
      <c r="M148" s="243"/>
      <c r="N148" s="244"/>
      <c r="O148" s="244"/>
      <c r="P148" s="244"/>
      <c r="Q148" s="244"/>
      <c r="R148" s="244"/>
      <c r="S148" s="244"/>
      <c r="T148" s="245"/>
      <c r="AT148" s="246" t="s">
        <v>417</v>
      </c>
      <c r="AU148" s="246" t="s">
        <v>87</v>
      </c>
      <c r="AV148" s="14" t="s">
        <v>415</v>
      </c>
      <c r="AW148" s="14" t="s">
        <v>43</v>
      </c>
      <c r="AX148" s="14" t="s">
        <v>23</v>
      </c>
      <c r="AY148" s="246" t="s">
        <v>406</v>
      </c>
    </row>
    <row r="149" spans="2:65" s="1" customFormat="1" ht="22.5" customHeight="1" x14ac:dyDescent="0.3">
      <c r="B149" s="37"/>
      <c r="C149" s="201" t="s">
        <v>503</v>
      </c>
      <c r="D149" s="201" t="s">
        <v>410</v>
      </c>
      <c r="E149" s="202" t="s">
        <v>7572</v>
      </c>
      <c r="F149" s="203" t="s">
        <v>7573</v>
      </c>
      <c r="G149" s="204" t="s">
        <v>501</v>
      </c>
      <c r="H149" s="205">
        <v>221.76</v>
      </c>
      <c r="I149" s="206"/>
      <c r="J149" s="207">
        <f>ROUND(I149*H149,2)</f>
        <v>0</v>
      </c>
      <c r="K149" s="203" t="s">
        <v>7100</v>
      </c>
      <c r="L149" s="57"/>
      <c r="M149" s="208" t="s">
        <v>36</v>
      </c>
      <c r="N149" s="209" t="s">
        <v>50</v>
      </c>
      <c r="O149" s="38"/>
      <c r="P149" s="210">
        <f>O149*H149</f>
        <v>0</v>
      </c>
      <c r="Q149" s="210">
        <v>0</v>
      </c>
      <c r="R149" s="210">
        <f>Q149*H149</f>
        <v>0</v>
      </c>
      <c r="S149" s="210">
        <v>0</v>
      </c>
      <c r="T149" s="211">
        <f>S149*H149</f>
        <v>0</v>
      </c>
      <c r="AR149" s="19" t="s">
        <v>415</v>
      </c>
      <c r="AT149" s="19" t="s">
        <v>410</v>
      </c>
      <c r="AU149" s="19" t="s">
        <v>87</v>
      </c>
      <c r="AY149" s="19" t="s">
        <v>406</v>
      </c>
      <c r="BE149" s="212">
        <f>IF(N149="základní",J149,0)</f>
        <v>0</v>
      </c>
      <c r="BF149" s="212">
        <f>IF(N149="snížená",J149,0)</f>
        <v>0</v>
      </c>
      <c r="BG149" s="212">
        <f>IF(N149="zákl. přenesená",J149,0)</f>
        <v>0</v>
      </c>
      <c r="BH149" s="212">
        <f>IF(N149="sníž. přenesená",J149,0)</f>
        <v>0</v>
      </c>
      <c r="BI149" s="212">
        <f>IF(N149="nulová",J149,0)</f>
        <v>0</v>
      </c>
      <c r="BJ149" s="19" t="s">
        <v>23</v>
      </c>
      <c r="BK149" s="212">
        <f>ROUND(I149*H149,2)</f>
        <v>0</v>
      </c>
      <c r="BL149" s="19" t="s">
        <v>415</v>
      </c>
      <c r="BM149" s="19" t="s">
        <v>585</v>
      </c>
    </row>
    <row r="150" spans="2:65" s="12" customFormat="1" x14ac:dyDescent="0.3">
      <c r="B150" s="213"/>
      <c r="C150" s="214"/>
      <c r="D150" s="215" t="s">
        <v>417</v>
      </c>
      <c r="E150" s="216" t="s">
        <v>36</v>
      </c>
      <c r="F150" s="217" t="s">
        <v>7576</v>
      </c>
      <c r="G150" s="214"/>
      <c r="H150" s="218" t="s">
        <v>36</v>
      </c>
      <c r="I150" s="219"/>
      <c r="J150" s="214"/>
      <c r="K150" s="214"/>
      <c r="L150" s="220"/>
      <c r="M150" s="221"/>
      <c r="N150" s="222"/>
      <c r="O150" s="222"/>
      <c r="P150" s="222"/>
      <c r="Q150" s="222"/>
      <c r="R150" s="222"/>
      <c r="S150" s="222"/>
      <c r="T150" s="223"/>
      <c r="AT150" s="224" t="s">
        <v>417</v>
      </c>
      <c r="AU150" s="224" t="s">
        <v>87</v>
      </c>
      <c r="AV150" s="12" t="s">
        <v>23</v>
      </c>
      <c r="AW150" s="12" t="s">
        <v>43</v>
      </c>
      <c r="AX150" s="12" t="s">
        <v>79</v>
      </c>
      <c r="AY150" s="224" t="s">
        <v>406</v>
      </c>
    </row>
    <row r="151" spans="2:65" s="13" customFormat="1" x14ac:dyDescent="0.3">
      <c r="B151" s="225"/>
      <c r="C151" s="226"/>
      <c r="D151" s="215" t="s">
        <v>417</v>
      </c>
      <c r="E151" s="227" t="s">
        <v>36</v>
      </c>
      <c r="F151" s="228" t="s">
        <v>7798</v>
      </c>
      <c r="G151" s="226"/>
      <c r="H151" s="229">
        <v>221.76</v>
      </c>
      <c r="I151" s="230"/>
      <c r="J151" s="226"/>
      <c r="K151" s="226"/>
      <c r="L151" s="231"/>
      <c r="M151" s="232"/>
      <c r="N151" s="233"/>
      <c r="O151" s="233"/>
      <c r="P151" s="233"/>
      <c r="Q151" s="233"/>
      <c r="R151" s="233"/>
      <c r="S151" s="233"/>
      <c r="T151" s="234"/>
      <c r="AT151" s="235" t="s">
        <v>417</v>
      </c>
      <c r="AU151" s="235" t="s">
        <v>87</v>
      </c>
      <c r="AV151" s="13" t="s">
        <v>87</v>
      </c>
      <c r="AW151" s="13" t="s">
        <v>43</v>
      </c>
      <c r="AX151" s="13" t="s">
        <v>79</v>
      </c>
      <c r="AY151" s="235" t="s">
        <v>406</v>
      </c>
    </row>
    <row r="152" spans="2:65" s="14" customFormat="1" x14ac:dyDescent="0.3">
      <c r="B152" s="236"/>
      <c r="C152" s="237"/>
      <c r="D152" s="247" t="s">
        <v>417</v>
      </c>
      <c r="E152" s="248" t="s">
        <v>36</v>
      </c>
      <c r="F152" s="249" t="s">
        <v>421</v>
      </c>
      <c r="G152" s="237"/>
      <c r="H152" s="250">
        <v>221.76</v>
      </c>
      <c r="I152" s="241"/>
      <c r="J152" s="237"/>
      <c r="K152" s="237"/>
      <c r="L152" s="242"/>
      <c r="M152" s="243"/>
      <c r="N152" s="244"/>
      <c r="O152" s="244"/>
      <c r="P152" s="244"/>
      <c r="Q152" s="244"/>
      <c r="R152" s="244"/>
      <c r="S152" s="244"/>
      <c r="T152" s="245"/>
      <c r="AT152" s="246" t="s">
        <v>417</v>
      </c>
      <c r="AU152" s="246" t="s">
        <v>87</v>
      </c>
      <c r="AV152" s="14" t="s">
        <v>415</v>
      </c>
      <c r="AW152" s="14" t="s">
        <v>43</v>
      </c>
      <c r="AX152" s="14" t="s">
        <v>23</v>
      </c>
      <c r="AY152" s="246" t="s">
        <v>406</v>
      </c>
    </row>
    <row r="153" spans="2:65" s="1" customFormat="1" ht="22.5" customHeight="1" x14ac:dyDescent="0.3">
      <c r="B153" s="37"/>
      <c r="C153" s="201" t="s">
        <v>508</v>
      </c>
      <c r="D153" s="201" t="s">
        <v>410</v>
      </c>
      <c r="E153" s="202" t="s">
        <v>7578</v>
      </c>
      <c r="F153" s="203" t="s">
        <v>7579</v>
      </c>
      <c r="G153" s="204" t="s">
        <v>501</v>
      </c>
      <c r="H153" s="205">
        <v>18.48</v>
      </c>
      <c r="I153" s="206"/>
      <c r="J153" s="207">
        <f>ROUND(I153*H153,2)</f>
        <v>0</v>
      </c>
      <c r="K153" s="203" t="s">
        <v>7140</v>
      </c>
      <c r="L153" s="57"/>
      <c r="M153" s="208" t="s">
        <v>36</v>
      </c>
      <c r="N153" s="209" t="s">
        <v>50</v>
      </c>
      <c r="O153" s="38"/>
      <c r="P153" s="210">
        <f>O153*H153</f>
        <v>0</v>
      </c>
      <c r="Q153" s="210">
        <v>0</v>
      </c>
      <c r="R153" s="210">
        <f>Q153*H153</f>
        <v>0</v>
      </c>
      <c r="S153" s="210">
        <v>0</v>
      </c>
      <c r="T153" s="211">
        <f>S153*H153</f>
        <v>0</v>
      </c>
      <c r="AR153" s="19" t="s">
        <v>415</v>
      </c>
      <c r="AT153" s="19" t="s">
        <v>410</v>
      </c>
      <c r="AU153" s="19" t="s">
        <v>87</v>
      </c>
      <c r="AY153" s="19" t="s">
        <v>406</v>
      </c>
      <c r="BE153" s="212">
        <f>IF(N153="základní",J153,0)</f>
        <v>0</v>
      </c>
      <c r="BF153" s="212">
        <f>IF(N153="snížená",J153,0)</f>
        <v>0</v>
      </c>
      <c r="BG153" s="212">
        <f>IF(N153="zákl. přenesená",J153,0)</f>
        <v>0</v>
      </c>
      <c r="BH153" s="212">
        <f>IF(N153="sníž. přenesená",J153,0)</f>
        <v>0</v>
      </c>
      <c r="BI153" s="212">
        <f>IF(N153="nulová",J153,0)</f>
        <v>0</v>
      </c>
      <c r="BJ153" s="19" t="s">
        <v>23</v>
      </c>
      <c r="BK153" s="212">
        <f>ROUND(I153*H153,2)</f>
        <v>0</v>
      </c>
      <c r="BL153" s="19" t="s">
        <v>415</v>
      </c>
      <c r="BM153" s="19" t="s">
        <v>593</v>
      </c>
    </row>
    <row r="154" spans="2:65" s="13" customFormat="1" x14ac:dyDescent="0.3">
      <c r="B154" s="225"/>
      <c r="C154" s="226"/>
      <c r="D154" s="215" t="s">
        <v>417</v>
      </c>
      <c r="E154" s="227" t="s">
        <v>36</v>
      </c>
      <c r="F154" s="228" t="s">
        <v>7799</v>
      </c>
      <c r="G154" s="226"/>
      <c r="H154" s="229">
        <v>18.48</v>
      </c>
      <c r="I154" s="230"/>
      <c r="J154" s="226"/>
      <c r="K154" s="226"/>
      <c r="L154" s="231"/>
      <c r="M154" s="232"/>
      <c r="N154" s="233"/>
      <c r="O154" s="233"/>
      <c r="P154" s="233"/>
      <c r="Q154" s="233"/>
      <c r="R154" s="233"/>
      <c r="S154" s="233"/>
      <c r="T154" s="234"/>
      <c r="AT154" s="235" t="s">
        <v>417</v>
      </c>
      <c r="AU154" s="235" t="s">
        <v>87</v>
      </c>
      <c r="AV154" s="13" t="s">
        <v>87</v>
      </c>
      <c r="AW154" s="13" t="s">
        <v>43</v>
      </c>
      <c r="AX154" s="13" t="s">
        <v>79</v>
      </c>
      <c r="AY154" s="235" t="s">
        <v>406</v>
      </c>
    </row>
    <row r="155" spans="2:65" s="14" customFormat="1" x14ac:dyDescent="0.3">
      <c r="B155" s="236"/>
      <c r="C155" s="237"/>
      <c r="D155" s="247" t="s">
        <v>417</v>
      </c>
      <c r="E155" s="248" t="s">
        <v>36</v>
      </c>
      <c r="F155" s="249" t="s">
        <v>421</v>
      </c>
      <c r="G155" s="237"/>
      <c r="H155" s="250">
        <v>18.48</v>
      </c>
      <c r="I155" s="241"/>
      <c r="J155" s="237"/>
      <c r="K155" s="237"/>
      <c r="L155" s="242"/>
      <c r="M155" s="243"/>
      <c r="N155" s="244"/>
      <c r="O155" s="244"/>
      <c r="P155" s="244"/>
      <c r="Q155" s="244"/>
      <c r="R155" s="244"/>
      <c r="S155" s="244"/>
      <c r="T155" s="245"/>
      <c r="AT155" s="246" t="s">
        <v>417</v>
      </c>
      <c r="AU155" s="246" t="s">
        <v>87</v>
      </c>
      <c r="AV155" s="14" t="s">
        <v>415</v>
      </c>
      <c r="AW155" s="14" t="s">
        <v>43</v>
      </c>
      <c r="AX155" s="14" t="s">
        <v>23</v>
      </c>
      <c r="AY155" s="246" t="s">
        <v>406</v>
      </c>
    </row>
    <row r="156" spans="2:65" s="1" customFormat="1" ht="22.5" customHeight="1" x14ac:dyDescent="0.3">
      <c r="B156" s="37"/>
      <c r="C156" s="201" t="s">
        <v>512</v>
      </c>
      <c r="D156" s="201" t="s">
        <v>410</v>
      </c>
      <c r="E156" s="202" t="s">
        <v>7583</v>
      </c>
      <c r="F156" s="203" t="s">
        <v>7584</v>
      </c>
      <c r="G156" s="204" t="s">
        <v>501</v>
      </c>
      <c r="H156" s="205">
        <v>36.96</v>
      </c>
      <c r="I156" s="206"/>
      <c r="J156" s="207">
        <f>ROUND(I156*H156,2)</f>
        <v>0</v>
      </c>
      <c r="K156" s="203" t="s">
        <v>7100</v>
      </c>
      <c r="L156" s="57"/>
      <c r="M156" s="208" t="s">
        <v>36</v>
      </c>
      <c r="N156" s="209" t="s">
        <v>50</v>
      </c>
      <c r="O156" s="38"/>
      <c r="P156" s="210">
        <f>O156*H156</f>
        <v>0</v>
      </c>
      <c r="Q156" s="210">
        <v>0</v>
      </c>
      <c r="R156" s="210">
        <f>Q156*H156</f>
        <v>0</v>
      </c>
      <c r="S156" s="210">
        <v>0</v>
      </c>
      <c r="T156" s="211">
        <f>S156*H156</f>
        <v>0</v>
      </c>
      <c r="AR156" s="19" t="s">
        <v>415</v>
      </c>
      <c r="AT156" s="19" t="s">
        <v>410</v>
      </c>
      <c r="AU156" s="19" t="s">
        <v>87</v>
      </c>
      <c r="AY156" s="19" t="s">
        <v>406</v>
      </c>
      <c r="BE156" s="212">
        <f>IF(N156="základní",J156,0)</f>
        <v>0</v>
      </c>
      <c r="BF156" s="212">
        <f>IF(N156="snížená",J156,0)</f>
        <v>0</v>
      </c>
      <c r="BG156" s="212">
        <f>IF(N156="zákl. přenesená",J156,0)</f>
        <v>0</v>
      </c>
      <c r="BH156" s="212">
        <f>IF(N156="sníž. přenesená",J156,0)</f>
        <v>0</v>
      </c>
      <c r="BI156" s="212">
        <f>IF(N156="nulová",J156,0)</f>
        <v>0</v>
      </c>
      <c r="BJ156" s="19" t="s">
        <v>23</v>
      </c>
      <c r="BK156" s="212">
        <f>ROUND(I156*H156,2)</f>
        <v>0</v>
      </c>
      <c r="BL156" s="19" t="s">
        <v>415</v>
      </c>
      <c r="BM156" s="19" t="s">
        <v>607</v>
      </c>
    </row>
    <row r="157" spans="2:65" s="11" customFormat="1" ht="29.85" customHeight="1" x14ac:dyDescent="0.3">
      <c r="B157" s="182"/>
      <c r="C157" s="183"/>
      <c r="D157" s="198" t="s">
        <v>78</v>
      </c>
      <c r="E157" s="199" t="s">
        <v>415</v>
      </c>
      <c r="F157" s="199" t="s">
        <v>1900</v>
      </c>
      <c r="G157" s="183"/>
      <c r="H157" s="183"/>
      <c r="I157" s="186"/>
      <c r="J157" s="200">
        <f>BK157</f>
        <v>0</v>
      </c>
      <c r="K157" s="183"/>
      <c r="L157" s="188"/>
      <c r="M157" s="189"/>
      <c r="N157" s="190"/>
      <c r="O157" s="190"/>
      <c r="P157" s="191">
        <f>SUM(P158:P160)</f>
        <v>0</v>
      </c>
      <c r="Q157" s="190"/>
      <c r="R157" s="191">
        <f>SUM(R158:R160)</f>
        <v>0</v>
      </c>
      <c r="S157" s="190"/>
      <c r="T157" s="192">
        <f>SUM(T158:T160)</f>
        <v>0</v>
      </c>
      <c r="AR157" s="193" t="s">
        <v>23</v>
      </c>
      <c r="AT157" s="194" t="s">
        <v>78</v>
      </c>
      <c r="AU157" s="194" t="s">
        <v>23</v>
      </c>
      <c r="AY157" s="193" t="s">
        <v>406</v>
      </c>
      <c r="BK157" s="195">
        <f>SUM(BK158:BK160)</f>
        <v>0</v>
      </c>
    </row>
    <row r="158" spans="2:65" s="1" customFormat="1" ht="22.5" customHeight="1" x14ac:dyDescent="0.3">
      <c r="B158" s="37"/>
      <c r="C158" s="201" t="s">
        <v>7</v>
      </c>
      <c r="D158" s="201" t="s">
        <v>410</v>
      </c>
      <c r="E158" s="202" t="s">
        <v>7591</v>
      </c>
      <c r="F158" s="203" t="s">
        <v>7592</v>
      </c>
      <c r="G158" s="204" t="s">
        <v>413</v>
      </c>
      <c r="H158" s="205">
        <v>8.4</v>
      </c>
      <c r="I158" s="206"/>
      <c r="J158" s="207">
        <f>ROUND(I158*H158,2)</f>
        <v>0</v>
      </c>
      <c r="K158" s="203" t="s">
        <v>7100</v>
      </c>
      <c r="L158" s="57"/>
      <c r="M158" s="208" t="s">
        <v>36</v>
      </c>
      <c r="N158" s="209" t="s">
        <v>50</v>
      </c>
      <c r="O158" s="38"/>
      <c r="P158" s="210">
        <f>O158*H158</f>
        <v>0</v>
      </c>
      <c r="Q158" s="210">
        <v>0</v>
      </c>
      <c r="R158" s="210">
        <f>Q158*H158</f>
        <v>0</v>
      </c>
      <c r="S158" s="210">
        <v>0</v>
      </c>
      <c r="T158" s="211">
        <f>S158*H158</f>
        <v>0</v>
      </c>
      <c r="AR158" s="19" t="s">
        <v>415</v>
      </c>
      <c r="AT158" s="19" t="s">
        <v>410</v>
      </c>
      <c r="AU158" s="19" t="s">
        <v>87</v>
      </c>
      <c r="AY158" s="19" t="s">
        <v>406</v>
      </c>
      <c r="BE158" s="212">
        <f>IF(N158="základní",J158,0)</f>
        <v>0</v>
      </c>
      <c r="BF158" s="212">
        <f>IF(N158="snížená",J158,0)</f>
        <v>0</v>
      </c>
      <c r="BG158" s="212">
        <f>IF(N158="zákl. přenesená",J158,0)</f>
        <v>0</v>
      </c>
      <c r="BH158" s="212">
        <f>IF(N158="sníž. přenesená",J158,0)</f>
        <v>0</v>
      </c>
      <c r="BI158" s="212">
        <f>IF(N158="nulová",J158,0)</f>
        <v>0</v>
      </c>
      <c r="BJ158" s="19" t="s">
        <v>23</v>
      </c>
      <c r="BK158" s="212">
        <f>ROUND(I158*H158,2)</f>
        <v>0</v>
      </c>
      <c r="BL158" s="19" t="s">
        <v>415</v>
      </c>
      <c r="BM158" s="19" t="s">
        <v>619</v>
      </c>
    </row>
    <row r="159" spans="2:65" s="13" customFormat="1" x14ac:dyDescent="0.3">
      <c r="B159" s="225"/>
      <c r="C159" s="226"/>
      <c r="D159" s="215" t="s">
        <v>417</v>
      </c>
      <c r="E159" s="227" t="s">
        <v>36</v>
      </c>
      <c r="F159" s="228" t="s">
        <v>7800</v>
      </c>
      <c r="G159" s="226"/>
      <c r="H159" s="229">
        <v>8.4</v>
      </c>
      <c r="I159" s="230"/>
      <c r="J159" s="226"/>
      <c r="K159" s="226"/>
      <c r="L159" s="231"/>
      <c r="M159" s="232"/>
      <c r="N159" s="233"/>
      <c r="O159" s="233"/>
      <c r="P159" s="233"/>
      <c r="Q159" s="233"/>
      <c r="R159" s="233"/>
      <c r="S159" s="233"/>
      <c r="T159" s="234"/>
      <c r="AT159" s="235" t="s">
        <v>417</v>
      </c>
      <c r="AU159" s="235" t="s">
        <v>87</v>
      </c>
      <c r="AV159" s="13" t="s">
        <v>87</v>
      </c>
      <c r="AW159" s="13" t="s">
        <v>43</v>
      </c>
      <c r="AX159" s="13" t="s">
        <v>79</v>
      </c>
      <c r="AY159" s="235" t="s">
        <v>406</v>
      </c>
    </row>
    <row r="160" spans="2:65" s="14" customFormat="1" x14ac:dyDescent="0.3">
      <c r="B160" s="236"/>
      <c r="C160" s="237"/>
      <c r="D160" s="215" t="s">
        <v>417</v>
      </c>
      <c r="E160" s="238" t="s">
        <v>36</v>
      </c>
      <c r="F160" s="239" t="s">
        <v>421</v>
      </c>
      <c r="G160" s="237"/>
      <c r="H160" s="240">
        <v>8.4</v>
      </c>
      <c r="I160" s="241"/>
      <c r="J160" s="237"/>
      <c r="K160" s="237"/>
      <c r="L160" s="242"/>
      <c r="M160" s="243"/>
      <c r="N160" s="244"/>
      <c r="O160" s="244"/>
      <c r="P160" s="244"/>
      <c r="Q160" s="244"/>
      <c r="R160" s="244"/>
      <c r="S160" s="244"/>
      <c r="T160" s="245"/>
      <c r="AT160" s="246" t="s">
        <v>417</v>
      </c>
      <c r="AU160" s="246" t="s">
        <v>87</v>
      </c>
      <c r="AV160" s="14" t="s">
        <v>415</v>
      </c>
      <c r="AW160" s="14" t="s">
        <v>43</v>
      </c>
      <c r="AX160" s="14" t="s">
        <v>23</v>
      </c>
      <c r="AY160" s="246" t="s">
        <v>406</v>
      </c>
    </row>
    <row r="161" spans="2:65" s="11" customFormat="1" ht="29.85" customHeight="1" x14ac:dyDescent="0.3">
      <c r="B161" s="182"/>
      <c r="C161" s="183"/>
      <c r="D161" s="198" t="s">
        <v>78</v>
      </c>
      <c r="E161" s="199" t="s">
        <v>440</v>
      </c>
      <c r="F161" s="199" t="s">
        <v>2132</v>
      </c>
      <c r="G161" s="183"/>
      <c r="H161" s="183"/>
      <c r="I161" s="186"/>
      <c r="J161" s="200">
        <f>BK161</f>
        <v>0</v>
      </c>
      <c r="K161" s="183"/>
      <c r="L161" s="188"/>
      <c r="M161" s="189"/>
      <c r="N161" s="190"/>
      <c r="O161" s="190"/>
      <c r="P161" s="191">
        <f>SUM(P162:P167)</f>
        <v>0</v>
      </c>
      <c r="Q161" s="190"/>
      <c r="R161" s="191">
        <f>SUM(R162:R167)</f>
        <v>0</v>
      </c>
      <c r="S161" s="190"/>
      <c r="T161" s="192">
        <f>SUM(T162:T167)</f>
        <v>0</v>
      </c>
      <c r="AR161" s="193" t="s">
        <v>23</v>
      </c>
      <c r="AT161" s="194" t="s">
        <v>78</v>
      </c>
      <c r="AU161" s="194" t="s">
        <v>23</v>
      </c>
      <c r="AY161" s="193" t="s">
        <v>406</v>
      </c>
      <c r="BK161" s="195">
        <f>SUM(BK162:BK167)</f>
        <v>0</v>
      </c>
    </row>
    <row r="162" spans="2:65" s="1" customFormat="1" ht="22.5" customHeight="1" x14ac:dyDescent="0.3">
      <c r="B162" s="37"/>
      <c r="C162" s="201" t="s">
        <v>520</v>
      </c>
      <c r="D162" s="201" t="s">
        <v>410</v>
      </c>
      <c r="E162" s="202" t="s">
        <v>7801</v>
      </c>
      <c r="F162" s="203" t="s">
        <v>7802</v>
      </c>
      <c r="G162" s="204" t="s">
        <v>466</v>
      </c>
      <c r="H162" s="205">
        <v>112</v>
      </c>
      <c r="I162" s="206"/>
      <c r="J162" s="207">
        <f>ROUND(I162*H162,2)</f>
        <v>0</v>
      </c>
      <c r="K162" s="203" t="s">
        <v>7100</v>
      </c>
      <c r="L162" s="57"/>
      <c r="M162" s="208" t="s">
        <v>36</v>
      </c>
      <c r="N162" s="209" t="s">
        <v>50</v>
      </c>
      <c r="O162" s="38"/>
      <c r="P162" s="210">
        <f>O162*H162</f>
        <v>0</v>
      </c>
      <c r="Q162" s="210">
        <v>0</v>
      </c>
      <c r="R162" s="210">
        <f>Q162*H162</f>
        <v>0</v>
      </c>
      <c r="S162" s="210">
        <v>0</v>
      </c>
      <c r="T162" s="211">
        <f>S162*H162</f>
        <v>0</v>
      </c>
      <c r="AR162" s="19" t="s">
        <v>415</v>
      </c>
      <c r="AT162" s="19" t="s">
        <v>410</v>
      </c>
      <c r="AU162" s="19" t="s">
        <v>87</v>
      </c>
      <c r="AY162" s="19" t="s">
        <v>406</v>
      </c>
      <c r="BE162" s="212">
        <f>IF(N162="základní",J162,0)</f>
        <v>0</v>
      </c>
      <c r="BF162" s="212">
        <f>IF(N162="snížená",J162,0)</f>
        <v>0</v>
      </c>
      <c r="BG162" s="212">
        <f>IF(N162="zákl. přenesená",J162,0)</f>
        <v>0</v>
      </c>
      <c r="BH162" s="212">
        <f>IF(N162="sníž. přenesená",J162,0)</f>
        <v>0</v>
      </c>
      <c r="BI162" s="212">
        <f>IF(N162="nulová",J162,0)</f>
        <v>0</v>
      </c>
      <c r="BJ162" s="19" t="s">
        <v>23</v>
      </c>
      <c r="BK162" s="212">
        <f>ROUND(I162*H162,2)</f>
        <v>0</v>
      </c>
      <c r="BL162" s="19" t="s">
        <v>415</v>
      </c>
      <c r="BM162" s="19" t="s">
        <v>626</v>
      </c>
    </row>
    <row r="163" spans="2:65" s="13" customFormat="1" x14ac:dyDescent="0.3">
      <c r="B163" s="225"/>
      <c r="C163" s="226"/>
      <c r="D163" s="215" t="s">
        <v>417</v>
      </c>
      <c r="E163" s="227" t="s">
        <v>36</v>
      </c>
      <c r="F163" s="228" t="s">
        <v>7803</v>
      </c>
      <c r="G163" s="226"/>
      <c r="H163" s="229">
        <v>112</v>
      </c>
      <c r="I163" s="230"/>
      <c r="J163" s="226"/>
      <c r="K163" s="226"/>
      <c r="L163" s="231"/>
      <c r="M163" s="232"/>
      <c r="N163" s="233"/>
      <c r="O163" s="233"/>
      <c r="P163" s="233"/>
      <c r="Q163" s="233"/>
      <c r="R163" s="233"/>
      <c r="S163" s="233"/>
      <c r="T163" s="234"/>
      <c r="AT163" s="235" t="s">
        <v>417</v>
      </c>
      <c r="AU163" s="235" t="s">
        <v>87</v>
      </c>
      <c r="AV163" s="13" t="s">
        <v>87</v>
      </c>
      <c r="AW163" s="13" t="s">
        <v>43</v>
      </c>
      <c r="AX163" s="13" t="s">
        <v>79</v>
      </c>
      <c r="AY163" s="235" t="s">
        <v>406</v>
      </c>
    </row>
    <row r="164" spans="2:65" s="14" customFormat="1" x14ac:dyDescent="0.3">
      <c r="B164" s="236"/>
      <c r="C164" s="237"/>
      <c r="D164" s="247" t="s">
        <v>417</v>
      </c>
      <c r="E164" s="248" t="s">
        <v>36</v>
      </c>
      <c r="F164" s="249" t="s">
        <v>421</v>
      </c>
      <c r="G164" s="237"/>
      <c r="H164" s="250">
        <v>112</v>
      </c>
      <c r="I164" s="241"/>
      <c r="J164" s="237"/>
      <c r="K164" s="237"/>
      <c r="L164" s="242"/>
      <c r="M164" s="243"/>
      <c r="N164" s="244"/>
      <c r="O164" s="244"/>
      <c r="P164" s="244"/>
      <c r="Q164" s="244"/>
      <c r="R164" s="244"/>
      <c r="S164" s="244"/>
      <c r="T164" s="245"/>
      <c r="AT164" s="246" t="s">
        <v>417</v>
      </c>
      <c r="AU164" s="246" t="s">
        <v>87</v>
      </c>
      <c r="AV164" s="14" t="s">
        <v>415</v>
      </c>
      <c r="AW164" s="14" t="s">
        <v>43</v>
      </c>
      <c r="AX164" s="14" t="s">
        <v>23</v>
      </c>
      <c r="AY164" s="246" t="s">
        <v>406</v>
      </c>
    </row>
    <row r="165" spans="2:65" s="1" customFormat="1" ht="22.5" customHeight="1" x14ac:dyDescent="0.3">
      <c r="B165" s="37"/>
      <c r="C165" s="201" t="s">
        <v>525</v>
      </c>
      <c r="D165" s="201" t="s">
        <v>410</v>
      </c>
      <c r="E165" s="202" t="s">
        <v>7631</v>
      </c>
      <c r="F165" s="203" t="s">
        <v>7632</v>
      </c>
      <c r="G165" s="204" t="s">
        <v>466</v>
      </c>
      <c r="H165" s="205">
        <v>56</v>
      </c>
      <c r="I165" s="206"/>
      <c r="J165" s="207">
        <f>ROUND(I165*H165,2)</f>
        <v>0</v>
      </c>
      <c r="K165" s="203" t="s">
        <v>7100</v>
      </c>
      <c r="L165" s="57"/>
      <c r="M165" s="208" t="s">
        <v>36</v>
      </c>
      <c r="N165" s="209" t="s">
        <v>50</v>
      </c>
      <c r="O165" s="38"/>
      <c r="P165" s="210">
        <f>O165*H165</f>
        <v>0</v>
      </c>
      <c r="Q165" s="210">
        <v>0</v>
      </c>
      <c r="R165" s="210">
        <f>Q165*H165</f>
        <v>0</v>
      </c>
      <c r="S165" s="210">
        <v>0</v>
      </c>
      <c r="T165" s="211">
        <f>S165*H165</f>
        <v>0</v>
      </c>
      <c r="AR165" s="19" t="s">
        <v>415</v>
      </c>
      <c r="AT165" s="19" t="s">
        <v>410</v>
      </c>
      <c r="AU165" s="19" t="s">
        <v>87</v>
      </c>
      <c r="AY165" s="19" t="s">
        <v>406</v>
      </c>
      <c r="BE165" s="212">
        <f>IF(N165="základní",J165,0)</f>
        <v>0</v>
      </c>
      <c r="BF165" s="212">
        <f>IF(N165="snížená",J165,0)</f>
        <v>0</v>
      </c>
      <c r="BG165" s="212">
        <f>IF(N165="zákl. přenesená",J165,0)</f>
        <v>0</v>
      </c>
      <c r="BH165" s="212">
        <f>IF(N165="sníž. přenesená",J165,0)</f>
        <v>0</v>
      </c>
      <c r="BI165" s="212">
        <f>IF(N165="nulová",J165,0)</f>
        <v>0</v>
      </c>
      <c r="BJ165" s="19" t="s">
        <v>23</v>
      </c>
      <c r="BK165" s="212">
        <f>ROUND(I165*H165,2)</f>
        <v>0</v>
      </c>
      <c r="BL165" s="19" t="s">
        <v>415</v>
      </c>
      <c r="BM165" s="19" t="s">
        <v>637</v>
      </c>
    </row>
    <row r="166" spans="2:65" s="13" customFormat="1" x14ac:dyDescent="0.3">
      <c r="B166" s="225"/>
      <c r="C166" s="226"/>
      <c r="D166" s="215" t="s">
        <v>417</v>
      </c>
      <c r="E166" s="227" t="s">
        <v>36</v>
      </c>
      <c r="F166" s="228" t="s">
        <v>7796</v>
      </c>
      <c r="G166" s="226"/>
      <c r="H166" s="229">
        <v>56</v>
      </c>
      <c r="I166" s="230"/>
      <c r="J166" s="226"/>
      <c r="K166" s="226"/>
      <c r="L166" s="231"/>
      <c r="M166" s="232"/>
      <c r="N166" s="233"/>
      <c r="O166" s="233"/>
      <c r="P166" s="233"/>
      <c r="Q166" s="233"/>
      <c r="R166" s="233"/>
      <c r="S166" s="233"/>
      <c r="T166" s="234"/>
      <c r="AT166" s="235" t="s">
        <v>417</v>
      </c>
      <c r="AU166" s="235" t="s">
        <v>87</v>
      </c>
      <c r="AV166" s="13" t="s">
        <v>87</v>
      </c>
      <c r="AW166" s="13" t="s">
        <v>43</v>
      </c>
      <c r="AX166" s="13" t="s">
        <v>79</v>
      </c>
      <c r="AY166" s="235" t="s">
        <v>406</v>
      </c>
    </row>
    <row r="167" spans="2:65" s="14" customFormat="1" x14ac:dyDescent="0.3">
      <c r="B167" s="236"/>
      <c r="C167" s="237"/>
      <c r="D167" s="215" t="s">
        <v>417</v>
      </c>
      <c r="E167" s="238" t="s">
        <v>36</v>
      </c>
      <c r="F167" s="239" t="s">
        <v>421</v>
      </c>
      <c r="G167" s="237"/>
      <c r="H167" s="240">
        <v>56</v>
      </c>
      <c r="I167" s="241"/>
      <c r="J167" s="237"/>
      <c r="K167" s="237"/>
      <c r="L167" s="242"/>
      <c r="M167" s="243"/>
      <c r="N167" s="244"/>
      <c r="O167" s="244"/>
      <c r="P167" s="244"/>
      <c r="Q167" s="244"/>
      <c r="R167" s="244"/>
      <c r="S167" s="244"/>
      <c r="T167" s="245"/>
      <c r="AT167" s="246" t="s">
        <v>417</v>
      </c>
      <c r="AU167" s="246" t="s">
        <v>87</v>
      </c>
      <c r="AV167" s="14" t="s">
        <v>415</v>
      </c>
      <c r="AW167" s="14" t="s">
        <v>43</v>
      </c>
      <c r="AX167" s="14" t="s">
        <v>23</v>
      </c>
      <c r="AY167" s="246" t="s">
        <v>406</v>
      </c>
    </row>
    <row r="168" spans="2:65" s="11" customFormat="1" ht="29.85" customHeight="1" x14ac:dyDescent="0.3">
      <c r="B168" s="182"/>
      <c r="C168" s="183"/>
      <c r="D168" s="198" t="s">
        <v>78</v>
      </c>
      <c r="E168" s="199" t="s">
        <v>457</v>
      </c>
      <c r="F168" s="199" t="s">
        <v>2244</v>
      </c>
      <c r="G168" s="183"/>
      <c r="H168" s="183"/>
      <c r="I168" s="186"/>
      <c r="J168" s="200">
        <f>BK168</f>
        <v>0</v>
      </c>
      <c r="K168" s="183"/>
      <c r="L168" s="188"/>
      <c r="M168" s="189"/>
      <c r="N168" s="190"/>
      <c r="O168" s="190"/>
      <c r="P168" s="191">
        <f>SUM(P169:P181)</f>
        <v>0</v>
      </c>
      <c r="Q168" s="190"/>
      <c r="R168" s="191">
        <f>SUM(R169:R181)</f>
        <v>0</v>
      </c>
      <c r="S168" s="190"/>
      <c r="T168" s="192">
        <f>SUM(T169:T181)</f>
        <v>0</v>
      </c>
      <c r="AR168" s="193" t="s">
        <v>23</v>
      </c>
      <c r="AT168" s="194" t="s">
        <v>78</v>
      </c>
      <c r="AU168" s="194" t="s">
        <v>23</v>
      </c>
      <c r="AY168" s="193" t="s">
        <v>406</v>
      </c>
      <c r="BK168" s="195">
        <f>SUM(BK169:BK181)</f>
        <v>0</v>
      </c>
    </row>
    <row r="169" spans="2:65" s="1" customFormat="1" ht="22.5" customHeight="1" x14ac:dyDescent="0.3">
      <c r="B169" s="37"/>
      <c r="C169" s="201" t="s">
        <v>527</v>
      </c>
      <c r="D169" s="201" t="s">
        <v>410</v>
      </c>
      <c r="E169" s="202" t="s">
        <v>7804</v>
      </c>
      <c r="F169" s="203" t="s">
        <v>7805</v>
      </c>
      <c r="G169" s="204" t="s">
        <v>596</v>
      </c>
      <c r="H169" s="205">
        <v>70</v>
      </c>
      <c r="I169" s="206"/>
      <c r="J169" s="207">
        <f t="shared" ref="J169:J174" si="0">ROUND(I169*H169,2)</f>
        <v>0</v>
      </c>
      <c r="K169" s="203" t="s">
        <v>7100</v>
      </c>
      <c r="L169" s="57"/>
      <c r="M169" s="208" t="s">
        <v>36</v>
      </c>
      <c r="N169" s="209" t="s">
        <v>50</v>
      </c>
      <c r="O169" s="38"/>
      <c r="P169" s="210">
        <f t="shared" ref="P169:P174" si="1">O169*H169</f>
        <v>0</v>
      </c>
      <c r="Q169" s="210">
        <v>0</v>
      </c>
      <c r="R169" s="210">
        <f t="shared" ref="R169:R174" si="2">Q169*H169</f>
        <v>0</v>
      </c>
      <c r="S169" s="210">
        <v>0</v>
      </c>
      <c r="T169" s="211">
        <f t="shared" ref="T169:T174" si="3">S169*H169</f>
        <v>0</v>
      </c>
      <c r="AR169" s="19" t="s">
        <v>415</v>
      </c>
      <c r="AT169" s="19" t="s">
        <v>410</v>
      </c>
      <c r="AU169" s="19" t="s">
        <v>87</v>
      </c>
      <c r="AY169" s="19" t="s">
        <v>406</v>
      </c>
      <c r="BE169" s="212">
        <f t="shared" ref="BE169:BE174" si="4">IF(N169="základní",J169,0)</f>
        <v>0</v>
      </c>
      <c r="BF169" s="212">
        <f t="shared" ref="BF169:BF174" si="5">IF(N169="snížená",J169,0)</f>
        <v>0</v>
      </c>
      <c r="BG169" s="212">
        <f t="shared" ref="BG169:BG174" si="6">IF(N169="zákl. přenesená",J169,0)</f>
        <v>0</v>
      </c>
      <c r="BH169" s="212">
        <f t="shared" ref="BH169:BH174" si="7">IF(N169="sníž. přenesená",J169,0)</f>
        <v>0</v>
      </c>
      <c r="BI169" s="212">
        <f t="shared" ref="BI169:BI174" si="8">IF(N169="nulová",J169,0)</f>
        <v>0</v>
      </c>
      <c r="BJ169" s="19" t="s">
        <v>23</v>
      </c>
      <c r="BK169" s="212">
        <f t="shared" ref="BK169:BK174" si="9">ROUND(I169*H169,2)</f>
        <v>0</v>
      </c>
      <c r="BL169" s="19" t="s">
        <v>415</v>
      </c>
      <c r="BM169" s="19" t="s">
        <v>646</v>
      </c>
    </row>
    <row r="170" spans="2:65" s="1" customFormat="1" ht="22.5" customHeight="1" x14ac:dyDescent="0.3">
      <c r="B170" s="37"/>
      <c r="C170" s="201" t="s">
        <v>532</v>
      </c>
      <c r="D170" s="201" t="s">
        <v>410</v>
      </c>
      <c r="E170" s="202" t="s">
        <v>7806</v>
      </c>
      <c r="F170" s="203" t="s">
        <v>7807</v>
      </c>
      <c r="G170" s="204" t="s">
        <v>1363</v>
      </c>
      <c r="H170" s="205">
        <v>2</v>
      </c>
      <c r="I170" s="206"/>
      <c r="J170" s="207">
        <f t="shared" si="0"/>
        <v>0</v>
      </c>
      <c r="K170" s="203" t="s">
        <v>7100</v>
      </c>
      <c r="L170" s="57"/>
      <c r="M170" s="208" t="s">
        <v>36</v>
      </c>
      <c r="N170" s="209" t="s">
        <v>50</v>
      </c>
      <c r="O170" s="38"/>
      <c r="P170" s="210">
        <f t="shared" si="1"/>
        <v>0</v>
      </c>
      <c r="Q170" s="210">
        <v>0</v>
      </c>
      <c r="R170" s="210">
        <f t="shared" si="2"/>
        <v>0</v>
      </c>
      <c r="S170" s="210">
        <v>0</v>
      </c>
      <c r="T170" s="211">
        <f t="shared" si="3"/>
        <v>0</v>
      </c>
      <c r="AR170" s="19" t="s">
        <v>415</v>
      </c>
      <c r="AT170" s="19" t="s">
        <v>410</v>
      </c>
      <c r="AU170" s="19" t="s">
        <v>87</v>
      </c>
      <c r="AY170" s="19" t="s">
        <v>406</v>
      </c>
      <c r="BE170" s="212">
        <f t="shared" si="4"/>
        <v>0</v>
      </c>
      <c r="BF170" s="212">
        <f t="shared" si="5"/>
        <v>0</v>
      </c>
      <c r="BG170" s="212">
        <f t="shared" si="6"/>
        <v>0</v>
      </c>
      <c r="BH170" s="212">
        <f t="shared" si="7"/>
        <v>0</v>
      </c>
      <c r="BI170" s="212">
        <f t="shared" si="8"/>
        <v>0</v>
      </c>
      <c r="BJ170" s="19" t="s">
        <v>23</v>
      </c>
      <c r="BK170" s="212">
        <f t="shared" si="9"/>
        <v>0</v>
      </c>
      <c r="BL170" s="19" t="s">
        <v>415</v>
      </c>
      <c r="BM170" s="19" t="s">
        <v>657</v>
      </c>
    </row>
    <row r="171" spans="2:65" s="1" customFormat="1" ht="22.5" customHeight="1" x14ac:dyDescent="0.3">
      <c r="B171" s="37"/>
      <c r="C171" s="201" t="s">
        <v>539</v>
      </c>
      <c r="D171" s="201" t="s">
        <v>410</v>
      </c>
      <c r="E171" s="202" t="s">
        <v>7808</v>
      </c>
      <c r="F171" s="203" t="s">
        <v>7809</v>
      </c>
      <c r="G171" s="204" t="s">
        <v>596</v>
      </c>
      <c r="H171" s="205">
        <v>70</v>
      </c>
      <c r="I171" s="206"/>
      <c r="J171" s="207">
        <f t="shared" si="0"/>
        <v>0</v>
      </c>
      <c r="K171" s="203" t="s">
        <v>7100</v>
      </c>
      <c r="L171" s="57"/>
      <c r="M171" s="208" t="s">
        <v>36</v>
      </c>
      <c r="N171" s="209" t="s">
        <v>50</v>
      </c>
      <c r="O171" s="38"/>
      <c r="P171" s="210">
        <f t="shared" si="1"/>
        <v>0</v>
      </c>
      <c r="Q171" s="210">
        <v>0</v>
      </c>
      <c r="R171" s="210">
        <f t="shared" si="2"/>
        <v>0</v>
      </c>
      <c r="S171" s="210">
        <v>0</v>
      </c>
      <c r="T171" s="211">
        <f t="shared" si="3"/>
        <v>0</v>
      </c>
      <c r="AR171" s="19" t="s">
        <v>415</v>
      </c>
      <c r="AT171" s="19" t="s">
        <v>410</v>
      </c>
      <c r="AU171" s="19" t="s">
        <v>87</v>
      </c>
      <c r="AY171" s="19" t="s">
        <v>406</v>
      </c>
      <c r="BE171" s="212">
        <f t="shared" si="4"/>
        <v>0</v>
      </c>
      <c r="BF171" s="212">
        <f t="shared" si="5"/>
        <v>0</v>
      </c>
      <c r="BG171" s="212">
        <f t="shared" si="6"/>
        <v>0</v>
      </c>
      <c r="BH171" s="212">
        <f t="shared" si="7"/>
        <v>0</v>
      </c>
      <c r="BI171" s="212">
        <f t="shared" si="8"/>
        <v>0</v>
      </c>
      <c r="BJ171" s="19" t="s">
        <v>23</v>
      </c>
      <c r="BK171" s="212">
        <f t="shared" si="9"/>
        <v>0</v>
      </c>
      <c r="BL171" s="19" t="s">
        <v>415</v>
      </c>
      <c r="BM171" s="19" t="s">
        <v>662</v>
      </c>
    </row>
    <row r="172" spans="2:65" s="1" customFormat="1" ht="22.5" customHeight="1" x14ac:dyDescent="0.3">
      <c r="B172" s="37"/>
      <c r="C172" s="201" t="s">
        <v>543</v>
      </c>
      <c r="D172" s="201" t="s">
        <v>410</v>
      </c>
      <c r="E172" s="202" t="s">
        <v>7810</v>
      </c>
      <c r="F172" s="203" t="s">
        <v>7811</v>
      </c>
      <c r="G172" s="204" t="s">
        <v>596</v>
      </c>
      <c r="H172" s="205">
        <v>70</v>
      </c>
      <c r="I172" s="206"/>
      <c r="J172" s="207">
        <f t="shared" si="0"/>
        <v>0</v>
      </c>
      <c r="K172" s="203" t="s">
        <v>7100</v>
      </c>
      <c r="L172" s="57"/>
      <c r="M172" s="208" t="s">
        <v>36</v>
      </c>
      <c r="N172" s="209" t="s">
        <v>50</v>
      </c>
      <c r="O172" s="38"/>
      <c r="P172" s="210">
        <f t="shared" si="1"/>
        <v>0</v>
      </c>
      <c r="Q172" s="210">
        <v>0</v>
      </c>
      <c r="R172" s="210">
        <f t="shared" si="2"/>
        <v>0</v>
      </c>
      <c r="S172" s="210">
        <v>0</v>
      </c>
      <c r="T172" s="211">
        <f t="shared" si="3"/>
        <v>0</v>
      </c>
      <c r="AR172" s="19" t="s">
        <v>415</v>
      </c>
      <c r="AT172" s="19" t="s">
        <v>410</v>
      </c>
      <c r="AU172" s="19" t="s">
        <v>87</v>
      </c>
      <c r="AY172" s="19" t="s">
        <v>406</v>
      </c>
      <c r="BE172" s="212">
        <f t="shared" si="4"/>
        <v>0</v>
      </c>
      <c r="BF172" s="212">
        <f t="shared" si="5"/>
        <v>0</v>
      </c>
      <c r="BG172" s="212">
        <f t="shared" si="6"/>
        <v>0</v>
      </c>
      <c r="BH172" s="212">
        <f t="shared" si="7"/>
        <v>0</v>
      </c>
      <c r="BI172" s="212">
        <f t="shared" si="8"/>
        <v>0</v>
      </c>
      <c r="BJ172" s="19" t="s">
        <v>23</v>
      </c>
      <c r="BK172" s="212">
        <f t="shared" si="9"/>
        <v>0</v>
      </c>
      <c r="BL172" s="19" t="s">
        <v>415</v>
      </c>
      <c r="BM172" s="19" t="s">
        <v>252</v>
      </c>
    </row>
    <row r="173" spans="2:65" s="1" customFormat="1" ht="22.5" customHeight="1" x14ac:dyDescent="0.3">
      <c r="B173" s="37"/>
      <c r="C173" s="201" t="s">
        <v>546</v>
      </c>
      <c r="D173" s="201" t="s">
        <v>410</v>
      </c>
      <c r="E173" s="202" t="s">
        <v>7812</v>
      </c>
      <c r="F173" s="203" t="s">
        <v>7813</v>
      </c>
      <c r="G173" s="204" t="s">
        <v>596</v>
      </c>
      <c r="H173" s="205">
        <v>72</v>
      </c>
      <c r="I173" s="206"/>
      <c r="J173" s="207">
        <f t="shared" si="0"/>
        <v>0</v>
      </c>
      <c r="K173" s="203" t="s">
        <v>7100</v>
      </c>
      <c r="L173" s="57"/>
      <c r="M173" s="208" t="s">
        <v>36</v>
      </c>
      <c r="N173" s="209" t="s">
        <v>50</v>
      </c>
      <c r="O173" s="38"/>
      <c r="P173" s="210">
        <f t="shared" si="1"/>
        <v>0</v>
      </c>
      <c r="Q173" s="210">
        <v>0</v>
      </c>
      <c r="R173" s="210">
        <f t="shared" si="2"/>
        <v>0</v>
      </c>
      <c r="S173" s="210">
        <v>0</v>
      </c>
      <c r="T173" s="211">
        <f t="shared" si="3"/>
        <v>0</v>
      </c>
      <c r="AR173" s="19" t="s">
        <v>415</v>
      </c>
      <c r="AT173" s="19" t="s">
        <v>410</v>
      </c>
      <c r="AU173" s="19" t="s">
        <v>87</v>
      </c>
      <c r="AY173" s="19" t="s">
        <v>406</v>
      </c>
      <c r="BE173" s="212">
        <f t="shared" si="4"/>
        <v>0</v>
      </c>
      <c r="BF173" s="212">
        <f t="shared" si="5"/>
        <v>0</v>
      </c>
      <c r="BG173" s="212">
        <f t="shared" si="6"/>
        <v>0</v>
      </c>
      <c r="BH173" s="212">
        <f t="shared" si="7"/>
        <v>0</v>
      </c>
      <c r="BI173" s="212">
        <f t="shared" si="8"/>
        <v>0</v>
      </c>
      <c r="BJ173" s="19" t="s">
        <v>23</v>
      </c>
      <c r="BK173" s="212">
        <f t="shared" si="9"/>
        <v>0</v>
      </c>
      <c r="BL173" s="19" t="s">
        <v>415</v>
      </c>
      <c r="BM173" s="19" t="s">
        <v>688</v>
      </c>
    </row>
    <row r="174" spans="2:65" s="1" customFormat="1" ht="31.5" customHeight="1" x14ac:dyDescent="0.3">
      <c r="B174" s="37"/>
      <c r="C174" s="201" t="s">
        <v>550</v>
      </c>
      <c r="D174" s="201" t="s">
        <v>410</v>
      </c>
      <c r="E174" s="202" t="s">
        <v>7814</v>
      </c>
      <c r="F174" s="203" t="s">
        <v>7815</v>
      </c>
      <c r="G174" s="204" t="s">
        <v>596</v>
      </c>
      <c r="H174" s="205">
        <v>2.5</v>
      </c>
      <c r="I174" s="206"/>
      <c r="J174" s="207">
        <f t="shared" si="0"/>
        <v>0</v>
      </c>
      <c r="K174" s="203" t="s">
        <v>7140</v>
      </c>
      <c r="L174" s="57"/>
      <c r="M174" s="208" t="s">
        <v>36</v>
      </c>
      <c r="N174" s="209" t="s">
        <v>50</v>
      </c>
      <c r="O174" s="38"/>
      <c r="P174" s="210">
        <f t="shared" si="1"/>
        <v>0</v>
      </c>
      <c r="Q174" s="210">
        <v>0</v>
      </c>
      <c r="R174" s="210">
        <f t="shared" si="2"/>
        <v>0</v>
      </c>
      <c r="S174" s="210">
        <v>0</v>
      </c>
      <c r="T174" s="211">
        <f t="shared" si="3"/>
        <v>0</v>
      </c>
      <c r="AR174" s="19" t="s">
        <v>415</v>
      </c>
      <c r="AT174" s="19" t="s">
        <v>410</v>
      </c>
      <c r="AU174" s="19" t="s">
        <v>87</v>
      </c>
      <c r="AY174" s="19" t="s">
        <v>406</v>
      </c>
      <c r="BE174" s="212">
        <f t="shared" si="4"/>
        <v>0</v>
      </c>
      <c r="BF174" s="212">
        <f t="shared" si="5"/>
        <v>0</v>
      </c>
      <c r="BG174" s="212">
        <f t="shared" si="6"/>
        <v>0</v>
      </c>
      <c r="BH174" s="212">
        <f t="shared" si="7"/>
        <v>0</v>
      </c>
      <c r="BI174" s="212">
        <f t="shared" si="8"/>
        <v>0</v>
      </c>
      <c r="BJ174" s="19" t="s">
        <v>23</v>
      </c>
      <c r="BK174" s="212">
        <f t="shared" si="9"/>
        <v>0</v>
      </c>
      <c r="BL174" s="19" t="s">
        <v>415</v>
      </c>
      <c r="BM174" s="19" t="s">
        <v>696</v>
      </c>
    </row>
    <row r="175" spans="2:65" s="13" customFormat="1" x14ac:dyDescent="0.3">
      <c r="B175" s="225"/>
      <c r="C175" s="226"/>
      <c r="D175" s="215" t="s">
        <v>417</v>
      </c>
      <c r="E175" s="227" t="s">
        <v>36</v>
      </c>
      <c r="F175" s="228" t="s">
        <v>7816</v>
      </c>
      <c r="G175" s="226"/>
      <c r="H175" s="229">
        <v>2.5</v>
      </c>
      <c r="I175" s="230"/>
      <c r="J175" s="226"/>
      <c r="K175" s="226"/>
      <c r="L175" s="231"/>
      <c r="M175" s="232"/>
      <c r="N175" s="233"/>
      <c r="O175" s="233"/>
      <c r="P175" s="233"/>
      <c r="Q175" s="233"/>
      <c r="R175" s="233"/>
      <c r="S175" s="233"/>
      <c r="T175" s="234"/>
      <c r="AT175" s="235" t="s">
        <v>417</v>
      </c>
      <c r="AU175" s="235" t="s">
        <v>87</v>
      </c>
      <c r="AV175" s="13" t="s">
        <v>87</v>
      </c>
      <c r="AW175" s="13" t="s">
        <v>43</v>
      </c>
      <c r="AX175" s="13" t="s">
        <v>79</v>
      </c>
      <c r="AY175" s="235" t="s">
        <v>406</v>
      </c>
    </row>
    <row r="176" spans="2:65" s="14" customFormat="1" x14ac:dyDescent="0.3">
      <c r="B176" s="236"/>
      <c r="C176" s="237"/>
      <c r="D176" s="247" t="s">
        <v>417</v>
      </c>
      <c r="E176" s="248" t="s">
        <v>36</v>
      </c>
      <c r="F176" s="249" t="s">
        <v>421</v>
      </c>
      <c r="G176" s="237"/>
      <c r="H176" s="250">
        <v>2.5</v>
      </c>
      <c r="I176" s="241"/>
      <c r="J176" s="237"/>
      <c r="K176" s="237"/>
      <c r="L176" s="242"/>
      <c r="M176" s="243"/>
      <c r="N176" s="244"/>
      <c r="O176" s="244"/>
      <c r="P176" s="244"/>
      <c r="Q176" s="244"/>
      <c r="R176" s="244"/>
      <c r="S176" s="244"/>
      <c r="T176" s="245"/>
      <c r="AT176" s="246" t="s">
        <v>417</v>
      </c>
      <c r="AU176" s="246" t="s">
        <v>87</v>
      </c>
      <c r="AV176" s="14" t="s">
        <v>415</v>
      </c>
      <c r="AW176" s="14" t="s">
        <v>43</v>
      </c>
      <c r="AX176" s="14" t="s">
        <v>23</v>
      </c>
      <c r="AY176" s="246" t="s">
        <v>406</v>
      </c>
    </row>
    <row r="177" spans="2:65" s="1" customFormat="1" ht="22.5" customHeight="1" x14ac:dyDescent="0.3">
      <c r="B177" s="37"/>
      <c r="C177" s="268" t="s">
        <v>299</v>
      </c>
      <c r="D177" s="268" t="s">
        <v>533</v>
      </c>
      <c r="E177" s="269" t="s">
        <v>7817</v>
      </c>
      <c r="F177" s="270" t="s">
        <v>7818</v>
      </c>
      <c r="G177" s="271" t="s">
        <v>1363</v>
      </c>
      <c r="H177" s="272">
        <v>2</v>
      </c>
      <c r="I177" s="273"/>
      <c r="J177" s="274">
        <f>ROUND(I177*H177,2)</f>
        <v>0</v>
      </c>
      <c r="K177" s="270" t="s">
        <v>7140</v>
      </c>
      <c r="L177" s="275"/>
      <c r="M177" s="276" t="s">
        <v>36</v>
      </c>
      <c r="N177" s="277" t="s">
        <v>50</v>
      </c>
      <c r="O177" s="38"/>
      <c r="P177" s="210">
        <f>O177*H177</f>
        <v>0</v>
      </c>
      <c r="Q177" s="210">
        <v>0</v>
      </c>
      <c r="R177" s="210">
        <f>Q177*H177</f>
        <v>0</v>
      </c>
      <c r="S177" s="210">
        <v>0</v>
      </c>
      <c r="T177" s="211">
        <f>S177*H177</f>
        <v>0</v>
      </c>
      <c r="AR177" s="19" t="s">
        <v>457</v>
      </c>
      <c r="AT177" s="19" t="s">
        <v>533</v>
      </c>
      <c r="AU177" s="19" t="s">
        <v>87</v>
      </c>
      <c r="AY177" s="19" t="s">
        <v>406</v>
      </c>
      <c r="BE177" s="212">
        <f>IF(N177="základní",J177,0)</f>
        <v>0</v>
      </c>
      <c r="BF177" s="212">
        <f>IF(N177="snížená",J177,0)</f>
        <v>0</v>
      </c>
      <c r="BG177" s="212">
        <f>IF(N177="zákl. přenesená",J177,0)</f>
        <v>0</v>
      </c>
      <c r="BH177" s="212">
        <f>IF(N177="sníž. přenesená",J177,0)</f>
        <v>0</v>
      </c>
      <c r="BI177" s="212">
        <f>IF(N177="nulová",J177,0)</f>
        <v>0</v>
      </c>
      <c r="BJ177" s="19" t="s">
        <v>23</v>
      </c>
      <c r="BK177" s="212">
        <f>ROUND(I177*H177,2)</f>
        <v>0</v>
      </c>
      <c r="BL177" s="19" t="s">
        <v>415</v>
      </c>
      <c r="BM177" s="19" t="s">
        <v>703</v>
      </c>
    </row>
    <row r="178" spans="2:65" s="1" customFormat="1" ht="22.5" customHeight="1" x14ac:dyDescent="0.3">
      <c r="B178" s="37"/>
      <c r="C178" s="268" t="s">
        <v>559</v>
      </c>
      <c r="D178" s="268" t="s">
        <v>533</v>
      </c>
      <c r="E178" s="269" t="s">
        <v>7819</v>
      </c>
      <c r="F178" s="270" t="s">
        <v>7820</v>
      </c>
      <c r="G178" s="271" t="s">
        <v>596</v>
      </c>
      <c r="H178" s="272">
        <v>70.7</v>
      </c>
      <c r="I178" s="273"/>
      <c r="J178" s="274">
        <f>ROUND(I178*H178,2)</f>
        <v>0</v>
      </c>
      <c r="K178" s="270" t="s">
        <v>7100</v>
      </c>
      <c r="L178" s="275"/>
      <c r="M178" s="276" t="s">
        <v>36</v>
      </c>
      <c r="N178" s="277" t="s">
        <v>50</v>
      </c>
      <c r="O178" s="38"/>
      <c r="P178" s="210">
        <f>O178*H178</f>
        <v>0</v>
      </c>
      <c r="Q178" s="210">
        <v>0</v>
      </c>
      <c r="R178" s="210">
        <f>Q178*H178</f>
        <v>0</v>
      </c>
      <c r="S178" s="210">
        <v>0</v>
      </c>
      <c r="T178" s="211">
        <f>S178*H178</f>
        <v>0</v>
      </c>
      <c r="AR178" s="19" t="s">
        <v>457</v>
      </c>
      <c r="AT178" s="19" t="s">
        <v>533</v>
      </c>
      <c r="AU178" s="19" t="s">
        <v>87</v>
      </c>
      <c r="AY178" s="19" t="s">
        <v>406</v>
      </c>
      <c r="BE178" s="212">
        <f>IF(N178="základní",J178,0)</f>
        <v>0</v>
      </c>
      <c r="BF178" s="212">
        <f>IF(N178="snížená",J178,0)</f>
        <v>0</v>
      </c>
      <c r="BG178" s="212">
        <f>IF(N178="zákl. přenesená",J178,0)</f>
        <v>0</v>
      </c>
      <c r="BH178" s="212">
        <f>IF(N178="sníž. přenesená",J178,0)</f>
        <v>0</v>
      </c>
      <c r="BI178" s="212">
        <f>IF(N178="nulová",J178,0)</f>
        <v>0</v>
      </c>
      <c r="BJ178" s="19" t="s">
        <v>23</v>
      </c>
      <c r="BK178" s="212">
        <f>ROUND(I178*H178,2)</f>
        <v>0</v>
      </c>
      <c r="BL178" s="19" t="s">
        <v>415</v>
      </c>
      <c r="BM178" s="19" t="s">
        <v>714</v>
      </c>
    </row>
    <row r="179" spans="2:65" s="13" customFormat="1" x14ac:dyDescent="0.3">
      <c r="B179" s="225"/>
      <c r="C179" s="226"/>
      <c r="D179" s="215" t="s">
        <v>417</v>
      </c>
      <c r="E179" s="227" t="s">
        <v>36</v>
      </c>
      <c r="F179" s="228" t="s">
        <v>7821</v>
      </c>
      <c r="G179" s="226"/>
      <c r="H179" s="229">
        <v>70.7</v>
      </c>
      <c r="I179" s="230"/>
      <c r="J179" s="226"/>
      <c r="K179" s="226"/>
      <c r="L179" s="231"/>
      <c r="M179" s="232"/>
      <c r="N179" s="233"/>
      <c r="O179" s="233"/>
      <c r="P179" s="233"/>
      <c r="Q179" s="233"/>
      <c r="R179" s="233"/>
      <c r="S179" s="233"/>
      <c r="T179" s="234"/>
      <c r="AT179" s="235" t="s">
        <v>417</v>
      </c>
      <c r="AU179" s="235" t="s">
        <v>87</v>
      </c>
      <c r="AV179" s="13" t="s">
        <v>87</v>
      </c>
      <c r="AW179" s="13" t="s">
        <v>43</v>
      </c>
      <c r="AX179" s="13" t="s">
        <v>79</v>
      </c>
      <c r="AY179" s="235" t="s">
        <v>406</v>
      </c>
    </row>
    <row r="180" spans="2:65" s="14" customFormat="1" x14ac:dyDescent="0.3">
      <c r="B180" s="236"/>
      <c r="C180" s="237"/>
      <c r="D180" s="247" t="s">
        <v>417</v>
      </c>
      <c r="E180" s="248" t="s">
        <v>36</v>
      </c>
      <c r="F180" s="249" t="s">
        <v>421</v>
      </c>
      <c r="G180" s="237"/>
      <c r="H180" s="250">
        <v>70.7</v>
      </c>
      <c r="I180" s="241"/>
      <c r="J180" s="237"/>
      <c r="K180" s="237"/>
      <c r="L180" s="242"/>
      <c r="M180" s="243"/>
      <c r="N180" s="244"/>
      <c r="O180" s="244"/>
      <c r="P180" s="244"/>
      <c r="Q180" s="244"/>
      <c r="R180" s="244"/>
      <c r="S180" s="244"/>
      <c r="T180" s="245"/>
      <c r="AT180" s="246" t="s">
        <v>417</v>
      </c>
      <c r="AU180" s="246" t="s">
        <v>87</v>
      </c>
      <c r="AV180" s="14" t="s">
        <v>415</v>
      </c>
      <c r="AW180" s="14" t="s">
        <v>43</v>
      </c>
      <c r="AX180" s="14" t="s">
        <v>23</v>
      </c>
      <c r="AY180" s="246" t="s">
        <v>406</v>
      </c>
    </row>
    <row r="181" spans="2:65" s="1" customFormat="1" ht="22.5" customHeight="1" x14ac:dyDescent="0.3">
      <c r="B181" s="37"/>
      <c r="C181" s="268" t="s">
        <v>564</v>
      </c>
      <c r="D181" s="268" t="s">
        <v>533</v>
      </c>
      <c r="E181" s="269" t="s">
        <v>7822</v>
      </c>
      <c r="F181" s="270" t="s">
        <v>7823</v>
      </c>
      <c r="G181" s="271" t="s">
        <v>596</v>
      </c>
      <c r="H181" s="272">
        <v>72</v>
      </c>
      <c r="I181" s="273"/>
      <c r="J181" s="274">
        <f>ROUND(I181*H181,2)</f>
        <v>0</v>
      </c>
      <c r="K181" s="270" t="s">
        <v>7140</v>
      </c>
      <c r="L181" s="275"/>
      <c r="M181" s="276" t="s">
        <v>36</v>
      </c>
      <c r="N181" s="277" t="s">
        <v>50</v>
      </c>
      <c r="O181" s="38"/>
      <c r="P181" s="210">
        <f>O181*H181</f>
        <v>0</v>
      </c>
      <c r="Q181" s="210">
        <v>0</v>
      </c>
      <c r="R181" s="210">
        <f>Q181*H181</f>
        <v>0</v>
      </c>
      <c r="S181" s="210">
        <v>0</v>
      </c>
      <c r="T181" s="211">
        <f>S181*H181</f>
        <v>0</v>
      </c>
      <c r="AR181" s="19" t="s">
        <v>457</v>
      </c>
      <c r="AT181" s="19" t="s">
        <v>533</v>
      </c>
      <c r="AU181" s="19" t="s">
        <v>87</v>
      </c>
      <c r="AY181" s="19" t="s">
        <v>406</v>
      </c>
      <c r="BE181" s="212">
        <f>IF(N181="základní",J181,0)</f>
        <v>0</v>
      </c>
      <c r="BF181" s="212">
        <f>IF(N181="snížená",J181,0)</f>
        <v>0</v>
      </c>
      <c r="BG181" s="212">
        <f>IF(N181="zákl. přenesená",J181,0)</f>
        <v>0</v>
      </c>
      <c r="BH181" s="212">
        <f>IF(N181="sníž. přenesená",J181,0)</f>
        <v>0</v>
      </c>
      <c r="BI181" s="212">
        <f>IF(N181="nulová",J181,0)</f>
        <v>0</v>
      </c>
      <c r="BJ181" s="19" t="s">
        <v>23</v>
      </c>
      <c r="BK181" s="212">
        <f>ROUND(I181*H181,2)</f>
        <v>0</v>
      </c>
      <c r="BL181" s="19" t="s">
        <v>415</v>
      </c>
      <c r="BM181" s="19" t="s">
        <v>723</v>
      </c>
    </row>
    <row r="182" spans="2:65" s="11" customFormat="1" ht="29.85" customHeight="1" x14ac:dyDescent="0.3">
      <c r="B182" s="182"/>
      <c r="C182" s="183"/>
      <c r="D182" s="198" t="s">
        <v>78</v>
      </c>
      <c r="E182" s="199" t="s">
        <v>952</v>
      </c>
      <c r="F182" s="199" t="s">
        <v>7824</v>
      </c>
      <c r="G182" s="183"/>
      <c r="H182" s="183"/>
      <c r="I182" s="186"/>
      <c r="J182" s="200">
        <f>BK182</f>
        <v>0</v>
      </c>
      <c r="K182" s="183"/>
      <c r="L182" s="188"/>
      <c r="M182" s="189"/>
      <c r="N182" s="190"/>
      <c r="O182" s="190"/>
      <c r="P182" s="191">
        <f>P183</f>
        <v>0</v>
      </c>
      <c r="Q182" s="190"/>
      <c r="R182" s="191">
        <f>R183</f>
        <v>0</v>
      </c>
      <c r="S182" s="190"/>
      <c r="T182" s="192">
        <f>T183</f>
        <v>0</v>
      </c>
      <c r="AR182" s="193" t="s">
        <v>23</v>
      </c>
      <c r="AT182" s="194" t="s">
        <v>78</v>
      </c>
      <c r="AU182" s="194" t="s">
        <v>23</v>
      </c>
      <c r="AY182" s="193" t="s">
        <v>406</v>
      </c>
      <c r="BK182" s="195">
        <f>BK183</f>
        <v>0</v>
      </c>
    </row>
    <row r="183" spans="2:65" s="1" customFormat="1" ht="22.5" customHeight="1" x14ac:dyDescent="0.3">
      <c r="B183" s="37"/>
      <c r="C183" s="201" t="s">
        <v>572</v>
      </c>
      <c r="D183" s="201" t="s">
        <v>410</v>
      </c>
      <c r="E183" s="202" t="s">
        <v>7825</v>
      </c>
      <c r="F183" s="203" t="s">
        <v>7826</v>
      </c>
      <c r="G183" s="204" t="s">
        <v>596</v>
      </c>
      <c r="H183" s="205">
        <v>70</v>
      </c>
      <c r="I183" s="206"/>
      <c r="J183" s="207">
        <f>ROUND(I183*H183,2)</f>
        <v>0</v>
      </c>
      <c r="K183" s="203" t="s">
        <v>7140</v>
      </c>
      <c r="L183" s="57"/>
      <c r="M183" s="208" t="s">
        <v>36</v>
      </c>
      <c r="N183" s="209" t="s">
        <v>50</v>
      </c>
      <c r="O183" s="38"/>
      <c r="P183" s="210">
        <f>O183*H183</f>
        <v>0</v>
      </c>
      <c r="Q183" s="210">
        <v>0</v>
      </c>
      <c r="R183" s="210">
        <f>Q183*H183</f>
        <v>0</v>
      </c>
      <c r="S183" s="210">
        <v>0</v>
      </c>
      <c r="T183" s="211">
        <f>S183*H183</f>
        <v>0</v>
      </c>
      <c r="AR183" s="19" t="s">
        <v>415</v>
      </c>
      <c r="AT183" s="19" t="s">
        <v>410</v>
      </c>
      <c r="AU183" s="19" t="s">
        <v>87</v>
      </c>
      <c r="AY183" s="19" t="s">
        <v>406</v>
      </c>
      <c r="BE183" s="212">
        <f>IF(N183="základní",J183,0)</f>
        <v>0</v>
      </c>
      <c r="BF183" s="212">
        <f>IF(N183="snížená",J183,0)</f>
        <v>0</v>
      </c>
      <c r="BG183" s="212">
        <f>IF(N183="zákl. přenesená",J183,0)</f>
        <v>0</v>
      </c>
      <c r="BH183" s="212">
        <f>IF(N183="sníž. přenesená",J183,0)</f>
        <v>0</v>
      </c>
      <c r="BI183" s="212">
        <f>IF(N183="nulová",J183,0)</f>
        <v>0</v>
      </c>
      <c r="BJ183" s="19" t="s">
        <v>23</v>
      </c>
      <c r="BK183" s="212">
        <f>ROUND(I183*H183,2)</f>
        <v>0</v>
      </c>
      <c r="BL183" s="19" t="s">
        <v>415</v>
      </c>
      <c r="BM183" s="19" t="s">
        <v>733</v>
      </c>
    </row>
    <row r="184" spans="2:65" s="11" customFormat="1" ht="29.85" customHeight="1" x14ac:dyDescent="0.3">
      <c r="B184" s="182"/>
      <c r="C184" s="183"/>
      <c r="D184" s="198" t="s">
        <v>78</v>
      </c>
      <c r="E184" s="199" t="s">
        <v>974</v>
      </c>
      <c r="F184" s="199" t="s">
        <v>7766</v>
      </c>
      <c r="G184" s="183"/>
      <c r="H184" s="183"/>
      <c r="I184" s="186"/>
      <c r="J184" s="200">
        <f>BK184</f>
        <v>0</v>
      </c>
      <c r="K184" s="183"/>
      <c r="L184" s="188"/>
      <c r="M184" s="189"/>
      <c r="N184" s="190"/>
      <c r="O184" s="190"/>
      <c r="P184" s="191">
        <f>P185</f>
        <v>0</v>
      </c>
      <c r="Q184" s="190"/>
      <c r="R184" s="191">
        <f>R185</f>
        <v>0</v>
      </c>
      <c r="S184" s="190"/>
      <c r="T184" s="192">
        <f>T185</f>
        <v>0</v>
      </c>
      <c r="AR184" s="193" t="s">
        <v>23</v>
      </c>
      <c r="AT184" s="194" t="s">
        <v>78</v>
      </c>
      <c r="AU184" s="194" t="s">
        <v>23</v>
      </c>
      <c r="AY184" s="193" t="s">
        <v>406</v>
      </c>
      <c r="BK184" s="195">
        <f>BK185</f>
        <v>0</v>
      </c>
    </row>
    <row r="185" spans="2:65" s="1" customFormat="1" ht="22.5" customHeight="1" x14ac:dyDescent="0.3">
      <c r="B185" s="37"/>
      <c r="C185" s="201" t="s">
        <v>576</v>
      </c>
      <c r="D185" s="201" t="s">
        <v>410</v>
      </c>
      <c r="E185" s="202" t="s">
        <v>7827</v>
      </c>
      <c r="F185" s="203" t="s">
        <v>7828</v>
      </c>
      <c r="G185" s="204" t="s">
        <v>501</v>
      </c>
      <c r="H185" s="205">
        <v>123.021</v>
      </c>
      <c r="I185" s="206"/>
      <c r="J185" s="207">
        <f>ROUND(I185*H185,2)</f>
        <v>0</v>
      </c>
      <c r="K185" s="203" t="s">
        <v>7100</v>
      </c>
      <c r="L185" s="57"/>
      <c r="M185" s="208" t="s">
        <v>36</v>
      </c>
      <c r="N185" s="209" t="s">
        <v>50</v>
      </c>
      <c r="O185" s="38"/>
      <c r="P185" s="210">
        <f>O185*H185</f>
        <v>0</v>
      </c>
      <c r="Q185" s="210">
        <v>0</v>
      </c>
      <c r="R185" s="210">
        <f>Q185*H185</f>
        <v>0</v>
      </c>
      <c r="S185" s="210">
        <v>0</v>
      </c>
      <c r="T185" s="211">
        <f>S185*H185</f>
        <v>0</v>
      </c>
      <c r="AR185" s="19" t="s">
        <v>415</v>
      </c>
      <c r="AT185" s="19" t="s">
        <v>410</v>
      </c>
      <c r="AU185" s="19" t="s">
        <v>87</v>
      </c>
      <c r="AY185" s="19" t="s">
        <v>406</v>
      </c>
      <c r="BE185" s="212">
        <f>IF(N185="základní",J185,0)</f>
        <v>0</v>
      </c>
      <c r="BF185" s="212">
        <f>IF(N185="snížená",J185,0)</f>
        <v>0</v>
      </c>
      <c r="BG185" s="212">
        <f>IF(N185="zákl. přenesená",J185,0)</f>
        <v>0</v>
      </c>
      <c r="BH185" s="212">
        <f>IF(N185="sníž. přenesená",J185,0)</f>
        <v>0</v>
      </c>
      <c r="BI185" s="212">
        <f>IF(N185="nulová",J185,0)</f>
        <v>0</v>
      </c>
      <c r="BJ185" s="19" t="s">
        <v>23</v>
      </c>
      <c r="BK185" s="212">
        <f>ROUND(I185*H185,2)</f>
        <v>0</v>
      </c>
      <c r="BL185" s="19" t="s">
        <v>415</v>
      </c>
      <c r="BM185" s="19" t="s">
        <v>743</v>
      </c>
    </row>
    <row r="186" spans="2:65" s="11" customFormat="1" ht="29.85" customHeight="1" x14ac:dyDescent="0.3">
      <c r="B186" s="182"/>
      <c r="C186" s="183"/>
      <c r="D186" s="198" t="s">
        <v>78</v>
      </c>
      <c r="E186" s="199" t="s">
        <v>7829</v>
      </c>
      <c r="F186" s="199" t="s">
        <v>7830</v>
      </c>
      <c r="G186" s="183"/>
      <c r="H186" s="183"/>
      <c r="I186" s="186"/>
      <c r="J186" s="200">
        <f>BK186</f>
        <v>0</v>
      </c>
      <c r="K186" s="183"/>
      <c r="L186" s="188"/>
      <c r="M186" s="189"/>
      <c r="N186" s="190"/>
      <c r="O186" s="190"/>
      <c r="P186" s="191">
        <f>SUM(P187:P193)</f>
        <v>0</v>
      </c>
      <c r="Q186" s="190"/>
      <c r="R186" s="191">
        <f>SUM(R187:R193)</f>
        <v>0</v>
      </c>
      <c r="S186" s="190"/>
      <c r="T186" s="192">
        <f>SUM(T187:T193)</f>
        <v>0</v>
      </c>
      <c r="AR186" s="193" t="s">
        <v>23</v>
      </c>
      <c r="AT186" s="194" t="s">
        <v>78</v>
      </c>
      <c r="AU186" s="194" t="s">
        <v>23</v>
      </c>
      <c r="AY186" s="193" t="s">
        <v>406</v>
      </c>
      <c r="BK186" s="195">
        <f>SUM(BK187:BK193)</f>
        <v>0</v>
      </c>
    </row>
    <row r="187" spans="2:65" s="1" customFormat="1" ht="22.5" customHeight="1" x14ac:dyDescent="0.3">
      <c r="B187" s="37"/>
      <c r="C187" s="201" t="s">
        <v>580</v>
      </c>
      <c r="D187" s="201" t="s">
        <v>410</v>
      </c>
      <c r="E187" s="202" t="s">
        <v>7831</v>
      </c>
      <c r="F187" s="203" t="s">
        <v>7832</v>
      </c>
      <c r="G187" s="204" t="s">
        <v>501</v>
      </c>
      <c r="H187" s="205">
        <v>22.05</v>
      </c>
      <c r="I187" s="206"/>
      <c r="J187" s="207">
        <f>ROUND(I187*H187,2)</f>
        <v>0</v>
      </c>
      <c r="K187" s="203" t="s">
        <v>7100</v>
      </c>
      <c r="L187" s="57"/>
      <c r="M187" s="208" t="s">
        <v>36</v>
      </c>
      <c r="N187" s="209" t="s">
        <v>50</v>
      </c>
      <c r="O187" s="38"/>
      <c r="P187" s="210">
        <f>O187*H187</f>
        <v>0</v>
      </c>
      <c r="Q187" s="210">
        <v>0</v>
      </c>
      <c r="R187" s="210">
        <f>Q187*H187</f>
        <v>0</v>
      </c>
      <c r="S187" s="210">
        <v>0</v>
      </c>
      <c r="T187" s="211">
        <f>S187*H187</f>
        <v>0</v>
      </c>
      <c r="AR187" s="19" t="s">
        <v>415</v>
      </c>
      <c r="AT187" s="19" t="s">
        <v>410</v>
      </c>
      <c r="AU187" s="19" t="s">
        <v>87</v>
      </c>
      <c r="AY187" s="19" t="s">
        <v>406</v>
      </c>
      <c r="BE187" s="212">
        <f>IF(N187="základní",J187,0)</f>
        <v>0</v>
      </c>
      <c r="BF187" s="212">
        <f>IF(N187="snížená",J187,0)</f>
        <v>0</v>
      </c>
      <c r="BG187" s="212">
        <f>IF(N187="zákl. přenesená",J187,0)</f>
        <v>0</v>
      </c>
      <c r="BH187" s="212">
        <f>IF(N187="sníž. přenesená",J187,0)</f>
        <v>0</v>
      </c>
      <c r="BI187" s="212">
        <f>IF(N187="nulová",J187,0)</f>
        <v>0</v>
      </c>
      <c r="BJ187" s="19" t="s">
        <v>23</v>
      </c>
      <c r="BK187" s="212">
        <f>ROUND(I187*H187,2)</f>
        <v>0</v>
      </c>
      <c r="BL187" s="19" t="s">
        <v>415</v>
      </c>
      <c r="BM187" s="19" t="s">
        <v>755</v>
      </c>
    </row>
    <row r="188" spans="2:65" s="12" customFormat="1" x14ac:dyDescent="0.3">
      <c r="B188" s="213"/>
      <c r="C188" s="214"/>
      <c r="D188" s="215" t="s">
        <v>417</v>
      </c>
      <c r="E188" s="216" t="s">
        <v>36</v>
      </c>
      <c r="F188" s="217" t="s">
        <v>7574</v>
      </c>
      <c r="G188" s="214"/>
      <c r="H188" s="218" t="s">
        <v>36</v>
      </c>
      <c r="I188" s="219"/>
      <c r="J188" s="214"/>
      <c r="K188" s="214"/>
      <c r="L188" s="220"/>
      <c r="M188" s="221"/>
      <c r="N188" s="222"/>
      <c r="O188" s="222"/>
      <c r="P188" s="222"/>
      <c r="Q188" s="222"/>
      <c r="R188" s="222"/>
      <c r="S188" s="222"/>
      <c r="T188" s="223"/>
      <c r="AT188" s="224" t="s">
        <v>417</v>
      </c>
      <c r="AU188" s="224" t="s">
        <v>87</v>
      </c>
      <c r="AV188" s="12" t="s">
        <v>23</v>
      </c>
      <c r="AW188" s="12" t="s">
        <v>43</v>
      </c>
      <c r="AX188" s="12" t="s">
        <v>79</v>
      </c>
      <c r="AY188" s="224" t="s">
        <v>406</v>
      </c>
    </row>
    <row r="189" spans="2:65" s="13" customFormat="1" x14ac:dyDescent="0.3">
      <c r="B189" s="225"/>
      <c r="C189" s="226"/>
      <c r="D189" s="215" t="s">
        <v>417</v>
      </c>
      <c r="E189" s="227" t="s">
        <v>36</v>
      </c>
      <c r="F189" s="228" t="s">
        <v>7833</v>
      </c>
      <c r="G189" s="226"/>
      <c r="H189" s="229">
        <v>22.05</v>
      </c>
      <c r="I189" s="230"/>
      <c r="J189" s="226"/>
      <c r="K189" s="226"/>
      <c r="L189" s="231"/>
      <c r="M189" s="232"/>
      <c r="N189" s="233"/>
      <c r="O189" s="233"/>
      <c r="P189" s="233"/>
      <c r="Q189" s="233"/>
      <c r="R189" s="233"/>
      <c r="S189" s="233"/>
      <c r="T189" s="234"/>
      <c r="AT189" s="235" t="s">
        <v>417</v>
      </c>
      <c r="AU189" s="235" t="s">
        <v>87</v>
      </c>
      <c r="AV189" s="13" t="s">
        <v>87</v>
      </c>
      <c r="AW189" s="13" t="s">
        <v>43</v>
      </c>
      <c r="AX189" s="13" t="s">
        <v>79</v>
      </c>
      <c r="AY189" s="235" t="s">
        <v>406</v>
      </c>
    </row>
    <row r="190" spans="2:65" s="14" customFormat="1" x14ac:dyDescent="0.3">
      <c r="B190" s="236"/>
      <c r="C190" s="237"/>
      <c r="D190" s="247" t="s">
        <v>417</v>
      </c>
      <c r="E190" s="248" t="s">
        <v>36</v>
      </c>
      <c r="F190" s="249" t="s">
        <v>421</v>
      </c>
      <c r="G190" s="237"/>
      <c r="H190" s="250">
        <v>22.05</v>
      </c>
      <c r="I190" s="241"/>
      <c r="J190" s="237"/>
      <c r="K190" s="237"/>
      <c r="L190" s="242"/>
      <c r="M190" s="243"/>
      <c r="N190" s="244"/>
      <c r="O190" s="244"/>
      <c r="P190" s="244"/>
      <c r="Q190" s="244"/>
      <c r="R190" s="244"/>
      <c r="S190" s="244"/>
      <c r="T190" s="245"/>
      <c r="AT190" s="246" t="s">
        <v>417</v>
      </c>
      <c r="AU190" s="246" t="s">
        <v>87</v>
      </c>
      <c r="AV190" s="14" t="s">
        <v>415</v>
      </c>
      <c r="AW190" s="14" t="s">
        <v>43</v>
      </c>
      <c r="AX190" s="14" t="s">
        <v>23</v>
      </c>
      <c r="AY190" s="246" t="s">
        <v>406</v>
      </c>
    </row>
    <row r="191" spans="2:65" s="1" customFormat="1" ht="22.5" customHeight="1" x14ac:dyDescent="0.3">
      <c r="B191" s="37"/>
      <c r="C191" s="201" t="s">
        <v>585</v>
      </c>
      <c r="D191" s="201" t="s">
        <v>410</v>
      </c>
      <c r="E191" s="202" t="s">
        <v>7834</v>
      </c>
      <c r="F191" s="203" t="s">
        <v>7835</v>
      </c>
      <c r="G191" s="204" t="s">
        <v>501</v>
      </c>
      <c r="H191" s="205">
        <v>4.41</v>
      </c>
      <c r="I191" s="206"/>
      <c r="J191" s="207">
        <f>ROUND(I191*H191,2)</f>
        <v>0</v>
      </c>
      <c r="K191" s="203" t="s">
        <v>7100</v>
      </c>
      <c r="L191" s="57"/>
      <c r="M191" s="208" t="s">
        <v>36</v>
      </c>
      <c r="N191" s="209" t="s">
        <v>50</v>
      </c>
      <c r="O191" s="38"/>
      <c r="P191" s="210">
        <f>O191*H191</f>
        <v>0</v>
      </c>
      <c r="Q191" s="210">
        <v>0</v>
      </c>
      <c r="R191" s="210">
        <f>Q191*H191</f>
        <v>0</v>
      </c>
      <c r="S191" s="210">
        <v>0</v>
      </c>
      <c r="T191" s="211">
        <f>S191*H191</f>
        <v>0</v>
      </c>
      <c r="AR191" s="19" t="s">
        <v>415</v>
      </c>
      <c r="AT191" s="19" t="s">
        <v>410</v>
      </c>
      <c r="AU191" s="19" t="s">
        <v>87</v>
      </c>
      <c r="AY191" s="19" t="s">
        <v>406</v>
      </c>
      <c r="BE191" s="212">
        <f>IF(N191="základní",J191,0)</f>
        <v>0</v>
      </c>
      <c r="BF191" s="212">
        <f>IF(N191="snížená",J191,0)</f>
        <v>0</v>
      </c>
      <c r="BG191" s="212">
        <f>IF(N191="zákl. přenesená",J191,0)</f>
        <v>0</v>
      </c>
      <c r="BH191" s="212">
        <f>IF(N191="sníž. přenesená",J191,0)</f>
        <v>0</v>
      </c>
      <c r="BI191" s="212">
        <f>IF(N191="nulová",J191,0)</f>
        <v>0</v>
      </c>
      <c r="BJ191" s="19" t="s">
        <v>23</v>
      </c>
      <c r="BK191" s="212">
        <f>ROUND(I191*H191,2)</f>
        <v>0</v>
      </c>
      <c r="BL191" s="19" t="s">
        <v>415</v>
      </c>
      <c r="BM191" s="19" t="s">
        <v>778</v>
      </c>
    </row>
    <row r="192" spans="2:65" s="1" customFormat="1" ht="22.5" customHeight="1" x14ac:dyDescent="0.3">
      <c r="B192" s="37"/>
      <c r="C192" s="201" t="s">
        <v>587</v>
      </c>
      <c r="D192" s="201" t="s">
        <v>410</v>
      </c>
      <c r="E192" s="202" t="s">
        <v>7836</v>
      </c>
      <c r="F192" s="203" t="s">
        <v>7837</v>
      </c>
      <c r="G192" s="204" t="s">
        <v>501</v>
      </c>
      <c r="H192" s="205">
        <v>4.41</v>
      </c>
      <c r="I192" s="206"/>
      <c r="J192" s="207">
        <f>ROUND(I192*H192,2)</f>
        <v>0</v>
      </c>
      <c r="K192" s="203" t="s">
        <v>7100</v>
      </c>
      <c r="L192" s="57"/>
      <c r="M192" s="208" t="s">
        <v>36</v>
      </c>
      <c r="N192" s="209" t="s">
        <v>50</v>
      </c>
      <c r="O192" s="38"/>
      <c r="P192" s="210">
        <f>O192*H192</f>
        <v>0</v>
      </c>
      <c r="Q192" s="210">
        <v>0</v>
      </c>
      <c r="R192" s="210">
        <f>Q192*H192</f>
        <v>0</v>
      </c>
      <c r="S192" s="210">
        <v>0</v>
      </c>
      <c r="T192" s="211">
        <f>S192*H192</f>
        <v>0</v>
      </c>
      <c r="AR192" s="19" t="s">
        <v>415</v>
      </c>
      <c r="AT192" s="19" t="s">
        <v>410</v>
      </c>
      <c r="AU192" s="19" t="s">
        <v>87</v>
      </c>
      <c r="AY192" s="19" t="s">
        <v>406</v>
      </c>
      <c r="BE192" s="212">
        <f>IF(N192="základní",J192,0)</f>
        <v>0</v>
      </c>
      <c r="BF192" s="212">
        <f>IF(N192="snížená",J192,0)</f>
        <v>0</v>
      </c>
      <c r="BG192" s="212">
        <f>IF(N192="zákl. přenesená",J192,0)</f>
        <v>0</v>
      </c>
      <c r="BH192" s="212">
        <f>IF(N192="sníž. přenesená",J192,0)</f>
        <v>0</v>
      </c>
      <c r="BI192" s="212">
        <f>IF(N192="nulová",J192,0)</f>
        <v>0</v>
      </c>
      <c r="BJ192" s="19" t="s">
        <v>23</v>
      </c>
      <c r="BK192" s="212">
        <f>ROUND(I192*H192,2)</f>
        <v>0</v>
      </c>
      <c r="BL192" s="19" t="s">
        <v>415</v>
      </c>
      <c r="BM192" s="19" t="s">
        <v>784</v>
      </c>
    </row>
    <row r="193" spans="2:65" s="1" customFormat="1" ht="22.5" customHeight="1" x14ac:dyDescent="0.3">
      <c r="B193" s="37"/>
      <c r="C193" s="201" t="s">
        <v>593</v>
      </c>
      <c r="D193" s="201" t="s">
        <v>410</v>
      </c>
      <c r="E193" s="202" t="s">
        <v>7838</v>
      </c>
      <c r="F193" s="203" t="s">
        <v>7839</v>
      </c>
      <c r="G193" s="204" t="s">
        <v>501</v>
      </c>
      <c r="H193" s="205">
        <v>4.41</v>
      </c>
      <c r="I193" s="206"/>
      <c r="J193" s="207">
        <f>ROUND(I193*H193,2)</f>
        <v>0</v>
      </c>
      <c r="K193" s="203" t="s">
        <v>7100</v>
      </c>
      <c r="L193" s="57"/>
      <c r="M193" s="208" t="s">
        <v>36</v>
      </c>
      <c r="N193" s="281" t="s">
        <v>50</v>
      </c>
      <c r="O193" s="282"/>
      <c r="P193" s="283">
        <f>O193*H193</f>
        <v>0</v>
      </c>
      <c r="Q193" s="283">
        <v>0</v>
      </c>
      <c r="R193" s="283">
        <f>Q193*H193</f>
        <v>0</v>
      </c>
      <c r="S193" s="283">
        <v>0</v>
      </c>
      <c r="T193" s="284">
        <f>S193*H193</f>
        <v>0</v>
      </c>
      <c r="AR193" s="19" t="s">
        <v>415</v>
      </c>
      <c r="AT193" s="19" t="s">
        <v>410</v>
      </c>
      <c r="AU193" s="19" t="s">
        <v>87</v>
      </c>
      <c r="AY193" s="19" t="s">
        <v>406</v>
      </c>
      <c r="BE193" s="212">
        <f>IF(N193="základní",J193,0)</f>
        <v>0</v>
      </c>
      <c r="BF193" s="212">
        <f>IF(N193="snížená",J193,0)</f>
        <v>0</v>
      </c>
      <c r="BG193" s="212">
        <f>IF(N193="zákl. přenesená",J193,0)</f>
        <v>0</v>
      </c>
      <c r="BH193" s="212">
        <f>IF(N193="sníž. přenesená",J193,0)</f>
        <v>0</v>
      </c>
      <c r="BI193" s="212">
        <f>IF(N193="nulová",J193,0)</f>
        <v>0</v>
      </c>
      <c r="BJ193" s="19" t="s">
        <v>23</v>
      </c>
      <c r="BK193" s="212">
        <f>ROUND(I193*H193,2)</f>
        <v>0</v>
      </c>
      <c r="BL193" s="19" t="s">
        <v>415</v>
      </c>
      <c r="BM193" s="19" t="s">
        <v>795</v>
      </c>
    </row>
    <row r="194" spans="2:65" s="1" customFormat="1" ht="6.95" customHeight="1" x14ac:dyDescent="0.3">
      <c r="B194" s="52"/>
      <c r="C194" s="53"/>
      <c r="D194" s="53"/>
      <c r="E194" s="53"/>
      <c r="F194" s="53"/>
      <c r="G194" s="53"/>
      <c r="H194" s="53"/>
      <c r="I194" s="141"/>
      <c r="J194" s="53"/>
      <c r="K194" s="53"/>
      <c r="L194" s="57"/>
    </row>
  </sheetData>
  <sheetProtection password="CC35" sheet="1" objects="1" scenarios="1" formatColumns="0" formatRows="0" sort="0" autoFilter="0"/>
  <autoFilter ref="C96:K96"/>
  <mergeCells count="15">
    <mergeCell ref="E87:H87"/>
    <mergeCell ref="E85:H85"/>
    <mergeCell ref="E89:H89"/>
    <mergeCell ref="G1:H1"/>
    <mergeCell ref="L2:V2"/>
    <mergeCell ref="E49:H49"/>
    <mergeCell ref="E53:H53"/>
    <mergeCell ref="E51:H51"/>
    <mergeCell ref="E55:H55"/>
    <mergeCell ref="E83:H83"/>
    <mergeCell ref="E7:H7"/>
    <mergeCell ref="E11:H11"/>
    <mergeCell ref="E9:H9"/>
    <mergeCell ref="E13:H13"/>
    <mergeCell ref="E28:H28"/>
  </mergeCells>
  <hyperlinks>
    <hyperlink ref="F1:G1" location="C2" tooltip="Krycí list soupisu" display="1) Krycí list soupisu"/>
    <hyperlink ref="G1:H1" location="C62" tooltip="Rekapitulace" display="2) Rekapitulace"/>
    <hyperlink ref="J1" location="C96" tooltip="Soupis prací" display="3) Soupis prací"/>
    <hyperlink ref="L1:V1" location="'Rekapitulace stavby'!C2" tooltip="Rekapitulace stavby" display="Rekapitulace stavby"/>
  </hyperlinks>
  <printOptions horizontalCentered="1"/>
  <pageMargins left="0.59055118110236227" right="0.59055118110236227" top="0.59055118110236227" bottom="0.59055118110236227" header="0" footer="0"/>
  <pageSetup paperSize="9" fitToHeight="100" orientation="landscape" r:id="rId1"/>
  <headerFooter>
    <oddFooter>&amp;CStrana &amp;P z &amp;N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BR280"/>
  <sheetViews>
    <sheetView showGridLines="0" workbookViewId="0">
      <pane ySplit="1" topLeftCell="A2" activePane="bottomLeft" state="frozen"/>
      <selection pane="bottomLeft"/>
    </sheetView>
  </sheetViews>
  <sheetFormatPr defaultRowHeight="13.5" x14ac:dyDescent="0.3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15" customWidth="1"/>
    <col min="10" max="10" width="23.5" customWidth="1"/>
    <col min="11" max="11" width="15.5" customWidth="1"/>
    <col min="13" max="18" width="9.33203125" hidden="1"/>
    <col min="19" max="19" width="8.1640625" hidden="1" customWidth="1"/>
    <col min="20" max="20" width="29.6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 x14ac:dyDescent="0.3">
      <c r="A1" s="17"/>
      <c r="B1" s="294"/>
      <c r="C1" s="294"/>
      <c r="D1" s="293" t="s">
        <v>1</v>
      </c>
      <c r="E1" s="294"/>
      <c r="F1" s="295" t="s">
        <v>8574</v>
      </c>
      <c r="G1" s="427" t="s">
        <v>8575</v>
      </c>
      <c r="H1" s="427"/>
      <c r="I1" s="300"/>
      <c r="J1" s="295" t="s">
        <v>8576</v>
      </c>
      <c r="K1" s="293" t="s">
        <v>213</v>
      </c>
      <c r="L1" s="295" t="s">
        <v>8577</v>
      </c>
      <c r="M1" s="295"/>
      <c r="N1" s="295"/>
      <c r="O1" s="295"/>
      <c r="P1" s="295"/>
      <c r="Q1" s="295"/>
      <c r="R1" s="295"/>
      <c r="S1" s="295"/>
      <c r="T1" s="295"/>
      <c r="U1" s="291"/>
      <c r="V1" s="291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</row>
    <row r="2" spans="1:70" ht="36.950000000000003" customHeight="1" x14ac:dyDescent="0.3">
      <c r="L2" s="385"/>
      <c r="M2" s="385"/>
      <c r="N2" s="385"/>
      <c r="O2" s="385"/>
      <c r="P2" s="385"/>
      <c r="Q2" s="385"/>
      <c r="R2" s="385"/>
      <c r="S2" s="385"/>
      <c r="T2" s="385"/>
      <c r="U2" s="385"/>
      <c r="V2" s="385"/>
      <c r="AT2" s="19" t="s">
        <v>198</v>
      </c>
    </row>
    <row r="3" spans="1:70" ht="6.95" customHeight="1" x14ac:dyDescent="0.3">
      <c r="B3" s="20"/>
      <c r="C3" s="21"/>
      <c r="D3" s="21"/>
      <c r="E3" s="21"/>
      <c r="F3" s="21"/>
      <c r="G3" s="21"/>
      <c r="H3" s="21"/>
      <c r="I3" s="117"/>
      <c r="J3" s="21"/>
      <c r="K3" s="22"/>
      <c r="AT3" s="19" t="s">
        <v>87</v>
      </c>
    </row>
    <row r="4" spans="1:70" ht="36.950000000000003" customHeight="1" x14ac:dyDescent="0.3">
      <c r="B4" s="23"/>
      <c r="C4" s="24"/>
      <c r="D4" s="25" t="s">
        <v>218</v>
      </c>
      <c r="E4" s="24"/>
      <c r="F4" s="24"/>
      <c r="G4" s="24"/>
      <c r="H4" s="24"/>
      <c r="I4" s="118"/>
      <c r="J4" s="24"/>
      <c r="K4" s="26"/>
      <c r="M4" s="27" t="s">
        <v>10</v>
      </c>
      <c r="AT4" s="19" t="s">
        <v>4</v>
      </c>
    </row>
    <row r="5" spans="1:70" ht="6.95" customHeight="1" x14ac:dyDescent="0.3">
      <c r="B5" s="23"/>
      <c r="C5" s="24"/>
      <c r="D5" s="24"/>
      <c r="E5" s="24"/>
      <c r="F5" s="24"/>
      <c r="G5" s="24"/>
      <c r="H5" s="24"/>
      <c r="I5" s="118"/>
      <c r="J5" s="24"/>
      <c r="K5" s="26"/>
    </row>
    <row r="6" spans="1:70" ht="15" x14ac:dyDescent="0.3">
      <c r="B6" s="23"/>
      <c r="C6" s="24"/>
      <c r="D6" s="32" t="s">
        <v>16</v>
      </c>
      <c r="E6" s="24"/>
      <c r="F6" s="24"/>
      <c r="G6" s="24"/>
      <c r="H6" s="24"/>
      <c r="I6" s="118"/>
      <c r="J6" s="24"/>
      <c r="K6" s="26"/>
    </row>
    <row r="7" spans="1:70" ht="22.5" customHeight="1" x14ac:dyDescent="0.3">
      <c r="B7" s="23"/>
      <c r="C7" s="24"/>
      <c r="D7" s="24"/>
      <c r="E7" s="428" t="str">
        <f>'Rekapitulace stavby'!K6</f>
        <v>ZLEPŠENÍ EKOLOGICKÉHO STAVU ŘEKY BEČVY V HRANICÍCH</v>
      </c>
      <c r="F7" s="414"/>
      <c r="G7" s="414"/>
      <c r="H7" s="414"/>
      <c r="I7" s="118"/>
      <c r="J7" s="24"/>
      <c r="K7" s="26"/>
    </row>
    <row r="8" spans="1:70" ht="15" x14ac:dyDescent="0.3">
      <c r="B8" s="23"/>
      <c r="C8" s="24"/>
      <c r="D8" s="32" t="s">
        <v>226</v>
      </c>
      <c r="E8" s="24"/>
      <c r="F8" s="24"/>
      <c r="G8" s="24"/>
      <c r="H8" s="24"/>
      <c r="I8" s="118"/>
      <c r="J8" s="24"/>
      <c r="K8" s="26"/>
    </row>
    <row r="9" spans="1:70" s="1" customFormat="1" ht="22.5" customHeight="1" x14ac:dyDescent="0.3">
      <c r="B9" s="37"/>
      <c r="C9" s="38"/>
      <c r="D9" s="38"/>
      <c r="E9" s="428" t="s">
        <v>7090</v>
      </c>
      <c r="F9" s="405"/>
      <c r="G9" s="405"/>
      <c r="H9" s="405"/>
      <c r="I9" s="119"/>
      <c r="J9" s="38"/>
      <c r="K9" s="41"/>
    </row>
    <row r="10" spans="1:70" s="1" customFormat="1" ht="15" x14ac:dyDescent="0.3">
      <c r="B10" s="37"/>
      <c r="C10" s="38"/>
      <c r="D10" s="32" t="s">
        <v>232</v>
      </c>
      <c r="E10" s="38"/>
      <c r="F10" s="38"/>
      <c r="G10" s="38"/>
      <c r="H10" s="38"/>
      <c r="I10" s="119"/>
      <c r="J10" s="38"/>
      <c r="K10" s="41"/>
    </row>
    <row r="11" spans="1:70" s="1" customFormat="1" ht="36.950000000000003" customHeight="1" x14ac:dyDescent="0.3">
      <c r="B11" s="37"/>
      <c r="C11" s="38"/>
      <c r="D11" s="38"/>
      <c r="E11" s="430" t="s">
        <v>7840</v>
      </c>
      <c r="F11" s="405"/>
      <c r="G11" s="405"/>
      <c r="H11" s="405"/>
      <c r="I11" s="119"/>
      <c r="J11" s="38"/>
      <c r="K11" s="41"/>
    </row>
    <row r="12" spans="1:70" s="1" customFormat="1" x14ac:dyDescent="0.3">
      <c r="B12" s="37"/>
      <c r="C12" s="38"/>
      <c r="D12" s="38"/>
      <c r="E12" s="38"/>
      <c r="F12" s="38"/>
      <c r="G12" s="38"/>
      <c r="H12" s="38"/>
      <c r="I12" s="119"/>
      <c r="J12" s="38"/>
      <c r="K12" s="41"/>
    </row>
    <row r="13" spans="1:70" s="1" customFormat="1" ht="14.45" customHeight="1" x14ac:dyDescent="0.3">
      <c r="B13" s="37"/>
      <c r="C13" s="38"/>
      <c r="D13" s="32" t="s">
        <v>19</v>
      </c>
      <c r="E13" s="38"/>
      <c r="F13" s="30" t="s">
        <v>192</v>
      </c>
      <c r="G13" s="38"/>
      <c r="H13" s="38"/>
      <c r="I13" s="120" t="s">
        <v>21</v>
      </c>
      <c r="J13" s="30" t="s">
        <v>36</v>
      </c>
      <c r="K13" s="41"/>
    </row>
    <row r="14" spans="1:70" s="1" customFormat="1" ht="14.45" customHeight="1" x14ac:dyDescent="0.3">
      <c r="B14" s="37"/>
      <c r="C14" s="38"/>
      <c r="D14" s="32" t="s">
        <v>24</v>
      </c>
      <c r="E14" s="38"/>
      <c r="F14" s="30" t="s">
        <v>25</v>
      </c>
      <c r="G14" s="38"/>
      <c r="H14" s="38"/>
      <c r="I14" s="120" t="s">
        <v>26</v>
      </c>
      <c r="J14" s="121" t="str">
        <f>'Rekapitulace stavby'!AN8</f>
        <v>6.4.2016</v>
      </c>
      <c r="K14" s="41"/>
    </row>
    <row r="15" spans="1:70" s="1" customFormat="1" ht="10.9" customHeight="1" x14ac:dyDescent="0.3">
      <c r="B15" s="37"/>
      <c r="C15" s="38"/>
      <c r="D15" s="38"/>
      <c r="E15" s="38"/>
      <c r="F15" s="38"/>
      <c r="G15" s="38"/>
      <c r="H15" s="38"/>
      <c r="I15" s="119"/>
      <c r="J15" s="38"/>
      <c r="K15" s="41"/>
    </row>
    <row r="16" spans="1:70" s="1" customFormat="1" ht="14.45" customHeight="1" x14ac:dyDescent="0.3">
      <c r="B16" s="37"/>
      <c r="C16" s="38"/>
      <c r="D16" s="32" t="s">
        <v>34</v>
      </c>
      <c r="E16" s="38"/>
      <c r="F16" s="38"/>
      <c r="G16" s="38"/>
      <c r="H16" s="38"/>
      <c r="I16" s="120" t="s">
        <v>35</v>
      </c>
      <c r="J16" s="30" t="s">
        <v>36</v>
      </c>
      <c r="K16" s="41"/>
    </row>
    <row r="17" spans="2:11" s="1" customFormat="1" ht="18" customHeight="1" x14ac:dyDescent="0.3">
      <c r="B17" s="37"/>
      <c r="C17" s="38"/>
      <c r="D17" s="38"/>
      <c r="E17" s="30" t="s">
        <v>37</v>
      </c>
      <c r="F17" s="38"/>
      <c r="G17" s="38"/>
      <c r="H17" s="38"/>
      <c r="I17" s="120" t="s">
        <v>38</v>
      </c>
      <c r="J17" s="30" t="s">
        <v>36</v>
      </c>
      <c r="K17" s="41"/>
    </row>
    <row r="18" spans="2:11" s="1" customFormat="1" ht="6.95" customHeight="1" x14ac:dyDescent="0.3">
      <c r="B18" s="37"/>
      <c r="C18" s="38"/>
      <c r="D18" s="38"/>
      <c r="E18" s="38"/>
      <c r="F18" s="38"/>
      <c r="G18" s="38"/>
      <c r="H18" s="38"/>
      <c r="I18" s="119"/>
      <c r="J18" s="38"/>
      <c r="K18" s="41"/>
    </row>
    <row r="19" spans="2:11" s="1" customFormat="1" ht="14.45" customHeight="1" x14ac:dyDescent="0.3">
      <c r="B19" s="37"/>
      <c r="C19" s="38"/>
      <c r="D19" s="32" t="s">
        <v>39</v>
      </c>
      <c r="E19" s="38"/>
      <c r="F19" s="38"/>
      <c r="G19" s="38"/>
      <c r="H19" s="38"/>
      <c r="I19" s="120" t="s">
        <v>35</v>
      </c>
      <c r="J19" s="30" t="str">
        <f>IF('Rekapitulace stavby'!AN13="Vyplň údaj","",IF('Rekapitulace stavby'!AN13="","",'Rekapitulace stavby'!AN13))</f>
        <v/>
      </c>
      <c r="K19" s="41"/>
    </row>
    <row r="20" spans="2:11" s="1" customFormat="1" ht="18" customHeight="1" x14ac:dyDescent="0.3">
      <c r="B20" s="37"/>
      <c r="C20" s="38"/>
      <c r="D20" s="38"/>
      <c r="E20" s="30" t="str">
        <f>IF('Rekapitulace stavby'!E14="Vyplň údaj","",IF('Rekapitulace stavby'!E14="","",'Rekapitulace stavby'!E14))</f>
        <v/>
      </c>
      <c r="F20" s="38"/>
      <c r="G20" s="38"/>
      <c r="H20" s="38"/>
      <c r="I20" s="120" t="s">
        <v>38</v>
      </c>
      <c r="J20" s="30" t="str">
        <f>IF('Rekapitulace stavby'!AN14="Vyplň údaj","",IF('Rekapitulace stavby'!AN14="","",'Rekapitulace stavby'!AN14))</f>
        <v/>
      </c>
      <c r="K20" s="41"/>
    </row>
    <row r="21" spans="2:11" s="1" customFormat="1" ht="6.95" customHeight="1" x14ac:dyDescent="0.3">
      <c r="B21" s="37"/>
      <c r="C21" s="38"/>
      <c r="D21" s="38"/>
      <c r="E21" s="38"/>
      <c r="F21" s="38"/>
      <c r="G21" s="38"/>
      <c r="H21" s="38"/>
      <c r="I21" s="119"/>
      <c r="J21" s="38"/>
      <c r="K21" s="41"/>
    </row>
    <row r="22" spans="2:11" s="1" customFormat="1" ht="14.45" customHeight="1" x14ac:dyDescent="0.3">
      <c r="B22" s="37"/>
      <c r="C22" s="38"/>
      <c r="D22" s="32" t="s">
        <v>41</v>
      </c>
      <c r="E22" s="38"/>
      <c r="F22" s="38"/>
      <c r="G22" s="38"/>
      <c r="H22" s="38"/>
      <c r="I22" s="120" t="s">
        <v>35</v>
      </c>
      <c r="J22" s="30" t="s">
        <v>36</v>
      </c>
      <c r="K22" s="41"/>
    </row>
    <row r="23" spans="2:11" s="1" customFormat="1" ht="18" customHeight="1" x14ac:dyDescent="0.3">
      <c r="B23" s="37"/>
      <c r="C23" s="38"/>
      <c r="D23" s="38"/>
      <c r="E23" s="30" t="s">
        <v>7092</v>
      </c>
      <c r="F23" s="38"/>
      <c r="G23" s="38"/>
      <c r="H23" s="38"/>
      <c r="I23" s="120" t="s">
        <v>38</v>
      </c>
      <c r="J23" s="30" t="s">
        <v>36</v>
      </c>
      <c r="K23" s="41"/>
    </row>
    <row r="24" spans="2:11" s="1" customFormat="1" ht="6.95" customHeight="1" x14ac:dyDescent="0.3">
      <c r="B24" s="37"/>
      <c r="C24" s="38"/>
      <c r="D24" s="38"/>
      <c r="E24" s="38"/>
      <c r="F24" s="38"/>
      <c r="G24" s="38"/>
      <c r="H24" s="38"/>
      <c r="I24" s="119"/>
      <c r="J24" s="38"/>
      <c r="K24" s="41"/>
    </row>
    <row r="25" spans="2:11" s="1" customFormat="1" ht="14.45" customHeight="1" x14ac:dyDescent="0.3">
      <c r="B25" s="37"/>
      <c r="C25" s="38"/>
      <c r="D25" s="32" t="s">
        <v>44</v>
      </c>
      <c r="E25" s="38"/>
      <c r="F25" s="38"/>
      <c r="G25" s="38"/>
      <c r="H25" s="38"/>
      <c r="I25" s="119"/>
      <c r="J25" s="38"/>
      <c r="K25" s="41"/>
    </row>
    <row r="26" spans="2:11" s="7" customFormat="1" ht="22.5" customHeight="1" x14ac:dyDescent="0.3">
      <c r="B26" s="122"/>
      <c r="C26" s="123"/>
      <c r="D26" s="123"/>
      <c r="E26" s="417" t="s">
        <v>36</v>
      </c>
      <c r="F26" s="431"/>
      <c r="G26" s="431"/>
      <c r="H26" s="431"/>
      <c r="I26" s="124"/>
      <c r="J26" s="123"/>
      <c r="K26" s="125"/>
    </row>
    <row r="27" spans="2:11" s="1" customFormat="1" ht="6.95" customHeight="1" x14ac:dyDescent="0.3">
      <c r="B27" s="37"/>
      <c r="C27" s="38"/>
      <c r="D27" s="38"/>
      <c r="E27" s="38"/>
      <c r="F27" s="38"/>
      <c r="G27" s="38"/>
      <c r="H27" s="38"/>
      <c r="I27" s="119"/>
      <c r="J27" s="38"/>
      <c r="K27" s="41"/>
    </row>
    <row r="28" spans="2:11" s="1" customFormat="1" ht="6.95" customHeight="1" x14ac:dyDescent="0.3">
      <c r="B28" s="37"/>
      <c r="C28" s="38"/>
      <c r="D28" s="81"/>
      <c r="E28" s="81"/>
      <c r="F28" s="81"/>
      <c r="G28" s="81"/>
      <c r="H28" s="81"/>
      <c r="I28" s="127"/>
      <c r="J28" s="81"/>
      <c r="K28" s="128"/>
    </row>
    <row r="29" spans="2:11" s="1" customFormat="1" ht="25.35" customHeight="1" x14ac:dyDescent="0.3">
      <c r="B29" s="37"/>
      <c r="C29" s="38"/>
      <c r="D29" s="129" t="s">
        <v>45</v>
      </c>
      <c r="E29" s="38"/>
      <c r="F29" s="38"/>
      <c r="G29" s="38"/>
      <c r="H29" s="38"/>
      <c r="I29" s="119"/>
      <c r="J29" s="130">
        <f>ROUND(J91,2)</f>
        <v>0</v>
      </c>
      <c r="K29" s="41"/>
    </row>
    <row r="30" spans="2:11" s="1" customFormat="1" ht="6.95" customHeight="1" x14ac:dyDescent="0.3">
      <c r="B30" s="37"/>
      <c r="C30" s="38"/>
      <c r="D30" s="81"/>
      <c r="E30" s="81"/>
      <c r="F30" s="81"/>
      <c r="G30" s="81"/>
      <c r="H30" s="81"/>
      <c r="I30" s="127"/>
      <c r="J30" s="81"/>
      <c r="K30" s="128"/>
    </row>
    <row r="31" spans="2:11" s="1" customFormat="1" ht="14.45" customHeight="1" x14ac:dyDescent="0.3">
      <c r="B31" s="37"/>
      <c r="C31" s="38"/>
      <c r="D31" s="38"/>
      <c r="E31" s="38"/>
      <c r="F31" s="42" t="s">
        <v>47</v>
      </c>
      <c r="G31" s="38"/>
      <c r="H31" s="38"/>
      <c r="I31" s="131" t="s">
        <v>46</v>
      </c>
      <c r="J31" s="42" t="s">
        <v>48</v>
      </c>
      <c r="K31" s="41"/>
    </row>
    <row r="32" spans="2:11" s="1" customFormat="1" ht="14.45" customHeight="1" x14ac:dyDescent="0.3">
      <c r="B32" s="37"/>
      <c r="C32" s="38"/>
      <c r="D32" s="45" t="s">
        <v>49</v>
      </c>
      <c r="E32" s="45" t="s">
        <v>50</v>
      </c>
      <c r="F32" s="132">
        <f>ROUND(SUM(BE91:BE279), 2)</f>
        <v>0</v>
      </c>
      <c r="G32" s="38"/>
      <c r="H32" s="38"/>
      <c r="I32" s="133">
        <v>0.21</v>
      </c>
      <c r="J32" s="132">
        <f>ROUND(ROUND((SUM(BE91:BE279)), 2)*I32, 2)</f>
        <v>0</v>
      </c>
      <c r="K32" s="41"/>
    </row>
    <row r="33" spans="2:11" s="1" customFormat="1" ht="14.45" customHeight="1" x14ac:dyDescent="0.3">
      <c r="B33" s="37"/>
      <c r="C33" s="38"/>
      <c r="D33" s="38"/>
      <c r="E33" s="45" t="s">
        <v>51</v>
      </c>
      <c r="F33" s="132">
        <f>ROUND(SUM(BF91:BF279), 2)</f>
        <v>0</v>
      </c>
      <c r="G33" s="38"/>
      <c r="H33" s="38"/>
      <c r="I33" s="133">
        <v>0.15</v>
      </c>
      <c r="J33" s="132">
        <f>ROUND(ROUND((SUM(BF91:BF279)), 2)*I33, 2)</f>
        <v>0</v>
      </c>
      <c r="K33" s="41"/>
    </row>
    <row r="34" spans="2:11" s="1" customFormat="1" ht="14.45" hidden="1" customHeight="1" x14ac:dyDescent="0.3">
      <c r="B34" s="37"/>
      <c r="C34" s="38"/>
      <c r="D34" s="38"/>
      <c r="E34" s="45" t="s">
        <v>52</v>
      </c>
      <c r="F34" s="132">
        <f>ROUND(SUM(BG91:BG279), 2)</f>
        <v>0</v>
      </c>
      <c r="G34" s="38"/>
      <c r="H34" s="38"/>
      <c r="I34" s="133">
        <v>0.21</v>
      </c>
      <c r="J34" s="132">
        <v>0</v>
      </c>
      <c r="K34" s="41"/>
    </row>
    <row r="35" spans="2:11" s="1" customFormat="1" ht="14.45" hidden="1" customHeight="1" x14ac:dyDescent="0.3">
      <c r="B35" s="37"/>
      <c r="C35" s="38"/>
      <c r="D35" s="38"/>
      <c r="E35" s="45" t="s">
        <v>53</v>
      </c>
      <c r="F35" s="132">
        <f>ROUND(SUM(BH91:BH279), 2)</f>
        <v>0</v>
      </c>
      <c r="G35" s="38"/>
      <c r="H35" s="38"/>
      <c r="I35" s="133">
        <v>0.15</v>
      </c>
      <c r="J35" s="132">
        <v>0</v>
      </c>
      <c r="K35" s="41"/>
    </row>
    <row r="36" spans="2:11" s="1" customFormat="1" ht="14.45" hidden="1" customHeight="1" x14ac:dyDescent="0.3">
      <c r="B36" s="37"/>
      <c r="C36" s="38"/>
      <c r="D36" s="38"/>
      <c r="E36" s="45" t="s">
        <v>54</v>
      </c>
      <c r="F36" s="132">
        <f>ROUND(SUM(BI91:BI279), 2)</f>
        <v>0</v>
      </c>
      <c r="G36" s="38"/>
      <c r="H36" s="38"/>
      <c r="I36" s="133">
        <v>0</v>
      </c>
      <c r="J36" s="132">
        <v>0</v>
      </c>
      <c r="K36" s="41"/>
    </row>
    <row r="37" spans="2:11" s="1" customFormat="1" ht="6.95" customHeight="1" x14ac:dyDescent="0.3">
      <c r="B37" s="37"/>
      <c r="C37" s="38"/>
      <c r="D37" s="38"/>
      <c r="E37" s="38"/>
      <c r="F37" s="38"/>
      <c r="G37" s="38"/>
      <c r="H37" s="38"/>
      <c r="I37" s="119"/>
      <c r="J37" s="38"/>
      <c r="K37" s="41"/>
    </row>
    <row r="38" spans="2:11" s="1" customFormat="1" ht="25.35" customHeight="1" x14ac:dyDescent="0.3">
      <c r="B38" s="37"/>
      <c r="C38" s="134"/>
      <c r="D38" s="135" t="s">
        <v>55</v>
      </c>
      <c r="E38" s="75"/>
      <c r="F38" s="75"/>
      <c r="G38" s="136" t="s">
        <v>56</v>
      </c>
      <c r="H38" s="137" t="s">
        <v>57</v>
      </c>
      <c r="I38" s="138"/>
      <c r="J38" s="139">
        <f>SUM(J29:J36)</f>
        <v>0</v>
      </c>
      <c r="K38" s="140"/>
    </row>
    <row r="39" spans="2:11" s="1" customFormat="1" ht="14.45" customHeight="1" x14ac:dyDescent="0.3">
      <c r="B39" s="52"/>
      <c r="C39" s="53"/>
      <c r="D39" s="53"/>
      <c r="E39" s="53"/>
      <c r="F39" s="53"/>
      <c r="G39" s="53"/>
      <c r="H39" s="53"/>
      <c r="I39" s="141"/>
      <c r="J39" s="53"/>
      <c r="K39" s="54"/>
    </row>
    <row r="43" spans="2:11" s="1" customFormat="1" ht="6.95" customHeight="1" x14ac:dyDescent="0.3">
      <c r="B43" s="142"/>
      <c r="C43" s="143"/>
      <c r="D43" s="143"/>
      <c r="E43" s="143"/>
      <c r="F43" s="143"/>
      <c r="G43" s="143"/>
      <c r="H43" s="143"/>
      <c r="I43" s="144"/>
      <c r="J43" s="143"/>
      <c r="K43" s="145"/>
    </row>
    <row r="44" spans="2:11" s="1" customFormat="1" ht="36.950000000000003" customHeight="1" x14ac:dyDescent="0.3">
      <c r="B44" s="37"/>
      <c r="C44" s="25" t="s">
        <v>305</v>
      </c>
      <c r="D44" s="38"/>
      <c r="E44" s="38"/>
      <c r="F44" s="38"/>
      <c r="G44" s="38"/>
      <c r="H44" s="38"/>
      <c r="I44" s="119"/>
      <c r="J44" s="38"/>
      <c r="K44" s="41"/>
    </row>
    <row r="45" spans="2:11" s="1" customFormat="1" ht="6.95" customHeight="1" x14ac:dyDescent="0.3">
      <c r="B45" s="37"/>
      <c r="C45" s="38"/>
      <c r="D45" s="38"/>
      <c r="E45" s="38"/>
      <c r="F45" s="38"/>
      <c r="G45" s="38"/>
      <c r="H45" s="38"/>
      <c r="I45" s="119"/>
      <c r="J45" s="38"/>
      <c r="K45" s="41"/>
    </row>
    <row r="46" spans="2:11" s="1" customFormat="1" ht="14.45" customHeight="1" x14ac:dyDescent="0.3">
      <c r="B46" s="37"/>
      <c r="C46" s="32" t="s">
        <v>16</v>
      </c>
      <c r="D46" s="38"/>
      <c r="E46" s="38"/>
      <c r="F46" s="38"/>
      <c r="G46" s="38"/>
      <c r="H46" s="38"/>
      <c r="I46" s="119"/>
      <c r="J46" s="38"/>
      <c r="K46" s="41"/>
    </row>
    <row r="47" spans="2:11" s="1" customFormat="1" ht="22.5" customHeight="1" x14ac:dyDescent="0.3">
      <c r="B47" s="37"/>
      <c r="C47" s="38"/>
      <c r="D47" s="38"/>
      <c r="E47" s="428" t="str">
        <f>E7</f>
        <v>ZLEPŠENÍ EKOLOGICKÉHO STAVU ŘEKY BEČVY V HRANICÍCH</v>
      </c>
      <c r="F47" s="405"/>
      <c r="G47" s="405"/>
      <c r="H47" s="405"/>
      <c r="I47" s="119"/>
      <c r="J47" s="38"/>
      <c r="K47" s="41"/>
    </row>
    <row r="48" spans="2:11" ht="15" x14ac:dyDescent="0.3">
      <c r="B48" s="23"/>
      <c r="C48" s="32" t="s">
        <v>226</v>
      </c>
      <c r="D48" s="24"/>
      <c r="E48" s="24"/>
      <c r="F48" s="24"/>
      <c r="G48" s="24"/>
      <c r="H48" s="24"/>
      <c r="I48" s="118"/>
      <c r="J48" s="24"/>
      <c r="K48" s="26"/>
    </row>
    <row r="49" spans="2:47" s="1" customFormat="1" ht="22.5" customHeight="1" x14ac:dyDescent="0.3">
      <c r="B49" s="37"/>
      <c r="C49" s="38"/>
      <c r="D49" s="38"/>
      <c r="E49" s="428" t="s">
        <v>7090</v>
      </c>
      <c r="F49" s="405"/>
      <c r="G49" s="405"/>
      <c r="H49" s="405"/>
      <c r="I49" s="119"/>
      <c r="J49" s="38"/>
      <c r="K49" s="41"/>
    </row>
    <row r="50" spans="2:47" s="1" customFormat="1" ht="14.45" customHeight="1" x14ac:dyDescent="0.3">
      <c r="B50" s="37"/>
      <c r="C50" s="32" t="s">
        <v>232</v>
      </c>
      <c r="D50" s="38"/>
      <c r="E50" s="38"/>
      <c r="F50" s="38"/>
      <c r="G50" s="38"/>
      <c r="H50" s="38"/>
      <c r="I50" s="119"/>
      <c r="J50" s="38"/>
      <c r="K50" s="41"/>
    </row>
    <row r="51" spans="2:47" s="1" customFormat="1" ht="23.25" customHeight="1" x14ac:dyDescent="0.3">
      <c r="B51" s="37"/>
      <c r="C51" s="38"/>
      <c r="D51" s="38"/>
      <c r="E51" s="430" t="str">
        <f>E11</f>
        <v>SO 02 - TLAKOVÁ KANALIZACE</v>
      </c>
      <c r="F51" s="405"/>
      <c r="G51" s="405"/>
      <c r="H51" s="405"/>
      <c r="I51" s="119"/>
      <c r="J51" s="38"/>
      <c r="K51" s="41"/>
    </row>
    <row r="52" spans="2:47" s="1" customFormat="1" ht="6.95" customHeight="1" x14ac:dyDescent="0.3">
      <c r="B52" s="37"/>
      <c r="C52" s="38"/>
      <c r="D52" s="38"/>
      <c r="E52" s="38"/>
      <c r="F52" s="38"/>
      <c r="G52" s="38"/>
      <c r="H52" s="38"/>
      <c r="I52" s="119"/>
      <c r="J52" s="38"/>
      <c r="K52" s="41"/>
    </row>
    <row r="53" spans="2:47" s="1" customFormat="1" ht="18" customHeight="1" x14ac:dyDescent="0.3">
      <c r="B53" s="37"/>
      <c r="C53" s="32" t="s">
        <v>24</v>
      </c>
      <c r="D53" s="38"/>
      <c r="E53" s="38"/>
      <c r="F53" s="30" t="str">
        <f>F14</f>
        <v>HRANICE - DRAHOTUŠE</v>
      </c>
      <c r="G53" s="38"/>
      <c r="H53" s="38"/>
      <c r="I53" s="120" t="s">
        <v>26</v>
      </c>
      <c r="J53" s="121" t="str">
        <f>IF(J14="","",J14)</f>
        <v>6.4.2016</v>
      </c>
      <c r="K53" s="41"/>
    </row>
    <row r="54" spans="2:47" s="1" customFormat="1" ht="6.95" customHeight="1" x14ac:dyDescent="0.3">
      <c r="B54" s="37"/>
      <c r="C54" s="38"/>
      <c r="D54" s="38"/>
      <c r="E54" s="38"/>
      <c r="F54" s="38"/>
      <c r="G54" s="38"/>
      <c r="H54" s="38"/>
      <c r="I54" s="119"/>
      <c r="J54" s="38"/>
      <c r="K54" s="41"/>
    </row>
    <row r="55" spans="2:47" s="1" customFormat="1" ht="15" x14ac:dyDescent="0.3">
      <c r="B55" s="37"/>
      <c r="C55" s="32" t="s">
        <v>34</v>
      </c>
      <c r="D55" s="38"/>
      <c r="E55" s="38"/>
      <c r="F55" s="30" t="str">
        <f>E17</f>
        <v>VODOVODY A KANALIZACE PŘEROV a.s.</v>
      </c>
      <c r="G55" s="38"/>
      <c r="H55" s="38"/>
      <c r="I55" s="120" t="s">
        <v>41</v>
      </c>
      <c r="J55" s="30" t="str">
        <f>E23</f>
        <v>PROJEKTY VODAM s.r.o.   HRANICE</v>
      </c>
      <c r="K55" s="41"/>
    </row>
    <row r="56" spans="2:47" s="1" customFormat="1" ht="14.45" customHeight="1" x14ac:dyDescent="0.3">
      <c r="B56" s="37"/>
      <c r="C56" s="32" t="s">
        <v>39</v>
      </c>
      <c r="D56" s="38"/>
      <c r="E56" s="38"/>
      <c r="F56" s="30" t="str">
        <f>IF(E20="","",E20)</f>
        <v/>
      </c>
      <c r="G56" s="38"/>
      <c r="H56" s="38"/>
      <c r="I56" s="119"/>
      <c r="J56" s="38"/>
      <c r="K56" s="41"/>
    </row>
    <row r="57" spans="2:47" s="1" customFormat="1" ht="10.35" customHeight="1" x14ac:dyDescent="0.3">
      <c r="B57" s="37"/>
      <c r="C57" s="38"/>
      <c r="D57" s="38"/>
      <c r="E57" s="38"/>
      <c r="F57" s="38"/>
      <c r="G57" s="38"/>
      <c r="H57" s="38"/>
      <c r="I57" s="119"/>
      <c r="J57" s="38"/>
      <c r="K57" s="41"/>
    </row>
    <row r="58" spans="2:47" s="1" customFormat="1" ht="29.25" customHeight="1" x14ac:dyDescent="0.3">
      <c r="B58" s="37"/>
      <c r="C58" s="146" t="s">
        <v>332</v>
      </c>
      <c r="D58" s="134"/>
      <c r="E58" s="134"/>
      <c r="F58" s="134"/>
      <c r="G58" s="134"/>
      <c r="H58" s="134"/>
      <c r="I58" s="147"/>
      <c r="J58" s="148" t="s">
        <v>333</v>
      </c>
      <c r="K58" s="149"/>
    </row>
    <row r="59" spans="2:47" s="1" customFormat="1" ht="10.35" customHeight="1" x14ac:dyDescent="0.3">
      <c r="B59" s="37"/>
      <c r="C59" s="38"/>
      <c r="D59" s="38"/>
      <c r="E59" s="38"/>
      <c r="F59" s="38"/>
      <c r="G59" s="38"/>
      <c r="H59" s="38"/>
      <c r="I59" s="119"/>
      <c r="J59" s="38"/>
      <c r="K59" s="41"/>
    </row>
    <row r="60" spans="2:47" s="1" customFormat="1" ht="29.25" customHeight="1" x14ac:dyDescent="0.3">
      <c r="B60" s="37"/>
      <c r="C60" s="150" t="s">
        <v>338</v>
      </c>
      <c r="D60" s="38"/>
      <c r="E60" s="38"/>
      <c r="F60" s="38"/>
      <c r="G60" s="38"/>
      <c r="H60" s="38"/>
      <c r="I60" s="119"/>
      <c r="J60" s="130">
        <f>J91</f>
        <v>0</v>
      </c>
      <c r="K60" s="41"/>
      <c r="AU60" s="19" t="s">
        <v>339</v>
      </c>
    </row>
    <row r="61" spans="2:47" s="8" customFormat="1" ht="24.95" customHeight="1" x14ac:dyDescent="0.3">
      <c r="B61" s="151"/>
      <c r="C61" s="152"/>
      <c r="D61" s="153" t="s">
        <v>342</v>
      </c>
      <c r="E61" s="154"/>
      <c r="F61" s="154"/>
      <c r="G61" s="154"/>
      <c r="H61" s="154"/>
      <c r="I61" s="155"/>
      <c r="J61" s="156">
        <f>J92</f>
        <v>0</v>
      </c>
      <c r="K61" s="157"/>
    </row>
    <row r="62" spans="2:47" s="9" customFormat="1" ht="19.899999999999999" customHeight="1" x14ac:dyDescent="0.3">
      <c r="B62" s="159"/>
      <c r="C62" s="160"/>
      <c r="D62" s="161" t="s">
        <v>345</v>
      </c>
      <c r="E62" s="162"/>
      <c r="F62" s="162"/>
      <c r="G62" s="162"/>
      <c r="H62" s="162"/>
      <c r="I62" s="163"/>
      <c r="J62" s="164">
        <f>J93</f>
        <v>0</v>
      </c>
      <c r="K62" s="165"/>
    </row>
    <row r="63" spans="2:47" s="9" customFormat="1" ht="19.899999999999999" customHeight="1" x14ac:dyDescent="0.3">
      <c r="B63" s="159"/>
      <c r="C63" s="160"/>
      <c r="D63" s="161" t="s">
        <v>7180</v>
      </c>
      <c r="E63" s="162"/>
      <c r="F63" s="162"/>
      <c r="G63" s="162"/>
      <c r="H63" s="162"/>
      <c r="I63" s="163"/>
      <c r="J63" s="164">
        <f>J214</f>
        <v>0</v>
      </c>
      <c r="K63" s="165"/>
    </row>
    <row r="64" spans="2:47" s="9" customFormat="1" ht="19.899999999999999" customHeight="1" x14ac:dyDescent="0.3">
      <c r="B64" s="159"/>
      <c r="C64" s="160"/>
      <c r="D64" s="161" t="s">
        <v>363</v>
      </c>
      <c r="E64" s="162"/>
      <c r="F64" s="162"/>
      <c r="G64" s="162"/>
      <c r="H64" s="162"/>
      <c r="I64" s="163"/>
      <c r="J64" s="164">
        <f>J223</f>
        <v>0</v>
      </c>
      <c r="K64" s="165"/>
    </row>
    <row r="65" spans="2:12" s="9" customFormat="1" ht="19.899999999999999" customHeight="1" x14ac:dyDescent="0.3">
      <c r="B65" s="159"/>
      <c r="C65" s="160"/>
      <c r="D65" s="161" t="s">
        <v>366</v>
      </c>
      <c r="E65" s="162"/>
      <c r="F65" s="162"/>
      <c r="G65" s="162"/>
      <c r="H65" s="162"/>
      <c r="I65" s="163"/>
      <c r="J65" s="164">
        <f>J237</f>
        <v>0</v>
      </c>
      <c r="K65" s="165"/>
    </row>
    <row r="66" spans="2:12" s="9" customFormat="1" ht="19.899999999999999" customHeight="1" x14ac:dyDescent="0.3">
      <c r="B66" s="159"/>
      <c r="C66" s="160"/>
      <c r="D66" s="161" t="s">
        <v>372</v>
      </c>
      <c r="E66" s="162"/>
      <c r="F66" s="162"/>
      <c r="G66" s="162"/>
      <c r="H66" s="162"/>
      <c r="I66" s="163"/>
      <c r="J66" s="164">
        <f>J241</f>
        <v>0</v>
      </c>
      <c r="K66" s="165"/>
    </row>
    <row r="67" spans="2:12" s="9" customFormat="1" ht="19.899999999999999" customHeight="1" x14ac:dyDescent="0.3">
      <c r="B67" s="159"/>
      <c r="C67" s="160"/>
      <c r="D67" s="161" t="s">
        <v>7182</v>
      </c>
      <c r="E67" s="162"/>
      <c r="F67" s="162"/>
      <c r="G67" s="162"/>
      <c r="H67" s="162"/>
      <c r="I67" s="163"/>
      <c r="J67" s="164">
        <f>J270</f>
        <v>0</v>
      </c>
      <c r="K67" s="165"/>
    </row>
    <row r="68" spans="2:12" s="8" customFormat="1" ht="24.95" customHeight="1" x14ac:dyDescent="0.3">
      <c r="B68" s="151"/>
      <c r="C68" s="152"/>
      <c r="D68" s="153" t="s">
        <v>387</v>
      </c>
      <c r="E68" s="154"/>
      <c r="F68" s="154"/>
      <c r="G68" s="154"/>
      <c r="H68" s="154"/>
      <c r="I68" s="155"/>
      <c r="J68" s="156">
        <f>J272</f>
        <v>0</v>
      </c>
      <c r="K68" s="157"/>
    </row>
    <row r="69" spans="2:12" s="9" customFormat="1" ht="19.899999999999999" customHeight="1" x14ac:dyDescent="0.3">
      <c r="B69" s="159"/>
      <c r="C69" s="160"/>
      <c r="D69" s="161" t="s">
        <v>7183</v>
      </c>
      <c r="E69" s="162"/>
      <c r="F69" s="162"/>
      <c r="G69" s="162"/>
      <c r="H69" s="162"/>
      <c r="I69" s="163"/>
      <c r="J69" s="164">
        <f>J273</f>
        <v>0</v>
      </c>
      <c r="K69" s="165"/>
    </row>
    <row r="70" spans="2:12" s="1" customFormat="1" ht="21.75" customHeight="1" x14ac:dyDescent="0.3">
      <c r="B70" s="37"/>
      <c r="C70" s="38"/>
      <c r="D70" s="38"/>
      <c r="E70" s="38"/>
      <c r="F70" s="38"/>
      <c r="G70" s="38"/>
      <c r="H70" s="38"/>
      <c r="I70" s="119"/>
      <c r="J70" s="38"/>
      <c r="K70" s="41"/>
    </row>
    <row r="71" spans="2:12" s="1" customFormat="1" ht="6.95" customHeight="1" x14ac:dyDescent="0.3">
      <c r="B71" s="52"/>
      <c r="C71" s="53"/>
      <c r="D71" s="53"/>
      <c r="E71" s="53"/>
      <c r="F71" s="53"/>
      <c r="G71" s="53"/>
      <c r="H71" s="53"/>
      <c r="I71" s="141"/>
      <c r="J71" s="53"/>
      <c r="K71" s="54"/>
    </row>
    <row r="75" spans="2:12" s="1" customFormat="1" ht="6.95" customHeight="1" x14ac:dyDescent="0.3">
      <c r="B75" s="55"/>
      <c r="C75" s="56"/>
      <c r="D75" s="56"/>
      <c r="E75" s="56"/>
      <c r="F75" s="56"/>
      <c r="G75" s="56"/>
      <c r="H75" s="56"/>
      <c r="I75" s="144"/>
      <c r="J75" s="56"/>
      <c r="K75" s="56"/>
      <c r="L75" s="57"/>
    </row>
    <row r="76" spans="2:12" s="1" customFormat="1" ht="36.950000000000003" customHeight="1" x14ac:dyDescent="0.3">
      <c r="B76" s="37"/>
      <c r="C76" s="58" t="s">
        <v>390</v>
      </c>
      <c r="D76" s="59"/>
      <c r="E76" s="59"/>
      <c r="F76" s="59"/>
      <c r="G76" s="59"/>
      <c r="H76" s="59"/>
      <c r="I76" s="167"/>
      <c r="J76" s="59"/>
      <c r="K76" s="59"/>
      <c r="L76" s="57"/>
    </row>
    <row r="77" spans="2:12" s="1" customFormat="1" ht="6.95" customHeight="1" x14ac:dyDescent="0.3">
      <c r="B77" s="37"/>
      <c r="C77" s="59"/>
      <c r="D77" s="59"/>
      <c r="E77" s="59"/>
      <c r="F77" s="59"/>
      <c r="G77" s="59"/>
      <c r="H77" s="59"/>
      <c r="I77" s="167"/>
      <c r="J77" s="59"/>
      <c r="K77" s="59"/>
      <c r="L77" s="57"/>
    </row>
    <row r="78" spans="2:12" s="1" customFormat="1" ht="14.45" customHeight="1" x14ac:dyDescent="0.3">
      <c r="B78" s="37"/>
      <c r="C78" s="61" t="s">
        <v>16</v>
      </c>
      <c r="D78" s="59"/>
      <c r="E78" s="59"/>
      <c r="F78" s="59"/>
      <c r="G78" s="59"/>
      <c r="H78" s="59"/>
      <c r="I78" s="167"/>
      <c r="J78" s="59"/>
      <c r="K78" s="59"/>
      <c r="L78" s="57"/>
    </row>
    <row r="79" spans="2:12" s="1" customFormat="1" ht="22.5" customHeight="1" x14ac:dyDescent="0.3">
      <c r="B79" s="37"/>
      <c r="C79" s="59"/>
      <c r="D79" s="59"/>
      <c r="E79" s="425" t="str">
        <f>E7</f>
        <v>ZLEPŠENÍ EKOLOGICKÉHO STAVU ŘEKY BEČVY V HRANICÍCH</v>
      </c>
      <c r="F79" s="398"/>
      <c r="G79" s="398"/>
      <c r="H79" s="398"/>
      <c r="I79" s="167"/>
      <c r="J79" s="59"/>
      <c r="K79" s="59"/>
      <c r="L79" s="57"/>
    </row>
    <row r="80" spans="2:12" ht="15" x14ac:dyDescent="0.3">
      <c r="B80" s="23"/>
      <c r="C80" s="61" t="s">
        <v>226</v>
      </c>
      <c r="D80" s="168"/>
      <c r="E80" s="168"/>
      <c r="F80" s="168"/>
      <c r="G80" s="168"/>
      <c r="H80" s="168"/>
      <c r="J80" s="168"/>
      <c r="K80" s="168"/>
      <c r="L80" s="169"/>
    </row>
    <row r="81" spans="2:65" s="1" customFormat="1" ht="22.5" customHeight="1" x14ac:dyDescent="0.3">
      <c r="B81" s="37"/>
      <c r="C81" s="59"/>
      <c r="D81" s="59"/>
      <c r="E81" s="425" t="s">
        <v>7090</v>
      </c>
      <c r="F81" s="398"/>
      <c r="G81" s="398"/>
      <c r="H81" s="398"/>
      <c r="I81" s="167"/>
      <c r="J81" s="59"/>
      <c r="K81" s="59"/>
      <c r="L81" s="57"/>
    </row>
    <row r="82" spans="2:65" s="1" customFormat="1" ht="14.45" customHeight="1" x14ac:dyDescent="0.3">
      <c r="B82" s="37"/>
      <c r="C82" s="61" t="s">
        <v>232</v>
      </c>
      <c r="D82" s="59"/>
      <c r="E82" s="59"/>
      <c r="F82" s="59"/>
      <c r="G82" s="59"/>
      <c r="H82" s="59"/>
      <c r="I82" s="167"/>
      <c r="J82" s="59"/>
      <c r="K82" s="59"/>
      <c r="L82" s="57"/>
    </row>
    <row r="83" spans="2:65" s="1" customFormat="1" ht="23.25" customHeight="1" x14ac:dyDescent="0.3">
      <c r="B83" s="37"/>
      <c r="C83" s="59"/>
      <c r="D83" s="59"/>
      <c r="E83" s="395" t="str">
        <f>E11</f>
        <v>SO 02 - TLAKOVÁ KANALIZACE</v>
      </c>
      <c r="F83" s="398"/>
      <c r="G83" s="398"/>
      <c r="H83" s="398"/>
      <c r="I83" s="167"/>
      <c r="J83" s="59"/>
      <c r="K83" s="59"/>
      <c r="L83" s="57"/>
    </row>
    <row r="84" spans="2:65" s="1" customFormat="1" ht="6.95" customHeight="1" x14ac:dyDescent="0.3">
      <c r="B84" s="37"/>
      <c r="C84" s="59"/>
      <c r="D84" s="59"/>
      <c r="E84" s="59"/>
      <c r="F84" s="59"/>
      <c r="G84" s="59"/>
      <c r="H84" s="59"/>
      <c r="I84" s="167"/>
      <c r="J84" s="59"/>
      <c r="K84" s="59"/>
      <c r="L84" s="57"/>
    </row>
    <row r="85" spans="2:65" s="1" customFormat="1" ht="18" customHeight="1" x14ac:dyDescent="0.3">
      <c r="B85" s="37"/>
      <c r="C85" s="61" t="s">
        <v>24</v>
      </c>
      <c r="D85" s="59"/>
      <c r="E85" s="59"/>
      <c r="F85" s="170" t="str">
        <f>F14</f>
        <v>HRANICE - DRAHOTUŠE</v>
      </c>
      <c r="G85" s="59"/>
      <c r="H85" s="59"/>
      <c r="I85" s="171" t="s">
        <v>26</v>
      </c>
      <c r="J85" s="69" t="str">
        <f>IF(J14="","",J14)</f>
        <v>6.4.2016</v>
      </c>
      <c r="K85" s="59"/>
      <c r="L85" s="57"/>
    </row>
    <row r="86" spans="2:65" s="1" customFormat="1" ht="6.95" customHeight="1" x14ac:dyDescent="0.3">
      <c r="B86" s="37"/>
      <c r="C86" s="59"/>
      <c r="D86" s="59"/>
      <c r="E86" s="59"/>
      <c r="F86" s="59"/>
      <c r="G86" s="59"/>
      <c r="H86" s="59"/>
      <c r="I86" s="167"/>
      <c r="J86" s="59"/>
      <c r="K86" s="59"/>
      <c r="L86" s="57"/>
    </row>
    <row r="87" spans="2:65" s="1" customFormat="1" ht="15" x14ac:dyDescent="0.3">
      <c r="B87" s="37"/>
      <c r="C87" s="61" t="s">
        <v>34</v>
      </c>
      <c r="D87" s="59"/>
      <c r="E87" s="59"/>
      <c r="F87" s="170" t="str">
        <f>E17</f>
        <v>VODOVODY A KANALIZACE PŘEROV a.s.</v>
      </c>
      <c r="G87" s="59"/>
      <c r="H87" s="59"/>
      <c r="I87" s="171" t="s">
        <v>41</v>
      </c>
      <c r="J87" s="170" t="str">
        <f>E23</f>
        <v>PROJEKTY VODAM s.r.o.   HRANICE</v>
      </c>
      <c r="K87" s="59"/>
      <c r="L87" s="57"/>
    </row>
    <row r="88" spans="2:65" s="1" customFormat="1" ht="14.45" customHeight="1" x14ac:dyDescent="0.3">
      <c r="B88" s="37"/>
      <c r="C88" s="61" t="s">
        <v>39</v>
      </c>
      <c r="D88" s="59"/>
      <c r="E88" s="59"/>
      <c r="F88" s="170" t="str">
        <f>IF(E20="","",E20)</f>
        <v/>
      </c>
      <c r="G88" s="59"/>
      <c r="H88" s="59"/>
      <c r="I88" s="167"/>
      <c r="J88" s="59"/>
      <c r="K88" s="59"/>
      <c r="L88" s="57"/>
    </row>
    <row r="89" spans="2:65" s="1" customFormat="1" ht="10.35" customHeight="1" x14ac:dyDescent="0.3">
      <c r="B89" s="37"/>
      <c r="C89" s="59"/>
      <c r="D89" s="59"/>
      <c r="E89" s="59"/>
      <c r="F89" s="59"/>
      <c r="G89" s="59"/>
      <c r="H89" s="59"/>
      <c r="I89" s="167"/>
      <c r="J89" s="59"/>
      <c r="K89" s="59"/>
      <c r="L89" s="57"/>
    </row>
    <row r="90" spans="2:65" s="10" customFormat="1" ht="29.25" customHeight="1" x14ac:dyDescent="0.3">
      <c r="B90" s="172"/>
      <c r="C90" s="173" t="s">
        <v>391</v>
      </c>
      <c r="D90" s="174" t="s">
        <v>64</v>
      </c>
      <c r="E90" s="174" t="s">
        <v>60</v>
      </c>
      <c r="F90" s="174" t="s">
        <v>392</v>
      </c>
      <c r="G90" s="174" t="s">
        <v>393</v>
      </c>
      <c r="H90" s="174" t="s">
        <v>394</v>
      </c>
      <c r="I90" s="175" t="s">
        <v>395</v>
      </c>
      <c r="J90" s="174" t="s">
        <v>333</v>
      </c>
      <c r="K90" s="176" t="s">
        <v>396</v>
      </c>
      <c r="L90" s="177"/>
      <c r="M90" s="77" t="s">
        <v>397</v>
      </c>
      <c r="N90" s="78" t="s">
        <v>49</v>
      </c>
      <c r="O90" s="78" t="s">
        <v>398</v>
      </c>
      <c r="P90" s="78" t="s">
        <v>399</v>
      </c>
      <c r="Q90" s="78" t="s">
        <v>400</v>
      </c>
      <c r="R90" s="78" t="s">
        <v>401</v>
      </c>
      <c r="S90" s="78" t="s">
        <v>402</v>
      </c>
      <c r="T90" s="79" t="s">
        <v>403</v>
      </c>
    </row>
    <row r="91" spans="2:65" s="1" customFormat="1" ht="29.25" customHeight="1" x14ac:dyDescent="0.35">
      <c r="B91" s="37"/>
      <c r="C91" s="83" t="s">
        <v>338</v>
      </c>
      <c r="D91" s="59"/>
      <c r="E91" s="59"/>
      <c r="F91" s="59"/>
      <c r="G91" s="59"/>
      <c r="H91" s="59"/>
      <c r="I91" s="167"/>
      <c r="J91" s="178">
        <f>BK91</f>
        <v>0</v>
      </c>
      <c r="K91" s="59"/>
      <c r="L91" s="57"/>
      <c r="M91" s="80"/>
      <c r="N91" s="81"/>
      <c r="O91" s="81"/>
      <c r="P91" s="179">
        <f>P92+P272</f>
        <v>0</v>
      </c>
      <c r="Q91" s="81"/>
      <c r="R91" s="179">
        <f>R92+R272</f>
        <v>0</v>
      </c>
      <c r="S91" s="81"/>
      <c r="T91" s="180">
        <f>T92+T272</f>
        <v>0</v>
      </c>
      <c r="AT91" s="19" t="s">
        <v>78</v>
      </c>
      <c r="AU91" s="19" t="s">
        <v>339</v>
      </c>
      <c r="BK91" s="181">
        <f>BK92+BK272</f>
        <v>0</v>
      </c>
    </row>
    <row r="92" spans="2:65" s="11" customFormat="1" ht="37.35" customHeight="1" x14ac:dyDescent="0.35">
      <c r="B92" s="182"/>
      <c r="C92" s="183"/>
      <c r="D92" s="184" t="s">
        <v>78</v>
      </c>
      <c r="E92" s="185" t="s">
        <v>404</v>
      </c>
      <c r="F92" s="185" t="s">
        <v>405</v>
      </c>
      <c r="G92" s="183"/>
      <c r="H92" s="183"/>
      <c r="I92" s="186"/>
      <c r="J92" s="187">
        <f>BK92</f>
        <v>0</v>
      </c>
      <c r="K92" s="183"/>
      <c r="L92" s="188"/>
      <c r="M92" s="189"/>
      <c r="N92" s="190"/>
      <c r="O92" s="190"/>
      <c r="P92" s="191">
        <f>P93+P214+P223+P237+P241+P270</f>
        <v>0</v>
      </c>
      <c r="Q92" s="190"/>
      <c r="R92" s="191">
        <f>R93+R214+R223+R237+R241+R270</f>
        <v>0</v>
      </c>
      <c r="S92" s="190"/>
      <c r="T92" s="192">
        <f>T93+T214+T223+T237+T241+T270</f>
        <v>0</v>
      </c>
      <c r="AR92" s="193" t="s">
        <v>23</v>
      </c>
      <c r="AT92" s="194" t="s">
        <v>78</v>
      </c>
      <c r="AU92" s="194" t="s">
        <v>79</v>
      </c>
      <c r="AY92" s="193" t="s">
        <v>406</v>
      </c>
      <c r="BK92" s="195">
        <f>BK93+BK214+BK223+BK237+BK241+BK270</f>
        <v>0</v>
      </c>
    </row>
    <row r="93" spans="2:65" s="11" customFormat="1" ht="19.899999999999999" customHeight="1" x14ac:dyDescent="0.3">
      <c r="B93" s="182"/>
      <c r="C93" s="183"/>
      <c r="D93" s="198" t="s">
        <v>78</v>
      </c>
      <c r="E93" s="199" t="s">
        <v>23</v>
      </c>
      <c r="F93" s="199" t="s">
        <v>407</v>
      </c>
      <c r="G93" s="183"/>
      <c r="H93" s="183"/>
      <c r="I93" s="186"/>
      <c r="J93" s="200">
        <f>BK93</f>
        <v>0</v>
      </c>
      <c r="K93" s="183"/>
      <c r="L93" s="188"/>
      <c r="M93" s="189"/>
      <c r="N93" s="190"/>
      <c r="O93" s="190"/>
      <c r="P93" s="191">
        <f>SUM(P94:P213)</f>
        <v>0</v>
      </c>
      <c r="Q93" s="190"/>
      <c r="R93" s="191">
        <f>SUM(R94:R213)</f>
        <v>0</v>
      </c>
      <c r="S93" s="190"/>
      <c r="T93" s="192">
        <f>SUM(T94:T213)</f>
        <v>0</v>
      </c>
      <c r="AR93" s="193" t="s">
        <v>23</v>
      </c>
      <c r="AT93" s="194" t="s">
        <v>78</v>
      </c>
      <c r="AU93" s="194" t="s">
        <v>23</v>
      </c>
      <c r="AY93" s="193" t="s">
        <v>406</v>
      </c>
      <c r="BK93" s="195">
        <f>SUM(BK94:BK213)</f>
        <v>0</v>
      </c>
    </row>
    <row r="94" spans="2:65" s="1" customFormat="1" ht="22.5" customHeight="1" x14ac:dyDescent="0.3">
      <c r="B94" s="37"/>
      <c r="C94" s="201" t="s">
        <v>23</v>
      </c>
      <c r="D94" s="201" t="s">
        <v>410</v>
      </c>
      <c r="E94" s="202" t="s">
        <v>7184</v>
      </c>
      <c r="F94" s="203" t="s">
        <v>7185</v>
      </c>
      <c r="G94" s="204" t="s">
        <v>706</v>
      </c>
      <c r="H94" s="205">
        <v>150</v>
      </c>
      <c r="I94" s="206"/>
      <c r="J94" s="207">
        <f>ROUND(I94*H94,2)</f>
        <v>0</v>
      </c>
      <c r="K94" s="203" t="s">
        <v>7100</v>
      </c>
      <c r="L94" s="57"/>
      <c r="M94" s="208" t="s">
        <v>36</v>
      </c>
      <c r="N94" s="209" t="s">
        <v>50</v>
      </c>
      <c r="O94" s="38"/>
      <c r="P94" s="210">
        <f>O94*H94</f>
        <v>0</v>
      </c>
      <c r="Q94" s="210">
        <v>0</v>
      </c>
      <c r="R94" s="210">
        <f>Q94*H94</f>
        <v>0</v>
      </c>
      <c r="S94" s="210">
        <v>0</v>
      </c>
      <c r="T94" s="211">
        <f>S94*H94</f>
        <v>0</v>
      </c>
      <c r="AR94" s="19" t="s">
        <v>415</v>
      </c>
      <c r="AT94" s="19" t="s">
        <v>410</v>
      </c>
      <c r="AU94" s="19" t="s">
        <v>87</v>
      </c>
      <c r="AY94" s="19" t="s">
        <v>406</v>
      </c>
      <c r="BE94" s="212">
        <f>IF(N94="základní",J94,0)</f>
        <v>0</v>
      </c>
      <c r="BF94" s="212">
        <f>IF(N94="snížená",J94,0)</f>
        <v>0</v>
      </c>
      <c r="BG94" s="212">
        <f>IF(N94="zákl. přenesená",J94,0)</f>
        <v>0</v>
      </c>
      <c r="BH94" s="212">
        <f>IF(N94="sníž. přenesená",J94,0)</f>
        <v>0</v>
      </c>
      <c r="BI94" s="212">
        <f>IF(N94="nulová",J94,0)</f>
        <v>0</v>
      </c>
      <c r="BJ94" s="19" t="s">
        <v>23</v>
      </c>
      <c r="BK94" s="212">
        <f>ROUND(I94*H94,2)</f>
        <v>0</v>
      </c>
      <c r="BL94" s="19" t="s">
        <v>415</v>
      </c>
      <c r="BM94" s="19" t="s">
        <v>87</v>
      </c>
    </row>
    <row r="95" spans="2:65" s="13" customFormat="1" x14ac:dyDescent="0.3">
      <c r="B95" s="225"/>
      <c r="C95" s="226"/>
      <c r="D95" s="215" t="s">
        <v>417</v>
      </c>
      <c r="E95" s="227" t="s">
        <v>36</v>
      </c>
      <c r="F95" s="228" t="s">
        <v>7841</v>
      </c>
      <c r="G95" s="226"/>
      <c r="H95" s="229">
        <v>150</v>
      </c>
      <c r="I95" s="230"/>
      <c r="J95" s="226"/>
      <c r="K95" s="226"/>
      <c r="L95" s="231"/>
      <c r="M95" s="232"/>
      <c r="N95" s="233"/>
      <c r="O95" s="233"/>
      <c r="P95" s="233"/>
      <c r="Q95" s="233"/>
      <c r="R95" s="233"/>
      <c r="S95" s="233"/>
      <c r="T95" s="234"/>
      <c r="AT95" s="235" t="s">
        <v>417</v>
      </c>
      <c r="AU95" s="235" t="s">
        <v>87</v>
      </c>
      <c r="AV95" s="13" t="s">
        <v>87</v>
      </c>
      <c r="AW95" s="13" t="s">
        <v>43</v>
      </c>
      <c r="AX95" s="13" t="s">
        <v>79</v>
      </c>
      <c r="AY95" s="235" t="s">
        <v>406</v>
      </c>
    </row>
    <row r="96" spans="2:65" s="14" customFormat="1" x14ac:dyDescent="0.3">
      <c r="B96" s="236"/>
      <c r="C96" s="237"/>
      <c r="D96" s="247" t="s">
        <v>417</v>
      </c>
      <c r="E96" s="248" t="s">
        <v>36</v>
      </c>
      <c r="F96" s="249" t="s">
        <v>421</v>
      </c>
      <c r="G96" s="237"/>
      <c r="H96" s="250">
        <v>150</v>
      </c>
      <c r="I96" s="241"/>
      <c r="J96" s="237"/>
      <c r="K96" s="237"/>
      <c r="L96" s="242"/>
      <c r="M96" s="243"/>
      <c r="N96" s="244"/>
      <c r="O96" s="244"/>
      <c r="P96" s="244"/>
      <c r="Q96" s="244"/>
      <c r="R96" s="244"/>
      <c r="S96" s="244"/>
      <c r="T96" s="245"/>
      <c r="AT96" s="246" t="s">
        <v>417</v>
      </c>
      <c r="AU96" s="246" t="s">
        <v>87</v>
      </c>
      <c r="AV96" s="14" t="s">
        <v>415</v>
      </c>
      <c r="AW96" s="14" t="s">
        <v>43</v>
      </c>
      <c r="AX96" s="14" t="s">
        <v>23</v>
      </c>
      <c r="AY96" s="246" t="s">
        <v>406</v>
      </c>
    </row>
    <row r="97" spans="2:65" s="1" customFormat="1" ht="22.5" customHeight="1" x14ac:dyDescent="0.3">
      <c r="B97" s="37"/>
      <c r="C97" s="201" t="s">
        <v>87</v>
      </c>
      <c r="D97" s="201" t="s">
        <v>410</v>
      </c>
      <c r="E97" s="202" t="s">
        <v>7842</v>
      </c>
      <c r="F97" s="203" t="s">
        <v>7843</v>
      </c>
      <c r="G97" s="204" t="s">
        <v>1189</v>
      </c>
      <c r="H97" s="205">
        <v>15</v>
      </c>
      <c r="I97" s="206"/>
      <c r="J97" s="207">
        <f>ROUND(I97*H97,2)</f>
        <v>0</v>
      </c>
      <c r="K97" s="203" t="s">
        <v>7100</v>
      </c>
      <c r="L97" s="57"/>
      <c r="M97" s="208" t="s">
        <v>36</v>
      </c>
      <c r="N97" s="209" t="s">
        <v>50</v>
      </c>
      <c r="O97" s="38"/>
      <c r="P97" s="210">
        <f>O97*H97</f>
        <v>0</v>
      </c>
      <c r="Q97" s="210">
        <v>0</v>
      </c>
      <c r="R97" s="210">
        <f>Q97*H97</f>
        <v>0</v>
      </c>
      <c r="S97" s="210">
        <v>0</v>
      </c>
      <c r="T97" s="211">
        <f>S97*H97</f>
        <v>0</v>
      </c>
      <c r="AR97" s="19" t="s">
        <v>415</v>
      </c>
      <c r="AT97" s="19" t="s">
        <v>410</v>
      </c>
      <c r="AU97" s="19" t="s">
        <v>87</v>
      </c>
      <c r="AY97" s="19" t="s">
        <v>406</v>
      </c>
      <c r="BE97" s="212">
        <f>IF(N97="základní",J97,0)</f>
        <v>0</v>
      </c>
      <c r="BF97" s="212">
        <f>IF(N97="snížená",J97,0)</f>
        <v>0</v>
      </c>
      <c r="BG97" s="212">
        <f>IF(N97="zákl. přenesená",J97,0)</f>
        <v>0</v>
      </c>
      <c r="BH97" s="212">
        <f>IF(N97="sníž. přenesená",J97,0)</f>
        <v>0</v>
      </c>
      <c r="BI97" s="212">
        <f>IF(N97="nulová",J97,0)</f>
        <v>0</v>
      </c>
      <c r="BJ97" s="19" t="s">
        <v>23</v>
      </c>
      <c r="BK97" s="212">
        <f>ROUND(I97*H97,2)</f>
        <v>0</v>
      </c>
      <c r="BL97" s="19" t="s">
        <v>415</v>
      </c>
      <c r="BM97" s="19" t="s">
        <v>415</v>
      </c>
    </row>
    <row r="98" spans="2:65" s="1" customFormat="1" ht="22.5" customHeight="1" x14ac:dyDescent="0.3">
      <c r="B98" s="37"/>
      <c r="C98" s="201" t="s">
        <v>94</v>
      </c>
      <c r="D98" s="201" t="s">
        <v>410</v>
      </c>
      <c r="E98" s="202" t="s">
        <v>7189</v>
      </c>
      <c r="F98" s="203" t="s">
        <v>7190</v>
      </c>
      <c r="G98" s="204" t="s">
        <v>596</v>
      </c>
      <c r="H98" s="205">
        <v>9</v>
      </c>
      <c r="I98" s="206"/>
      <c r="J98" s="207">
        <f>ROUND(I98*H98,2)</f>
        <v>0</v>
      </c>
      <c r="K98" s="203" t="s">
        <v>7100</v>
      </c>
      <c r="L98" s="57"/>
      <c r="M98" s="208" t="s">
        <v>36</v>
      </c>
      <c r="N98" s="209" t="s">
        <v>50</v>
      </c>
      <c r="O98" s="38"/>
      <c r="P98" s="210">
        <f>O98*H98</f>
        <v>0</v>
      </c>
      <c r="Q98" s="210">
        <v>0</v>
      </c>
      <c r="R98" s="210">
        <f>Q98*H98</f>
        <v>0</v>
      </c>
      <c r="S98" s="210">
        <v>0</v>
      </c>
      <c r="T98" s="211">
        <f>S98*H98</f>
        <v>0</v>
      </c>
      <c r="AR98" s="19" t="s">
        <v>415</v>
      </c>
      <c r="AT98" s="19" t="s">
        <v>410</v>
      </c>
      <c r="AU98" s="19" t="s">
        <v>87</v>
      </c>
      <c r="AY98" s="19" t="s">
        <v>406</v>
      </c>
      <c r="BE98" s="212">
        <f>IF(N98="základní",J98,0)</f>
        <v>0</v>
      </c>
      <c r="BF98" s="212">
        <f>IF(N98="snížená",J98,0)</f>
        <v>0</v>
      </c>
      <c r="BG98" s="212">
        <f>IF(N98="zákl. přenesená",J98,0)</f>
        <v>0</v>
      </c>
      <c r="BH98" s="212">
        <f>IF(N98="sníž. přenesená",J98,0)</f>
        <v>0</v>
      </c>
      <c r="BI98" s="212">
        <f>IF(N98="nulová",J98,0)</f>
        <v>0</v>
      </c>
      <c r="BJ98" s="19" t="s">
        <v>23</v>
      </c>
      <c r="BK98" s="212">
        <f>ROUND(I98*H98,2)</f>
        <v>0</v>
      </c>
      <c r="BL98" s="19" t="s">
        <v>415</v>
      </c>
      <c r="BM98" s="19" t="s">
        <v>446</v>
      </c>
    </row>
    <row r="99" spans="2:65" s="13" customFormat="1" x14ac:dyDescent="0.3">
      <c r="B99" s="225"/>
      <c r="C99" s="226"/>
      <c r="D99" s="215" t="s">
        <v>417</v>
      </c>
      <c r="E99" s="227" t="s">
        <v>36</v>
      </c>
      <c r="F99" s="228" t="s">
        <v>7844</v>
      </c>
      <c r="G99" s="226"/>
      <c r="H99" s="229">
        <v>9</v>
      </c>
      <c r="I99" s="230"/>
      <c r="J99" s="226"/>
      <c r="K99" s="226"/>
      <c r="L99" s="231"/>
      <c r="M99" s="232"/>
      <c r="N99" s="233"/>
      <c r="O99" s="233"/>
      <c r="P99" s="233"/>
      <c r="Q99" s="233"/>
      <c r="R99" s="233"/>
      <c r="S99" s="233"/>
      <c r="T99" s="234"/>
      <c r="AT99" s="235" t="s">
        <v>417</v>
      </c>
      <c r="AU99" s="235" t="s">
        <v>87</v>
      </c>
      <c r="AV99" s="13" t="s">
        <v>87</v>
      </c>
      <c r="AW99" s="13" t="s">
        <v>43</v>
      </c>
      <c r="AX99" s="13" t="s">
        <v>79</v>
      </c>
      <c r="AY99" s="235" t="s">
        <v>406</v>
      </c>
    </row>
    <row r="100" spans="2:65" s="14" customFormat="1" x14ac:dyDescent="0.3">
      <c r="B100" s="236"/>
      <c r="C100" s="237"/>
      <c r="D100" s="247" t="s">
        <v>417</v>
      </c>
      <c r="E100" s="248" t="s">
        <v>36</v>
      </c>
      <c r="F100" s="249" t="s">
        <v>421</v>
      </c>
      <c r="G100" s="237"/>
      <c r="H100" s="250">
        <v>9</v>
      </c>
      <c r="I100" s="241"/>
      <c r="J100" s="237"/>
      <c r="K100" s="237"/>
      <c r="L100" s="242"/>
      <c r="M100" s="243"/>
      <c r="N100" s="244"/>
      <c r="O100" s="244"/>
      <c r="P100" s="244"/>
      <c r="Q100" s="244"/>
      <c r="R100" s="244"/>
      <c r="S100" s="244"/>
      <c r="T100" s="245"/>
      <c r="AT100" s="246" t="s">
        <v>417</v>
      </c>
      <c r="AU100" s="246" t="s">
        <v>87</v>
      </c>
      <c r="AV100" s="14" t="s">
        <v>415</v>
      </c>
      <c r="AW100" s="14" t="s">
        <v>43</v>
      </c>
      <c r="AX100" s="14" t="s">
        <v>23</v>
      </c>
      <c r="AY100" s="246" t="s">
        <v>406</v>
      </c>
    </row>
    <row r="101" spans="2:65" s="1" customFormat="1" ht="22.5" customHeight="1" x14ac:dyDescent="0.3">
      <c r="B101" s="37"/>
      <c r="C101" s="201" t="s">
        <v>415</v>
      </c>
      <c r="D101" s="201" t="s">
        <v>410</v>
      </c>
      <c r="E101" s="202" t="s">
        <v>7845</v>
      </c>
      <c r="F101" s="203" t="s">
        <v>7846</v>
      </c>
      <c r="G101" s="204" t="s">
        <v>596</v>
      </c>
      <c r="H101" s="205">
        <v>6</v>
      </c>
      <c r="I101" s="206"/>
      <c r="J101" s="207">
        <f>ROUND(I101*H101,2)</f>
        <v>0</v>
      </c>
      <c r="K101" s="203" t="s">
        <v>7100</v>
      </c>
      <c r="L101" s="57"/>
      <c r="M101" s="208" t="s">
        <v>36</v>
      </c>
      <c r="N101" s="209" t="s">
        <v>50</v>
      </c>
      <c r="O101" s="38"/>
      <c r="P101" s="210">
        <f>O101*H101</f>
        <v>0</v>
      </c>
      <c r="Q101" s="210">
        <v>0</v>
      </c>
      <c r="R101" s="210">
        <f>Q101*H101</f>
        <v>0</v>
      </c>
      <c r="S101" s="210">
        <v>0</v>
      </c>
      <c r="T101" s="211">
        <f>S101*H101</f>
        <v>0</v>
      </c>
      <c r="AR101" s="19" t="s">
        <v>415</v>
      </c>
      <c r="AT101" s="19" t="s">
        <v>410</v>
      </c>
      <c r="AU101" s="19" t="s">
        <v>87</v>
      </c>
      <c r="AY101" s="19" t="s">
        <v>406</v>
      </c>
      <c r="BE101" s="212">
        <f>IF(N101="základní",J101,0)</f>
        <v>0</v>
      </c>
      <c r="BF101" s="212">
        <f>IF(N101="snížená",J101,0)</f>
        <v>0</v>
      </c>
      <c r="BG101" s="212">
        <f>IF(N101="zákl. přenesená",J101,0)</f>
        <v>0</v>
      </c>
      <c r="BH101" s="212">
        <f>IF(N101="sníž. přenesená",J101,0)</f>
        <v>0</v>
      </c>
      <c r="BI101" s="212">
        <f>IF(N101="nulová",J101,0)</f>
        <v>0</v>
      </c>
      <c r="BJ101" s="19" t="s">
        <v>23</v>
      </c>
      <c r="BK101" s="212">
        <f>ROUND(I101*H101,2)</f>
        <v>0</v>
      </c>
      <c r="BL101" s="19" t="s">
        <v>415</v>
      </c>
      <c r="BM101" s="19" t="s">
        <v>457</v>
      </c>
    </row>
    <row r="102" spans="2:65" s="13" customFormat="1" x14ac:dyDescent="0.3">
      <c r="B102" s="225"/>
      <c r="C102" s="226"/>
      <c r="D102" s="215" t="s">
        <v>417</v>
      </c>
      <c r="E102" s="227" t="s">
        <v>36</v>
      </c>
      <c r="F102" s="228" t="s">
        <v>7847</v>
      </c>
      <c r="G102" s="226"/>
      <c r="H102" s="229">
        <v>6</v>
      </c>
      <c r="I102" s="230"/>
      <c r="J102" s="226"/>
      <c r="K102" s="226"/>
      <c r="L102" s="231"/>
      <c r="M102" s="232"/>
      <c r="N102" s="233"/>
      <c r="O102" s="233"/>
      <c r="P102" s="233"/>
      <c r="Q102" s="233"/>
      <c r="R102" s="233"/>
      <c r="S102" s="233"/>
      <c r="T102" s="234"/>
      <c r="AT102" s="235" t="s">
        <v>417</v>
      </c>
      <c r="AU102" s="235" t="s">
        <v>87</v>
      </c>
      <c r="AV102" s="13" t="s">
        <v>87</v>
      </c>
      <c r="AW102" s="13" t="s">
        <v>43</v>
      </c>
      <c r="AX102" s="13" t="s">
        <v>79</v>
      </c>
      <c r="AY102" s="235" t="s">
        <v>406</v>
      </c>
    </row>
    <row r="103" spans="2:65" s="14" customFormat="1" x14ac:dyDescent="0.3">
      <c r="B103" s="236"/>
      <c r="C103" s="237"/>
      <c r="D103" s="247" t="s">
        <v>417</v>
      </c>
      <c r="E103" s="248" t="s">
        <v>36</v>
      </c>
      <c r="F103" s="249" t="s">
        <v>421</v>
      </c>
      <c r="G103" s="237"/>
      <c r="H103" s="250">
        <v>6</v>
      </c>
      <c r="I103" s="241"/>
      <c r="J103" s="237"/>
      <c r="K103" s="237"/>
      <c r="L103" s="242"/>
      <c r="M103" s="243"/>
      <c r="N103" s="244"/>
      <c r="O103" s="244"/>
      <c r="P103" s="244"/>
      <c r="Q103" s="244"/>
      <c r="R103" s="244"/>
      <c r="S103" s="244"/>
      <c r="T103" s="245"/>
      <c r="AT103" s="246" t="s">
        <v>417</v>
      </c>
      <c r="AU103" s="246" t="s">
        <v>87</v>
      </c>
      <c r="AV103" s="14" t="s">
        <v>415</v>
      </c>
      <c r="AW103" s="14" t="s">
        <v>43</v>
      </c>
      <c r="AX103" s="14" t="s">
        <v>23</v>
      </c>
      <c r="AY103" s="246" t="s">
        <v>406</v>
      </c>
    </row>
    <row r="104" spans="2:65" s="1" customFormat="1" ht="22.5" customHeight="1" x14ac:dyDescent="0.3">
      <c r="B104" s="37"/>
      <c r="C104" s="201" t="s">
        <v>440</v>
      </c>
      <c r="D104" s="201" t="s">
        <v>410</v>
      </c>
      <c r="E104" s="202" t="s">
        <v>7198</v>
      </c>
      <c r="F104" s="203" t="s">
        <v>7199</v>
      </c>
      <c r="G104" s="204" t="s">
        <v>596</v>
      </c>
      <c r="H104" s="205">
        <v>27</v>
      </c>
      <c r="I104" s="206"/>
      <c r="J104" s="207">
        <f>ROUND(I104*H104,2)</f>
        <v>0</v>
      </c>
      <c r="K104" s="203" t="s">
        <v>7100</v>
      </c>
      <c r="L104" s="57"/>
      <c r="M104" s="208" t="s">
        <v>36</v>
      </c>
      <c r="N104" s="209" t="s">
        <v>50</v>
      </c>
      <c r="O104" s="38"/>
      <c r="P104" s="210">
        <f>O104*H104</f>
        <v>0</v>
      </c>
      <c r="Q104" s="210">
        <v>0</v>
      </c>
      <c r="R104" s="210">
        <f>Q104*H104</f>
        <v>0</v>
      </c>
      <c r="S104" s="210">
        <v>0</v>
      </c>
      <c r="T104" s="211">
        <f>S104*H104</f>
        <v>0</v>
      </c>
      <c r="AR104" s="19" t="s">
        <v>415</v>
      </c>
      <c r="AT104" s="19" t="s">
        <v>410</v>
      </c>
      <c r="AU104" s="19" t="s">
        <v>87</v>
      </c>
      <c r="AY104" s="19" t="s">
        <v>406</v>
      </c>
      <c r="BE104" s="212">
        <f>IF(N104="základní",J104,0)</f>
        <v>0</v>
      </c>
      <c r="BF104" s="212">
        <f>IF(N104="snížená",J104,0)</f>
        <v>0</v>
      </c>
      <c r="BG104" s="212">
        <f>IF(N104="zákl. přenesená",J104,0)</f>
        <v>0</v>
      </c>
      <c r="BH104" s="212">
        <f>IF(N104="sníž. přenesená",J104,0)</f>
        <v>0</v>
      </c>
      <c r="BI104" s="212">
        <f>IF(N104="nulová",J104,0)</f>
        <v>0</v>
      </c>
      <c r="BJ104" s="19" t="s">
        <v>23</v>
      </c>
      <c r="BK104" s="212">
        <f>ROUND(I104*H104,2)</f>
        <v>0</v>
      </c>
      <c r="BL104" s="19" t="s">
        <v>415</v>
      </c>
      <c r="BM104" s="19" t="s">
        <v>28</v>
      </c>
    </row>
    <row r="105" spans="2:65" s="13" customFormat="1" x14ac:dyDescent="0.3">
      <c r="B105" s="225"/>
      <c r="C105" s="226"/>
      <c r="D105" s="215" t="s">
        <v>417</v>
      </c>
      <c r="E105" s="227" t="s">
        <v>36</v>
      </c>
      <c r="F105" s="228" t="s">
        <v>7848</v>
      </c>
      <c r="G105" s="226"/>
      <c r="H105" s="229">
        <v>12</v>
      </c>
      <c r="I105" s="230"/>
      <c r="J105" s="226"/>
      <c r="K105" s="226"/>
      <c r="L105" s="231"/>
      <c r="M105" s="232"/>
      <c r="N105" s="233"/>
      <c r="O105" s="233"/>
      <c r="P105" s="233"/>
      <c r="Q105" s="233"/>
      <c r="R105" s="233"/>
      <c r="S105" s="233"/>
      <c r="T105" s="234"/>
      <c r="AT105" s="235" t="s">
        <v>417</v>
      </c>
      <c r="AU105" s="235" t="s">
        <v>87</v>
      </c>
      <c r="AV105" s="13" t="s">
        <v>87</v>
      </c>
      <c r="AW105" s="13" t="s">
        <v>43</v>
      </c>
      <c r="AX105" s="13" t="s">
        <v>79</v>
      </c>
      <c r="AY105" s="235" t="s">
        <v>406</v>
      </c>
    </row>
    <row r="106" spans="2:65" s="13" customFormat="1" x14ac:dyDescent="0.3">
      <c r="B106" s="225"/>
      <c r="C106" s="226"/>
      <c r="D106" s="215" t="s">
        <v>417</v>
      </c>
      <c r="E106" s="227" t="s">
        <v>36</v>
      </c>
      <c r="F106" s="228" t="s">
        <v>7849</v>
      </c>
      <c r="G106" s="226"/>
      <c r="H106" s="229">
        <v>15</v>
      </c>
      <c r="I106" s="230"/>
      <c r="J106" s="226"/>
      <c r="K106" s="226"/>
      <c r="L106" s="231"/>
      <c r="M106" s="232"/>
      <c r="N106" s="233"/>
      <c r="O106" s="233"/>
      <c r="P106" s="233"/>
      <c r="Q106" s="233"/>
      <c r="R106" s="233"/>
      <c r="S106" s="233"/>
      <c r="T106" s="234"/>
      <c r="AT106" s="235" t="s">
        <v>417</v>
      </c>
      <c r="AU106" s="235" t="s">
        <v>87</v>
      </c>
      <c r="AV106" s="13" t="s">
        <v>87</v>
      </c>
      <c r="AW106" s="13" t="s">
        <v>43</v>
      </c>
      <c r="AX106" s="13" t="s">
        <v>79</v>
      </c>
      <c r="AY106" s="235" t="s">
        <v>406</v>
      </c>
    </row>
    <row r="107" spans="2:65" s="14" customFormat="1" x14ac:dyDescent="0.3">
      <c r="B107" s="236"/>
      <c r="C107" s="237"/>
      <c r="D107" s="247" t="s">
        <v>417</v>
      </c>
      <c r="E107" s="248" t="s">
        <v>36</v>
      </c>
      <c r="F107" s="249" t="s">
        <v>421</v>
      </c>
      <c r="G107" s="237"/>
      <c r="H107" s="250">
        <v>27</v>
      </c>
      <c r="I107" s="241"/>
      <c r="J107" s="237"/>
      <c r="K107" s="237"/>
      <c r="L107" s="242"/>
      <c r="M107" s="243"/>
      <c r="N107" s="244"/>
      <c r="O107" s="244"/>
      <c r="P107" s="244"/>
      <c r="Q107" s="244"/>
      <c r="R107" s="244"/>
      <c r="S107" s="244"/>
      <c r="T107" s="245"/>
      <c r="AT107" s="246" t="s">
        <v>417</v>
      </c>
      <c r="AU107" s="246" t="s">
        <v>87</v>
      </c>
      <c r="AV107" s="14" t="s">
        <v>415</v>
      </c>
      <c r="AW107" s="14" t="s">
        <v>43</v>
      </c>
      <c r="AX107" s="14" t="s">
        <v>23</v>
      </c>
      <c r="AY107" s="246" t="s">
        <v>406</v>
      </c>
    </row>
    <row r="108" spans="2:65" s="1" customFormat="1" ht="22.5" customHeight="1" x14ac:dyDescent="0.3">
      <c r="B108" s="37"/>
      <c r="C108" s="201" t="s">
        <v>446</v>
      </c>
      <c r="D108" s="201" t="s">
        <v>410</v>
      </c>
      <c r="E108" s="202" t="s">
        <v>7203</v>
      </c>
      <c r="F108" s="203" t="s">
        <v>7204</v>
      </c>
      <c r="G108" s="204" t="s">
        <v>413</v>
      </c>
      <c r="H108" s="205">
        <v>93.39</v>
      </c>
      <c r="I108" s="206"/>
      <c r="J108" s="207">
        <f>ROUND(I108*H108,2)</f>
        <v>0</v>
      </c>
      <c r="K108" s="203" t="s">
        <v>7100</v>
      </c>
      <c r="L108" s="57"/>
      <c r="M108" s="208" t="s">
        <v>36</v>
      </c>
      <c r="N108" s="209" t="s">
        <v>50</v>
      </c>
      <c r="O108" s="38"/>
      <c r="P108" s="210">
        <f>O108*H108</f>
        <v>0</v>
      </c>
      <c r="Q108" s="210">
        <v>0</v>
      </c>
      <c r="R108" s="210">
        <f>Q108*H108</f>
        <v>0</v>
      </c>
      <c r="S108" s="210">
        <v>0</v>
      </c>
      <c r="T108" s="211">
        <f>S108*H108</f>
        <v>0</v>
      </c>
      <c r="AR108" s="19" t="s">
        <v>415</v>
      </c>
      <c r="AT108" s="19" t="s">
        <v>410</v>
      </c>
      <c r="AU108" s="19" t="s">
        <v>87</v>
      </c>
      <c r="AY108" s="19" t="s">
        <v>406</v>
      </c>
      <c r="BE108" s="212">
        <f>IF(N108="základní",J108,0)</f>
        <v>0</v>
      </c>
      <c r="BF108" s="212">
        <f>IF(N108="snížená",J108,0)</f>
        <v>0</v>
      </c>
      <c r="BG108" s="212">
        <f>IF(N108="zákl. přenesená",J108,0)</f>
        <v>0</v>
      </c>
      <c r="BH108" s="212">
        <f>IF(N108="sníž. přenesená",J108,0)</f>
        <v>0</v>
      </c>
      <c r="BI108" s="212">
        <f>IF(N108="nulová",J108,0)</f>
        <v>0</v>
      </c>
      <c r="BJ108" s="19" t="s">
        <v>23</v>
      </c>
      <c r="BK108" s="212">
        <f>ROUND(I108*H108,2)</f>
        <v>0</v>
      </c>
      <c r="BL108" s="19" t="s">
        <v>415</v>
      </c>
      <c r="BM108" s="19" t="s">
        <v>476</v>
      </c>
    </row>
    <row r="109" spans="2:65" s="12" customFormat="1" x14ac:dyDescent="0.3">
      <c r="B109" s="213"/>
      <c r="C109" s="214"/>
      <c r="D109" s="215" t="s">
        <v>417</v>
      </c>
      <c r="E109" s="216" t="s">
        <v>36</v>
      </c>
      <c r="F109" s="217" t="s">
        <v>7850</v>
      </c>
      <c r="G109" s="214"/>
      <c r="H109" s="218" t="s">
        <v>36</v>
      </c>
      <c r="I109" s="219"/>
      <c r="J109" s="214"/>
      <c r="K109" s="214"/>
      <c r="L109" s="220"/>
      <c r="M109" s="221"/>
      <c r="N109" s="222"/>
      <c r="O109" s="222"/>
      <c r="P109" s="222"/>
      <c r="Q109" s="222"/>
      <c r="R109" s="222"/>
      <c r="S109" s="222"/>
      <c r="T109" s="223"/>
      <c r="AT109" s="224" t="s">
        <v>417</v>
      </c>
      <c r="AU109" s="224" t="s">
        <v>87</v>
      </c>
      <c r="AV109" s="12" t="s">
        <v>23</v>
      </c>
      <c r="AW109" s="12" t="s">
        <v>43</v>
      </c>
      <c r="AX109" s="12" t="s">
        <v>79</v>
      </c>
      <c r="AY109" s="224" t="s">
        <v>406</v>
      </c>
    </row>
    <row r="110" spans="2:65" s="12" customFormat="1" x14ac:dyDescent="0.3">
      <c r="B110" s="213"/>
      <c r="C110" s="214"/>
      <c r="D110" s="215" t="s">
        <v>417</v>
      </c>
      <c r="E110" s="216" t="s">
        <v>36</v>
      </c>
      <c r="F110" s="217" t="s">
        <v>7851</v>
      </c>
      <c r="G110" s="214"/>
      <c r="H110" s="218" t="s">
        <v>36</v>
      </c>
      <c r="I110" s="219"/>
      <c r="J110" s="214"/>
      <c r="K110" s="214"/>
      <c r="L110" s="220"/>
      <c r="M110" s="221"/>
      <c r="N110" s="222"/>
      <c r="O110" s="222"/>
      <c r="P110" s="222"/>
      <c r="Q110" s="222"/>
      <c r="R110" s="222"/>
      <c r="S110" s="222"/>
      <c r="T110" s="223"/>
      <c r="AT110" s="224" t="s">
        <v>417</v>
      </c>
      <c r="AU110" s="224" t="s">
        <v>87</v>
      </c>
      <c r="AV110" s="12" t="s">
        <v>23</v>
      </c>
      <c r="AW110" s="12" t="s">
        <v>43</v>
      </c>
      <c r="AX110" s="12" t="s">
        <v>79</v>
      </c>
      <c r="AY110" s="224" t="s">
        <v>406</v>
      </c>
    </row>
    <row r="111" spans="2:65" s="12" customFormat="1" x14ac:dyDescent="0.3">
      <c r="B111" s="213"/>
      <c r="C111" s="214"/>
      <c r="D111" s="215" t="s">
        <v>417</v>
      </c>
      <c r="E111" s="216" t="s">
        <v>36</v>
      </c>
      <c r="F111" s="217" t="s">
        <v>7852</v>
      </c>
      <c r="G111" s="214"/>
      <c r="H111" s="218" t="s">
        <v>36</v>
      </c>
      <c r="I111" s="219"/>
      <c r="J111" s="214"/>
      <c r="K111" s="214"/>
      <c r="L111" s="220"/>
      <c r="M111" s="221"/>
      <c r="N111" s="222"/>
      <c r="O111" s="222"/>
      <c r="P111" s="222"/>
      <c r="Q111" s="222"/>
      <c r="R111" s="222"/>
      <c r="S111" s="222"/>
      <c r="T111" s="223"/>
      <c r="AT111" s="224" t="s">
        <v>417</v>
      </c>
      <c r="AU111" s="224" t="s">
        <v>87</v>
      </c>
      <c r="AV111" s="12" t="s">
        <v>23</v>
      </c>
      <c r="AW111" s="12" t="s">
        <v>43</v>
      </c>
      <c r="AX111" s="12" t="s">
        <v>79</v>
      </c>
      <c r="AY111" s="224" t="s">
        <v>406</v>
      </c>
    </row>
    <row r="112" spans="2:65" s="12" customFormat="1" x14ac:dyDescent="0.3">
      <c r="B112" s="213"/>
      <c r="C112" s="214"/>
      <c r="D112" s="215" t="s">
        <v>417</v>
      </c>
      <c r="E112" s="216" t="s">
        <v>36</v>
      </c>
      <c r="F112" s="217" t="s">
        <v>7853</v>
      </c>
      <c r="G112" s="214"/>
      <c r="H112" s="218" t="s">
        <v>36</v>
      </c>
      <c r="I112" s="219"/>
      <c r="J112" s="214"/>
      <c r="K112" s="214"/>
      <c r="L112" s="220"/>
      <c r="M112" s="221"/>
      <c r="N112" s="222"/>
      <c r="O112" s="222"/>
      <c r="P112" s="222"/>
      <c r="Q112" s="222"/>
      <c r="R112" s="222"/>
      <c r="S112" s="222"/>
      <c r="T112" s="223"/>
      <c r="AT112" s="224" t="s">
        <v>417</v>
      </c>
      <c r="AU112" s="224" t="s">
        <v>87</v>
      </c>
      <c r="AV112" s="12" t="s">
        <v>23</v>
      </c>
      <c r="AW112" s="12" t="s">
        <v>43</v>
      </c>
      <c r="AX112" s="12" t="s">
        <v>79</v>
      </c>
      <c r="AY112" s="224" t="s">
        <v>406</v>
      </c>
    </row>
    <row r="113" spans="2:65" s="12" customFormat="1" x14ac:dyDescent="0.3">
      <c r="B113" s="213"/>
      <c r="C113" s="214"/>
      <c r="D113" s="215" t="s">
        <v>417</v>
      </c>
      <c r="E113" s="216" t="s">
        <v>36</v>
      </c>
      <c r="F113" s="217" t="s">
        <v>7854</v>
      </c>
      <c r="G113" s="214"/>
      <c r="H113" s="218" t="s">
        <v>36</v>
      </c>
      <c r="I113" s="219"/>
      <c r="J113" s="214"/>
      <c r="K113" s="214"/>
      <c r="L113" s="220"/>
      <c r="M113" s="221"/>
      <c r="N113" s="222"/>
      <c r="O113" s="222"/>
      <c r="P113" s="222"/>
      <c r="Q113" s="222"/>
      <c r="R113" s="222"/>
      <c r="S113" s="222"/>
      <c r="T113" s="223"/>
      <c r="AT113" s="224" t="s">
        <v>417</v>
      </c>
      <c r="AU113" s="224" t="s">
        <v>87</v>
      </c>
      <c r="AV113" s="12" t="s">
        <v>23</v>
      </c>
      <c r="AW113" s="12" t="s">
        <v>43</v>
      </c>
      <c r="AX113" s="12" t="s">
        <v>79</v>
      </c>
      <c r="AY113" s="224" t="s">
        <v>406</v>
      </c>
    </row>
    <row r="114" spans="2:65" s="13" customFormat="1" x14ac:dyDescent="0.3">
      <c r="B114" s="225"/>
      <c r="C114" s="226"/>
      <c r="D114" s="215" t="s">
        <v>417</v>
      </c>
      <c r="E114" s="227" t="s">
        <v>36</v>
      </c>
      <c r="F114" s="228" t="s">
        <v>7855</v>
      </c>
      <c r="G114" s="226"/>
      <c r="H114" s="229">
        <v>93.39</v>
      </c>
      <c r="I114" s="230"/>
      <c r="J114" s="226"/>
      <c r="K114" s="226"/>
      <c r="L114" s="231"/>
      <c r="M114" s="232"/>
      <c r="N114" s="233"/>
      <c r="O114" s="233"/>
      <c r="P114" s="233"/>
      <c r="Q114" s="233"/>
      <c r="R114" s="233"/>
      <c r="S114" s="233"/>
      <c r="T114" s="234"/>
      <c r="AT114" s="235" t="s">
        <v>417</v>
      </c>
      <c r="AU114" s="235" t="s">
        <v>87</v>
      </c>
      <c r="AV114" s="13" t="s">
        <v>87</v>
      </c>
      <c r="AW114" s="13" t="s">
        <v>43</v>
      </c>
      <c r="AX114" s="13" t="s">
        <v>79</v>
      </c>
      <c r="AY114" s="235" t="s">
        <v>406</v>
      </c>
    </row>
    <row r="115" spans="2:65" s="14" customFormat="1" x14ac:dyDescent="0.3">
      <c r="B115" s="236"/>
      <c r="C115" s="237"/>
      <c r="D115" s="247" t="s">
        <v>417</v>
      </c>
      <c r="E115" s="248" t="s">
        <v>36</v>
      </c>
      <c r="F115" s="249" t="s">
        <v>421</v>
      </c>
      <c r="G115" s="237"/>
      <c r="H115" s="250">
        <v>93.39</v>
      </c>
      <c r="I115" s="241"/>
      <c r="J115" s="237"/>
      <c r="K115" s="237"/>
      <c r="L115" s="242"/>
      <c r="M115" s="243"/>
      <c r="N115" s="244"/>
      <c r="O115" s="244"/>
      <c r="P115" s="244"/>
      <c r="Q115" s="244"/>
      <c r="R115" s="244"/>
      <c r="S115" s="244"/>
      <c r="T115" s="245"/>
      <c r="AT115" s="246" t="s">
        <v>417</v>
      </c>
      <c r="AU115" s="246" t="s">
        <v>87</v>
      </c>
      <c r="AV115" s="14" t="s">
        <v>415</v>
      </c>
      <c r="AW115" s="14" t="s">
        <v>43</v>
      </c>
      <c r="AX115" s="14" t="s">
        <v>23</v>
      </c>
      <c r="AY115" s="246" t="s">
        <v>406</v>
      </c>
    </row>
    <row r="116" spans="2:65" s="1" customFormat="1" ht="22.5" customHeight="1" x14ac:dyDescent="0.3">
      <c r="B116" s="37"/>
      <c r="C116" s="201" t="s">
        <v>452</v>
      </c>
      <c r="D116" s="201" t="s">
        <v>410</v>
      </c>
      <c r="E116" s="202" t="s">
        <v>7220</v>
      </c>
      <c r="F116" s="203" t="s">
        <v>7221</v>
      </c>
      <c r="G116" s="204" t="s">
        <v>413</v>
      </c>
      <c r="H116" s="205">
        <v>77.55</v>
      </c>
      <c r="I116" s="206"/>
      <c r="J116" s="207">
        <f>ROUND(I116*H116,2)</f>
        <v>0</v>
      </c>
      <c r="K116" s="203" t="s">
        <v>7100</v>
      </c>
      <c r="L116" s="57"/>
      <c r="M116" s="208" t="s">
        <v>36</v>
      </c>
      <c r="N116" s="209" t="s">
        <v>50</v>
      </c>
      <c r="O116" s="38"/>
      <c r="P116" s="210">
        <f>O116*H116</f>
        <v>0</v>
      </c>
      <c r="Q116" s="210">
        <v>0</v>
      </c>
      <c r="R116" s="210">
        <f>Q116*H116</f>
        <v>0</v>
      </c>
      <c r="S116" s="210">
        <v>0</v>
      </c>
      <c r="T116" s="211">
        <f>S116*H116</f>
        <v>0</v>
      </c>
      <c r="AR116" s="19" t="s">
        <v>415</v>
      </c>
      <c r="AT116" s="19" t="s">
        <v>410</v>
      </c>
      <c r="AU116" s="19" t="s">
        <v>87</v>
      </c>
      <c r="AY116" s="19" t="s">
        <v>406</v>
      </c>
      <c r="BE116" s="212">
        <f>IF(N116="základní",J116,0)</f>
        <v>0</v>
      </c>
      <c r="BF116" s="212">
        <f>IF(N116="snížená",J116,0)</f>
        <v>0</v>
      </c>
      <c r="BG116" s="212">
        <f>IF(N116="zákl. přenesená",J116,0)</f>
        <v>0</v>
      </c>
      <c r="BH116" s="212">
        <f>IF(N116="sníž. přenesená",J116,0)</f>
        <v>0</v>
      </c>
      <c r="BI116" s="212">
        <f>IF(N116="nulová",J116,0)</f>
        <v>0</v>
      </c>
      <c r="BJ116" s="19" t="s">
        <v>23</v>
      </c>
      <c r="BK116" s="212">
        <f>ROUND(I116*H116,2)</f>
        <v>0</v>
      </c>
      <c r="BL116" s="19" t="s">
        <v>415</v>
      </c>
      <c r="BM116" s="19" t="s">
        <v>484</v>
      </c>
    </row>
    <row r="117" spans="2:65" s="12" customFormat="1" x14ac:dyDescent="0.3">
      <c r="B117" s="213"/>
      <c r="C117" s="214"/>
      <c r="D117" s="215" t="s">
        <v>417</v>
      </c>
      <c r="E117" s="216" t="s">
        <v>36</v>
      </c>
      <c r="F117" s="217" t="s">
        <v>7856</v>
      </c>
      <c r="G117" s="214"/>
      <c r="H117" s="218" t="s">
        <v>36</v>
      </c>
      <c r="I117" s="219"/>
      <c r="J117" s="214"/>
      <c r="K117" s="214"/>
      <c r="L117" s="220"/>
      <c r="M117" s="221"/>
      <c r="N117" s="222"/>
      <c r="O117" s="222"/>
      <c r="P117" s="222"/>
      <c r="Q117" s="222"/>
      <c r="R117" s="222"/>
      <c r="S117" s="222"/>
      <c r="T117" s="223"/>
      <c r="AT117" s="224" t="s">
        <v>417</v>
      </c>
      <c r="AU117" s="224" t="s">
        <v>87</v>
      </c>
      <c r="AV117" s="12" t="s">
        <v>23</v>
      </c>
      <c r="AW117" s="12" t="s">
        <v>43</v>
      </c>
      <c r="AX117" s="12" t="s">
        <v>79</v>
      </c>
      <c r="AY117" s="224" t="s">
        <v>406</v>
      </c>
    </row>
    <row r="118" spans="2:65" s="12" customFormat="1" x14ac:dyDescent="0.3">
      <c r="B118" s="213"/>
      <c r="C118" s="214"/>
      <c r="D118" s="215" t="s">
        <v>417</v>
      </c>
      <c r="E118" s="216" t="s">
        <v>36</v>
      </c>
      <c r="F118" s="217" t="s">
        <v>7857</v>
      </c>
      <c r="G118" s="214"/>
      <c r="H118" s="218" t="s">
        <v>36</v>
      </c>
      <c r="I118" s="219"/>
      <c r="J118" s="214"/>
      <c r="K118" s="214"/>
      <c r="L118" s="220"/>
      <c r="M118" s="221"/>
      <c r="N118" s="222"/>
      <c r="O118" s="222"/>
      <c r="P118" s="222"/>
      <c r="Q118" s="222"/>
      <c r="R118" s="222"/>
      <c r="S118" s="222"/>
      <c r="T118" s="223"/>
      <c r="AT118" s="224" t="s">
        <v>417</v>
      </c>
      <c r="AU118" s="224" t="s">
        <v>87</v>
      </c>
      <c r="AV118" s="12" t="s">
        <v>23</v>
      </c>
      <c r="AW118" s="12" t="s">
        <v>43</v>
      </c>
      <c r="AX118" s="12" t="s">
        <v>79</v>
      </c>
      <c r="AY118" s="224" t="s">
        <v>406</v>
      </c>
    </row>
    <row r="119" spans="2:65" s="12" customFormat="1" x14ac:dyDescent="0.3">
      <c r="B119" s="213"/>
      <c r="C119" s="214"/>
      <c r="D119" s="215" t="s">
        <v>417</v>
      </c>
      <c r="E119" s="216" t="s">
        <v>36</v>
      </c>
      <c r="F119" s="217" t="s">
        <v>7858</v>
      </c>
      <c r="G119" s="214"/>
      <c r="H119" s="218" t="s">
        <v>36</v>
      </c>
      <c r="I119" s="219"/>
      <c r="J119" s="214"/>
      <c r="K119" s="214"/>
      <c r="L119" s="220"/>
      <c r="M119" s="221"/>
      <c r="N119" s="222"/>
      <c r="O119" s="222"/>
      <c r="P119" s="222"/>
      <c r="Q119" s="222"/>
      <c r="R119" s="222"/>
      <c r="S119" s="222"/>
      <c r="T119" s="223"/>
      <c r="AT119" s="224" t="s">
        <v>417</v>
      </c>
      <c r="AU119" s="224" t="s">
        <v>87</v>
      </c>
      <c r="AV119" s="12" t="s">
        <v>23</v>
      </c>
      <c r="AW119" s="12" t="s">
        <v>43</v>
      </c>
      <c r="AX119" s="12" t="s">
        <v>79</v>
      </c>
      <c r="AY119" s="224" t="s">
        <v>406</v>
      </c>
    </row>
    <row r="120" spans="2:65" s="12" customFormat="1" x14ac:dyDescent="0.3">
      <c r="B120" s="213"/>
      <c r="C120" s="214"/>
      <c r="D120" s="215" t="s">
        <v>417</v>
      </c>
      <c r="E120" s="216" t="s">
        <v>36</v>
      </c>
      <c r="F120" s="217" t="s">
        <v>7859</v>
      </c>
      <c r="G120" s="214"/>
      <c r="H120" s="218" t="s">
        <v>36</v>
      </c>
      <c r="I120" s="219"/>
      <c r="J120" s="214"/>
      <c r="K120" s="214"/>
      <c r="L120" s="220"/>
      <c r="M120" s="221"/>
      <c r="N120" s="222"/>
      <c r="O120" s="222"/>
      <c r="P120" s="222"/>
      <c r="Q120" s="222"/>
      <c r="R120" s="222"/>
      <c r="S120" s="222"/>
      <c r="T120" s="223"/>
      <c r="AT120" s="224" t="s">
        <v>417</v>
      </c>
      <c r="AU120" s="224" t="s">
        <v>87</v>
      </c>
      <c r="AV120" s="12" t="s">
        <v>23</v>
      </c>
      <c r="AW120" s="12" t="s">
        <v>43</v>
      </c>
      <c r="AX120" s="12" t="s">
        <v>79</v>
      </c>
      <c r="AY120" s="224" t="s">
        <v>406</v>
      </c>
    </row>
    <row r="121" spans="2:65" s="12" customFormat="1" x14ac:dyDescent="0.3">
      <c r="B121" s="213"/>
      <c r="C121" s="214"/>
      <c r="D121" s="215" t="s">
        <v>417</v>
      </c>
      <c r="E121" s="216" t="s">
        <v>36</v>
      </c>
      <c r="F121" s="217" t="s">
        <v>7860</v>
      </c>
      <c r="G121" s="214"/>
      <c r="H121" s="218" t="s">
        <v>36</v>
      </c>
      <c r="I121" s="219"/>
      <c r="J121" s="214"/>
      <c r="K121" s="214"/>
      <c r="L121" s="220"/>
      <c r="M121" s="221"/>
      <c r="N121" s="222"/>
      <c r="O121" s="222"/>
      <c r="P121" s="222"/>
      <c r="Q121" s="222"/>
      <c r="R121" s="222"/>
      <c r="S121" s="222"/>
      <c r="T121" s="223"/>
      <c r="AT121" s="224" t="s">
        <v>417</v>
      </c>
      <c r="AU121" s="224" t="s">
        <v>87</v>
      </c>
      <c r="AV121" s="12" t="s">
        <v>23</v>
      </c>
      <c r="AW121" s="12" t="s">
        <v>43</v>
      </c>
      <c r="AX121" s="12" t="s">
        <v>79</v>
      </c>
      <c r="AY121" s="224" t="s">
        <v>406</v>
      </c>
    </row>
    <row r="122" spans="2:65" s="13" customFormat="1" x14ac:dyDescent="0.3">
      <c r="B122" s="225"/>
      <c r="C122" s="226"/>
      <c r="D122" s="215" t="s">
        <v>417</v>
      </c>
      <c r="E122" s="227" t="s">
        <v>36</v>
      </c>
      <c r="F122" s="228" t="s">
        <v>7861</v>
      </c>
      <c r="G122" s="226"/>
      <c r="H122" s="229">
        <v>77.55</v>
      </c>
      <c r="I122" s="230"/>
      <c r="J122" s="226"/>
      <c r="K122" s="226"/>
      <c r="L122" s="231"/>
      <c r="M122" s="232"/>
      <c r="N122" s="233"/>
      <c r="O122" s="233"/>
      <c r="P122" s="233"/>
      <c r="Q122" s="233"/>
      <c r="R122" s="233"/>
      <c r="S122" s="233"/>
      <c r="T122" s="234"/>
      <c r="AT122" s="235" t="s">
        <v>417</v>
      </c>
      <c r="AU122" s="235" t="s">
        <v>87</v>
      </c>
      <c r="AV122" s="13" t="s">
        <v>87</v>
      </c>
      <c r="AW122" s="13" t="s">
        <v>43</v>
      </c>
      <c r="AX122" s="13" t="s">
        <v>79</v>
      </c>
      <c r="AY122" s="235" t="s">
        <v>406</v>
      </c>
    </row>
    <row r="123" spans="2:65" s="14" customFormat="1" x14ac:dyDescent="0.3">
      <c r="B123" s="236"/>
      <c r="C123" s="237"/>
      <c r="D123" s="247" t="s">
        <v>417</v>
      </c>
      <c r="E123" s="248" t="s">
        <v>36</v>
      </c>
      <c r="F123" s="249" t="s">
        <v>421</v>
      </c>
      <c r="G123" s="237"/>
      <c r="H123" s="250">
        <v>77.55</v>
      </c>
      <c r="I123" s="241"/>
      <c r="J123" s="237"/>
      <c r="K123" s="237"/>
      <c r="L123" s="242"/>
      <c r="M123" s="243"/>
      <c r="N123" s="244"/>
      <c r="O123" s="244"/>
      <c r="P123" s="244"/>
      <c r="Q123" s="244"/>
      <c r="R123" s="244"/>
      <c r="S123" s="244"/>
      <c r="T123" s="245"/>
      <c r="AT123" s="246" t="s">
        <v>417</v>
      </c>
      <c r="AU123" s="246" t="s">
        <v>87</v>
      </c>
      <c r="AV123" s="14" t="s">
        <v>415</v>
      </c>
      <c r="AW123" s="14" t="s">
        <v>43</v>
      </c>
      <c r="AX123" s="14" t="s">
        <v>23</v>
      </c>
      <c r="AY123" s="246" t="s">
        <v>406</v>
      </c>
    </row>
    <row r="124" spans="2:65" s="1" customFormat="1" ht="22.5" customHeight="1" x14ac:dyDescent="0.3">
      <c r="B124" s="37"/>
      <c r="C124" s="201" t="s">
        <v>457</v>
      </c>
      <c r="D124" s="201" t="s">
        <v>410</v>
      </c>
      <c r="E124" s="202" t="s">
        <v>7234</v>
      </c>
      <c r="F124" s="203" t="s">
        <v>7235</v>
      </c>
      <c r="G124" s="204" t="s">
        <v>413</v>
      </c>
      <c r="H124" s="205">
        <v>632.42399999999998</v>
      </c>
      <c r="I124" s="206"/>
      <c r="J124" s="207">
        <f>ROUND(I124*H124,2)</f>
        <v>0</v>
      </c>
      <c r="K124" s="203" t="s">
        <v>7100</v>
      </c>
      <c r="L124" s="57"/>
      <c r="M124" s="208" t="s">
        <v>36</v>
      </c>
      <c r="N124" s="209" t="s">
        <v>50</v>
      </c>
      <c r="O124" s="38"/>
      <c r="P124" s="210">
        <f>O124*H124</f>
        <v>0</v>
      </c>
      <c r="Q124" s="210">
        <v>0</v>
      </c>
      <c r="R124" s="210">
        <f>Q124*H124</f>
        <v>0</v>
      </c>
      <c r="S124" s="210">
        <v>0</v>
      </c>
      <c r="T124" s="211">
        <f>S124*H124</f>
        <v>0</v>
      </c>
      <c r="AR124" s="19" t="s">
        <v>415</v>
      </c>
      <c r="AT124" s="19" t="s">
        <v>410</v>
      </c>
      <c r="AU124" s="19" t="s">
        <v>87</v>
      </c>
      <c r="AY124" s="19" t="s">
        <v>406</v>
      </c>
      <c r="BE124" s="212">
        <f>IF(N124="základní",J124,0)</f>
        <v>0</v>
      </c>
      <c r="BF124" s="212">
        <f>IF(N124="snížená",J124,0)</f>
        <v>0</v>
      </c>
      <c r="BG124" s="212">
        <f>IF(N124="zákl. přenesená",J124,0)</f>
        <v>0</v>
      </c>
      <c r="BH124" s="212">
        <f>IF(N124="sníž. přenesená",J124,0)</f>
        <v>0</v>
      </c>
      <c r="BI124" s="212">
        <f>IF(N124="nulová",J124,0)</f>
        <v>0</v>
      </c>
      <c r="BJ124" s="19" t="s">
        <v>23</v>
      </c>
      <c r="BK124" s="212">
        <f>ROUND(I124*H124,2)</f>
        <v>0</v>
      </c>
      <c r="BL124" s="19" t="s">
        <v>415</v>
      </c>
      <c r="BM124" s="19" t="s">
        <v>493</v>
      </c>
    </row>
    <row r="125" spans="2:65" s="12" customFormat="1" x14ac:dyDescent="0.3">
      <c r="B125" s="213"/>
      <c r="C125" s="214"/>
      <c r="D125" s="215" t="s">
        <v>417</v>
      </c>
      <c r="E125" s="216" t="s">
        <v>36</v>
      </c>
      <c r="F125" s="217" t="s">
        <v>7862</v>
      </c>
      <c r="G125" s="214"/>
      <c r="H125" s="218" t="s">
        <v>36</v>
      </c>
      <c r="I125" s="219"/>
      <c r="J125" s="214"/>
      <c r="K125" s="214"/>
      <c r="L125" s="220"/>
      <c r="M125" s="221"/>
      <c r="N125" s="222"/>
      <c r="O125" s="222"/>
      <c r="P125" s="222"/>
      <c r="Q125" s="222"/>
      <c r="R125" s="222"/>
      <c r="S125" s="222"/>
      <c r="T125" s="223"/>
      <c r="AT125" s="224" t="s">
        <v>417</v>
      </c>
      <c r="AU125" s="224" t="s">
        <v>87</v>
      </c>
      <c r="AV125" s="12" t="s">
        <v>23</v>
      </c>
      <c r="AW125" s="12" t="s">
        <v>43</v>
      </c>
      <c r="AX125" s="12" t="s">
        <v>79</v>
      </c>
      <c r="AY125" s="224" t="s">
        <v>406</v>
      </c>
    </row>
    <row r="126" spans="2:65" s="12" customFormat="1" x14ac:dyDescent="0.3">
      <c r="B126" s="213"/>
      <c r="C126" s="214"/>
      <c r="D126" s="215" t="s">
        <v>417</v>
      </c>
      <c r="E126" s="216" t="s">
        <v>36</v>
      </c>
      <c r="F126" s="217" t="s">
        <v>7863</v>
      </c>
      <c r="G126" s="214"/>
      <c r="H126" s="218" t="s">
        <v>36</v>
      </c>
      <c r="I126" s="219"/>
      <c r="J126" s="214"/>
      <c r="K126" s="214"/>
      <c r="L126" s="220"/>
      <c r="M126" s="221"/>
      <c r="N126" s="222"/>
      <c r="O126" s="222"/>
      <c r="P126" s="222"/>
      <c r="Q126" s="222"/>
      <c r="R126" s="222"/>
      <c r="S126" s="222"/>
      <c r="T126" s="223"/>
      <c r="AT126" s="224" t="s">
        <v>417</v>
      </c>
      <c r="AU126" s="224" t="s">
        <v>87</v>
      </c>
      <c r="AV126" s="12" t="s">
        <v>23</v>
      </c>
      <c r="AW126" s="12" t="s">
        <v>43</v>
      </c>
      <c r="AX126" s="12" t="s">
        <v>79</v>
      </c>
      <c r="AY126" s="224" t="s">
        <v>406</v>
      </c>
    </row>
    <row r="127" spans="2:65" s="12" customFormat="1" x14ac:dyDescent="0.3">
      <c r="B127" s="213"/>
      <c r="C127" s="214"/>
      <c r="D127" s="215" t="s">
        <v>417</v>
      </c>
      <c r="E127" s="216" t="s">
        <v>36</v>
      </c>
      <c r="F127" s="217" t="s">
        <v>7864</v>
      </c>
      <c r="G127" s="214"/>
      <c r="H127" s="218" t="s">
        <v>36</v>
      </c>
      <c r="I127" s="219"/>
      <c r="J127" s="214"/>
      <c r="K127" s="214"/>
      <c r="L127" s="220"/>
      <c r="M127" s="221"/>
      <c r="N127" s="222"/>
      <c r="O127" s="222"/>
      <c r="P127" s="222"/>
      <c r="Q127" s="222"/>
      <c r="R127" s="222"/>
      <c r="S127" s="222"/>
      <c r="T127" s="223"/>
      <c r="AT127" s="224" t="s">
        <v>417</v>
      </c>
      <c r="AU127" s="224" t="s">
        <v>87</v>
      </c>
      <c r="AV127" s="12" t="s">
        <v>23</v>
      </c>
      <c r="AW127" s="12" t="s">
        <v>43</v>
      </c>
      <c r="AX127" s="12" t="s">
        <v>79</v>
      </c>
      <c r="AY127" s="224" t="s">
        <v>406</v>
      </c>
    </row>
    <row r="128" spans="2:65" s="12" customFormat="1" x14ac:dyDescent="0.3">
      <c r="B128" s="213"/>
      <c r="C128" s="214"/>
      <c r="D128" s="215" t="s">
        <v>417</v>
      </c>
      <c r="E128" s="216" t="s">
        <v>36</v>
      </c>
      <c r="F128" s="217" t="s">
        <v>7865</v>
      </c>
      <c r="G128" s="214"/>
      <c r="H128" s="218" t="s">
        <v>36</v>
      </c>
      <c r="I128" s="219"/>
      <c r="J128" s="214"/>
      <c r="K128" s="214"/>
      <c r="L128" s="220"/>
      <c r="M128" s="221"/>
      <c r="N128" s="222"/>
      <c r="O128" s="222"/>
      <c r="P128" s="222"/>
      <c r="Q128" s="222"/>
      <c r="R128" s="222"/>
      <c r="S128" s="222"/>
      <c r="T128" s="223"/>
      <c r="AT128" s="224" t="s">
        <v>417</v>
      </c>
      <c r="AU128" s="224" t="s">
        <v>87</v>
      </c>
      <c r="AV128" s="12" t="s">
        <v>23</v>
      </c>
      <c r="AW128" s="12" t="s">
        <v>43</v>
      </c>
      <c r="AX128" s="12" t="s">
        <v>79</v>
      </c>
      <c r="AY128" s="224" t="s">
        <v>406</v>
      </c>
    </row>
    <row r="129" spans="2:65" s="12" customFormat="1" ht="27" x14ac:dyDescent="0.3">
      <c r="B129" s="213"/>
      <c r="C129" s="214"/>
      <c r="D129" s="215" t="s">
        <v>417</v>
      </c>
      <c r="E129" s="216" t="s">
        <v>36</v>
      </c>
      <c r="F129" s="217" t="s">
        <v>7866</v>
      </c>
      <c r="G129" s="214"/>
      <c r="H129" s="218" t="s">
        <v>36</v>
      </c>
      <c r="I129" s="219"/>
      <c r="J129" s="214"/>
      <c r="K129" s="214"/>
      <c r="L129" s="220"/>
      <c r="M129" s="221"/>
      <c r="N129" s="222"/>
      <c r="O129" s="222"/>
      <c r="P129" s="222"/>
      <c r="Q129" s="222"/>
      <c r="R129" s="222"/>
      <c r="S129" s="222"/>
      <c r="T129" s="223"/>
      <c r="AT129" s="224" t="s">
        <v>417</v>
      </c>
      <c r="AU129" s="224" t="s">
        <v>87</v>
      </c>
      <c r="AV129" s="12" t="s">
        <v>23</v>
      </c>
      <c r="AW129" s="12" t="s">
        <v>43</v>
      </c>
      <c r="AX129" s="12" t="s">
        <v>79</v>
      </c>
      <c r="AY129" s="224" t="s">
        <v>406</v>
      </c>
    </row>
    <row r="130" spans="2:65" s="12" customFormat="1" x14ac:dyDescent="0.3">
      <c r="B130" s="213"/>
      <c r="C130" s="214"/>
      <c r="D130" s="215" t="s">
        <v>417</v>
      </c>
      <c r="E130" s="216" t="s">
        <v>36</v>
      </c>
      <c r="F130" s="217" t="s">
        <v>7867</v>
      </c>
      <c r="G130" s="214"/>
      <c r="H130" s="218" t="s">
        <v>36</v>
      </c>
      <c r="I130" s="219"/>
      <c r="J130" s="214"/>
      <c r="K130" s="214"/>
      <c r="L130" s="220"/>
      <c r="M130" s="221"/>
      <c r="N130" s="222"/>
      <c r="O130" s="222"/>
      <c r="P130" s="222"/>
      <c r="Q130" s="222"/>
      <c r="R130" s="222"/>
      <c r="S130" s="222"/>
      <c r="T130" s="223"/>
      <c r="AT130" s="224" t="s">
        <v>417</v>
      </c>
      <c r="AU130" s="224" t="s">
        <v>87</v>
      </c>
      <c r="AV130" s="12" t="s">
        <v>23</v>
      </c>
      <c r="AW130" s="12" t="s">
        <v>43</v>
      </c>
      <c r="AX130" s="12" t="s">
        <v>79</v>
      </c>
      <c r="AY130" s="224" t="s">
        <v>406</v>
      </c>
    </row>
    <row r="131" spans="2:65" s="13" customFormat="1" x14ac:dyDescent="0.3">
      <c r="B131" s="225"/>
      <c r="C131" s="226"/>
      <c r="D131" s="215" t="s">
        <v>417</v>
      </c>
      <c r="E131" s="227" t="s">
        <v>36</v>
      </c>
      <c r="F131" s="228" t="s">
        <v>7868</v>
      </c>
      <c r="G131" s="226"/>
      <c r="H131" s="229">
        <v>632.42399999999998</v>
      </c>
      <c r="I131" s="230"/>
      <c r="J131" s="226"/>
      <c r="K131" s="226"/>
      <c r="L131" s="231"/>
      <c r="M131" s="232"/>
      <c r="N131" s="233"/>
      <c r="O131" s="233"/>
      <c r="P131" s="233"/>
      <c r="Q131" s="233"/>
      <c r="R131" s="233"/>
      <c r="S131" s="233"/>
      <c r="T131" s="234"/>
      <c r="AT131" s="235" t="s">
        <v>417</v>
      </c>
      <c r="AU131" s="235" t="s">
        <v>87</v>
      </c>
      <c r="AV131" s="13" t="s">
        <v>87</v>
      </c>
      <c r="AW131" s="13" t="s">
        <v>43</v>
      </c>
      <c r="AX131" s="13" t="s">
        <v>79</v>
      </c>
      <c r="AY131" s="235" t="s">
        <v>406</v>
      </c>
    </row>
    <row r="132" spans="2:65" s="14" customFormat="1" x14ac:dyDescent="0.3">
      <c r="B132" s="236"/>
      <c r="C132" s="237"/>
      <c r="D132" s="247" t="s">
        <v>417</v>
      </c>
      <c r="E132" s="248" t="s">
        <v>36</v>
      </c>
      <c r="F132" s="249" t="s">
        <v>421</v>
      </c>
      <c r="G132" s="237"/>
      <c r="H132" s="250">
        <v>632.42399999999998</v>
      </c>
      <c r="I132" s="241"/>
      <c r="J132" s="237"/>
      <c r="K132" s="237"/>
      <c r="L132" s="242"/>
      <c r="M132" s="243"/>
      <c r="N132" s="244"/>
      <c r="O132" s="244"/>
      <c r="P132" s="244"/>
      <c r="Q132" s="244"/>
      <c r="R132" s="244"/>
      <c r="S132" s="244"/>
      <c r="T132" s="245"/>
      <c r="AT132" s="246" t="s">
        <v>417</v>
      </c>
      <c r="AU132" s="246" t="s">
        <v>87</v>
      </c>
      <c r="AV132" s="14" t="s">
        <v>415</v>
      </c>
      <c r="AW132" s="14" t="s">
        <v>43</v>
      </c>
      <c r="AX132" s="14" t="s">
        <v>23</v>
      </c>
      <c r="AY132" s="246" t="s">
        <v>406</v>
      </c>
    </row>
    <row r="133" spans="2:65" s="1" customFormat="1" ht="22.5" customHeight="1" x14ac:dyDescent="0.3">
      <c r="B133" s="37"/>
      <c r="C133" s="201" t="s">
        <v>463</v>
      </c>
      <c r="D133" s="201" t="s">
        <v>410</v>
      </c>
      <c r="E133" s="202" t="s">
        <v>7278</v>
      </c>
      <c r="F133" s="203" t="s">
        <v>7279</v>
      </c>
      <c r="G133" s="204" t="s">
        <v>413</v>
      </c>
      <c r="H133" s="205">
        <v>632.42399999999998</v>
      </c>
      <c r="I133" s="206"/>
      <c r="J133" s="207">
        <f>ROUND(I133*H133,2)</f>
        <v>0</v>
      </c>
      <c r="K133" s="203" t="s">
        <v>7100</v>
      </c>
      <c r="L133" s="57"/>
      <c r="M133" s="208" t="s">
        <v>36</v>
      </c>
      <c r="N133" s="209" t="s">
        <v>50</v>
      </c>
      <c r="O133" s="38"/>
      <c r="P133" s="210">
        <f>O133*H133</f>
        <v>0</v>
      </c>
      <c r="Q133" s="210">
        <v>0</v>
      </c>
      <c r="R133" s="210">
        <f>Q133*H133</f>
        <v>0</v>
      </c>
      <c r="S133" s="210">
        <v>0</v>
      </c>
      <c r="T133" s="211">
        <f>S133*H133</f>
        <v>0</v>
      </c>
      <c r="AR133" s="19" t="s">
        <v>415</v>
      </c>
      <c r="AT133" s="19" t="s">
        <v>410</v>
      </c>
      <c r="AU133" s="19" t="s">
        <v>87</v>
      </c>
      <c r="AY133" s="19" t="s">
        <v>406</v>
      </c>
      <c r="BE133" s="212">
        <f>IF(N133="základní",J133,0)</f>
        <v>0</v>
      </c>
      <c r="BF133" s="212">
        <f>IF(N133="snížená",J133,0)</f>
        <v>0</v>
      </c>
      <c r="BG133" s="212">
        <f>IF(N133="zákl. přenesená",J133,0)</f>
        <v>0</v>
      </c>
      <c r="BH133" s="212">
        <f>IF(N133="sníž. přenesená",J133,0)</f>
        <v>0</v>
      </c>
      <c r="BI133" s="212">
        <f>IF(N133="nulová",J133,0)</f>
        <v>0</v>
      </c>
      <c r="BJ133" s="19" t="s">
        <v>23</v>
      </c>
      <c r="BK133" s="212">
        <f>ROUND(I133*H133,2)</f>
        <v>0</v>
      </c>
      <c r="BL133" s="19" t="s">
        <v>415</v>
      </c>
      <c r="BM133" s="19" t="s">
        <v>503</v>
      </c>
    </row>
    <row r="134" spans="2:65" s="12" customFormat="1" x14ac:dyDescent="0.3">
      <c r="B134" s="213"/>
      <c r="C134" s="214"/>
      <c r="D134" s="215" t="s">
        <v>417</v>
      </c>
      <c r="E134" s="216" t="s">
        <v>36</v>
      </c>
      <c r="F134" s="217" t="s">
        <v>7862</v>
      </c>
      <c r="G134" s="214"/>
      <c r="H134" s="218" t="s">
        <v>36</v>
      </c>
      <c r="I134" s="219"/>
      <c r="J134" s="214"/>
      <c r="K134" s="214"/>
      <c r="L134" s="220"/>
      <c r="M134" s="221"/>
      <c r="N134" s="222"/>
      <c r="O134" s="222"/>
      <c r="P134" s="222"/>
      <c r="Q134" s="222"/>
      <c r="R134" s="222"/>
      <c r="S134" s="222"/>
      <c r="T134" s="223"/>
      <c r="AT134" s="224" t="s">
        <v>417</v>
      </c>
      <c r="AU134" s="224" t="s">
        <v>87</v>
      </c>
      <c r="AV134" s="12" t="s">
        <v>23</v>
      </c>
      <c r="AW134" s="12" t="s">
        <v>43</v>
      </c>
      <c r="AX134" s="12" t="s">
        <v>79</v>
      </c>
      <c r="AY134" s="224" t="s">
        <v>406</v>
      </c>
    </row>
    <row r="135" spans="2:65" s="12" customFormat="1" x14ac:dyDescent="0.3">
      <c r="B135" s="213"/>
      <c r="C135" s="214"/>
      <c r="D135" s="215" t="s">
        <v>417</v>
      </c>
      <c r="E135" s="216" t="s">
        <v>36</v>
      </c>
      <c r="F135" s="217" t="s">
        <v>7863</v>
      </c>
      <c r="G135" s="214"/>
      <c r="H135" s="218" t="s">
        <v>36</v>
      </c>
      <c r="I135" s="219"/>
      <c r="J135" s="214"/>
      <c r="K135" s="214"/>
      <c r="L135" s="220"/>
      <c r="M135" s="221"/>
      <c r="N135" s="222"/>
      <c r="O135" s="222"/>
      <c r="P135" s="222"/>
      <c r="Q135" s="222"/>
      <c r="R135" s="222"/>
      <c r="S135" s="222"/>
      <c r="T135" s="223"/>
      <c r="AT135" s="224" t="s">
        <v>417</v>
      </c>
      <c r="AU135" s="224" t="s">
        <v>87</v>
      </c>
      <c r="AV135" s="12" t="s">
        <v>23</v>
      </c>
      <c r="AW135" s="12" t="s">
        <v>43</v>
      </c>
      <c r="AX135" s="12" t="s">
        <v>79</v>
      </c>
      <c r="AY135" s="224" t="s">
        <v>406</v>
      </c>
    </row>
    <row r="136" spans="2:65" s="12" customFormat="1" x14ac:dyDescent="0.3">
      <c r="B136" s="213"/>
      <c r="C136" s="214"/>
      <c r="D136" s="215" t="s">
        <v>417</v>
      </c>
      <c r="E136" s="216" t="s">
        <v>36</v>
      </c>
      <c r="F136" s="217" t="s">
        <v>7864</v>
      </c>
      <c r="G136" s="214"/>
      <c r="H136" s="218" t="s">
        <v>36</v>
      </c>
      <c r="I136" s="219"/>
      <c r="J136" s="214"/>
      <c r="K136" s="214"/>
      <c r="L136" s="220"/>
      <c r="M136" s="221"/>
      <c r="N136" s="222"/>
      <c r="O136" s="222"/>
      <c r="P136" s="222"/>
      <c r="Q136" s="222"/>
      <c r="R136" s="222"/>
      <c r="S136" s="222"/>
      <c r="T136" s="223"/>
      <c r="AT136" s="224" t="s">
        <v>417</v>
      </c>
      <c r="AU136" s="224" t="s">
        <v>87</v>
      </c>
      <c r="AV136" s="12" t="s">
        <v>23</v>
      </c>
      <c r="AW136" s="12" t="s">
        <v>43</v>
      </c>
      <c r="AX136" s="12" t="s">
        <v>79</v>
      </c>
      <c r="AY136" s="224" t="s">
        <v>406</v>
      </c>
    </row>
    <row r="137" spans="2:65" s="12" customFormat="1" x14ac:dyDescent="0.3">
      <c r="B137" s="213"/>
      <c r="C137" s="214"/>
      <c r="D137" s="215" t="s">
        <v>417</v>
      </c>
      <c r="E137" s="216" t="s">
        <v>36</v>
      </c>
      <c r="F137" s="217" t="s">
        <v>7865</v>
      </c>
      <c r="G137" s="214"/>
      <c r="H137" s="218" t="s">
        <v>36</v>
      </c>
      <c r="I137" s="219"/>
      <c r="J137" s="214"/>
      <c r="K137" s="214"/>
      <c r="L137" s="220"/>
      <c r="M137" s="221"/>
      <c r="N137" s="222"/>
      <c r="O137" s="222"/>
      <c r="P137" s="222"/>
      <c r="Q137" s="222"/>
      <c r="R137" s="222"/>
      <c r="S137" s="222"/>
      <c r="T137" s="223"/>
      <c r="AT137" s="224" t="s">
        <v>417</v>
      </c>
      <c r="AU137" s="224" t="s">
        <v>87</v>
      </c>
      <c r="AV137" s="12" t="s">
        <v>23</v>
      </c>
      <c r="AW137" s="12" t="s">
        <v>43</v>
      </c>
      <c r="AX137" s="12" t="s">
        <v>79</v>
      </c>
      <c r="AY137" s="224" t="s">
        <v>406</v>
      </c>
    </row>
    <row r="138" spans="2:65" s="12" customFormat="1" ht="27" x14ac:dyDescent="0.3">
      <c r="B138" s="213"/>
      <c r="C138" s="214"/>
      <c r="D138" s="215" t="s">
        <v>417</v>
      </c>
      <c r="E138" s="216" t="s">
        <v>36</v>
      </c>
      <c r="F138" s="217" t="s">
        <v>7866</v>
      </c>
      <c r="G138" s="214"/>
      <c r="H138" s="218" t="s">
        <v>36</v>
      </c>
      <c r="I138" s="219"/>
      <c r="J138" s="214"/>
      <c r="K138" s="214"/>
      <c r="L138" s="220"/>
      <c r="M138" s="221"/>
      <c r="N138" s="222"/>
      <c r="O138" s="222"/>
      <c r="P138" s="222"/>
      <c r="Q138" s="222"/>
      <c r="R138" s="222"/>
      <c r="S138" s="222"/>
      <c r="T138" s="223"/>
      <c r="AT138" s="224" t="s">
        <v>417</v>
      </c>
      <c r="AU138" s="224" t="s">
        <v>87</v>
      </c>
      <c r="AV138" s="12" t="s">
        <v>23</v>
      </c>
      <c r="AW138" s="12" t="s">
        <v>43</v>
      </c>
      <c r="AX138" s="12" t="s">
        <v>79</v>
      </c>
      <c r="AY138" s="224" t="s">
        <v>406</v>
      </c>
    </row>
    <row r="139" spans="2:65" s="12" customFormat="1" x14ac:dyDescent="0.3">
      <c r="B139" s="213"/>
      <c r="C139" s="214"/>
      <c r="D139" s="215" t="s">
        <v>417</v>
      </c>
      <c r="E139" s="216" t="s">
        <v>36</v>
      </c>
      <c r="F139" s="217" t="s">
        <v>7867</v>
      </c>
      <c r="G139" s="214"/>
      <c r="H139" s="218" t="s">
        <v>36</v>
      </c>
      <c r="I139" s="219"/>
      <c r="J139" s="214"/>
      <c r="K139" s="214"/>
      <c r="L139" s="220"/>
      <c r="M139" s="221"/>
      <c r="N139" s="222"/>
      <c r="O139" s="222"/>
      <c r="P139" s="222"/>
      <c r="Q139" s="222"/>
      <c r="R139" s="222"/>
      <c r="S139" s="222"/>
      <c r="T139" s="223"/>
      <c r="AT139" s="224" t="s">
        <v>417</v>
      </c>
      <c r="AU139" s="224" t="s">
        <v>87</v>
      </c>
      <c r="AV139" s="12" t="s">
        <v>23</v>
      </c>
      <c r="AW139" s="12" t="s">
        <v>43</v>
      </c>
      <c r="AX139" s="12" t="s">
        <v>79</v>
      </c>
      <c r="AY139" s="224" t="s">
        <v>406</v>
      </c>
    </row>
    <row r="140" spans="2:65" s="13" customFormat="1" x14ac:dyDescent="0.3">
      <c r="B140" s="225"/>
      <c r="C140" s="226"/>
      <c r="D140" s="215" t="s">
        <v>417</v>
      </c>
      <c r="E140" s="227" t="s">
        <v>36</v>
      </c>
      <c r="F140" s="228" t="s">
        <v>7868</v>
      </c>
      <c r="G140" s="226"/>
      <c r="H140" s="229">
        <v>632.42399999999998</v>
      </c>
      <c r="I140" s="230"/>
      <c r="J140" s="226"/>
      <c r="K140" s="226"/>
      <c r="L140" s="231"/>
      <c r="M140" s="232"/>
      <c r="N140" s="233"/>
      <c r="O140" s="233"/>
      <c r="P140" s="233"/>
      <c r="Q140" s="233"/>
      <c r="R140" s="233"/>
      <c r="S140" s="233"/>
      <c r="T140" s="234"/>
      <c r="AT140" s="235" t="s">
        <v>417</v>
      </c>
      <c r="AU140" s="235" t="s">
        <v>87</v>
      </c>
      <c r="AV140" s="13" t="s">
        <v>87</v>
      </c>
      <c r="AW140" s="13" t="s">
        <v>43</v>
      </c>
      <c r="AX140" s="13" t="s">
        <v>79</v>
      </c>
      <c r="AY140" s="235" t="s">
        <v>406</v>
      </c>
    </row>
    <row r="141" spans="2:65" s="14" customFormat="1" x14ac:dyDescent="0.3">
      <c r="B141" s="236"/>
      <c r="C141" s="237"/>
      <c r="D141" s="247" t="s">
        <v>417</v>
      </c>
      <c r="E141" s="248" t="s">
        <v>36</v>
      </c>
      <c r="F141" s="249" t="s">
        <v>421</v>
      </c>
      <c r="G141" s="237"/>
      <c r="H141" s="250">
        <v>632.42399999999998</v>
      </c>
      <c r="I141" s="241"/>
      <c r="J141" s="237"/>
      <c r="K141" s="237"/>
      <c r="L141" s="242"/>
      <c r="M141" s="243"/>
      <c r="N141" s="244"/>
      <c r="O141" s="244"/>
      <c r="P141" s="244"/>
      <c r="Q141" s="244"/>
      <c r="R141" s="244"/>
      <c r="S141" s="244"/>
      <c r="T141" s="245"/>
      <c r="AT141" s="246" t="s">
        <v>417</v>
      </c>
      <c r="AU141" s="246" t="s">
        <v>87</v>
      </c>
      <c r="AV141" s="14" t="s">
        <v>415</v>
      </c>
      <c r="AW141" s="14" t="s">
        <v>43</v>
      </c>
      <c r="AX141" s="14" t="s">
        <v>23</v>
      </c>
      <c r="AY141" s="246" t="s">
        <v>406</v>
      </c>
    </row>
    <row r="142" spans="2:65" s="1" customFormat="1" ht="22.5" customHeight="1" x14ac:dyDescent="0.3">
      <c r="B142" s="37"/>
      <c r="C142" s="201" t="s">
        <v>28</v>
      </c>
      <c r="D142" s="201" t="s">
        <v>410</v>
      </c>
      <c r="E142" s="202" t="s">
        <v>7310</v>
      </c>
      <c r="F142" s="203" t="s">
        <v>7311</v>
      </c>
      <c r="G142" s="204" t="s">
        <v>413</v>
      </c>
      <c r="H142" s="205">
        <v>316.21199999999999</v>
      </c>
      <c r="I142" s="206"/>
      <c r="J142" s="207">
        <f>ROUND(I142*H142,2)</f>
        <v>0</v>
      </c>
      <c r="K142" s="203" t="s">
        <v>7100</v>
      </c>
      <c r="L142" s="57"/>
      <c r="M142" s="208" t="s">
        <v>36</v>
      </c>
      <c r="N142" s="209" t="s">
        <v>50</v>
      </c>
      <c r="O142" s="38"/>
      <c r="P142" s="210">
        <f>O142*H142</f>
        <v>0</v>
      </c>
      <c r="Q142" s="210">
        <v>0</v>
      </c>
      <c r="R142" s="210">
        <f>Q142*H142</f>
        <v>0</v>
      </c>
      <c r="S142" s="210">
        <v>0</v>
      </c>
      <c r="T142" s="211">
        <f>S142*H142</f>
        <v>0</v>
      </c>
      <c r="AR142" s="19" t="s">
        <v>415</v>
      </c>
      <c r="AT142" s="19" t="s">
        <v>410</v>
      </c>
      <c r="AU142" s="19" t="s">
        <v>87</v>
      </c>
      <c r="AY142" s="19" t="s">
        <v>406</v>
      </c>
      <c r="BE142" s="212">
        <f>IF(N142="základní",J142,0)</f>
        <v>0</v>
      </c>
      <c r="BF142" s="212">
        <f>IF(N142="snížená",J142,0)</f>
        <v>0</v>
      </c>
      <c r="BG142" s="212">
        <f>IF(N142="zákl. přenesená",J142,0)</f>
        <v>0</v>
      </c>
      <c r="BH142" s="212">
        <f>IF(N142="sníž. přenesená",J142,0)</f>
        <v>0</v>
      </c>
      <c r="BI142" s="212">
        <f>IF(N142="nulová",J142,0)</f>
        <v>0</v>
      </c>
      <c r="BJ142" s="19" t="s">
        <v>23</v>
      </c>
      <c r="BK142" s="212">
        <f>ROUND(I142*H142,2)</f>
        <v>0</v>
      </c>
      <c r="BL142" s="19" t="s">
        <v>415</v>
      </c>
      <c r="BM142" s="19" t="s">
        <v>512</v>
      </c>
    </row>
    <row r="143" spans="2:65" s="13" customFormat="1" x14ac:dyDescent="0.3">
      <c r="B143" s="225"/>
      <c r="C143" s="226"/>
      <c r="D143" s="215" t="s">
        <v>417</v>
      </c>
      <c r="E143" s="227" t="s">
        <v>36</v>
      </c>
      <c r="F143" s="228" t="s">
        <v>7869</v>
      </c>
      <c r="G143" s="226"/>
      <c r="H143" s="229">
        <v>316.21199999999999</v>
      </c>
      <c r="I143" s="230"/>
      <c r="J143" s="226"/>
      <c r="K143" s="226"/>
      <c r="L143" s="231"/>
      <c r="M143" s="232"/>
      <c r="N143" s="233"/>
      <c r="O143" s="233"/>
      <c r="P143" s="233"/>
      <c r="Q143" s="233"/>
      <c r="R143" s="233"/>
      <c r="S143" s="233"/>
      <c r="T143" s="234"/>
      <c r="AT143" s="235" t="s">
        <v>417</v>
      </c>
      <c r="AU143" s="235" t="s">
        <v>87</v>
      </c>
      <c r="AV143" s="13" t="s">
        <v>87</v>
      </c>
      <c r="AW143" s="13" t="s">
        <v>43</v>
      </c>
      <c r="AX143" s="13" t="s">
        <v>79</v>
      </c>
      <c r="AY143" s="235" t="s">
        <v>406</v>
      </c>
    </row>
    <row r="144" spans="2:65" s="14" customFormat="1" x14ac:dyDescent="0.3">
      <c r="B144" s="236"/>
      <c r="C144" s="237"/>
      <c r="D144" s="247" t="s">
        <v>417</v>
      </c>
      <c r="E144" s="248" t="s">
        <v>36</v>
      </c>
      <c r="F144" s="249" t="s">
        <v>421</v>
      </c>
      <c r="G144" s="237"/>
      <c r="H144" s="250">
        <v>316.21199999999999</v>
      </c>
      <c r="I144" s="241"/>
      <c r="J144" s="237"/>
      <c r="K144" s="237"/>
      <c r="L144" s="242"/>
      <c r="M144" s="243"/>
      <c r="N144" s="244"/>
      <c r="O144" s="244"/>
      <c r="P144" s="244"/>
      <c r="Q144" s="244"/>
      <c r="R144" s="244"/>
      <c r="S144" s="244"/>
      <c r="T144" s="245"/>
      <c r="AT144" s="246" t="s">
        <v>417</v>
      </c>
      <c r="AU144" s="246" t="s">
        <v>87</v>
      </c>
      <c r="AV144" s="14" t="s">
        <v>415</v>
      </c>
      <c r="AW144" s="14" t="s">
        <v>43</v>
      </c>
      <c r="AX144" s="14" t="s">
        <v>23</v>
      </c>
      <c r="AY144" s="246" t="s">
        <v>406</v>
      </c>
    </row>
    <row r="145" spans="2:65" s="1" customFormat="1" ht="22.5" customHeight="1" x14ac:dyDescent="0.3">
      <c r="B145" s="37"/>
      <c r="C145" s="201" t="s">
        <v>408</v>
      </c>
      <c r="D145" s="201" t="s">
        <v>410</v>
      </c>
      <c r="E145" s="202" t="s">
        <v>7870</v>
      </c>
      <c r="F145" s="203" t="s">
        <v>7871</v>
      </c>
      <c r="G145" s="204" t="s">
        <v>596</v>
      </c>
      <c r="H145" s="205">
        <v>18.5</v>
      </c>
      <c r="I145" s="206"/>
      <c r="J145" s="207">
        <f>ROUND(I145*H145,2)</f>
        <v>0</v>
      </c>
      <c r="K145" s="203" t="s">
        <v>7100</v>
      </c>
      <c r="L145" s="57"/>
      <c r="M145" s="208" t="s">
        <v>36</v>
      </c>
      <c r="N145" s="209" t="s">
        <v>50</v>
      </c>
      <c r="O145" s="38"/>
      <c r="P145" s="210">
        <f>O145*H145</f>
        <v>0</v>
      </c>
      <c r="Q145" s="210">
        <v>0</v>
      </c>
      <c r="R145" s="210">
        <f>Q145*H145</f>
        <v>0</v>
      </c>
      <c r="S145" s="210">
        <v>0</v>
      </c>
      <c r="T145" s="211">
        <f>S145*H145</f>
        <v>0</v>
      </c>
      <c r="AR145" s="19" t="s">
        <v>415</v>
      </c>
      <c r="AT145" s="19" t="s">
        <v>410</v>
      </c>
      <c r="AU145" s="19" t="s">
        <v>87</v>
      </c>
      <c r="AY145" s="19" t="s">
        <v>406</v>
      </c>
      <c r="BE145" s="212">
        <f>IF(N145="základní",J145,0)</f>
        <v>0</v>
      </c>
      <c r="BF145" s="212">
        <f>IF(N145="snížená",J145,0)</f>
        <v>0</v>
      </c>
      <c r="BG145" s="212">
        <f>IF(N145="zákl. přenesená",J145,0)</f>
        <v>0</v>
      </c>
      <c r="BH145" s="212">
        <f>IF(N145="sníž. přenesená",J145,0)</f>
        <v>0</v>
      </c>
      <c r="BI145" s="212">
        <f>IF(N145="nulová",J145,0)</f>
        <v>0</v>
      </c>
      <c r="BJ145" s="19" t="s">
        <v>23</v>
      </c>
      <c r="BK145" s="212">
        <f>ROUND(I145*H145,2)</f>
        <v>0</v>
      </c>
      <c r="BL145" s="19" t="s">
        <v>415</v>
      </c>
      <c r="BM145" s="19" t="s">
        <v>520</v>
      </c>
    </row>
    <row r="146" spans="2:65" s="13" customFormat="1" x14ac:dyDescent="0.3">
      <c r="B146" s="225"/>
      <c r="C146" s="226"/>
      <c r="D146" s="215" t="s">
        <v>417</v>
      </c>
      <c r="E146" s="227" t="s">
        <v>36</v>
      </c>
      <c r="F146" s="228" t="s">
        <v>7872</v>
      </c>
      <c r="G146" s="226"/>
      <c r="H146" s="229">
        <v>18.5</v>
      </c>
      <c r="I146" s="230"/>
      <c r="J146" s="226"/>
      <c r="K146" s="226"/>
      <c r="L146" s="231"/>
      <c r="M146" s="232"/>
      <c r="N146" s="233"/>
      <c r="O146" s="233"/>
      <c r="P146" s="233"/>
      <c r="Q146" s="233"/>
      <c r="R146" s="233"/>
      <c r="S146" s="233"/>
      <c r="T146" s="234"/>
      <c r="AT146" s="235" t="s">
        <v>417</v>
      </c>
      <c r="AU146" s="235" t="s">
        <v>87</v>
      </c>
      <c r="AV146" s="13" t="s">
        <v>87</v>
      </c>
      <c r="AW146" s="13" t="s">
        <v>43</v>
      </c>
      <c r="AX146" s="13" t="s">
        <v>79</v>
      </c>
      <c r="AY146" s="235" t="s">
        <v>406</v>
      </c>
    </row>
    <row r="147" spans="2:65" s="14" customFormat="1" x14ac:dyDescent="0.3">
      <c r="B147" s="236"/>
      <c r="C147" s="237"/>
      <c r="D147" s="247" t="s">
        <v>417</v>
      </c>
      <c r="E147" s="248" t="s">
        <v>36</v>
      </c>
      <c r="F147" s="249" t="s">
        <v>421</v>
      </c>
      <c r="G147" s="237"/>
      <c r="H147" s="250">
        <v>18.5</v>
      </c>
      <c r="I147" s="241"/>
      <c r="J147" s="237"/>
      <c r="K147" s="237"/>
      <c r="L147" s="242"/>
      <c r="M147" s="243"/>
      <c r="N147" s="244"/>
      <c r="O147" s="244"/>
      <c r="P147" s="244"/>
      <c r="Q147" s="244"/>
      <c r="R147" s="244"/>
      <c r="S147" s="244"/>
      <c r="T147" s="245"/>
      <c r="AT147" s="246" t="s">
        <v>417</v>
      </c>
      <c r="AU147" s="246" t="s">
        <v>87</v>
      </c>
      <c r="AV147" s="14" t="s">
        <v>415</v>
      </c>
      <c r="AW147" s="14" t="s">
        <v>43</v>
      </c>
      <c r="AX147" s="14" t="s">
        <v>23</v>
      </c>
      <c r="AY147" s="246" t="s">
        <v>406</v>
      </c>
    </row>
    <row r="148" spans="2:65" s="1" customFormat="1" ht="22.5" customHeight="1" x14ac:dyDescent="0.3">
      <c r="B148" s="37"/>
      <c r="C148" s="201" t="s">
        <v>476</v>
      </c>
      <c r="D148" s="201" t="s">
        <v>410</v>
      </c>
      <c r="E148" s="202" t="s">
        <v>7873</v>
      </c>
      <c r="F148" s="203" t="s">
        <v>7874</v>
      </c>
      <c r="G148" s="204" t="s">
        <v>1363</v>
      </c>
      <c r="H148" s="205">
        <v>3</v>
      </c>
      <c r="I148" s="206"/>
      <c r="J148" s="207">
        <f>ROUND(I148*H148,2)</f>
        <v>0</v>
      </c>
      <c r="K148" s="203" t="s">
        <v>7100</v>
      </c>
      <c r="L148" s="57"/>
      <c r="M148" s="208" t="s">
        <v>36</v>
      </c>
      <c r="N148" s="209" t="s">
        <v>50</v>
      </c>
      <c r="O148" s="38"/>
      <c r="P148" s="210">
        <f>O148*H148</f>
        <v>0</v>
      </c>
      <c r="Q148" s="210">
        <v>0</v>
      </c>
      <c r="R148" s="210">
        <f>Q148*H148</f>
        <v>0</v>
      </c>
      <c r="S148" s="210">
        <v>0</v>
      </c>
      <c r="T148" s="211">
        <f>S148*H148</f>
        <v>0</v>
      </c>
      <c r="AR148" s="19" t="s">
        <v>415</v>
      </c>
      <c r="AT148" s="19" t="s">
        <v>410</v>
      </c>
      <c r="AU148" s="19" t="s">
        <v>87</v>
      </c>
      <c r="AY148" s="19" t="s">
        <v>406</v>
      </c>
      <c r="BE148" s="212">
        <f>IF(N148="základní",J148,0)</f>
        <v>0</v>
      </c>
      <c r="BF148" s="212">
        <f>IF(N148="snížená",J148,0)</f>
        <v>0</v>
      </c>
      <c r="BG148" s="212">
        <f>IF(N148="zákl. přenesená",J148,0)</f>
        <v>0</v>
      </c>
      <c r="BH148" s="212">
        <f>IF(N148="sníž. přenesená",J148,0)</f>
        <v>0</v>
      </c>
      <c r="BI148" s="212">
        <f>IF(N148="nulová",J148,0)</f>
        <v>0</v>
      </c>
      <c r="BJ148" s="19" t="s">
        <v>23</v>
      </c>
      <c r="BK148" s="212">
        <f>ROUND(I148*H148,2)</f>
        <v>0</v>
      </c>
      <c r="BL148" s="19" t="s">
        <v>415</v>
      </c>
      <c r="BM148" s="19" t="s">
        <v>527</v>
      </c>
    </row>
    <row r="149" spans="2:65" s="1" customFormat="1" ht="22.5" customHeight="1" x14ac:dyDescent="0.3">
      <c r="B149" s="37"/>
      <c r="C149" s="201" t="s">
        <v>314</v>
      </c>
      <c r="D149" s="201" t="s">
        <v>410</v>
      </c>
      <c r="E149" s="202" t="s">
        <v>7875</v>
      </c>
      <c r="F149" s="203" t="s">
        <v>7876</v>
      </c>
      <c r="G149" s="204" t="s">
        <v>1363</v>
      </c>
      <c r="H149" s="205">
        <v>3</v>
      </c>
      <c r="I149" s="206"/>
      <c r="J149" s="207">
        <f>ROUND(I149*H149,2)</f>
        <v>0</v>
      </c>
      <c r="K149" s="203" t="s">
        <v>7100</v>
      </c>
      <c r="L149" s="57"/>
      <c r="M149" s="208" t="s">
        <v>36</v>
      </c>
      <c r="N149" s="209" t="s">
        <v>50</v>
      </c>
      <c r="O149" s="38"/>
      <c r="P149" s="210">
        <f>O149*H149</f>
        <v>0</v>
      </c>
      <c r="Q149" s="210">
        <v>0</v>
      </c>
      <c r="R149" s="210">
        <f>Q149*H149</f>
        <v>0</v>
      </c>
      <c r="S149" s="210">
        <v>0</v>
      </c>
      <c r="T149" s="211">
        <f>S149*H149</f>
        <v>0</v>
      </c>
      <c r="AR149" s="19" t="s">
        <v>415</v>
      </c>
      <c r="AT149" s="19" t="s">
        <v>410</v>
      </c>
      <c r="AU149" s="19" t="s">
        <v>87</v>
      </c>
      <c r="AY149" s="19" t="s">
        <v>406</v>
      </c>
      <c r="BE149" s="212">
        <f>IF(N149="základní",J149,0)</f>
        <v>0</v>
      </c>
      <c r="BF149" s="212">
        <f>IF(N149="snížená",J149,0)</f>
        <v>0</v>
      </c>
      <c r="BG149" s="212">
        <f>IF(N149="zákl. přenesená",J149,0)</f>
        <v>0</v>
      </c>
      <c r="BH149" s="212">
        <f>IF(N149="sníž. přenesená",J149,0)</f>
        <v>0</v>
      </c>
      <c r="BI149" s="212">
        <f>IF(N149="nulová",J149,0)</f>
        <v>0</v>
      </c>
      <c r="BJ149" s="19" t="s">
        <v>23</v>
      </c>
      <c r="BK149" s="212">
        <f>ROUND(I149*H149,2)</f>
        <v>0</v>
      </c>
      <c r="BL149" s="19" t="s">
        <v>415</v>
      </c>
      <c r="BM149" s="19" t="s">
        <v>539</v>
      </c>
    </row>
    <row r="150" spans="2:65" s="1" customFormat="1" ht="22.5" customHeight="1" x14ac:dyDescent="0.3">
      <c r="B150" s="37"/>
      <c r="C150" s="201" t="s">
        <v>484</v>
      </c>
      <c r="D150" s="201" t="s">
        <v>410</v>
      </c>
      <c r="E150" s="202" t="s">
        <v>7321</v>
      </c>
      <c r="F150" s="203" t="s">
        <v>7322</v>
      </c>
      <c r="G150" s="204" t="s">
        <v>413</v>
      </c>
      <c r="H150" s="205">
        <v>1264.848</v>
      </c>
      <c r="I150" s="206"/>
      <c r="J150" s="207">
        <f>ROUND(I150*H150,2)</f>
        <v>0</v>
      </c>
      <c r="K150" s="203" t="s">
        <v>7100</v>
      </c>
      <c r="L150" s="57"/>
      <c r="M150" s="208" t="s">
        <v>36</v>
      </c>
      <c r="N150" s="209" t="s">
        <v>50</v>
      </c>
      <c r="O150" s="38"/>
      <c r="P150" s="210">
        <f>O150*H150</f>
        <v>0</v>
      </c>
      <c r="Q150" s="210">
        <v>0</v>
      </c>
      <c r="R150" s="210">
        <f>Q150*H150</f>
        <v>0</v>
      </c>
      <c r="S150" s="210">
        <v>0</v>
      </c>
      <c r="T150" s="211">
        <f>S150*H150</f>
        <v>0</v>
      </c>
      <c r="AR150" s="19" t="s">
        <v>415</v>
      </c>
      <c r="AT150" s="19" t="s">
        <v>410</v>
      </c>
      <c r="AU150" s="19" t="s">
        <v>87</v>
      </c>
      <c r="AY150" s="19" t="s">
        <v>406</v>
      </c>
      <c r="BE150" s="212">
        <f>IF(N150="základní",J150,0)</f>
        <v>0</v>
      </c>
      <c r="BF150" s="212">
        <f>IF(N150="snížená",J150,0)</f>
        <v>0</v>
      </c>
      <c r="BG150" s="212">
        <f>IF(N150="zákl. přenesená",J150,0)</f>
        <v>0</v>
      </c>
      <c r="BH150" s="212">
        <f>IF(N150="sníž. přenesená",J150,0)</f>
        <v>0</v>
      </c>
      <c r="BI150" s="212">
        <f>IF(N150="nulová",J150,0)</f>
        <v>0</v>
      </c>
      <c r="BJ150" s="19" t="s">
        <v>23</v>
      </c>
      <c r="BK150" s="212">
        <f>ROUND(I150*H150,2)</f>
        <v>0</v>
      </c>
      <c r="BL150" s="19" t="s">
        <v>415</v>
      </c>
      <c r="BM150" s="19" t="s">
        <v>546</v>
      </c>
    </row>
    <row r="151" spans="2:65" s="13" customFormat="1" x14ac:dyDescent="0.3">
      <c r="B151" s="225"/>
      <c r="C151" s="226"/>
      <c r="D151" s="215" t="s">
        <v>417</v>
      </c>
      <c r="E151" s="227" t="s">
        <v>36</v>
      </c>
      <c r="F151" s="228" t="s">
        <v>7877</v>
      </c>
      <c r="G151" s="226"/>
      <c r="H151" s="229">
        <v>1264.848</v>
      </c>
      <c r="I151" s="230"/>
      <c r="J151" s="226"/>
      <c r="K151" s="226"/>
      <c r="L151" s="231"/>
      <c r="M151" s="232"/>
      <c r="N151" s="233"/>
      <c r="O151" s="233"/>
      <c r="P151" s="233"/>
      <c r="Q151" s="233"/>
      <c r="R151" s="233"/>
      <c r="S151" s="233"/>
      <c r="T151" s="234"/>
      <c r="AT151" s="235" t="s">
        <v>417</v>
      </c>
      <c r="AU151" s="235" t="s">
        <v>87</v>
      </c>
      <c r="AV151" s="13" t="s">
        <v>87</v>
      </c>
      <c r="AW151" s="13" t="s">
        <v>43</v>
      </c>
      <c r="AX151" s="13" t="s">
        <v>79</v>
      </c>
      <c r="AY151" s="235" t="s">
        <v>406</v>
      </c>
    </row>
    <row r="152" spans="2:65" s="14" customFormat="1" x14ac:dyDescent="0.3">
      <c r="B152" s="236"/>
      <c r="C152" s="237"/>
      <c r="D152" s="247" t="s">
        <v>417</v>
      </c>
      <c r="E152" s="248" t="s">
        <v>36</v>
      </c>
      <c r="F152" s="249" t="s">
        <v>421</v>
      </c>
      <c r="G152" s="237"/>
      <c r="H152" s="250">
        <v>1264.848</v>
      </c>
      <c r="I152" s="241"/>
      <c r="J152" s="237"/>
      <c r="K152" s="237"/>
      <c r="L152" s="242"/>
      <c r="M152" s="243"/>
      <c r="N152" s="244"/>
      <c r="O152" s="244"/>
      <c r="P152" s="244"/>
      <c r="Q152" s="244"/>
      <c r="R152" s="244"/>
      <c r="S152" s="244"/>
      <c r="T152" s="245"/>
      <c r="AT152" s="246" t="s">
        <v>417</v>
      </c>
      <c r="AU152" s="246" t="s">
        <v>87</v>
      </c>
      <c r="AV152" s="14" t="s">
        <v>415</v>
      </c>
      <c r="AW152" s="14" t="s">
        <v>43</v>
      </c>
      <c r="AX152" s="14" t="s">
        <v>23</v>
      </c>
      <c r="AY152" s="246" t="s">
        <v>406</v>
      </c>
    </row>
    <row r="153" spans="2:65" s="1" customFormat="1" ht="22.5" customHeight="1" x14ac:dyDescent="0.3">
      <c r="B153" s="37"/>
      <c r="C153" s="201" t="s">
        <v>8</v>
      </c>
      <c r="D153" s="201" t="s">
        <v>410</v>
      </c>
      <c r="E153" s="202" t="s">
        <v>7359</v>
      </c>
      <c r="F153" s="203" t="s">
        <v>7360</v>
      </c>
      <c r="G153" s="204" t="s">
        <v>413</v>
      </c>
      <c r="H153" s="205">
        <v>877.55</v>
      </c>
      <c r="I153" s="206"/>
      <c r="J153" s="207">
        <f>ROUND(I153*H153,2)</f>
        <v>0</v>
      </c>
      <c r="K153" s="203" t="s">
        <v>7100</v>
      </c>
      <c r="L153" s="57"/>
      <c r="M153" s="208" t="s">
        <v>36</v>
      </c>
      <c r="N153" s="209" t="s">
        <v>50</v>
      </c>
      <c r="O153" s="38"/>
      <c r="P153" s="210">
        <f>O153*H153</f>
        <v>0</v>
      </c>
      <c r="Q153" s="210">
        <v>0</v>
      </c>
      <c r="R153" s="210">
        <f>Q153*H153</f>
        <v>0</v>
      </c>
      <c r="S153" s="210">
        <v>0</v>
      </c>
      <c r="T153" s="211">
        <f>S153*H153</f>
        <v>0</v>
      </c>
      <c r="AR153" s="19" t="s">
        <v>415</v>
      </c>
      <c r="AT153" s="19" t="s">
        <v>410</v>
      </c>
      <c r="AU153" s="19" t="s">
        <v>87</v>
      </c>
      <c r="AY153" s="19" t="s">
        <v>406</v>
      </c>
      <c r="BE153" s="212">
        <f>IF(N153="základní",J153,0)</f>
        <v>0</v>
      </c>
      <c r="BF153" s="212">
        <f>IF(N153="snížená",J153,0)</f>
        <v>0</v>
      </c>
      <c r="BG153" s="212">
        <f>IF(N153="zákl. přenesená",J153,0)</f>
        <v>0</v>
      </c>
      <c r="BH153" s="212">
        <f>IF(N153="sníž. přenesená",J153,0)</f>
        <v>0</v>
      </c>
      <c r="BI153" s="212">
        <f>IF(N153="nulová",J153,0)</f>
        <v>0</v>
      </c>
      <c r="BJ153" s="19" t="s">
        <v>23</v>
      </c>
      <c r="BK153" s="212">
        <f>ROUND(I153*H153,2)</f>
        <v>0</v>
      </c>
      <c r="BL153" s="19" t="s">
        <v>415</v>
      </c>
      <c r="BM153" s="19" t="s">
        <v>299</v>
      </c>
    </row>
    <row r="154" spans="2:65" s="12" customFormat="1" x14ac:dyDescent="0.3">
      <c r="B154" s="213"/>
      <c r="C154" s="214"/>
      <c r="D154" s="215" t="s">
        <v>417</v>
      </c>
      <c r="E154" s="216" t="s">
        <v>36</v>
      </c>
      <c r="F154" s="217" t="s">
        <v>7361</v>
      </c>
      <c r="G154" s="214"/>
      <c r="H154" s="218" t="s">
        <v>36</v>
      </c>
      <c r="I154" s="219"/>
      <c r="J154" s="214"/>
      <c r="K154" s="214"/>
      <c r="L154" s="220"/>
      <c r="M154" s="221"/>
      <c r="N154" s="222"/>
      <c r="O154" s="222"/>
      <c r="P154" s="222"/>
      <c r="Q154" s="222"/>
      <c r="R154" s="222"/>
      <c r="S154" s="222"/>
      <c r="T154" s="223"/>
      <c r="AT154" s="224" t="s">
        <v>417</v>
      </c>
      <c r="AU154" s="224" t="s">
        <v>87</v>
      </c>
      <c r="AV154" s="12" t="s">
        <v>23</v>
      </c>
      <c r="AW154" s="12" t="s">
        <v>43</v>
      </c>
      <c r="AX154" s="12" t="s">
        <v>79</v>
      </c>
      <c r="AY154" s="224" t="s">
        <v>406</v>
      </c>
    </row>
    <row r="155" spans="2:65" s="13" customFormat="1" x14ac:dyDescent="0.3">
      <c r="B155" s="225"/>
      <c r="C155" s="226"/>
      <c r="D155" s="215" t="s">
        <v>417</v>
      </c>
      <c r="E155" s="227" t="s">
        <v>36</v>
      </c>
      <c r="F155" s="228" t="s">
        <v>7878</v>
      </c>
      <c r="G155" s="226"/>
      <c r="H155" s="229">
        <v>800</v>
      </c>
      <c r="I155" s="230"/>
      <c r="J155" s="226"/>
      <c r="K155" s="226"/>
      <c r="L155" s="231"/>
      <c r="M155" s="232"/>
      <c r="N155" s="233"/>
      <c r="O155" s="233"/>
      <c r="P155" s="233"/>
      <c r="Q155" s="233"/>
      <c r="R155" s="233"/>
      <c r="S155" s="233"/>
      <c r="T155" s="234"/>
      <c r="AT155" s="235" t="s">
        <v>417</v>
      </c>
      <c r="AU155" s="235" t="s">
        <v>87</v>
      </c>
      <c r="AV155" s="13" t="s">
        <v>87</v>
      </c>
      <c r="AW155" s="13" t="s">
        <v>43</v>
      </c>
      <c r="AX155" s="13" t="s">
        <v>79</v>
      </c>
      <c r="AY155" s="235" t="s">
        <v>406</v>
      </c>
    </row>
    <row r="156" spans="2:65" s="13" customFormat="1" x14ac:dyDescent="0.3">
      <c r="B156" s="225"/>
      <c r="C156" s="226"/>
      <c r="D156" s="215" t="s">
        <v>417</v>
      </c>
      <c r="E156" s="227" t="s">
        <v>36</v>
      </c>
      <c r="F156" s="228" t="s">
        <v>7879</v>
      </c>
      <c r="G156" s="226"/>
      <c r="H156" s="229">
        <v>77.55</v>
      </c>
      <c r="I156" s="230"/>
      <c r="J156" s="226"/>
      <c r="K156" s="226"/>
      <c r="L156" s="231"/>
      <c r="M156" s="232"/>
      <c r="N156" s="233"/>
      <c r="O156" s="233"/>
      <c r="P156" s="233"/>
      <c r="Q156" s="233"/>
      <c r="R156" s="233"/>
      <c r="S156" s="233"/>
      <c r="T156" s="234"/>
      <c r="AT156" s="235" t="s">
        <v>417</v>
      </c>
      <c r="AU156" s="235" t="s">
        <v>87</v>
      </c>
      <c r="AV156" s="13" t="s">
        <v>87</v>
      </c>
      <c r="AW156" s="13" t="s">
        <v>43</v>
      </c>
      <c r="AX156" s="13" t="s">
        <v>79</v>
      </c>
      <c r="AY156" s="235" t="s">
        <v>406</v>
      </c>
    </row>
    <row r="157" spans="2:65" s="14" customFormat="1" x14ac:dyDescent="0.3">
      <c r="B157" s="236"/>
      <c r="C157" s="237"/>
      <c r="D157" s="247" t="s">
        <v>417</v>
      </c>
      <c r="E157" s="248" t="s">
        <v>36</v>
      </c>
      <c r="F157" s="249" t="s">
        <v>421</v>
      </c>
      <c r="G157" s="237"/>
      <c r="H157" s="250">
        <v>877.55</v>
      </c>
      <c r="I157" s="241"/>
      <c r="J157" s="237"/>
      <c r="K157" s="237"/>
      <c r="L157" s="242"/>
      <c r="M157" s="243"/>
      <c r="N157" s="244"/>
      <c r="O157" s="244"/>
      <c r="P157" s="244"/>
      <c r="Q157" s="244"/>
      <c r="R157" s="244"/>
      <c r="S157" s="244"/>
      <c r="T157" s="245"/>
      <c r="AT157" s="246" t="s">
        <v>417</v>
      </c>
      <c r="AU157" s="246" t="s">
        <v>87</v>
      </c>
      <c r="AV157" s="14" t="s">
        <v>415</v>
      </c>
      <c r="AW157" s="14" t="s">
        <v>43</v>
      </c>
      <c r="AX157" s="14" t="s">
        <v>23</v>
      </c>
      <c r="AY157" s="246" t="s">
        <v>406</v>
      </c>
    </row>
    <row r="158" spans="2:65" s="1" customFormat="1" ht="22.5" customHeight="1" x14ac:dyDescent="0.3">
      <c r="B158" s="37"/>
      <c r="C158" s="201" t="s">
        <v>493</v>
      </c>
      <c r="D158" s="201" t="s">
        <v>410</v>
      </c>
      <c r="E158" s="202" t="s">
        <v>7365</v>
      </c>
      <c r="F158" s="203" t="s">
        <v>7366</v>
      </c>
      <c r="G158" s="204" t="s">
        <v>413</v>
      </c>
      <c r="H158" s="205">
        <v>411.21199999999999</v>
      </c>
      <c r="I158" s="206"/>
      <c r="J158" s="207">
        <f>ROUND(I158*H158,2)</f>
        <v>0</v>
      </c>
      <c r="K158" s="203" t="s">
        <v>7100</v>
      </c>
      <c r="L158" s="57"/>
      <c r="M158" s="208" t="s">
        <v>36</v>
      </c>
      <c r="N158" s="209" t="s">
        <v>50</v>
      </c>
      <c r="O158" s="38"/>
      <c r="P158" s="210">
        <f>O158*H158</f>
        <v>0</v>
      </c>
      <c r="Q158" s="210">
        <v>0</v>
      </c>
      <c r="R158" s="210">
        <f>Q158*H158</f>
        <v>0</v>
      </c>
      <c r="S158" s="210">
        <v>0</v>
      </c>
      <c r="T158" s="211">
        <f>S158*H158</f>
        <v>0</v>
      </c>
      <c r="AR158" s="19" t="s">
        <v>415</v>
      </c>
      <c r="AT158" s="19" t="s">
        <v>410</v>
      </c>
      <c r="AU158" s="19" t="s">
        <v>87</v>
      </c>
      <c r="AY158" s="19" t="s">
        <v>406</v>
      </c>
      <c r="BE158" s="212">
        <f>IF(N158="základní",J158,0)</f>
        <v>0</v>
      </c>
      <c r="BF158" s="212">
        <f>IF(N158="snížená",J158,0)</f>
        <v>0</v>
      </c>
      <c r="BG158" s="212">
        <f>IF(N158="zákl. přenesená",J158,0)</f>
        <v>0</v>
      </c>
      <c r="BH158" s="212">
        <f>IF(N158="sníž. přenesená",J158,0)</f>
        <v>0</v>
      </c>
      <c r="BI158" s="212">
        <f>IF(N158="nulová",J158,0)</f>
        <v>0</v>
      </c>
      <c r="BJ158" s="19" t="s">
        <v>23</v>
      </c>
      <c r="BK158" s="212">
        <f>ROUND(I158*H158,2)</f>
        <v>0</v>
      </c>
      <c r="BL158" s="19" t="s">
        <v>415</v>
      </c>
      <c r="BM158" s="19" t="s">
        <v>564</v>
      </c>
    </row>
    <row r="159" spans="2:65" s="12" customFormat="1" x14ac:dyDescent="0.3">
      <c r="B159" s="213"/>
      <c r="C159" s="214"/>
      <c r="D159" s="215" t="s">
        <v>417</v>
      </c>
      <c r="E159" s="216" t="s">
        <v>36</v>
      </c>
      <c r="F159" s="217" t="s">
        <v>7367</v>
      </c>
      <c r="G159" s="214"/>
      <c r="H159" s="218" t="s">
        <v>36</v>
      </c>
      <c r="I159" s="219"/>
      <c r="J159" s="214"/>
      <c r="K159" s="214"/>
      <c r="L159" s="220"/>
      <c r="M159" s="221"/>
      <c r="N159" s="222"/>
      <c r="O159" s="222"/>
      <c r="P159" s="222"/>
      <c r="Q159" s="222"/>
      <c r="R159" s="222"/>
      <c r="S159" s="222"/>
      <c r="T159" s="223"/>
      <c r="AT159" s="224" t="s">
        <v>417</v>
      </c>
      <c r="AU159" s="224" t="s">
        <v>87</v>
      </c>
      <c r="AV159" s="12" t="s">
        <v>23</v>
      </c>
      <c r="AW159" s="12" t="s">
        <v>43</v>
      </c>
      <c r="AX159" s="12" t="s">
        <v>79</v>
      </c>
      <c r="AY159" s="224" t="s">
        <v>406</v>
      </c>
    </row>
    <row r="160" spans="2:65" s="13" customFormat="1" x14ac:dyDescent="0.3">
      <c r="B160" s="225"/>
      <c r="C160" s="226"/>
      <c r="D160" s="215" t="s">
        <v>417</v>
      </c>
      <c r="E160" s="227" t="s">
        <v>36</v>
      </c>
      <c r="F160" s="228" t="s">
        <v>7880</v>
      </c>
      <c r="G160" s="226"/>
      <c r="H160" s="229">
        <v>411.21199999999999</v>
      </c>
      <c r="I160" s="230"/>
      <c r="J160" s="226"/>
      <c r="K160" s="226"/>
      <c r="L160" s="231"/>
      <c r="M160" s="232"/>
      <c r="N160" s="233"/>
      <c r="O160" s="233"/>
      <c r="P160" s="233"/>
      <c r="Q160" s="233"/>
      <c r="R160" s="233"/>
      <c r="S160" s="233"/>
      <c r="T160" s="234"/>
      <c r="AT160" s="235" t="s">
        <v>417</v>
      </c>
      <c r="AU160" s="235" t="s">
        <v>87</v>
      </c>
      <c r="AV160" s="13" t="s">
        <v>87</v>
      </c>
      <c r="AW160" s="13" t="s">
        <v>43</v>
      </c>
      <c r="AX160" s="13" t="s">
        <v>79</v>
      </c>
      <c r="AY160" s="235" t="s">
        <v>406</v>
      </c>
    </row>
    <row r="161" spans="2:65" s="14" customFormat="1" x14ac:dyDescent="0.3">
      <c r="B161" s="236"/>
      <c r="C161" s="237"/>
      <c r="D161" s="247" t="s">
        <v>417</v>
      </c>
      <c r="E161" s="248" t="s">
        <v>36</v>
      </c>
      <c r="F161" s="249" t="s">
        <v>421</v>
      </c>
      <c r="G161" s="237"/>
      <c r="H161" s="250">
        <v>411.21199999999999</v>
      </c>
      <c r="I161" s="241"/>
      <c r="J161" s="237"/>
      <c r="K161" s="237"/>
      <c r="L161" s="242"/>
      <c r="M161" s="243"/>
      <c r="N161" s="244"/>
      <c r="O161" s="244"/>
      <c r="P161" s="244"/>
      <c r="Q161" s="244"/>
      <c r="R161" s="244"/>
      <c r="S161" s="244"/>
      <c r="T161" s="245"/>
      <c r="AT161" s="246" t="s">
        <v>417</v>
      </c>
      <c r="AU161" s="246" t="s">
        <v>87</v>
      </c>
      <c r="AV161" s="14" t="s">
        <v>415</v>
      </c>
      <c r="AW161" s="14" t="s">
        <v>43</v>
      </c>
      <c r="AX161" s="14" t="s">
        <v>23</v>
      </c>
      <c r="AY161" s="246" t="s">
        <v>406</v>
      </c>
    </row>
    <row r="162" spans="2:65" s="1" customFormat="1" ht="22.5" customHeight="1" x14ac:dyDescent="0.3">
      <c r="B162" s="37"/>
      <c r="C162" s="201" t="s">
        <v>498</v>
      </c>
      <c r="D162" s="201" t="s">
        <v>410</v>
      </c>
      <c r="E162" s="202" t="s">
        <v>7369</v>
      </c>
      <c r="F162" s="203" t="s">
        <v>7370</v>
      </c>
      <c r="G162" s="204" t="s">
        <v>413</v>
      </c>
      <c r="H162" s="205">
        <v>1233.636</v>
      </c>
      <c r="I162" s="206"/>
      <c r="J162" s="207">
        <f>ROUND(I162*H162,2)</f>
        <v>0</v>
      </c>
      <c r="K162" s="203" t="s">
        <v>7100</v>
      </c>
      <c r="L162" s="57"/>
      <c r="M162" s="208" t="s">
        <v>36</v>
      </c>
      <c r="N162" s="209" t="s">
        <v>50</v>
      </c>
      <c r="O162" s="38"/>
      <c r="P162" s="210">
        <f>O162*H162</f>
        <v>0</v>
      </c>
      <c r="Q162" s="210">
        <v>0</v>
      </c>
      <c r="R162" s="210">
        <f>Q162*H162</f>
        <v>0</v>
      </c>
      <c r="S162" s="210">
        <v>0</v>
      </c>
      <c r="T162" s="211">
        <f>S162*H162</f>
        <v>0</v>
      </c>
      <c r="AR162" s="19" t="s">
        <v>415</v>
      </c>
      <c r="AT162" s="19" t="s">
        <v>410</v>
      </c>
      <c r="AU162" s="19" t="s">
        <v>87</v>
      </c>
      <c r="AY162" s="19" t="s">
        <v>406</v>
      </c>
      <c r="BE162" s="212">
        <f>IF(N162="základní",J162,0)</f>
        <v>0</v>
      </c>
      <c r="BF162" s="212">
        <f>IF(N162="snížená",J162,0)</f>
        <v>0</v>
      </c>
      <c r="BG162" s="212">
        <f>IF(N162="zákl. přenesená",J162,0)</f>
        <v>0</v>
      </c>
      <c r="BH162" s="212">
        <f>IF(N162="sníž. přenesená",J162,0)</f>
        <v>0</v>
      </c>
      <c r="BI162" s="212">
        <f>IF(N162="nulová",J162,0)</f>
        <v>0</v>
      </c>
      <c r="BJ162" s="19" t="s">
        <v>23</v>
      </c>
      <c r="BK162" s="212">
        <f>ROUND(I162*H162,2)</f>
        <v>0</v>
      </c>
      <c r="BL162" s="19" t="s">
        <v>415</v>
      </c>
      <c r="BM162" s="19" t="s">
        <v>576</v>
      </c>
    </row>
    <row r="163" spans="2:65" s="13" customFormat="1" x14ac:dyDescent="0.3">
      <c r="B163" s="225"/>
      <c r="C163" s="226"/>
      <c r="D163" s="215" t="s">
        <v>417</v>
      </c>
      <c r="E163" s="227" t="s">
        <v>36</v>
      </c>
      <c r="F163" s="228" t="s">
        <v>7881</v>
      </c>
      <c r="G163" s="226"/>
      <c r="H163" s="229">
        <v>1233.636</v>
      </c>
      <c r="I163" s="230"/>
      <c r="J163" s="226"/>
      <c r="K163" s="226"/>
      <c r="L163" s="231"/>
      <c r="M163" s="232"/>
      <c r="N163" s="233"/>
      <c r="O163" s="233"/>
      <c r="P163" s="233"/>
      <c r="Q163" s="233"/>
      <c r="R163" s="233"/>
      <c r="S163" s="233"/>
      <c r="T163" s="234"/>
      <c r="AT163" s="235" t="s">
        <v>417</v>
      </c>
      <c r="AU163" s="235" t="s">
        <v>87</v>
      </c>
      <c r="AV163" s="13" t="s">
        <v>87</v>
      </c>
      <c r="AW163" s="13" t="s">
        <v>43</v>
      </c>
      <c r="AX163" s="13" t="s">
        <v>79</v>
      </c>
      <c r="AY163" s="235" t="s">
        <v>406</v>
      </c>
    </row>
    <row r="164" spans="2:65" s="14" customFormat="1" x14ac:dyDescent="0.3">
      <c r="B164" s="236"/>
      <c r="C164" s="237"/>
      <c r="D164" s="247" t="s">
        <v>417</v>
      </c>
      <c r="E164" s="248" t="s">
        <v>36</v>
      </c>
      <c r="F164" s="249" t="s">
        <v>421</v>
      </c>
      <c r="G164" s="237"/>
      <c r="H164" s="250">
        <v>1233.636</v>
      </c>
      <c r="I164" s="241"/>
      <c r="J164" s="237"/>
      <c r="K164" s="237"/>
      <c r="L164" s="242"/>
      <c r="M164" s="243"/>
      <c r="N164" s="244"/>
      <c r="O164" s="244"/>
      <c r="P164" s="244"/>
      <c r="Q164" s="244"/>
      <c r="R164" s="244"/>
      <c r="S164" s="244"/>
      <c r="T164" s="245"/>
      <c r="AT164" s="246" t="s">
        <v>417</v>
      </c>
      <c r="AU164" s="246" t="s">
        <v>87</v>
      </c>
      <c r="AV164" s="14" t="s">
        <v>415</v>
      </c>
      <c r="AW164" s="14" t="s">
        <v>43</v>
      </c>
      <c r="AX164" s="14" t="s">
        <v>23</v>
      </c>
      <c r="AY164" s="246" t="s">
        <v>406</v>
      </c>
    </row>
    <row r="165" spans="2:65" s="1" customFormat="1" ht="22.5" customHeight="1" x14ac:dyDescent="0.3">
      <c r="B165" s="37"/>
      <c r="C165" s="201" t="s">
        <v>503</v>
      </c>
      <c r="D165" s="201" t="s">
        <v>410</v>
      </c>
      <c r="E165" s="202" t="s">
        <v>7372</v>
      </c>
      <c r="F165" s="203" t="s">
        <v>7373</v>
      </c>
      <c r="G165" s="204" t="s">
        <v>413</v>
      </c>
      <c r="H165" s="205">
        <v>477.55</v>
      </c>
      <c r="I165" s="206"/>
      <c r="J165" s="207">
        <f>ROUND(I165*H165,2)</f>
        <v>0</v>
      </c>
      <c r="K165" s="203" t="s">
        <v>7100</v>
      </c>
      <c r="L165" s="57"/>
      <c r="M165" s="208" t="s">
        <v>36</v>
      </c>
      <c r="N165" s="209" t="s">
        <v>50</v>
      </c>
      <c r="O165" s="38"/>
      <c r="P165" s="210">
        <f>O165*H165</f>
        <v>0</v>
      </c>
      <c r="Q165" s="210">
        <v>0</v>
      </c>
      <c r="R165" s="210">
        <f>Q165*H165</f>
        <v>0</v>
      </c>
      <c r="S165" s="210">
        <v>0</v>
      </c>
      <c r="T165" s="211">
        <f>S165*H165</f>
        <v>0</v>
      </c>
      <c r="AR165" s="19" t="s">
        <v>415</v>
      </c>
      <c r="AT165" s="19" t="s">
        <v>410</v>
      </c>
      <c r="AU165" s="19" t="s">
        <v>87</v>
      </c>
      <c r="AY165" s="19" t="s">
        <v>406</v>
      </c>
      <c r="BE165" s="212">
        <f>IF(N165="základní",J165,0)</f>
        <v>0</v>
      </c>
      <c r="BF165" s="212">
        <f>IF(N165="snížená",J165,0)</f>
        <v>0</v>
      </c>
      <c r="BG165" s="212">
        <f>IF(N165="zákl. přenesená",J165,0)</f>
        <v>0</v>
      </c>
      <c r="BH165" s="212">
        <f>IF(N165="sníž. přenesená",J165,0)</f>
        <v>0</v>
      </c>
      <c r="BI165" s="212">
        <f>IF(N165="nulová",J165,0)</f>
        <v>0</v>
      </c>
      <c r="BJ165" s="19" t="s">
        <v>23</v>
      </c>
      <c r="BK165" s="212">
        <f>ROUND(I165*H165,2)</f>
        <v>0</v>
      </c>
      <c r="BL165" s="19" t="s">
        <v>415</v>
      </c>
      <c r="BM165" s="19" t="s">
        <v>585</v>
      </c>
    </row>
    <row r="166" spans="2:65" s="13" customFormat="1" x14ac:dyDescent="0.3">
      <c r="B166" s="225"/>
      <c r="C166" s="226"/>
      <c r="D166" s="215" t="s">
        <v>417</v>
      </c>
      <c r="E166" s="227" t="s">
        <v>36</v>
      </c>
      <c r="F166" s="228" t="s">
        <v>7882</v>
      </c>
      <c r="G166" s="226"/>
      <c r="H166" s="229">
        <v>400</v>
      </c>
      <c r="I166" s="230"/>
      <c r="J166" s="226"/>
      <c r="K166" s="226"/>
      <c r="L166" s="231"/>
      <c r="M166" s="232"/>
      <c r="N166" s="233"/>
      <c r="O166" s="233"/>
      <c r="P166" s="233"/>
      <c r="Q166" s="233"/>
      <c r="R166" s="233"/>
      <c r="S166" s="233"/>
      <c r="T166" s="234"/>
      <c r="AT166" s="235" t="s">
        <v>417</v>
      </c>
      <c r="AU166" s="235" t="s">
        <v>87</v>
      </c>
      <c r="AV166" s="13" t="s">
        <v>87</v>
      </c>
      <c r="AW166" s="13" t="s">
        <v>43</v>
      </c>
      <c r="AX166" s="13" t="s">
        <v>79</v>
      </c>
      <c r="AY166" s="235" t="s">
        <v>406</v>
      </c>
    </row>
    <row r="167" spans="2:65" s="13" customFormat="1" x14ac:dyDescent="0.3">
      <c r="B167" s="225"/>
      <c r="C167" s="226"/>
      <c r="D167" s="215" t="s">
        <v>417</v>
      </c>
      <c r="E167" s="227" t="s">
        <v>36</v>
      </c>
      <c r="F167" s="228" t="s">
        <v>7879</v>
      </c>
      <c r="G167" s="226"/>
      <c r="H167" s="229">
        <v>77.55</v>
      </c>
      <c r="I167" s="230"/>
      <c r="J167" s="226"/>
      <c r="K167" s="226"/>
      <c r="L167" s="231"/>
      <c r="M167" s="232"/>
      <c r="N167" s="233"/>
      <c r="O167" s="233"/>
      <c r="P167" s="233"/>
      <c r="Q167" s="233"/>
      <c r="R167" s="233"/>
      <c r="S167" s="233"/>
      <c r="T167" s="234"/>
      <c r="AT167" s="235" t="s">
        <v>417</v>
      </c>
      <c r="AU167" s="235" t="s">
        <v>87</v>
      </c>
      <c r="AV167" s="13" t="s">
        <v>87</v>
      </c>
      <c r="AW167" s="13" t="s">
        <v>43</v>
      </c>
      <c r="AX167" s="13" t="s">
        <v>79</v>
      </c>
      <c r="AY167" s="235" t="s">
        <v>406</v>
      </c>
    </row>
    <row r="168" spans="2:65" s="14" customFormat="1" x14ac:dyDescent="0.3">
      <c r="B168" s="236"/>
      <c r="C168" s="237"/>
      <c r="D168" s="247" t="s">
        <v>417</v>
      </c>
      <c r="E168" s="248" t="s">
        <v>36</v>
      </c>
      <c r="F168" s="249" t="s">
        <v>421</v>
      </c>
      <c r="G168" s="237"/>
      <c r="H168" s="250">
        <v>477.55</v>
      </c>
      <c r="I168" s="241"/>
      <c r="J168" s="237"/>
      <c r="K168" s="237"/>
      <c r="L168" s="242"/>
      <c r="M168" s="243"/>
      <c r="N168" s="244"/>
      <c r="O168" s="244"/>
      <c r="P168" s="244"/>
      <c r="Q168" s="244"/>
      <c r="R168" s="244"/>
      <c r="S168" s="244"/>
      <c r="T168" s="245"/>
      <c r="AT168" s="246" t="s">
        <v>417</v>
      </c>
      <c r="AU168" s="246" t="s">
        <v>87</v>
      </c>
      <c r="AV168" s="14" t="s">
        <v>415</v>
      </c>
      <c r="AW168" s="14" t="s">
        <v>43</v>
      </c>
      <c r="AX168" s="14" t="s">
        <v>23</v>
      </c>
      <c r="AY168" s="246" t="s">
        <v>406</v>
      </c>
    </row>
    <row r="169" spans="2:65" s="1" customFormat="1" ht="22.5" customHeight="1" x14ac:dyDescent="0.3">
      <c r="B169" s="37"/>
      <c r="C169" s="201" t="s">
        <v>508</v>
      </c>
      <c r="D169" s="201" t="s">
        <v>410</v>
      </c>
      <c r="E169" s="202" t="s">
        <v>7376</v>
      </c>
      <c r="F169" s="203" t="s">
        <v>7377</v>
      </c>
      <c r="G169" s="204" t="s">
        <v>413</v>
      </c>
      <c r="H169" s="205">
        <v>238.77500000000001</v>
      </c>
      <c r="I169" s="206"/>
      <c r="J169" s="207">
        <f>ROUND(I169*H169,2)</f>
        <v>0</v>
      </c>
      <c r="K169" s="203" t="s">
        <v>7100</v>
      </c>
      <c r="L169" s="57"/>
      <c r="M169" s="208" t="s">
        <v>36</v>
      </c>
      <c r="N169" s="209" t="s">
        <v>50</v>
      </c>
      <c r="O169" s="38"/>
      <c r="P169" s="210">
        <f>O169*H169</f>
        <v>0</v>
      </c>
      <c r="Q169" s="210">
        <v>0</v>
      </c>
      <c r="R169" s="210">
        <f>Q169*H169</f>
        <v>0</v>
      </c>
      <c r="S169" s="210">
        <v>0</v>
      </c>
      <c r="T169" s="211">
        <f>S169*H169</f>
        <v>0</v>
      </c>
      <c r="AR169" s="19" t="s">
        <v>415</v>
      </c>
      <c r="AT169" s="19" t="s">
        <v>410</v>
      </c>
      <c r="AU169" s="19" t="s">
        <v>87</v>
      </c>
      <c r="AY169" s="19" t="s">
        <v>406</v>
      </c>
      <c r="BE169" s="212">
        <f>IF(N169="základní",J169,0)</f>
        <v>0</v>
      </c>
      <c r="BF169" s="212">
        <f>IF(N169="snížená",J169,0)</f>
        <v>0</v>
      </c>
      <c r="BG169" s="212">
        <f>IF(N169="zákl. přenesená",J169,0)</f>
        <v>0</v>
      </c>
      <c r="BH169" s="212">
        <f>IF(N169="sníž. přenesená",J169,0)</f>
        <v>0</v>
      </c>
      <c r="BI169" s="212">
        <f>IF(N169="nulová",J169,0)</f>
        <v>0</v>
      </c>
      <c r="BJ169" s="19" t="s">
        <v>23</v>
      </c>
      <c r="BK169" s="212">
        <f>ROUND(I169*H169,2)</f>
        <v>0</v>
      </c>
      <c r="BL169" s="19" t="s">
        <v>415</v>
      </c>
      <c r="BM169" s="19" t="s">
        <v>593</v>
      </c>
    </row>
    <row r="170" spans="2:65" s="13" customFormat="1" x14ac:dyDescent="0.3">
      <c r="B170" s="225"/>
      <c r="C170" s="226"/>
      <c r="D170" s="215" t="s">
        <v>417</v>
      </c>
      <c r="E170" s="227" t="s">
        <v>36</v>
      </c>
      <c r="F170" s="228" t="s">
        <v>7883</v>
      </c>
      <c r="G170" s="226"/>
      <c r="H170" s="229">
        <v>200</v>
      </c>
      <c r="I170" s="230"/>
      <c r="J170" s="226"/>
      <c r="K170" s="226"/>
      <c r="L170" s="231"/>
      <c r="M170" s="232"/>
      <c r="N170" s="233"/>
      <c r="O170" s="233"/>
      <c r="P170" s="233"/>
      <c r="Q170" s="233"/>
      <c r="R170" s="233"/>
      <c r="S170" s="233"/>
      <c r="T170" s="234"/>
      <c r="AT170" s="235" t="s">
        <v>417</v>
      </c>
      <c r="AU170" s="235" t="s">
        <v>87</v>
      </c>
      <c r="AV170" s="13" t="s">
        <v>87</v>
      </c>
      <c r="AW170" s="13" t="s">
        <v>43</v>
      </c>
      <c r="AX170" s="13" t="s">
        <v>79</v>
      </c>
      <c r="AY170" s="235" t="s">
        <v>406</v>
      </c>
    </row>
    <row r="171" spans="2:65" s="13" customFormat="1" x14ac:dyDescent="0.3">
      <c r="B171" s="225"/>
      <c r="C171" s="226"/>
      <c r="D171" s="215" t="s">
        <v>417</v>
      </c>
      <c r="E171" s="227" t="s">
        <v>36</v>
      </c>
      <c r="F171" s="228" t="s">
        <v>7884</v>
      </c>
      <c r="G171" s="226"/>
      <c r="H171" s="229">
        <v>38.774999999999999</v>
      </c>
      <c r="I171" s="230"/>
      <c r="J171" s="226"/>
      <c r="K171" s="226"/>
      <c r="L171" s="231"/>
      <c r="M171" s="232"/>
      <c r="N171" s="233"/>
      <c r="O171" s="233"/>
      <c r="P171" s="233"/>
      <c r="Q171" s="233"/>
      <c r="R171" s="233"/>
      <c r="S171" s="233"/>
      <c r="T171" s="234"/>
      <c r="AT171" s="235" t="s">
        <v>417</v>
      </c>
      <c r="AU171" s="235" t="s">
        <v>87</v>
      </c>
      <c r="AV171" s="13" t="s">
        <v>87</v>
      </c>
      <c r="AW171" s="13" t="s">
        <v>43</v>
      </c>
      <c r="AX171" s="13" t="s">
        <v>79</v>
      </c>
      <c r="AY171" s="235" t="s">
        <v>406</v>
      </c>
    </row>
    <row r="172" spans="2:65" s="14" customFormat="1" x14ac:dyDescent="0.3">
      <c r="B172" s="236"/>
      <c r="C172" s="237"/>
      <c r="D172" s="247" t="s">
        <v>417</v>
      </c>
      <c r="E172" s="248" t="s">
        <v>36</v>
      </c>
      <c r="F172" s="249" t="s">
        <v>421</v>
      </c>
      <c r="G172" s="237"/>
      <c r="H172" s="250">
        <v>238.77500000000001</v>
      </c>
      <c r="I172" s="241"/>
      <c r="J172" s="237"/>
      <c r="K172" s="237"/>
      <c r="L172" s="242"/>
      <c r="M172" s="243"/>
      <c r="N172" s="244"/>
      <c r="O172" s="244"/>
      <c r="P172" s="244"/>
      <c r="Q172" s="244"/>
      <c r="R172" s="244"/>
      <c r="S172" s="244"/>
      <c r="T172" s="245"/>
      <c r="AT172" s="246" t="s">
        <v>417</v>
      </c>
      <c r="AU172" s="246" t="s">
        <v>87</v>
      </c>
      <c r="AV172" s="14" t="s">
        <v>415</v>
      </c>
      <c r="AW172" s="14" t="s">
        <v>43</v>
      </c>
      <c r="AX172" s="14" t="s">
        <v>23</v>
      </c>
      <c r="AY172" s="246" t="s">
        <v>406</v>
      </c>
    </row>
    <row r="173" spans="2:65" s="1" customFormat="1" ht="22.5" customHeight="1" x14ac:dyDescent="0.3">
      <c r="B173" s="37"/>
      <c r="C173" s="201" t="s">
        <v>512</v>
      </c>
      <c r="D173" s="201" t="s">
        <v>410</v>
      </c>
      <c r="E173" s="202" t="s">
        <v>7380</v>
      </c>
      <c r="F173" s="203" t="s">
        <v>7381</v>
      </c>
      <c r="G173" s="204" t="s">
        <v>413</v>
      </c>
      <c r="H173" s="205">
        <v>853.63599999999997</v>
      </c>
      <c r="I173" s="206"/>
      <c r="J173" s="207">
        <f>ROUND(I173*H173,2)</f>
        <v>0</v>
      </c>
      <c r="K173" s="203" t="s">
        <v>7100</v>
      </c>
      <c r="L173" s="57"/>
      <c r="M173" s="208" t="s">
        <v>36</v>
      </c>
      <c r="N173" s="209" t="s">
        <v>50</v>
      </c>
      <c r="O173" s="38"/>
      <c r="P173" s="210">
        <f>O173*H173</f>
        <v>0</v>
      </c>
      <c r="Q173" s="210">
        <v>0</v>
      </c>
      <c r="R173" s="210">
        <f>Q173*H173</f>
        <v>0</v>
      </c>
      <c r="S173" s="210">
        <v>0</v>
      </c>
      <c r="T173" s="211">
        <f>S173*H173</f>
        <v>0</v>
      </c>
      <c r="AR173" s="19" t="s">
        <v>415</v>
      </c>
      <c r="AT173" s="19" t="s">
        <v>410</v>
      </c>
      <c r="AU173" s="19" t="s">
        <v>87</v>
      </c>
      <c r="AY173" s="19" t="s">
        <v>406</v>
      </c>
      <c r="BE173" s="212">
        <f>IF(N173="základní",J173,0)</f>
        <v>0</v>
      </c>
      <c r="BF173" s="212">
        <f>IF(N173="snížená",J173,0)</f>
        <v>0</v>
      </c>
      <c r="BG173" s="212">
        <f>IF(N173="zákl. přenesená",J173,0)</f>
        <v>0</v>
      </c>
      <c r="BH173" s="212">
        <f>IF(N173="sníž. přenesená",J173,0)</f>
        <v>0</v>
      </c>
      <c r="BI173" s="212">
        <f>IF(N173="nulová",J173,0)</f>
        <v>0</v>
      </c>
      <c r="BJ173" s="19" t="s">
        <v>23</v>
      </c>
      <c r="BK173" s="212">
        <f>ROUND(I173*H173,2)</f>
        <v>0</v>
      </c>
      <c r="BL173" s="19" t="s">
        <v>415</v>
      </c>
      <c r="BM173" s="19" t="s">
        <v>607</v>
      </c>
    </row>
    <row r="174" spans="2:65" s="12" customFormat="1" x14ac:dyDescent="0.3">
      <c r="B174" s="213"/>
      <c r="C174" s="214"/>
      <c r="D174" s="215" t="s">
        <v>417</v>
      </c>
      <c r="E174" s="216" t="s">
        <v>36</v>
      </c>
      <c r="F174" s="217" t="s">
        <v>7885</v>
      </c>
      <c r="G174" s="214"/>
      <c r="H174" s="218" t="s">
        <v>36</v>
      </c>
      <c r="I174" s="219"/>
      <c r="J174" s="214"/>
      <c r="K174" s="214"/>
      <c r="L174" s="220"/>
      <c r="M174" s="221"/>
      <c r="N174" s="222"/>
      <c r="O174" s="222"/>
      <c r="P174" s="222"/>
      <c r="Q174" s="222"/>
      <c r="R174" s="222"/>
      <c r="S174" s="222"/>
      <c r="T174" s="223"/>
      <c r="AT174" s="224" t="s">
        <v>417</v>
      </c>
      <c r="AU174" s="224" t="s">
        <v>87</v>
      </c>
      <c r="AV174" s="12" t="s">
        <v>23</v>
      </c>
      <c r="AW174" s="12" t="s">
        <v>43</v>
      </c>
      <c r="AX174" s="12" t="s">
        <v>79</v>
      </c>
      <c r="AY174" s="224" t="s">
        <v>406</v>
      </c>
    </row>
    <row r="175" spans="2:65" s="12" customFormat="1" ht="27" x14ac:dyDescent="0.3">
      <c r="B175" s="213"/>
      <c r="C175" s="214"/>
      <c r="D175" s="215" t="s">
        <v>417</v>
      </c>
      <c r="E175" s="216" t="s">
        <v>36</v>
      </c>
      <c r="F175" s="217" t="s">
        <v>7383</v>
      </c>
      <c r="G175" s="214"/>
      <c r="H175" s="218" t="s">
        <v>36</v>
      </c>
      <c r="I175" s="219"/>
      <c r="J175" s="214"/>
      <c r="K175" s="214"/>
      <c r="L175" s="220"/>
      <c r="M175" s="221"/>
      <c r="N175" s="222"/>
      <c r="O175" s="222"/>
      <c r="P175" s="222"/>
      <c r="Q175" s="222"/>
      <c r="R175" s="222"/>
      <c r="S175" s="222"/>
      <c r="T175" s="223"/>
      <c r="AT175" s="224" t="s">
        <v>417</v>
      </c>
      <c r="AU175" s="224" t="s">
        <v>87</v>
      </c>
      <c r="AV175" s="12" t="s">
        <v>23</v>
      </c>
      <c r="AW175" s="12" t="s">
        <v>43</v>
      </c>
      <c r="AX175" s="12" t="s">
        <v>79</v>
      </c>
      <c r="AY175" s="224" t="s">
        <v>406</v>
      </c>
    </row>
    <row r="176" spans="2:65" s="12" customFormat="1" x14ac:dyDescent="0.3">
      <c r="B176" s="213"/>
      <c r="C176" s="214"/>
      <c r="D176" s="215" t="s">
        <v>417</v>
      </c>
      <c r="E176" s="216" t="s">
        <v>36</v>
      </c>
      <c r="F176" s="217" t="s">
        <v>7886</v>
      </c>
      <c r="G176" s="214"/>
      <c r="H176" s="218" t="s">
        <v>36</v>
      </c>
      <c r="I176" s="219"/>
      <c r="J176" s="214"/>
      <c r="K176" s="214"/>
      <c r="L176" s="220"/>
      <c r="M176" s="221"/>
      <c r="N176" s="222"/>
      <c r="O176" s="222"/>
      <c r="P176" s="222"/>
      <c r="Q176" s="222"/>
      <c r="R176" s="222"/>
      <c r="S176" s="222"/>
      <c r="T176" s="223"/>
      <c r="AT176" s="224" t="s">
        <v>417</v>
      </c>
      <c r="AU176" s="224" t="s">
        <v>87</v>
      </c>
      <c r="AV176" s="12" t="s">
        <v>23</v>
      </c>
      <c r="AW176" s="12" t="s">
        <v>43</v>
      </c>
      <c r="AX176" s="12" t="s">
        <v>79</v>
      </c>
      <c r="AY176" s="224" t="s">
        <v>406</v>
      </c>
    </row>
    <row r="177" spans="2:65" s="12" customFormat="1" x14ac:dyDescent="0.3">
      <c r="B177" s="213"/>
      <c r="C177" s="214"/>
      <c r="D177" s="215" t="s">
        <v>417</v>
      </c>
      <c r="E177" s="216" t="s">
        <v>36</v>
      </c>
      <c r="F177" s="217" t="s">
        <v>7887</v>
      </c>
      <c r="G177" s="214"/>
      <c r="H177" s="218" t="s">
        <v>36</v>
      </c>
      <c r="I177" s="219"/>
      <c r="J177" s="214"/>
      <c r="K177" s="214"/>
      <c r="L177" s="220"/>
      <c r="M177" s="221"/>
      <c r="N177" s="222"/>
      <c r="O177" s="222"/>
      <c r="P177" s="222"/>
      <c r="Q177" s="222"/>
      <c r="R177" s="222"/>
      <c r="S177" s="222"/>
      <c r="T177" s="223"/>
      <c r="AT177" s="224" t="s">
        <v>417</v>
      </c>
      <c r="AU177" s="224" t="s">
        <v>87</v>
      </c>
      <c r="AV177" s="12" t="s">
        <v>23</v>
      </c>
      <c r="AW177" s="12" t="s">
        <v>43</v>
      </c>
      <c r="AX177" s="12" t="s">
        <v>79</v>
      </c>
      <c r="AY177" s="224" t="s">
        <v>406</v>
      </c>
    </row>
    <row r="178" spans="2:65" s="12" customFormat="1" x14ac:dyDescent="0.3">
      <c r="B178" s="213"/>
      <c r="C178" s="214"/>
      <c r="D178" s="215" t="s">
        <v>417</v>
      </c>
      <c r="E178" s="216" t="s">
        <v>36</v>
      </c>
      <c r="F178" s="217" t="s">
        <v>7888</v>
      </c>
      <c r="G178" s="214"/>
      <c r="H178" s="218" t="s">
        <v>36</v>
      </c>
      <c r="I178" s="219"/>
      <c r="J178" s="214"/>
      <c r="K178" s="214"/>
      <c r="L178" s="220"/>
      <c r="M178" s="221"/>
      <c r="N178" s="222"/>
      <c r="O178" s="222"/>
      <c r="P178" s="222"/>
      <c r="Q178" s="222"/>
      <c r="R178" s="222"/>
      <c r="S178" s="222"/>
      <c r="T178" s="223"/>
      <c r="AT178" s="224" t="s">
        <v>417</v>
      </c>
      <c r="AU178" s="224" t="s">
        <v>87</v>
      </c>
      <c r="AV178" s="12" t="s">
        <v>23</v>
      </c>
      <c r="AW178" s="12" t="s">
        <v>43</v>
      </c>
      <c r="AX178" s="12" t="s">
        <v>79</v>
      </c>
      <c r="AY178" s="224" t="s">
        <v>406</v>
      </c>
    </row>
    <row r="179" spans="2:65" s="12" customFormat="1" x14ac:dyDescent="0.3">
      <c r="B179" s="213"/>
      <c r="C179" s="214"/>
      <c r="D179" s="215" t="s">
        <v>417</v>
      </c>
      <c r="E179" s="216" t="s">
        <v>36</v>
      </c>
      <c r="F179" s="217" t="s">
        <v>7889</v>
      </c>
      <c r="G179" s="214"/>
      <c r="H179" s="218" t="s">
        <v>36</v>
      </c>
      <c r="I179" s="219"/>
      <c r="J179" s="214"/>
      <c r="K179" s="214"/>
      <c r="L179" s="220"/>
      <c r="M179" s="221"/>
      <c r="N179" s="222"/>
      <c r="O179" s="222"/>
      <c r="P179" s="222"/>
      <c r="Q179" s="222"/>
      <c r="R179" s="222"/>
      <c r="S179" s="222"/>
      <c r="T179" s="223"/>
      <c r="AT179" s="224" t="s">
        <v>417</v>
      </c>
      <c r="AU179" s="224" t="s">
        <v>87</v>
      </c>
      <c r="AV179" s="12" t="s">
        <v>23</v>
      </c>
      <c r="AW179" s="12" t="s">
        <v>43</v>
      </c>
      <c r="AX179" s="12" t="s">
        <v>79</v>
      </c>
      <c r="AY179" s="224" t="s">
        <v>406</v>
      </c>
    </row>
    <row r="180" spans="2:65" s="12" customFormat="1" ht="27" x14ac:dyDescent="0.3">
      <c r="B180" s="213"/>
      <c r="C180" s="214"/>
      <c r="D180" s="215" t="s">
        <v>417</v>
      </c>
      <c r="E180" s="216" t="s">
        <v>36</v>
      </c>
      <c r="F180" s="217" t="s">
        <v>7890</v>
      </c>
      <c r="G180" s="214"/>
      <c r="H180" s="218" t="s">
        <v>36</v>
      </c>
      <c r="I180" s="219"/>
      <c r="J180" s="214"/>
      <c r="K180" s="214"/>
      <c r="L180" s="220"/>
      <c r="M180" s="221"/>
      <c r="N180" s="222"/>
      <c r="O180" s="222"/>
      <c r="P180" s="222"/>
      <c r="Q180" s="222"/>
      <c r="R180" s="222"/>
      <c r="S180" s="222"/>
      <c r="T180" s="223"/>
      <c r="AT180" s="224" t="s">
        <v>417</v>
      </c>
      <c r="AU180" s="224" t="s">
        <v>87</v>
      </c>
      <c r="AV180" s="12" t="s">
        <v>23</v>
      </c>
      <c r="AW180" s="12" t="s">
        <v>43</v>
      </c>
      <c r="AX180" s="12" t="s">
        <v>79</v>
      </c>
      <c r="AY180" s="224" t="s">
        <v>406</v>
      </c>
    </row>
    <row r="181" spans="2:65" s="12" customFormat="1" x14ac:dyDescent="0.3">
      <c r="B181" s="213"/>
      <c r="C181" s="214"/>
      <c r="D181" s="215" t="s">
        <v>417</v>
      </c>
      <c r="E181" s="216" t="s">
        <v>36</v>
      </c>
      <c r="F181" s="217" t="s">
        <v>7891</v>
      </c>
      <c r="G181" s="214"/>
      <c r="H181" s="218" t="s">
        <v>36</v>
      </c>
      <c r="I181" s="219"/>
      <c r="J181" s="214"/>
      <c r="K181" s="214"/>
      <c r="L181" s="220"/>
      <c r="M181" s="221"/>
      <c r="N181" s="222"/>
      <c r="O181" s="222"/>
      <c r="P181" s="222"/>
      <c r="Q181" s="222"/>
      <c r="R181" s="222"/>
      <c r="S181" s="222"/>
      <c r="T181" s="223"/>
      <c r="AT181" s="224" t="s">
        <v>417</v>
      </c>
      <c r="AU181" s="224" t="s">
        <v>87</v>
      </c>
      <c r="AV181" s="12" t="s">
        <v>23</v>
      </c>
      <c r="AW181" s="12" t="s">
        <v>43</v>
      </c>
      <c r="AX181" s="12" t="s">
        <v>79</v>
      </c>
      <c r="AY181" s="224" t="s">
        <v>406</v>
      </c>
    </row>
    <row r="182" spans="2:65" s="13" customFormat="1" x14ac:dyDescent="0.3">
      <c r="B182" s="225"/>
      <c r="C182" s="226"/>
      <c r="D182" s="215" t="s">
        <v>417</v>
      </c>
      <c r="E182" s="227" t="s">
        <v>36</v>
      </c>
      <c r="F182" s="228" t="s">
        <v>7892</v>
      </c>
      <c r="G182" s="226"/>
      <c r="H182" s="229">
        <v>853.63599999999997</v>
      </c>
      <c r="I182" s="230"/>
      <c r="J182" s="226"/>
      <c r="K182" s="226"/>
      <c r="L182" s="231"/>
      <c r="M182" s="232"/>
      <c r="N182" s="233"/>
      <c r="O182" s="233"/>
      <c r="P182" s="233"/>
      <c r="Q182" s="233"/>
      <c r="R182" s="233"/>
      <c r="S182" s="233"/>
      <c r="T182" s="234"/>
      <c r="AT182" s="235" t="s">
        <v>417</v>
      </c>
      <c r="AU182" s="235" t="s">
        <v>87</v>
      </c>
      <c r="AV182" s="13" t="s">
        <v>87</v>
      </c>
      <c r="AW182" s="13" t="s">
        <v>43</v>
      </c>
      <c r="AX182" s="13" t="s">
        <v>79</v>
      </c>
      <c r="AY182" s="235" t="s">
        <v>406</v>
      </c>
    </row>
    <row r="183" spans="2:65" s="14" customFormat="1" x14ac:dyDescent="0.3">
      <c r="B183" s="236"/>
      <c r="C183" s="237"/>
      <c r="D183" s="247" t="s">
        <v>417</v>
      </c>
      <c r="E183" s="248" t="s">
        <v>36</v>
      </c>
      <c r="F183" s="249" t="s">
        <v>421</v>
      </c>
      <c r="G183" s="237"/>
      <c r="H183" s="250">
        <v>853.63599999999997</v>
      </c>
      <c r="I183" s="241"/>
      <c r="J183" s="237"/>
      <c r="K183" s="237"/>
      <c r="L183" s="242"/>
      <c r="M183" s="243"/>
      <c r="N183" s="244"/>
      <c r="O183" s="244"/>
      <c r="P183" s="244"/>
      <c r="Q183" s="244"/>
      <c r="R183" s="244"/>
      <c r="S183" s="244"/>
      <c r="T183" s="245"/>
      <c r="AT183" s="246" t="s">
        <v>417</v>
      </c>
      <c r="AU183" s="246" t="s">
        <v>87</v>
      </c>
      <c r="AV183" s="14" t="s">
        <v>415</v>
      </c>
      <c r="AW183" s="14" t="s">
        <v>43</v>
      </c>
      <c r="AX183" s="14" t="s">
        <v>23</v>
      </c>
      <c r="AY183" s="246" t="s">
        <v>406</v>
      </c>
    </row>
    <row r="184" spans="2:65" s="1" customFormat="1" ht="22.5" customHeight="1" x14ac:dyDescent="0.3">
      <c r="B184" s="37"/>
      <c r="C184" s="201" t="s">
        <v>7</v>
      </c>
      <c r="D184" s="201" t="s">
        <v>410</v>
      </c>
      <c r="E184" s="202" t="s">
        <v>7430</v>
      </c>
      <c r="F184" s="203" t="s">
        <v>7431</v>
      </c>
      <c r="G184" s="204" t="s">
        <v>413</v>
      </c>
      <c r="H184" s="205">
        <v>267.07499999999999</v>
      </c>
      <c r="I184" s="206"/>
      <c r="J184" s="207">
        <f>ROUND(I184*H184,2)</f>
        <v>0</v>
      </c>
      <c r="K184" s="203" t="s">
        <v>7100</v>
      </c>
      <c r="L184" s="57"/>
      <c r="M184" s="208" t="s">
        <v>36</v>
      </c>
      <c r="N184" s="209" t="s">
        <v>50</v>
      </c>
      <c r="O184" s="38"/>
      <c r="P184" s="210">
        <f>O184*H184</f>
        <v>0</v>
      </c>
      <c r="Q184" s="210">
        <v>0</v>
      </c>
      <c r="R184" s="210">
        <f>Q184*H184</f>
        <v>0</v>
      </c>
      <c r="S184" s="210">
        <v>0</v>
      </c>
      <c r="T184" s="211">
        <f>S184*H184</f>
        <v>0</v>
      </c>
      <c r="AR184" s="19" t="s">
        <v>415</v>
      </c>
      <c r="AT184" s="19" t="s">
        <v>410</v>
      </c>
      <c r="AU184" s="19" t="s">
        <v>87</v>
      </c>
      <c r="AY184" s="19" t="s">
        <v>406</v>
      </c>
      <c r="BE184" s="212">
        <f>IF(N184="základní",J184,0)</f>
        <v>0</v>
      </c>
      <c r="BF184" s="212">
        <f>IF(N184="snížená",J184,0)</f>
        <v>0</v>
      </c>
      <c r="BG184" s="212">
        <f>IF(N184="zákl. přenesená",J184,0)</f>
        <v>0</v>
      </c>
      <c r="BH184" s="212">
        <f>IF(N184="sníž. přenesená",J184,0)</f>
        <v>0</v>
      </c>
      <c r="BI184" s="212">
        <f>IF(N184="nulová",J184,0)</f>
        <v>0</v>
      </c>
      <c r="BJ184" s="19" t="s">
        <v>23</v>
      </c>
      <c r="BK184" s="212">
        <f>ROUND(I184*H184,2)</f>
        <v>0</v>
      </c>
      <c r="BL184" s="19" t="s">
        <v>415</v>
      </c>
      <c r="BM184" s="19" t="s">
        <v>619</v>
      </c>
    </row>
    <row r="185" spans="2:65" s="13" customFormat="1" x14ac:dyDescent="0.3">
      <c r="B185" s="225"/>
      <c r="C185" s="226"/>
      <c r="D185" s="215" t="s">
        <v>417</v>
      </c>
      <c r="E185" s="227" t="s">
        <v>36</v>
      </c>
      <c r="F185" s="228" t="s">
        <v>7893</v>
      </c>
      <c r="G185" s="226"/>
      <c r="H185" s="229">
        <v>263.61</v>
      </c>
      <c r="I185" s="230"/>
      <c r="J185" s="226"/>
      <c r="K185" s="226"/>
      <c r="L185" s="231"/>
      <c r="M185" s="232"/>
      <c r="N185" s="233"/>
      <c r="O185" s="233"/>
      <c r="P185" s="233"/>
      <c r="Q185" s="233"/>
      <c r="R185" s="233"/>
      <c r="S185" s="233"/>
      <c r="T185" s="234"/>
      <c r="AT185" s="235" t="s">
        <v>417</v>
      </c>
      <c r="AU185" s="235" t="s">
        <v>87</v>
      </c>
      <c r="AV185" s="13" t="s">
        <v>87</v>
      </c>
      <c r="AW185" s="13" t="s">
        <v>43</v>
      </c>
      <c r="AX185" s="13" t="s">
        <v>79</v>
      </c>
      <c r="AY185" s="235" t="s">
        <v>406</v>
      </c>
    </row>
    <row r="186" spans="2:65" s="13" customFormat="1" x14ac:dyDescent="0.3">
      <c r="B186" s="225"/>
      <c r="C186" s="226"/>
      <c r="D186" s="215" t="s">
        <v>417</v>
      </c>
      <c r="E186" s="227" t="s">
        <v>36</v>
      </c>
      <c r="F186" s="228" t="s">
        <v>7894</v>
      </c>
      <c r="G186" s="226"/>
      <c r="H186" s="229">
        <v>3.4649999999999999</v>
      </c>
      <c r="I186" s="230"/>
      <c r="J186" s="226"/>
      <c r="K186" s="226"/>
      <c r="L186" s="231"/>
      <c r="M186" s="232"/>
      <c r="N186" s="233"/>
      <c r="O186" s="233"/>
      <c r="P186" s="233"/>
      <c r="Q186" s="233"/>
      <c r="R186" s="233"/>
      <c r="S186" s="233"/>
      <c r="T186" s="234"/>
      <c r="AT186" s="235" t="s">
        <v>417</v>
      </c>
      <c r="AU186" s="235" t="s">
        <v>87</v>
      </c>
      <c r="AV186" s="13" t="s">
        <v>87</v>
      </c>
      <c r="AW186" s="13" t="s">
        <v>43</v>
      </c>
      <c r="AX186" s="13" t="s">
        <v>79</v>
      </c>
      <c r="AY186" s="235" t="s">
        <v>406</v>
      </c>
    </row>
    <row r="187" spans="2:65" s="14" customFormat="1" x14ac:dyDescent="0.3">
      <c r="B187" s="236"/>
      <c r="C187" s="237"/>
      <c r="D187" s="247" t="s">
        <v>417</v>
      </c>
      <c r="E187" s="248" t="s">
        <v>36</v>
      </c>
      <c r="F187" s="249" t="s">
        <v>421</v>
      </c>
      <c r="G187" s="237"/>
      <c r="H187" s="250">
        <v>267.07499999999999</v>
      </c>
      <c r="I187" s="241"/>
      <c r="J187" s="237"/>
      <c r="K187" s="237"/>
      <c r="L187" s="242"/>
      <c r="M187" s="243"/>
      <c r="N187" s="244"/>
      <c r="O187" s="244"/>
      <c r="P187" s="244"/>
      <c r="Q187" s="244"/>
      <c r="R187" s="244"/>
      <c r="S187" s="244"/>
      <c r="T187" s="245"/>
      <c r="AT187" s="246" t="s">
        <v>417</v>
      </c>
      <c r="AU187" s="246" t="s">
        <v>87</v>
      </c>
      <c r="AV187" s="14" t="s">
        <v>415</v>
      </c>
      <c r="AW187" s="14" t="s">
        <v>43</v>
      </c>
      <c r="AX187" s="14" t="s">
        <v>23</v>
      </c>
      <c r="AY187" s="246" t="s">
        <v>406</v>
      </c>
    </row>
    <row r="188" spans="2:65" s="1" customFormat="1" ht="22.5" customHeight="1" x14ac:dyDescent="0.3">
      <c r="B188" s="37"/>
      <c r="C188" s="201" t="s">
        <v>520</v>
      </c>
      <c r="D188" s="201" t="s">
        <v>410</v>
      </c>
      <c r="E188" s="202" t="s">
        <v>7450</v>
      </c>
      <c r="F188" s="203" t="s">
        <v>7451</v>
      </c>
      <c r="G188" s="204" t="s">
        <v>466</v>
      </c>
      <c r="H188" s="205">
        <v>517</v>
      </c>
      <c r="I188" s="206"/>
      <c r="J188" s="207">
        <f>ROUND(I188*H188,2)</f>
        <v>0</v>
      </c>
      <c r="K188" s="203" t="s">
        <v>7100</v>
      </c>
      <c r="L188" s="57"/>
      <c r="M188" s="208" t="s">
        <v>36</v>
      </c>
      <c r="N188" s="209" t="s">
        <v>50</v>
      </c>
      <c r="O188" s="38"/>
      <c r="P188" s="210">
        <f>O188*H188</f>
        <v>0</v>
      </c>
      <c r="Q188" s="210">
        <v>0</v>
      </c>
      <c r="R188" s="210">
        <f>Q188*H188</f>
        <v>0</v>
      </c>
      <c r="S188" s="210">
        <v>0</v>
      </c>
      <c r="T188" s="211">
        <f>S188*H188</f>
        <v>0</v>
      </c>
      <c r="AR188" s="19" t="s">
        <v>415</v>
      </c>
      <c r="AT188" s="19" t="s">
        <v>410</v>
      </c>
      <c r="AU188" s="19" t="s">
        <v>87</v>
      </c>
      <c r="AY188" s="19" t="s">
        <v>406</v>
      </c>
      <c r="BE188" s="212">
        <f>IF(N188="základní",J188,0)</f>
        <v>0</v>
      </c>
      <c r="BF188" s="212">
        <f>IF(N188="snížená",J188,0)</f>
        <v>0</v>
      </c>
      <c r="BG188" s="212">
        <f>IF(N188="zákl. přenesená",J188,0)</f>
        <v>0</v>
      </c>
      <c r="BH188" s="212">
        <f>IF(N188="sníž. přenesená",J188,0)</f>
        <v>0</v>
      </c>
      <c r="BI188" s="212">
        <f>IF(N188="nulová",J188,0)</f>
        <v>0</v>
      </c>
      <c r="BJ188" s="19" t="s">
        <v>23</v>
      </c>
      <c r="BK188" s="212">
        <f>ROUND(I188*H188,2)</f>
        <v>0</v>
      </c>
      <c r="BL188" s="19" t="s">
        <v>415</v>
      </c>
      <c r="BM188" s="19" t="s">
        <v>626</v>
      </c>
    </row>
    <row r="189" spans="2:65" s="1" customFormat="1" ht="22.5" customHeight="1" x14ac:dyDescent="0.3">
      <c r="B189" s="37"/>
      <c r="C189" s="201" t="s">
        <v>525</v>
      </c>
      <c r="D189" s="201" t="s">
        <v>410</v>
      </c>
      <c r="E189" s="202" t="s">
        <v>7464</v>
      </c>
      <c r="F189" s="203" t="s">
        <v>7465</v>
      </c>
      <c r="G189" s="204" t="s">
        <v>466</v>
      </c>
      <c r="H189" s="205">
        <v>517</v>
      </c>
      <c r="I189" s="206"/>
      <c r="J189" s="207">
        <f>ROUND(I189*H189,2)</f>
        <v>0</v>
      </c>
      <c r="K189" s="203" t="s">
        <v>7100</v>
      </c>
      <c r="L189" s="57"/>
      <c r="M189" s="208" t="s">
        <v>36</v>
      </c>
      <c r="N189" s="209" t="s">
        <v>50</v>
      </c>
      <c r="O189" s="38"/>
      <c r="P189" s="210">
        <f>O189*H189</f>
        <v>0</v>
      </c>
      <c r="Q189" s="210">
        <v>0</v>
      </c>
      <c r="R189" s="210">
        <f>Q189*H189</f>
        <v>0</v>
      </c>
      <c r="S189" s="210">
        <v>0</v>
      </c>
      <c r="T189" s="211">
        <f>S189*H189</f>
        <v>0</v>
      </c>
      <c r="AR189" s="19" t="s">
        <v>415</v>
      </c>
      <c r="AT189" s="19" t="s">
        <v>410</v>
      </c>
      <c r="AU189" s="19" t="s">
        <v>87</v>
      </c>
      <c r="AY189" s="19" t="s">
        <v>406</v>
      </c>
      <c r="BE189" s="212">
        <f>IF(N189="základní",J189,0)</f>
        <v>0</v>
      </c>
      <c r="BF189" s="212">
        <f>IF(N189="snížená",J189,0)</f>
        <v>0</v>
      </c>
      <c r="BG189" s="212">
        <f>IF(N189="zákl. přenesená",J189,0)</f>
        <v>0</v>
      </c>
      <c r="BH189" s="212">
        <f>IF(N189="sníž. přenesená",J189,0)</f>
        <v>0</v>
      </c>
      <c r="BI189" s="212">
        <f>IF(N189="nulová",J189,0)</f>
        <v>0</v>
      </c>
      <c r="BJ189" s="19" t="s">
        <v>23</v>
      </c>
      <c r="BK189" s="212">
        <f>ROUND(I189*H189,2)</f>
        <v>0</v>
      </c>
      <c r="BL189" s="19" t="s">
        <v>415</v>
      </c>
      <c r="BM189" s="19" t="s">
        <v>637</v>
      </c>
    </row>
    <row r="190" spans="2:65" s="12" customFormat="1" x14ac:dyDescent="0.3">
      <c r="B190" s="213"/>
      <c r="C190" s="214"/>
      <c r="D190" s="215" t="s">
        <v>417</v>
      </c>
      <c r="E190" s="216" t="s">
        <v>36</v>
      </c>
      <c r="F190" s="217" t="s">
        <v>7895</v>
      </c>
      <c r="G190" s="214"/>
      <c r="H190" s="218" t="s">
        <v>36</v>
      </c>
      <c r="I190" s="219"/>
      <c r="J190" s="214"/>
      <c r="K190" s="214"/>
      <c r="L190" s="220"/>
      <c r="M190" s="221"/>
      <c r="N190" s="222"/>
      <c r="O190" s="222"/>
      <c r="P190" s="222"/>
      <c r="Q190" s="222"/>
      <c r="R190" s="222"/>
      <c r="S190" s="222"/>
      <c r="T190" s="223"/>
      <c r="AT190" s="224" t="s">
        <v>417</v>
      </c>
      <c r="AU190" s="224" t="s">
        <v>87</v>
      </c>
      <c r="AV190" s="12" t="s">
        <v>23</v>
      </c>
      <c r="AW190" s="12" t="s">
        <v>43</v>
      </c>
      <c r="AX190" s="12" t="s">
        <v>79</v>
      </c>
      <c r="AY190" s="224" t="s">
        <v>406</v>
      </c>
    </row>
    <row r="191" spans="2:65" s="12" customFormat="1" x14ac:dyDescent="0.3">
      <c r="B191" s="213"/>
      <c r="C191" s="214"/>
      <c r="D191" s="215" t="s">
        <v>417</v>
      </c>
      <c r="E191" s="216" t="s">
        <v>36</v>
      </c>
      <c r="F191" s="217" t="s">
        <v>7896</v>
      </c>
      <c r="G191" s="214"/>
      <c r="H191" s="218" t="s">
        <v>36</v>
      </c>
      <c r="I191" s="219"/>
      <c r="J191" s="214"/>
      <c r="K191" s="214"/>
      <c r="L191" s="220"/>
      <c r="M191" s="221"/>
      <c r="N191" s="222"/>
      <c r="O191" s="222"/>
      <c r="P191" s="222"/>
      <c r="Q191" s="222"/>
      <c r="R191" s="222"/>
      <c r="S191" s="222"/>
      <c r="T191" s="223"/>
      <c r="AT191" s="224" t="s">
        <v>417</v>
      </c>
      <c r="AU191" s="224" t="s">
        <v>87</v>
      </c>
      <c r="AV191" s="12" t="s">
        <v>23</v>
      </c>
      <c r="AW191" s="12" t="s">
        <v>43</v>
      </c>
      <c r="AX191" s="12" t="s">
        <v>79</v>
      </c>
      <c r="AY191" s="224" t="s">
        <v>406</v>
      </c>
    </row>
    <row r="192" spans="2:65" s="12" customFormat="1" x14ac:dyDescent="0.3">
      <c r="B192" s="213"/>
      <c r="C192" s="214"/>
      <c r="D192" s="215" t="s">
        <v>417</v>
      </c>
      <c r="E192" s="216" t="s">
        <v>36</v>
      </c>
      <c r="F192" s="217" t="s">
        <v>7897</v>
      </c>
      <c r="G192" s="214"/>
      <c r="H192" s="218" t="s">
        <v>36</v>
      </c>
      <c r="I192" s="219"/>
      <c r="J192" s="214"/>
      <c r="K192" s="214"/>
      <c r="L192" s="220"/>
      <c r="M192" s="221"/>
      <c r="N192" s="222"/>
      <c r="O192" s="222"/>
      <c r="P192" s="222"/>
      <c r="Q192" s="222"/>
      <c r="R192" s="222"/>
      <c r="S192" s="222"/>
      <c r="T192" s="223"/>
      <c r="AT192" s="224" t="s">
        <v>417</v>
      </c>
      <c r="AU192" s="224" t="s">
        <v>87</v>
      </c>
      <c r="AV192" s="12" t="s">
        <v>23</v>
      </c>
      <c r="AW192" s="12" t="s">
        <v>43</v>
      </c>
      <c r="AX192" s="12" t="s">
        <v>79</v>
      </c>
      <c r="AY192" s="224" t="s">
        <v>406</v>
      </c>
    </row>
    <row r="193" spans="2:65" s="12" customFormat="1" x14ac:dyDescent="0.3">
      <c r="B193" s="213"/>
      <c r="C193" s="214"/>
      <c r="D193" s="215" t="s">
        <v>417</v>
      </c>
      <c r="E193" s="216" t="s">
        <v>36</v>
      </c>
      <c r="F193" s="217" t="s">
        <v>7898</v>
      </c>
      <c r="G193" s="214"/>
      <c r="H193" s="218" t="s">
        <v>36</v>
      </c>
      <c r="I193" s="219"/>
      <c r="J193" s="214"/>
      <c r="K193" s="214"/>
      <c r="L193" s="220"/>
      <c r="M193" s="221"/>
      <c r="N193" s="222"/>
      <c r="O193" s="222"/>
      <c r="P193" s="222"/>
      <c r="Q193" s="222"/>
      <c r="R193" s="222"/>
      <c r="S193" s="222"/>
      <c r="T193" s="223"/>
      <c r="AT193" s="224" t="s">
        <v>417</v>
      </c>
      <c r="AU193" s="224" t="s">
        <v>87</v>
      </c>
      <c r="AV193" s="12" t="s">
        <v>23</v>
      </c>
      <c r="AW193" s="12" t="s">
        <v>43</v>
      </c>
      <c r="AX193" s="12" t="s">
        <v>79</v>
      </c>
      <c r="AY193" s="224" t="s">
        <v>406</v>
      </c>
    </row>
    <row r="194" spans="2:65" s="12" customFormat="1" x14ac:dyDescent="0.3">
      <c r="B194" s="213"/>
      <c r="C194" s="214"/>
      <c r="D194" s="215" t="s">
        <v>417</v>
      </c>
      <c r="E194" s="216" t="s">
        <v>36</v>
      </c>
      <c r="F194" s="217" t="s">
        <v>7899</v>
      </c>
      <c r="G194" s="214"/>
      <c r="H194" s="218" t="s">
        <v>36</v>
      </c>
      <c r="I194" s="219"/>
      <c r="J194" s="214"/>
      <c r="K194" s="214"/>
      <c r="L194" s="220"/>
      <c r="M194" s="221"/>
      <c r="N194" s="222"/>
      <c r="O194" s="222"/>
      <c r="P194" s="222"/>
      <c r="Q194" s="222"/>
      <c r="R194" s="222"/>
      <c r="S194" s="222"/>
      <c r="T194" s="223"/>
      <c r="AT194" s="224" t="s">
        <v>417</v>
      </c>
      <c r="AU194" s="224" t="s">
        <v>87</v>
      </c>
      <c r="AV194" s="12" t="s">
        <v>23</v>
      </c>
      <c r="AW194" s="12" t="s">
        <v>43</v>
      </c>
      <c r="AX194" s="12" t="s">
        <v>79</v>
      </c>
      <c r="AY194" s="224" t="s">
        <v>406</v>
      </c>
    </row>
    <row r="195" spans="2:65" s="13" customFormat="1" x14ac:dyDescent="0.3">
      <c r="B195" s="225"/>
      <c r="C195" s="226"/>
      <c r="D195" s="215" t="s">
        <v>417</v>
      </c>
      <c r="E195" s="227" t="s">
        <v>36</v>
      </c>
      <c r="F195" s="228" t="s">
        <v>7900</v>
      </c>
      <c r="G195" s="226"/>
      <c r="H195" s="229">
        <v>517</v>
      </c>
      <c r="I195" s="230"/>
      <c r="J195" s="226"/>
      <c r="K195" s="226"/>
      <c r="L195" s="231"/>
      <c r="M195" s="232"/>
      <c r="N195" s="233"/>
      <c r="O195" s="233"/>
      <c r="P195" s="233"/>
      <c r="Q195" s="233"/>
      <c r="R195" s="233"/>
      <c r="S195" s="233"/>
      <c r="T195" s="234"/>
      <c r="AT195" s="235" t="s">
        <v>417</v>
      </c>
      <c r="AU195" s="235" t="s">
        <v>87</v>
      </c>
      <c r="AV195" s="13" t="s">
        <v>87</v>
      </c>
      <c r="AW195" s="13" t="s">
        <v>43</v>
      </c>
      <c r="AX195" s="13" t="s">
        <v>79</v>
      </c>
      <c r="AY195" s="235" t="s">
        <v>406</v>
      </c>
    </row>
    <row r="196" spans="2:65" s="14" customFormat="1" x14ac:dyDescent="0.3">
      <c r="B196" s="236"/>
      <c r="C196" s="237"/>
      <c r="D196" s="247" t="s">
        <v>417</v>
      </c>
      <c r="E196" s="248" t="s">
        <v>36</v>
      </c>
      <c r="F196" s="249" t="s">
        <v>421</v>
      </c>
      <c r="G196" s="237"/>
      <c r="H196" s="250">
        <v>517</v>
      </c>
      <c r="I196" s="241"/>
      <c r="J196" s="237"/>
      <c r="K196" s="237"/>
      <c r="L196" s="242"/>
      <c r="M196" s="243"/>
      <c r="N196" s="244"/>
      <c r="O196" s="244"/>
      <c r="P196" s="244"/>
      <c r="Q196" s="244"/>
      <c r="R196" s="244"/>
      <c r="S196" s="244"/>
      <c r="T196" s="245"/>
      <c r="AT196" s="246" t="s">
        <v>417</v>
      </c>
      <c r="AU196" s="246" t="s">
        <v>87</v>
      </c>
      <c r="AV196" s="14" t="s">
        <v>415</v>
      </c>
      <c r="AW196" s="14" t="s">
        <v>43</v>
      </c>
      <c r="AX196" s="14" t="s">
        <v>23</v>
      </c>
      <c r="AY196" s="246" t="s">
        <v>406</v>
      </c>
    </row>
    <row r="197" spans="2:65" s="1" customFormat="1" ht="22.5" customHeight="1" x14ac:dyDescent="0.3">
      <c r="B197" s="37"/>
      <c r="C197" s="201" t="s">
        <v>527</v>
      </c>
      <c r="D197" s="201" t="s">
        <v>410</v>
      </c>
      <c r="E197" s="202" t="s">
        <v>7466</v>
      </c>
      <c r="F197" s="203" t="s">
        <v>7467</v>
      </c>
      <c r="G197" s="204" t="s">
        <v>413</v>
      </c>
      <c r="H197" s="205">
        <v>411.21199999999999</v>
      </c>
      <c r="I197" s="206"/>
      <c r="J197" s="207">
        <f>ROUND(I197*H197,2)</f>
        <v>0</v>
      </c>
      <c r="K197" s="203" t="s">
        <v>7100</v>
      </c>
      <c r="L197" s="57"/>
      <c r="M197" s="208" t="s">
        <v>36</v>
      </c>
      <c r="N197" s="209" t="s">
        <v>50</v>
      </c>
      <c r="O197" s="38"/>
      <c r="P197" s="210">
        <f>O197*H197</f>
        <v>0</v>
      </c>
      <c r="Q197" s="210">
        <v>0</v>
      </c>
      <c r="R197" s="210">
        <f>Q197*H197</f>
        <v>0</v>
      </c>
      <c r="S197" s="210">
        <v>0</v>
      </c>
      <c r="T197" s="211">
        <f>S197*H197</f>
        <v>0</v>
      </c>
      <c r="AR197" s="19" t="s">
        <v>415</v>
      </c>
      <c r="AT197" s="19" t="s">
        <v>410</v>
      </c>
      <c r="AU197" s="19" t="s">
        <v>87</v>
      </c>
      <c r="AY197" s="19" t="s">
        <v>406</v>
      </c>
      <c r="BE197" s="212">
        <f>IF(N197="základní",J197,0)</f>
        <v>0</v>
      </c>
      <c r="BF197" s="212">
        <f>IF(N197="snížená",J197,0)</f>
        <v>0</v>
      </c>
      <c r="BG197" s="212">
        <f>IF(N197="zákl. přenesená",J197,0)</f>
        <v>0</v>
      </c>
      <c r="BH197" s="212">
        <f>IF(N197="sníž. přenesená",J197,0)</f>
        <v>0</v>
      </c>
      <c r="BI197" s="212">
        <f>IF(N197="nulová",J197,0)</f>
        <v>0</v>
      </c>
      <c r="BJ197" s="19" t="s">
        <v>23</v>
      </c>
      <c r="BK197" s="212">
        <f>ROUND(I197*H197,2)</f>
        <v>0</v>
      </c>
      <c r="BL197" s="19" t="s">
        <v>415</v>
      </c>
      <c r="BM197" s="19" t="s">
        <v>646</v>
      </c>
    </row>
    <row r="198" spans="2:65" s="1" customFormat="1" ht="22.5" customHeight="1" x14ac:dyDescent="0.3">
      <c r="B198" s="37"/>
      <c r="C198" s="201" t="s">
        <v>532</v>
      </c>
      <c r="D198" s="201" t="s">
        <v>410</v>
      </c>
      <c r="E198" s="202" t="s">
        <v>7468</v>
      </c>
      <c r="F198" s="203" t="s">
        <v>7469</v>
      </c>
      <c r="G198" s="204" t="s">
        <v>413</v>
      </c>
      <c r="H198" s="205">
        <v>853.63599999999997</v>
      </c>
      <c r="I198" s="206"/>
      <c r="J198" s="207">
        <f>ROUND(I198*H198,2)</f>
        <v>0</v>
      </c>
      <c r="K198" s="203" t="s">
        <v>7140</v>
      </c>
      <c r="L198" s="57"/>
      <c r="M198" s="208" t="s">
        <v>36</v>
      </c>
      <c r="N198" s="209" t="s">
        <v>50</v>
      </c>
      <c r="O198" s="38"/>
      <c r="P198" s="210">
        <f>O198*H198</f>
        <v>0</v>
      </c>
      <c r="Q198" s="210">
        <v>0</v>
      </c>
      <c r="R198" s="210">
        <f>Q198*H198</f>
        <v>0</v>
      </c>
      <c r="S198" s="210">
        <v>0</v>
      </c>
      <c r="T198" s="211">
        <f>S198*H198</f>
        <v>0</v>
      </c>
      <c r="AR198" s="19" t="s">
        <v>415</v>
      </c>
      <c r="AT198" s="19" t="s">
        <v>410</v>
      </c>
      <c r="AU198" s="19" t="s">
        <v>87</v>
      </c>
      <c r="AY198" s="19" t="s">
        <v>406</v>
      </c>
      <c r="BE198" s="212">
        <f>IF(N198="základní",J198,0)</f>
        <v>0</v>
      </c>
      <c r="BF198" s="212">
        <f>IF(N198="snížená",J198,0)</f>
        <v>0</v>
      </c>
      <c r="BG198" s="212">
        <f>IF(N198="zákl. přenesená",J198,0)</f>
        <v>0</v>
      </c>
      <c r="BH198" s="212">
        <f>IF(N198="sníž. přenesená",J198,0)</f>
        <v>0</v>
      </c>
      <c r="BI198" s="212">
        <f>IF(N198="nulová",J198,0)</f>
        <v>0</v>
      </c>
      <c r="BJ198" s="19" t="s">
        <v>23</v>
      </c>
      <c r="BK198" s="212">
        <f>ROUND(I198*H198,2)</f>
        <v>0</v>
      </c>
      <c r="BL198" s="19" t="s">
        <v>415</v>
      </c>
      <c r="BM198" s="19" t="s">
        <v>657</v>
      </c>
    </row>
    <row r="199" spans="2:65" s="13" customFormat="1" x14ac:dyDescent="0.3">
      <c r="B199" s="225"/>
      <c r="C199" s="226"/>
      <c r="D199" s="215" t="s">
        <v>417</v>
      </c>
      <c r="E199" s="227" t="s">
        <v>36</v>
      </c>
      <c r="F199" s="228" t="s">
        <v>7901</v>
      </c>
      <c r="G199" s="226"/>
      <c r="H199" s="229">
        <v>853.63599999999997</v>
      </c>
      <c r="I199" s="230"/>
      <c r="J199" s="226"/>
      <c r="K199" s="226"/>
      <c r="L199" s="231"/>
      <c r="M199" s="232"/>
      <c r="N199" s="233"/>
      <c r="O199" s="233"/>
      <c r="P199" s="233"/>
      <c r="Q199" s="233"/>
      <c r="R199" s="233"/>
      <c r="S199" s="233"/>
      <c r="T199" s="234"/>
      <c r="AT199" s="235" t="s">
        <v>417</v>
      </c>
      <c r="AU199" s="235" t="s">
        <v>87</v>
      </c>
      <c r="AV199" s="13" t="s">
        <v>87</v>
      </c>
      <c r="AW199" s="13" t="s">
        <v>43</v>
      </c>
      <c r="AX199" s="13" t="s">
        <v>79</v>
      </c>
      <c r="AY199" s="235" t="s">
        <v>406</v>
      </c>
    </row>
    <row r="200" spans="2:65" s="14" customFormat="1" x14ac:dyDescent="0.3">
      <c r="B200" s="236"/>
      <c r="C200" s="237"/>
      <c r="D200" s="247" t="s">
        <v>417</v>
      </c>
      <c r="E200" s="248" t="s">
        <v>36</v>
      </c>
      <c r="F200" s="249" t="s">
        <v>421</v>
      </c>
      <c r="G200" s="237"/>
      <c r="H200" s="250">
        <v>853.63599999999997</v>
      </c>
      <c r="I200" s="241"/>
      <c r="J200" s="237"/>
      <c r="K200" s="237"/>
      <c r="L200" s="242"/>
      <c r="M200" s="243"/>
      <c r="N200" s="244"/>
      <c r="O200" s="244"/>
      <c r="P200" s="244"/>
      <c r="Q200" s="244"/>
      <c r="R200" s="244"/>
      <c r="S200" s="244"/>
      <c r="T200" s="245"/>
      <c r="AT200" s="246" t="s">
        <v>417</v>
      </c>
      <c r="AU200" s="246" t="s">
        <v>87</v>
      </c>
      <c r="AV200" s="14" t="s">
        <v>415</v>
      </c>
      <c r="AW200" s="14" t="s">
        <v>43</v>
      </c>
      <c r="AX200" s="14" t="s">
        <v>23</v>
      </c>
      <c r="AY200" s="246" t="s">
        <v>406</v>
      </c>
    </row>
    <row r="201" spans="2:65" s="1" customFormat="1" ht="22.5" customHeight="1" x14ac:dyDescent="0.3">
      <c r="B201" s="37"/>
      <c r="C201" s="201" t="s">
        <v>539</v>
      </c>
      <c r="D201" s="201" t="s">
        <v>410</v>
      </c>
      <c r="E201" s="202" t="s">
        <v>7470</v>
      </c>
      <c r="F201" s="203" t="s">
        <v>7471</v>
      </c>
      <c r="G201" s="204" t="s">
        <v>4956</v>
      </c>
      <c r="H201" s="205">
        <v>12</v>
      </c>
      <c r="I201" s="206"/>
      <c r="J201" s="207">
        <f>ROUND(I201*H201,2)</f>
        <v>0</v>
      </c>
      <c r="K201" s="203" t="s">
        <v>7140</v>
      </c>
      <c r="L201" s="57"/>
      <c r="M201" s="208" t="s">
        <v>36</v>
      </c>
      <c r="N201" s="209" t="s">
        <v>50</v>
      </c>
      <c r="O201" s="38"/>
      <c r="P201" s="210">
        <f>O201*H201</f>
        <v>0</v>
      </c>
      <c r="Q201" s="210">
        <v>0</v>
      </c>
      <c r="R201" s="210">
        <f>Q201*H201</f>
        <v>0</v>
      </c>
      <c r="S201" s="210">
        <v>0</v>
      </c>
      <c r="T201" s="211">
        <f>S201*H201</f>
        <v>0</v>
      </c>
      <c r="AR201" s="19" t="s">
        <v>415</v>
      </c>
      <c r="AT201" s="19" t="s">
        <v>410</v>
      </c>
      <c r="AU201" s="19" t="s">
        <v>87</v>
      </c>
      <c r="AY201" s="19" t="s">
        <v>406</v>
      </c>
      <c r="BE201" s="212">
        <f>IF(N201="základní",J201,0)</f>
        <v>0</v>
      </c>
      <c r="BF201" s="212">
        <f>IF(N201="snížená",J201,0)</f>
        <v>0</v>
      </c>
      <c r="BG201" s="212">
        <f>IF(N201="zákl. přenesená",J201,0)</f>
        <v>0</v>
      </c>
      <c r="BH201" s="212">
        <f>IF(N201="sníž. přenesená",J201,0)</f>
        <v>0</v>
      </c>
      <c r="BI201" s="212">
        <f>IF(N201="nulová",J201,0)</f>
        <v>0</v>
      </c>
      <c r="BJ201" s="19" t="s">
        <v>23</v>
      </c>
      <c r="BK201" s="212">
        <f>ROUND(I201*H201,2)</f>
        <v>0</v>
      </c>
      <c r="BL201" s="19" t="s">
        <v>415</v>
      </c>
      <c r="BM201" s="19" t="s">
        <v>662</v>
      </c>
    </row>
    <row r="202" spans="2:65" s="13" customFormat="1" x14ac:dyDescent="0.3">
      <c r="B202" s="225"/>
      <c r="C202" s="226"/>
      <c r="D202" s="215" t="s">
        <v>417</v>
      </c>
      <c r="E202" s="227" t="s">
        <v>36</v>
      </c>
      <c r="F202" s="228" t="s">
        <v>7902</v>
      </c>
      <c r="G202" s="226"/>
      <c r="H202" s="229">
        <v>12</v>
      </c>
      <c r="I202" s="230"/>
      <c r="J202" s="226"/>
      <c r="K202" s="226"/>
      <c r="L202" s="231"/>
      <c r="M202" s="232"/>
      <c r="N202" s="233"/>
      <c r="O202" s="233"/>
      <c r="P202" s="233"/>
      <c r="Q202" s="233"/>
      <c r="R202" s="233"/>
      <c r="S202" s="233"/>
      <c r="T202" s="234"/>
      <c r="AT202" s="235" t="s">
        <v>417</v>
      </c>
      <c r="AU202" s="235" t="s">
        <v>87</v>
      </c>
      <c r="AV202" s="13" t="s">
        <v>87</v>
      </c>
      <c r="AW202" s="13" t="s">
        <v>43</v>
      </c>
      <c r="AX202" s="13" t="s">
        <v>79</v>
      </c>
      <c r="AY202" s="235" t="s">
        <v>406</v>
      </c>
    </row>
    <row r="203" spans="2:65" s="14" customFormat="1" x14ac:dyDescent="0.3">
      <c r="B203" s="236"/>
      <c r="C203" s="237"/>
      <c r="D203" s="247" t="s">
        <v>417</v>
      </c>
      <c r="E203" s="248" t="s">
        <v>36</v>
      </c>
      <c r="F203" s="249" t="s">
        <v>421</v>
      </c>
      <c r="G203" s="237"/>
      <c r="H203" s="250">
        <v>12</v>
      </c>
      <c r="I203" s="241"/>
      <c r="J203" s="237"/>
      <c r="K203" s="237"/>
      <c r="L203" s="242"/>
      <c r="M203" s="243"/>
      <c r="N203" s="244"/>
      <c r="O203" s="244"/>
      <c r="P203" s="244"/>
      <c r="Q203" s="244"/>
      <c r="R203" s="244"/>
      <c r="S203" s="244"/>
      <c r="T203" s="245"/>
      <c r="AT203" s="246" t="s">
        <v>417</v>
      </c>
      <c r="AU203" s="246" t="s">
        <v>87</v>
      </c>
      <c r="AV203" s="14" t="s">
        <v>415</v>
      </c>
      <c r="AW203" s="14" t="s">
        <v>43</v>
      </c>
      <c r="AX203" s="14" t="s">
        <v>23</v>
      </c>
      <c r="AY203" s="246" t="s">
        <v>406</v>
      </c>
    </row>
    <row r="204" spans="2:65" s="1" customFormat="1" ht="22.5" customHeight="1" x14ac:dyDescent="0.3">
      <c r="B204" s="37"/>
      <c r="C204" s="268" t="s">
        <v>543</v>
      </c>
      <c r="D204" s="268" t="s">
        <v>533</v>
      </c>
      <c r="E204" s="269" t="s">
        <v>7491</v>
      </c>
      <c r="F204" s="270" t="s">
        <v>7903</v>
      </c>
      <c r="G204" s="271" t="s">
        <v>536</v>
      </c>
      <c r="H204" s="272">
        <v>10.34</v>
      </c>
      <c r="I204" s="273"/>
      <c r="J204" s="274">
        <f>ROUND(I204*H204,2)</f>
        <v>0</v>
      </c>
      <c r="K204" s="270" t="s">
        <v>7100</v>
      </c>
      <c r="L204" s="275"/>
      <c r="M204" s="276" t="s">
        <v>36</v>
      </c>
      <c r="N204" s="277" t="s">
        <v>50</v>
      </c>
      <c r="O204" s="38"/>
      <c r="P204" s="210">
        <f>O204*H204</f>
        <v>0</v>
      </c>
      <c r="Q204" s="210">
        <v>0</v>
      </c>
      <c r="R204" s="210">
        <f>Q204*H204</f>
        <v>0</v>
      </c>
      <c r="S204" s="210">
        <v>0</v>
      </c>
      <c r="T204" s="211">
        <f>S204*H204</f>
        <v>0</v>
      </c>
      <c r="AR204" s="19" t="s">
        <v>457</v>
      </c>
      <c r="AT204" s="19" t="s">
        <v>533</v>
      </c>
      <c r="AU204" s="19" t="s">
        <v>87</v>
      </c>
      <c r="AY204" s="19" t="s">
        <v>406</v>
      </c>
      <c r="BE204" s="212">
        <f>IF(N204="základní",J204,0)</f>
        <v>0</v>
      </c>
      <c r="BF204" s="212">
        <f>IF(N204="snížená",J204,0)</f>
        <v>0</v>
      </c>
      <c r="BG204" s="212">
        <f>IF(N204="zákl. přenesená",J204,0)</f>
        <v>0</v>
      </c>
      <c r="BH204" s="212">
        <f>IF(N204="sníž. přenesená",J204,0)</f>
        <v>0</v>
      </c>
      <c r="BI204" s="212">
        <f>IF(N204="nulová",J204,0)</f>
        <v>0</v>
      </c>
      <c r="BJ204" s="19" t="s">
        <v>23</v>
      </c>
      <c r="BK204" s="212">
        <f>ROUND(I204*H204,2)</f>
        <v>0</v>
      </c>
      <c r="BL204" s="19" t="s">
        <v>415</v>
      </c>
      <c r="BM204" s="19" t="s">
        <v>252</v>
      </c>
    </row>
    <row r="205" spans="2:65" s="13" customFormat="1" x14ac:dyDescent="0.3">
      <c r="B205" s="225"/>
      <c r="C205" s="226"/>
      <c r="D205" s="215" t="s">
        <v>417</v>
      </c>
      <c r="E205" s="227" t="s">
        <v>36</v>
      </c>
      <c r="F205" s="228" t="s">
        <v>7904</v>
      </c>
      <c r="G205" s="226"/>
      <c r="H205" s="229">
        <v>10.34</v>
      </c>
      <c r="I205" s="230"/>
      <c r="J205" s="226"/>
      <c r="K205" s="226"/>
      <c r="L205" s="231"/>
      <c r="M205" s="232"/>
      <c r="N205" s="233"/>
      <c r="O205" s="233"/>
      <c r="P205" s="233"/>
      <c r="Q205" s="233"/>
      <c r="R205" s="233"/>
      <c r="S205" s="233"/>
      <c r="T205" s="234"/>
      <c r="AT205" s="235" t="s">
        <v>417</v>
      </c>
      <c r="AU205" s="235" t="s">
        <v>87</v>
      </c>
      <c r="AV205" s="13" t="s">
        <v>87</v>
      </c>
      <c r="AW205" s="13" t="s">
        <v>43</v>
      </c>
      <c r="AX205" s="13" t="s">
        <v>79</v>
      </c>
      <c r="AY205" s="235" t="s">
        <v>406</v>
      </c>
    </row>
    <row r="206" spans="2:65" s="14" customFormat="1" x14ac:dyDescent="0.3">
      <c r="B206" s="236"/>
      <c r="C206" s="237"/>
      <c r="D206" s="247" t="s">
        <v>417</v>
      </c>
      <c r="E206" s="248" t="s">
        <v>36</v>
      </c>
      <c r="F206" s="249" t="s">
        <v>421</v>
      </c>
      <c r="G206" s="237"/>
      <c r="H206" s="250">
        <v>10.34</v>
      </c>
      <c r="I206" s="241"/>
      <c r="J206" s="237"/>
      <c r="K206" s="237"/>
      <c r="L206" s="242"/>
      <c r="M206" s="243"/>
      <c r="N206" s="244"/>
      <c r="O206" s="244"/>
      <c r="P206" s="244"/>
      <c r="Q206" s="244"/>
      <c r="R206" s="244"/>
      <c r="S206" s="244"/>
      <c r="T206" s="245"/>
      <c r="AT206" s="246" t="s">
        <v>417</v>
      </c>
      <c r="AU206" s="246" t="s">
        <v>87</v>
      </c>
      <c r="AV206" s="14" t="s">
        <v>415</v>
      </c>
      <c r="AW206" s="14" t="s">
        <v>43</v>
      </c>
      <c r="AX206" s="14" t="s">
        <v>23</v>
      </c>
      <c r="AY206" s="246" t="s">
        <v>406</v>
      </c>
    </row>
    <row r="207" spans="2:65" s="1" customFormat="1" ht="22.5" customHeight="1" x14ac:dyDescent="0.3">
      <c r="B207" s="37"/>
      <c r="C207" s="268" t="s">
        <v>546</v>
      </c>
      <c r="D207" s="268" t="s">
        <v>533</v>
      </c>
      <c r="E207" s="269" t="s">
        <v>7494</v>
      </c>
      <c r="F207" s="270" t="s">
        <v>7495</v>
      </c>
      <c r="G207" s="271" t="s">
        <v>501</v>
      </c>
      <c r="H207" s="272">
        <v>480.73399999999998</v>
      </c>
      <c r="I207" s="273"/>
      <c r="J207" s="274">
        <f>ROUND(I207*H207,2)</f>
        <v>0</v>
      </c>
      <c r="K207" s="270" t="s">
        <v>7100</v>
      </c>
      <c r="L207" s="275"/>
      <c r="M207" s="276" t="s">
        <v>36</v>
      </c>
      <c r="N207" s="277" t="s">
        <v>50</v>
      </c>
      <c r="O207" s="38"/>
      <c r="P207" s="210">
        <f>O207*H207</f>
        <v>0</v>
      </c>
      <c r="Q207" s="210">
        <v>0</v>
      </c>
      <c r="R207" s="210">
        <f>Q207*H207</f>
        <v>0</v>
      </c>
      <c r="S207" s="210">
        <v>0</v>
      </c>
      <c r="T207" s="211">
        <f>S207*H207</f>
        <v>0</v>
      </c>
      <c r="AR207" s="19" t="s">
        <v>457</v>
      </c>
      <c r="AT207" s="19" t="s">
        <v>533</v>
      </c>
      <c r="AU207" s="19" t="s">
        <v>87</v>
      </c>
      <c r="AY207" s="19" t="s">
        <v>406</v>
      </c>
      <c r="BE207" s="212">
        <f>IF(N207="základní",J207,0)</f>
        <v>0</v>
      </c>
      <c r="BF207" s="212">
        <f>IF(N207="snížená",J207,0)</f>
        <v>0</v>
      </c>
      <c r="BG207" s="212">
        <f>IF(N207="zákl. přenesená",J207,0)</f>
        <v>0</v>
      </c>
      <c r="BH207" s="212">
        <f>IF(N207="sníž. přenesená",J207,0)</f>
        <v>0</v>
      </c>
      <c r="BI207" s="212">
        <f>IF(N207="nulová",J207,0)</f>
        <v>0</v>
      </c>
      <c r="BJ207" s="19" t="s">
        <v>23</v>
      </c>
      <c r="BK207" s="212">
        <f>ROUND(I207*H207,2)</f>
        <v>0</v>
      </c>
      <c r="BL207" s="19" t="s">
        <v>415</v>
      </c>
      <c r="BM207" s="19" t="s">
        <v>688</v>
      </c>
    </row>
    <row r="208" spans="2:65" s="13" customFormat="1" x14ac:dyDescent="0.3">
      <c r="B208" s="225"/>
      <c r="C208" s="226"/>
      <c r="D208" s="215" t="s">
        <v>417</v>
      </c>
      <c r="E208" s="227" t="s">
        <v>36</v>
      </c>
      <c r="F208" s="228" t="s">
        <v>7905</v>
      </c>
      <c r="G208" s="226"/>
      <c r="H208" s="229">
        <v>480.73399999999998</v>
      </c>
      <c r="I208" s="230"/>
      <c r="J208" s="226"/>
      <c r="K208" s="226"/>
      <c r="L208" s="231"/>
      <c r="M208" s="232"/>
      <c r="N208" s="233"/>
      <c r="O208" s="233"/>
      <c r="P208" s="233"/>
      <c r="Q208" s="233"/>
      <c r="R208" s="233"/>
      <c r="S208" s="233"/>
      <c r="T208" s="234"/>
      <c r="AT208" s="235" t="s">
        <v>417</v>
      </c>
      <c r="AU208" s="235" t="s">
        <v>87</v>
      </c>
      <c r="AV208" s="13" t="s">
        <v>87</v>
      </c>
      <c r="AW208" s="13" t="s">
        <v>43</v>
      </c>
      <c r="AX208" s="13" t="s">
        <v>79</v>
      </c>
      <c r="AY208" s="235" t="s">
        <v>406</v>
      </c>
    </row>
    <row r="209" spans="2:65" s="14" customFormat="1" x14ac:dyDescent="0.3">
      <c r="B209" s="236"/>
      <c r="C209" s="237"/>
      <c r="D209" s="247" t="s">
        <v>417</v>
      </c>
      <c r="E209" s="248" t="s">
        <v>36</v>
      </c>
      <c r="F209" s="249" t="s">
        <v>421</v>
      </c>
      <c r="G209" s="237"/>
      <c r="H209" s="250">
        <v>480.73399999999998</v>
      </c>
      <c r="I209" s="241"/>
      <c r="J209" s="237"/>
      <c r="K209" s="237"/>
      <c r="L209" s="242"/>
      <c r="M209" s="243"/>
      <c r="N209" s="244"/>
      <c r="O209" s="244"/>
      <c r="P209" s="244"/>
      <c r="Q209" s="244"/>
      <c r="R209" s="244"/>
      <c r="S209" s="244"/>
      <c r="T209" s="245"/>
      <c r="AT209" s="246" t="s">
        <v>417</v>
      </c>
      <c r="AU209" s="246" t="s">
        <v>87</v>
      </c>
      <c r="AV209" s="14" t="s">
        <v>415</v>
      </c>
      <c r="AW209" s="14" t="s">
        <v>43</v>
      </c>
      <c r="AX209" s="14" t="s">
        <v>23</v>
      </c>
      <c r="AY209" s="246" t="s">
        <v>406</v>
      </c>
    </row>
    <row r="210" spans="2:65" s="1" customFormat="1" ht="22.5" customHeight="1" x14ac:dyDescent="0.3">
      <c r="B210" s="37"/>
      <c r="C210" s="268" t="s">
        <v>550</v>
      </c>
      <c r="D210" s="268" t="s">
        <v>533</v>
      </c>
      <c r="E210" s="269" t="s">
        <v>7503</v>
      </c>
      <c r="F210" s="270" t="s">
        <v>7504</v>
      </c>
      <c r="G210" s="271" t="s">
        <v>1363</v>
      </c>
      <c r="H210" s="272">
        <v>12</v>
      </c>
      <c r="I210" s="273"/>
      <c r="J210" s="274">
        <f>ROUND(I210*H210,2)</f>
        <v>0</v>
      </c>
      <c r="K210" s="270" t="s">
        <v>7100</v>
      </c>
      <c r="L210" s="275"/>
      <c r="M210" s="276" t="s">
        <v>36</v>
      </c>
      <c r="N210" s="277" t="s">
        <v>50</v>
      </c>
      <c r="O210" s="38"/>
      <c r="P210" s="210">
        <f>O210*H210</f>
        <v>0</v>
      </c>
      <c r="Q210" s="210">
        <v>0</v>
      </c>
      <c r="R210" s="210">
        <f>Q210*H210</f>
        <v>0</v>
      </c>
      <c r="S210" s="210">
        <v>0</v>
      </c>
      <c r="T210" s="211">
        <f>S210*H210</f>
        <v>0</v>
      </c>
      <c r="AR210" s="19" t="s">
        <v>457</v>
      </c>
      <c r="AT210" s="19" t="s">
        <v>533</v>
      </c>
      <c r="AU210" s="19" t="s">
        <v>87</v>
      </c>
      <c r="AY210" s="19" t="s">
        <v>406</v>
      </c>
      <c r="BE210" s="212">
        <f>IF(N210="základní",J210,0)</f>
        <v>0</v>
      </c>
      <c r="BF210" s="212">
        <f>IF(N210="snížená",J210,0)</f>
        <v>0</v>
      </c>
      <c r="BG210" s="212">
        <f>IF(N210="zákl. přenesená",J210,0)</f>
        <v>0</v>
      </c>
      <c r="BH210" s="212">
        <f>IF(N210="sníž. přenesená",J210,0)</f>
        <v>0</v>
      </c>
      <c r="BI210" s="212">
        <f>IF(N210="nulová",J210,0)</f>
        <v>0</v>
      </c>
      <c r="BJ210" s="19" t="s">
        <v>23</v>
      </c>
      <c r="BK210" s="212">
        <f>ROUND(I210*H210,2)</f>
        <v>0</v>
      </c>
      <c r="BL210" s="19" t="s">
        <v>415</v>
      </c>
      <c r="BM210" s="19" t="s">
        <v>696</v>
      </c>
    </row>
    <row r="211" spans="2:65" s="1" customFormat="1" ht="22.5" customHeight="1" x14ac:dyDescent="0.3">
      <c r="B211" s="37"/>
      <c r="C211" s="268" t="s">
        <v>299</v>
      </c>
      <c r="D211" s="268" t="s">
        <v>533</v>
      </c>
      <c r="E211" s="269" t="s">
        <v>7505</v>
      </c>
      <c r="F211" s="270" t="s">
        <v>7506</v>
      </c>
      <c r="G211" s="271" t="s">
        <v>1363</v>
      </c>
      <c r="H211" s="272">
        <v>24</v>
      </c>
      <c r="I211" s="273"/>
      <c r="J211" s="274">
        <f>ROUND(I211*H211,2)</f>
        <v>0</v>
      </c>
      <c r="K211" s="270" t="s">
        <v>7100</v>
      </c>
      <c r="L211" s="275"/>
      <c r="M211" s="276" t="s">
        <v>36</v>
      </c>
      <c r="N211" s="277" t="s">
        <v>50</v>
      </c>
      <c r="O211" s="38"/>
      <c r="P211" s="210">
        <f>O211*H211</f>
        <v>0</v>
      </c>
      <c r="Q211" s="210">
        <v>0</v>
      </c>
      <c r="R211" s="210">
        <f>Q211*H211</f>
        <v>0</v>
      </c>
      <c r="S211" s="210">
        <v>0</v>
      </c>
      <c r="T211" s="211">
        <f>S211*H211</f>
        <v>0</v>
      </c>
      <c r="AR211" s="19" t="s">
        <v>457</v>
      </c>
      <c r="AT211" s="19" t="s">
        <v>533</v>
      </c>
      <c r="AU211" s="19" t="s">
        <v>87</v>
      </c>
      <c r="AY211" s="19" t="s">
        <v>406</v>
      </c>
      <c r="BE211" s="212">
        <f>IF(N211="základní",J211,0)</f>
        <v>0</v>
      </c>
      <c r="BF211" s="212">
        <f>IF(N211="snížená",J211,0)</f>
        <v>0</v>
      </c>
      <c r="BG211" s="212">
        <f>IF(N211="zákl. přenesená",J211,0)</f>
        <v>0</v>
      </c>
      <c r="BH211" s="212">
        <f>IF(N211="sníž. přenesená",J211,0)</f>
        <v>0</v>
      </c>
      <c r="BI211" s="212">
        <f>IF(N211="nulová",J211,0)</f>
        <v>0</v>
      </c>
      <c r="BJ211" s="19" t="s">
        <v>23</v>
      </c>
      <c r="BK211" s="212">
        <f>ROUND(I211*H211,2)</f>
        <v>0</v>
      </c>
      <c r="BL211" s="19" t="s">
        <v>415</v>
      </c>
      <c r="BM211" s="19" t="s">
        <v>703</v>
      </c>
    </row>
    <row r="212" spans="2:65" s="13" customFormat="1" x14ac:dyDescent="0.3">
      <c r="B212" s="225"/>
      <c r="C212" s="226"/>
      <c r="D212" s="215" t="s">
        <v>417</v>
      </c>
      <c r="E212" s="227" t="s">
        <v>36</v>
      </c>
      <c r="F212" s="228" t="s">
        <v>7906</v>
      </c>
      <c r="G212" s="226"/>
      <c r="H212" s="229">
        <v>24</v>
      </c>
      <c r="I212" s="230"/>
      <c r="J212" s="226"/>
      <c r="K212" s="226"/>
      <c r="L212" s="231"/>
      <c r="M212" s="232"/>
      <c r="N212" s="233"/>
      <c r="O212" s="233"/>
      <c r="P212" s="233"/>
      <c r="Q212" s="233"/>
      <c r="R212" s="233"/>
      <c r="S212" s="233"/>
      <c r="T212" s="234"/>
      <c r="AT212" s="235" t="s">
        <v>417</v>
      </c>
      <c r="AU212" s="235" t="s">
        <v>87</v>
      </c>
      <c r="AV212" s="13" t="s">
        <v>87</v>
      </c>
      <c r="AW212" s="13" t="s">
        <v>43</v>
      </c>
      <c r="AX212" s="13" t="s">
        <v>79</v>
      </c>
      <c r="AY212" s="235" t="s">
        <v>406</v>
      </c>
    </row>
    <row r="213" spans="2:65" s="14" customFormat="1" x14ac:dyDescent="0.3">
      <c r="B213" s="236"/>
      <c r="C213" s="237"/>
      <c r="D213" s="215" t="s">
        <v>417</v>
      </c>
      <c r="E213" s="238" t="s">
        <v>36</v>
      </c>
      <c r="F213" s="239" t="s">
        <v>421</v>
      </c>
      <c r="G213" s="237"/>
      <c r="H213" s="240">
        <v>24</v>
      </c>
      <c r="I213" s="241"/>
      <c r="J213" s="237"/>
      <c r="K213" s="237"/>
      <c r="L213" s="242"/>
      <c r="M213" s="243"/>
      <c r="N213" s="244"/>
      <c r="O213" s="244"/>
      <c r="P213" s="244"/>
      <c r="Q213" s="244"/>
      <c r="R213" s="244"/>
      <c r="S213" s="244"/>
      <c r="T213" s="245"/>
      <c r="AT213" s="246" t="s">
        <v>417</v>
      </c>
      <c r="AU213" s="246" t="s">
        <v>87</v>
      </c>
      <c r="AV213" s="14" t="s">
        <v>415</v>
      </c>
      <c r="AW213" s="14" t="s">
        <v>43</v>
      </c>
      <c r="AX213" s="14" t="s">
        <v>23</v>
      </c>
      <c r="AY213" s="246" t="s">
        <v>406</v>
      </c>
    </row>
    <row r="214" spans="2:65" s="11" customFormat="1" ht="29.85" customHeight="1" x14ac:dyDescent="0.3">
      <c r="B214" s="182"/>
      <c r="C214" s="183"/>
      <c r="D214" s="198" t="s">
        <v>78</v>
      </c>
      <c r="E214" s="199" t="s">
        <v>408</v>
      </c>
      <c r="F214" s="199" t="s">
        <v>7507</v>
      </c>
      <c r="G214" s="183"/>
      <c r="H214" s="183"/>
      <c r="I214" s="186"/>
      <c r="J214" s="200">
        <f>BK214</f>
        <v>0</v>
      </c>
      <c r="K214" s="183"/>
      <c r="L214" s="188"/>
      <c r="M214" s="189"/>
      <c r="N214" s="190"/>
      <c r="O214" s="190"/>
      <c r="P214" s="191">
        <f>SUM(P215:P222)</f>
        <v>0</v>
      </c>
      <c r="Q214" s="190"/>
      <c r="R214" s="191">
        <f>SUM(R215:R222)</f>
        <v>0</v>
      </c>
      <c r="S214" s="190"/>
      <c r="T214" s="192">
        <f>SUM(T215:T222)</f>
        <v>0</v>
      </c>
      <c r="AR214" s="193" t="s">
        <v>23</v>
      </c>
      <c r="AT214" s="194" t="s">
        <v>78</v>
      </c>
      <c r="AU214" s="194" t="s">
        <v>23</v>
      </c>
      <c r="AY214" s="193" t="s">
        <v>406</v>
      </c>
      <c r="BK214" s="195">
        <f>SUM(BK215:BK222)</f>
        <v>0</v>
      </c>
    </row>
    <row r="215" spans="2:65" s="1" customFormat="1" ht="22.5" customHeight="1" x14ac:dyDescent="0.3">
      <c r="B215" s="37"/>
      <c r="C215" s="201" t="s">
        <v>559</v>
      </c>
      <c r="D215" s="201" t="s">
        <v>410</v>
      </c>
      <c r="E215" s="202" t="s">
        <v>7514</v>
      </c>
      <c r="F215" s="203" t="s">
        <v>7515</v>
      </c>
      <c r="G215" s="204" t="s">
        <v>466</v>
      </c>
      <c r="H215" s="205">
        <v>156.75</v>
      </c>
      <c r="I215" s="206"/>
      <c r="J215" s="207">
        <f>ROUND(I215*H215,2)</f>
        <v>0</v>
      </c>
      <c r="K215" s="203" t="s">
        <v>7100</v>
      </c>
      <c r="L215" s="57"/>
      <c r="M215" s="208" t="s">
        <v>36</v>
      </c>
      <c r="N215" s="209" t="s">
        <v>50</v>
      </c>
      <c r="O215" s="38"/>
      <c r="P215" s="210">
        <f>O215*H215</f>
        <v>0</v>
      </c>
      <c r="Q215" s="210">
        <v>0</v>
      </c>
      <c r="R215" s="210">
        <f>Q215*H215</f>
        <v>0</v>
      </c>
      <c r="S215" s="210">
        <v>0</v>
      </c>
      <c r="T215" s="211">
        <f>S215*H215</f>
        <v>0</v>
      </c>
      <c r="AR215" s="19" t="s">
        <v>415</v>
      </c>
      <c r="AT215" s="19" t="s">
        <v>410</v>
      </c>
      <c r="AU215" s="19" t="s">
        <v>87</v>
      </c>
      <c r="AY215" s="19" t="s">
        <v>406</v>
      </c>
      <c r="BE215" s="212">
        <f>IF(N215="základní",J215,0)</f>
        <v>0</v>
      </c>
      <c r="BF215" s="212">
        <f>IF(N215="snížená",J215,0)</f>
        <v>0</v>
      </c>
      <c r="BG215" s="212">
        <f>IF(N215="zákl. přenesená",J215,0)</f>
        <v>0</v>
      </c>
      <c r="BH215" s="212">
        <f>IF(N215="sníž. přenesená",J215,0)</f>
        <v>0</v>
      </c>
      <c r="BI215" s="212">
        <f>IF(N215="nulová",J215,0)</f>
        <v>0</v>
      </c>
      <c r="BJ215" s="19" t="s">
        <v>23</v>
      </c>
      <c r="BK215" s="212">
        <f>ROUND(I215*H215,2)</f>
        <v>0</v>
      </c>
      <c r="BL215" s="19" t="s">
        <v>415</v>
      </c>
      <c r="BM215" s="19" t="s">
        <v>714</v>
      </c>
    </row>
    <row r="216" spans="2:65" s="13" customFormat="1" x14ac:dyDescent="0.3">
      <c r="B216" s="225"/>
      <c r="C216" s="226"/>
      <c r="D216" s="215" t="s">
        <v>417</v>
      </c>
      <c r="E216" s="227" t="s">
        <v>36</v>
      </c>
      <c r="F216" s="228" t="s">
        <v>7907</v>
      </c>
      <c r="G216" s="226"/>
      <c r="H216" s="229">
        <v>156.75</v>
      </c>
      <c r="I216" s="230"/>
      <c r="J216" s="226"/>
      <c r="K216" s="226"/>
      <c r="L216" s="231"/>
      <c r="M216" s="232"/>
      <c r="N216" s="233"/>
      <c r="O216" s="233"/>
      <c r="P216" s="233"/>
      <c r="Q216" s="233"/>
      <c r="R216" s="233"/>
      <c r="S216" s="233"/>
      <c r="T216" s="234"/>
      <c r="AT216" s="235" t="s">
        <v>417</v>
      </c>
      <c r="AU216" s="235" t="s">
        <v>87</v>
      </c>
      <c r="AV216" s="13" t="s">
        <v>87</v>
      </c>
      <c r="AW216" s="13" t="s">
        <v>43</v>
      </c>
      <c r="AX216" s="13" t="s">
        <v>79</v>
      </c>
      <c r="AY216" s="235" t="s">
        <v>406</v>
      </c>
    </row>
    <row r="217" spans="2:65" s="14" customFormat="1" x14ac:dyDescent="0.3">
      <c r="B217" s="236"/>
      <c r="C217" s="237"/>
      <c r="D217" s="247" t="s">
        <v>417</v>
      </c>
      <c r="E217" s="248" t="s">
        <v>36</v>
      </c>
      <c r="F217" s="249" t="s">
        <v>421</v>
      </c>
      <c r="G217" s="237"/>
      <c r="H217" s="250">
        <v>156.75</v>
      </c>
      <c r="I217" s="241"/>
      <c r="J217" s="237"/>
      <c r="K217" s="237"/>
      <c r="L217" s="242"/>
      <c r="M217" s="243"/>
      <c r="N217" s="244"/>
      <c r="O217" s="244"/>
      <c r="P217" s="244"/>
      <c r="Q217" s="244"/>
      <c r="R217" s="244"/>
      <c r="S217" s="244"/>
      <c r="T217" s="245"/>
      <c r="AT217" s="246" t="s">
        <v>417</v>
      </c>
      <c r="AU217" s="246" t="s">
        <v>87</v>
      </c>
      <c r="AV217" s="14" t="s">
        <v>415</v>
      </c>
      <c r="AW217" s="14" t="s">
        <v>43</v>
      </c>
      <c r="AX217" s="14" t="s">
        <v>23</v>
      </c>
      <c r="AY217" s="246" t="s">
        <v>406</v>
      </c>
    </row>
    <row r="218" spans="2:65" s="1" customFormat="1" ht="22.5" customHeight="1" x14ac:dyDescent="0.3">
      <c r="B218" s="37"/>
      <c r="C218" s="201" t="s">
        <v>564</v>
      </c>
      <c r="D218" s="201" t="s">
        <v>410</v>
      </c>
      <c r="E218" s="202" t="s">
        <v>7572</v>
      </c>
      <c r="F218" s="203" t="s">
        <v>7573</v>
      </c>
      <c r="G218" s="204" t="s">
        <v>501</v>
      </c>
      <c r="H218" s="205">
        <v>620.73</v>
      </c>
      <c r="I218" s="206"/>
      <c r="J218" s="207">
        <f>ROUND(I218*H218,2)</f>
        <v>0</v>
      </c>
      <c r="K218" s="203" t="s">
        <v>7100</v>
      </c>
      <c r="L218" s="57"/>
      <c r="M218" s="208" t="s">
        <v>36</v>
      </c>
      <c r="N218" s="209" t="s">
        <v>50</v>
      </c>
      <c r="O218" s="38"/>
      <c r="P218" s="210">
        <f>O218*H218</f>
        <v>0</v>
      </c>
      <c r="Q218" s="210">
        <v>0</v>
      </c>
      <c r="R218" s="210">
        <f>Q218*H218</f>
        <v>0</v>
      </c>
      <c r="S218" s="210">
        <v>0</v>
      </c>
      <c r="T218" s="211">
        <f>S218*H218</f>
        <v>0</v>
      </c>
      <c r="AR218" s="19" t="s">
        <v>415</v>
      </c>
      <c r="AT218" s="19" t="s">
        <v>410</v>
      </c>
      <c r="AU218" s="19" t="s">
        <v>87</v>
      </c>
      <c r="AY218" s="19" t="s">
        <v>406</v>
      </c>
      <c r="BE218" s="212">
        <f>IF(N218="základní",J218,0)</f>
        <v>0</v>
      </c>
      <c r="BF218" s="212">
        <f>IF(N218="snížená",J218,0)</f>
        <v>0</v>
      </c>
      <c r="BG218" s="212">
        <f>IF(N218="zákl. přenesená",J218,0)</f>
        <v>0</v>
      </c>
      <c r="BH218" s="212">
        <f>IF(N218="sníž. přenesená",J218,0)</f>
        <v>0</v>
      </c>
      <c r="BI218" s="212">
        <f>IF(N218="nulová",J218,0)</f>
        <v>0</v>
      </c>
      <c r="BJ218" s="19" t="s">
        <v>23</v>
      </c>
      <c r="BK218" s="212">
        <f>ROUND(I218*H218,2)</f>
        <v>0</v>
      </c>
      <c r="BL218" s="19" t="s">
        <v>415</v>
      </c>
      <c r="BM218" s="19" t="s">
        <v>723</v>
      </c>
    </row>
    <row r="219" spans="2:65" s="13" customFormat="1" x14ac:dyDescent="0.3">
      <c r="B219" s="225"/>
      <c r="C219" s="226"/>
      <c r="D219" s="215" t="s">
        <v>417</v>
      </c>
      <c r="E219" s="227" t="s">
        <v>36</v>
      </c>
      <c r="F219" s="228" t="s">
        <v>7908</v>
      </c>
      <c r="G219" s="226"/>
      <c r="H219" s="229">
        <v>620.73</v>
      </c>
      <c r="I219" s="230"/>
      <c r="J219" s="226"/>
      <c r="K219" s="226"/>
      <c r="L219" s="231"/>
      <c r="M219" s="232"/>
      <c r="N219" s="233"/>
      <c r="O219" s="233"/>
      <c r="P219" s="233"/>
      <c r="Q219" s="233"/>
      <c r="R219" s="233"/>
      <c r="S219" s="233"/>
      <c r="T219" s="234"/>
      <c r="AT219" s="235" t="s">
        <v>417</v>
      </c>
      <c r="AU219" s="235" t="s">
        <v>87</v>
      </c>
      <c r="AV219" s="13" t="s">
        <v>87</v>
      </c>
      <c r="AW219" s="13" t="s">
        <v>43</v>
      </c>
      <c r="AX219" s="13" t="s">
        <v>79</v>
      </c>
      <c r="AY219" s="235" t="s">
        <v>406</v>
      </c>
    </row>
    <row r="220" spans="2:65" s="14" customFormat="1" x14ac:dyDescent="0.3">
      <c r="B220" s="236"/>
      <c r="C220" s="237"/>
      <c r="D220" s="247" t="s">
        <v>417</v>
      </c>
      <c r="E220" s="248" t="s">
        <v>36</v>
      </c>
      <c r="F220" s="249" t="s">
        <v>421</v>
      </c>
      <c r="G220" s="237"/>
      <c r="H220" s="250">
        <v>620.73</v>
      </c>
      <c r="I220" s="241"/>
      <c r="J220" s="237"/>
      <c r="K220" s="237"/>
      <c r="L220" s="242"/>
      <c r="M220" s="243"/>
      <c r="N220" s="244"/>
      <c r="O220" s="244"/>
      <c r="P220" s="244"/>
      <c r="Q220" s="244"/>
      <c r="R220" s="244"/>
      <c r="S220" s="244"/>
      <c r="T220" s="245"/>
      <c r="AT220" s="246" t="s">
        <v>417</v>
      </c>
      <c r="AU220" s="246" t="s">
        <v>87</v>
      </c>
      <c r="AV220" s="14" t="s">
        <v>415</v>
      </c>
      <c r="AW220" s="14" t="s">
        <v>43</v>
      </c>
      <c r="AX220" s="14" t="s">
        <v>23</v>
      </c>
      <c r="AY220" s="246" t="s">
        <v>406</v>
      </c>
    </row>
    <row r="221" spans="2:65" s="1" customFormat="1" ht="22.5" customHeight="1" x14ac:dyDescent="0.3">
      <c r="B221" s="37"/>
      <c r="C221" s="201" t="s">
        <v>572</v>
      </c>
      <c r="D221" s="201" t="s">
        <v>410</v>
      </c>
      <c r="E221" s="202" t="s">
        <v>7583</v>
      </c>
      <c r="F221" s="203" t="s">
        <v>7584</v>
      </c>
      <c r="G221" s="204" t="s">
        <v>501</v>
      </c>
      <c r="H221" s="205">
        <v>51.728000000000002</v>
      </c>
      <c r="I221" s="206"/>
      <c r="J221" s="207">
        <f>ROUND(I221*H221,2)</f>
        <v>0</v>
      </c>
      <c r="K221" s="203" t="s">
        <v>7100</v>
      </c>
      <c r="L221" s="57"/>
      <c r="M221" s="208" t="s">
        <v>36</v>
      </c>
      <c r="N221" s="209" t="s">
        <v>50</v>
      </c>
      <c r="O221" s="38"/>
      <c r="P221" s="210">
        <f>O221*H221</f>
        <v>0</v>
      </c>
      <c r="Q221" s="210">
        <v>0</v>
      </c>
      <c r="R221" s="210">
        <f>Q221*H221</f>
        <v>0</v>
      </c>
      <c r="S221" s="210">
        <v>0</v>
      </c>
      <c r="T221" s="211">
        <f>S221*H221</f>
        <v>0</v>
      </c>
      <c r="AR221" s="19" t="s">
        <v>415</v>
      </c>
      <c r="AT221" s="19" t="s">
        <v>410</v>
      </c>
      <c r="AU221" s="19" t="s">
        <v>87</v>
      </c>
      <c r="AY221" s="19" t="s">
        <v>406</v>
      </c>
      <c r="BE221" s="212">
        <f>IF(N221="základní",J221,0)</f>
        <v>0</v>
      </c>
      <c r="BF221" s="212">
        <f>IF(N221="snížená",J221,0)</f>
        <v>0</v>
      </c>
      <c r="BG221" s="212">
        <f>IF(N221="zákl. přenesená",J221,0)</f>
        <v>0</v>
      </c>
      <c r="BH221" s="212">
        <f>IF(N221="sníž. přenesená",J221,0)</f>
        <v>0</v>
      </c>
      <c r="BI221" s="212">
        <f>IF(N221="nulová",J221,0)</f>
        <v>0</v>
      </c>
      <c r="BJ221" s="19" t="s">
        <v>23</v>
      </c>
      <c r="BK221" s="212">
        <f>ROUND(I221*H221,2)</f>
        <v>0</v>
      </c>
      <c r="BL221" s="19" t="s">
        <v>415</v>
      </c>
      <c r="BM221" s="19" t="s">
        <v>733</v>
      </c>
    </row>
    <row r="222" spans="2:65" s="1" customFormat="1" ht="22.5" customHeight="1" x14ac:dyDescent="0.3">
      <c r="B222" s="37"/>
      <c r="C222" s="201" t="s">
        <v>576</v>
      </c>
      <c r="D222" s="201" t="s">
        <v>410</v>
      </c>
      <c r="E222" s="202" t="s">
        <v>7838</v>
      </c>
      <c r="F222" s="203" t="s">
        <v>7839</v>
      </c>
      <c r="G222" s="204" t="s">
        <v>501</v>
      </c>
      <c r="H222" s="205">
        <v>51.728000000000002</v>
      </c>
      <c r="I222" s="206"/>
      <c r="J222" s="207">
        <f>ROUND(I222*H222,2)</f>
        <v>0</v>
      </c>
      <c r="K222" s="203" t="s">
        <v>7100</v>
      </c>
      <c r="L222" s="57"/>
      <c r="M222" s="208" t="s">
        <v>36</v>
      </c>
      <c r="N222" s="209" t="s">
        <v>50</v>
      </c>
      <c r="O222" s="38"/>
      <c r="P222" s="210">
        <f>O222*H222</f>
        <v>0</v>
      </c>
      <c r="Q222" s="210">
        <v>0</v>
      </c>
      <c r="R222" s="210">
        <f>Q222*H222</f>
        <v>0</v>
      </c>
      <c r="S222" s="210">
        <v>0</v>
      </c>
      <c r="T222" s="211">
        <f>S222*H222</f>
        <v>0</v>
      </c>
      <c r="AR222" s="19" t="s">
        <v>415</v>
      </c>
      <c r="AT222" s="19" t="s">
        <v>410</v>
      </c>
      <c r="AU222" s="19" t="s">
        <v>87</v>
      </c>
      <c r="AY222" s="19" t="s">
        <v>406</v>
      </c>
      <c r="BE222" s="212">
        <f>IF(N222="základní",J222,0)</f>
        <v>0</v>
      </c>
      <c r="BF222" s="212">
        <f>IF(N222="snížená",J222,0)</f>
        <v>0</v>
      </c>
      <c r="BG222" s="212">
        <f>IF(N222="zákl. přenesená",J222,0)</f>
        <v>0</v>
      </c>
      <c r="BH222" s="212">
        <f>IF(N222="sníž. přenesená",J222,0)</f>
        <v>0</v>
      </c>
      <c r="BI222" s="212">
        <f>IF(N222="nulová",J222,0)</f>
        <v>0</v>
      </c>
      <c r="BJ222" s="19" t="s">
        <v>23</v>
      </c>
      <c r="BK222" s="212">
        <f>ROUND(I222*H222,2)</f>
        <v>0</v>
      </c>
      <c r="BL222" s="19" t="s">
        <v>415</v>
      </c>
      <c r="BM222" s="19" t="s">
        <v>743</v>
      </c>
    </row>
    <row r="223" spans="2:65" s="11" customFormat="1" ht="29.85" customHeight="1" x14ac:dyDescent="0.3">
      <c r="B223" s="182"/>
      <c r="C223" s="183"/>
      <c r="D223" s="198" t="s">
        <v>78</v>
      </c>
      <c r="E223" s="199" t="s">
        <v>415</v>
      </c>
      <c r="F223" s="199" t="s">
        <v>1900</v>
      </c>
      <c r="G223" s="183"/>
      <c r="H223" s="183"/>
      <c r="I223" s="186"/>
      <c r="J223" s="200">
        <f>BK223</f>
        <v>0</v>
      </c>
      <c r="K223" s="183"/>
      <c r="L223" s="188"/>
      <c r="M223" s="189"/>
      <c r="N223" s="190"/>
      <c r="O223" s="190"/>
      <c r="P223" s="191">
        <f>SUM(P224:P236)</f>
        <v>0</v>
      </c>
      <c r="Q223" s="190"/>
      <c r="R223" s="191">
        <f>SUM(R224:R236)</f>
        <v>0</v>
      </c>
      <c r="S223" s="190"/>
      <c r="T223" s="192">
        <f>SUM(T224:T236)</f>
        <v>0</v>
      </c>
      <c r="AR223" s="193" t="s">
        <v>23</v>
      </c>
      <c r="AT223" s="194" t="s">
        <v>78</v>
      </c>
      <c r="AU223" s="194" t="s">
        <v>23</v>
      </c>
      <c r="AY223" s="193" t="s">
        <v>406</v>
      </c>
      <c r="BK223" s="195">
        <f>SUM(BK224:BK236)</f>
        <v>0</v>
      </c>
    </row>
    <row r="224" spans="2:65" s="1" customFormat="1" ht="22.5" customHeight="1" x14ac:dyDescent="0.3">
      <c r="B224" s="37"/>
      <c r="C224" s="201" t="s">
        <v>580</v>
      </c>
      <c r="D224" s="201" t="s">
        <v>410</v>
      </c>
      <c r="E224" s="202" t="s">
        <v>7909</v>
      </c>
      <c r="F224" s="203" t="s">
        <v>7910</v>
      </c>
      <c r="G224" s="204" t="s">
        <v>413</v>
      </c>
      <c r="H224" s="205">
        <v>97.597999999999999</v>
      </c>
      <c r="I224" s="206"/>
      <c r="J224" s="207">
        <f>ROUND(I224*H224,2)</f>
        <v>0</v>
      </c>
      <c r="K224" s="203" t="s">
        <v>7100</v>
      </c>
      <c r="L224" s="57"/>
      <c r="M224" s="208" t="s">
        <v>36</v>
      </c>
      <c r="N224" s="209" t="s">
        <v>50</v>
      </c>
      <c r="O224" s="38"/>
      <c r="P224" s="210">
        <f>O224*H224</f>
        <v>0</v>
      </c>
      <c r="Q224" s="210">
        <v>0</v>
      </c>
      <c r="R224" s="210">
        <f>Q224*H224</f>
        <v>0</v>
      </c>
      <c r="S224" s="210">
        <v>0</v>
      </c>
      <c r="T224" s="211">
        <f>S224*H224</f>
        <v>0</v>
      </c>
      <c r="AR224" s="19" t="s">
        <v>415</v>
      </c>
      <c r="AT224" s="19" t="s">
        <v>410</v>
      </c>
      <c r="AU224" s="19" t="s">
        <v>87</v>
      </c>
      <c r="AY224" s="19" t="s">
        <v>406</v>
      </c>
      <c r="BE224" s="212">
        <f>IF(N224="základní",J224,0)</f>
        <v>0</v>
      </c>
      <c r="BF224" s="212">
        <f>IF(N224="snížená",J224,0)</f>
        <v>0</v>
      </c>
      <c r="BG224" s="212">
        <f>IF(N224="zákl. přenesená",J224,0)</f>
        <v>0</v>
      </c>
      <c r="BH224" s="212">
        <f>IF(N224="sníž. přenesená",J224,0)</f>
        <v>0</v>
      </c>
      <c r="BI224" s="212">
        <f>IF(N224="nulová",J224,0)</f>
        <v>0</v>
      </c>
      <c r="BJ224" s="19" t="s">
        <v>23</v>
      </c>
      <c r="BK224" s="212">
        <f>ROUND(I224*H224,2)</f>
        <v>0</v>
      </c>
      <c r="BL224" s="19" t="s">
        <v>415</v>
      </c>
      <c r="BM224" s="19" t="s">
        <v>755</v>
      </c>
    </row>
    <row r="225" spans="2:65" s="13" customFormat="1" x14ac:dyDescent="0.3">
      <c r="B225" s="225"/>
      <c r="C225" s="226"/>
      <c r="D225" s="215" t="s">
        <v>417</v>
      </c>
      <c r="E225" s="227" t="s">
        <v>36</v>
      </c>
      <c r="F225" s="228" t="s">
        <v>7911</v>
      </c>
      <c r="G225" s="226"/>
      <c r="H225" s="229">
        <v>96.442999999999998</v>
      </c>
      <c r="I225" s="230"/>
      <c r="J225" s="226"/>
      <c r="K225" s="226"/>
      <c r="L225" s="231"/>
      <c r="M225" s="232"/>
      <c r="N225" s="233"/>
      <c r="O225" s="233"/>
      <c r="P225" s="233"/>
      <c r="Q225" s="233"/>
      <c r="R225" s="233"/>
      <c r="S225" s="233"/>
      <c r="T225" s="234"/>
      <c r="AT225" s="235" t="s">
        <v>417</v>
      </c>
      <c r="AU225" s="235" t="s">
        <v>87</v>
      </c>
      <c r="AV225" s="13" t="s">
        <v>87</v>
      </c>
      <c r="AW225" s="13" t="s">
        <v>43</v>
      </c>
      <c r="AX225" s="13" t="s">
        <v>79</v>
      </c>
      <c r="AY225" s="235" t="s">
        <v>406</v>
      </c>
    </row>
    <row r="226" spans="2:65" s="13" customFormat="1" x14ac:dyDescent="0.3">
      <c r="B226" s="225"/>
      <c r="C226" s="226"/>
      <c r="D226" s="215" t="s">
        <v>417</v>
      </c>
      <c r="E226" s="227" t="s">
        <v>36</v>
      </c>
      <c r="F226" s="228" t="s">
        <v>7912</v>
      </c>
      <c r="G226" s="226"/>
      <c r="H226" s="229">
        <v>1.155</v>
      </c>
      <c r="I226" s="230"/>
      <c r="J226" s="226"/>
      <c r="K226" s="226"/>
      <c r="L226" s="231"/>
      <c r="M226" s="232"/>
      <c r="N226" s="233"/>
      <c r="O226" s="233"/>
      <c r="P226" s="233"/>
      <c r="Q226" s="233"/>
      <c r="R226" s="233"/>
      <c r="S226" s="233"/>
      <c r="T226" s="234"/>
      <c r="AT226" s="235" t="s">
        <v>417</v>
      </c>
      <c r="AU226" s="235" t="s">
        <v>87</v>
      </c>
      <c r="AV226" s="13" t="s">
        <v>87</v>
      </c>
      <c r="AW226" s="13" t="s">
        <v>43</v>
      </c>
      <c r="AX226" s="13" t="s">
        <v>79</v>
      </c>
      <c r="AY226" s="235" t="s">
        <v>406</v>
      </c>
    </row>
    <row r="227" spans="2:65" s="14" customFormat="1" x14ac:dyDescent="0.3">
      <c r="B227" s="236"/>
      <c r="C227" s="237"/>
      <c r="D227" s="247" t="s">
        <v>417</v>
      </c>
      <c r="E227" s="248" t="s">
        <v>36</v>
      </c>
      <c r="F227" s="249" t="s">
        <v>421</v>
      </c>
      <c r="G227" s="237"/>
      <c r="H227" s="250">
        <v>97.597999999999999</v>
      </c>
      <c r="I227" s="241"/>
      <c r="J227" s="237"/>
      <c r="K227" s="237"/>
      <c r="L227" s="242"/>
      <c r="M227" s="243"/>
      <c r="N227" s="244"/>
      <c r="O227" s="244"/>
      <c r="P227" s="244"/>
      <c r="Q227" s="244"/>
      <c r="R227" s="244"/>
      <c r="S227" s="244"/>
      <c r="T227" s="245"/>
      <c r="AT227" s="246" t="s">
        <v>417</v>
      </c>
      <c r="AU227" s="246" t="s">
        <v>87</v>
      </c>
      <c r="AV227" s="14" t="s">
        <v>415</v>
      </c>
      <c r="AW227" s="14" t="s">
        <v>43</v>
      </c>
      <c r="AX227" s="14" t="s">
        <v>23</v>
      </c>
      <c r="AY227" s="246" t="s">
        <v>406</v>
      </c>
    </row>
    <row r="228" spans="2:65" s="1" customFormat="1" ht="22.5" customHeight="1" x14ac:dyDescent="0.3">
      <c r="B228" s="37"/>
      <c r="C228" s="201" t="s">
        <v>585</v>
      </c>
      <c r="D228" s="201" t="s">
        <v>410</v>
      </c>
      <c r="E228" s="202" t="s">
        <v>7593</v>
      </c>
      <c r="F228" s="203" t="s">
        <v>7913</v>
      </c>
      <c r="G228" s="204" t="s">
        <v>413</v>
      </c>
      <c r="H228" s="205">
        <v>0.19600000000000001</v>
      </c>
      <c r="I228" s="206"/>
      <c r="J228" s="207">
        <f>ROUND(I228*H228,2)</f>
        <v>0</v>
      </c>
      <c r="K228" s="203" t="s">
        <v>7100</v>
      </c>
      <c r="L228" s="57"/>
      <c r="M228" s="208" t="s">
        <v>36</v>
      </c>
      <c r="N228" s="209" t="s">
        <v>50</v>
      </c>
      <c r="O228" s="38"/>
      <c r="P228" s="210">
        <f>O228*H228</f>
        <v>0</v>
      </c>
      <c r="Q228" s="210">
        <v>0</v>
      </c>
      <c r="R228" s="210">
        <f>Q228*H228</f>
        <v>0</v>
      </c>
      <c r="S228" s="210">
        <v>0</v>
      </c>
      <c r="T228" s="211">
        <f>S228*H228</f>
        <v>0</v>
      </c>
      <c r="AR228" s="19" t="s">
        <v>415</v>
      </c>
      <c r="AT228" s="19" t="s">
        <v>410</v>
      </c>
      <c r="AU228" s="19" t="s">
        <v>87</v>
      </c>
      <c r="AY228" s="19" t="s">
        <v>406</v>
      </c>
      <c r="BE228" s="212">
        <f>IF(N228="základní",J228,0)</f>
        <v>0</v>
      </c>
      <c r="BF228" s="212">
        <f>IF(N228="snížená",J228,0)</f>
        <v>0</v>
      </c>
      <c r="BG228" s="212">
        <f>IF(N228="zákl. přenesená",J228,0)</f>
        <v>0</v>
      </c>
      <c r="BH228" s="212">
        <f>IF(N228="sníž. přenesená",J228,0)</f>
        <v>0</v>
      </c>
      <c r="BI228" s="212">
        <f>IF(N228="nulová",J228,0)</f>
        <v>0</v>
      </c>
      <c r="BJ228" s="19" t="s">
        <v>23</v>
      </c>
      <c r="BK228" s="212">
        <f>ROUND(I228*H228,2)</f>
        <v>0</v>
      </c>
      <c r="BL228" s="19" t="s">
        <v>415</v>
      </c>
      <c r="BM228" s="19" t="s">
        <v>778</v>
      </c>
    </row>
    <row r="229" spans="2:65" s="13" customFormat="1" x14ac:dyDescent="0.3">
      <c r="B229" s="225"/>
      <c r="C229" s="226"/>
      <c r="D229" s="215" t="s">
        <v>417</v>
      </c>
      <c r="E229" s="227" t="s">
        <v>36</v>
      </c>
      <c r="F229" s="228" t="s">
        <v>7914</v>
      </c>
      <c r="G229" s="226"/>
      <c r="H229" s="229">
        <v>0.19600000000000001</v>
      </c>
      <c r="I229" s="230"/>
      <c r="J229" s="226"/>
      <c r="K229" s="226"/>
      <c r="L229" s="231"/>
      <c r="M229" s="232"/>
      <c r="N229" s="233"/>
      <c r="O229" s="233"/>
      <c r="P229" s="233"/>
      <c r="Q229" s="233"/>
      <c r="R229" s="233"/>
      <c r="S229" s="233"/>
      <c r="T229" s="234"/>
      <c r="AT229" s="235" t="s">
        <v>417</v>
      </c>
      <c r="AU229" s="235" t="s">
        <v>87</v>
      </c>
      <c r="AV229" s="13" t="s">
        <v>87</v>
      </c>
      <c r="AW229" s="13" t="s">
        <v>43</v>
      </c>
      <c r="AX229" s="13" t="s">
        <v>79</v>
      </c>
      <c r="AY229" s="235" t="s">
        <v>406</v>
      </c>
    </row>
    <row r="230" spans="2:65" s="14" customFormat="1" x14ac:dyDescent="0.3">
      <c r="B230" s="236"/>
      <c r="C230" s="237"/>
      <c r="D230" s="247" t="s">
        <v>417</v>
      </c>
      <c r="E230" s="248" t="s">
        <v>36</v>
      </c>
      <c r="F230" s="249" t="s">
        <v>421</v>
      </c>
      <c r="G230" s="237"/>
      <c r="H230" s="250">
        <v>0.19600000000000001</v>
      </c>
      <c r="I230" s="241"/>
      <c r="J230" s="237"/>
      <c r="K230" s="237"/>
      <c r="L230" s="242"/>
      <c r="M230" s="243"/>
      <c r="N230" s="244"/>
      <c r="O230" s="244"/>
      <c r="P230" s="244"/>
      <c r="Q230" s="244"/>
      <c r="R230" s="244"/>
      <c r="S230" s="244"/>
      <c r="T230" s="245"/>
      <c r="AT230" s="246" t="s">
        <v>417</v>
      </c>
      <c r="AU230" s="246" t="s">
        <v>87</v>
      </c>
      <c r="AV230" s="14" t="s">
        <v>415</v>
      </c>
      <c r="AW230" s="14" t="s">
        <v>43</v>
      </c>
      <c r="AX230" s="14" t="s">
        <v>23</v>
      </c>
      <c r="AY230" s="246" t="s">
        <v>406</v>
      </c>
    </row>
    <row r="231" spans="2:65" s="1" customFormat="1" ht="22.5" customHeight="1" x14ac:dyDescent="0.3">
      <c r="B231" s="37"/>
      <c r="C231" s="201" t="s">
        <v>587</v>
      </c>
      <c r="D231" s="201" t="s">
        <v>410</v>
      </c>
      <c r="E231" s="202" t="s">
        <v>7595</v>
      </c>
      <c r="F231" s="203" t="s">
        <v>7596</v>
      </c>
      <c r="G231" s="204" t="s">
        <v>466</v>
      </c>
      <c r="H231" s="205">
        <v>0.56000000000000005</v>
      </c>
      <c r="I231" s="206"/>
      <c r="J231" s="207">
        <f>ROUND(I231*H231,2)</f>
        <v>0</v>
      </c>
      <c r="K231" s="203" t="s">
        <v>7100</v>
      </c>
      <c r="L231" s="57"/>
      <c r="M231" s="208" t="s">
        <v>36</v>
      </c>
      <c r="N231" s="209" t="s">
        <v>50</v>
      </c>
      <c r="O231" s="38"/>
      <c r="P231" s="210">
        <f>O231*H231</f>
        <v>0</v>
      </c>
      <c r="Q231" s="210">
        <v>0</v>
      </c>
      <c r="R231" s="210">
        <f>Q231*H231</f>
        <v>0</v>
      </c>
      <c r="S231" s="210">
        <v>0</v>
      </c>
      <c r="T231" s="211">
        <f>S231*H231</f>
        <v>0</v>
      </c>
      <c r="AR231" s="19" t="s">
        <v>415</v>
      </c>
      <c r="AT231" s="19" t="s">
        <v>410</v>
      </c>
      <c r="AU231" s="19" t="s">
        <v>87</v>
      </c>
      <c r="AY231" s="19" t="s">
        <v>406</v>
      </c>
      <c r="BE231" s="212">
        <f>IF(N231="základní",J231,0)</f>
        <v>0</v>
      </c>
      <c r="BF231" s="212">
        <f>IF(N231="snížená",J231,0)</f>
        <v>0</v>
      </c>
      <c r="BG231" s="212">
        <f>IF(N231="zákl. přenesená",J231,0)</f>
        <v>0</v>
      </c>
      <c r="BH231" s="212">
        <f>IF(N231="sníž. přenesená",J231,0)</f>
        <v>0</v>
      </c>
      <c r="BI231" s="212">
        <f>IF(N231="nulová",J231,0)</f>
        <v>0</v>
      </c>
      <c r="BJ231" s="19" t="s">
        <v>23</v>
      </c>
      <c r="BK231" s="212">
        <f>ROUND(I231*H231,2)</f>
        <v>0</v>
      </c>
      <c r="BL231" s="19" t="s">
        <v>415</v>
      </c>
      <c r="BM231" s="19" t="s">
        <v>784</v>
      </c>
    </row>
    <row r="232" spans="2:65" s="13" customFormat="1" x14ac:dyDescent="0.3">
      <c r="B232" s="225"/>
      <c r="C232" s="226"/>
      <c r="D232" s="215" t="s">
        <v>417</v>
      </c>
      <c r="E232" s="227" t="s">
        <v>36</v>
      </c>
      <c r="F232" s="228" t="s">
        <v>7915</v>
      </c>
      <c r="G232" s="226"/>
      <c r="H232" s="229">
        <v>0.56000000000000005</v>
      </c>
      <c r="I232" s="230"/>
      <c r="J232" s="226"/>
      <c r="K232" s="226"/>
      <c r="L232" s="231"/>
      <c r="M232" s="232"/>
      <c r="N232" s="233"/>
      <c r="O232" s="233"/>
      <c r="P232" s="233"/>
      <c r="Q232" s="233"/>
      <c r="R232" s="233"/>
      <c r="S232" s="233"/>
      <c r="T232" s="234"/>
      <c r="AT232" s="235" t="s">
        <v>417</v>
      </c>
      <c r="AU232" s="235" t="s">
        <v>87</v>
      </c>
      <c r="AV232" s="13" t="s">
        <v>87</v>
      </c>
      <c r="AW232" s="13" t="s">
        <v>43</v>
      </c>
      <c r="AX232" s="13" t="s">
        <v>79</v>
      </c>
      <c r="AY232" s="235" t="s">
        <v>406</v>
      </c>
    </row>
    <row r="233" spans="2:65" s="14" customFormat="1" x14ac:dyDescent="0.3">
      <c r="B233" s="236"/>
      <c r="C233" s="237"/>
      <c r="D233" s="247" t="s">
        <v>417</v>
      </c>
      <c r="E233" s="248" t="s">
        <v>36</v>
      </c>
      <c r="F233" s="249" t="s">
        <v>421</v>
      </c>
      <c r="G233" s="237"/>
      <c r="H233" s="250">
        <v>0.56000000000000005</v>
      </c>
      <c r="I233" s="241"/>
      <c r="J233" s="237"/>
      <c r="K233" s="237"/>
      <c r="L233" s="242"/>
      <c r="M233" s="243"/>
      <c r="N233" s="244"/>
      <c r="O233" s="244"/>
      <c r="P233" s="244"/>
      <c r="Q233" s="244"/>
      <c r="R233" s="244"/>
      <c r="S233" s="244"/>
      <c r="T233" s="245"/>
      <c r="AT233" s="246" t="s">
        <v>417</v>
      </c>
      <c r="AU233" s="246" t="s">
        <v>87</v>
      </c>
      <c r="AV233" s="14" t="s">
        <v>415</v>
      </c>
      <c r="AW233" s="14" t="s">
        <v>43</v>
      </c>
      <c r="AX233" s="14" t="s">
        <v>23</v>
      </c>
      <c r="AY233" s="246" t="s">
        <v>406</v>
      </c>
    </row>
    <row r="234" spans="2:65" s="1" customFormat="1" ht="22.5" customHeight="1" x14ac:dyDescent="0.3">
      <c r="B234" s="37"/>
      <c r="C234" s="201" t="s">
        <v>593</v>
      </c>
      <c r="D234" s="201" t="s">
        <v>410</v>
      </c>
      <c r="E234" s="202" t="s">
        <v>7916</v>
      </c>
      <c r="F234" s="203" t="s">
        <v>7917</v>
      </c>
      <c r="G234" s="204" t="s">
        <v>466</v>
      </c>
      <c r="H234" s="205">
        <v>25</v>
      </c>
      <c r="I234" s="206"/>
      <c r="J234" s="207">
        <f>ROUND(I234*H234,2)</f>
        <v>0</v>
      </c>
      <c r="K234" s="203" t="s">
        <v>7140</v>
      </c>
      <c r="L234" s="57"/>
      <c r="M234" s="208" t="s">
        <v>36</v>
      </c>
      <c r="N234" s="209" t="s">
        <v>50</v>
      </c>
      <c r="O234" s="38"/>
      <c r="P234" s="210">
        <f>O234*H234</f>
        <v>0</v>
      </c>
      <c r="Q234" s="210">
        <v>0</v>
      </c>
      <c r="R234" s="210">
        <f>Q234*H234</f>
        <v>0</v>
      </c>
      <c r="S234" s="210">
        <v>0</v>
      </c>
      <c r="T234" s="211">
        <f>S234*H234</f>
        <v>0</v>
      </c>
      <c r="AR234" s="19" t="s">
        <v>415</v>
      </c>
      <c r="AT234" s="19" t="s">
        <v>410</v>
      </c>
      <c r="AU234" s="19" t="s">
        <v>87</v>
      </c>
      <c r="AY234" s="19" t="s">
        <v>406</v>
      </c>
      <c r="BE234" s="212">
        <f>IF(N234="základní",J234,0)</f>
        <v>0</v>
      </c>
      <c r="BF234" s="212">
        <f>IF(N234="snížená",J234,0)</f>
        <v>0</v>
      </c>
      <c r="BG234" s="212">
        <f>IF(N234="zákl. přenesená",J234,0)</f>
        <v>0</v>
      </c>
      <c r="BH234" s="212">
        <f>IF(N234="sníž. přenesená",J234,0)</f>
        <v>0</v>
      </c>
      <c r="BI234" s="212">
        <f>IF(N234="nulová",J234,0)</f>
        <v>0</v>
      </c>
      <c r="BJ234" s="19" t="s">
        <v>23</v>
      </c>
      <c r="BK234" s="212">
        <f>ROUND(I234*H234,2)</f>
        <v>0</v>
      </c>
      <c r="BL234" s="19" t="s">
        <v>415</v>
      </c>
      <c r="BM234" s="19" t="s">
        <v>795</v>
      </c>
    </row>
    <row r="235" spans="2:65" s="13" customFormat="1" x14ac:dyDescent="0.3">
      <c r="B235" s="225"/>
      <c r="C235" s="226"/>
      <c r="D235" s="215" t="s">
        <v>417</v>
      </c>
      <c r="E235" s="227" t="s">
        <v>36</v>
      </c>
      <c r="F235" s="228" t="s">
        <v>7918</v>
      </c>
      <c r="G235" s="226"/>
      <c r="H235" s="229">
        <v>25</v>
      </c>
      <c r="I235" s="230"/>
      <c r="J235" s="226"/>
      <c r="K235" s="226"/>
      <c r="L235" s="231"/>
      <c r="M235" s="232"/>
      <c r="N235" s="233"/>
      <c r="O235" s="233"/>
      <c r="P235" s="233"/>
      <c r="Q235" s="233"/>
      <c r="R235" s="233"/>
      <c r="S235" s="233"/>
      <c r="T235" s="234"/>
      <c r="AT235" s="235" t="s">
        <v>417</v>
      </c>
      <c r="AU235" s="235" t="s">
        <v>87</v>
      </c>
      <c r="AV235" s="13" t="s">
        <v>87</v>
      </c>
      <c r="AW235" s="13" t="s">
        <v>43</v>
      </c>
      <c r="AX235" s="13" t="s">
        <v>79</v>
      </c>
      <c r="AY235" s="235" t="s">
        <v>406</v>
      </c>
    </row>
    <row r="236" spans="2:65" s="14" customFormat="1" x14ac:dyDescent="0.3">
      <c r="B236" s="236"/>
      <c r="C236" s="237"/>
      <c r="D236" s="215" t="s">
        <v>417</v>
      </c>
      <c r="E236" s="238" t="s">
        <v>36</v>
      </c>
      <c r="F236" s="239" t="s">
        <v>421</v>
      </c>
      <c r="G236" s="237"/>
      <c r="H236" s="240">
        <v>25</v>
      </c>
      <c r="I236" s="241"/>
      <c r="J236" s="237"/>
      <c r="K236" s="237"/>
      <c r="L236" s="242"/>
      <c r="M236" s="243"/>
      <c r="N236" s="244"/>
      <c r="O236" s="244"/>
      <c r="P236" s="244"/>
      <c r="Q236" s="244"/>
      <c r="R236" s="244"/>
      <c r="S236" s="244"/>
      <c r="T236" s="245"/>
      <c r="AT236" s="246" t="s">
        <v>417</v>
      </c>
      <c r="AU236" s="246" t="s">
        <v>87</v>
      </c>
      <c r="AV236" s="14" t="s">
        <v>415</v>
      </c>
      <c r="AW236" s="14" t="s">
        <v>43</v>
      </c>
      <c r="AX236" s="14" t="s">
        <v>23</v>
      </c>
      <c r="AY236" s="246" t="s">
        <v>406</v>
      </c>
    </row>
    <row r="237" spans="2:65" s="11" customFormat="1" ht="29.85" customHeight="1" x14ac:dyDescent="0.3">
      <c r="B237" s="182"/>
      <c r="C237" s="183"/>
      <c r="D237" s="198" t="s">
        <v>78</v>
      </c>
      <c r="E237" s="199" t="s">
        <v>440</v>
      </c>
      <c r="F237" s="199" t="s">
        <v>2132</v>
      </c>
      <c r="G237" s="183"/>
      <c r="H237" s="183"/>
      <c r="I237" s="186"/>
      <c r="J237" s="200">
        <f>BK237</f>
        <v>0</v>
      </c>
      <c r="K237" s="183"/>
      <c r="L237" s="188"/>
      <c r="M237" s="189"/>
      <c r="N237" s="190"/>
      <c r="O237" s="190"/>
      <c r="P237" s="191">
        <f>SUM(P238:P240)</f>
        <v>0</v>
      </c>
      <c r="Q237" s="190"/>
      <c r="R237" s="191">
        <f>SUM(R238:R240)</f>
        <v>0</v>
      </c>
      <c r="S237" s="190"/>
      <c r="T237" s="192">
        <f>SUM(T238:T240)</f>
        <v>0</v>
      </c>
      <c r="AR237" s="193" t="s">
        <v>23</v>
      </c>
      <c r="AT237" s="194" t="s">
        <v>78</v>
      </c>
      <c r="AU237" s="194" t="s">
        <v>23</v>
      </c>
      <c r="AY237" s="193" t="s">
        <v>406</v>
      </c>
      <c r="BK237" s="195">
        <f>SUM(BK238:BK240)</f>
        <v>0</v>
      </c>
    </row>
    <row r="238" spans="2:65" s="1" customFormat="1" ht="22.5" customHeight="1" x14ac:dyDescent="0.3">
      <c r="B238" s="37"/>
      <c r="C238" s="201" t="s">
        <v>600</v>
      </c>
      <c r="D238" s="201" t="s">
        <v>410</v>
      </c>
      <c r="E238" s="202" t="s">
        <v>7599</v>
      </c>
      <c r="F238" s="203" t="s">
        <v>7600</v>
      </c>
      <c r="G238" s="204" t="s">
        <v>466</v>
      </c>
      <c r="H238" s="205">
        <v>156.75</v>
      </c>
      <c r="I238" s="206"/>
      <c r="J238" s="207">
        <f>ROUND(I238*H238,2)</f>
        <v>0</v>
      </c>
      <c r="K238" s="203" t="s">
        <v>7100</v>
      </c>
      <c r="L238" s="57"/>
      <c r="M238" s="208" t="s">
        <v>36</v>
      </c>
      <c r="N238" s="209" t="s">
        <v>50</v>
      </c>
      <c r="O238" s="38"/>
      <c r="P238" s="210">
        <f>O238*H238</f>
        <v>0</v>
      </c>
      <c r="Q238" s="210">
        <v>0</v>
      </c>
      <c r="R238" s="210">
        <f>Q238*H238</f>
        <v>0</v>
      </c>
      <c r="S238" s="210">
        <v>0</v>
      </c>
      <c r="T238" s="211">
        <f>S238*H238</f>
        <v>0</v>
      </c>
      <c r="AR238" s="19" t="s">
        <v>415</v>
      </c>
      <c r="AT238" s="19" t="s">
        <v>410</v>
      </c>
      <c r="AU238" s="19" t="s">
        <v>87</v>
      </c>
      <c r="AY238" s="19" t="s">
        <v>406</v>
      </c>
      <c r="BE238" s="212">
        <f>IF(N238="základní",J238,0)</f>
        <v>0</v>
      </c>
      <c r="BF238" s="212">
        <f>IF(N238="snížená",J238,0)</f>
        <v>0</v>
      </c>
      <c r="BG238" s="212">
        <f>IF(N238="zákl. přenesená",J238,0)</f>
        <v>0</v>
      </c>
      <c r="BH238" s="212">
        <f>IF(N238="sníž. přenesená",J238,0)</f>
        <v>0</v>
      </c>
      <c r="BI238" s="212">
        <f>IF(N238="nulová",J238,0)</f>
        <v>0</v>
      </c>
      <c r="BJ238" s="19" t="s">
        <v>23</v>
      </c>
      <c r="BK238" s="212">
        <f>ROUND(I238*H238,2)</f>
        <v>0</v>
      </c>
      <c r="BL238" s="19" t="s">
        <v>415</v>
      </c>
      <c r="BM238" s="19" t="s">
        <v>804</v>
      </c>
    </row>
    <row r="239" spans="2:65" s="13" customFormat="1" x14ac:dyDescent="0.3">
      <c r="B239" s="225"/>
      <c r="C239" s="226"/>
      <c r="D239" s="215" t="s">
        <v>417</v>
      </c>
      <c r="E239" s="227" t="s">
        <v>36</v>
      </c>
      <c r="F239" s="228" t="s">
        <v>7907</v>
      </c>
      <c r="G239" s="226"/>
      <c r="H239" s="229">
        <v>156.75</v>
      </c>
      <c r="I239" s="230"/>
      <c r="J239" s="226"/>
      <c r="K239" s="226"/>
      <c r="L239" s="231"/>
      <c r="M239" s="232"/>
      <c r="N239" s="233"/>
      <c r="O239" s="233"/>
      <c r="P239" s="233"/>
      <c r="Q239" s="233"/>
      <c r="R239" s="233"/>
      <c r="S239" s="233"/>
      <c r="T239" s="234"/>
      <c r="AT239" s="235" t="s">
        <v>417</v>
      </c>
      <c r="AU239" s="235" t="s">
        <v>87</v>
      </c>
      <c r="AV239" s="13" t="s">
        <v>87</v>
      </c>
      <c r="AW239" s="13" t="s">
        <v>43</v>
      </c>
      <c r="AX239" s="13" t="s">
        <v>79</v>
      </c>
      <c r="AY239" s="235" t="s">
        <v>406</v>
      </c>
    </row>
    <row r="240" spans="2:65" s="14" customFormat="1" x14ac:dyDescent="0.3">
      <c r="B240" s="236"/>
      <c r="C240" s="237"/>
      <c r="D240" s="215" t="s">
        <v>417</v>
      </c>
      <c r="E240" s="238" t="s">
        <v>36</v>
      </c>
      <c r="F240" s="239" t="s">
        <v>421</v>
      </c>
      <c r="G240" s="237"/>
      <c r="H240" s="240">
        <v>156.75</v>
      </c>
      <c r="I240" s="241"/>
      <c r="J240" s="237"/>
      <c r="K240" s="237"/>
      <c r="L240" s="242"/>
      <c r="M240" s="243"/>
      <c r="N240" s="244"/>
      <c r="O240" s="244"/>
      <c r="P240" s="244"/>
      <c r="Q240" s="244"/>
      <c r="R240" s="244"/>
      <c r="S240" s="244"/>
      <c r="T240" s="245"/>
      <c r="AT240" s="246" t="s">
        <v>417</v>
      </c>
      <c r="AU240" s="246" t="s">
        <v>87</v>
      </c>
      <c r="AV240" s="14" t="s">
        <v>415</v>
      </c>
      <c r="AW240" s="14" t="s">
        <v>43</v>
      </c>
      <c r="AX240" s="14" t="s">
        <v>23</v>
      </c>
      <c r="AY240" s="246" t="s">
        <v>406</v>
      </c>
    </row>
    <row r="241" spans="2:65" s="11" customFormat="1" ht="29.85" customHeight="1" x14ac:dyDescent="0.3">
      <c r="B241" s="182"/>
      <c r="C241" s="183"/>
      <c r="D241" s="198" t="s">
        <v>78</v>
      </c>
      <c r="E241" s="199" t="s">
        <v>457</v>
      </c>
      <c r="F241" s="199" t="s">
        <v>2244</v>
      </c>
      <c r="G241" s="183"/>
      <c r="H241" s="183"/>
      <c r="I241" s="186"/>
      <c r="J241" s="200">
        <f>BK241</f>
        <v>0</v>
      </c>
      <c r="K241" s="183"/>
      <c r="L241" s="188"/>
      <c r="M241" s="189"/>
      <c r="N241" s="190"/>
      <c r="O241" s="190"/>
      <c r="P241" s="191">
        <f>SUM(P242:P269)</f>
        <v>0</v>
      </c>
      <c r="Q241" s="190"/>
      <c r="R241" s="191">
        <f>SUM(R242:R269)</f>
        <v>0</v>
      </c>
      <c r="S241" s="190"/>
      <c r="T241" s="192">
        <f>SUM(T242:T269)</f>
        <v>0</v>
      </c>
      <c r="AR241" s="193" t="s">
        <v>23</v>
      </c>
      <c r="AT241" s="194" t="s">
        <v>78</v>
      </c>
      <c r="AU241" s="194" t="s">
        <v>23</v>
      </c>
      <c r="AY241" s="193" t="s">
        <v>406</v>
      </c>
      <c r="BK241" s="195">
        <f>SUM(BK242:BK269)</f>
        <v>0</v>
      </c>
    </row>
    <row r="242" spans="2:65" s="1" customFormat="1" ht="22.5" customHeight="1" x14ac:dyDescent="0.3">
      <c r="B242" s="37"/>
      <c r="C242" s="201" t="s">
        <v>607</v>
      </c>
      <c r="D242" s="201" t="s">
        <v>410</v>
      </c>
      <c r="E242" s="202" t="s">
        <v>7919</v>
      </c>
      <c r="F242" s="203" t="s">
        <v>7920</v>
      </c>
      <c r="G242" s="204" t="s">
        <v>596</v>
      </c>
      <c r="H242" s="205">
        <v>584.5</v>
      </c>
      <c r="I242" s="206"/>
      <c r="J242" s="207">
        <f t="shared" ref="J242:J250" si="0">ROUND(I242*H242,2)</f>
        <v>0</v>
      </c>
      <c r="K242" s="203" t="s">
        <v>7100</v>
      </c>
      <c r="L242" s="57"/>
      <c r="M242" s="208" t="s">
        <v>36</v>
      </c>
      <c r="N242" s="209" t="s">
        <v>50</v>
      </c>
      <c r="O242" s="38"/>
      <c r="P242" s="210">
        <f t="shared" ref="P242:P250" si="1">O242*H242</f>
        <v>0</v>
      </c>
      <c r="Q242" s="210">
        <v>0</v>
      </c>
      <c r="R242" s="210">
        <f t="shared" ref="R242:R250" si="2">Q242*H242</f>
        <v>0</v>
      </c>
      <c r="S242" s="210">
        <v>0</v>
      </c>
      <c r="T242" s="211">
        <f t="shared" ref="T242:T250" si="3">S242*H242</f>
        <v>0</v>
      </c>
      <c r="AR242" s="19" t="s">
        <v>415</v>
      </c>
      <c r="AT242" s="19" t="s">
        <v>410</v>
      </c>
      <c r="AU242" s="19" t="s">
        <v>87</v>
      </c>
      <c r="AY242" s="19" t="s">
        <v>406</v>
      </c>
      <c r="BE242" s="212">
        <f t="shared" ref="BE242:BE250" si="4">IF(N242="základní",J242,0)</f>
        <v>0</v>
      </c>
      <c r="BF242" s="212">
        <f t="shared" ref="BF242:BF250" si="5">IF(N242="snížená",J242,0)</f>
        <v>0</v>
      </c>
      <c r="BG242" s="212">
        <f t="shared" ref="BG242:BG250" si="6">IF(N242="zákl. přenesená",J242,0)</f>
        <v>0</v>
      </c>
      <c r="BH242" s="212">
        <f t="shared" ref="BH242:BH250" si="7">IF(N242="sníž. přenesená",J242,0)</f>
        <v>0</v>
      </c>
      <c r="BI242" s="212">
        <f t="shared" ref="BI242:BI250" si="8">IF(N242="nulová",J242,0)</f>
        <v>0</v>
      </c>
      <c r="BJ242" s="19" t="s">
        <v>23</v>
      </c>
      <c r="BK242" s="212">
        <f t="shared" ref="BK242:BK250" si="9">ROUND(I242*H242,2)</f>
        <v>0</v>
      </c>
      <c r="BL242" s="19" t="s">
        <v>415</v>
      </c>
      <c r="BM242" s="19" t="s">
        <v>857</v>
      </c>
    </row>
    <row r="243" spans="2:65" s="1" customFormat="1" ht="22.5" customHeight="1" x14ac:dyDescent="0.3">
      <c r="B243" s="37"/>
      <c r="C243" s="201" t="s">
        <v>615</v>
      </c>
      <c r="D243" s="201" t="s">
        <v>410</v>
      </c>
      <c r="E243" s="202" t="s">
        <v>7651</v>
      </c>
      <c r="F243" s="203" t="s">
        <v>7652</v>
      </c>
      <c r="G243" s="204" t="s">
        <v>596</v>
      </c>
      <c r="H243" s="205">
        <v>7</v>
      </c>
      <c r="I243" s="206"/>
      <c r="J243" s="207">
        <f t="shared" si="0"/>
        <v>0</v>
      </c>
      <c r="K243" s="203" t="s">
        <v>7100</v>
      </c>
      <c r="L243" s="57"/>
      <c r="M243" s="208" t="s">
        <v>36</v>
      </c>
      <c r="N243" s="209" t="s">
        <v>50</v>
      </c>
      <c r="O243" s="38"/>
      <c r="P243" s="210">
        <f t="shared" si="1"/>
        <v>0</v>
      </c>
      <c r="Q243" s="210">
        <v>0</v>
      </c>
      <c r="R243" s="210">
        <f t="shared" si="2"/>
        <v>0</v>
      </c>
      <c r="S243" s="210">
        <v>0</v>
      </c>
      <c r="T243" s="211">
        <f t="shared" si="3"/>
        <v>0</v>
      </c>
      <c r="AR243" s="19" t="s">
        <v>415</v>
      </c>
      <c r="AT243" s="19" t="s">
        <v>410</v>
      </c>
      <c r="AU243" s="19" t="s">
        <v>87</v>
      </c>
      <c r="AY243" s="19" t="s">
        <v>406</v>
      </c>
      <c r="BE243" s="212">
        <f t="shared" si="4"/>
        <v>0</v>
      </c>
      <c r="BF243" s="212">
        <f t="shared" si="5"/>
        <v>0</v>
      </c>
      <c r="BG243" s="212">
        <f t="shared" si="6"/>
        <v>0</v>
      </c>
      <c r="BH243" s="212">
        <f t="shared" si="7"/>
        <v>0</v>
      </c>
      <c r="BI243" s="212">
        <f t="shared" si="8"/>
        <v>0</v>
      </c>
      <c r="BJ243" s="19" t="s">
        <v>23</v>
      </c>
      <c r="BK243" s="212">
        <f t="shared" si="9"/>
        <v>0</v>
      </c>
      <c r="BL243" s="19" t="s">
        <v>415</v>
      </c>
      <c r="BM243" s="19" t="s">
        <v>867</v>
      </c>
    </row>
    <row r="244" spans="2:65" s="1" customFormat="1" ht="22.5" customHeight="1" x14ac:dyDescent="0.3">
      <c r="B244" s="37"/>
      <c r="C244" s="201" t="s">
        <v>619</v>
      </c>
      <c r="D244" s="201" t="s">
        <v>410</v>
      </c>
      <c r="E244" s="202" t="s">
        <v>7921</v>
      </c>
      <c r="F244" s="203" t="s">
        <v>7922</v>
      </c>
      <c r="G244" s="204" t="s">
        <v>596</v>
      </c>
      <c r="H244" s="205">
        <v>603</v>
      </c>
      <c r="I244" s="206"/>
      <c r="J244" s="207">
        <f t="shared" si="0"/>
        <v>0</v>
      </c>
      <c r="K244" s="203" t="s">
        <v>7100</v>
      </c>
      <c r="L244" s="57"/>
      <c r="M244" s="208" t="s">
        <v>36</v>
      </c>
      <c r="N244" s="209" t="s">
        <v>50</v>
      </c>
      <c r="O244" s="38"/>
      <c r="P244" s="210">
        <f t="shared" si="1"/>
        <v>0</v>
      </c>
      <c r="Q244" s="210">
        <v>0</v>
      </c>
      <c r="R244" s="210">
        <f t="shared" si="2"/>
        <v>0</v>
      </c>
      <c r="S244" s="210">
        <v>0</v>
      </c>
      <c r="T244" s="211">
        <f t="shared" si="3"/>
        <v>0</v>
      </c>
      <c r="AR244" s="19" t="s">
        <v>415</v>
      </c>
      <c r="AT244" s="19" t="s">
        <v>410</v>
      </c>
      <c r="AU244" s="19" t="s">
        <v>87</v>
      </c>
      <c r="AY244" s="19" t="s">
        <v>406</v>
      </c>
      <c r="BE244" s="212">
        <f t="shared" si="4"/>
        <v>0</v>
      </c>
      <c r="BF244" s="212">
        <f t="shared" si="5"/>
        <v>0</v>
      </c>
      <c r="BG244" s="212">
        <f t="shared" si="6"/>
        <v>0</v>
      </c>
      <c r="BH244" s="212">
        <f t="shared" si="7"/>
        <v>0</v>
      </c>
      <c r="BI244" s="212">
        <f t="shared" si="8"/>
        <v>0</v>
      </c>
      <c r="BJ244" s="19" t="s">
        <v>23</v>
      </c>
      <c r="BK244" s="212">
        <f t="shared" si="9"/>
        <v>0</v>
      </c>
      <c r="BL244" s="19" t="s">
        <v>415</v>
      </c>
      <c r="BM244" s="19" t="s">
        <v>877</v>
      </c>
    </row>
    <row r="245" spans="2:65" s="1" customFormat="1" ht="22.5" customHeight="1" x14ac:dyDescent="0.3">
      <c r="B245" s="37"/>
      <c r="C245" s="201" t="s">
        <v>624</v>
      </c>
      <c r="D245" s="201" t="s">
        <v>410</v>
      </c>
      <c r="E245" s="202" t="s">
        <v>7674</v>
      </c>
      <c r="F245" s="203" t="s">
        <v>7675</v>
      </c>
      <c r="G245" s="204" t="s">
        <v>596</v>
      </c>
      <c r="H245" s="205">
        <v>7</v>
      </c>
      <c r="I245" s="206"/>
      <c r="J245" s="207">
        <f t="shared" si="0"/>
        <v>0</v>
      </c>
      <c r="K245" s="203" t="s">
        <v>7100</v>
      </c>
      <c r="L245" s="57"/>
      <c r="M245" s="208" t="s">
        <v>36</v>
      </c>
      <c r="N245" s="209" t="s">
        <v>50</v>
      </c>
      <c r="O245" s="38"/>
      <c r="P245" s="210">
        <f t="shared" si="1"/>
        <v>0</v>
      </c>
      <c r="Q245" s="210">
        <v>0</v>
      </c>
      <c r="R245" s="210">
        <f t="shared" si="2"/>
        <v>0</v>
      </c>
      <c r="S245" s="210">
        <v>0</v>
      </c>
      <c r="T245" s="211">
        <f t="shared" si="3"/>
        <v>0</v>
      </c>
      <c r="AR245" s="19" t="s">
        <v>415</v>
      </c>
      <c r="AT245" s="19" t="s">
        <v>410</v>
      </c>
      <c r="AU245" s="19" t="s">
        <v>87</v>
      </c>
      <c r="AY245" s="19" t="s">
        <v>406</v>
      </c>
      <c r="BE245" s="212">
        <f t="shared" si="4"/>
        <v>0</v>
      </c>
      <c r="BF245" s="212">
        <f t="shared" si="5"/>
        <v>0</v>
      </c>
      <c r="BG245" s="212">
        <f t="shared" si="6"/>
        <v>0</v>
      </c>
      <c r="BH245" s="212">
        <f t="shared" si="7"/>
        <v>0</v>
      </c>
      <c r="BI245" s="212">
        <f t="shared" si="8"/>
        <v>0</v>
      </c>
      <c r="BJ245" s="19" t="s">
        <v>23</v>
      </c>
      <c r="BK245" s="212">
        <f t="shared" si="9"/>
        <v>0</v>
      </c>
      <c r="BL245" s="19" t="s">
        <v>415</v>
      </c>
      <c r="BM245" s="19" t="s">
        <v>887</v>
      </c>
    </row>
    <row r="246" spans="2:65" s="1" customFormat="1" ht="22.5" customHeight="1" x14ac:dyDescent="0.3">
      <c r="B246" s="37"/>
      <c r="C246" s="201" t="s">
        <v>626</v>
      </c>
      <c r="D246" s="201" t="s">
        <v>410</v>
      </c>
      <c r="E246" s="202" t="s">
        <v>7923</v>
      </c>
      <c r="F246" s="203" t="s">
        <v>7924</v>
      </c>
      <c r="G246" s="204" t="s">
        <v>7925</v>
      </c>
      <c r="H246" s="205">
        <v>2</v>
      </c>
      <c r="I246" s="206"/>
      <c r="J246" s="207">
        <f t="shared" si="0"/>
        <v>0</v>
      </c>
      <c r="K246" s="203" t="s">
        <v>7100</v>
      </c>
      <c r="L246" s="57"/>
      <c r="M246" s="208" t="s">
        <v>36</v>
      </c>
      <c r="N246" s="209" t="s">
        <v>50</v>
      </c>
      <c r="O246" s="38"/>
      <c r="P246" s="210">
        <f t="shared" si="1"/>
        <v>0</v>
      </c>
      <c r="Q246" s="210">
        <v>0</v>
      </c>
      <c r="R246" s="210">
        <f t="shared" si="2"/>
        <v>0</v>
      </c>
      <c r="S246" s="210">
        <v>0</v>
      </c>
      <c r="T246" s="211">
        <f t="shared" si="3"/>
        <v>0</v>
      </c>
      <c r="AR246" s="19" t="s">
        <v>415</v>
      </c>
      <c r="AT246" s="19" t="s">
        <v>410</v>
      </c>
      <c r="AU246" s="19" t="s">
        <v>87</v>
      </c>
      <c r="AY246" s="19" t="s">
        <v>406</v>
      </c>
      <c r="BE246" s="212">
        <f t="shared" si="4"/>
        <v>0</v>
      </c>
      <c r="BF246" s="212">
        <f t="shared" si="5"/>
        <v>0</v>
      </c>
      <c r="BG246" s="212">
        <f t="shared" si="6"/>
        <v>0</v>
      </c>
      <c r="BH246" s="212">
        <f t="shared" si="7"/>
        <v>0</v>
      </c>
      <c r="BI246" s="212">
        <f t="shared" si="8"/>
        <v>0</v>
      </c>
      <c r="BJ246" s="19" t="s">
        <v>23</v>
      </c>
      <c r="BK246" s="212">
        <f t="shared" si="9"/>
        <v>0</v>
      </c>
      <c r="BL246" s="19" t="s">
        <v>415</v>
      </c>
      <c r="BM246" s="19" t="s">
        <v>896</v>
      </c>
    </row>
    <row r="247" spans="2:65" s="1" customFormat="1" ht="22.5" customHeight="1" x14ac:dyDescent="0.3">
      <c r="B247" s="37"/>
      <c r="C247" s="201" t="s">
        <v>632</v>
      </c>
      <c r="D247" s="201" t="s">
        <v>410</v>
      </c>
      <c r="E247" s="202" t="s">
        <v>7681</v>
      </c>
      <c r="F247" s="203" t="s">
        <v>7682</v>
      </c>
      <c r="G247" s="204" t="s">
        <v>1363</v>
      </c>
      <c r="H247" s="205">
        <v>3</v>
      </c>
      <c r="I247" s="206"/>
      <c r="J247" s="207">
        <f t="shared" si="0"/>
        <v>0</v>
      </c>
      <c r="K247" s="203" t="s">
        <v>7100</v>
      </c>
      <c r="L247" s="57"/>
      <c r="M247" s="208" t="s">
        <v>36</v>
      </c>
      <c r="N247" s="209" t="s">
        <v>50</v>
      </c>
      <c r="O247" s="38"/>
      <c r="P247" s="210">
        <f t="shared" si="1"/>
        <v>0</v>
      </c>
      <c r="Q247" s="210">
        <v>0</v>
      </c>
      <c r="R247" s="210">
        <f t="shared" si="2"/>
        <v>0</v>
      </c>
      <c r="S247" s="210">
        <v>0</v>
      </c>
      <c r="T247" s="211">
        <f t="shared" si="3"/>
        <v>0</v>
      </c>
      <c r="AR247" s="19" t="s">
        <v>415</v>
      </c>
      <c r="AT247" s="19" t="s">
        <v>410</v>
      </c>
      <c r="AU247" s="19" t="s">
        <v>87</v>
      </c>
      <c r="AY247" s="19" t="s">
        <v>406</v>
      </c>
      <c r="BE247" s="212">
        <f t="shared" si="4"/>
        <v>0</v>
      </c>
      <c r="BF247" s="212">
        <f t="shared" si="5"/>
        <v>0</v>
      </c>
      <c r="BG247" s="212">
        <f t="shared" si="6"/>
        <v>0</v>
      </c>
      <c r="BH247" s="212">
        <f t="shared" si="7"/>
        <v>0</v>
      </c>
      <c r="BI247" s="212">
        <f t="shared" si="8"/>
        <v>0</v>
      </c>
      <c r="BJ247" s="19" t="s">
        <v>23</v>
      </c>
      <c r="BK247" s="212">
        <f t="shared" si="9"/>
        <v>0</v>
      </c>
      <c r="BL247" s="19" t="s">
        <v>415</v>
      </c>
      <c r="BM247" s="19" t="s">
        <v>920</v>
      </c>
    </row>
    <row r="248" spans="2:65" s="1" customFormat="1" ht="22.5" customHeight="1" x14ac:dyDescent="0.3">
      <c r="B248" s="37"/>
      <c r="C248" s="201" t="s">
        <v>637</v>
      </c>
      <c r="D248" s="201" t="s">
        <v>410</v>
      </c>
      <c r="E248" s="202" t="s">
        <v>7683</v>
      </c>
      <c r="F248" s="203" t="s">
        <v>7684</v>
      </c>
      <c r="G248" s="204" t="s">
        <v>1363</v>
      </c>
      <c r="H248" s="205">
        <v>1</v>
      </c>
      <c r="I248" s="206"/>
      <c r="J248" s="207">
        <f t="shared" si="0"/>
        <v>0</v>
      </c>
      <c r="K248" s="203" t="s">
        <v>7100</v>
      </c>
      <c r="L248" s="57"/>
      <c r="M248" s="208" t="s">
        <v>36</v>
      </c>
      <c r="N248" s="209" t="s">
        <v>50</v>
      </c>
      <c r="O248" s="38"/>
      <c r="P248" s="210">
        <f t="shared" si="1"/>
        <v>0</v>
      </c>
      <c r="Q248" s="210">
        <v>0</v>
      </c>
      <c r="R248" s="210">
        <f t="shared" si="2"/>
        <v>0</v>
      </c>
      <c r="S248" s="210">
        <v>0</v>
      </c>
      <c r="T248" s="211">
        <f t="shared" si="3"/>
        <v>0</v>
      </c>
      <c r="AR248" s="19" t="s">
        <v>415</v>
      </c>
      <c r="AT248" s="19" t="s">
        <v>410</v>
      </c>
      <c r="AU248" s="19" t="s">
        <v>87</v>
      </c>
      <c r="AY248" s="19" t="s">
        <v>406</v>
      </c>
      <c r="BE248" s="212">
        <f t="shared" si="4"/>
        <v>0</v>
      </c>
      <c r="BF248" s="212">
        <f t="shared" si="5"/>
        <v>0</v>
      </c>
      <c r="BG248" s="212">
        <f t="shared" si="6"/>
        <v>0</v>
      </c>
      <c r="BH248" s="212">
        <f t="shared" si="7"/>
        <v>0</v>
      </c>
      <c r="BI248" s="212">
        <f t="shared" si="8"/>
        <v>0</v>
      </c>
      <c r="BJ248" s="19" t="s">
        <v>23</v>
      </c>
      <c r="BK248" s="212">
        <f t="shared" si="9"/>
        <v>0</v>
      </c>
      <c r="BL248" s="19" t="s">
        <v>415</v>
      </c>
      <c r="BM248" s="19" t="s">
        <v>928</v>
      </c>
    </row>
    <row r="249" spans="2:65" s="1" customFormat="1" ht="22.5" customHeight="1" x14ac:dyDescent="0.3">
      <c r="B249" s="37"/>
      <c r="C249" s="201" t="s">
        <v>641</v>
      </c>
      <c r="D249" s="201" t="s">
        <v>410</v>
      </c>
      <c r="E249" s="202" t="s">
        <v>7692</v>
      </c>
      <c r="F249" s="203" t="s">
        <v>7693</v>
      </c>
      <c r="G249" s="204" t="s">
        <v>1363</v>
      </c>
      <c r="H249" s="205">
        <v>1</v>
      </c>
      <c r="I249" s="206"/>
      <c r="J249" s="207">
        <f t="shared" si="0"/>
        <v>0</v>
      </c>
      <c r="K249" s="203" t="s">
        <v>7100</v>
      </c>
      <c r="L249" s="57"/>
      <c r="M249" s="208" t="s">
        <v>36</v>
      </c>
      <c r="N249" s="209" t="s">
        <v>50</v>
      </c>
      <c r="O249" s="38"/>
      <c r="P249" s="210">
        <f t="shared" si="1"/>
        <v>0</v>
      </c>
      <c r="Q249" s="210">
        <v>0</v>
      </c>
      <c r="R249" s="210">
        <f t="shared" si="2"/>
        <v>0</v>
      </c>
      <c r="S249" s="210">
        <v>0</v>
      </c>
      <c r="T249" s="211">
        <f t="shared" si="3"/>
        <v>0</v>
      </c>
      <c r="AR249" s="19" t="s">
        <v>415</v>
      </c>
      <c r="AT249" s="19" t="s">
        <v>410</v>
      </c>
      <c r="AU249" s="19" t="s">
        <v>87</v>
      </c>
      <c r="AY249" s="19" t="s">
        <v>406</v>
      </c>
      <c r="BE249" s="212">
        <f t="shared" si="4"/>
        <v>0</v>
      </c>
      <c r="BF249" s="212">
        <f t="shared" si="5"/>
        <v>0</v>
      </c>
      <c r="BG249" s="212">
        <f t="shared" si="6"/>
        <v>0</v>
      </c>
      <c r="BH249" s="212">
        <f t="shared" si="7"/>
        <v>0</v>
      </c>
      <c r="BI249" s="212">
        <f t="shared" si="8"/>
        <v>0</v>
      </c>
      <c r="BJ249" s="19" t="s">
        <v>23</v>
      </c>
      <c r="BK249" s="212">
        <f t="shared" si="9"/>
        <v>0</v>
      </c>
      <c r="BL249" s="19" t="s">
        <v>415</v>
      </c>
      <c r="BM249" s="19" t="s">
        <v>940</v>
      </c>
    </row>
    <row r="250" spans="2:65" s="1" customFormat="1" ht="22.5" customHeight="1" x14ac:dyDescent="0.3">
      <c r="B250" s="37"/>
      <c r="C250" s="201" t="s">
        <v>646</v>
      </c>
      <c r="D250" s="201" t="s">
        <v>410</v>
      </c>
      <c r="E250" s="202" t="s">
        <v>7926</v>
      </c>
      <c r="F250" s="203" t="s">
        <v>7927</v>
      </c>
      <c r="G250" s="204" t="s">
        <v>1363</v>
      </c>
      <c r="H250" s="205">
        <v>11</v>
      </c>
      <c r="I250" s="206"/>
      <c r="J250" s="207">
        <f t="shared" si="0"/>
        <v>0</v>
      </c>
      <c r="K250" s="203" t="s">
        <v>7100</v>
      </c>
      <c r="L250" s="57"/>
      <c r="M250" s="208" t="s">
        <v>36</v>
      </c>
      <c r="N250" s="209" t="s">
        <v>50</v>
      </c>
      <c r="O250" s="38"/>
      <c r="P250" s="210">
        <f t="shared" si="1"/>
        <v>0</v>
      </c>
      <c r="Q250" s="210">
        <v>0</v>
      </c>
      <c r="R250" s="210">
        <f t="shared" si="2"/>
        <v>0</v>
      </c>
      <c r="S250" s="210">
        <v>0</v>
      </c>
      <c r="T250" s="211">
        <f t="shared" si="3"/>
        <v>0</v>
      </c>
      <c r="AR250" s="19" t="s">
        <v>415</v>
      </c>
      <c r="AT250" s="19" t="s">
        <v>410</v>
      </c>
      <c r="AU250" s="19" t="s">
        <v>87</v>
      </c>
      <c r="AY250" s="19" t="s">
        <v>406</v>
      </c>
      <c r="BE250" s="212">
        <f t="shared" si="4"/>
        <v>0</v>
      </c>
      <c r="BF250" s="212">
        <f t="shared" si="5"/>
        <v>0</v>
      </c>
      <c r="BG250" s="212">
        <f t="shared" si="6"/>
        <v>0</v>
      </c>
      <c r="BH250" s="212">
        <f t="shared" si="7"/>
        <v>0</v>
      </c>
      <c r="BI250" s="212">
        <f t="shared" si="8"/>
        <v>0</v>
      </c>
      <c r="BJ250" s="19" t="s">
        <v>23</v>
      </c>
      <c r="BK250" s="212">
        <f t="shared" si="9"/>
        <v>0</v>
      </c>
      <c r="BL250" s="19" t="s">
        <v>415</v>
      </c>
      <c r="BM250" s="19" t="s">
        <v>952</v>
      </c>
    </row>
    <row r="251" spans="2:65" s="12" customFormat="1" x14ac:dyDescent="0.3">
      <c r="B251" s="213"/>
      <c r="C251" s="214"/>
      <c r="D251" s="215" t="s">
        <v>417</v>
      </c>
      <c r="E251" s="216" t="s">
        <v>36</v>
      </c>
      <c r="F251" s="217" t="s">
        <v>7928</v>
      </c>
      <c r="G251" s="214"/>
      <c r="H251" s="218" t="s">
        <v>36</v>
      </c>
      <c r="I251" s="219"/>
      <c r="J251" s="214"/>
      <c r="K251" s="214"/>
      <c r="L251" s="220"/>
      <c r="M251" s="221"/>
      <c r="N251" s="222"/>
      <c r="O251" s="222"/>
      <c r="P251" s="222"/>
      <c r="Q251" s="222"/>
      <c r="R251" s="222"/>
      <c r="S251" s="222"/>
      <c r="T251" s="223"/>
      <c r="AT251" s="224" t="s">
        <v>417</v>
      </c>
      <c r="AU251" s="224" t="s">
        <v>87</v>
      </c>
      <c r="AV251" s="12" t="s">
        <v>23</v>
      </c>
      <c r="AW251" s="12" t="s">
        <v>43</v>
      </c>
      <c r="AX251" s="12" t="s">
        <v>79</v>
      </c>
      <c r="AY251" s="224" t="s">
        <v>406</v>
      </c>
    </row>
    <row r="252" spans="2:65" s="13" customFormat="1" x14ac:dyDescent="0.3">
      <c r="B252" s="225"/>
      <c r="C252" s="226"/>
      <c r="D252" s="215" t="s">
        <v>417</v>
      </c>
      <c r="E252" s="227" t="s">
        <v>36</v>
      </c>
      <c r="F252" s="228" t="s">
        <v>408</v>
      </c>
      <c r="G252" s="226"/>
      <c r="H252" s="229">
        <v>11</v>
      </c>
      <c r="I252" s="230"/>
      <c r="J252" s="226"/>
      <c r="K252" s="226"/>
      <c r="L252" s="231"/>
      <c r="M252" s="232"/>
      <c r="N252" s="233"/>
      <c r="O252" s="233"/>
      <c r="P252" s="233"/>
      <c r="Q252" s="233"/>
      <c r="R252" s="233"/>
      <c r="S252" s="233"/>
      <c r="T252" s="234"/>
      <c r="AT252" s="235" t="s">
        <v>417</v>
      </c>
      <c r="AU252" s="235" t="s">
        <v>87</v>
      </c>
      <c r="AV252" s="13" t="s">
        <v>87</v>
      </c>
      <c r="AW252" s="13" t="s">
        <v>43</v>
      </c>
      <c r="AX252" s="13" t="s">
        <v>79</v>
      </c>
      <c r="AY252" s="235" t="s">
        <v>406</v>
      </c>
    </row>
    <row r="253" spans="2:65" s="14" customFormat="1" x14ac:dyDescent="0.3">
      <c r="B253" s="236"/>
      <c r="C253" s="237"/>
      <c r="D253" s="247" t="s">
        <v>417</v>
      </c>
      <c r="E253" s="248" t="s">
        <v>36</v>
      </c>
      <c r="F253" s="249" t="s">
        <v>421</v>
      </c>
      <c r="G253" s="237"/>
      <c r="H253" s="250">
        <v>11</v>
      </c>
      <c r="I253" s="241"/>
      <c r="J253" s="237"/>
      <c r="K253" s="237"/>
      <c r="L253" s="242"/>
      <c r="M253" s="243"/>
      <c r="N253" s="244"/>
      <c r="O253" s="244"/>
      <c r="P253" s="244"/>
      <c r="Q253" s="244"/>
      <c r="R253" s="244"/>
      <c r="S253" s="244"/>
      <c r="T253" s="245"/>
      <c r="AT253" s="246" t="s">
        <v>417</v>
      </c>
      <c r="AU253" s="246" t="s">
        <v>87</v>
      </c>
      <c r="AV253" s="14" t="s">
        <v>415</v>
      </c>
      <c r="AW253" s="14" t="s">
        <v>43</v>
      </c>
      <c r="AX253" s="14" t="s">
        <v>23</v>
      </c>
      <c r="AY253" s="246" t="s">
        <v>406</v>
      </c>
    </row>
    <row r="254" spans="2:65" s="1" customFormat="1" ht="22.5" customHeight="1" x14ac:dyDescent="0.3">
      <c r="B254" s="37"/>
      <c r="C254" s="201" t="s">
        <v>652</v>
      </c>
      <c r="D254" s="201" t="s">
        <v>410</v>
      </c>
      <c r="E254" s="202" t="s">
        <v>7929</v>
      </c>
      <c r="F254" s="203" t="s">
        <v>7813</v>
      </c>
      <c r="G254" s="204" t="s">
        <v>596</v>
      </c>
      <c r="H254" s="205">
        <v>663</v>
      </c>
      <c r="I254" s="206"/>
      <c r="J254" s="207">
        <f>ROUND(I254*H254,2)</f>
        <v>0</v>
      </c>
      <c r="K254" s="203" t="s">
        <v>7100</v>
      </c>
      <c r="L254" s="57"/>
      <c r="M254" s="208" t="s">
        <v>36</v>
      </c>
      <c r="N254" s="209" t="s">
        <v>50</v>
      </c>
      <c r="O254" s="38"/>
      <c r="P254" s="210">
        <f>O254*H254</f>
        <v>0</v>
      </c>
      <c r="Q254" s="210">
        <v>0</v>
      </c>
      <c r="R254" s="210">
        <f>Q254*H254</f>
        <v>0</v>
      </c>
      <c r="S254" s="210">
        <v>0</v>
      </c>
      <c r="T254" s="211">
        <f>S254*H254</f>
        <v>0</v>
      </c>
      <c r="AR254" s="19" t="s">
        <v>415</v>
      </c>
      <c r="AT254" s="19" t="s">
        <v>410</v>
      </c>
      <c r="AU254" s="19" t="s">
        <v>87</v>
      </c>
      <c r="AY254" s="19" t="s">
        <v>406</v>
      </c>
      <c r="BE254" s="212">
        <f>IF(N254="základní",J254,0)</f>
        <v>0</v>
      </c>
      <c r="BF254" s="212">
        <f>IF(N254="snížená",J254,0)</f>
        <v>0</v>
      </c>
      <c r="BG254" s="212">
        <f>IF(N254="zákl. přenesená",J254,0)</f>
        <v>0</v>
      </c>
      <c r="BH254" s="212">
        <f>IF(N254="sníž. přenesená",J254,0)</f>
        <v>0</v>
      </c>
      <c r="BI254" s="212">
        <f>IF(N254="nulová",J254,0)</f>
        <v>0</v>
      </c>
      <c r="BJ254" s="19" t="s">
        <v>23</v>
      </c>
      <c r="BK254" s="212">
        <f>ROUND(I254*H254,2)</f>
        <v>0</v>
      </c>
      <c r="BL254" s="19" t="s">
        <v>415</v>
      </c>
      <c r="BM254" s="19" t="s">
        <v>969</v>
      </c>
    </row>
    <row r="255" spans="2:65" s="1" customFormat="1" ht="31.5" customHeight="1" x14ac:dyDescent="0.3">
      <c r="B255" s="37"/>
      <c r="C255" s="268" t="s">
        <v>657</v>
      </c>
      <c r="D255" s="268" t="s">
        <v>533</v>
      </c>
      <c r="E255" s="269" t="s">
        <v>7930</v>
      </c>
      <c r="F255" s="270" t="s">
        <v>7931</v>
      </c>
      <c r="G255" s="271" t="s">
        <v>596</v>
      </c>
      <c r="H255" s="272">
        <v>612.04499999999996</v>
      </c>
      <c r="I255" s="273"/>
      <c r="J255" s="274">
        <f>ROUND(I255*H255,2)</f>
        <v>0</v>
      </c>
      <c r="K255" s="270" t="s">
        <v>7100</v>
      </c>
      <c r="L255" s="275"/>
      <c r="M255" s="276" t="s">
        <v>36</v>
      </c>
      <c r="N255" s="277" t="s">
        <v>50</v>
      </c>
      <c r="O255" s="38"/>
      <c r="P255" s="210">
        <f>O255*H255</f>
        <v>0</v>
      </c>
      <c r="Q255" s="210">
        <v>0</v>
      </c>
      <c r="R255" s="210">
        <f>Q255*H255</f>
        <v>0</v>
      </c>
      <c r="S255" s="210">
        <v>0</v>
      </c>
      <c r="T255" s="211">
        <f>S255*H255</f>
        <v>0</v>
      </c>
      <c r="AR255" s="19" t="s">
        <v>457</v>
      </c>
      <c r="AT255" s="19" t="s">
        <v>533</v>
      </c>
      <c r="AU255" s="19" t="s">
        <v>87</v>
      </c>
      <c r="AY255" s="19" t="s">
        <v>406</v>
      </c>
      <c r="BE255" s="212">
        <f>IF(N255="základní",J255,0)</f>
        <v>0</v>
      </c>
      <c r="BF255" s="212">
        <f>IF(N255="snížená",J255,0)</f>
        <v>0</v>
      </c>
      <c r="BG255" s="212">
        <f>IF(N255="zákl. přenesená",J255,0)</f>
        <v>0</v>
      </c>
      <c r="BH255" s="212">
        <f>IF(N255="sníž. přenesená",J255,0)</f>
        <v>0</v>
      </c>
      <c r="BI255" s="212">
        <f>IF(N255="nulová",J255,0)</f>
        <v>0</v>
      </c>
      <c r="BJ255" s="19" t="s">
        <v>23</v>
      </c>
      <c r="BK255" s="212">
        <f>ROUND(I255*H255,2)</f>
        <v>0</v>
      </c>
      <c r="BL255" s="19" t="s">
        <v>415</v>
      </c>
      <c r="BM255" s="19" t="s">
        <v>33</v>
      </c>
    </row>
    <row r="256" spans="2:65" s="13" customFormat="1" x14ac:dyDescent="0.3">
      <c r="B256" s="225"/>
      <c r="C256" s="226"/>
      <c r="D256" s="215" t="s">
        <v>417</v>
      </c>
      <c r="E256" s="227" t="s">
        <v>36</v>
      </c>
      <c r="F256" s="228" t="s">
        <v>7932</v>
      </c>
      <c r="G256" s="226"/>
      <c r="H256" s="229">
        <v>612.04499999999996</v>
      </c>
      <c r="I256" s="230"/>
      <c r="J256" s="226"/>
      <c r="K256" s="226"/>
      <c r="L256" s="231"/>
      <c r="M256" s="232"/>
      <c r="N256" s="233"/>
      <c r="O256" s="233"/>
      <c r="P256" s="233"/>
      <c r="Q256" s="233"/>
      <c r="R256" s="233"/>
      <c r="S256" s="233"/>
      <c r="T256" s="234"/>
      <c r="AT256" s="235" t="s">
        <v>417</v>
      </c>
      <c r="AU256" s="235" t="s">
        <v>87</v>
      </c>
      <c r="AV256" s="13" t="s">
        <v>87</v>
      </c>
      <c r="AW256" s="13" t="s">
        <v>43</v>
      </c>
      <c r="AX256" s="13" t="s">
        <v>79</v>
      </c>
      <c r="AY256" s="235" t="s">
        <v>406</v>
      </c>
    </row>
    <row r="257" spans="2:65" s="14" customFormat="1" x14ac:dyDescent="0.3">
      <c r="B257" s="236"/>
      <c r="C257" s="237"/>
      <c r="D257" s="247" t="s">
        <v>417</v>
      </c>
      <c r="E257" s="248" t="s">
        <v>36</v>
      </c>
      <c r="F257" s="249" t="s">
        <v>421</v>
      </c>
      <c r="G257" s="237"/>
      <c r="H257" s="250">
        <v>612.04499999999996</v>
      </c>
      <c r="I257" s="241"/>
      <c r="J257" s="237"/>
      <c r="K257" s="237"/>
      <c r="L257" s="242"/>
      <c r="M257" s="243"/>
      <c r="N257" s="244"/>
      <c r="O257" s="244"/>
      <c r="P257" s="244"/>
      <c r="Q257" s="244"/>
      <c r="R257" s="244"/>
      <c r="S257" s="244"/>
      <c r="T257" s="245"/>
      <c r="AT257" s="246" t="s">
        <v>417</v>
      </c>
      <c r="AU257" s="246" t="s">
        <v>87</v>
      </c>
      <c r="AV257" s="14" t="s">
        <v>415</v>
      </c>
      <c r="AW257" s="14" t="s">
        <v>43</v>
      </c>
      <c r="AX257" s="14" t="s">
        <v>23</v>
      </c>
      <c r="AY257" s="246" t="s">
        <v>406</v>
      </c>
    </row>
    <row r="258" spans="2:65" s="1" customFormat="1" ht="22.5" customHeight="1" x14ac:dyDescent="0.3">
      <c r="B258" s="37"/>
      <c r="C258" s="268" t="s">
        <v>659</v>
      </c>
      <c r="D258" s="268" t="s">
        <v>533</v>
      </c>
      <c r="E258" s="269" t="s">
        <v>7694</v>
      </c>
      <c r="F258" s="270" t="s">
        <v>7695</v>
      </c>
      <c r="G258" s="271" t="s">
        <v>1363</v>
      </c>
      <c r="H258" s="272">
        <v>2.403</v>
      </c>
      <c r="I258" s="273"/>
      <c r="J258" s="274">
        <f>ROUND(I258*H258,2)</f>
        <v>0</v>
      </c>
      <c r="K258" s="270" t="s">
        <v>7100</v>
      </c>
      <c r="L258" s="275"/>
      <c r="M258" s="276" t="s">
        <v>36</v>
      </c>
      <c r="N258" s="277" t="s">
        <v>50</v>
      </c>
      <c r="O258" s="38"/>
      <c r="P258" s="210">
        <f>O258*H258</f>
        <v>0</v>
      </c>
      <c r="Q258" s="210">
        <v>0</v>
      </c>
      <c r="R258" s="210">
        <f>Q258*H258</f>
        <v>0</v>
      </c>
      <c r="S258" s="210">
        <v>0</v>
      </c>
      <c r="T258" s="211">
        <f>S258*H258</f>
        <v>0</v>
      </c>
      <c r="AR258" s="19" t="s">
        <v>457</v>
      </c>
      <c r="AT258" s="19" t="s">
        <v>533</v>
      </c>
      <c r="AU258" s="19" t="s">
        <v>87</v>
      </c>
      <c r="AY258" s="19" t="s">
        <v>406</v>
      </c>
      <c r="BE258" s="212">
        <f>IF(N258="základní",J258,0)</f>
        <v>0</v>
      </c>
      <c r="BF258" s="212">
        <f>IF(N258="snížená",J258,0)</f>
        <v>0</v>
      </c>
      <c r="BG258" s="212">
        <f>IF(N258="zákl. přenesená",J258,0)</f>
        <v>0</v>
      </c>
      <c r="BH258" s="212">
        <f>IF(N258="sníž. přenesená",J258,0)</f>
        <v>0</v>
      </c>
      <c r="BI258" s="212">
        <f>IF(N258="nulová",J258,0)</f>
        <v>0</v>
      </c>
      <c r="BJ258" s="19" t="s">
        <v>23</v>
      </c>
      <c r="BK258" s="212">
        <f>ROUND(I258*H258,2)</f>
        <v>0</v>
      </c>
      <c r="BL258" s="19" t="s">
        <v>415</v>
      </c>
      <c r="BM258" s="19" t="s">
        <v>998</v>
      </c>
    </row>
    <row r="259" spans="2:65" s="13" customFormat="1" x14ac:dyDescent="0.3">
      <c r="B259" s="225"/>
      <c r="C259" s="226"/>
      <c r="D259" s="215" t="s">
        <v>417</v>
      </c>
      <c r="E259" s="227" t="s">
        <v>36</v>
      </c>
      <c r="F259" s="228" t="s">
        <v>7933</v>
      </c>
      <c r="G259" s="226"/>
      <c r="H259" s="229">
        <v>2.403</v>
      </c>
      <c r="I259" s="230"/>
      <c r="J259" s="226"/>
      <c r="K259" s="226"/>
      <c r="L259" s="231"/>
      <c r="M259" s="232"/>
      <c r="N259" s="233"/>
      <c r="O259" s="233"/>
      <c r="P259" s="233"/>
      <c r="Q259" s="233"/>
      <c r="R259" s="233"/>
      <c r="S259" s="233"/>
      <c r="T259" s="234"/>
      <c r="AT259" s="235" t="s">
        <v>417</v>
      </c>
      <c r="AU259" s="235" t="s">
        <v>87</v>
      </c>
      <c r="AV259" s="13" t="s">
        <v>87</v>
      </c>
      <c r="AW259" s="13" t="s">
        <v>43</v>
      </c>
      <c r="AX259" s="13" t="s">
        <v>79</v>
      </c>
      <c r="AY259" s="235" t="s">
        <v>406</v>
      </c>
    </row>
    <row r="260" spans="2:65" s="14" customFormat="1" x14ac:dyDescent="0.3">
      <c r="B260" s="236"/>
      <c r="C260" s="237"/>
      <c r="D260" s="247" t="s">
        <v>417</v>
      </c>
      <c r="E260" s="248" t="s">
        <v>36</v>
      </c>
      <c r="F260" s="249" t="s">
        <v>421</v>
      </c>
      <c r="G260" s="237"/>
      <c r="H260" s="250">
        <v>2.403</v>
      </c>
      <c r="I260" s="241"/>
      <c r="J260" s="237"/>
      <c r="K260" s="237"/>
      <c r="L260" s="242"/>
      <c r="M260" s="243"/>
      <c r="N260" s="244"/>
      <c r="O260" s="244"/>
      <c r="P260" s="244"/>
      <c r="Q260" s="244"/>
      <c r="R260" s="244"/>
      <c r="S260" s="244"/>
      <c r="T260" s="245"/>
      <c r="AT260" s="246" t="s">
        <v>417</v>
      </c>
      <c r="AU260" s="246" t="s">
        <v>87</v>
      </c>
      <c r="AV260" s="14" t="s">
        <v>415</v>
      </c>
      <c r="AW260" s="14" t="s">
        <v>43</v>
      </c>
      <c r="AX260" s="14" t="s">
        <v>23</v>
      </c>
      <c r="AY260" s="246" t="s">
        <v>406</v>
      </c>
    </row>
    <row r="261" spans="2:65" s="1" customFormat="1" ht="22.5" customHeight="1" x14ac:dyDescent="0.3">
      <c r="B261" s="37"/>
      <c r="C261" s="268" t="s">
        <v>662</v>
      </c>
      <c r="D261" s="268" t="s">
        <v>533</v>
      </c>
      <c r="E261" s="269" t="s">
        <v>7822</v>
      </c>
      <c r="F261" s="270" t="s">
        <v>7934</v>
      </c>
      <c r="G261" s="271" t="s">
        <v>596</v>
      </c>
      <c r="H261" s="272">
        <v>620</v>
      </c>
      <c r="I261" s="273"/>
      <c r="J261" s="274">
        <f t="shared" ref="J261:J269" si="10">ROUND(I261*H261,2)</f>
        <v>0</v>
      </c>
      <c r="K261" s="270" t="s">
        <v>7140</v>
      </c>
      <c r="L261" s="275"/>
      <c r="M261" s="276" t="s">
        <v>36</v>
      </c>
      <c r="N261" s="277" t="s">
        <v>50</v>
      </c>
      <c r="O261" s="38"/>
      <c r="P261" s="210">
        <f t="shared" ref="P261:P269" si="11">O261*H261</f>
        <v>0</v>
      </c>
      <c r="Q261" s="210">
        <v>0</v>
      </c>
      <c r="R261" s="210">
        <f t="shared" ref="R261:R269" si="12">Q261*H261</f>
        <v>0</v>
      </c>
      <c r="S261" s="210">
        <v>0</v>
      </c>
      <c r="T261" s="211">
        <f t="shared" ref="T261:T269" si="13">S261*H261</f>
        <v>0</v>
      </c>
      <c r="AR261" s="19" t="s">
        <v>457</v>
      </c>
      <c r="AT261" s="19" t="s">
        <v>533</v>
      </c>
      <c r="AU261" s="19" t="s">
        <v>87</v>
      </c>
      <c r="AY261" s="19" t="s">
        <v>406</v>
      </c>
      <c r="BE261" s="212">
        <f t="shared" ref="BE261:BE269" si="14">IF(N261="základní",J261,0)</f>
        <v>0</v>
      </c>
      <c r="BF261" s="212">
        <f t="shared" ref="BF261:BF269" si="15">IF(N261="snížená",J261,0)</f>
        <v>0</v>
      </c>
      <c r="BG261" s="212">
        <f t="shared" ref="BG261:BG269" si="16">IF(N261="zákl. přenesená",J261,0)</f>
        <v>0</v>
      </c>
      <c r="BH261" s="212">
        <f t="shared" ref="BH261:BH269" si="17">IF(N261="sníž. přenesená",J261,0)</f>
        <v>0</v>
      </c>
      <c r="BI261" s="212">
        <f t="shared" ref="BI261:BI269" si="18">IF(N261="nulová",J261,0)</f>
        <v>0</v>
      </c>
      <c r="BJ261" s="19" t="s">
        <v>23</v>
      </c>
      <c r="BK261" s="212">
        <f t="shared" ref="BK261:BK269" si="19">ROUND(I261*H261,2)</f>
        <v>0</v>
      </c>
      <c r="BL261" s="19" t="s">
        <v>415</v>
      </c>
      <c r="BM261" s="19" t="s">
        <v>1015</v>
      </c>
    </row>
    <row r="262" spans="2:65" s="1" customFormat="1" ht="31.5" customHeight="1" x14ac:dyDescent="0.3">
      <c r="B262" s="37"/>
      <c r="C262" s="268" t="s">
        <v>664</v>
      </c>
      <c r="D262" s="268" t="s">
        <v>533</v>
      </c>
      <c r="E262" s="269" t="s">
        <v>7742</v>
      </c>
      <c r="F262" s="270" t="s">
        <v>7743</v>
      </c>
      <c r="G262" s="271" t="s">
        <v>1363</v>
      </c>
      <c r="H262" s="272">
        <v>1</v>
      </c>
      <c r="I262" s="273"/>
      <c r="J262" s="274">
        <f t="shared" si="10"/>
        <v>0</v>
      </c>
      <c r="K262" s="270" t="s">
        <v>7140</v>
      </c>
      <c r="L262" s="275"/>
      <c r="M262" s="276" t="s">
        <v>36</v>
      </c>
      <c r="N262" s="277" t="s">
        <v>50</v>
      </c>
      <c r="O262" s="38"/>
      <c r="P262" s="210">
        <f t="shared" si="11"/>
        <v>0</v>
      </c>
      <c r="Q262" s="210">
        <v>0</v>
      </c>
      <c r="R262" s="210">
        <f t="shared" si="12"/>
        <v>0</v>
      </c>
      <c r="S262" s="210">
        <v>0</v>
      </c>
      <c r="T262" s="211">
        <f t="shared" si="13"/>
        <v>0</v>
      </c>
      <c r="AR262" s="19" t="s">
        <v>457</v>
      </c>
      <c r="AT262" s="19" t="s">
        <v>533</v>
      </c>
      <c r="AU262" s="19" t="s">
        <v>87</v>
      </c>
      <c r="AY262" s="19" t="s">
        <v>406</v>
      </c>
      <c r="BE262" s="212">
        <f t="shared" si="14"/>
        <v>0</v>
      </c>
      <c r="BF262" s="212">
        <f t="shared" si="15"/>
        <v>0</v>
      </c>
      <c r="BG262" s="212">
        <f t="shared" si="16"/>
        <v>0</v>
      </c>
      <c r="BH262" s="212">
        <f t="shared" si="17"/>
        <v>0</v>
      </c>
      <c r="BI262" s="212">
        <f t="shared" si="18"/>
        <v>0</v>
      </c>
      <c r="BJ262" s="19" t="s">
        <v>23</v>
      </c>
      <c r="BK262" s="212">
        <f t="shared" si="19"/>
        <v>0</v>
      </c>
      <c r="BL262" s="19" t="s">
        <v>415</v>
      </c>
      <c r="BM262" s="19" t="s">
        <v>1022</v>
      </c>
    </row>
    <row r="263" spans="2:65" s="1" customFormat="1" ht="22.5" customHeight="1" x14ac:dyDescent="0.3">
      <c r="B263" s="37"/>
      <c r="C263" s="268" t="s">
        <v>252</v>
      </c>
      <c r="D263" s="268" t="s">
        <v>533</v>
      </c>
      <c r="E263" s="269" t="s">
        <v>7750</v>
      </c>
      <c r="F263" s="270" t="s">
        <v>7751</v>
      </c>
      <c r="G263" s="271" t="s">
        <v>1363</v>
      </c>
      <c r="H263" s="272">
        <v>1</v>
      </c>
      <c r="I263" s="273"/>
      <c r="J263" s="274">
        <f t="shared" si="10"/>
        <v>0</v>
      </c>
      <c r="K263" s="270" t="s">
        <v>7100</v>
      </c>
      <c r="L263" s="275"/>
      <c r="M263" s="276" t="s">
        <v>36</v>
      </c>
      <c r="N263" s="277" t="s">
        <v>50</v>
      </c>
      <c r="O263" s="38"/>
      <c r="P263" s="210">
        <f t="shared" si="11"/>
        <v>0</v>
      </c>
      <c r="Q263" s="210">
        <v>0</v>
      </c>
      <c r="R263" s="210">
        <f t="shared" si="12"/>
        <v>0</v>
      </c>
      <c r="S263" s="210">
        <v>0</v>
      </c>
      <c r="T263" s="211">
        <f t="shared" si="13"/>
        <v>0</v>
      </c>
      <c r="AR263" s="19" t="s">
        <v>457</v>
      </c>
      <c r="AT263" s="19" t="s">
        <v>533</v>
      </c>
      <c r="AU263" s="19" t="s">
        <v>87</v>
      </c>
      <c r="AY263" s="19" t="s">
        <v>406</v>
      </c>
      <c r="BE263" s="212">
        <f t="shared" si="14"/>
        <v>0</v>
      </c>
      <c r="BF263" s="212">
        <f t="shared" si="15"/>
        <v>0</v>
      </c>
      <c r="BG263" s="212">
        <f t="shared" si="16"/>
        <v>0</v>
      </c>
      <c r="BH263" s="212">
        <f t="shared" si="17"/>
        <v>0</v>
      </c>
      <c r="BI263" s="212">
        <f t="shared" si="18"/>
        <v>0</v>
      </c>
      <c r="BJ263" s="19" t="s">
        <v>23</v>
      </c>
      <c r="BK263" s="212">
        <f t="shared" si="19"/>
        <v>0</v>
      </c>
      <c r="BL263" s="19" t="s">
        <v>415</v>
      </c>
      <c r="BM263" s="19" t="s">
        <v>1029</v>
      </c>
    </row>
    <row r="264" spans="2:65" s="1" customFormat="1" ht="22.5" customHeight="1" x14ac:dyDescent="0.3">
      <c r="B264" s="37"/>
      <c r="C264" s="268" t="s">
        <v>683</v>
      </c>
      <c r="D264" s="268" t="s">
        <v>533</v>
      </c>
      <c r="E264" s="269" t="s">
        <v>7754</v>
      </c>
      <c r="F264" s="270" t="s">
        <v>7755</v>
      </c>
      <c r="G264" s="271" t="s">
        <v>1363</v>
      </c>
      <c r="H264" s="272">
        <v>1</v>
      </c>
      <c r="I264" s="273"/>
      <c r="J264" s="274">
        <f t="shared" si="10"/>
        <v>0</v>
      </c>
      <c r="K264" s="270" t="s">
        <v>7100</v>
      </c>
      <c r="L264" s="275"/>
      <c r="M264" s="276" t="s">
        <v>36</v>
      </c>
      <c r="N264" s="277" t="s">
        <v>50</v>
      </c>
      <c r="O264" s="38"/>
      <c r="P264" s="210">
        <f t="shared" si="11"/>
        <v>0</v>
      </c>
      <c r="Q264" s="210">
        <v>0</v>
      </c>
      <c r="R264" s="210">
        <f t="shared" si="12"/>
        <v>0</v>
      </c>
      <c r="S264" s="210">
        <v>0</v>
      </c>
      <c r="T264" s="211">
        <f t="shared" si="13"/>
        <v>0</v>
      </c>
      <c r="AR264" s="19" t="s">
        <v>457</v>
      </c>
      <c r="AT264" s="19" t="s">
        <v>533</v>
      </c>
      <c r="AU264" s="19" t="s">
        <v>87</v>
      </c>
      <c r="AY264" s="19" t="s">
        <v>406</v>
      </c>
      <c r="BE264" s="212">
        <f t="shared" si="14"/>
        <v>0</v>
      </c>
      <c r="BF264" s="212">
        <f t="shared" si="15"/>
        <v>0</v>
      </c>
      <c r="BG264" s="212">
        <f t="shared" si="16"/>
        <v>0</v>
      </c>
      <c r="BH264" s="212">
        <f t="shared" si="17"/>
        <v>0</v>
      </c>
      <c r="BI264" s="212">
        <f t="shared" si="18"/>
        <v>0</v>
      </c>
      <c r="BJ264" s="19" t="s">
        <v>23</v>
      </c>
      <c r="BK264" s="212">
        <f t="shared" si="19"/>
        <v>0</v>
      </c>
      <c r="BL264" s="19" t="s">
        <v>415</v>
      </c>
      <c r="BM264" s="19" t="s">
        <v>1042</v>
      </c>
    </row>
    <row r="265" spans="2:65" s="1" customFormat="1" ht="22.5" customHeight="1" x14ac:dyDescent="0.3">
      <c r="B265" s="37"/>
      <c r="C265" s="268" t="s">
        <v>688</v>
      </c>
      <c r="D265" s="268" t="s">
        <v>533</v>
      </c>
      <c r="E265" s="269" t="s">
        <v>7756</v>
      </c>
      <c r="F265" s="270" t="s">
        <v>7757</v>
      </c>
      <c r="G265" s="271" t="s">
        <v>1363</v>
      </c>
      <c r="H265" s="272">
        <v>1</v>
      </c>
      <c r="I265" s="273"/>
      <c r="J265" s="274">
        <f t="shared" si="10"/>
        <v>0</v>
      </c>
      <c r="K265" s="270" t="s">
        <v>7100</v>
      </c>
      <c r="L265" s="275"/>
      <c r="M265" s="276" t="s">
        <v>36</v>
      </c>
      <c r="N265" s="277" t="s">
        <v>50</v>
      </c>
      <c r="O265" s="38"/>
      <c r="P265" s="210">
        <f t="shared" si="11"/>
        <v>0</v>
      </c>
      <c r="Q265" s="210">
        <v>0</v>
      </c>
      <c r="R265" s="210">
        <f t="shared" si="12"/>
        <v>0</v>
      </c>
      <c r="S265" s="210">
        <v>0</v>
      </c>
      <c r="T265" s="211">
        <f t="shared" si="13"/>
        <v>0</v>
      </c>
      <c r="AR265" s="19" t="s">
        <v>457</v>
      </c>
      <c r="AT265" s="19" t="s">
        <v>533</v>
      </c>
      <c r="AU265" s="19" t="s">
        <v>87</v>
      </c>
      <c r="AY265" s="19" t="s">
        <v>406</v>
      </c>
      <c r="BE265" s="212">
        <f t="shared" si="14"/>
        <v>0</v>
      </c>
      <c r="BF265" s="212">
        <f t="shared" si="15"/>
        <v>0</v>
      </c>
      <c r="BG265" s="212">
        <f t="shared" si="16"/>
        <v>0</v>
      </c>
      <c r="BH265" s="212">
        <f t="shared" si="17"/>
        <v>0</v>
      </c>
      <c r="BI265" s="212">
        <f t="shared" si="18"/>
        <v>0</v>
      </c>
      <c r="BJ265" s="19" t="s">
        <v>23</v>
      </c>
      <c r="BK265" s="212">
        <f t="shared" si="19"/>
        <v>0</v>
      </c>
      <c r="BL265" s="19" t="s">
        <v>415</v>
      </c>
      <c r="BM265" s="19" t="s">
        <v>1048</v>
      </c>
    </row>
    <row r="266" spans="2:65" s="1" customFormat="1" ht="22.5" customHeight="1" x14ac:dyDescent="0.3">
      <c r="B266" s="37"/>
      <c r="C266" s="268" t="s">
        <v>694</v>
      </c>
      <c r="D266" s="268" t="s">
        <v>533</v>
      </c>
      <c r="E266" s="269" t="s">
        <v>7758</v>
      </c>
      <c r="F266" s="270" t="s">
        <v>7759</v>
      </c>
      <c r="G266" s="271" t="s">
        <v>1363</v>
      </c>
      <c r="H266" s="272">
        <v>1</v>
      </c>
      <c r="I266" s="273"/>
      <c r="J266" s="274">
        <f t="shared" si="10"/>
        <v>0</v>
      </c>
      <c r="K266" s="270" t="s">
        <v>7100</v>
      </c>
      <c r="L266" s="275"/>
      <c r="M266" s="276" t="s">
        <v>36</v>
      </c>
      <c r="N266" s="277" t="s">
        <v>50</v>
      </c>
      <c r="O266" s="38"/>
      <c r="P266" s="210">
        <f t="shared" si="11"/>
        <v>0</v>
      </c>
      <c r="Q266" s="210">
        <v>0</v>
      </c>
      <c r="R266" s="210">
        <f t="shared" si="12"/>
        <v>0</v>
      </c>
      <c r="S266" s="210">
        <v>0</v>
      </c>
      <c r="T266" s="211">
        <f t="shared" si="13"/>
        <v>0</v>
      </c>
      <c r="AR266" s="19" t="s">
        <v>457</v>
      </c>
      <c r="AT266" s="19" t="s">
        <v>533</v>
      </c>
      <c r="AU266" s="19" t="s">
        <v>87</v>
      </c>
      <c r="AY266" s="19" t="s">
        <v>406</v>
      </c>
      <c r="BE266" s="212">
        <f t="shared" si="14"/>
        <v>0</v>
      </c>
      <c r="BF266" s="212">
        <f t="shared" si="15"/>
        <v>0</v>
      </c>
      <c r="BG266" s="212">
        <f t="shared" si="16"/>
        <v>0</v>
      </c>
      <c r="BH266" s="212">
        <f t="shared" si="17"/>
        <v>0</v>
      </c>
      <c r="BI266" s="212">
        <f t="shared" si="18"/>
        <v>0</v>
      </c>
      <c r="BJ266" s="19" t="s">
        <v>23</v>
      </c>
      <c r="BK266" s="212">
        <f t="shared" si="19"/>
        <v>0</v>
      </c>
      <c r="BL266" s="19" t="s">
        <v>415</v>
      </c>
      <c r="BM266" s="19" t="s">
        <v>1083</v>
      </c>
    </row>
    <row r="267" spans="2:65" s="1" customFormat="1" ht="22.5" customHeight="1" x14ac:dyDescent="0.3">
      <c r="B267" s="37"/>
      <c r="C267" s="268" t="s">
        <v>696</v>
      </c>
      <c r="D267" s="268" t="s">
        <v>533</v>
      </c>
      <c r="E267" s="269" t="s">
        <v>7760</v>
      </c>
      <c r="F267" s="270" t="s">
        <v>7761</v>
      </c>
      <c r="G267" s="271" t="s">
        <v>1363</v>
      </c>
      <c r="H267" s="272">
        <v>1</v>
      </c>
      <c r="I267" s="273"/>
      <c r="J267" s="274">
        <f t="shared" si="10"/>
        <v>0</v>
      </c>
      <c r="K267" s="270" t="s">
        <v>7100</v>
      </c>
      <c r="L267" s="275"/>
      <c r="M267" s="276" t="s">
        <v>36</v>
      </c>
      <c r="N267" s="277" t="s">
        <v>50</v>
      </c>
      <c r="O267" s="38"/>
      <c r="P267" s="210">
        <f t="shared" si="11"/>
        <v>0</v>
      </c>
      <c r="Q267" s="210">
        <v>0</v>
      </c>
      <c r="R267" s="210">
        <f t="shared" si="12"/>
        <v>0</v>
      </c>
      <c r="S267" s="210">
        <v>0</v>
      </c>
      <c r="T267" s="211">
        <f t="shared" si="13"/>
        <v>0</v>
      </c>
      <c r="AR267" s="19" t="s">
        <v>457</v>
      </c>
      <c r="AT267" s="19" t="s">
        <v>533</v>
      </c>
      <c r="AU267" s="19" t="s">
        <v>87</v>
      </c>
      <c r="AY267" s="19" t="s">
        <v>406</v>
      </c>
      <c r="BE267" s="212">
        <f t="shared" si="14"/>
        <v>0</v>
      </c>
      <c r="BF267" s="212">
        <f t="shared" si="15"/>
        <v>0</v>
      </c>
      <c r="BG267" s="212">
        <f t="shared" si="16"/>
        <v>0</v>
      </c>
      <c r="BH267" s="212">
        <f t="shared" si="17"/>
        <v>0</v>
      </c>
      <c r="BI267" s="212">
        <f t="shared" si="18"/>
        <v>0</v>
      </c>
      <c r="BJ267" s="19" t="s">
        <v>23</v>
      </c>
      <c r="BK267" s="212">
        <f t="shared" si="19"/>
        <v>0</v>
      </c>
      <c r="BL267" s="19" t="s">
        <v>415</v>
      </c>
      <c r="BM267" s="19" t="s">
        <v>1098</v>
      </c>
    </row>
    <row r="268" spans="2:65" s="1" customFormat="1" ht="22.5" customHeight="1" x14ac:dyDescent="0.3">
      <c r="B268" s="37"/>
      <c r="C268" s="268" t="s">
        <v>699</v>
      </c>
      <c r="D268" s="268" t="s">
        <v>533</v>
      </c>
      <c r="E268" s="269" t="s">
        <v>7762</v>
      </c>
      <c r="F268" s="270" t="s">
        <v>7763</v>
      </c>
      <c r="G268" s="271" t="s">
        <v>1363</v>
      </c>
      <c r="H268" s="272">
        <v>1</v>
      </c>
      <c r="I268" s="273"/>
      <c r="J268" s="274">
        <f t="shared" si="10"/>
        <v>0</v>
      </c>
      <c r="K268" s="270" t="s">
        <v>7100</v>
      </c>
      <c r="L268" s="275"/>
      <c r="M268" s="276" t="s">
        <v>36</v>
      </c>
      <c r="N268" s="277" t="s">
        <v>50</v>
      </c>
      <c r="O268" s="38"/>
      <c r="P268" s="210">
        <f t="shared" si="11"/>
        <v>0</v>
      </c>
      <c r="Q268" s="210">
        <v>0</v>
      </c>
      <c r="R268" s="210">
        <f t="shared" si="12"/>
        <v>0</v>
      </c>
      <c r="S268" s="210">
        <v>0</v>
      </c>
      <c r="T268" s="211">
        <f t="shared" si="13"/>
        <v>0</v>
      </c>
      <c r="AR268" s="19" t="s">
        <v>457</v>
      </c>
      <c r="AT268" s="19" t="s">
        <v>533</v>
      </c>
      <c r="AU268" s="19" t="s">
        <v>87</v>
      </c>
      <c r="AY268" s="19" t="s">
        <v>406</v>
      </c>
      <c r="BE268" s="212">
        <f t="shared" si="14"/>
        <v>0</v>
      </c>
      <c r="BF268" s="212">
        <f t="shared" si="15"/>
        <v>0</v>
      </c>
      <c r="BG268" s="212">
        <f t="shared" si="16"/>
        <v>0</v>
      </c>
      <c r="BH268" s="212">
        <f t="shared" si="17"/>
        <v>0</v>
      </c>
      <c r="BI268" s="212">
        <f t="shared" si="18"/>
        <v>0</v>
      </c>
      <c r="BJ268" s="19" t="s">
        <v>23</v>
      </c>
      <c r="BK268" s="212">
        <f t="shared" si="19"/>
        <v>0</v>
      </c>
      <c r="BL268" s="19" t="s">
        <v>415</v>
      </c>
      <c r="BM268" s="19" t="s">
        <v>1103</v>
      </c>
    </row>
    <row r="269" spans="2:65" s="1" customFormat="1" ht="31.5" customHeight="1" x14ac:dyDescent="0.3">
      <c r="B269" s="37"/>
      <c r="C269" s="201" t="s">
        <v>703</v>
      </c>
      <c r="D269" s="201" t="s">
        <v>410</v>
      </c>
      <c r="E269" s="202" t="s">
        <v>7935</v>
      </c>
      <c r="F269" s="203" t="s">
        <v>7936</v>
      </c>
      <c r="G269" s="204" t="s">
        <v>7937</v>
      </c>
      <c r="H269" s="205">
        <v>1</v>
      </c>
      <c r="I269" s="206"/>
      <c r="J269" s="207">
        <f t="shared" si="10"/>
        <v>0</v>
      </c>
      <c r="K269" s="203" t="s">
        <v>7140</v>
      </c>
      <c r="L269" s="57"/>
      <c r="M269" s="208" t="s">
        <v>36</v>
      </c>
      <c r="N269" s="209" t="s">
        <v>50</v>
      </c>
      <c r="O269" s="38"/>
      <c r="P269" s="210">
        <f t="shared" si="11"/>
        <v>0</v>
      </c>
      <c r="Q269" s="210">
        <v>0</v>
      </c>
      <c r="R269" s="210">
        <f t="shared" si="12"/>
        <v>0</v>
      </c>
      <c r="S269" s="210">
        <v>0</v>
      </c>
      <c r="T269" s="211">
        <f t="shared" si="13"/>
        <v>0</v>
      </c>
      <c r="AR269" s="19" t="s">
        <v>415</v>
      </c>
      <c r="AT269" s="19" t="s">
        <v>410</v>
      </c>
      <c r="AU269" s="19" t="s">
        <v>87</v>
      </c>
      <c r="AY269" s="19" t="s">
        <v>406</v>
      </c>
      <c r="BE269" s="212">
        <f t="shared" si="14"/>
        <v>0</v>
      </c>
      <c r="BF269" s="212">
        <f t="shared" si="15"/>
        <v>0</v>
      </c>
      <c r="BG269" s="212">
        <f t="shared" si="16"/>
        <v>0</v>
      </c>
      <c r="BH269" s="212">
        <f t="shared" si="17"/>
        <v>0</v>
      </c>
      <c r="BI269" s="212">
        <f t="shared" si="18"/>
        <v>0</v>
      </c>
      <c r="BJ269" s="19" t="s">
        <v>23</v>
      </c>
      <c r="BK269" s="212">
        <f t="shared" si="19"/>
        <v>0</v>
      </c>
      <c r="BL269" s="19" t="s">
        <v>415</v>
      </c>
      <c r="BM269" s="19" t="s">
        <v>1117</v>
      </c>
    </row>
    <row r="270" spans="2:65" s="11" customFormat="1" ht="29.85" customHeight="1" x14ac:dyDescent="0.3">
      <c r="B270" s="182"/>
      <c r="C270" s="183"/>
      <c r="D270" s="198" t="s">
        <v>78</v>
      </c>
      <c r="E270" s="199" t="s">
        <v>974</v>
      </c>
      <c r="F270" s="199" t="s">
        <v>7766</v>
      </c>
      <c r="G270" s="183"/>
      <c r="H270" s="183"/>
      <c r="I270" s="186"/>
      <c r="J270" s="200">
        <f>BK270</f>
        <v>0</v>
      </c>
      <c r="K270" s="183"/>
      <c r="L270" s="188"/>
      <c r="M270" s="189"/>
      <c r="N270" s="190"/>
      <c r="O270" s="190"/>
      <c r="P270" s="191">
        <f>P271</f>
        <v>0</v>
      </c>
      <c r="Q270" s="190"/>
      <c r="R270" s="191">
        <f>R271</f>
        <v>0</v>
      </c>
      <c r="S270" s="190"/>
      <c r="T270" s="192">
        <f>T271</f>
        <v>0</v>
      </c>
      <c r="AR270" s="193" t="s">
        <v>23</v>
      </c>
      <c r="AT270" s="194" t="s">
        <v>78</v>
      </c>
      <c r="AU270" s="194" t="s">
        <v>23</v>
      </c>
      <c r="AY270" s="193" t="s">
        <v>406</v>
      </c>
      <c r="BK270" s="195">
        <f>BK271</f>
        <v>0</v>
      </c>
    </row>
    <row r="271" spans="2:65" s="1" customFormat="1" ht="22.5" customHeight="1" x14ac:dyDescent="0.3">
      <c r="B271" s="37"/>
      <c r="C271" s="201" t="s">
        <v>709</v>
      </c>
      <c r="D271" s="201" t="s">
        <v>410</v>
      </c>
      <c r="E271" s="202" t="s">
        <v>7767</v>
      </c>
      <c r="F271" s="203" t="s">
        <v>7768</v>
      </c>
      <c r="G271" s="204" t="s">
        <v>501</v>
      </c>
      <c r="H271" s="205">
        <v>604.03499999999997</v>
      </c>
      <c r="I271" s="206"/>
      <c r="J271" s="207">
        <f>ROUND(I271*H271,2)</f>
        <v>0</v>
      </c>
      <c r="K271" s="203" t="s">
        <v>7100</v>
      </c>
      <c r="L271" s="57"/>
      <c r="M271" s="208" t="s">
        <v>36</v>
      </c>
      <c r="N271" s="209" t="s">
        <v>50</v>
      </c>
      <c r="O271" s="38"/>
      <c r="P271" s="210">
        <f>O271*H271</f>
        <v>0</v>
      </c>
      <c r="Q271" s="210">
        <v>0</v>
      </c>
      <c r="R271" s="210">
        <f>Q271*H271</f>
        <v>0</v>
      </c>
      <c r="S271" s="210">
        <v>0</v>
      </c>
      <c r="T271" s="211">
        <f>S271*H271</f>
        <v>0</v>
      </c>
      <c r="AR271" s="19" t="s">
        <v>415</v>
      </c>
      <c r="AT271" s="19" t="s">
        <v>410</v>
      </c>
      <c r="AU271" s="19" t="s">
        <v>87</v>
      </c>
      <c r="AY271" s="19" t="s">
        <v>406</v>
      </c>
      <c r="BE271" s="212">
        <f>IF(N271="základní",J271,0)</f>
        <v>0</v>
      </c>
      <c r="BF271" s="212">
        <f>IF(N271="snížená",J271,0)</f>
        <v>0</v>
      </c>
      <c r="BG271" s="212">
        <f>IF(N271="zákl. přenesená",J271,0)</f>
        <v>0</v>
      </c>
      <c r="BH271" s="212">
        <f>IF(N271="sníž. přenesená",J271,0)</f>
        <v>0</v>
      </c>
      <c r="BI271" s="212">
        <f>IF(N271="nulová",J271,0)</f>
        <v>0</v>
      </c>
      <c r="BJ271" s="19" t="s">
        <v>23</v>
      </c>
      <c r="BK271" s="212">
        <f>ROUND(I271*H271,2)</f>
        <v>0</v>
      </c>
      <c r="BL271" s="19" t="s">
        <v>415</v>
      </c>
      <c r="BM271" s="19" t="s">
        <v>1124</v>
      </c>
    </row>
    <row r="272" spans="2:65" s="11" customFormat="1" ht="37.35" customHeight="1" x14ac:dyDescent="0.35">
      <c r="B272" s="182"/>
      <c r="C272" s="183"/>
      <c r="D272" s="184" t="s">
        <v>78</v>
      </c>
      <c r="E272" s="185" t="s">
        <v>533</v>
      </c>
      <c r="F272" s="185" t="s">
        <v>2848</v>
      </c>
      <c r="G272" s="183"/>
      <c r="H272" s="183"/>
      <c r="I272" s="186"/>
      <c r="J272" s="187">
        <f>BK272</f>
        <v>0</v>
      </c>
      <c r="K272" s="183"/>
      <c r="L272" s="188"/>
      <c r="M272" s="189"/>
      <c r="N272" s="190"/>
      <c r="O272" s="190"/>
      <c r="P272" s="191">
        <f>P273</f>
        <v>0</v>
      </c>
      <c r="Q272" s="190"/>
      <c r="R272" s="191">
        <f>R273</f>
        <v>0</v>
      </c>
      <c r="S272" s="190"/>
      <c r="T272" s="192">
        <f>T273</f>
        <v>0</v>
      </c>
      <c r="AR272" s="193" t="s">
        <v>94</v>
      </c>
      <c r="AT272" s="194" t="s">
        <v>78</v>
      </c>
      <c r="AU272" s="194" t="s">
        <v>79</v>
      </c>
      <c r="AY272" s="193" t="s">
        <v>406</v>
      </c>
      <c r="BK272" s="195">
        <f>BK273</f>
        <v>0</v>
      </c>
    </row>
    <row r="273" spans="2:65" s="11" customFormat="1" ht="19.899999999999999" customHeight="1" x14ac:dyDescent="0.3">
      <c r="B273" s="182"/>
      <c r="C273" s="183"/>
      <c r="D273" s="198" t="s">
        <v>78</v>
      </c>
      <c r="E273" s="199" t="s">
        <v>7769</v>
      </c>
      <c r="F273" s="199" t="s">
        <v>7770</v>
      </c>
      <c r="G273" s="183"/>
      <c r="H273" s="183"/>
      <c r="I273" s="186"/>
      <c r="J273" s="200">
        <f>BK273</f>
        <v>0</v>
      </c>
      <c r="K273" s="183"/>
      <c r="L273" s="188"/>
      <c r="M273" s="189"/>
      <c r="N273" s="190"/>
      <c r="O273" s="190"/>
      <c r="P273" s="191">
        <f>SUM(P274:P279)</f>
        <v>0</v>
      </c>
      <c r="Q273" s="190"/>
      <c r="R273" s="191">
        <f>SUM(R274:R279)</f>
        <v>0</v>
      </c>
      <c r="S273" s="190"/>
      <c r="T273" s="192">
        <f>SUM(T274:T279)</f>
        <v>0</v>
      </c>
      <c r="AR273" s="193" t="s">
        <v>94</v>
      </c>
      <c r="AT273" s="194" t="s">
        <v>78</v>
      </c>
      <c r="AU273" s="194" t="s">
        <v>23</v>
      </c>
      <c r="AY273" s="193" t="s">
        <v>406</v>
      </c>
      <c r="BK273" s="195">
        <f>SUM(BK274:BK279)</f>
        <v>0</v>
      </c>
    </row>
    <row r="274" spans="2:65" s="1" customFormat="1" ht="22.5" customHeight="1" x14ac:dyDescent="0.3">
      <c r="B274" s="37"/>
      <c r="C274" s="201" t="s">
        <v>714</v>
      </c>
      <c r="D274" s="201" t="s">
        <v>410</v>
      </c>
      <c r="E274" s="202" t="s">
        <v>7938</v>
      </c>
      <c r="F274" s="203" t="s">
        <v>7939</v>
      </c>
      <c r="G274" s="204" t="s">
        <v>596</v>
      </c>
      <c r="H274" s="205">
        <v>40.5</v>
      </c>
      <c r="I274" s="206"/>
      <c r="J274" s="207">
        <f>ROUND(I274*H274,2)</f>
        <v>0</v>
      </c>
      <c r="K274" s="203" t="s">
        <v>7100</v>
      </c>
      <c r="L274" s="57"/>
      <c r="M274" s="208" t="s">
        <v>36</v>
      </c>
      <c r="N274" s="209" t="s">
        <v>50</v>
      </c>
      <c r="O274" s="38"/>
      <c r="P274" s="210">
        <f>O274*H274</f>
        <v>0</v>
      </c>
      <c r="Q274" s="210">
        <v>0</v>
      </c>
      <c r="R274" s="210">
        <f>Q274*H274</f>
        <v>0</v>
      </c>
      <c r="S274" s="210">
        <v>0</v>
      </c>
      <c r="T274" s="211">
        <f>S274*H274</f>
        <v>0</v>
      </c>
      <c r="AR274" s="19" t="s">
        <v>723</v>
      </c>
      <c r="AT274" s="19" t="s">
        <v>410</v>
      </c>
      <c r="AU274" s="19" t="s">
        <v>87</v>
      </c>
      <c r="AY274" s="19" t="s">
        <v>406</v>
      </c>
      <c r="BE274" s="212">
        <f>IF(N274="základní",J274,0)</f>
        <v>0</v>
      </c>
      <c r="BF274" s="212">
        <f>IF(N274="snížená",J274,0)</f>
        <v>0</v>
      </c>
      <c r="BG274" s="212">
        <f>IF(N274="zákl. přenesená",J274,0)</f>
        <v>0</v>
      </c>
      <c r="BH274" s="212">
        <f>IF(N274="sníž. přenesená",J274,0)</f>
        <v>0</v>
      </c>
      <c r="BI274" s="212">
        <f>IF(N274="nulová",J274,0)</f>
        <v>0</v>
      </c>
      <c r="BJ274" s="19" t="s">
        <v>23</v>
      </c>
      <c r="BK274" s="212">
        <f>ROUND(I274*H274,2)</f>
        <v>0</v>
      </c>
      <c r="BL274" s="19" t="s">
        <v>723</v>
      </c>
      <c r="BM274" s="19" t="s">
        <v>1135</v>
      </c>
    </row>
    <row r="275" spans="2:65" s="1" customFormat="1" ht="22.5" customHeight="1" x14ac:dyDescent="0.3">
      <c r="B275" s="37"/>
      <c r="C275" s="201" t="s">
        <v>719</v>
      </c>
      <c r="D275" s="201" t="s">
        <v>410</v>
      </c>
      <c r="E275" s="202" t="s">
        <v>7940</v>
      </c>
      <c r="F275" s="203" t="s">
        <v>7941</v>
      </c>
      <c r="G275" s="204" t="s">
        <v>596</v>
      </c>
      <c r="H275" s="205">
        <v>40.5</v>
      </c>
      <c r="I275" s="206"/>
      <c r="J275" s="207">
        <f>ROUND(I275*H275,2)</f>
        <v>0</v>
      </c>
      <c r="K275" s="203" t="s">
        <v>7100</v>
      </c>
      <c r="L275" s="57"/>
      <c r="M275" s="208" t="s">
        <v>36</v>
      </c>
      <c r="N275" s="209" t="s">
        <v>50</v>
      </c>
      <c r="O275" s="38"/>
      <c r="P275" s="210">
        <f>O275*H275</f>
        <v>0</v>
      </c>
      <c r="Q275" s="210">
        <v>0</v>
      </c>
      <c r="R275" s="210">
        <f>Q275*H275</f>
        <v>0</v>
      </c>
      <c r="S275" s="210">
        <v>0</v>
      </c>
      <c r="T275" s="211">
        <f>S275*H275</f>
        <v>0</v>
      </c>
      <c r="AR275" s="19" t="s">
        <v>723</v>
      </c>
      <c r="AT275" s="19" t="s">
        <v>410</v>
      </c>
      <c r="AU275" s="19" t="s">
        <v>87</v>
      </c>
      <c r="AY275" s="19" t="s">
        <v>406</v>
      </c>
      <c r="BE275" s="212">
        <f>IF(N275="základní",J275,0)</f>
        <v>0</v>
      </c>
      <c r="BF275" s="212">
        <f>IF(N275="snížená",J275,0)</f>
        <v>0</v>
      </c>
      <c r="BG275" s="212">
        <f>IF(N275="zákl. přenesená",J275,0)</f>
        <v>0</v>
      </c>
      <c r="BH275" s="212">
        <f>IF(N275="sníž. přenesená",J275,0)</f>
        <v>0</v>
      </c>
      <c r="BI275" s="212">
        <f>IF(N275="nulová",J275,0)</f>
        <v>0</v>
      </c>
      <c r="BJ275" s="19" t="s">
        <v>23</v>
      </c>
      <c r="BK275" s="212">
        <f>ROUND(I275*H275,2)</f>
        <v>0</v>
      </c>
      <c r="BL275" s="19" t="s">
        <v>723</v>
      </c>
      <c r="BM275" s="19" t="s">
        <v>1142</v>
      </c>
    </row>
    <row r="276" spans="2:65" s="12" customFormat="1" ht="27" x14ac:dyDescent="0.3">
      <c r="B276" s="213"/>
      <c r="C276" s="214"/>
      <c r="D276" s="215" t="s">
        <v>417</v>
      </c>
      <c r="E276" s="216" t="s">
        <v>36</v>
      </c>
      <c r="F276" s="217" t="s">
        <v>7775</v>
      </c>
      <c r="G276" s="214"/>
      <c r="H276" s="218" t="s">
        <v>36</v>
      </c>
      <c r="I276" s="219"/>
      <c r="J276" s="214"/>
      <c r="K276" s="214"/>
      <c r="L276" s="220"/>
      <c r="M276" s="221"/>
      <c r="N276" s="222"/>
      <c r="O276" s="222"/>
      <c r="P276" s="222"/>
      <c r="Q276" s="222"/>
      <c r="R276" s="222"/>
      <c r="S276" s="222"/>
      <c r="T276" s="223"/>
      <c r="AT276" s="224" t="s">
        <v>417</v>
      </c>
      <c r="AU276" s="224" t="s">
        <v>87</v>
      </c>
      <c r="AV276" s="12" t="s">
        <v>23</v>
      </c>
      <c r="AW276" s="12" t="s">
        <v>43</v>
      </c>
      <c r="AX276" s="12" t="s">
        <v>79</v>
      </c>
      <c r="AY276" s="224" t="s">
        <v>406</v>
      </c>
    </row>
    <row r="277" spans="2:65" s="13" customFormat="1" x14ac:dyDescent="0.3">
      <c r="B277" s="225"/>
      <c r="C277" s="226"/>
      <c r="D277" s="215" t="s">
        <v>417</v>
      </c>
      <c r="E277" s="227" t="s">
        <v>36</v>
      </c>
      <c r="F277" s="228" t="s">
        <v>7942</v>
      </c>
      <c r="G277" s="226"/>
      <c r="H277" s="229">
        <v>40.5</v>
      </c>
      <c r="I277" s="230"/>
      <c r="J277" s="226"/>
      <c r="K277" s="226"/>
      <c r="L277" s="231"/>
      <c r="M277" s="232"/>
      <c r="N277" s="233"/>
      <c r="O277" s="233"/>
      <c r="P277" s="233"/>
      <c r="Q277" s="233"/>
      <c r="R277" s="233"/>
      <c r="S277" s="233"/>
      <c r="T277" s="234"/>
      <c r="AT277" s="235" t="s">
        <v>417</v>
      </c>
      <c r="AU277" s="235" t="s">
        <v>87</v>
      </c>
      <c r="AV277" s="13" t="s">
        <v>87</v>
      </c>
      <c r="AW277" s="13" t="s">
        <v>43</v>
      </c>
      <c r="AX277" s="13" t="s">
        <v>79</v>
      </c>
      <c r="AY277" s="235" t="s">
        <v>406</v>
      </c>
    </row>
    <row r="278" spans="2:65" s="14" customFormat="1" x14ac:dyDescent="0.3">
      <c r="B278" s="236"/>
      <c r="C278" s="237"/>
      <c r="D278" s="247" t="s">
        <v>417</v>
      </c>
      <c r="E278" s="248" t="s">
        <v>36</v>
      </c>
      <c r="F278" s="249" t="s">
        <v>421</v>
      </c>
      <c r="G278" s="237"/>
      <c r="H278" s="250">
        <v>40.5</v>
      </c>
      <c r="I278" s="241"/>
      <c r="J278" s="237"/>
      <c r="K278" s="237"/>
      <c r="L278" s="242"/>
      <c r="M278" s="243"/>
      <c r="N278" s="244"/>
      <c r="O278" s="244"/>
      <c r="P278" s="244"/>
      <c r="Q278" s="244"/>
      <c r="R278" s="244"/>
      <c r="S278" s="244"/>
      <c r="T278" s="245"/>
      <c r="AT278" s="246" t="s">
        <v>417</v>
      </c>
      <c r="AU278" s="246" t="s">
        <v>87</v>
      </c>
      <c r="AV278" s="14" t="s">
        <v>415</v>
      </c>
      <c r="AW278" s="14" t="s">
        <v>43</v>
      </c>
      <c r="AX278" s="14" t="s">
        <v>23</v>
      </c>
      <c r="AY278" s="246" t="s">
        <v>406</v>
      </c>
    </row>
    <row r="279" spans="2:65" s="1" customFormat="1" ht="22.5" customHeight="1" x14ac:dyDescent="0.3">
      <c r="B279" s="37"/>
      <c r="C279" s="268" t="s">
        <v>723</v>
      </c>
      <c r="D279" s="268" t="s">
        <v>533</v>
      </c>
      <c r="E279" s="269" t="s">
        <v>7943</v>
      </c>
      <c r="F279" s="270" t="s">
        <v>7944</v>
      </c>
      <c r="G279" s="271" t="s">
        <v>596</v>
      </c>
      <c r="H279" s="272">
        <v>40.5</v>
      </c>
      <c r="I279" s="273"/>
      <c r="J279" s="274">
        <f>ROUND(I279*H279,2)</f>
        <v>0</v>
      </c>
      <c r="K279" s="270" t="s">
        <v>7140</v>
      </c>
      <c r="L279" s="275"/>
      <c r="M279" s="276" t="s">
        <v>36</v>
      </c>
      <c r="N279" s="285" t="s">
        <v>50</v>
      </c>
      <c r="O279" s="282"/>
      <c r="P279" s="283">
        <f>O279*H279</f>
        <v>0</v>
      </c>
      <c r="Q279" s="283">
        <v>0</v>
      </c>
      <c r="R279" s="283">
        <f>Q279*H279</f>
        <v>0</v>
      </c>
      <c r="S279" s="283">
        <v>0</v>
      </c>
      <c r="T279" s="284">
        <f>S279*H279</f>
        <v>0</v>
      </c>
      <c r="AR279" s="19" t="s">
        <v>1919</v>
      </c>
      <c r="AT279" s="19" t="s">
        <v>533</v>
      </c>
      <c r="AU279" s="19" t="s">
        <v>87</v>
      </c>
      <c r="AY279" s="19" t="s">
        <v>406</v>
      </c>
      <c r="BE279" s="212">
        <f>IF(N279="základní",J279,0)</f>
        <v>0</v>
      </c>
      <c r="BF279" s="212">
        <f>IF(N279="snížená",J279,0)</f>
        <v>0</v>
      </c>
      <c r="BG279" s="212">
        <f>IF(N279="zákl. přenesená",J279,0)</f>
        <v>0</v>
      </c>
      <c r="BH279" s="212">
        <f>IF(N279="sníž. přenesená",J279,0)</f>
        <v>0</v>
      </c>
      <c r="BI279" s="212">
        <f>IF(N279="nulová",J279,0)</f>
        <v>0</v>
      </c>
      <c r="BJ279" s="19" t="s">
        <v>23</v>
      </c>
      <c r="BK279" s="212">
        <f>ROUND(I279*H279,2)</f>
        <v>0</v>
      </c>
      <c r="BL279" s="19" t="s">
        <v>723</v>
      </c>
      <c r="BM279" s="19" t="s">
        <v>1150</v>
      </c>
    </row>
    <row r="280" spans="2:65" s="1" customFormat="1" ht="6.95" customHeight="1" x14ac:dyDescent="0.3">
      <c r="B280" s="52"/>
      <c r="C280" s="53"/>
      <c r="D280" s="53"/>
      <c r="E280" s="53"/>
      <c r="F280" s="53"/>
      <c r="G280" s="53"/>
      <c r="H280" s="53"/>
      <c r="I280" s="141"/>
      <c r="J280" s="53"/>
      <c r="K280" s="53"/>
      <c r="L280" s="57"/>
    </row>
  </sheetData>
  <sheetProtection password="CC35" sheet="1" objects="1" scenarios="1" formatColumns="0" formatRows="0" sort="0" autoFilter="0"/>
  <autoFilter ref="C90:K90"/>
  <mergeCells count="12">
    <mergeCell ref="E81:H81"/>
    <mergeCell ref="E83:H83"/>
    <mergeCell ref="E7:H7"/>
    <mergeCell ref="E9:H9"/>
    <mergeCell ref="E11:H11"/>
    <mergeCell ref="E26:H26"/>
    <mergeCell ref="E47:H47"/>
    <mergeCell ref="G1:H1"/>
    <mergeCell ref="L2:V2"/>
    <mergeCell ref="E49:H49"/>
    <mergeCell ref="E51:H51"/>
    <mergeCell ref="E79:H79"/>
  </mergeCells>
  <hyperlinks>
    <hyperlink ref="F1:G1" location="C2" tooltip="Krycí list soupisu" display="1) Krycí list soupisu"/>
    <hyperlink ref="G1:H1" location="C58" tooltip="Rekapitulace" display="2) Rekapitulace"/>
    <hyperlink ref="J1" location="C90" tooltip="Soupis prací" display="3) Soupis prací"/>
    <hyperlink ref="L1:V1" location="'Rekapitulace stavby'!C2" tooltip="Rekapitulace stavby" display="Rekapitulace stavby"/>
  </hyperlinks>
  <printOptions horizontalCentered="1"/>
  <pageMargins left="0.59055118110236227" right="0.59055118110236227" top="0.59055118110236227" bottom="0.59055118110236227" header="0" footer="0"/>
  <pageSetup paperSize="9" fitToHeight="100" orientation="landscape" r:id="rId1"/>
  <headerFooter>
    <oddFooter>&amp;CStrana &amp;P z &amp;N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BR224"/>
  <sheetViews>
    <sheetView showGridLines="0" workbookViewId="0">
      <pane ySplit="1" topLeftCell="A2" activePane="bottomLeft" state="frozen"/>
      <selection pane="bottomLeft"/>
    </sheetView>
  </sheetViews>
  <sheetFormatPr defaultRowHeight="13.5" x14ac:dyDescent="0.3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15" customWidth="1"/>
    <col min="10" max="10" width="23.5" customWidth="1"/>
    <col min="11" max="11" width="15.5" customWidth="1"/>
    <col min="13" max="18" width="9.33203125" hidden="1"/>
    <col min="19" max="19" width="8.1640625" hidden="1" customWidth="1"/>
    <col min="20" max="20" width="29.6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 x14ac:dyDescent="0.3">
      <c r="A1" s="17"/>
      <c r="B1" s="294"/>
      <c r="C1" s="294"/>
      <c r="D1" s="293" t="s">
        <v>1</v>
      </c>
      <c r="E1" s="294"/>
      <c r="F1" s="295" t="s">
        <v>8574</v>
      </c>
      <c r="G1" s="427" t="s">
        <v>8575</v>
      </c>
      <c r="H1" s="427"/>
      <c r="I1" s="300"/>
      <c r="J1" s="295" t="s">
        <v>8576</v>
      </c>
      <c r="K1" s="293" t="s">
        <v>213</v>
      </c>
      <c r="L1" s="295" t="s">
        <v>8577</v>
      </c>
      <c r="M1" s="295"/>
      <c r="N1" s="295"/>
      <c r="O1" s="295"/>
      <c r="P1" s="295"/>
      <c r="Q1" s="295"/>
      <c r="R1" s="295"/>
      <c r="S1" s="295"/>
      <c r="T1" s="295"/>
      <c r="U1" s="291"/>
      <c r="V1" s="291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</row>
    <row r="2" spans="1:70" ht="36.950000000000003" customHeight="1" x14ac:dyDescent="0.3">
      <c r="L2" s="385"/>
      <c r="M2" s="385"/>
      <c r="N2" s="385"/>
      <c r="O2" s="385"/>
      <c r="P2" s="385"/>
      <c r="Q2" s="385"/>
      <c r="R2" s="385"/>
      <c r="S2" s="385"/>
      <c r="T2" s="385"/>
      <c r="U2" s="385"/>
      <c r="V2" s="385"/>
      <c r="AT2" s="19" t="s">
        <v>201</v>
      </c>
    </row>
    <row r="3" spans="1:70" ht="6.95" customHeight="1" x14ac:dyDescent="0.3">
      <c r="B3" s="20"/>
      <c r="C3" s="21"/>
      <c r="D3" s="21"/>
      <c r="E3" s="21"/>
      <c r="F3" s="21"/>
      <c r="G3" s="21"/>
      <c r="H3" s="21"/>
      <c r="I3" s="117"/>
      <c r="J3" s="21"/>
      <c r="K3" s="22"/>
      <c r="AT3" s="19" t="s">
        <v>87</v>
      </c>
    </row>
    <row r="4" spans="1:70" ht="36.950000000000003" customHeight="1" x14ac:dyDescent="0.3">
      <c r="B4" s="23"/>
      <c r="C4" s="24"/>
      <c r="D4" s="25" t="s">
        <v>218</v>
      </c>
      <c r="E4" s="24"/>
      <c r="F4" s="24"/>
      <c r="G4" s="24"/>
      <c r="H4" s="24"/>
      <c r="I4" s="118"/>
      <c r="J4" s="24"/>
      <c r="K4" s="26"/>
      <c r="M4" s="27" t="s">
        <v>10</v>
      </c>
      <c r="AT4" s="19" t="s">
        <v>4</v>
      </c>
    </row>
    <row r="5" spans="1:70" ht="6.95" customHeight="1" x14ac:dyDescent="0.3">
      <c r="B5" s="23"/>
      <c r="C5" s="24"/>
      <c r="D5" s="24"/>
      <c r="E5" s="24"/>
      <c r="F5" s="24"/>
      <c r="G5" s="24"/>
      <c r="H5" s="24"/>
      <c r="I5" s="118"/>
      <c r="J5" s="24"/>
      <c r="K5" s="26"/>
    </row>
    <row r="6" spans="1:70" ht="15" x14ac:dyDescent="0.3">
      <c r="B6" s="23"/>
      <c r="C6" s="24"/>
      <c r="D6" s="32" t="s">
        <v>16</v>
      </c>
      <c r="E6" s="24"/>
      <c r="F6" s="24"/>
      <c r="G6" s="24"/>
      <c r="H6" s="24"/>
      <c r="I6" s="118"/>
      <c r="J6" s="24"/>
      <c r="K6" s="26"/>
    </row>
    <row r="7" spans="1:70" ht="22.5" customHeight="1" x14ac:dyDescent="0.3">
      <c r="B7" s="23"/>
      <c r="C7" s="24"/>
      <c r="D7" s="24"/>
      <c r="E7" s="428" t="str">
        <f>'Rekapitulace stavby'!K6</f>
        <v>ZLEPŠENÍ EKOLOGICKÉHO STAVU ŘEKY BEČVY V HRANICÍCH</v>
      </c>
      <c r="F7" s="414"/>
      <c r="G7" s="414"/>
      <c r="H7" s="414"/>
      <c r="I7" s="118"/>
      <c r="J7" s="24"/>
      <c r="K7" s="26"/>
    </row>
    <row r="8" spans="1:70" ht="15" x14ac:dyDescent="0.3">
      <c r="B8" s="23"/>
      <c r="C8" s="24"/>
      <c r="D8" s="32" t="s">
        <v>226</v>
      </c>
      <c r="E8" s="24"/>
      <c r="F8" s="24"/>
      <c r="G8" s="24"/>
      <c r="H8" s="24"/>
      <c r="I8" s="118"/>
      <c r="J8" s="24"/>
      <c r="K8" s="26"/>
    </row>
    <row r="9" spans="1:70" s="1" customFormat="1" ht="22.5" customHeight="1" x14ac:dyDescent="0.3">
      <c r="B9" s="37"/>
      <c r="C9" s="38"/>
      <c r="D9" s="38"/>
      <c r="E9" s="428" t="s">
        <v>7090</v>
      </c>
      <c r="F9" s="405"/>
      <c r="G9" s="405"/>
      <c r="H9" s="405"/>
      <c r="I9" s="119"/>
      <c r="J9" s="38"/>
      <c r="K9" s="41"/>
    </row>
    <row r="10" spans="1:70" s="1" customFormat="1" ht="15" x14ac:dyDescent="0.3">
      <c r="B10" s="37"/>
      <c r="C10" s="38"/>
      <c r="D10" s="32" t="s">
        <v>232</v>
      </c>
      <c r="E10" s="38"/>
      <c r="F10" s="38"/>
      <c r="G10" s="38"/>
      <c r="H10" s="38"/>
      <c r="I10" s="119"/>
      <c r="J10" s="38"/>
      <c r="K10" s="41"/>
    </row>
    <row r="11" spans="1:70" s="1" customFormat="1" ht="36.950000000000003" customHeight="1" x14ac:dyDescent="0.3">
      <c r="B11" s="37"/>
      <c r="C11" s="38"/>
      <c r="D11" s="38"/>
      <c r="E11" s="430" t="s">
        <v>7945</v>
      </c>
      <c r="F11" s="405"/>
      <c r="G11" s="405"/>
      <c r="H11" s="405"/>
      <c r="I11" s="119"/>
      <c r="J11" s="38"/>
      <c r="K11" s="41"/>
    </row>
    <row r="12" spans="1:70" s="1" customFormat="1" x14ac:dyDescent="0.3">
      <c r="B12" s="37"/>
      <c r="C12" s="38"/>
      <c r="D12" s="38"/>
      <c r="E12" s="38"/>
      <c r="F12" s="38"/>
      <c r="G12" s="38"/>
      <c r="H12" s="38"/>
      <c r="I12" s="119"/>
      <c r="J12" s="38"/>
      <c r="K12" s="41"/>
    </row>
    <row r="13" spans="1:70" s="1" customFormat="1" ht="14.45" customHeight="1" x14ac:dyDescent="0.3">
      <c r="B13" s="37"/>
      <c r="C13" s="38"/>
      <c r="D13" s="32" t="s">
        <v>19</v>
      </c>
      <c r="E13" s="38"/>
      <c r="F13" s="30" t="s">
        <v>192</v>
      </c>
      <c r="G13" s="38"/>
      <c r="H13" s="38"/>
      <c r="I13" s="120" t="s">
        <v>21</v>
      </c>
      <c r="J13" s="30" t="s">
        <v>36</v>
      </c>
      <c r="K13" s="41"/>
    </row>
    <row r="14" spans="1:70" s="1" customFormat="1" ht="14.45" customHeight="1" x14ac:dyDescent="0.3">
      <c r="B14" s="37"/>
      <c r="C14" s="38"/>
      <c r="D14" s="32" t="s">
        <v>24</v>
      </c>
      <c r="E14" s="38"/>
      <c r="F14" s="30" t="s">
        <v>25</v>
      </c>
      <c r="G14" s="38"/>
      <c r="H14" s="38"/>
      <c r="I14" s="120" t="s">
        <v>26</v>
      </c>
      <c r="J14" s="121" t="str">
        <f>'Rekapitulace stavby'!AN8</f>
        <v>6.4.2016</v>
      </c>
      <c r="K14" s="41"/>
    </row>
    <row r="15" spans="1:70" s="1" customFormat="1" ht="10.9" customHeight="1" x14ac:dyDescent="0.3">
      <c r="B15" s="37"/>
      <c r="C15" s="38"/>
      <c r="D15" s="38"/>
      <c r="E15" s="38"/>
      <c r="F15" s="38"/>
      <c r="G15" s="38"/>
      <c r="H15" s="38"/>
      <c r="I15" s="119"/>
      <c r="J15" s="38"/>
      <c r="K15" s="41"/>
    </row>
    <row r="16" spans="1:70" s="1" customFormat="1" ht="14.45" customHeight="1" x14ac:dyDescent="0.3">
      <c r="B16" s="37"/>
      <c r="C16" s="38"/>
      <c r="D16" s="32" t="s">
        <v>34</v>
      </c>
      <c r="E16" s="38"/>
      <c r="F16" s="38"/>
      <c r="G16" s="38"/>
      <c r="H16" s="38"/>
      <c r="I16" s="120" t="s">
        <v>35</v>
      </c>
      <c r="J16" s="30" t="s">
        <v>36</v>
      </c>
      <c r="K16" s="41"/>
    </row>
    <row r="17" spans="2:11" s="1" customFormat="1" ht="18" customHeight="1" x14ac:dyDescent="0.3">
      <c r="B17" s="37"/>
      <c r="C17" s="38"/>
      <c r="D17" s="38"/>
      <c r="E17" s="30" t="s">
        <v>37</v>
      </c>
      <c r="F17" s="38"/>
      <c r="G17" s="38"/>
      <c r="H17" s="38"/>
      <c r="I17" s="120" t="s">
        <v>38</v>
      </c>
      <c r="J17" s="30" t="s">
        <v>36</v>
      </c>
      <c r="K17" s="41"/>
    </row>
    <row r="18" spans="2:11" s="1" customFormat="1" ht="6.95" customHeight="1" x14ac:dyDescent="0.3">
      <c r="B18" s="37"/>
      <c r="C18" s="38"/>
      <c r="D18" s="38"/>
      <c r="E18" s="38"/>
      <c r="F18" s="38"/>
      <c r="G18" s="38"/>
      <c r="H18" s="38"/>
      <c r="I18" s="119"/>
      <c r="J18" s="38"/>
      <c r="K18" s="41"/>
    </row>
    <row r="19" spans="2:11" s="1" customFormat="1" ht="14.45" customHeight="1" x14ac:dyDescent="0.3">
      <c r="B19" s="37"/>
      <c r="C19" s="38"/>
      <c r="D19" s="32" t="s">
        <v>39</v>
      </c>
      <c r="E19" s="38"/>
      <c r="F19" s="38"/>
      <c r="G19" s="38"/>
      <c r="H19" s="38"/>
      <c r="I19" s="120" t="s">
        <v>35</v>
      </c>
      <c r="J19" s="30" t="str">
        <f>IF('Rekapitulace stavby'!AN13="Vyplň údaj","",IF('Rekapitulace stavby'!AN13="","",'Rekapitulace stavby'!AN13))</f>
        <v/>
      </c>
      <c r="K19" s="41"/>
    </row>
    <row r="20" spans="2:11" s="1" customFormat="1" ht="18" customHeight="1" x14ac:dyDescent="0.3">
      <c r="B20" s="37"/>
      <c r="C20" s="38"/>
      <c r="D20" s="38"/>
      <c r="E20" s="30" t="str">
        <f>IF('Rekapitulace stavby'!E14="Vyplň údaj","",IF('Rekapitulace stavby'!E14="","",'Rekapitulace stavby'!E14))</f>
        <v/>
      </c>
      <c r="F20" s="38"/>
      <c r="G20" s="38"/>
      <c r="H20" s="38"/>
      <c r="I20" s="120" t="s">
        <v>38</v>
      </c>
      <c r="J20" s="30" t="str">
        <f>IF('Rekapitulace stavby'!AN14="Vyplň údaj","",IF('Rekapitulace stavby'!AN14="","",'Rekapitulace stavby'!AN14))</f>
        <v/>
      </c>
      <c r="K20" s="41"/>
    </row>
    <row r="21" spans="2:11" s="1" customFormat="1" ht="6.95" customHeight="1" x14ac:dyDescent="0.3">
      <c r="B21" s="37"/>
      <c r="C21" s="38"/>
      <c r="D21" s="38"/>
      <c r="E21" s="38"/>
      <c r="F21" s="38"/>
      <c r="G21" s="38"/>
      <c r="H21" s="38"/>
      <c r="I21" s="119"/>
      <c r="J21" s="38"/>
      <c r="K21" s="41"/>
    </row>
    <row r="22" spans="2:11" s="1" customFormat="1" ht="14.45" customHeight="1" x14ac:dyDescent="0.3">
      <c r="B22" s="37"/>
      <c r="C22" s="38"/>
      <c r="D22" s="32" t="s">
        <v>41</v>
      </c>
      <c r="E22" s="38"/>
      <c r="F22" s="38"/>
      <c r="G22" s="38"/>
      <c r="H22" s="38"/>
      <c r="I22" s="120" t="s">
        <v>35</v>
      </c>
      <c r="J22" s="30" t="s">
        <v>36</v>
      </c>
      <c r="K22" s="41"/>
    </row>
    <row r="23" spans="2:11" s="1" customFormat="1" ht="18" customHeight="1" x14ac:dyDescent="0.3">
      <c r="B23" s="37"/>
      <c r="C23" s="38"/>
      <c r="D23" s="38"/>
      <c r="E23" s="30" t="s">
        <v>7092</v>
      </c>
      <c r="F23" s="38"/>
      <c r="G23" s="38"/>
      <c r="H23" s="38"/>
      <c r="I23" s="120" t="s">
        <v>38</v>
      </c>
      <c r="J23" s="30" t="s">
        <v>36</v>
      </c>
      <c r="K23" s="41"/>
    </row>
    <row r="24" spans="2:11" s="1" customFormat="1" ht="6.95" customHeight="1" x14ac:dyDescent="0.3">
      <c r="B24" s="37"/>
      <c r="C24" s="38"/>
      <c r="D24" s="38"/>
      <c r="E24" s="38"/>
      <c r="F24" s="38"/>
      <c r="G24" s="38"/>
      <c r="H24" s="38"/>
      <c r="I24" s="119"/>
      <c r="J24" s="38"/>
      <c r="K24" s="41"/>
    </row>
    <row r="25" spans="2:11" s="1" customFormat="1" ht="14.45" customHeight="1" x14ac:dyDescent="0.3">
      <c r="B25" s="37"/>
      <c r="C25" s="38"/>
      <c r="D25" s="32" t="s">
        <v>44</v>
      </c>
      <c r="E25" s="38"/>
      <c r="F25" s="38"/>
      <c r="G25" s="38"/>
      <c r="H25" s="38"/>
      <c r="I25" s="119"/>
      <c r="J25" s="38"/>
      <c r="K25" s="41"/>
    </row>
    <row r="26" spans="2:11" s="7" customFormat="1" ht="22.5" customHeight="1" x14ac:dyDescent="0.3">
      <c r="B26" s="122"/>
      <c r="C26" s="123"/>
      <c r="D26" s="123"/>
      <c r="E26" s="417" t="s">
        <v>36</v>
      </c>
      <c r="F26" s="431"/>
      <c r="G26" s="431"/>
      <c r="H26" s="431"/>
      <c r="I26" s="124"/>
      <c r="J26" s="123"/>
      <c r="K26" s="125"/>
    </row>
    <row r="27" spans="2:11" s="1" customFormat="1" ht="6.95" customHeight="1" x14ac:dyDescent="0.3">
      <c r="B27" s="37"/>
      <c r="C27" s="38"/>
      <c r="D27" s="38"/>
      <c r="E27" s="38"/>
      <c r="F27" s="38"/>
      <c r="G27" s="38"/>
      <c r="H27" s="38"/>
      <c r="I27" s="119"/>
      <c r="J27" s="38"/>
      <c r="K27" s="41"/>
    </row>
    <row r="28" spans="2:11" s="1" customFormat="1" ht="6.95" customHeight="1" x14ac:dyDescent="0.3">
      <c r="B28" s="37"/>
      <c r="C28" s="38"/>
      <c r="D28" s="81"/>
      <c r="E28" s="81"/>
      <c r="F28" s="81"/>
      <c r="G28" s="81"/>
      <c r="H28" s="81"/>
      <c r="I28" s="127"/>
      <c r="J28" s="81"/>
      <c r="K28" s="128"/>
    </row>
    <row r="29" spans="2:11" s="1" customFormat="1" ht="25.35" customHeight="1" x14ac:dyDescent="0.3">
      <c r="B29" s="37"/>
      <c r="C29" s="38"/>
      <c r="D29" s="129" t="s">
        <v>45</v>
      </c>
      <c r="E29" s="38"/>
      <c r="F29" s="38"/>
      <c r="G29" s="38"/>
      <c r="H29" s="38"/>
      <c r="I29" s="119"/>
      <c r="J29" s="130">
        <f>ROUND(J94,2)</f>
        <v>0</v>
      </c>
      <c r="K29" s="41"/>
    </row>
    <row r="30" spans="2:11" s="1" customFormat="1" ht="6.95" customHeight="1" x14ac:dyDescent="0.3">
      <c r="B30" s="37"/>
      <c r="C30" s="38"/>
      <c r="D30" s="81"/>
      <c r="E30" s="81"/>
      <c r="F30" s="81"/>
      <c r="G30" s="81"/>
      <c r="H30" s="81"/>
      <c r="I30" s="127"/>
      <c r="J30" s="81"/>
      <c r="K30" s="128"/>
    </row>
    <row r="31" spans="2:11" s="1" customFormat="1" ht="14.45" customHeight="1" x14ac:dyDescent="0.3">
      <c r="B31" s="37"/>
      <c r="C31" s="38"/>
      <c r="D31" s="38"/>
      <c r="E31" s="38"/>
      <c r="F31" s="42" t="s">
        <v>47</v>
      </c>
      <c r="G31" s="38"/>
      <c r="H31" s="38"/>
      <c r="I31" s="131" t="s">
        <v>46</v>
      </c>
      <c r="J31" s="42" t="s">
        <v>48</v>
      </c>
      <c r="K31" s="41"/>
    </row>
    <row r="32" spans="2:11" s="1" customFormat="1" ht="14.45" customHeight="1" x14ac:dyDescent="0.3">
      <c r="B32" s="37"/>
      <c r="C32" s="38"/>
      <c r="D32" s="45" t="s">
        <v>49</v>
      </c>
      <c r="E32" s="45" t="s">
        <v>50</v>
      </c>
      <c r="F32" s="132">
        <f>ROUND(SUM(BE94:BE223), 2)</f>
        <v>0</v>
      </c>
      <c r="G32" s="38"/>
      <c r="H32" s="38"/>
      <c r="I32" s="133">
        <v>0.21</v>
      </c>
      <c r="J32" s="132">
        <f>ROUND(ROUND((SUM(BE94:BE223)), 2)*I32, 2)</f>
        <v>0</v>
      </c>
      <c r="K32" s="41"/>
    </row>
    <row r="33" spans="2:11" s="1" customFormat="1" ht="14.45" customHeight="1" x14ac:dyDescent="0.3">
      <c r="B33" s="37"/>
      <c r="C33" s="38"/>
      <c r="D33" s="38"/>
      <c r="E33" s="45" t="s">
        <v>51</v>
      </c>
      <c r="F33" s="132">
        <f>ROUND(SUM(BF94:BF223), 2)</f>
        <v>0</v>
      </c>
      <c r="G33" s="38"/>
      <c r="H33" s="38"/>
      <c r="I33" s="133">
        <v>0.15</v>
      </c>
      <c r="J33" s="132">
        <f>ROUND(ROUND((SUM(BF94:BF223)), 2)*I33, 2)</f>
        <v>0</v>
      </c>
      <c r="K33" s="41"/>
    </row>
    <row r="34" spans="2:11" s="1" customFormat="1" ht="14.45" hidden="1" customHeight="1" x14ac:dyDescent="0.3">
      <c r="B34" s="37"/>
      <c r="C34" s="38"/>
      <c r="D34" s="38"/>
      <c r="E34" s="45" t="s">
        <v>52</v>
      </c>
      <c r="F34" s="132">
        <f>ROUND(SUM(BG94:BG223), 2)</f>
        <v>0</v>
      </c>
      <c r="G34" s="38"/>
      <c r="H34" s="38"/>
      <c r="I34" s="133">
        <v>0.21</v>
      </c>
      <c r="J34" s="132">
        <v>0</v>
      </c>
      <c r="K34" s="41"/>
    </row>
    <row r="35" spans="2:11" s="1" customFormat="1" ht="14.45" hidden="1" customHeight="1" x14ac:dyDescent="0.3">
      <c r="B35" s="37"/>
      <c r="C35" s="38"/>
      <c r="D35" s="38"/>
      <c r="E35" s="45" t="s">
        <v>53</v>
      </c>
      <c r="F35" s="132">
        <f>ROUND(SUM(BH94:BH223), 2)</f>
        <v>0</v>
      </c>
      <c r="G35" s="38"/>
      <c r="H35" s="38"/>
      <c r="I35" s="133">
        <v>0.15</v>
      </c>
      <c r="J35" s="132">
        <v>0</v>
      </c>
      <c r="K35" s="41"/>
    </row>
    <row r="36" spans="2:11" s="1" customFormat="1" ht="14.45" hidden="1" customHeight="1" x14ac:dyDescent="0.3">
      <c r="B36" s="37"/>
      <c r="C36" s="38"/>
      <c r="D36" s="38"/>
      <c r="E36" s="45" t="s">
        <v>54</v>
      </c>
      <c r="F36" s="132">
        <f>ROUND(SUM(BI94:BI223), 2)</f>
        <v>0</v>
      </c>
      <c r="G36" s="38"/>
      <c r="H36" s="38"/>
      <c r="I36" s="133">
        <v>0</v>
      </c>
      <c r="J36" s="132">
        <v>0</v>
      </c>
      <c r="K36" s="41"/>
    </row>
    <row r="37" spans="2:11" s="1" customFormat="1" ht="6.95" customHeight="1" x14ac:dyDescent="0.3">
      <c r="B37" s="37"/>
      <c r="C37" s="38"/>
      <c r="D37" s="38"/>
      <c r="E37" s="38"/>
      <c r="F37" s="38"/>
      <c r="G37" s="38"/>
      <c r="H37" s="38"/>
      <c r="I37" s="119"/>
      <c r="J37" s="38"/>
      <c r="K37" s="41"/>
    </row>
    <row r="38" spans="2:11" s="1" customFormat="1" ht="25.35" customHeight="1" x14ac:dyDescent="0.3">
      <c r="B38" s="37"/>
      <c r="C38" s="134"/>
      <c r="D38" s="135" t="s">
        <v>55</v>
      </c>
      <c r="E38" s="75"/>
      <c r="F38" s="75"/>
      <c r="G38" s="136" t="s">
        <v>56</v>
      </c>
      <c r="H38" s="137" t="s">
        <v>57</v>
      </c>
      <c r="I38" s="138"/>
      <c r="J38" s="139">
        <f>SUM(J29:J36)</f>
        <v>0</v>
      </c>
      <c r="K38" s="140"/>
    </row>
    <row r="39" spans="2:11" s="1" customFormat="1" ht="14.45" customHeight="1" x14ac:dyDescent="0.3">
      <c r="B39" s="52"/>
      <c r="C39" s="53"/>
      <c r="D39" s="53"/>
      <c r="E39" s="53"/>
      <c r="F39" s="53"/>
      <c r="G39" s="53"/>
      <c r="H39" s="53"/>
      <c r="I39" s="141"/>
      <c r="J39" s="53"/>
      <c r="K39" s="54"/>
    </row>
    <row r="43" spans="2:11" s="1" customFormat="1" ht="6.95" customHeight="1" x14ac:dyDescent="0.3">
      <c r="B43" s="142"/>
      <c r="C43" s="143"/>
      <c r="D43" s="143"/>
      <c r="E43" s="143"/>
      <c r="F43" s="143"/>
      <c r="G43" s="143"/>
      <c r="H43" s="143"/>
      <c r="I43" s="144"/>
      <c r="J43" s="143"/>
      <c r="K43" s="145"/>
    </row>
    <row r="44" spans="2:11" s="1" customFormat="1" ht="36.950000000000003" customHeight="1" x14ac:dyDescent="0.3">
      <c r="B44" s="37"/>
      <c r="C44" s="25" t="s">
        <v>305</v>
      </c>
      <c r="D44" s="38"/>
      <c r="E44" s="38"/>
      <c r="F44" s="38"/>
      <c r="G44" s="38"/>
      <c r="H44" s="38"/>
      <c r="I44" s="119"/>
      <c r="J44" s="38"/>
      <c r="K44" s="41"/>
    </row>
    <row r="45" spans="2:11" s="1" customFormat="1" ht="6.95" customHeight="1" x14ac:dyDescent="0.3">
      <c r="B45" s="37"/>
      <c r="C45" s="38"/>
      <c r="D45" s="38"/>
      <c r="E45" s="38"/>
      <c r="F45" s="38"/>
      <c r="G45" s="38"/>
      <c r="H45" s="38"/>
      <c r="I45" s="119"/>
      <c r="J45" s="38"/>
      <c r="K45" s="41"/>
    </row>
    <row r="46" spans="2:11" s="1" customFormat="1" ht="14.45" customHeight="1" x14ac:dyDescent="0.3">
      <c r="B46" s="37"/>
      <c r="C46" s="32" t="s">
        <v>16</v>
      </c>
      <c r="D46" s="38"/>
      <c r="E46" s="38"/>
      <c r="F46" s="38"/>
      <c r="G46" s="38"/>
      <c r="H46" s="38"/>
      <c r="I46" s="119"/>
      <c r="J46" s="38"/>
      <c r="K46" s="41"/>
    </row>
    <row r="47" spans="2:11" s="1" customFormat="1" ht="22.5" customHeight="1" x14ac:dyDescent="0.3">
      <c r="B47" s="37"/>
      <c r="C47" s="38"/>
      <c r="D47" s="38"/>
      <c r="E47" s="428" t="str">
        <f>E7</f>
        <v>ZLEPŠENÍ EKOLOGICKÉHO STAVU ŘEKY BEČVY V HRANICÍCH</v>
      </c>
      <c r="F47" s="405"/>
      <c r="G47" s="405"/>
      <c r="H47" s="405"/>
      <c r="I47" s="119"/>
      <c r="J47" s="38"/>
      <c r="K47" s="41"/>
    </row>
    <row r="48" spans="2:11" ht="15" x14ac:dyDescent="0.3">
      <c r="B48" s="23"/>
      <c r="C48" s="32" t="s">
        <v>226</v>
      </c>
      <c r="D48" s="24"/>
      <c r="E48" s="24"/>
      <c r="F48" s="24"/>
      <c r="G48" s="24"/>
      <c r="H48" s="24"/>
      <c r="I48" s="118"/>
      <c r="J48" s="24"/>
      <c r="K48" s="26"/>
    </row>
    <row r="49" spans="2:47" s="1" customFormat="1" ht="22.5" customHeight="1" x14ac:dyDescent="0.3">
      <c r="B49" s="37"/>
      <c r="C49" s="38"/>
      <c r="D49" s="38"/>
      <c r="E49" s="428" t="s">
        <v>7090</v>
      </c>
      <c r="F49" s="405"/>
      <c r="G49" s="405"/>
      <c r="H49" s="405"/>
      <c r="I49" s="119"/>
      <c r="J49" s="38"/>
      <c r="K49" s="41"/>
    </row>
    <row r="50" spans="2:47" s="1" customFormat="1" ht="14.45" customHeight="1" x14ac:dyDescent="0.3">
      <c r="B50" s="37"/>
      <c r="C50" s="32" t="s">
        <v>232</v>
      </c>
      <c r="D50" s="38"/>
      <c r="E50" s="38"/>
      <c r="F50" s="38"/>
      <c r="G50" s="38"/>
      <c r="H50" s="38"/>
      <c r="I50" s="119"/>
      <c r="J50" s="38"/>
      <c r="K50" s="41"/>
    </row>
    <row r="51" spans="2:47" s="1" customFormat="1" ht="23.25" customHeight="1" x14ac:dyDescent="0.3">
      <c r="B51" s="37"/>
      <c r="C51" s="38"/>
      <c r="D51" s="38"/>
      <c r="E51" s="430" t="str">
        <f>E11</f>
        <v>SO 03, 04 - ČERPACÍ STANICE, EL. PŘÍPOJKA PRO ČS STŘELICE</v>
      </c>
      <c r="F51" s="405"/>
      <c r="G51" s="405"/>
      <c r="H51" s="405"/>
      <c r="I51" s="119"/>
      <c r="J51" s="38"/>
      <c r="K51" s="41"/>
    </row>
    <row r="52" spans="2:47" s="1" customFormat="1" ht="6.95" customHeight="1" x14ac:dyDescent="0.3">
      <c r="B52" s="37"/>
      <c r="C52" s="38"/>
      <c r="D52" s="38"/>
      <c r="E52" s="38"/>
      <c r="F52" s="38"/>
      <c r="G52" s="38"/>
      <c r="H52" s="38"/>
      <c r="I52" s="119"/>
      <c r="J52" s="38"/>
      <c r="K52" s="41"/>
    </row>
    <row r="53" spans="2:47" s="1" customFormat="1" ht="18" customHeight="1" x14ac:dyDescent="0.3">
      <c r="B53" s="37"/>
      <c r="C53" s="32" t="s">
        <v>24</v>
      </c>
      <c r="D53" s="38"/>
      <c r="E53" s="38"/>
      <c r="F53" s="30" t="str">
        <f>F14</f>
        <v>HRANICE - DRAHOTUŠE</v>
      </c>
      <c r="G53" s="38"/>
      <c r="H53" s="38"/>
      <c r="I53" s="120" t="s">
        <v>26</v>
      </c>
      <c r="J53" s="121" t="str">
        <f>IF(J14="","",J14)</f>
        <v>6.4.2016</v>
      </c>
      <c r="K53" s="41"/>
    </row>
    <row r="54" spans="2:47" s="1" customFormat="1" ht="6.95" customHeight="1" x14ac:dyDescent="0.3">
      <c r="B54" s="37"/>
      <c r="C54" s="38"/>
      <c r="D54" s="38"/>
      <c r="E54" s="38"/>
      <c r="F54" s="38"/>
      <c r="G54" s="38"/>
      <c r="H54" s="38"/>
      <c r="I54" s="119"/>
      <c r="J54" s="38"/>
      <c r="K54" s="41"/>
    </row>
    <row r="55" spans="2:47" s="1" customFormat="1" ht="15" x14ac:dyDescent="0.3">
      <c r="B55" s="37"/>
      <c r="C55" s="32" t="s">
        <v>34</v>
      </c>
      <c r="D55" s="38"/>
      <c r="E55" s="38"/>
      <c r="F55" s="30" t="str">
        <f>E17</f>
        <v>VODOVODY A KANALIZACE PŘEROV a.s.</v>
      </c>
      <c r="G55" s="38"/>
      <c r="H55" s="38"/>
      <c r="I55" s="120" t="s">
        <v>41</v>
      </c>
      <c r="J55" s="30" t="str">
        <f>E23</f>
        <v>PROJEKTY VODAM s.r.o.   HRANICE</v>
      </c>
      <c r="K55" s="41"/>
    </row>
    <row r="56" spans="2:47" s="1" customFormat="1" ht="14.45" customHeight="1" x14ac:dyDescent="0.3">
      <c r="B56" s="37"/>
      <c r="C56" s="32" t="s">
        <v>39</v>
      </c>
      <c r="D56" s="38"/>
      <c r="E56" s="38"/>
      <c r="F56" s="30" t="str">
        <f>IF(E20="","",E20)</f>
        <v/>
      </c>
      <c r="G56" s="38"/>
      <c r="H56" s="38"/>
      <c r="I56" s="119"/>
      <c r="J56" s="38"/>
      <c r="K56" s="41"/>
    </row>
    <row r="57" spans="2:47" s="1" customFormat="1" ht="10.35" customHeight="1" x14ac:dyDescent="0.3">
      <c r="B57" s="37"/>
      <c r="C57" s="38"/>
      <c r="D57" s="38"/>
      <c r="E57" s="38"/>
      <c r="F57" s="38"/>
      <c r="G57" s="38"/>
      <c r="H57" s="38"/>
      <c r="I57" s="119"/>
      <c r="J57" s="38"/>
      <c r="K57" s="41"/>
    </row>
    <row r="58" spans="2:47" s="1" customFormat="1" ht="29.25" customHeight="1" x14ac:dyDescent="0.3">
      <c r="B58" s="37"/>
      <c r="C58" s="146" t="s">
        <v>332</v>
      </c>
      <c r="D58" s="134"/>
      <c r="E58" s="134"/>
      <c r="F58" s="134"/>
      <c r="G58" s="134"/>
      <c r="H58" s="134"/>
      <c r="I58" s="147"/>
      <c r="J58" s="148" t="s">
        <v>333</v>
      </c>
      <c r="K58" s="149"/>
    </row>
    <row r="59" spans="2:47" s="1" customFormat="1" ht="10.35" customHeight="1" x14ac:dyDescent="0.3">
      <c r="B59" s="37"/>
      <c r="C59" s="38"/>
      <c r="D59" s="38"/>
      <c r="E59" s="38"/>
      <c r="F59" s="38"/>
      <c r="G59" s="38"/>
      <c r="H59" s="38"/>
      <c r="I59" s="119"/>
      <c r="J59" s="38"/>
      <c r="K59" s="41"/>
    </row>
    <row r="60" spans="2:47" s="1" customFormat="1" ht="29.25" customHeight="1" x14ac:dyDescent="0.3">
      <c r="B60" s="37"/>
      <c r="C60" s="150" t="s">
        <v>338</v>
      </c>
      <c r="D60" s="38"/>
      <c r="E60" s="38"/>
      <c r="F60" s="38"/>
      <c r="G60" s="38"/>
      <c r="H60" s="38"/>
      <c r="I60" s="119"/>
      <c r="J60" s="130">
        <f>J94</f>
        <v>0</v>
      </c>
      <c r="K60" s="41"/>
      <c r="AU60" s="19" t="s">
        <v>339</v>
      </c>
    </row>
    <row r="61" spans="2:47" s="8" customFormat="1" ht="24.95" customHeight="1" x14ac:dyDescent="0.3">
      <c r="B61" s="151"/>
      <c r="C61" s="152"/>
      <c r="D61" s="153" t="s">
        <v>342</v>
      </c>
      <c r="E61" s="154"/>
      <c r="F61" s="154"/>
      <c r="G61" s="154"/>
      <c r="H61" s="154"/>
      <c r="I61" s="155"/>
      <c r="J61" s="156">
        <f>J95</f>
        <v>0</v>
      </c>
      <c r="K61" s="157"/>
    </row>
    <row r="62" spans="2:47" s="9" customFormat="1" ht="19.899999999999999" customHeight="1" x14ac:dyDescent="0.3">
      <c r="B62" s="159"/>
      <c r="C62" s="160"/>
      <c r="D62" s="161" t="s">
        <v>345</v>
      </c>
      <c r="E62" s="162"/>
      <c r="F62" s="162"/>
      <c r="G62" s="162"/>
      <c r="H62" s="162"/>
      <c r="I62" s="163"/>
      <c r="J62" s="164">
        <f>J96</f>
        <v>0</v>
      </c>
      <c r="K62" s="165"/>
    </row>
    <row r="63" spans="2:47" s="9" customFormat="1" ht="19.899999999999999" customHeight="1" x14ac:dyDescent="0.3">
      <c r="B63" s="159"/>
      <c r="C63" s="160"/>
      <c r="D63" s="161" t="s">
        <v>7181</v>
      </c>
      <c r="E63" s="162"/>
      <c r="F63" s="162"/>
      <c r="G63" s="162"/>
      <c r="H63" s="162"/>
      <c r="I63" s="163"/>
      <c r="J63" s="164">
        <f>J149</f>
        <v>0</v>
      </c>
      <c r="K63" s="165"/>
    </row>
    <row r="64" spans="2:47" s="9" customFormat="1" ht="19.899999999999999" customHeight="1" x14ac:dyDescent="0.3">
      <c r="B64" s="159"/>
      <c r="C64" s="160"/>
      <c r="D64" s="161" t="s">
        <v>7946</v>
      </c>
      <c r="E64" s="162"/>
      <c r="F64" s="162"/>
      <c r="G64" s="162"/>
      <c r="H64" s="162"/>
      <c r="I64" s="163"/>
      <c r="J64" s="164">
        <f>J163</f>
        <v>0</v>
      </c>
      <c r="K64" s="165"/>
    </row>
    <row r="65" spans="2:12" s="9" customFormat="1" ht="19.899999999999999" customHeight="1" x14ac:dyDescent="0.3">
      <c r="B65" s="159"/>
      <c r="C65" s="160"/>
      <c r="D65" s="161" t="s">
        <v>7947</v>
      </c>
      <c r="E65" s="162"/>
      <c r="F65" s="162"/>
      <c r="G65" s="162"/>
      <c r="H65" s="162"/>
      <c r="I65" s="163"/>
      <c r="J65" s="164">
        <f>J175</f>
        <v>0</v>
      </c>
      <c r="K65" s="165"/>
    </row>
    <row r="66" spans="2:12" s="9" customFormat="1" ht="19.899999999999999" customHeight="1" x14ac:dyDescent="0.3">
      <c r="B66" s="159"/>
      <c r="C66" s="160"/>
      <c r="D66" s="161" t="s">
        <v>366</v>
      </c>
      <c r="E66" s="162"/>
      <c r="F66" s="162"/>
      <c r="G66" s="162"/>
      <c r="H66" s="162"/>
      <c r="I66" s="163"/>
      <c r="J66" s="164">
        <f>J180</f>
        <v>0</v>
      </c>
      <c r="K66" s="165"/>
    </row>
    <row r="67" spans="2:12" s="9" customFormat="1" ht="19.899999999999999" customHeight="1" x14ac:dyDescent="0.3">
      <c r="B67" s="159"/>
      <c r="C67" s="160"/>
      <c r="D67" s="161" t="s">
        <v>372</v>
      </c>
      <c r="E67" s="162"/>
      <c r="F67" s="162"/>
      <c r="G67" s="162"/>
      <c r="H67" s="162"/>
      <c r="I67" s="163"/>
      <c r="J67" s="164">
        <f>J190</f>
        <v>0</v>
      </c>
      <c r="K67" s="165"/>
    </row>
    <row r="68" spans="2:12" s="9" customFormat="1" ht="19.899999999999999" customHeight="1" x14ac:dyDescent="0.3">
      <c r="B68" s="159"/>
      <c r="C68" s="160"/>
      <c r="D68" s="161" t="s">
        <v>7948</v>
      </c>
      <c r="E68" s="162"/>
      <c r="F68" s="162"/>
      <c r="G68" s="162"/>
      <c r="H68" s="162"/>
      <c r="I68" s="163"/>
      <c r="J68" s="164">
        <f>J196</f>
        <v>0</v>
      </c>
      <c r="K68" s="165"/>
    </row>
    <row r="69" spans="2:12" s="9" customFormat="1" ht="19.899999999999999" customHeight="1" x14ac:dyDescent="0.3">
      <c r="B69" s="159"/>
      <c r="C69" s="160"/>
      <c r="D69" s="161" t="s">
        <v>7182</v>
      </c>
      <c r="E69" s="162"/>
      <c r="F69" s="162"/>
      <c r="G69" s="162"/>
      <c r="H69" s="162"/>
      <c r="I69" s="163"/>
      <c r="J69" s="164">
        <f>J201</f>
        <v>0</v>
      </c>
      <c r="K69" s="165"/>
    </row>
    <row r="70" spans="2:12" s="8" customFormat="1" ht="24.95" customHeight="1" x14ac:dyDescent="0.3">
      <c r="B70" s="151"/>
      <c r="C70" s="152"/>
      <c r="D70" s="153" t="s">
        <v>387</v>
      </c>
      <c r="E70" s="154"/>
      <c r="F70" s="154"/>
      <c r="G70" s="154"/>
      <c r="H70" s="154"/>
      <c r="I70" s="155"/>
      <c r="J70" s="156">
        <f>J203</f>
        <v>0</v>
      </c>
      <c r="K70" s="157"/>
    </row>
    <row r="71" spans="2:12" s="9" customFormat="1" ht="19.899999999999999" customHeight="1" x14ac:dyDescent="0.3">
      <c r="B71" s="159"/>
      <c r="C71" s="160"/>
      <c r="D71" s="161" t="s">
        <v>7949</v>
      </c>
      <c r="E71" s="162"/>
      <c r="F71" s="162"/>
      <c r="G71" s="162"/>
      <c r="H71" s="162"/>
      <c r="I71" s="163"/>
      <c r="J71" s="164">
        <f>J204</f>
        <v>0</v>
      </c>
      <c r="K71" s="165"/>
    </row>
    <row r="72" spans="2:12" s="9" customFormat="1" ht="19.899999999999999" customHeight="1" x14ac:dyDescent="0.3">
      <c r="B72" s="159"/>
      <c r="C72" s="160"/>
      <c r="D72" s="161" t="s">
        <v>7950</v>
      </c>
      <c r="E72" s="162"/>
      <c r="F72" s="162"/>
      <c r="G72" s="162"/>
      <c r="H72" s="162"/>
      <c r="I72" s="163"/>
      <c r="J72" s="164">
        <f>J214</f>
        <v>0</v>
      </c>
      <c r="K72" s="165"/>
    </row>
    <row r="73" spans="2:12" s="1" customFormat="1" ht="21.75" customHeight="1" x14ac:dyDescent="0.3">
      <c r="B73" s="37"/>
      <c r="C73" s="38"/>
      <c r="D73" s="38"/>
      <c r="E73" s="38"/>
      <c r="F73" s="38"/>
      <c r="G73" s="38"/>
      <c r="H73" s="38"/>
      <c r="I73" s="119"/>
      <c r="J73" s="38"/>
      <c r="K73" s="41"/>
    </row>
    <row r="74" spans="2:12" s="1" customFormat="1" ht="6.95" customHeight="1" x14ac:dyDescent="0.3">
      <c r="B74" s="52"/>
      <c r="C74" s="53"/>
      <c r="D74" s="53"/>
      <c r="E74" s="53"/>
      <c r="F74" s="53"/>
      <c r="G74" s="53"/>
      <c r="H74" s="53"/>
      <c r="I74" s="141"/>
      <c r="J74" s="53"/>
      <c r="K74" s="54"/>
    </row>
    <row r="78" spans="2:12" s="1" customFormat="1" ht="6.95" customHeight="1" x14ac:dyDescent="0.3">
      <c r="B78" s="55"/>
      <c r="C78" s="56"/>
      <c r="D78" s="56"/>
      <c r="E78" s="56"/>
      <c r="F78" s="56"/>
      <c r="G78" s="56"/>
      <c r="H78" s="56"/>
      <c r="I78" s="144"/>
      <c r="J78" s="56"/>
      <c r="K78" s="56"/>
      <c r="L78" s="57"/>
    </row>
    <row r="79" spans="2:12" s="1" customFormat="1" ht="36.950000000000003" customHeight="1" x14ac:dyDescent="0.3">
      <c r="B79" s="37"/>
      <c r="C79" s="58" t="s">
        <v>390</v>
      </c>
      <c r="D79" s="59"/>
      <c r="E79" s="59"/>
      <c r="F79" s="59"/>
      <c r="G79" s="59"/>
      <c r="H79" s="59"/>
      <c r="I79" s="167"/>
      <c r="J79" s="59"/>
      <c r="K79" s="59"/>
      <c r="L79" s="57"/>
    </row>
    <row r="80" spans="2:12" s="1" customFormat="1" ht="6.95" customHeight="1" x14ac:dyDescent="0.3">
      <c r="B80" s="37"/>
      <c r="C80" s="59"/>
      <c r="D80" s="59"/>
      <c r="E80" s="59"/>
      <c r="F80" s="59"/>
      <c r="G80" s="59"/>
      <c r="H80" s="59"/>
      <c r="I80" s="167"/>
      <c r="J80" s="59"/>
      <c r="K80" s="59"/>
      <c r="L80" s="57"/>
    </row>
    <row r="81" spans="2:63" s="1" customFormat="1" ht="14.45" customHeight="1" x14ac:dyDescent="0.3">
      <c r="B81" s="37"/>
      <c r="C81" s="61" t="s">
        <v>16</v>
      </c>
      <c r="D81" s="59"/>
      <c r="E81" s="59"/>
      <c r="F81" s="59"/>
      <c r="G81" s="59"/>
      <c r="H81" s="59"/>
      <c r="I81" s="167"/>
      <c r="J81" s="59"/>
      <c r="K81" s="59"/>
      <c r="L81" s="57"/>
    </row>
    <row r="82" spans="2:63" s="1" customFormat="1" ht="22.5" customHeight="1" x14ac:dyDescent="0.3">
      <c r="B82" s="37"/>
      <c r="C82" s="59"/>
      <c r="D82" s="59"/>
      <c r="E82" s="425" t="str">
        <f>E7</f>
        <v>ZLEPŠENÍ EKOLOGICKÉHO STAVU ŘEKY BEČVY V HRANICÍCH</v>
      </c>
      <c r="F82" s="398"/>
      <c r="G82" s="398"/>
      <c r="H82" s="398"/>
      <c r="I82" s="167"/>
      <c r="J82" s="59"/>
      <c r="K82" s="59"/>
      <c r="L82" s="57"/>
    </row>
    <row r="83" spans="2:63" ht="15" x14ac:dyDescent="0.3">
      <c r="B83" s="23"/>
      <c r="C83" s="61" t="s">
        <v>226</v>
      </c>
      <c r="D83" s="168"/>
      <c r="E83" s="168"/>
      <c r="F83" s="168"/>
      <c r="G83" s="168"/>
      <c r="H83" s="168"/>
      <c r="J83" s="168"/>
      <c r="K83" s="168"/>
      <c r="L83" s="169"/>
    </row>
    <row r="84" spans="2:63" s="1" customFormat="1" ht="22.5" customHeight="1" x14ac:dyDescent="0.3">
      <c r="B84" s="37"/>
      <c r="C84" s="59"/>
      <c r="D84" s="59"/>
      <c r="E84" s="425" t="s">
        <v>7090</v>
      </c>
      <c r="F84" s="398"/>
      <c r="G84" s="398"/>
      <c r="H84" s="398"/>
      <c r="I84" s="167"/>
      <c r="J84" s="59"/>
      <c r="K84" s="59"/>
      <c r="L84" s="57"/>
    </row>
    <row r="85" spans="2:63" s="1" customFormat="1" ht="14.45" customHeight="1" x14ac:dyDescent="0.3">
      <c r="B85" s="37"/>
      <c r="C85" s="61" t="s">
        <v>232</v>
      </c>
      <c r="D85" s="59"/>
      <c r="E85" s="59"/>
      <c r="F85" s="59"/>
      <c r="G85" s="59"/>
      <c r="H85" s="59"/>
      <c r="I85" s="167"/>
      <c r="J85" s="59"/>
      <c r="K85" s="59"/>
      <c r="L85" s="57"/>
    </row>
    <row r="86" spans="2:63" s="1" customFormat="1" ht="23.25" customHeight="1" x14ac:dyDescent="0.3">
      <c r="B86" s="37"/>
      <c r="C86" s="59"/>
      <c r="D86" s="59"/>
      <c r="E86" s="395" t="str">
        <f>E11</f>
        <v>SO 03, 04 - ČERPACÍ STANICE, EL. PŘÍPOJKA PRO ČS STŘELICE</v>
      </c>
      <c r="F86" s="398"/>
      <c r="G86" s="398"/>
      <c r="H86" s="398"/>
      <c r="I86" s="167"/>
      <c r="J86" s="59"/>
      <c r="K86" s="59"/>
      <c r="L86" s="57"/>
    </row>
    <row r="87" spans="2:63" s="1" customFormat="1" ht="6.95" customHeight="1" x14ac:dyDescent="0.3">
      <c r="B87" s="37"/>
      <c r="C87" s="59"/>
      <c r="D87" s="59"/>
      <c r="E87" s="59"/>
      <c r="F87" s="59"/>
      <c r="G87" s="59"/>
      <c r="H87" s="59"/>
      <c r="I87" s="167"/>
      <c r="J87" s="59"/>
      <c r="K87" s="59"/>
      <c r="L87" s="57"/>
    </row>
    <row r="88" spans="2:63" s="1" customFormat="1" ht="18" customHeight="1" x14ac:dyDescent="0.3">
      <c r="B88" s="37"/>
      <c r="C88" s="61" t="s">
        <v>24</v>
      </c>
      <c r="D88" s="59"/>
      <c r="E88" s="59"/>
      <c r="F88" s="170" t="str">
        <f>F14</f>
        <v>HRANICE - DRAHOTUŠE</v>
      </c>
      <c r="G88" s="59"/>
      <c r="H88" s="59"/>
      <c r="I88" s="171" t="s">
        <v>26</v>
      </c>
      <c r="J88" s="69" t="str">
        <f>IF(J14="","",J14)</f>
        <v>6.4.2016</v>
      </c>
      <c r="K88" s="59"/>
      <c r="L88" s="57"/>
    </row>
    <row r="89" spans="2:63" s="1" customFormat="1" ht="6.95" customHeight="1" x14ac:dyDescent="0.3">
      <c r="B89" s="37"/>
      <c r="C89" s="59"/>
      <c r="D89" s="59"/>
      <c r="E89" s="59"/>
      <c r="F89" s="59"/>
      <c r="G89" s="59"/>
      <c r="H89" s="59"/>
      <c r="I89" s="167"/>
      <c r="J89" s="59"/>
      <c r="K89" s="59"/>
      <c r="L89" s="57"/>
    </row>
    <row r="90" spans="2:63" s="1" customFormat="1" ht="15" x14ac:dyDescent="0.3">
      <c r="B90" s="37"/>
      <c r="C90" s="61" t="s">
        <v>34</v>
      </c>
      <c r="D90" s="59"/>
      <c r="E90" s="59"/>
      <c r="F90" s="170" t="str">
        <f>E17</f>
        <v>VODOVODY A KANALIZACE PŘEROV a.s.</v>
      </c>
      <c r="G90" s="59"/>
      <c r="H90" s="59"/>
      <c r="I90" s="171" t="s">
        <v>41</v>
      </c>
      <c r="J90" s="170" t="str">
        <f>E23</f>
        <v>PROJEKTY VODAM s.r.o.   HRANICE</v>
      </c>
      <c r="K90" s="59"/>
      <c r="L90" s="57"/>
    </row>
    <row r="91" spans="2:63" s="1" customFormat="1" ht="14.45" customHeight="1" x14ac:dyDescent="0.3">
      <c r="B91" s="37"/>
      <c r="C91" s="61" t="s">
        <v>39</v>
      </c>
      <c r="D91" s="59"/>
      <c r="E91" s="59"/>
      <c r="F91" s="170" t="str">
        <f>IF(E20="","",E20)</f>
        <v/>
      </c>
      <c r="G91" s="59"/>
      <c r="H91" s="59"/>
      <c r="I91" s="167"/>
      <c r="J91" s="59"/>
      <c r="K91" s="59"/>
      <c r="L91" s="57"/>
    </row>
    <row r="92" spans="2:63" s="1" customFormat="1" ht="10.35" customHeight="1" x14ac:dyDescent="0.3">
      <c r="B92" s="37"/>
      <c r="C92" s="59"/>
      <c r="D92" s="59"/>
      <c r="E92" s="59"/>
      <c r="F92" s="59"/>
      <c r="G92" s="59"/>
      <c r="H92" s="59"/>
      <c r="I92" s="167"/>
      <c r="J92" s="59"/>
      <c r="K92" s="59"/>
      <c r="L92" s="57"/>
    </row>
    <row r="93" spans="2:63" s="10" customFormat="1" ht="29.25" customHeight="1" x14ac:dyDescent="0.3">
      <c r="B93" s="172"/>
      <c r="C93" s="173" t="s">
        <v>391</v>
      </c>
      <c r="D93" s="174" t="s">
        <v>64</v>
      </c>
      <c r="E93" s="174" t="s">
        <v>60</v>
      </c>
      <c r="F93" s="174" t="s">
        <v>392</v>
      </c>
      <c r="G93" s="174" t="s">
        <v>393</v>
      </c>
      <c r="H93" s="174" t="s">
        <v>394</v>
      </c>
      <c r="I93" s="175" t="s">
        <v>395</v>
      </c>
      <c r="J93" s="174" t="s">
        <v>333</v>
      </c>
      <c r="K93" s="176" t="s">
        <v>396</v>
      </c>
      <c r="L93" s="177"/>
      <c r="M93" s="77" t="s">
        <v>397</v>
      </c>
      <c r="N93" s="78" t="s">
        <v>49</v>
      </c>
      <c r="O93" s="78" t="s">
        <v>398</v>
      </c>
      <c r="P93" s="78" t="s">
        <v>399</v>
      </c>
      <c r="Q93" s="78" t="s">
        <v>400</v>
      </c>
      <c r="R93" s="78" t="s">
        <v>401</v>
      </c>
      <c r="S93" s="78" t="s">
        <v>402</v>
      </c>
      <c r="T93" s="79" t="s">
        <v>403</v>
      </c>
    </row>
    <row r="94" spans="2:63" s="1" customFormat="1" ht="29.25" customHeight="1" x14ac:dyDescent="0.35">
      <c r="B94" s="37"/>
      <c r="C94" s="83" t="s">
        <v>338</v>
      </c>
      <c r="D94" s="59"/>
      <c r="E94" s="59"/>
      <c r="F94" s="59"/>
      <c r="G94" s="59"/>
      <c r="H94" s="59"/>
      <c r="I94" s="167"/>
      <c r="J94" s="178">
        <f>BK94</f>
        <v>0</v>
      </c>
      <c r="K94" s="59"/>
      <c r="L94" s="57"/>
      <c r="M94" s="80"/>
      <c r="N94" s="81"/>
      <c r="O94" s="81"/>
      <c r="P94" s="179">
        <f>P95+P203</f>
        <v>0</v>
      </c>
      <c r="Q94" s="81"/>
      <c r="R94" s="179">
        <f>R95+R203</f>
        <v>0</v>
      </c>
      <c r="S94" s="81"/>
      <c r="T94" s="180">
        <f>T95+T203</f>
        <v>0</v>
      </c>
      <c r="AT94" s="19" t="s">
        <v>78</v>
      </c>
      <c r="AU94" s="19" t="s">
        <v>339</v>
      </c>
      <c r="BK94" s="181">
        <f>BK95+BK203</f>
        <v>0</v>
      </c>
    </row>
    <row r="95" spans="2:63" s="11" customFormat="1" ht="37.35" customHeight="1" x14ac:dyDescent="0.35">
      <c r="B95" s="182"/>
      <c r="C95" s="183"/>
      <c r="D95" s="184" t="s">
        <v>78</v>
      </c>
      <c r="E95" s="185" t="s">
        <v>404</v>
      </c>
      <c r="F95" s="185" t="s">
        <v>405</v>
      </c>
      <c r="G95" s="183"/>
      <c r="H95" s="183"/>
      <c r="I95" s="186"/>
      <c r="J95" s="187">
        <f>BK95</f>
        <v>0</v>
      </c>
      <c r="K95" s="183"/>
      <c r="L95" s="188"/>
      <c r="M95" s="189"/>
      <c r="N95" s="190"/>
      <c r="O95" s="190"/>
      <c r="P95" s="191">
        <f>P96+P149+P163+P175+P180+P190+P196+P201</f>
        <v>0</v>
      </c>
      <c r="Q95" s="190"/>
      <c r="R95" s="191">
        <f>R96+R149+R163+R175+R180+R190+R196+R201</f>
        <v>0</v>
      </c>
      <c r="S95" s="190"/>
      <c r="T95" s="192">
        <f>T96+T149+T163+T175+T180+T190+T196+T201</f>
        <v>0</v>
      </c>
      <c r="AR95" s="193" t="s">
        <v>23</v>
      </c>
      <c r="AT95" s="194" t="s">
        <v>78</v>
      </c>
      <c r="AU95" s="194" t="s">
        <v>79</v>
      </c>
      <c r="AY95" s="193" t="s">
        <v>406</v>
      </c>
      <c r="BK95" s="195">
        <f>BK96+BK149+BK163+BK175+BK180+BK190+BK196+BK201</f>
        <v>0</v>
      </c>
    </row>
    <row r="96" spans="2:63" s="11" customFormat="1" ht="19.899999999999999" customHeight="1" x14ac:dyDescent="0.3">
      <c r="B96" s="182"/>
      <c r="C96" s="183"/>
      <c r="D96" s="198" t="s">
        <v>78</v>
      </c>
      <c r="E96" s="199" t="s">
        <v>23</v>
      </c>
      <c r="F96" s="199" t="s">
        <v>407</v>
      </c>
      <c r="G96" s="183"/>
      <c r="H96" s="183"/>
      <c r="I96" s="186"/>
      <c r="J96" s="200">
        <f>BK96</f>
        <v>0</v>
      </c>
      <c r="K96" s="183"/>
      <c r="L96" s="188"/>
      <c r="M96" s="189"/>
      <c r="N96" s="190"/>
      <c r="O96" s="190"/>
      <c r="P96" s="191">
        <f>SUM(P97:P148)</f>
        <v>0</v>
      </c>
      <c r="Q96" s="190"/>
      <c r="R96" s="191">
        <f>SUM(R97:R148)</f>
        <v>0</v>
      </c>
      <c r="S96" s="190"/>
      <c r="T96" s="192">
        <f>SUM(T97:T148)</f>
        <v>0</v>
      </c>
      <c r="AR96" s="193" t="s">
        <v>23</v>
      </c>
      <c r="AT96" s="194" t="s">
        <v>78</v>
      </c>
      <c r="AU96" s="194" t="s">
        <v>23</v>
      </c>
      <c r="AY96" s="193" t="s">
        <v>406</v>
      </c>
      <c r="BK96" s="195">
        <f>SUM(BK97:BK148)</f>
        <v>0</v>
      </c>
    </row>
    <row r="97" spans="2:65" s="1" customFormat="1" ht="22.5" customHeight="1" x14ac:dyDescent="0.3">
      <c r="B97" s="37"/>
      <c r="C97" s="201" t="s">
        <v>23</v>
      </c>
      <c r="D97" s="201" t="s">
        <v>410</v>
      </c>
      <c r="E97" s="202" t="s">
        <v>7184</v>
      </c>
      <c r="F97" s="203" t="s">
        <v>7185</v>
      </c>
      <c r="G97" s="204" t="s">
        <v>706</v>
      </c>
      <c r="H97" s="205">
        <v>100</v>
      </c>
      <c r="I97" s="206"/>
      <c r="J97" s="207">
        <f>ROUND(I97*H97,2)</f>
        <v>0</v>
      </c>
      <c r="K97" s="203" t="s">
        <v>7100</v>
      </c>
      <c r="L97" s="57"/>
      <c r="M97" s="208" t="s">
        <v>36</v>
      </c>
      <c r="N97" s="209" t="s">
        <v>50</v>
      </c>
      <c r="O97" s="38"/>
      <c r="P97" s="210">
        <f>O97*H97</f>
        <v>0</v>
      </c>
      <c r="Q97" s="210">
        <v>0</v>
      </c>
      <c r="R97" s="210">
        <f>Q97*H97</f>
        <v>0</v>
      </c>
      <c r="S97" s="210">
        <v>0</v>
      </c>
      <c r="T97" s="211">
        <f>S97*H97</f>
        <v>0</v>
      </c>
      <c r="AR97" s="19" t="s">
        <v>415</v>
      </c>
      <c r="AT97" s="19" t="s">
        <v>410</v>
      </c>
      <c r="AU97" s="19" t="s">
        <v>87</v>
      </c>
      <c r="AY97" s="19" t="s">
        <v>406</v>
      </c>
      <c r="BE97" s="212">
        <f>IF(N97="základní",J97,0)</f>
        <v>0</v>
      </c>
      <c r="BF97" s="212">
        <f>IF(N97="snížená",J97,0)</f>
        <v>0</v>
      </c>
      <c r="BG97" s="212">
        <f>IF(N97="zákl. přenesená",J97,0)</f>
        <v>0</v>
      </c>
      <c r="BH97" s="212">
        <f>IF(N97="sníž. přenesená",J97,0)</f>
        <v>0</v>
      </c>
      <c r="BI97" s="212">
        <f>IF(N97="nulová",J97,0)</f>
        <v>0</v>
      </c>
      <c r="BJ97" s="19" t="s">
        <v>23</v>
      </c>
      <c r="BK97" s="212">
        <f>ROUND(I97*H97,2)</f>
        <v>0</v>
      </c>
      <c r="BL97" s="19" t="s">
        <v>415</v>
      </c>
      <c r="BM97" s="19" t="s">
        <v>87</v>
      </c>
    </row>
    <row r="98" spans="2:65" s="13" customFormat="1" x14ac:dyDescent="0.3">
      <c r="B98" s="225"/>
      <c r="C98" s="226"/>
      <c r="D98" s="215" t="s">
        <v>417</v>
      </c>
      <c r="E98" s="227" t="s">
        <v>36</v>
      </c>
      <c r="F98" s="228" t="s">
        <v>7951</v>
      </c>
      <c r="G98" s="226"/>
      <c r="H98" s="229">
        <v>100</v>
      </c>
      <c r="I98" s="230"/>
      <c r="J98" s="226"/>
      <c r="K98" s="226"/>
      <c r="L98" s="231"/>
      <c r="M98" s="232"/>
      <c r="N98" s="233"/>
      <c r="O98" s="233"/>
      <c r="P98" s="233"/>
      <c r="Q98" s="233"/>
      <c r="R98" s="233"/>
      <c r="S98" s="233"/>
      <c r="T98" s="234"/>
      <c r="AT98" s="235" t="s">
        <v>417</v>
      </c>
      <c r="AU98" s="235" t="s">
        <v>87</v>
      </c>
      <c r="AV98" s="13" t="s">
        <v>87</v>
      </c>
      <c r="AW98" s="13" t="s">
        <v>43</v>
      </c>
      <c r="AX98" s="13" t="s">
        <v>79</v>
      </c>
      <c r="AY98" s="235" t="s">
        <v>406</v>
      </c>
    </row>
    <row r="99" spans="2:65" s="14" customFormat="1" x14ac:dyDescent="0.3">
      <c r="B99" s="236"/>
      <c r="C99" s="237"/>
      <c r="D99" s="247" t="s">
        <v>417</v>
      </c>
      <c r="E99" s="248" t="s">
        <v>36</v>
      </c>
      <c r="F99" s="249" t="s">
        <v>421</v>
      </c>
      <c r="G99" s="237"/>
      <c r="H99" s="250">
        <v>100</v>
      </c>
      <c r="I99" s="241"/>
      <c r="J99" s="237"/>
      <c r="K99" s="237"/>
      <c r="L99" s="242"/>
      <c r="M99" s="243"/>
      <c r="N99" s="244"/>
      <c r="O99" s="244"/>
      <c r="P99" s="244"/>
      <c r="Q99" s="244"/>
      <c r="R99" s="244"/>
      <c r="S99" s="244"/>
      <c r="T99" s="245"/>
      <c r="AT99" s="246" t="s">
        <v>417</v>
      </c>
      <c r="AU99" s="246" t="s">
        <v>87</v>
      </c>
      <c r="AV99" s="14" t="s">
        <v>415</v>
      </c>
      <c r="AW99" s="14" t="s">
        <v>43</v>
      </c>
      <c r="AX99" s="14" t="s">
        <v>23</v>
      </c>
      <c r="AY99" s="246" t="s">
        <v>406</v>
      </c>
    </row>
    <row r="100" spans="2:65" s="1" customFormat="1" ht="22.5" customHeight="1" x14ac:dyDescent="0.3">
      <c r="B100" s="37"/>
      <c r="C100" s="201" t="s">
        <v>87</v>
      </c>
      <c r="D100" s="201" t="s">
        <v>410</v>
      </c>
      <c r="E100" s="202" t="s">
        <v>7187</v>
      </c>
      <c r="F100" s="203" t="s">
        <v>7188</v>
      </c>
      <c r="G100" s="204" t="s">
        <v>1189</v>
      </c>
      <c r="H100" s="205">
        <v>10</v>
      </c>
      <c r="I100" s="206"/>
      <c r="J100" s="207">
        <f>ROUND(I100*H100,2)</f>
        <v>0</v>
      </c>
      <c r="K100" s="203" t="s">
        <v>7100</v>
      </c>
      <c r="L100" s="57"/>
      <c r="M100" s="208" t="s">
        <v>36</v>
      </c>
      <c r="N100" s="209" t="s">
        <v>50</v>
      </c>
      <c r="O100" s="38"/>
      <c r="P100" s="210">
        <f>O100*H100</f>
        <v>0</v>
      </c>
      <c r="Q100" s="210">
        <v>0</v>
      </c>
      <c r="R100" s="210">
        <f>Q100*H100</f>
        <v>0</v>
      </c>
      <c r="S100" s="210">
        <v>0</v>
      </c>
      <c r="T100" s="211">
        <f>S100*H100</f>
        <v>0</v>
      </c>
      <c r="AR100" s="19" t="s">
        <v>415</v>
      </c>
      <c r="AT100" s="19" t="s">
        <v>410</v>
      </c>
      <c r="AU100" s="19" t="s">
        <v>87</v>
      </c>
      <c r="AY100" s="19" t="s">
        <v>406</v>
      </c>
      <c r="BE100" s="212">
        <f>IF(N100="základní",J100,0)</f>
        <v>0</v>
      </c>
      <c r="BF100" s="212">
        <f>IF(N100="snížená",J100,0)</f>
        <v>0</v>
      </c>
      <c r="BG100" s="212">
        <f>IF(N100="zákl. přenesená",J100,0)</f>
        <v>0</v>
      </c>
      <c r="BH100" s="212">
        <f>IF(N100="sníž. přenesená",J100,0)</f>
        <v>0</v>
      </c>
      <c r="BI100" s="212">
        <f>IF(N100="nulová",J100,0)</f>
        <v>0</v>
      </c>
      <c r="BJ100" s="19" t="s">
        <v>23</v>
      </c>
      <c r="BK100" s="212">
        <f>ROUND(I100*H100,2)</f>
        <v>0</v>
      </c>
      <c r="BL100" s="19" t="s">
        <v>415</v>
      </c>
      <c r="BM100" s="19" t="s">
        <v>415</v>
      </c>
    </row>
    <row r="101" spans="2:65" s="1" customFormat="1" ht="22.5" customHeight="1" x14ac:dyDescent="0.3">
      <c r="B101" s="37"/>
      <c r="C101" s="201" t="s">
        <v>94</v>
      </c>
      <c r="D101" s="201" t="s">
        <v>410</v>
      </c>
      <c r="E101" s="202" t="s">
        <v>7220</v>
      </c>
      <c r="F101" s="203" t="s">
        <v>7221</v>
      </c>
      <c r="G101" s="204" t="s">
        <v>413</v>
      </c>
      <c r="H101" s="205">
        <v>1.944</v>
      </c>
      <c r="I101" s="206"/>
      <c r="J101" s="207">
        <f>ROUND(I101*H101,2)</f>
        <v>0</v>
      </c>
      <c r="K101" s="203" t="s">
        <v>7100</v>
      </c>
      <c r="L101" s="57"/>
      <c r="M101" s="208" t="s">
        <v>36</v>
      </c>
      <c r="N101" s="209" t="s">
        <v>50</v>
      </c>
      <c r="O101" s="38"/>
      <c r="P101" s="210">
        <f>O101*H101</f>
        <v>0</v>
      </c>
      <c r="Q101" s="210">
        <v>0</v>
      </c>
      <c r="R101" s="210">
        <f>Q101*H101</f>
        <v>0</v>
      </c>
      <c r="S101" s="210">
        <v>0</v>
      </c>
      <c r="T101" s="211">
        <f>S101*H101</f>
        <v>0</v>
      </c>
      <c r="AR101" s="19" t="s">
        <v>415</v>
      </c>
      <c r="AT101" s="19" t="s">
        <v>410</v>
      </c>
      <c r="AU101" s="19" t="s">
        <v>87</v>
      </c>
      <c r="AY101" s="19" t="s">
        <v>406</v>
      </c>
      <c r="BE101" s="212">
        <f>IF(N101="základní",J101,0)</f>
        <v>0</v>
      </c>
      <c r="BF101" s="212">
        <f>IF(N101="snížená",J101,0)</f>
        <v>0</v>
      </c>
      <c r="BG101" s="212">
        <f>IF(N101="zákl. přenesená",J101,0)</f>
        <v>0</v>
      </c>
      <c r="BH101" s="212">
        <f>IF(N101="sníž. přenesená",J101,0)</f>
        <v>0</v>
      </c>
      <c r="BI101" s="212">
        <f>IF(N101="nulová",J101,0)</f>
        <v>0</v>
      </c>
      <c r="BJ101" s="19" t="s">
        <v>23</v>
      </c>
      <c r="BK101" s="212">
        <f>ROUND(I101*H101,2)</f>
        <v>0</v>
      </c>
      <c r="BL101" s="19" t="s">
        <v>415</v>
      </c>
      <c r="BM101" s="19" t="s">
        <v>446</v>
      </c>
    </row>
    <row r="102" spans="2:65" s="13" customFormat="1" x14ac:dyDescent="0.3">
      <c r="B102" s="225"/>
      <c r="C102" s="226"/>
      <c r="D102" s="215" t="s">
        <v>417</v>
      </c>
      <c r="E102" s="227" t="s">
        <v>36</v>
      </c>
      <c r="F102" s="228" t="s">
        <v>7952</v>
      </c>
      <c r="G102" s="226"/>
      <c r="H102" s="229">
        <v>1.944</v>
      </c>
      <c r="I102" s="230"/>
      <c r="J102" s="226"/>
      <c r="K102" s="226"/>
      <c r="L102" s="231"/>
      <c r="M102" s="232"/>
      <c r="N102" s="233"/>
      <c r="O102" s="233"/>
      <c r="P102" s="233"/>
      <c r="Q102" s="233"/>
      <c r="R102" s="233"/>
      <c r="S102" s="233"/>
      <c r="T102" s="234"/>
      <c r="AT102" s="235" t="s">
        <v>417</v>
      </c>
      <c r="AU102" s="235" t="s">
        <v>87</v>
      </c>
      <c r="AV102" s="13" t="s">
        <v>87</v>
      </c>
      <c r="AW102" s="13" t="s">
        <v>43</v>
      </c>
      <c r="AX102" s="13" t="s">
        <v>79</v>
      </c>
      <c r="AY102" s="235" t="s">
        <v>406</v>
      </c>
    </row>
    <row r="103" spans="2:65" s="14" customFormat="1" x14ac:dyDescent="0.3">
      <c r="B103" s="236"/>
      <c r="C103" s="237"/>
      <c r="D103" s="247" t="s">
        <v>417</v>
      </c>
      <c r="E103" s="248" t="s">
        <v>36</v>
      </c>
      <c r="F103" s="249" t="s">
        <v>421</v>
      </c>
      <c r="G103" s="237"/>
      <c r="H103" s="250">
        <v>1.944</v>
      </c>
      <c r="I103" s="241"/>
      <c r="J103" s="237"/>
      <c r="K103" s="237"/>
      <c r="L103" s="242"/>
      <c r="M103" s="243"/>
      <c r="N103" s="244"/>
      <c r="O103" s="244"/>
      <c r="P103" s="244"/>
      <c r="Q103" s="244"/>
      <c r="R103" s="244"/>
      <c r="S103" s="244"/>
      <c r="T103" s="245"/>
      <c r="AT103" s="246" t="s">
        <v>417</v>
      </c>
      <c r="AU103" s="246" t="s">
        <v>87</v>
      </c>
      <c r="AV103" s="14" t="s">
        <v>415</v>
      </c>
      <c r="AW103" s="14" t="s">
        <v>43</v>
      </c>
      <c r="AX103" s="14" t="s">
        <v>23</v>
      </c>
      <c r="AY103" s="246" t="s">
        <v>406</v>
      </c>
    </row>
    <row r="104" spans="2:65" s="1" customFormat="1" ht="22.5" customHeight="1" x14ac:dyDescent="0.3">
      <c r="B104" s="37"/>
      <c r="C104" s="201" t="s">
        <v>415</v>
      </c>
      <c r="D104" s="201" t="s">
        <v>410</v>
      </c>
      <c r="E104" s="202" t="s">
        <v>7953</v>
      </c>
      <c r="F104" s="203" t="s">
        <v>7954</v>
      </c>
      <c r="G104" s="204" t="s">
        <v>413</v>
      </c>
      <c r="H104" s="205">
        <v>21.286999999999999</v>
      </c>
      <c r="I104" s="206"/>
      <c r="J104" s="207">
        <f>ROUND(I104*H104,2)</f>
        <v>0</v>
      </c>
      <c r="K104" s="203" t="s">
        <v>7100</v>
      </c>
      <c r="L104" s="57"/>
      <c r="M104" s="208" t="s">
        <v>36</v>
      </c>
      <c r="N104" s="209" t="s">
        <v>50</v>
      </c>
      <c r="O104" s="38"/>
      <c r="P104" s="210">
        <f>O104*H104</f>
        <v>0</v>
      </c>
      <c r="Q104" s="210">
        <v>0</v>
      </c>
      <c r="R104" s="210">
        <f>Q104*H104</f>
        <v>0</v>
      </c>
      <c r="S104" s="210">
        <v>0</v>
      </c>
      <c r="T104" s="211">
        <f>S104*H104</f>
        <v>0</v>
      </c>
      <c r="AR104" s="19" t="s">
        <v>415</v>
      </c>
      <c r="AT104" s="19" t="s">
        <v>410</v>
      </c>
      <c r="AU104" s="19" t="s">
        <v>87</v>
      </c>
      <c r="AY104" s="19" t="s">
        <v>406</v>
      </c>
      <c r="BE104" s="212">
        <f>IF(N104="základní",J104,0)</f>
        <v>0</v>
      </c>
      <c r="BF104" s="212">
        <f>IF(N104="snížená",J104,0)</f>
        <v>0</v>
      </c>
      <c r="BG104" s="212">
        <f>IF(N104="zákl. přenesená",J104,0)</f>
        <v>0</v>
      </c>
      <c r="BH104" s="212">
        <f>IF(N104="sníž. přenesená",J104,0)</f>
        <v>0</v>
      </c>
      <c r="BI104" s="212">
        <f>IF(N104="nulová",J104,0)</f>
        <v>0</v>
      </c>
      <c r="BJ104" s="19" t="s">
        <v>23</v>
      </c>
      <c r="BK104" s="212">
        <f>ROUND(I104*H104,2)</f>
        <v>0</v>
      </c>
      <c r="BL104" s="19" t="s">
        <v>415</v>
      </c>
      <c r="BM104" s="19" t="s">
        <v>457</v>
      </c>
    </row>
    <row r="105" spans="2:65" s="13" customFormat="1" x14ac:dyDescent="0.3">
      <c r="B105" s="225"/>
      <c r="C105" s="226"/>
      <c r="D105" s="215" t="s">
        <v>417</v>
      </c>
      <c r="E105" s="227" t="s">
        <v>36</v>
      </c>
      <c r="F105" s="228" t="s">
        <v>7955</v>
      </c>
      <c r="G105" s="226"/>
      <c r="H105" s="229">
        <v>21.286999999999999</v>
      </c>
      <c r="I105" s="230"/>
      <c r="J105" s="226"/>
      <c r="K105" s="226"/>
      <c r="L105" s="231"/>
      <c r="M105" s="232"/>
      <c r="N105" s="233"/>
      <c r="O105" s="233"/>
      <c r="P105" s="233"/>
      <c r="Q105" s="233"/>
      <c r="R105" s="233"/>
      <c r="S105" s="233"/>
      <c r="T105" s="234"/>
      <c r="AT105" s="235" t="s">
        <v>417</v>
      </c>
      <c r="AU105" s="235" t="s">
        <v>87</v>
      </c>
      <c r="AV105" s="13" t="s">
        <v>87</v>
      </c>
      <c r="AW105" s="13" t="s">
        <v>43</v>
      </c>
      <c r="AX105" s="13" t="s">
        <v>79</v>
      </c>
      <c r="AY105" s="235" t="s">
        <v>406</v>
      </c>
    </row>
    <row r="106" spans="2:65" s="14" customFormat="1" x14ac:dyDescent="0.3">
      <c r="B106" s="236"/>
      <c r="C106" s="237"/>
      <c r="D106" s="247" t="s">
        <v>417</v>
      </c>
      <c r="E106" s="248" t="s">
        <v>36</v>
      </c>
      <c r="F106" s="249" t="s">
        <v>421</v>
      </c>
      <c r="G106" s="237"/>
      <c r="H106" s="250">
        <v>21.286999999999999</v>
      </c>
      <c r="I106" s="241"/>
      <c r="J106" s="237"/>
      <c r="K106" s="237"/>
      <c r="L106" s="242"/>
      <c r="M106" s="243"/>
      <c r="N106" s="244"/>
      <c r="O106" s="244"/>
      <c r="P106" s="244"/>
      <c r="Q106" s="244"/>
      <c r="R106" s="244"/>
      <c r="S106" s="244"/>
      <c r="T106" s="245"/>
      <c r="AT106" s="246" t="s">
        <v>417</v>
      </c>
      <c r="AU106" s="246" t="s">
        <v>87</v>
      </c>
      <c r="AV106" s="14" t="s">
        <v>415</v>
      </c>
      <c r="AW106" s="14" t="s">
        <v>43</v>
      </c>
      <c r="AX106" s="14" t="s">
        <v>23</v>
      </c>
      <c r="AY106" s="246" t="s">
        <v>406</v>
      </c>
    </row>
    <row r="107" spans="2:65" s="1" customFormat="1" ht="22.5" customHeight="1" x14ac:dyDescent="0.3">
      <c r="B107" s="37"/>
      <c r="C107" s="201" t="s">
        <v>440</v>
      </c>
      <c r="D107" s="201" t="s">
        <v>410</v>
      </c>
      <c r="E107" s="202" t="s">
        <v>7956</v>
      </c>
      <c r="F107" s="203" t="s">
        <v>7957</v>
      </c>
      <c r="G107" s="204" t="s">
        <v>413</v>
      </c>
      <c r="H107" s="205">
        <v>18.922000000000001</v>
      </c>
      <c r="I107" s="206"/>
      <c r="J107" s="207">
        <f>ROUND(I107*H107,2)</f>
        <v>0</v>
      </c>
      <c r="K107" s="203" t="s">
        <v>7100</v>
      </c>
      <c r="L107" s="57"/>
      <c r="M107" s="208" t="s">
        <v>36</v>
      </c>
      <c r="N107" s="209" t="s">
        <v>50</v>
      </c>
      <c r="O107" s="38"/>
      <c r="P107" s="210">
        <f>O107*H107</f>
        <v>0</v>
      </c>
      <c r="Q107" s="210">
        <v>0</v>
      </c>
      <c r="R107" s="210">
        <f>Q107*H107</f>
        <v>0</v>
      </c>
      <c r="S107" s="210">
        <v>0</v>
      </c>
      <c r="T107" s="211">
        <f>S107*H107</f>
        <v>0</v>
      </c>
      <c r="AR107" s="19" t="s">
        <v>415</v>
      </c>
      <c r="AT107" s="19" t="s">
        <v>410</v>
      </c>
      <c r="AU107" s="19" t="s">
        <v>87</v>
      </c>
      <c r="AY107" s="19" t="s">
        <v>406</v>
      </c>
      <c r="BE107" s="212">
        <f>IF(N107="základní",J107,0)</f>
        <v>0</v>
      </c>
      <c r="BF107" s="212">
        <f>IF(N107="snížená",J107,0)</f>
        <v>0</v>
      </c>
      <c r="BG107" s="212">
        <f>IF(N107="zákl. přenesená",J107,0)</f>
        <v>0</v>
      </c>
      <c r="BH107" s="212">
        <f>IF(N107="sníž. přenesená",J107,0)</f>
        <v>0</v>
      </c>
      <c r="BI107" s="212">
        <f>IF(N107="nulová",J107,0)</f>
        <v>0</v>
      </c>
      <c r="BJ107" s="19" t="s">
        <v>23</v>
      </c>
      <c r="BK107" s="212">
        <f>ROUND(I107*H107,2)</f>
        <v>0</v>
      </c>
      <c r="BL107" s="19" t="s">
        <v>415</v>
      </c>
      <c r="BM107" s="19" t="s">
        <v>28</v>
      </c>
    </row>
    <row r="108" spans="2:65" s="13" customFormat="1" x14ac:dyDescent="0.3">
      <c r="B108" s="225"/>
      <c r="C108" s="226"/>
      <c r="D108" s="215" t="s">
        <v>417</v>
      </c>
      <c r="E108" s="227" t="s">
        <v>36</v>
      </c>
      <c r="F108" s="228" t="s">
        <v>7958</v>
      </c>
      <c r="G108" s="226"/>
      <c r="H108" s="229">
        <v>18.922000000000001</v>
      </c>
      <c r="I108" s="230"/>
      <c r="J108" s="226"/>
      <c r="K108" s="226"/>
      <c r="L108" s="231"/>
      <c r="M108" s="232"/>
      <c r="N108" s="233"/>
      <c r="O108" s="233"/>
      <c r="P108" s="233"/>
      <c r="Q108" s="233"/>
      <c r="R108" s="233"/>
      <c r="S108" s="233"/>
      <c r="T108" s="234"/>
      <c r="AT108" s="235" t="s">
        <v>417</v>
      </c>
      <c r="AU108" s="235" t="s">
        <v>87</v>
      </c>
      <c r="AV108" s="13" t="s">
        <v>87</v>
      </c>
      <c r="AW108" s="13" t="s">
        <v>43</v>
      </c>
      <c r="AX108" s="13" t="s">
        <v>79</v>
      </c>
      <c r="AY108" s="235" t="s">
        <v>406</v>
      </c>
    </row>
    <row r="109" spans="2:65" s="14" customFormat="1" x14ac:dyDescent="0.3">
      <c r="B109" s="236"/>
      <c r="C109" s="237"/>
      <c r="D109" s="247" t="s">
        <v>417</v>
      </c>
      <c r="E109" s="248" t="s">
        <v>36</v>
      </c>
      <c r="F109" s="249" t="s">
        <v>421</v>
      </c>
      <c r="G109" s="237"/>
      <c r="H109" s="250">
        <v>18.922000000000001</v>
      </c>
      <c r="I109" s="241"/>
      <c r="J109" s="237"/>
      <c r="K109" s="237"/>
      <c r="L109" s="242"/>
      <c r="M109" s="243"/>
      <c r="N109" s="244"/>
      <c r="O109" s="244"/>
      <c r="P109" s="244"/>
      <c r="Q109" s="244"/>
      <c r="R109" s="244"/>
      <c r="S109" s="244"/>
      <c r="T109" s="245"/>
      <c r="AT109" s="246" t="s">
        <v>417</v>
      </c>
      <c r="AU109" s="246" t="s">
        <v>87</v>
      </c>
      <c r="AV109" s="14" t="s">
        <v>415</v>
      </c>
      <c r="AW109" s="14" t="s">
        <v>43</v>
      </c>
      <c r="AX109" s="14" t="s">
        <v>23</v>
      </c>
      <c r="AY109" s="246" t="s">
        <v>406</v>
      </c>
    </row>
    <row r="110" spans="2:65" s="1" customFormat="1" ht="22.5" customHeight="1" x14ac:dyDescent="0.3">
      <c r="B110" s="37"/>
      <c r="C110" s="201" t="s">
        <v>446</v>
      </c>
      <c r="D110" s="201" t="s">
        <v>410</v>
      </c>
      <c r="E110" s="202" t="s">
        <v>7959</v>
      </c>
      <c r="F110" s="203" t="s">
        <v>7960</v>
      </c>
      <c r="G110" s="204" t="s">
        <v>413</v>
      </c>
      <c r="H110" s="205">
        <v>7.569</v>
      </c>
      <c r="I110" s="206"/>
      <c r="J110" s="207">
        <f>ROUND(I110*H110,2)</f>
        <v>0</v>
      </c>
      <c r="K110" s="203" t="s">
        <v>7100</v>
      </c>
      <c r="L110" s="57"/>
      <c r="M110" s="208" t="s">
        <v>36</v>
      </c>
      <c r="N110" s="209" t="s">
        <v>50</v>
      </c>
      <c r="O110" s="38"/>
      <c r="P110" s="210">
        <f>O110*H110</f>
        <v>0</v>
      </c>
      <c r="Q110" s="210">
        <v>0</v>
      </c>
      <c r="R110" s="210">
        <f>Q110*H110</f>
        <v>0</v>
      </c>
      <c r="S110" s="210">
        <v>0</v>
      </c>
      <c r="T110" s="211">
        <f>S110*H110</f>
        <v>0</v>
      </c>
      <c r="AR110" s="19" t="s">
        <v>415</v>
      </c>
      <c r="AT110" s="19" t="s">
        <v>410</v>
      </c>
      <c r="AU110" s="19" t="s">
        <v>87</v>
      </c>
      <c r="AY110" s="19" t="s">
        <v>406</v>
      </c>
      <c r="BE110" s="212">
        <f>IF(N110="základní",J110,0)</f>
        <v>0</v>
      </c>
      <c r="BF110" s="212">
        <f>IF(N110="snížená",J110,0)</f>
        <v>0</v>
      </c>
      <c r="BG110" s="212">
        <f>IF(N110="zákl. přenesená",J110,0)</f>
        <v>0</v>
      </c>
      <c r="BH110" s="212">
        <f>IF(N110="sníž. přenesená",J110,0)</f>
        <v>0</v>
      </c>
      <c r="BI110" s="212">
        <f>IF(N110="nulová",J110,0)</f>
        <v>0</v>
      </c>
      <c r="BJ110" s="19" t="s">
        <v>23</v>
      </c>
      <c r="BK110" s="212">
        <f>ROUND(I110*H110,2)</f>
        <v>0</v>
      </c>
      <c r="BL110" s="19" t="s">
        <v>415</v>
      </c>
      <c r="BM110" s="19" t="s">
        <v>476</v>
      </c>
    </row>
    <row r="111" spans="2:65" s="13" customFormat="1" x14ac:dyDescent="0.3">
      <c r="B111" s="225"/>
      <c r="C111" s="226"/>
      <c r="D111" s="215" t="s">
        <v>417</v>
      </c>
      <c r="E111" s="227" t="s">
        <v>36</v>
      </c>
      <c r="F111" s="228" t="s">
        <v>7961</v>
      </c>
      <c r="G111" s="226"/>
      <c r="H111" s="229">
        <v>7.569</v>
      </c>
      <c r="I111" s="230"/>
      <c r="J111" s="226"/>
      <c r="K111" s="226"/>
      <c r="L111" s="231"/>
      <c r="M111" s="232"/>
      <c r="N111" s="233"/>
      <c r="O111" s="233"/>
      <c r="P111" s="233"/>
      <c r="Q111" s="233"/>
      <c r="R111" s="233"/>
      <c r="S111" s="233"/>
      <c r="T111" s="234"/>
      <c r="AT111" s="235" t="s">
        <v>417</v>
      </c>
      <c r="AU111" s="235" t="s">
        <v>87</v>
      </c>
      <c r="AV111" s="13" t="s">
        <v>87</v>
      </c>
      <c r="AW111" s="13" t="s">
        <v>43</v>
      </c>
      <c r="AX111" s="13" t="s">
        <v>79</v>
      </c>
      <c r="AY111" s="235" t="s">
        <v>406</v>
      </c>
    </row>
    <row r="112" spans="2:65" s="14" customFormat="1" x14ac:dyDescent="0.3">
      <c r="B112" s="236"/>
      <c r="C112" s="237"/>
      <c r="D112" s="247" t="s">
        <v>417</v>
      </c>
      <c r="E112" s="248" t="s">
        <v>36</v>
      </c>
      <c r="F112" s="249" t="s">
        <v>421</v>
      </c>
      <c r="G112" s="237"/>
      <c r="H112" s="250">
        <v>7.569</v>
      </c>
      <c r="I112" s="241"/>
      <c r="J112" s="237"/>
      <c r="K112" s="237"/>
      <c r="L112" s="242"/>
      <c r="M112" s="243"/>
      <c r="N112" s="244"/>
      <c r="O112" s="244"/>
      <c r="P112" s="244"/>
      <c r="Q112" s="244"/>
      <c r="R112" s="244"/>
      <c r="S112" s="244"/>
      <c r="T112" s="245"/>
      <c r="AT112" s="246" t="s">
        <v>417</v>
      </c>
      <c r="AU112" s="246" t="s">
        <v>87</v>
      </c>
      <c r="AV112" s="14" t="s">
        <v>415</v>
      </c>
      <c r="AW112" s="14" t="s">
        <v>43</v>
      </c>
      <c r="AX112" s="14" t="s">
        <v>23</v>
      </c>
      <c r="AY112" s="246" t="s">
        <v>406</v>
      </c>
    </row>
    <row r="113" spans="2:65" s="1" customFormat="1" ht="22.5" customHeight="1" x14ac:dyDescent="0.3">
      <c r="B113" s="37"/>
      <c r="C113" s="201" t="s">
        <v>452</v>
      </c>
      <c r="D113" s="201" t="s">
        <v>410</v>
      </c>
      <c r="E113" s="202" t="s">
        <v>7962</v>
      </c>
      <c r="F113" s="203" t="s">
        <v>7963</v>
      </c>
      <c r="G113" s="204" t="s">
        <v>413</v>
      </c>
      <c r="H113" s="205">
        <v>7.0960000000000001</v>
      </c>
      <c r="I113" s="206"/>
      <c r="J113" s="207">
        <f>ROUND(I113*H113,2)</f>
        <v>0</v>
      </c>
      <c r="K113" s="203" t="s">
        <v>7100</v>
      </c>
      <c r="L113" s="57"/>
      <c r="M113" s="208" t="s">
        <v>36</v>
      </c>
      <c r="N113" s="209" t="s">
        <v>50</v>
      </c>
      <c r="O113" s="38"/>
      <c r="P113" s="210">
        <f>O113*H113</f>
        <v>0</v>
      </c>
      <c r="Q113" s="210">
        <v>0</v>
      </c>
      <c r="R113" s="210">
        <f>Q113*H113</f>
        <v>0</v>
      </c>
      <c r="S113" s="210">
        <v>0</v>
      </c>
      <c r="T113" s="211">
        <f>S113*H113</f>
        <v>0</v>
      </c>
      <c r="AR113" s="19" t="s">
        <v>415</v>
      </c>
      <c r="AT113" s="19" t="s">
        <v>410</v>
      </c>
      <c r="AU113" s="19" t="s">
        <v>87</v>
      </c>
      <c r="AY113" s="19" t="s">
        <v>406</v>
      </c>
      <c r="BE113" s="212">
        <f>IF(N113="základní",J113,0)</f>
        <v>0</v>
      </c>
      <c r="BF113" s="212">
        <f>IF(N113="snížená",J113,0)</f>
        <v>0</v>
      </c>
      <c r="BG113" s="212">
        <f>IF(N113="zákl. přenesená",J113,0)</f>
        <v>0</v>
      </c>
      <c r="BH113" s="212">
        <f>IF(N113="sníž. přenesená",J113,0)</f>
        <v>0</v>
      </c>
      <c r="BI113" s="212">
        <f>IF(N113="nulová",J113,0)</f>
        <v>0</v>
      </c>
      <c r="BJ113" s="19" t="s">
        <v>23</v>
      </c>
      <c r="BK113" s="212">
        <f>ROUND(I113*H113,2)</f>
        <v>0</v>
      </c>
      <c r="BL113" s="19" t="s">
        <v>415</v>
      </c>
      <c r="BM113" s="19" t="s">
        <v>484</v>
      </c>
    </row>
    <row r="114" spans="2:65" s="13" customFormat="1" x14ac:dyDescent="0.3">
      <c r="B114" s="225"/>
      <c r="C114" s="226"/>
      <c r="D114" s="215" t="s">
        <v>417</v>
      </c>
      <c r="E114" s="227" t="s">
        <v>36</v>
      </c>
      <c r="F114" s="228" t="s">
        <v>7964</v>
      </c>
      <c r="G114" s="226"/>
      <c r="H114" s="229">
        <v>7.0960000000000001</v>
      </c>
      <c r="I114" s="230"/>
      <c r="J114" s="226"/>
      <c r="K114" s="226"/>
      <c r="L114" s="231"/>
      <c r="M114" s="232"/>
      <c r="N114" s="233"/>
      <c r="O114" s="233"/>
      <c r="P114" s="233"/>
      <c r="Q114" s="233"/>
      <c r="R114" s="233"/>
      <c r="S114" s="233"/>
      <c r="T114" s="234"/>
      <c r="AT114" s="235" t="s">
        <v>417</v>
      </c>
      <c r="AU114" s="235" t="s">
        <v>87</v>
      </c>
      <c r="AV114" s="13" t="s">
        <v>87</v>
      </c>
      <c r="AW114" s="13" t="s">
        <v>43</v>
      </c>
      <c r="AX114" s="13" t="s">
        <v>79</v>
      </c>
      <c r="AY114" s="235" t="s">
        <v>406</v>
      </c>
    </row>
    <row r="115" spans="2:65" s="14" customFormat="1" x14ac:dyDescent="0.3">
      <c r="B115" s="236"/>
      <c r="C115" s="237"/>
      <c r="D115" s="247" t="s">
        <v>417</v>
      </c>
      <c r="E115" s="248" t="s">
        <v>36</v>
      </c>
      <c r="F115" s="249" t="s">
        <v>421</v>
      </c>
      <c r="G115" s="237"/>
      <c r="H115" s="250">
        <v>7.0960000000000001</v>
      </c>
      <c r="I115" s="241"/>
      <c r="J115" s="237"/>
      <c r="K115" s="237"/>
      <c r="L115" s="242"/>
      <c r="M115" s="243"/>
      <c r="N115" s="244"/>
      <c r="O115" s="244"/>
      <c r="P115" s="244"/>
      <c r="Q115" s="244"/>
      <c r="R115" s="244"/>
      <c r="S115" s="244"/>
      <c r="T115" s="245"/>
      <c r="AT115" s="246" t="s">
        <v>417</v>
      </c>
      <c r="AU115" s="246" t="s">
        <v>87</v>
      </c>
      <c r="AV115" s="14" t="s">
        <v>415</v>
      </c>
      <c r="AW115" s="14" t="s">
        <v>43</v>
      </c>
      <c r="AX115" s="14" t="s">
        <v>23</v>
      </c>
      <c r="AY115" s="246" t="s">
        <v>406</v>
      </c>
    </row>
    <row r="116" spans="2:65" s="1" customFormat="1" ht="22.5" customHeight="1" x14ac:dyDescent="0.3">
      <c r="B116" s="37"/>
      <c r="C116" s="201" t="s">
        <v>457</v>
      </c>
      <c r="D116" s="201" t="s">
        <v>410</v>
      </c>
      <c r="E116" s="202" t="s">
        <v>7965</v>
      </c>
      <c r="F116" s="203" t="s">
        <v>7966</v>
      </c>
      <c r="G116" s="204" t="s">
        <v>413</v>
      </c>
      <c r="H116" s="205">
        <v>2.8380000000000001</v>
      </c>
      <c r="I116" s="206"/>
      <c r="J116" s="207">
        <f>ROUND(I116*H116,2)</f>
        <v>0</v>
      </c>
      <c r="K116" s="203" t="s">
        <v>7100</v>
      </c>
      <c r="L116" s="57"/>
      <c r="M116" s="208" t="s">
        <v>36</v>
      </c>
      <c r="N116" s="209" t="s">
        <v>50</v>
      </c>
      <c r="O116" s="38"/>
      <c r="P116" s="210">
        <f>O116*H116</f>
        <v>0</v>
      </c>
      <c r="Q116" s="210">
        <v>0</v>
      </c>
      <c r="R116" s="210">
        <f>Q116*H116</f>
        <v>0</v>
      </c>
      <c r="S116" s="210">
        <v>0</v>
      </c>
      <c r="T116" s="211">
        <f>S116*H116</f>
        <v>0</v>
      </c>
      <c r="AR116" s="19" t="s">
        <v>415</v>
      </c>
      <c r="AT116" s="19" t="s">
        <v>410</v>
      </c>
      <c r="AU116" s="19" t="s">
        <v>87</v>
      </c>
      <c r="AY116" s="19" t="s">
        <v>406</v>
      </c>
      <c r="BE116" s="212">
        <f>IF(N116="základní",J116,0)</f>
        <v>0</v>
      </c>
      <c r="BF116" s="212">
        <f>IF(N116="snížená",J116,0)</f>
        <v>0</v>
      </c>
      <c r="BG116" s="212">
        <f>IF(N116="zákl. přenesená",J116,0)</f>
        <v>0</v>
      </c>
      <c r="BH116" s="212">
        <f>IF(N116="sníž. přenesená",J116,0)</f>
        <v>0</v>
      </c>
      <c r="BI116" s="212">
        <f>IF(N116="nulová",J116,0)</f>
        <v>0</v>
      </c>
      <c r="BJ116" s="19" t="s">
        <v>23</v>
      </c>
      <c r="BK116" s="212">
        <f>ROUND(I116*H116,2)</f>
        <v>0</v>
      </c>
      <c r="BL116" s="19" t="s">
        <v>415</v>
      </c>
      <c r="BM116" s="19" t="s">
        <v>493</v>
      </c>
    </row>
    <row r="117" spans="2:65" s="13" customFormat="1" x14ac:dyDescent="0.3">
      <c r="B117" s="225"/>
      <c r="C117" s="226"/>
      <c r="D117" s="215" t="s">
        <v>417</v>
      </c>
      <c r="E117" s="227" t="s">
        <v>36</v>
      </c>
      <c r="F117" s="228" t="s">
        <v>7967</v>
      </c>
      <c r="G117" s="226"/>
      <c r="H117" s="229">
        <v>2.8380000000000001</v>
      </c>
      <c r="I117" s="230"/>
      <c r="J117" s="226"/>
      <c r="K117" s="226"/>
      <c r="L117" s="231"/>
      <c r="M117" s="232"/>
      <c r="N117" s="233"/>
      <c r="O117" s="233"/>
      <c r="P117" s="233"/>
      <c r="Q117" s="233"/>
      <c r="R117" s="233"/>
      <c r="S117" s="233"/>
      <c r="T117" s="234"/>
      <c r="AT117" s="235" t="s">
        <v>417</v>
      </c>
      <c r="AU117" s="235" t="s">
        <v>87</v>
      </c>
      <c r="AV117" s="13" t="s">
        <v>87</v>
      </c>
      <c r="AW117" s="13" t="s">
        <v>43</v>
      </c>
      <c r="AX117" s="13" t="s">
        <v>79</v>
      </c>
      <c r="AY117" s="235" t="s">
        <v>406</v>
      </c>
    </row>
    <row r="118" spans="2:65" s="14" customFormat="1" x14ac:dyDescent="0.3">
      <c r="B118" s="236"/>
      <c r="C118" s="237"/>
      <c r="D118" s="247" t="s">
        <v>417</v>
      </c>
      <c r="E118" s="248" t="s">
        <v>36</v>
      </c>
      <c r="F118" s="249" t="s">
        <v>421</v>
      </c>
      <c r="G118" s="237"/>
      <c r="H118" s="250">
        <v>2.8380000000000001</v>
      </c>
      <c r="I118" s="241"/>
      <c r="J118" s="237"/>
      <c r="K118" s="237"/>
      <c r="L118" s="242"/>
      <c r="M118" s="243"/>
      <c r="N118" s="244"/>
      <c r="O118" s="244"/>
      <c r="P118" s="244"/>
      <c r="Q118" s="244"/>
      <c r="R118" s="244"/>
      <c r="S118" s="244"/>
      <c r="T118" s="245"/>
      <c r="AT118" s="246" t="s">
        <v>417</v>
      </c>
      <c r="AU118" s="246" t="s">
        <v>87</v>
      </c>
      <c r="AV118" s="14" t="s">
        <v>415</v>
      </c>
      <c r="AW118" s="14" t="s">
        <v>43</v>
      </c>
      <c r="AX118" s="14" t="s">
        <v>23</v>
      </c>
      <c r="AY118" s="246" t="s">
        <v>406</v>
      </c>
    </row>
    <row r="119" spans="2:65" s="1" customFormat="1" ht="22.5" customHeight="1" x14ac:dyDescent="0.3">
      <c r="B119" s="37"/>
      <c r="C119" s="201" t="s">
        <v>463</v>
      </c>
      <c r="D119" s="201" t="s">
        <v>410</v>
      </c>
      <c r="E119" s="202" t="s">
        <v>7353</v>
      </c>
      <c r="F119" s="203" t="s">
        <v>7354</v>
      </c>
      <c r="G119" s="204" t="s">
        <v>413</v>
      </c>
      <c r="H119" s="205">
        <v>47.304000000000002</v>
      </c>
      <c r="I119" s="206"/>
      <c r="J119" s="207">
        <f>ROUND(I119*H119,2)</f>
        <v>0</v>
      </c>
      <c r="K119" s="203" t="s">
        <v>7100</v>
      </c>
      <c r="L119" s="57"/>
      <c r="M119" s="208" t="s">
        <v>36</v>
      </c>
      <c r="N119" s="209" t="s">
        <v>50</v>
      </c>
      <c r="O119" s="38"/>
      <c r="P119" s="210">
        <f>O119*H119</f>
        <v>0</v>
      </c>
      <c r="Q119" s="210">
        <v>0</v>
      </c>
      <c r="R119" s="210">
        <f>Q119*H119</f>
        <v>0</v>
      </c>
      <c r="S119" s="210">
        <v>0</v>
      </c>
      <c r="T119" s="211">
        <f>S119*H119</f>
        <v>0</v>
      </c>
      <c r="AR119" s="19" t="s">
        <v>415</v>
      </c>
      <c r="AT119" s="19" t="s">
        <v>410</v>
      </c>
      <c r="AU119" s="19" t="s">
        <v>87</v>
      </c>
      <c r="AY119" s="19" t="s">
        <v>406</v>
      </c>
      <c r="BE119" s="212">
        <f>IF(N119="základní",J119,0)</f>
        <v>0</v>
      </c>
      <c r="BF119" s="212">
        <f>IF(N119="snížená",J119,0)</f>
        <v>0</v>
      </c>
      <c r="BG119" s="212">
        <f>IF(N119="zákl. přenesená",J119,0)</f>
        <v>0</v>
      </c>
      <c r="BH119" s="212">
        <f>IF(N119="sníž. přenesená",J119,0)</f>
        <v>0</v>
      </c>
      <c r="BI119" s="212">
        <f>IF(N119="nulová",J119,0)</f>
        <v>0</v>
      </c>
      <c r="BJ119" s="19" t="s">
        <v>23</v>
      </c>
      <c r="BK119" s="212">
        <f>ROUND(I119*H119,2)</f>
        <v>0</v>
      </c>
      <c r="BL119" s="19" t="s">
        <v>415</v>
      </c>
      <c r="BM119" s="19" t="s">
        <v>503</v>
      </c>
    </row>
    <row r="120" spans="2:65" s="13" customFormat="1" x14ac:dyDescent="0.3">
      <c r="B120" s="225"/>
      <c r="C120" s="226"/>
      <c r="D120" s="215" t="s">
        <v>417</v>
      </c>
      <c r="E120" s="227" t="s">
        <v>36</v>
      </c>
      <c r="F120" s="228" t="s">
        <v>7968</v>
      </c>
      <c r="G120" s="226"/>
      <c r="H120" s="229">
        <v>47.304000000000002</v>
      </c>
      <c r="I120" s="230"/>
      <c r="J120" s="226"/>
      <c r="K120" s="226"/>
      <c r="L120" s="231"/>
      <c r="M120" s="232"/>
      <c r="N120" s="233"/>
      <c r="O120" s="233"/>
      <c r="P120" s="233"/>
      <c r="Q120" s="233"/>
      <c r="R120" s="233"/>
      <c r="S120" s="233"/>
      <c r="T120" s="234"/>
      <c r="AT120" s="235" t="s">
        <v>417</v>
      </c>
      <c r="AU120" s="235" t="s">
        <v>87</v>
      </c>
      <c r="AV120" s="13" t="s">
        <v>87</v>
      </c>
      <c r="AW120" s="13" t="s">
        <v>43</v>
      </c>
      <c r="AX120" s="13" t="s">
        <v>79</v>
      </c>
      <c r="AY120" s="235" t="s">
        <v>406</v>
      </c>
    </row>
    <row r="121" spans="2:65" s="14" customFormat="1" x14ac:dyDescent="0.3">
      <c r="B121" s="236"/>
      <c r="C121" s="237"/>
      <c r="D121" s="247" t="s">
        <v>417</v>
      </c>
      <c r="E121" s="248" t="s">
        <v>36</v>
      </c>
      <c r="F121" s="249" t="s">
        <v>421</v>
      </c>
      <c r="G121" s="237"/>
      <c r="H121" s="250">
        <v>47.304000000000002</v>
      </c>
      <c r="I121" s="241"/>
      <c r="J121" s="237"/>
      <c r="K121" s="237"/>
      <c r="L121" s="242"/>
      <c r="M121" s="243"/>
      <c r="N121" s="244"/>
      <c r="O121" s="244"/>
      <c r="P121" s="244"/>
      <c r="Q121" s="244"/>
      <c r="R121" s="244"/>
      <c r="S121" s="244"/>
      <c r="T121" s="245"/>
      <c r="AT121" s="246" t="s">
        <v>417</v>
      </c>
      <c r="AU121" s="246" t="s">
        <v>87</v>
      </c>
      <c r="AV121" s="14" t="s">
        <v>415</v>
      </c>
      <c r="AW121" s="14" t="s">
        <v>43</v>
      </c>
      <c r="AX121" s="14" t="s">
        <v>23</v>
      </c>
      <c r="AY121" s="246" t="s">
        <v>406</v>
      </c>
    </row>
    <row r="122" spans="2:65" s="1" customFormat="1" ht="22.5" customHeight="1" x14ac:dyDescent="0.3">
      <c r="B122" s="37"/>
      <c r="C122" s="201" t="s">
        <v>28</v>
      </c>
      <c r="D122" s="201" t="s">
        <v>410</v>
      </c>
      <c r="E122" s="202" t="s">
        <v>7365</v>
      </c>
      <c r="F122" s="203" t="s">
        <v>7366</v>
      </c>
      <c r="G122" s="204" t="s">
        <v>413</v>
      </c>
      <c r="H122" s="205">
        <v>18.143999999999998</v>
      </c>
      <c r="I122" s="206"/>
      <c r="J122" s="207">
        <f>ROUND(I122*H122,2)</f>
        <v>0</v>
      </c>
      <c r="K122" s="203" t="s">
        <v>7100</v>
      </c>
      <c r="L122" s="57"/>
      <c r="M122" s="208" t="s">
        <v>36</v>
      </c>
      <c r="N122" s="209" t="s">
        <v>50</v>
      </c>
      <c r="O122" s="38"/>
      <c r="P122" s="210">
        <f>O122*H122</f>
        <v>0</v>
      </c>
      <c r="Q122" s="210">
        <v>0</v>
      </c>
      <c r="R122" s="210">
        <f>Q122*H122</f>
        <v>0</v>
      </c>
      <c r="S122" s="210">
        <v>0</v>
      </c>
      <c r="T122" s="211">
        <f>S122*H122</f>
        <v>0</v>
      </c>
      <c r="AR122" s="19" t="s">
        <v>415</v>
      </c>
      <c r="AT122" s="19" t="s">
        <v>410</v>
      </c>
      <c r="AU122" s="19" t="s">
        <v>87</v>
      </c>
      <c r="AY122" s="19" t="s">
        <v>406</v>
      </c>
      <c r="BE122" s="212">
        <f>IF(N122="základní",J122,0)</f>
        <v>0</v>
      </c>
      <c r="BF122" s="212">
        <f>IF(N122="snížená",J122,0)</f>
        <v>0</v>
      </c>
      <c r="BG122" s="212">
        <f>IF(N122="zákl. přenesená",J122,0)</f>
        <v>0</v>
      </c>
      <c r="BH122" s="212">
        <f>IF(N122="sníž. přenesená",J122,0)</f>
        <v>0</v>
      </c>
      <c r="BI122" s="212">
        <f>IF(N122="nulová",J122,0)</f>
        <v>0</v>
      </c>
      <c r="BJ122" s="19" t="s">
        <v>23</v>
      </c>
      <c r="BK122" s="212">
        <f>ROUND(I122*H122,2)</f>
        <v>0</v>
      </c>
      <c r="BL122" s="19" t="s">
        <v>415</v>
      </c>
      <c r="BM122" s="19" t="s">
        <v>512</v>
      </c>
    </row>
    <row r="123" spans="2:65" s="12" customFormat="1" x14ac:dyDescent="0.3">
      <c r="B123" s="213"/>
      <c r="C123" s="214"/>
      <c r="D123" s="215" t="s">
        <v>417</v>
      </c>
      <c r="E123" s="216" t="s">
        <v>36</v>
      </c>
      <c r="F123" s="217" t="s">
        <v>7367</v>
      </c>
      <c r="G123" s="214"/>
      <c r="H123" s="218" t="s">
        <v>36</v>
      </c>
      <c r="I123" s="219"/>
      <c r="J123" s="214"/>
      <c r="K123" s="214"/>
      <c r="L123" s="220"/>
      <c r="M123" s="221"/>
      <c r="N123" s="222"/>
      <c r="O123" s="222"/>
      <c r="P123" s="222"/>
      <c r="Q123" s="222"/>
      <c r="R123" s="222"/>
      <c r="S123" s="222"/>
      <c r="T123" s="223"/>
      <c r="AT123" s="224" t="s">
        <v>417</v>
      </c>
      <c r="AU123" s="224" t="s">
        <v>87</v>
      </c>
      <c r="AV123" s="12" t="s">
        <v>23</v>
      </c>
      <c r="AW123" s="12" t="s">
        <v>43</v>
      </c>
      <c r="AX123" s="12" t="s">
        <v>79</v>
      </c>
      <c r="AY123" s="224" t="s">
        <v>406</v>
      </c>
    </row>
    <row r="124" spans="2:65" s="13" customFormat="1" x14ac:dyDescent="0.3">
      <c r="B124" s="225"/>
      <c r="C124" s="226"/>
      <c r="D124" s="215" t="s">
        <v>417</v>
      </c>
      <c r="E124" s="227" t="s">
        <v>36</v>
      </c>
      <c r="F124" s="228" t="s">
        <v>7969</v>
      </c>
      <c r="G124" s="226"/>
      <c r="H124" s="229">
        <v>15.044</v>
      </c>
      <c r="I124" s="230"/>
      <c r="J124" s="226"/>
      <c r="K124" s="226"/>
      <c r="L124" s="231"/>
      <c r="M124" s="232"/>
      <c r="N124" s="233"/>
      <c r="O124" s="233"/>
      <c r="P124" s="233"/>
      <c r="Q124" s="233"/>
      <c r="R124" s="233"/>
      <c r="S124" s="233"/>
      <c r="T124" s="234"/>
      <c r="AT124" s="235" t="s">
        <v>417</v>
      </c>
      <c r="AU124" s="235" t="s">
        <v>87</v>
      </c>
      <c r="AV124" s="13" t="s">
        <v>87</v>
      </c>
      <c r="AW124" s="13" t="s">
        <v>43</v>
      </c>
      <c r="AX124" s="13" t="s">
        <v>79</v>
      </c>
      <c r="AY124" s="235" t="s">
        <v>406</v>
      </c>
    </row>
    <row r="125" spans="2:65" s="13" customFormat="1" x14ac:dyDescent="0.3">
      <c r="B125" s="225"/>
      <c r="C125" s="226"/>
      <c r="D125" s="215" t="s">
        <v>417</v>
      </c>
      <c r="E125" s="227" t="s">
        <v>36</v>
      </c>
      <c r="F125" s="228" t="s">
        <v>7970</v>
      </c>
      <c r="G125" s="226"/>
      <c r="H125" s="229">
        <v>0.65</v>
      </c>
      <c r="I125" s="230"/>
      <c r="J125" s="226"/>
      <c r="K125" s="226"/>
      <c r="L125" s="231"/>
      <c r="M125" s="232"/>
      <c r="N125" s="233"/>
      <c r="O125" s="233"/>
      <c r="P125" s="233"/>
      <c r="Q125" s="233"/>
      <c r="R125" s="233"/>
      <c r="S125" s="233"/>
      <c r="T125" s="234"/>
      <c r="AT125" s="235" t="s">
        <v>417</v>
      </c>
      <c r="AU125" s="235" t="s">
        <v>87</v>
      </c>
      <c r="AV125" s="13" t="s">
        <v>87</v>
      </c>
      <c r="AW125" s="13" t="s">
        <v>43</v>
      </c>
      <c r="AX125" s="13" t="s">
        <v>79</v>
      </c>
      <c r="AY125" s="235" t="s">
        <v>406</v>
      </c>
    </row>
    <row r="126" spans="2:65" s="13" customFormat="1" x14ac:dyDescent="0.3">
      <c r="B126" s="225"/>
      <c r="C126" s="226"/>
      <c r="D126" s="215" t="s">
        <v>417</v>
      </c>
      <c r="E126" s="227" t="s">
        <v>36</v>
      </c>
      <c r="F126" s="228" t="s">
        <v>7971</v>
      </c>
      <c r="G126" s="226"/>
      <c r="H126" s="229">
        <v>2.4500000000000002</v>
      </c>
      <c r="I126" s="230"/>
      <c r="J126" s="226"/>
      <c r="K126" s="226"/>
      <c r="L126" s="231"/>
      <c r="M126" s="232"/>
      <c r="N126" s="233"/>
      <c r="O126" s="233"/>
      <c r="P126" s="233"/>
      <c r="Q126" s="233"/>
      <c r="R126" s="233"/>
      <c r="S126" s="233"/>
      <c r="T126" s="234"/>
      <c r="AT126" s="235" t="s">
        <v>417</v>
      </c>
      <c r="AU126" s="235" t="s">
        <v>87</v>
      </c>
      <c r="AV126" s="13" t="s">
        <v>87</v>
      </c>
      <c r="AW126" s="13" t="s">
        <v>43</v>
      </c>
      <c r="AX126" s="13" t="s">
        <v>79</v>
      </c>
      <c r="AY126" s="235" t="s">
        <v>406</v>
      </c>
    </row>
    <row r="127" spans="2:65" s="14" customFormat="1" x14ac:dyDescent="0.3">
      <c r="B127" s="236"/>
      <c r="C127" s="237"/>
      <c r="D127" s="247" t="s">
        <v>417</v>
      </c>
      <c r="E127" s="248" t="s">
        <v>36</v>
      </c>
      <c r="F127" s="249" t="s">
        <v>421</v>
      </c>
      <c r="G127" s="237"/>
      <c r="H127" s="250">
        <v>18.143999999999998</v>
      </c>
      <c r="I127" s="241"/>
      <c r="J127" s="237"/>
      <c r="K127" s="237"/>
      <c r="L127" s="242"/>
      <c r="M127" s="243"/>
      <c r="N127" s="244"/>
      <c r="O127" s="244"/>
      <c r="P127" s="244"/>
      <c r="Q127" s="244"/>
      <c r="R127" s="244"/>
      <c r="S127" s="244"/>
      <c r="T127" s="245"/>
      <c r="AT127" s="246" t="s">
        <v>417</v>
      </c>
      <c r="AU127" s="246" t="s">
        <v>87</v>
      </c>
      <c r="AV127" s="14" t="s">
        <v>415</v>
      </c>
      <c r="AW127" s="14" t="s">
        <v>43</v>
      </c>
      <c r="AX127" s="14" t="s">
        <v>23</v>
      </c>
      <c r="AY127" s="246" t="s">
        <v>406</v>
      </c>
    </row>
    <row r="128" spans="2:65" s="1" customFormat="1" ht="22.5" customHeight="1" x14ac:dyDescent="0.3">
      <c r="B128" s="37"/>
      <c r="C128" s="201" t="s">
        <v>408</v>
      </c>
      <c r="D128" s="201" t="s">
        <v>410</v>
      </c>
      <c r="E128" s="202" t="s">
        <v>7369</v>
      </c>
      <c r="F128" s="203" t="s">
        <v>7370</v>
      </c>
      <c r="G128" s="204" t="s">
        <v>413</v>
      </c>
      <c r="H128" s="205">
        <v>54.417999999999999</v>
      </c>
      <c r="I128" s="206"/>
      <c r="J128" s="207">
        <f>ROUND(I128*H128,2)</f>
        <v>0</v>
      </c>
      <c r="K128" s="203" t="s">
        <v>7100</v>
      </c>
      <c r="L128" s="57"/>
      <c r="M128" s="208" t="s">
        <v>36</v>
      </c>
      <c r="N128" s="209" t="s">
        <v>50</v>
      </c>
      <c r="O128" s="38"/>
      <c r="P128" s="210">
        <f>O128*H128</f>
        <v>0</v>
      </c>
      <c r="Q128" s="210">
        <v>0</v>
      </c>
      <c r="R128" s="210">
        <f>Q128*H128</f>
        <v>0</v>
      </c>
      <c r="S128" s="210">
        <v>0</v>
      </c>
      <c r="T128" s="211">
        <f>S128*H128</f>
        <v>0</v>
      </c>
      <c r="AR128" s="19" t="s">
        <v>415</v>
      </c>
      <c r="AT128" s="19" t="s">
        <v>410</v>
      </c>
      <c r="AU128" s="19" t="s">
        <v>87</v>
      </c>
      <c r="AY128" s="19" t="s">
        <v>406</v>
      </c>
      <c r="BE128" s="212">
        <f>IF(N128="základní",J128,0)</f>
        <v>0</v>
      </c>
      <c r="BF128" s="212">
        <f>IF(N128="snížená",J128,0)</f>
        <v>0</v>
      </c>
      <c r="BG128" s="212">
        <f>IF(N128="zákl. přenesená",J128,0)</f>
        <v>0</v>
      </c>
      <c r="BH128" s="212">
        <f>IF(N128="sníž. přenesená",J128,0)</f>
        <v>0</v>
      </c>
      <c r="BI128" s="212">
        <f>IF(N128="nulová",J128,0)</f>
        <v>0</v>
      </c>
      <c r="BJ128" s="19" t="s">
        <v>23</v>
      </c>
      <c r="BK128" s="212">
        <f>ROUND(I128*H128,2)</f>
        <v>0</v>
      </c>
      <c r="BL128" s="19" t="s">
        <v>415</v>
      </c>
      <c r="BM128" s="19" t="s">
        <v>520</v>
      </c>
    </row>
    <row r="129" spans="2:65" s="13" customFormat="1" x14ac:dyDescent="0.3">
      <c r="B129" s="225"/>
      <c r="C129" s="226"/>
      <c r="D129" s="215" t="s">
        <v>417</v>
      </c>
      <c r="E129" s="227" t="s">
        <v>36</v>
      </c>
      <c r="F129" s="228" t="s">
        <v>7972</v>
      </c>
      <c r="G129" s="226"/>
      <c r="H129" s="229">
        <v>54.417999999999999</v>
      </c>
      <c r="I129" s="230"/>
      <c r="J129" s="226"/>
      <c r="K129" s="226"/>
      <c r="L129" s="231"/>
      <c r="M129" s="232"/>
      <c r="N129" s="233"/>
      <c r="O129" s="233"/>
      <c r="P129" s="233"/>
      <c r="Q129" s="233"/>
      <c r="R129" s="233"/>
      <c r="S129" s="233"/>
      <c r="T129" s="234"/>
      <c r="AT129" s="235" t="s">
        <v>417</v>
      </c>
      <c r="AU129" s="235" t="s">
        <v>87</v>
      </c>
      <c r="AV129" s="13" t="s">
        <v>87</v>
      </c>
      <c r="AW129" s="13" t="s">
        <v>43</v>
      </c>
      <c r="AX129" s="13" t="s">
        <v>79</v>
      </c>
      <c r="AY129" s="235" t="s">
        <v>406</v>
      </c>
    </row>
    <row r="130" spans="2:65" s="14" customFormat="1" x14ac:dyDescent="0.3">
      <c r="B130" s="236"/>
      <c r="C130" s="237"/>
      <c r="D130" s="247" t="s">
        <v>417</v>
      </c>
      <c r="E130" s="248" t="s">
        <v>36</v>
      </c>
      <c r="F130" s="249" t="s">
        <v>421</v>
      </c>
      <c r="G130" s="237"/>
      <c r="H130" s="250">
        <v>54.417999999999999</v>
      </c>
      <c r="I130" s="241"/>
      <c r="J130" s="237"/>
      <c r="K130" s="237"/>
      <c r="L130" s="242"/>
      <c r="M130" s="243"/>
      <c r="N130" s="244"/>
      <c r="O130" s="244"/>
      <c r="P130" s="244"/>
      <c r="Q130" s="244"/>
      <c r="R130" s="244"/>
      <c r="S130" s="244"/>
      <c r="T130" s="245"/>
      <c r="AT130" s="246" t="s">
        <v>417</v>
      </c>
      <c r="AU130" s="246" t="s">
        <v>87</v>
      </c>
      <c r="AV130" s="14" t="s">
        <v>415</v>
      </c>
      <c r="AW130" s="14" t="s">
        <v>43</v>
      </c>
      <c r="AX130" s="14" t="s">
        <v>23</v>
      </c>
      <c r="AY130" s="246" t="s">
        <v>406</v>
      </c>
    </row>
    <row r="131" spans="2:65" s="1" customFormat="1" ht="22.5" customHeight="1" x14ac:dyDescent="0.3">
      <c r="B131" s="37"/>
      <c r="C131" s="201" t="s">
        <v>476</v>
      </c>
      <c r="D131" s="201" t="s">
        <v>410</v>
      </c>
      <c r="E131" s="202" t="s">
        <v>7376</v>
      </c>
      <c r="F131" s="203" t="s">
        <v>7377</v>
      </c>
      <c r="G131" s="204" t="s">
        <v>413</v>
      </c>
      <c r="H131" s="205">
        <v>15.483000000000001</v>
      </c>
      <c r="I131" s="206"/>
      <c r="J131" s="207">
        <f>ROUND(I131*H131,2)</f>
        <v>0</v>
      </c>
      <c r="K131" s="203" t="s">
        <v>7100</v>
      </c>
      <c r="L131" s="57"/>
      <c r="M131" s="208" t="s">
        <v>36</v>
      </c>
      <c r="N131" s="209" t="s">
        <v>50</v>
      </c>
      <c r="O131" s="38"/>
      <c r="P131" s="210">
        <f>O131*H131</f>
        <v>0</v>
      </c>
      <c r="Q131" s="210">
        <v>0</v>
      </c>
      <c r="R131" s="210">
        <f>Q131*H131</f>
        <v>0</v>
      </c>
      <c r="S131" s="210">
        <v>0</v>
      </c>
      <c r="T131" s="211">
        <f>S131*H131</f>
        <v>0</v>
      </c>
      <c r="AR131" s="19" t="s">
        <v>415</v>
      </c>
      <c r="AT131" s="19" t="s">
        <v>410</v>
      </c>
      <c r="AU131" s="19" t="s">
        <v>87</v>
      </c>
      <c r="AY131" s="19" t="s">
        <v>406</v>
      </c>
      <c r="BE131" s="212">
        <f>IF(N131="základní",J131,0)</f>
        <v>0</v>
      </c>
      <c r="BF131" s="212">
        <f>IF(N131="snížená",J131,0)</f>
        <v>0</v>
      </c>
      <c r="BG131" s="212">
        <f>IF(N131="zákl. přenesená",J131,0)</f>
        <v>0</v>
      </c>
      <c r="BH131" s="212">
        <f>IF(N131="sníž. přenesená",J131,0)</f>
        <v>0</v>
      </c>
      <c r="BI131" s="212">
        <f>IF(N131="nulová",J131,0)</f>
        <v>0</v>
      </c>
      <c r="BJ131" s="19" t="s">
        <v>23</v>
      </c>
      <c r="BK131" s="212">
        <f>ROUND(I131*H131,2)</f>
        <v>0</v>
      </c>
      <c r="BL131" s="19" t="s">
        <v>415</v>
      </c>
      <c r="BM131" s="19" t="s">
        <v>527</v>
      </c>
    </row>
    <row r="132" spans="2:65" s="13" customFormat="1" x14ac:dyDescent="0.3">
      <c r="B132" s="225"/>
      <c r="C132" s="226"/>
      <c r="D132" s="215" t="s">
        <v>417</v>
      </c>
      <c r="E132" s="227" t="s">
        <v>36</v>
      </c>
      <c r="F132" s="228" t="s">
        <v>7973</v>
      </c>
      <c r="G132" s="226"/>
      <c r="H132" s="229">
        <v>14.510999999999999</v>
      </c>
      <c r="I132" s="230"/>
      <c r="J132" s="226"/>
      <c r="K132" s="226"/>
      <c r="L132" s="231"/>
      <c r="M132" s="232"/>
      <c r="N132" s="233"/>
      <c r="O132" s="233"/>
      <c r="P132" s="233"/>
      <c r="Q132" s="233"/>
      <c r="R132" s="233"/>
      <c r="S132" s="233"/>
      <c r="T132" s="234"/>
      <c r="AT132" s="235" t="s">
        <v>417</v>
      </c>
      <c r="AU132" s="235" t="s">
        <v>87</v>
      </c>
      <c r="AV132" s="13" t="s">
        <v>87</v>
      </c>
      <c r="AW132" s="13" t="s">
        <v>43</v>
      </c>
      <c r="AX132" s="13" t="s">
        <v>79</v>
      </c>
      <c r="AY132" s="235" t="s">
        <v>406</v>
      </c>
    </row>
    <row r="133" spans="2:65" s="13" customFormat="1" x14ac:dyDescent="0.3">
      <c r="B133" s="225"/>
      <c r="C133" s="226"/>
      <c r="D133" s="215" t="s">
        <v>417</v>
      </c>
      <c r="E133" s="227" t="s">
        <v>36</v>
      </c>
      <c r="F133" s="228" t="s">
        <v>7974</v>
      </c>
      <c r="G133" s="226"/>
      <c r="H133" s="229">
        <v>0.97199999999999998</v>
      </c>
      <c r="I133" s="230"/>
      <c r="J133" s="226"/>
      <c r="K133" s="226"/>
      <c r="L133" s="231"/>
      <c r="M133" s="232"/>
      <c r="N133" s="233"/>
      <c r="O133" s="233"/>
      <c r="P133" s="233"/>
      <c r="Q133" s="233"/>
      <c r="R133" s="233"/>
      <c r="S133" s="233"/>
      <c r="T133" s="234"/>
      <c r="AT133" s="235" t="s">
        <v>417</v>
      </c>
      <c r="AU133" s="235" t="s">
        <v>87</v>
      </c>
      <c r="AV133" s="13" t="s">
        <v>87</v>
      </c>
      <c r="AW133" s="13" t="s">
        <v>43</v>
      </c>
      <c r="AX133" s="13" t="s">
        <v>79</v>
      </c>
      <c r="AY133" s="235" t="s">
        <v>406</v>
      </c>
    </row>
    <row r="134" spans="2:65" s="14" customFormat="1" x14ac:dyDescent="0.3">
      <c r="B134" s="236"/>
      <c r="C134" s="237"/>
      <c r="D134" s="247" t="s">
        <v>417</v>
      </c>
      <c r="E134" s="248" t="s">
        <v>36</v>
      </c>
      <c r="F134" s="249" t="s">
        <v>421</v>
      </c>
      <c r="G134" s="237"/>
      <c r="H134" s="250">
        <v>15.483000000000001</v>
      </c>
      <c r="I134" s="241"/>
      <c r="J134" s="237"/>
      <c r="K134" s="237"/>
      <c r="L134" s="242"/>
      <c r="M134" s="243"/>
      <c r="N134" s="244"/>
      <c r="O134" s="244"/>
      <c r="P134" s="244"/>
      <c r="Q134" s="244"/>
      <c r="R134" s="244"/>
      <c r="S134" s="244"/>
      <c r="T134" s="245"/>
      <c r="AT134" s="246" t="s">
        <v>417</v>
      </c>
      <c r="AU134" s="246" t="s">
        <v>87</v>
      </c>
      <c r="AV134" s="14" t="s">
        <v>415</v>
      </c>
      <c r="AW134" s="14" t="s">
        <v>43</v>
      </c>
      <c r="AX134" s="14" t="s">
        <v>23</v>
      </c>
      <c r="AY134" s="246" t="s">
        <v>406</v>
      </c>
    </row>
    <row r="135" spans="2:65" s="1" customFormat="1" ht="22.5" customHeight="1" x14ac:dyDescent="0.3">
      <c r="B135" s="37"/>
      <c r="C135" s="201" t="s">
        <v>314</v>
      </c>
      <c r="D135" s="201" t="s">
        <v>410</v>
      </c>
      <c r="E135" s="202" t="s">
        <v>7380</v>
      </c>
      <c r="F135" s="203" t="s">
        <v>7381</v>
      </c>
      <c r="G135" s="204" t="s">
        <v>413</v>
      </c>
      <c r="H135" s="205">
        <v>29.023</v>
      </c>
      <c r="I135" s="206"/>
      <c r="J135" s="207">
        <f>ROUND(I135*H135,2)</f>
        <v>0</v>
      </c>
      <c r="K135" s="203" t="s">
        <v>7100</v>
      </c>
      <c r="L135" s="57"/>
      <c r="M135" s="208" t="s">
        <v>36</v>
      </c>
      <c r="N135" s="209" t="s">
        <v>50</v>
      </c>
      <c r="O135" s="38"/>
      <c r="P135" s="210">
        <f>O135*H135</f>
        <v>0</v>
      </c>
      <c r="Q135" s="210">
        <v>0</v>
      </c>
      <c r="R135" s="210">
        <f>Q135*H135</f>
        <v>0</v>
      </c>
      <c r="S135" s="210">
        <v>0</v>
      </c>
      <c r="T135" s="211">
        <f>S135*H135</f>
        <v>0</v>
      </c>
      <c r="AR135" s="19" t="s">
        <v>415</v>
      </c>
      <c r="AT135" s="19" t="s">
        <v>410</v>
      </c>
      <c r="AU135" s="19" t="s">
        <v>87</v>
      </c>
      <c r="AY135" s="19" t="s">
        <v>406</v>
      </c>
      <c r="BE135" s="212">
        <f>IF(N135="základní",J135,0)</f>
        <v>0</v>
      </c>
      <c r="BF135" s="212">
        <f>IF(N135="snížená",J135,0)</f>
        <v>0</v>
      </c>
      <c r="BG135" s="212">
        <f>IF(N135="zákl. přenesená",J135,0)</f>
        <v>0</v>
      </c>
      <c r="BH135" s="212">
        <f>IF(N135="sníž. přenesená",J135,0)</f>
        <v>0</v>
      </c>
      <c r="BI135" s="212">
        <f>IF(N135="nulová",J135,0)</f>
        <v>0</v>
      </c>
      <c r="BJ135" s="19" t="s">
        <v>23</v>
      </c>
      <c r="BK135" s="212">
        <f>ROUND(I135*H135,2)</f>
        <v>0</v>
      </c>
      <c r="BL135" s="19" t="s">
        <v>415</v>
      </c>
      <c r="BM135" s="19" t="s">
        <v>539</v>
      </c>
    </row>
    <row r="136" spans="2:65" s="13" customFormat="1" x14ac:dyDescent="0.3">
      <c r="B136" s="225"/>
      <c r="C136" s="226"/>
      <c r="D136" s="215" t="s">
        <v>417</v>
      </c>
      <c r="E136" s="227" t="s">
        <v>36</v>
      </c>
      <c r="F136" s="228" t="s">
        <v>7975</v>
      </c>
      <c r="G136" s="226"/>
      <c r="H136" s="229">
        <v>47.304000000000002</v>
      </c>
      <c r="I136" s="230"/>
      <c r="J136" s="226"/>
      <c r="K136" s="226"/>
      <c r="L136" s="231"/>
      <c r="M136" s="232"/>
      <c r="N136" s="233"/>
      <c r="O136" s="233"/>
      <c r="P136" s="233"/>
      <c r="Q136" s="233"/>
      <c r="R136" s="233"/>
      <c r="S136" s="233"/>
      <c r="T136" s="234"/>
      <c r="AT136" s="235" t="s">
        <v>417</v>
      </c>
      <c r="AU136" s="235" t="s">
        <v>87</v>
      </c>
      <c r="AV136" s="13" t="s">
        <v>87</v>
      </c>
      <c r="AW136" s="13" t="s">
        <v>43</v>
      </c>
      <c r="AX136" s="13" t="s">
        <v>79</v>
      </c>
      <c r="AY136" s="235" t="s">
        <v>406</v>
      </c>
    </row>
    <row r="137" spans="2:65" s="13" customFormat="1" x14ac:dyDescent="0.3">
      <c r="B137" s="225"/>
      <c r="C137" s="226"/>
      <c r="D137" s="215" t="s">
        <v>417</v>
      </c>
      <c r="E137" s="227" t="s">
        <v>36</v>
      </c>
      <c r="F137" s="228" t="s">
        <v>7976</v>
      </c>
      <c r="G137" s="226"/>
      <c r="H137" s="229">
        <v>-15.044</v>
      </c>
      <c r="I137" s="230"/>
      <c r="J137" s="226"/>
      <c r="K137" s="226"/>
      <c r="L137" s="231"/>
      <c r="M137" s="232"/>
      <c r="N137" s="233"/>
      <c r="O137" s="233"/>
      <c r="P137" s="233"/>
      <c r="Q137" s="233"/>
      <c r="R137" s="233"/>
      <c r="S137" s="233"/>
      <c r="T137" s="234"/>
      <c r="AT137" s="235" t="s">
        <v>417</v>
      </c>
      <c r="AU137" s="235" t="s">
        <v>87</v>
      </c>
      <c r="AV137" s="13" t="s">
        <v>87</v>
      </c>
      <c r="AW137" s="13" t="s">
        <v>43</v>
      </c>
      <c r="AX137" s="13" t="s">
        <v>79</v>
      </c>
      <c r="AY137" s="235" t="s">
        <v>406</v>
      </c>
    </row>
    <row r="138" spans="2:65" s="13" customFormat="1" x14ac:dyDescent="0.3">
      <c r="B138" s="225"/>
      <c r="C138" s="226"/>
      <c r="D138" s="215" t="s">
        <v>417</v>
      </c>
      <c r="E138" s="227" t="s">
        <v>36</v>
      </c>
      <c r="F138" s="228" t="s">
        <v>7977</v>
      </c>
      <c r="G138" s="226"/>
      <c r="H138" s="229">
        <v>-0.64500000000000002</v>
      </c>
      <c r="I138" s="230"/>
      <c r="J138" s="226"/>
      <c r="K138" s="226"/>
      <c r="L138" s="231"/>
      <c r="M138" s="232"/>
      <c r="N138" s="233"/>
      <c r="O138" s="233"/>
      <c r="P138" s="233"/>
      <c r="Q138" s="233"/>
      <c r="R138" s="233"/>
      <c r="S138" s="233"/>
      <c r="T138" s="234"/>
      <c r="AT138" s="235" t="s">
        <v>417</v>
      </c>
      <c r="AU138" s="235" t="s">
        <v>87</v>
      </c>
      <c r="AV138" s="13" t="s">
        <v>87</v>
      </c>
      <c r="AW138" s="13" t="s">
        <v>43</v>
      </c>
      <c r="AX138" s="13" t="s">
        <v>79</v>
      </c>
      <c r="AY138" s="235" t="s">
        <v>406</v>
      </c>
    </row>
    <row r="139" spans="2:65" s="13" customFormat="1" x14ac:dyDescent="0.3">
      <c r="B139" s="225"/>
      <c r="C139" s="226"/>
      <c r="D139" s="215" t="s">
        <v>417</v>
      </c>
      <c r="E139" s="227" t="s">
        <v>36</v>
      </c>
      <c r="F139" s="228" t="s">
        <v>7978</v>
      </c>
      <c r="G139" s="226"/>
      <c r="H139" s="229">
        <v>-2.5920000000000001</v>
      </c>
      <c r="I139" s="230"/>
      <c r="J139" s="226"/>
      <c r="K139" s="226"/>
      <c r="L139" s="231"/>
      <c r="M139" s="232"/>
      <c r="N139" s="233"/>
      <c r="O139" s="233"/>
      <c r="P139" s="233"/>
      <c r="Q139" s="233"/>
      <c r="R139" s="233"/>
      <c r="S139" s="233"/>
      <c r="T139" s="234"/>
      <c r="AT139" s="235" t="s">
        <v>417</v>
      </c>
      <c r="AU139" s="235" t="s">
        <v>87</v>
      </c>
      <c r="AV139" s="13" t="s">
        <v>87</v>
      </c>
      <c r="AW139" s="13" t="s">
        <v>43</v>
      </c>
      <c r="AX139" s="13" t="s">
        <v>79</v>
      </c>
      <c r="AY139" s="235" t="s">
        <v>406</v>
      </c>
    </row>
    <row r="140" spans="2:65" s="14" customFormat="1" x14ac:dyDescent="0.3">
      <c r="B140" s="236"/>
      <c r="C140" s="237"/>
      <c r="D140" s="247" t="s">
        <v>417</v>
      </c>
      <c r="E140" s="248" t="s">
        <v>36</v>
      </c>
      <c r="F140" s="249" t="s">
        <v>421</v>
      </c>
      <c r="G140" s="237"/>
      <c r="H140" s="250">
        <v>29.023</v>
      </c>
      <c r="I140" s="241"/>
      <c r="J140" s="237"/>
      <c r="K140" s="237"/>
      <c r="L140" s="242"/>
      <c r="M140" s="243"/>
      <c r="N140" s="244"/>
      <c r="O140" s="244"/>
      <c r="P140" s="244"/>
      <c r="Q140" s="244"/>
      <c r="R140" s="244"/>
      <c r="S140" s="244"/>
      <c r="T140" s="245"/>
      <c r="AT140" s="246" t="s">
        <v>417</v>
      </c>
      <c r="AU140" s="246" t="s">
        <v>87</v>
      </c>
      <c r="AV140" s="14" t="s">
        <v>415</v>
      </c>
      <c r="AW140" s="14" t="s">
        <v>43</v>
      </c>
      <c r="AX140" s="14" t="s">
        <v>23</v>
      </c>
      <c r="AY140" s="246" t="s">
        <v>406</v>
      </c>
    </row>
    <row r="141" spans="2:65" s="1" customFormat="1" ht="22.5" customHeight="1" x14ac:dyDescent="0.3">
      <c r="B141" s="37"/>
      <c r="C141" s="201" t="s">
        <v>484</v>
      </c>
      <c r="D141" s="201" t="s">
        <v>410</v>
      </c>
      <c r="E141" s="202" t="s">
        <v>7450</v>
      </c>
      <c r="F141" s="203" t="s">
        <v>7451</v>
      </c>
      <c r="G141" s="204" t="s">
        <v>466</v>
      </c>
      <c r="H141" s="205">
        <v>10</v>
      </c>
      <c r="I141" s="206"/>
      <c r="J141" s="207">
        <f>ROUND(I141*H141,2)</f>
        <v>0</v>
      </c>
      <c r="K141" s="203" t="s">
        <v>7100</v>
      </c>
      <c r="L141" s="57"/>
      <c r="M141" s="208" t="s">
        <v>36</v>
      </c>
      <c r="N141" s="209" t="s">
        <v>50</v>
      </c>
      <c r="O141" s="38"/>
      <c r="P141" s="210">
        <f>O141*H141</f>
        <v>0</v>
      </c>
      <c r="Q141" s="210">
        <v>0</v>
      </c>
      <c r="R141" s="210">
        <f>Q141*H141</f>
        <v>0</v>
      </c>
      <c r="S141" s="210">
        <v>0</v>
      </c>
      <c r="T141" s="211">
        <f>S141*H141</f>
        <v>0</v>
      </c>
      <c r="AR141" s="19" t="s">
        <v>415</v>
      </c>
      <c r="AT141" s="19" t="s">
        <v>410</v>
      </c>
      <c r="AU141" s="19" t="s">
        <v>87</v>
      </c>
      <c r="AY141" s="19" t="s">
        <v>406</v>
      </c>
      <c r="BE141" s="212">
        <f>IF(N141="základní",J141,0)</f>
        <v>0</v>
      </c>
      <c r="BF141" s="212">
        <f>IF(N141="snížená",J141,0)</f>
        <v>0</v>
      </c>
      <c r="BG141" s="212">
        <f>IF(N141="zákl. přenesená",J141,0)</f>
        <v>0</v>
      </c>
      <c r="BH141" s="212">
        <f>IF(N141="sníž. přenesená",J141,0)</f>
        <v>0</v>
      </c>
      <c r="BI141" s="212">
        <f>IF(N141="nulová",J141,0)</f>
        <v>0</v>
      </c>
      <c r="BJ141" s="19" t="s">
        <v>23</v>
      </c>
      <c r="BK141" s="212">
        <f>ROUND(I141*H141,2)</f>
        <v>0</v>
      </c>
      <c r="BL141" s="19" t="s">
        <v>415</v>
      </c>
      <c r="BM141" s="19" t="s">
        <v>546</v>
      </c>
    </row>
    <row r="142" spans="2:65" s="1" customFormat="1" ht="22.5" customHeight="1" x14ac:dyDescent="0.3">
      <c r="B142" s="37"/>
      <c r="C142" s="201" t="s">
        <v>8</v>
      </c>
      <c r="D142" s="201" t="s">
        <v>410</v>
      </c>
      <c r="E142" s="202" t="s">
        <v>7464</v>
      </c>
      <c r="F142" s="203" t="s">
        <v>7465</v>
      </c>
      <c r="G142" s="204" t="s">
        <v>466</v>
      </c>
      <c r="H142" s="205">
        <v>10</v>
      </c>
      <c r="I142" s="206"/>
      <c r="J142" s="207">
        <f>ROUND(I142*H142,2)</f>
        <v>0</v>
      </c>
      <c r="K142" s="203" t="s">
        <v>7100</v>
      </c>
      <c r="L142" s="57"/>
      <c r="M142" s="208" t="s">
        <v>36</v>
      </c>
      <c r="N142" s="209" t="s">
        <v>50</v>
      </c>
      <c r="O142" s="38"/>
      <c r="P142" s="210">
        <f>O142*H142</f>
        <v>0</v>
      </c>
      <c r="Q142" s="210">
        <v>0</v>
      </c>
      <c r="R142" s="210">
        <f>Q142*H142</f>
        <v>0</v>
      </c>
      <c r="S142" s="210">
        <v>0</v>
      </c>
      <c r="T142" s="211">
        <f>S142*H142</f>
        <v>0</v>
      </c>
      <c r="AR142" s="19" t="s">
        <v>415</v>
      </c>
      <c r="AT142" s="19" t="s">
        <v>410</v>
      </c>
      <c r="AU142" s="19" t="s">
        <v>87</v>
      </c>
      <c r="AY142" s="19" t="s">
        <v>406</v>
      </c>
      <c r="BE142" s="212">
        <f>IF(N142="základní",J142,0)</f>
        <v>0</v>
      </c>
      <c r="BF142" s="212">
        <f>IF(N142="snížená",J142,0)</f>
        <v>0</v>
      </c>
      <c r="BG142" s="212">
        <f>IF(N142="zákl. přenesená",J142,0)</f>
        <v>0</v>
      </c>
      <c r="BH142" s="212">
        <f>IF(N142="sníž. přenesená",J142,0)</f>
        <v>0</v>
      </c>
      <c r="BI142" s="212">
        <f>IF(N142="nulová",J142,0)</f>
        <v>0</v>
      </c>
      <c r="BJ142" s="19" t="s">
        <v>23</v>
      </c>
      <c r="BK142" s="212">
        <f>ROUND(I142*H142,2)</f>
        <v>0</v>
      </c>
      <c r="BL142" s="19" t="s">
        <v>415</v>
      </c>
      <c r="BM142" s="19" t="s">
        <v>299</v>
      </c>
    </row>
    <row r="143" spans="2:65" s="13" customFormat="1" x14ac:dyDescent="0.3">
      <c r="B143" s="225"/>
      <c r="C143" s="226"/>
      <c r="D143" s="215" t="s">
        <v>417</v>
      </c>
      <c r="E143" s="227" t="s">
        <v>36</v>
      </c>
      <c r="F143" s="228" t="s">
        <v>7979</v>
      </c>
      <c r="G143" s="226"/>
      <c r="H143" s="229">
        <v>10</v>
      </c>
      <c r="I143" s="230"/>
      <c r="J143" s="226"/>
      <c r="K143" s="226"/>
      <c r="L143" s="231"/>
      <c r="M143" s="232"/>
      <c r="N143" s="233"/>
      <c r="O143" s="233"/>
      <c r="P143" s="233"/>
      <c r="Q143" s="233"/>
      <c r="R143" s="233"/>
      <c r="S143" s="233"/>
      <c r="T143" s="234"/>
      <c r="AT143" s="235" t="s">
        <v>417</v>
      </c>
      <c r="AU143" s="235" t="s">
        <v>87</v>
      </c>
      <c r="AV143" s="13" t="s">
        <v>87</v>
      </c>
      <c r="AW143" s="13" t="s">
        <v>43</v>
      </c>
      <c r="AX143" s="13" t="s">
        <v>79</v>
      </c>
      <c r="AY143" s="235" t="s">
        <v>406</v>
      </c>
    </row>
    <row r="144" spans="2:65" s="14" customFormat="1" x14ac:dyDescent="0.3">
      <c r="B144" s="236"/>
      <c r="C144" s="237"/>
      <c r="D144" s="247" t="s">
        <v>417</v>
      </c>
      <c r="E144" s="248" t="s">
        <v>36</v>
      </c>
      <c r="F144" s="249" t="s">
        <v>421</v>
      </c>
      <c r="G144" s="237"/>
      <c r="H144" s="250">
        <v>10</v>
      </c>
      <c r="I144" s="241"/>
      <c r="J144" s="237"/>
      <c r="K144" s="237"/>
      <c r="L144" s="242"/>
      <c r="M144" s="243"/>
      <c r="N144" s="244"/>
      <c r="O144" s="244"/>
      <c r="P144" s="244"/>
      <c r="Q144" s="244"/>
      <c r="R144" s="244"/>
      <c r="S144" s="244"/>
      <c r="T144" s="245"/>
      <c r="AT144" s="246" t="s">
        <v>417</v>
      </c>
      <c r="AU144" s="246" t="s">
        <v>87</v>
      </c>
      <c r="AV144" s="14" t="s">
        <v>415</v>
      </c>
      <c r="AW144" s="14" t="s">
        <v>43</v>
      </c>
      <c r="AX144" s="14" t="s">
        <v>23</v>
      </c>
      <c r="AY144" s="246" t="s">
        <v>406</v>
      </c>
    </row>
    <row r="145" spans="2:65" s="1" customFormat="1" ht="22.5" customHeight="1" x14ac:dyDescent="0.3">
      <c r="B145" s="37"/>
      <c r="C145" s="201" t="s">
        <v>493</v>
      </c>
      <c r="D145" s="201" t="s">
        <v>410</v>
      </c>
      <c r="E145" s="202" t="s">
        <v>7980</v>
      </c>
      <c r="F145" s="203" t="s">
        <v>7467</v>
      </c>
      <c r="G145" s="204" t="s">
        <v>413</v>
      </c>
      <c r="H145" s="205">
        <v>18.138999999999999</v>
      </c>
      <c r="I145" s="206"/>
      <c r="J145" s="207">
        <f>ROUND(I145*H145,2)</f>
        <v>0</v>
      </c>
      <c r="K145" s="203" t="s">
        <v>7140</v>
      </c>
      <c r="L145" s="57"/>
      <c r="M145" s="208" t="s">
        <v>36</v>
      </c>
      <c r="N145" s="209" t="s">
        <v>50</v>
      </c>
      <c r="O145" s="38"/>
      <c r="P145" s="210">
        <f>O145*H145</f>
        <v>0</v>
      </c>
      <c r="Q145" s="210">
        <v>0</v>
      </c>
      <c r="R145" s="210">
        <f>Q145*H145</f>
        <v>0</v>
      </c>
      <c r="S145" s="210">
        <v>0</v>
      </c>
      <c r="T145" s="211">
        <f>S145*H145</f>
        <v>0</v>
      </c>
      <c r="AR145" s="19" t="s">
        <v>415</v>
      </c>
      <c r="AT145" s="19" t="s">
        <v>410</v>
      </c>
      <c r="AU145" s="19" t="s">
        <v>87</v>
      </c>
      <c r="AY145" s="19" t="s">
        <v>406</v>
      </c>
      <c r="BE145" s="212">
        <f>IF(N145="základní",J145,0)</f>
        <v>0</v>
      </c>
      <c r="BF145" s="212">
        <f>IF(N145="snížená",J145,0)</f>
        <v>0</v>
      </c>
      <c r="BG145" s="212">
        <f>IF(N145="zákl. přenesená",J145,0)</f>
        <v>0</v>
      </c>
      <c r="BH145" s="212">
        <f>IF(N145="sníž. přenesená",J145,0)</f>
        <v>0</v>
      </c>
      <c r="BI145" s="212">
        <f>IF(N145="nulová",J145,0)</f>
        <v>0</v>
      </c>
      <c r="BJ145" s="19" t="s">
        <v>23</v>
      </c>
      <c r="BK145" s="212">
        <f>ROUND(I145*H145,2)</f>
        <v>0</v>
      </c>
      <c r="BL145" s="19" t="s">
        <v>415</v>
      </c>
      <c r="BM145" s="19" t="s">
        <v>564</v>
      </c>
    </row>
    <row r="146" spans="2:65" s="1" customFormat="1" ht="22.5" customHeight="1" x14ac:dyDescent="0.3">
      <c r="B146" s="37"/>
      <c r="C146" s="268" t="s">
        <v>498</v>
      </c>
      <c r="D146" s="268" t="s">
        <v>533</v>
      </c>
      <c r="E146" s="269" t="s">
        <v>7491</v>
      </c>
      <c r="F146" s="270" t="s">
        <v>7492</v>
      </c>
      <c r="G146" s="271" t="s">
        <v>536</v>
      </c>
      <c r="H146" s="272">
        <v>0.2</v>
      </c>
      <c r="I146" s="273"/>
      <c r="J146" s="274">
        <f>ROUND(I146*H146,2)</f>
        <v>0</v>
      </c>
      <c r="K146" s="270" t="s">
        <v>7100</v>
      </c>
      <c r="L146" s="275"/>
      <c r="M146" s="276" t="s">
        <v>36</v>
      </c>
      <c r="N146" s="277" t="s">
        <v>50</v>
      </c>
      <c r="O146" s="38"/>
      <c r="P146" s="210">
        <f>O146*H146</f>
        <v>0</v>
      </c>
      <c r="Q146" s="210">
        <v>0</v>
      </c>
      <c r="R146" s="210">
        <f>Q146*H146</f>
        <v>0</v>
      </c>
      <c r="S146" s="210">
        <v>0</v>
      </c>
      <c r="T146" s="211">
        <f>S146*H146</f>
        <v>0</v>
      </c>
      <c r="AR146" s="19" t="s">
        <v>457</v>
      </c>
      <c r="AT146" s="19" t="s">
        <v>533</v>
      </c>
      <c r="AU146" s="19" t="s">
        <v>87</v>
      </c>
      <c r="AY146" s="19" t="s">
        <v>406</v>
      </c>
      <c r="BE146" s="212">
        <f>IF(N146="základní",J146,0)</f>
        <v>0</v>
      </c>
      <c r="BF146" s="212">
        <f>IF(N146="snížená",J146,0)</f>
        <v>0</v>
      </c>
      <c r="BG146" s="212">
        <f>IF(N146="zákl. přenesená",J146,0)</f>
        <v>0</v>
      </c>
      <c r="BH146" s="212">
        <f>IF(N146="sníž. přenesená",J146,0)</f>
        <v>0</v>
      </c>
      <c r="BI146" s="212">
        <f>IF(N146="nulová",J146,0)</f>
        <v>0</v>
      </c>
      <c r="BJ146" s="19" t="s">
        <v>23</v>
      </c>
      <c r="BK146" s="212">
        <f>ROUND(I146*H146,2)</f>
        <v>0</v>
      </c>
      <c r="BL146" s="19" t="s">
        <v>415</v>
      </c>
      <c r="BM146" s="19" t="s">
        <v>576</v>
      </c>
    </row>
    <row r="147" spans="2:65" s="13" customFormat="1" x14ac:dyDescent="0.3">
      <c r="B147" s="225"/>
      <c r="C147" s="226"/>
      <c r="D147" s="215" t="s">
        <v>417</v>
      </c>
      <c r="E147" s="227" t="s">
        <v>36</v>
      </c>
      <c r="F147" s="228" t="s">
        <v>7981</v>
      </c>
      <c r="G147" s="226"/>
      <c r="H147" s="229">
        <v>0.2</v>
      </c>
      <c r="I147" s="230"/>
      <c r="J147" s="226"/>
      <c r="K147" s="226"/>
      <c r="L147" s="231"/>
      <c r="M147" s="232"/>
      <c r="N147" s="233"/>
      <c r="O147" s="233"/>
      <c r="P147" s="233"/>
      <c r="Q147" s="233"/>
      <c r="R147" s="233"/>
      <c r="S147" s="233"/>
      <c r="T147" s="234"/>
      <c r="AT147" s="235" t="s">
        <v>417</v>
      </c>
      <c r="AU147" s="235" t="s">
        <v>87</v>
      </c>
      <c r="AV147" s="13" t="s">
        <v>87</v>
      </c>
      <c r="AW147" s="13" t="s">
        <v>43</v>
      </c>
      <c r="AX147" s="13" t="s">
        <v>79</v>
      </c>
      <c r="AY147" s="235" t="s">
        <v>406</v>
      </c>
    </row>
    <row r="148" spans="2:65" s="14" customFormat="1" x14ac:dyDescent="0.3">
      <c r="B148" s="236"/>
      <c r="C148" s="237"/>
      <c r="D148" s="215" t="s">
        <v>417</v>
      </c>
      <c r="E148" s="238" t="s">
        <v>36</v>
      </c>
      <c r="F148" s="239" t="s">
        <v>421</v>
      </c>
      <c r="G148" s="237"/>
      <c r="H148" s="240">
        <v>0.2</v>
      </c>
      <c r="I148" s="241"/>
      <c r="J148" s="237"/>
      <c r="K148" s="237"/>
      <c r="L148" s="242"/>
      <c r="M148" s="243"/>
      <c r="N148" s="244"/>
      <c r="O148" s="244"/>
      <c r="P148" s="244"/>
      <c r="Q148" s="244"/>
      <c r="R148" s="244"/>
      <c r="S148" s="244"/>
      <c r="T148" s="245"/>
      <c r="AT148" s="246" t="s">
        <v>417</v>
      </c>
      <c r="AU148" s="246" t="s">
        <v>87</v>
      </c>
      <c r="AV148" s="14" t="s">
        <v>415</v>
      </c>
      <c r="AW148" s="14" t="s">
        <v>43</v>
      </c>
      <c r="AX148" s="14" t="s">
        <v>23</v>
      </c>
      <c r="AY148" s="246" t="s">
        <v>406</v>
      </c>
    </row>
    <row r="149" spans="2:65" s="11" customFormat="1" ht="29.85" customHeight="1" x14ac:dyDescent="0.3">
      <c r="B149" s="182"/>
      <c r="C149" s="183"/>
      <c r="D149" s="198" t="s">
        <v>78</v>
      </c>
      <c r="E149" s="199" t="s">
        <v>87</v>
      </c>
      <c r="F149" s="199" t="s">
        <v>7585</v>
      </c>
      <c r="G149" s="183"/>
      <c r="H149" s="183"/>
      <c r="I149" s="186"/>
      <c r="J149" s="200">
        <f>BK149</f>
        <v>0</v>
      </c>
      <c r="K149" s="183"/>
      <c r="L149" s="188"/>
      <c r="M149" s="189"/>
      <c r="N149" s="190"/>
      <c r="O149" s="190"/>
      <c r="P149" s="191">
        <f>SUM(P150:P162)</f>
        <v>0</v>
      </c>
      <c r="Q149" s="190"/>
      <c r="R149" s="191">
        <f>SUM(R150:R162)</f>
        <v>0</v>
      </c>
      <c r="S149" s="190"/>
      <c r="T149" s="192">
        <f>SUM(T150:T162)</f>
        <v>0</v>
      </c>
      <c r="AR149" s="193" t="s">
        <v>23</v>
      </c>
      <c r="AT149" s="194" t="s">
        <v>78</v>
      </c>
      <c r="AU149" s="194" t="s">
        <v>23</v>
      </c>
      <c r="AY149" s="193" t="s">
        <v>406</v>
      </c>
      <c r="BK149" s="195">
        <f>SUM(BK150:BK162)</f>
        <v>0</v>
      </c>
    </row>
    <row r="150" spans="2:65" s="1" customFormat="1" ht="22.5" customHeight="1" x14ac:dyDescent="0.3">
      <c r="B150" s="37"/>
      <c r="C150" s="201" t="s">
        <v>503</v>
      </c>
      <c r="D150" s="201" t="s">
        <v>410</v>
      </c>
      <c r="E150" s="202" t="s">
        <v>7982</v>
      </c>
      <c r="F150" s="203" t="s">
        <v>7983</v>
      </c>
      <c r="G150" s="204" t="s">
        <v>413</v>
      </c>
      <c r="H150" s="205">
        <v>2.5920000000000001</v>
      </c>
      <c r="I150" s="206"/>
      <c r="J150" s="207">
        <f>ROUND(I150*H150,2)</f>
        <v>0</v>
      </c>
      <c r="K150" s="203" t="s">
        <v>7100</v>
      </c>
      <c r="L150" s="57"/>
      <c r="M150" s="208" t="s">
        <v>36</v>
      </c>
      <c r="N150" s="209" t="s">
        <v>50</v>
      </c>
      <c r="O150" s="38"/>
      <c r="P150" s="210">
        <f>O150*H150</f>
        <v>0</v>
      </c>
      <c r="Q150" s="210">
        <v>0</v>
      </c>
      <c r="R150" s="210">
        <f>Q150*H150</f>
        <v>0</v>
      </c>
      <c r="S150" s="210">
        <v>0</v>
      </c>
      <c r="T150" s="211">
        <f>S150*H150</f>
        <v>0</v>
      </c>
      <c r="AR150" s="19" t="s">
        <v>415</v>
      </c>
      <c r="AT150" s="19" t="s">
        <v>410</v>
      </c>
      <c r="AU150" s="19" t="s">
        <v>87</v>
      </c>
      <c r="AY150" s="19" t="s">
        <v>406</v>
      </c>
      <c r="BE150" s="212">
        <f>IF(N150="základní",J150,0)</f>
        <v>0</v>
      </c>
      <c r="BF150" s="212">
        <f>IF(N150="snížená",J150,0)</f>
        <v>0</v>
      </c>
      <c r="BG150" s="212">
        <f>IF(N150="zákl. přenesená",J150,0)</f>
        <v>0</v>
      </c>
      <c r="BH150" s="212">
        <f>IF(N150="sníž. přenesená",J150,0)</f>
        <v>0</v>
      </c>
      <c r="BI150" s="212">
        <f>IF(N150="nulová",J150,0)</f>
        <v>0</v>
      </c>
      <c r="BJ150" s="19" t="s">
        <v>23</v>
      </c>
      <c r="BK150" s="212">
        <f>ROUND(I150*H150,2)</f>
        <v>0</v>
      </c>
      <c r="BL150" s="19" t="s">
        <v>415</v>
      </c>
      <c r="BM150" s="19" t="s">
        <v>585</v>
      </c>
    </row>
    <row r="151" spans="2:65" s="13" customFormat="1" x14ac:dyDescent="0.3">
      <c r="B151" s="225"/>
      <c r="C151" s="226"/>
      <c r="D151" s="215" t="s">
        <v>417</v>
      </c>
      <c r="E151" s="227" t="s">
        <v>36</v>
      </c>
      <c r="F151" s="228" t="s">
        <v>7984</v>
      </c>
      <c r="G151" s="226"/>
      <c r="H151" s="229">
        <v>2.5920000000000001</v>
      </c>
      <c r="I151" s="230"/>
      <c r="J151" s="226"/>
      <c r="K151" s="226"/>
      <c r="L151" s="231"/>
      <c r="M151" s="232"/>
      <c r="N151" s="233"/>
      <c r="O151" s="233"/>
      <c r="P151" s="233"/>
      <c r="Q151" s="233"/>
      <c r="R151" s="233"/>
      <c r="S151" s="233"/>
      <c r="T151" s="234"/>
      <c r="AT151" s="235" t="s">
        <v>417</v>
      </c>
      <c r="AU151" s="235" t="s">
        <v>87</v>
      </c>
      <c r="AV151" s="13" t="s">
        <v>87</v>
      </c>
      <c r="AW151" s="13" t="s">
        <v>43</v>
      </c>
      <c r="AX151" s="13" t="s">
        <v>79</v>
      </c>
      <c r="AY151" s="235" t="s">
        <v>406</v>
      </c>
    </row>
    <row r="152" spans="2:65" s="14" customFormat="1" x14ac:dyDescent="0.3">
      <c r="B152" s="236"/>
      <c r="C152" s="237"/>
      <c r="D152" s="247" t="s">
        <v>417</v>
      </c>
      <c r="E152" s="248" t="s">
        <v>36</v>
      </c>
      <c r="F152" s="249" t="s">
        <v>421</v>
      </c>
      <c r="G152" s="237"/>
      <c r="H152" s="250">
        <v>2.5920000000000001</v>
      </c>
      <c r="I152" s="241"/>
      <c r="J152" s="237"/>
      <c r="K152" s="237"/>
      <c r="L152" s="242"/>
      <c r="M152" s="243"/>
      <c r="N152" s="244"/>
      <c r="O152" s="244"/>
      <c r="P152" s="244"/>
      <c r="Q152" s="244"/>
      <c r="R152" s="244"/>
      <c r="S152" s="244"/>
      <c r="T152" s="245"/>
      <c r="AT152" s="246" t="s">
        <v>417</v>
      </c>
      <c r="AU152" s="246" t="s">
        <v>87</v>
      </c>
      <c r="AV152" s="14" t="s">
        <v>415</v>
      </c>
      <c r="AW152" s="14" t="s">
        <v>43</v>
      </c>
      <c r="AX152" s="14" t="s">
        <v>23</v>
      </c>
      <c r="AY152" s="246" t="s">
        <v>406</v>
      </c>
    </row>
    <row r="153" spans="2:65" s="1" customFormat="1" ht="22.5" customHeight="1" x14ac:dyDescent="0.3">
      <c r="B153" s="37"/>
      <c r="C153" s="201" t="s">
        <v>508</v>
      </c>
      <c r="D153" s="201" t="s">
        <v>410</v>
      </c>
      <c r="E153" s="202" t="s">
        <v>7985</v>
      </c>
      <c r="F153" s="203" t="s">
        <v>7986</v>
      </c>
      <c r="G153" s="204" t="s">
        <v>413</v>
      </c>
      <c r="H153" s="205">
        <v>0.65</v>
      </c>
      <c r="I153" s="206"/>
      <c r="J153" s="207">
        <f>ROUND(I153*H153,2)</f>
        <v>0</v>
      </c>
      <c r="K153" s="203" t="s">
        <v>7100</v>
      </c>
      <c r="L153" s="57"/>
      <c r="M153" s="208" t="s">
        <v>36</v>
      </c>
      <c r="N153" s="209" t="s">
        <v>50</v>
      </c>
      <c r="O153" s="38"/>
      <c r="P153" s="210">
        <f>O153*H153</f>
        <v>0</v>
      </c>
      <c r="Q153" s="210">
        <v>0</v>
      </c>
      <c r="R153" s="210">
        <f>Q153*H153</f>
        <v>0</v>
      </c>
      <c r="S153" s="210">
        <v>0</v>
      </c>
      <c r="T153" s="211">
        <f>S153*H153</f>
        <v>0</v>
      </c>
      <c r="AR153" s="19" t="s">
        <v>415</v>
      </c>
      <c r="AT153" s="19" t="s">
        <v>410</v>
      </c>
      <c r="AU153" s="19" t="s">
        <v>87</v>
      </c>
      <c r="AY153" s="19" t="s">
        <v>406</v>
      </c>
      <c r="BE153" s="212">
        <f>IF(N153="základní",J153,0)</f>
        <v>0</v>
      </c>
      <c r="BF153" s="212">
        <f>IF(N153="snížená",J153,0)</f>
        <v>0</v>
      </c>
      <c r="BG153" s="212">
        <f>IF(N153="zákl. přenesená",J153,0)</f>
        <v>0</v>
      </c>
      <c r="BH153" s="212">
        <f>IF(N153="sníž. přenesená",J153,0)</f>
        <v>0</v>
      </c>
      <c r="BI153" s="212">
        <f>IF(N153="nulová",J153,0)</f>
        <v>0</v>
      </c>
      <c r="BJ153" s="19" t="s">
        <v>23</v>
      </c>
      <c r="BK153" s="212">
        <f>ROUND(I153*H153,2)</f>
        <v>0</v>
      </c>
      <c r="BL153" s="19" t="s">
        <v>415</v>
      </c>
      <c r="BM153" s="19" t="s">
        <v>593</v>
      </c>
    </row>
    <row r="154" spans="2:65" s="13" customFormat="1" x14ac:dyDescent="0.3">
      <c r="B154" s="225"/>
      <c r="C154" s="226"/>
      <c r="D154" s="215" t="s">
        <v>417</v>
      </c>
      <c r="E154" s="227" t="s">
        <v>36</v>
      </c>
      <c r="F154" s="228" t="s">
        <v>7987</v>
      </c>
      <c r="G154" s="226"/>
      <c r="H154" s="229">
        <v>0.65</v>
      </c>
      <c r="I154" s="230"/>
      <c r="J154" s="226"/>
      <c r="K154" s="226"/>
      <c r="L154" s="231"/>
      <c r="M154" s="232"/>
      <c r="N154" s="233"/>
      <c r="O154" s="233"/>
      <c r="P154" s="233"/>
      <c r="Q154" s="233"/>
      <c r="R154" s="233"/>
      <c r="S154" s="233"/>
      <c r="T154" s="234"/>
      <c r="AT154" s="235" t="s">
        <v>417</v>
      </c>
      <c r="AU154" s="235" t="s">
        <v>87</v>
      </c>
      <c r="AV154" s="13" t="s">
        <v>87</v>
      </c>
      <c r="AW154" s="13" t="s">
        <v>43</v>
      </c>
      <c r="AX154" s="13" t="s">
        <v>79</v>
      </c>
      <c r="AY154" s="235" t="s">
        <v>406</v>
      </c>
    </row>
    <row r="155" spans="2:65" s="14" customFormat="1" x14ac:dyDescent="0.3">
      <c r="B155" s="236"/>
      <c r="C155" s="237"/>
      <c r="D155" s="247" t="s">
        <v>417</v>
      </c>
      <c r="E155" s="248" t="s">
        <v>36</v>
      </c>
      <c r="F155" s="249" t="s">
        <v>421</v>
      </c>
      <c r="G155" s="237"/>
      <c r="H155" s="250">
        <v>0.65</v>
      </c>
      <c r="I155" s="241"/>
      <c r="J155" s="237"/>
      <c r="K155" s="237"/>
      <c r="L155" s="242"/>
      <c r="M155" s="243"/>
      <c r="N155" s="244"/>
      <c r="O155" s="244"/>
      <c r="P155" s="244"/>
      <c r="Q155" s="244"/>
      <c r="R155" s="244"/>
      <c r="S155" s="244"/>
      <c r="T155" s="245"/>
      <c r="AT155" s="246" t="s">
        <v>417</v>
      </c>
      <c r="AU155" s="246" t="s">
        <v>87</v>
      </c>
      <c r="AV155" s="14" t="s">
        <v>415</v>
      </c>
      <c r="AW155" s="14" t="s">
        <v>43</v>
      </c>
      <c r="AX155" s="14" t="s">
        <v>23</v>
      </c>
      <c r="AY155" s="246" t="s">
        <v>406</v>
      </c>
    </row>
    <row r="156" spans="2:65" s="1" customFormat="1" ht="22.5" customHeight="1" x14ac:dyDescent="0.3">
      <c r="B156" s="37"/>
      <c r="C156" s="201" t="s">
        <v>512</v>
      </c>
      <c r="D156" s="201" t="s">
        <v>410</v>
      </c>
      <c r="E156" s="202" t="s">
        <v>7988</v>
      </c>
      <c r="F156" s="203" t="s">
        <v>7989</v>
      </c>
      <c r="G156" s="204" t="s">
        <v>466</v>
      </c>
      <c r="H156" s="205">
        <v>1.02</v>
      </c>
      <c r="I156" s="206"/>
      <c r="J156" s="207">
        <f>ROUND(I156*H156,2)</f>
        <v>0</v>
      </c>
      <c r="K156" s="203" t="s">
        <v>7100</v>
      </c>
      <c r="L156" s="57"/>
      <c r="M156" s="208" t="s">
        <v>36</v>
      </c>
      <c r="N156" s="209" t="s">
        <v>50</v>
      </c>
      <c r="O156" s="38"/>
      <c r="P156" s="210">
        <f>O156*H156</f>
        <v>0</v>
      </c>
      <c r="Q156" s="210">
        <v>0</v>
      </c>
      <c r="R156" s="210">
        <f>Q156*H156</f>
        <v>0</v>
      </c>
      <c r="S156" s="210">
        <v>0</v>
      </c>
      <c r="T156" s="211">
        <f>S156*H156</f>
        <v>0</v>
      </c>
      <c r="AR156" s="19" t="s">
        <v>415</v>
      </c>
      <c r="AT156" s="19" t="s">
        <v>410</v>
      </c>
      <c r="AU156" s="19" t="s">
        <v>87</v>
      </c>
      <c r="AY156" s="19" t="s">
        <v>406</v>
      </c>
      <c r="BE156" s="212">
        <f>IF(N156="základní",J156,0)</f>
        <v>0</v>
      </c>
      <c r="BF156" s="212">
        <f>IF(N156="snížená",J156,0)</f>
        <v>0</v>
      </c>
      <c r="BG156" s="212">
        <f>IF(N156="zákl. přenesená",J156,0)</f>
        <v>0</v>
      </c>
      <c r="BH156" s="212">
        <f>IF(N156="sníž. přenesená",J156,0)</f>
        <v>0</v>
      </c>
      <c r="BI156" s="212">
        <f>IF(N156="nulová",J156,0)</f>
        <v>0</v>
      </c>
      <c r="BJ156" s="19" t="s">
        <v>23</v>
      </c>
      <c r="BK156" s="212">
        <f>ROUND(I156*H156,2)</f>
        <v>0</v>
      </c>
      <c r="BL156" s="19" t="s">
        <v>415</v>
      </c>
      <c r="BM156" s="19" t="s">
        <v>607</v>
      </c>
    </row>
    <row r="157" spans="2:65" s="13" customFormat="1" x14ac:dyDescent="0.3">
      <c r="B157" s="225"/>
      <c r="C157" s="226"/>
      <c r="D157" s="215" t="s">
        <v>417</v>
      </c>
      <c r="E157" s="227" t="s">
        <v>36</v>
      </c>
      <c r="F157" s="228" t="s">
        <v>7990</v>
      </c>
      <c r="G157" s="226"/>
      <c r="H157" s="229">
        <v>1.02</v>
      </c>
      <c r="I157" s="230"/>
      <c r="J157" s="226"/>
      <c r="K157" s="226"/>
      <c r="L157" s="231"/>
      <c r="M157" s="232"/>
      <c r="N157" s="233"/>
      <c r="O157" s="233"/>
      <c r="P157" s="233"/>
      <c r="Q157" s="233"/>
      <c r="R157" s="233"/>
      <c r="S157" s="233"/>
      <c r="T157" s="234"/>
      <c r="AT157" s="235" t="s">
        <v>417</v>
      </c>
      <c r="AU157" s="235" t="s">
        <v>87</v>
      </c>
      <c r="AV157" s="13" t="s">
        <v>87</v>
      </c>
      <c r="AW157" s="13" t="s">
        <v>43</v>
      </c>
      <c r="AX157" s="13" t="s">
        <v>79</v>
      </c>
      <c r="AY157" s="235" t="s">
        <v>406</v>
      </c>
    </row>
    <row r="158" spans="2:65" s="14" customFormat="1" x14ac:dyDescent="0.3">
      <c r="B158" s="236"/>
      <c r="C158" s="237"/>
      <c r="D158" s="247" t="s">
        <v>417</v>
      </c>
      <c r="E158" s="248" t="s">
        <v>36</v>
      </c>
      <c r="F158" s="249" t="s">
        <v>421</v>
      </c>
      <c r="G158" s="237"/>
      <c r="H158" s="250">
        <v>1.02</v>
      </c>
      <c r="I158" s="241"/>
      <c r="J158" s="237"/>
      <c r="K158" s="237"/>
      <c r="L158" s="242"/>
      <c r="M158" s="243"/>
      <c r="N158" s="244"/>
      <c r="O158" s="244"/>
      <c r="P158" s="244"/>
      <c r="Q158" s="244"/>
      <c r="R158" s="244"/>
      <c r="S158" s="244"/>
      <c r="T158" s="245"/>
      <c r="AT158" s="246" t="s">
        <v>417</v>
      </c>
      <c r="AU158" s="246" t="s">
        <v>87</v>
      </c>
      <c r="AV158" s="14" t="s">
        <v>415</v>
      </c>
      <c r="AW158" s="14" t="s">
        <v>43</v>
      </c>
      <c r="AX158" s="14" t="s">
        <v>23</v>
      </c>
      <c r="AY158" s="246" t="s">
        <v>406</v>
      </c>
    </row>
    <row r="159" spans="2:65" s="1" customFormat="1" ht="22.5" customHeight="1" x14ac:dyDescent="0.3">
      <c r="B159" s="37"/>
      <c r="C159" s="201" t="s">
        <v>7</v>
      </c>
      <c r="D159" s="201" t="s">
        <v>410</v>
      </c>
      <c r="E159" s="202" t="s">
        <v>7991</v>
      </c>
      <c r="F159" s="203" t="s">
        <v>7992</v>
      </c>
      <c r="G159" s="204" t="s">
        <v>466</v>
      </c>
      <c r="H159" s="205">
        <v>1.02</v>
      </c>
      <c r="I159" s="206"/>
      <c r="J159" s="207">
        <f>ROUND(I159*H159,2)</f>
        <v>0</v>
      </c>
      <c r="K159" s="203" t="s">
        <v>7100</v>
      </c>
      <c r="L159" s="57"/>
      <c r="M159" s="208" t="s">
        <v>36</v>
      </c>
      <c r="N159" s="209" t="s">
        <v>50</v>
      </c>
      <c r="O159" s="38"/>
      <c r="P159" s="210">
        <f>O159*H159</f>
        <v>0</v>
      </c>
      <c r="Q159" s="210">
        <v>0</v>
      </c>
      <c r="R159" s="210">
        <f>Q159*H159</f>
        <v>0</v>
      </c>
      <c r="S159" s="210">
        <v>0</v>
      </c>
      <c r="T159" s="211">
        <f>S159*H159</f>
        <v>0</v>
      </c>
      <c r="AR159" s="19" t="s">
        <v>415</v>
      </c>
      <c r="AT159" s="19" t="s">
        <v>410</v>
      </c>
      <c r="AU159" s="19" t="s">
        <v>87</v>
      </c>
      <c r="AY159" s="19" t="s">
        <v>406</v>
      </c>
      <c r="BE159" s="212">
        <f>IF(N159="základní",J159,0)</f>
        <v>0</v>
      </c>
      <c r="BF159" s="212">
        <f>IF(N159="snížená",J159,0)</f>
        <v>0</v>
      </c>
      <c r="BG159" s="212">
        <f>IF(N159="zákl. přenesená",J159,0)</f>
        <v>0</v>
      </c>
      <c r="BH159" s="212">
        <f>IF(N159="sníž. přenesená",J159,0)</f>
        <v>0</v>
      </c>
      <c r="BI159" s="212">
        <f>IF(N159="nulová",J159,0)</f>
        <v>0</v>
      </c>
      <c r="BJ159" s="19" t="s">
        <v>23</v>
      </c>
      <c r="BK159" s="212">
        <f>ROUND(I159*H159,2)</f>
        <v>0</v>
      </c>
      <c r="BL159" s="19" t="s">
        <v>415</v>
      </c>
      <c r="BM159" s="19" t="s">
        <v>619</v>
      </c>
    </row>
    <row r="160" spans="2:65" s="12" customFormat="1" x14ac:dyDescent="0.3">
      <c r="B160" s="213"/>
      <c r="C160" s="214"/>
      <c r="D160" s="215" t="s">
        <v>417</v>
      </c>
      <c r="E160" s="216" t="s">
        <v>36</v>
      </c>
      <c r="F160" s="217" t="s">
        <v>7993</v>
      </c>
      <c r="G160" s="214"/>
      <c r="H160" s="218" t="s">
        <v>36</v>
      </c>
      <c r="I160" s="219"/>
      <c r="J160" s="214"/>
      <c r="K160" s="214"/>
      <c r="L160" s="220"/>
      <c r="M160" s="221"/>
      <c r="N160" s="222"/>
      <c r="O160" s="222"/>
      <c r="P160" s="222"/>
      <c r="Q160" s="222"/>
      <c r="R160" s="222"/>
      <c r="S160" s="222"/>
      <c r="T160" s="223"/>
      <c r="AT160" s="224" t="s">
        <v>417</v>
      </c>
      <c r="AU160" s="224" t="s">
        <v>87</v>
      </c>
      <c r="AV160" s="12" t="s">
        <v>23</v>
      </c>
      <c r="AW160" s="12" t="s">
        <v>43</v>
      </c>
      <c r="AX160" s="12" t="s">
        <v>79</v>
      </c>
      <c r="AY160" s="224" t="s">
        <v>406</v>
      </c>
    </row>
    <row r="161" spans="2:65" s="13" customFormat="1" x14ac:dyDescent="0.3">
      <c r="B161" s="225"/>
      <c r="C161" s="226"/>
      <c r="D161" s="215" t="s">
        <v>417</v>
      </c>
      <c r="E161" s="227" t="s">
        <v>36</v>
      </c>
      <c r="F161" s="228" t="s">
        <v>7994</v>
      </c>
      <c r="G161" s="226"/>
      <c r="H161" s="229">
        <v>1.02</v>
      </c>
      <c r="I161" s="230"/>
      <c r="J161" s="226"/>
      <c r="K161" s="226"/>
      <c r="L161" s="231"/>
      <c r="M161" s="232"/>
      <c r="N161" s="233"/>
      <c r="O161" s="233"/>
      <c r="P161" s="233"/>
      <c r="Q161" s="233"/>
      <c r="R161" s="233"/>
      <c r="S161" s="233"/>
      <c r="T161" s="234"/>
      <c r="AT161" s="235" t="s">
        <v>417</v>
      </c>
      <c r="AU161" s="235" t="s">
        <v>87</v>
      </c>
      <c r="AV161" s="13" t="s">
        <v>87</v>
      </c>
      <c r="AW161" s="13" t="s">
        <v>43</v>
      </c>
      <c r="AX161" s="13" t="s">
        <v>79</v>
      </c>
      <c r="AY161" s="235" t="s">
        <v>406</v>
      </c>
    </row>
    <row r="162" spans="2:65" s="14" customFormat="1" x14ac:dyDescent="0.3">
      <c r="B162" s="236"/>
      <c r="C162" s="237"/>
      <c r="D162" s="215" t="s">
        <v>417</v>
      </c>
      <c r="E162" s="238" t="s">
        <v>36</v>
      </c>
      <c r="F162" s="239" t="s">
        <v>421</v>
      </c>
      <c r="G162" s="237"/>
      <c r="H162" s="240">
        <v>1.02</v>
      </c>
      <c r="I162" s="241"/>
      <c r="J162" s="237"/>
      <c r="K162" s="237"/>
      <c r="L162" s="242"/>
      <c r="M162" s="243"/>
      <c r="N162" s="244"/>
      <c r="O162" s="244"/>
      <c r="P162" s="244"/>
      <c r="Q162" s="244"/>
      <c r="R162" s="244"/>
      <c r="S162" s="244"/>
      <c r="T162" s="245"/>
      <c r="AT162" s="246" t="s">
        <v>417</v>
      </c>
      <c r="AU162" s="246" t="s">
        <v>87</v>
      </c>
      <c r="AV162" s="14" t="s">
        <v>415</v>
      </c>
      <c r="AW162" s="14" t="s">
        <v>43</v>
      </c>
      <c r="AX162" s="14" t="s">
        <v>23</v>
      </c>
      <c r="AY162" s="246" t="s">
        <v>406</v>
      </c>
    </row>
    <row r="163" spans="2:65" s="11" customFormat="1" ht="29.85" customHeight="1" x14ac:dyDescent="0.3">
      <c r="B163" s="182"/>
      <c r="C163" s="183"/>
      <c r="D163" s="198" t="s">
        <v>78</v>
      </c>
      <c r="E163" s="199" t="s">
        <v>525</v>
      </c>
      <c r="F163" s="199" t="s">
        <v>7995</v>
      </c>
      <c r="G163" s="183"/>
      <c r="H163" s="183"/>
      <c r="I163" s="186"/>
      <c r="J163" s="200">
        <f>BK163</f>
        <v>0</v>
      </c>
      <c r="K163" s="183"/>
      <c r="L163" s="188"/>
      <c r="M163" s="189"/>
      <c r="N163" s="190"/>
      <c r="O163" s="190"/>
      <c r="P163" s="191">
        <f>SUM(P164:P174)</f>
        <v>0</v>
      </c>
      <c r="Q163" s="190"/>
      <c r="R163" s="191">
        <f>SUM(R164:R174)</f>
        <v>0</v>
      </c>
      <c r="S163" s="190"/>
      <c r="T163" s="192">
        <f>SUM(T164:T174)</f>
        <v>0</v>
      </c>
      <c r="AR163" s="193" t="s">
        <v>23</v>
      </c>
      <c r="AT163" s="194" t="s">
        <v>78</v>
      </c>
      <c r="AU163" s="194" t="s">
        <v>23</v>
      </c>
      <c r="AY163" s="193" t="s">
        <v>406</v>
      </c>
      <c r="BK163" s="195">
        <f>SUM(BK164:BK174)</f>
        <v>0</v>
      </c>
    </row>
    <row r="164" spans="2:65" s="1" customFormat="1" ht="22.5" customHeight="1" x14ac:dyDescent="0.3">
      <c r="B164" s="37"/>
      <c r="C164" s="201" t="s">
        <v>520</v>
      </c>
      <c r="D164" s="201" t="s">
        <v>410</v>
      </c>
      <c r="E164" s="202" t="s">
        <v>7996</v>
      </c>
      <c r="F164" s="203" t="s">
        <v>7997</v>
      </c>
      <c r="G164" s="204" t="s">
        <v>466</v>
      </c>
      <c r="H164" s="205">
        <v>134.4</v>
      </c>
      <c r="I164" s="206"/>
      <c r="J164" s="207">
        <f>ROUND(I164*H164,2)</f>
        <v>0</v>
      </c>
      <c r="K164" s="203" t="s">
        <v>7100</v>
      </c>
      <c r="L164" s="57"/>
      <c r="M164" s="208" t="s">
        <v>36</v>
      </c>
      <c r="N164" s="209" t="s">
        <v>50</v>
      </c>
      <c r="O164" s="38"/>
      <c r="P164" s="210">
        <f>O164*H164</f>
        <v>0</v>
      </c>
      <c r="Q164" s="210">
        <v>0</v>
      </c>
      <c r="R164" s="210">
        <f>Q164*H164</f>
        <v>0</v>
      </c>
      <c r="S164" s="210">
        <v>0</v>
      </c>
      <c r="T164" s="211">
        <f>S164*H164</f>
        <v>0</v>
      </c>
      <c r="AR164" s="19" t="s">
        <v>415</v>
      </c>
      <c r="AT164" s="19" t="s">
        <v>410</v>
      </c>
      <c r="AU164" s="19" t="s">
        <v>87</v>
      </c>
      <c r="AY164" s="19" t="s">
        <v>406</v>
      </c>
      <c r="BE164" s="212">
        <f>IF(N164="základní",J164,0)</f>
        <v>0</v>
      </c>
      <c r="BF164" s="212">
        <f>IF(N164="snížená",J164,0)</f>
        <v>0</v>
      </c>
      <c r="BG164" s="212">
        <f>IF(N164="zákl. přenesená",J164,0)</f>
        <v>0</v>
      </c>
      <c r="BH164" s="212">
        <f>IF(N164="sníž. přenesená",J164,0)</f>
        <v>0</v>
      </c>
      <c r="BI164" s="212">
        <f>IF(N164="nulová",J164,0)</f>
        <v>0</v>
      </c>
      <c r="BJ164" s="19" t="s">
        <v>23</v>
      </c>
      <c r="BK164" s="212">
        <f>ROUND(I164*H164,2)</f>
        <v>0</v>
      </c>
      <c r="BL164" s="19" t="s">
        <v>415</v>
      </c>
      <c r="BM164" s="19" t="s">
        <v>626</v>
      </c>
    </row>
    <row r="165" spans="2:65" s="13" customFormat="1" x14ac:dyDescent="0.3">
      <c r="B165" s="225"/>
      <c r="C165" s="226"/>
      <c r="D165" s="215" t="s">
        <v>417</v>
      </c>
      <c r="E165" s="227" t="s">
        <v>36</v>
      </c>
      <c r="F165" s="228" t="s">
        <v>7998</v>
      </c>
      <c r="G165" s="226"/>
      <c r="H165" s="229">
        <v>134.4</v>
      </c>
      <c r="I165" s="230"/>
      <c r="J165" s="226"/>
      <c r="K165" s="226"/>
      <c r="L165" s="231"/>
      <c r="M165" s="232"/>
      <c r="N165" s="233"/>
      <c r="O165" s="233"/>
      <c r="P165" s="233"/>
      <c r="Q165" s="233"/>
      <c r="R165" s="233"/>
      <c r="S165" s="233"/>
      <c r="T165" s="234"/>
      <c r="AT165" s="235" t="s">
        <v>417</v>
      </c>
      <c r="AU165" s="235" t="s">
        <v>87</v>
      </c>
      <c r="AV165" s="13" t="s">
        <v>87</v>
      </c>
      <c r="AW165" s="13" t="s">
        <v>43</v>
      </c>
      <c r="AX165" s="13" t="s">
        <v>79</v>
      </c>
      <c r="AY165" s="235" t="s">
        <v>406</v>
      </c>
    </row>
    <row r="166" spans="2:65" s="14" customFormat="1" x14ac:dyDescent="0.3">
      <c r="B166" s="236"/>
      <c r="C166" s="237"/>
      <c r="D166" s="247" t="s">
        <v>417</v>
      </c>
      <c r="E166" s="248" t="s">
        <v>36</v>
      </c>
      <c r="F166" s="249" t="s">
        <v>421</v>
      </c>
      <c r="G166" s="237"/>
      <c r="H166" s="250">
        <v>134.4</v>
      </c>
      <c r="I166" s="241"/>
      <c r="J166" s="237"/>
      <c r="K166" s="237"/>
      <c r="L166" s="242"/>
      <c r="M166" s="243"/>
      <c r="N166" s="244"/>
      <c r="O166" s="244"/>
      <c r="P166" s="244"/>
      <c r="Q166" s="244"/>
      <c r="R166" s="244"/>
      <c r="S166" s="244"/>
      <c r="T166" s="245"/>
      <c r="AT166" s="246" t="s">
        <v>417</v>
      </c>
      <c r="AU166" s="246" t="s">
        <v>87</v>
      </c>
      <c r="AV166" s="14" t="s">
        <v>415</v>
      </c>
      <c r="AW166" s="14" t="s">
        <v>43</v>
      </c>
      <c r="AX166" s="14" t="s">
        <v>23</v>
      </c>
      <c r="AY166" s="246" t="s">
        <v>406</v>
      </c>
    </row>
    <row r="167" spans="2:65" s="1" customFormat="1" ht="22.5" customHeight="1" x14ac:dyDescent="0.3">
      <c r="B167" s="37"/>
      <c r="C167" s="201" t="s">
        <v>525</v>
      </c>
      <c r="D167" s="201" t="s">
        <v>410</v>
      </c>
      <c r="E167" s="202" t="s">
        <v>7999</v>
      </c>
      <c r="F167" s="203" t="s">
        <v>8000</v>
      </c>
      <c r="G167" s="204" t="s">
        <v>501</v>
      </c>
      <c r="H167" s="205">
        <v>0.65200000000000002</v>
      </c>
      <c r="I167" s="206"/>
      <c r="J167" s="207">
        <f>ROUND(I167*H167,2)</f>
        <v>0</v>
      </c>
      <c r="K167" s="203" t="s">
        <v>7140</v>
      </c>
      <c r="L167" s="57"/>
      <c r="M167" s="208" t="s">
        <v>36</v>
      </c>
      <c r="N167" s="209" t="s">
        <v>50</v>
      </c>
      <c r="O167" s="38"/>
      <c r="P167" s="210">
        <f>O167*H167</f>
        <v>0</v>
      </c>
      <c r="Q167" s="210">
        <v>0</v>
      </c>
      <c r="R167" s="210">
        <f>Q167*H167</f>
        <v>0</v>
      </c>
      <c r="S167" s="210">
        <v>0</v>
      </c>
      <c r="T167" s="211">
        <f>S167*H167</f>
        <v>0</v>
      </c>
      <c r="AR167" s="19" t="s">
        <v>415</v>
      </c>
      <c r="AT167" s="19" t="s">
        <v>410</v>
      </c>
      <c r="AU167" s="19" t="s">
        <v>87</v>
      </c>
      <c r="AY167" s="19" t="s">
        <v>406</v>
      </c>
      <c r="BE167" s="212">
        <f>IF(N167="základní",J167,0)</f>
        <v>0</v>
      </c>
      <c r="BF167" s="212">
        <f>IF(N167="snížená",J167,0)</f>
        <v>0</v>
      </c>
      <c r="BG167" s="212">
        <f>IF(N167="zákl. přenesená",J167,0)</f>
        <v>0</v>
      </c>
      <c r="BH167" s="212">
        <f>IF(N167="sníž. přenesená",J167,0)</f>
        <v>0</v>
      </c>
      <c r="BI167" s="212">
        <f>IF(N167="nulová",J167,0)</f>
        <v>0</v>
      </c>
      <c r="BJ167" s="19" t="s">
        <v>23</v>
      </c>
      <c r="BK167" s="212">
        <f>ROUND(I167*H167,2)</f>
        <v>0</v>
      </c>
      <c r="BL167" s="19" t="s">
        <v>415</v>
      </c>
      <c r="BM167" s="19" t="s">
        <v>637</v>
      </c>
    </row>
    <row r="168" spans="2:65" s="1" customFormat="1" ht="22.5" customHeight="1" x14ac:dyDescent="0.3">
      <c r="B168" s="37"/>
      <c r="C168" s="201" t="s">
        <v>527</v>
      </c>
      <c r="D168" s="201" t="s">
        <v>410</v>
      </c>
      <c r="E168" s="202" t="s">
        <v>8001</v>
      </c>
      <c r="F168" s="203" t="s">
        <v>8002</v>
      </c>
      <c r="G168" s="204" t="s">
        <v>501</v>
      </c>
      <c r="H168" s="205">
        <v>0.65200000000000002</v>
      </c>
      <c r="I168" s="206"/>
      <c r="J168" s="207">
        <f>ROUND(I168*H168,2)</f>
        <v>0</v>
      </c>
      <c r="K168" s="203" t="s">
        <v>7140</v>
      </c>
      <c r="L168" s="57"/>
      <c r="M168" s="208" t="s">
        <v>36</v>
      </c>
      <c r="N168" s="209" t="s">
        <v>50</v>
      </c>
      <c r="O168" s="38"/>
      <c r="P168" s="210">
        <f>O168*H168</f>
        <v>0</v>
      </c>
      <c r="Q168" s="210">
        <v>0</v>
      </c>
      <c r="R168" s="210">
        <f>Q168*H168</f>
        <v>0</v>
      </c>
      <c r="S168" s="210">
        <v>0</v>
      </c>
      <c r="T168" s="211">
        <f>S168*H168</f>
        <v>0</v>
      </c>
      <c r="AR168" s="19" t="s">
        <v>415</v>
      </c>
      <c r="AT168" s="19" t="s">
        <v>410</v>
      </c>
      <c r="AU168" s="19" t="s">
        <v>87</v>
      </c>
      <c r="AY168" s="19" t="s">
        <v>406</v>
      </c>
      <c r="BE168" s="212">
        <f>IF(N168="základní",J168,0)</f>
        <v>0</v>
      </c>
      <c r="BF168" s="212">
        <f>IF(N168="snížená",J168,0)</f>
        <v>0</v>
      </c>
      <c r="BG168" s="212">
        <f>IF(N168="zákl. přenesená",J168,0)</f>
        <v>0</v>
      </c>
      <c r="BH168" s="212">
        <f>IF(N168="sníž. přenesená",J168,0)</f>
        <v>0</v>
      </c>
      <c r="BI168" s="212">
        <f>IF(N168="nulová",J168,0)</f>
        <v>0</v>
      </c>
      <c r="BJ168" s="19" t="s">
        <v>23</v>
      </c>
      <c r="BK168" s="212">
        <f>ROUND(I168*H168,2)</f>
        <v>0</v>
      </c>
      <c r="BL168" s="19" t="s">
        <v>415</v>
      </c>
      <c r="BM168" s="19" t="s">
        <v>646</v>
      </c>
    </row>
    <row r="169" spans="2:65" s="1" customFormat="1" ht="22.5" customHeight="1" x14ac:dyDescent="0.3">
      <c r="B169" s="37"/>
      <c r="C169" s="201" t="s">
        <v>532</v>
      </c>
      <c r="D169" s="201" t="s">
        <v>410</v>
      </c>
      <c r="E169" s="202" t="s">
        <v>8003</v>
      </c>
      <c r="F169" s="203" t="s">
        <v>8004</v>
      </c>
      <c r="G169" s="204" t="s">
        <v>596</v>
      </c>
      <c r="H169" s="205">
        <v>16.8</v>
      </c>
      <c r="I169" s="206"/>
      <c r="J169" s="207">
        <f>ROUND(I169*H169,2)</f>
        <v>0</v>
      </c>
      <c r="K169" s="203" t="s">
        <v>7140</v>
      </c>
      <c r="L169" s="57"/>
      <c r="M169" s="208" t="s">
        <v>36</v>
      </c>
      <c r="N169" s="209" t="s">
        <v>50</v>
      </c>
      <c r="O169" s="38"/>
      <c r="P169" s="210">
        <f>O169*H169</f>
        <v>0</v>
      </c>
      <c r="Q169" s="210">
        <v>0</v>
      </c>
      <c r="R169" s="210">
        <f>Q169*H169</f>
        <v>0</v>
      </c>
      <c r="S169" s="210">
        <v>0</v>
      </c>
      <c r="T169" s="211">
        <f>S169*H169</f>
        <v>0</v>
      </c>
      <c r="AR169" s="19" t="s">
        <v>415</v>
      </c>
      <c r="AT169" s="19" t="s">
        <v>410</v>
      </c>
      <c r="AU169" s="19" t="s">
        <v>87</v>
      </c>
      <c r="AY169" s="19" t="s">
        <v>406</v>
      </c>
      <c r="BE169" s="212">
        <f>IF(N169="základní",J169,0)</f>
        <v>0</v>
      </c>
      <c r="BF169" s="212">
        <f>IF(N169="snížená",J169,0)</f>
        <v>0</v>
      </c>
      <c r="BG169" s="212">
        <f>IF(N169="zákl. přenesená",J169,0)</f>
        <v>0</v>
      </c>
      <c r="BH169" s="212">
        <f>IF(N169="sníž. přenesená",J169,0)</f>
        <v>0</v>
      </c>
      <c r="BI169" s="212">
        <f>IF(N169="nulová",J169,0)</f>
        <v>0</v>
      </c>
      <c r="BJ169" s="19" t="s">
        <v>23</v>
      </c>
      <c r="BK169" s="212">
        <f>ROUND(I169*H169,2)</f>
        <v>0</v>
      </c>
      <c r="BL169" s="19" t="s">
        <v>415</v>
      </c>
      <c r="BM169" s="19" t="s">
        <v>657</v>
      </c>
    </row>
    <row r="170" spans="2:65" s="13" customFormat="1" x14ac:dyDescent="0.3">
      <c r="B170" s="225"/>
      <c r="C170" s="226"/>
      <c r="D170" s="215" t="s">
        <v>417</v>
      </c>
      <c r="E170" s="227" t="s">
        <v>36</v>
      </c>
      <c r="F170" s="228" t="s">
        <v>8005</v>
      </c>
      <c r="G170" s="226"/>
      <c r="H170" s="229">
        <v>16.8</v>
      </c>
      <c r="I170" s="230"/>
      <c r="J170" s="226"/>
      <c r="K170" s="226"/>
      <c r="L170" s="231"/>
      <c r="M170" s="232"/>
      <c r="N170" s="233"/>
      <c r="O170" s="233"/>
      <c r="P170" s="233"/>
      <c r="Q170" s="233"/>
      <c r="R170" s="233"/>
      <c r="S170" s="233"/>
      <c r="T170" s="234"/>
      <c r="AT170" s="235" t="s">
        <v>417</v>
      </c>
      <c r="AU170" s="235" t="s">
        <v>87</v>
      </c>
      <c r="AV170" s="13" t="s">
        <v>87</v>
      </c>
      <c r="AW170" s="13" t="s">
        <v>43</v>
      </c>
      <c r="AX170" s="13" t="s">
        <v>79</v>
      </c>
      <c r="AY170" s="235" t="s">
        <v>406</v>
      </c>
    </row>
    <row r="171" spans="2:65" s="14" customFormat="1" x14ac:dyDescent="0.3">
      <c r="B171" s="236"/>
      <c r="C171" s="237"/>
      <c r="D171" s="247" t="s">
        <v>417</v>
      </c>
      <c r="E171" s="248" t="s">
        <v>36</v>
      </c>
      <c r="F171" s="249" t="s">
        <v>421</v>
      </c>
      <c r="G171" s="237"/>
      <c r="H171" s="250">
        <v>16.8</v>
      </c>
      <c r="I171" s="241"/>
      <c r="J171" s="237"/>
      <c r="K171" s="237"/>
      <c r="L171" s="242"/>
      <c r="M171" s="243"/>
      <c r="N171" s="244"/>
      <c r="O171" s="244"/>
      <c r="P171" s="244"/>
      <c r="Q171" s="244"/>
      <c r="R171" s="244"/>
      <c r="S171" s="244"/>
      <c r="T171" s="245"/>
      <c r="AT171" s="246" t="s">
        <v>417</v>
      </c>
      <c r="AU171" s="246" t="s">
        <v>87</v>
      </c>
      <c r="AV171" s="14" t="s">
        <v>415</v>
      </c>
      <c r="AW171" s="14" t="s">
        <v>43</v>
      </c>
      <c r="AX171" s="14" t="s">
        <v>23</v>
      </c>
      <c r="AY171" s="246" t="s">
        <v>406</v>
      </c>
    </row>
    <row r="172" spans="2:65" s="1" customFormat="1" ht="22.5" customHeight="1" x14ac:dyDescent="0.3">
      <c r="B172" s="37"/>
      <c r="C172" s="268" t="s">
        <v>539</v>
      </c>
      <c r="D172" s="268" t="s">
        <v>533</v>
      </c>
      <c r="E172" s="269" t="s">
        <v>8006</v>
      </c>
      <c r="F172" s="270" t="s">
        <v>8007</v>
      </c>
      <c r="G172" s="271" t="s">
        <v>501</v>
      </c>
      <c r="H172" s="272">
        <v>20.832000000000001</v>
      </c>
      <c r="I172" s="273"/>
      <c r="J172" s="274">
        <f>ROUND(I172*H172,2)</f>
        <v>0</v>
      </c>
      <c r="K172" s="270" t="s">
        <v>7100</v>
      </c>
      <c r="L172" s="275"/>
      <c r="M172" s="276" t="s">
        <v>36</v>
      </c>
      <c r="N172" s="277" t="s">
        <v>50</v>
      </c>
      <c r="O172" s="38"/>
      <c r="P172" s="210">
        <f>O172*H172</f>
        <v>0</v>
      </c>
      <c r="Q172" s="210">
        <v>0</v>
      </c>
      <c r="R172" s="210">
        <f>Q172*H172</f>
        <v>0</v>
      </c>
      <c r="S172" s="210">
        <v>0</v>
      </c>
      <c r="T172" s="211">
        <f>S172*H172</f>
        <v>0</v>
      </c>
      <c r="AR172" s="19" t="s">
        <v>457</v>
      </c>
      <c r="AT172" s="19" t="s">
        <v>533</v>
      </c>
      <c r="AU172" s="19" t="s">
        <v>87</v>
      </c>
      <c r="AY172" s="19" t="s">
        <v>406</v>
      </c>
      <c r="BE172" s="212">
        <f>IF(N172="základní",J172,0)</f>
        <v>0</v>
      </c>
      <c r="BF172" s="212">
        <f>IF(N172="snížená",J172,0)</f>
        <v>0</v>
      </c>
      <c r="BG172" s="212">
        <f>IF(N172="zákl. přenesená",J172,0)</f>
        <v>0</v>
      </c>
      <c r="BH172" s="212">
        <f>IF(N172="sníž. přenesená",J172,0)</f>
        <v>0</v>
      </c>
      <c r="BI172" s="212">
        <f>IF(N172="nulová",J172,0)</f>
        <v>0</v>
      </c>
      <c r="BJ172" s="19" t="s">
        <v>23</v>
      </c>
      <c r="BK172" s="212">
        <f>ROUND(I172*H172,2)</f>
        <v>0</v>
      </c>
      <c r="BL172" s="19" t="s">
        <v>415</v>
      </c>
      <c r="BM172" s="19" t="s">
        <v>662</v>
      </c>
    </row>
    <row r="173" spans="2:65" s="13" customFormat="1" x14ac:dyDescent="0.3">
      <c r="B173" s="225"/>
      <c r="C173" s="226"/>
      <c r="D173" s="215" t="s">
        <v>417</v>
      </c>
      <c r="E173" s="227" t="s">
        <v>36</v>
      </c>
      <c r="F173" s="228" t="s">
        <v>8008</v>
      </c>
      <c r="G173" s="226"/>
      <c r="H173" s="229">
        <v>20.832000000000001</v>
      </c>
      <c r="I173" s="230"/>
      <c r="J173" s="226"/>
      <c r="K173" s="226"/>
      <c r="L173" s="231"/>
      <c r="M173" s="232"/>
      <c r="N173" s="233"/>
      <c r="O173" s="233"/>
      <c r="P173" s="233"/>
      <c r="Q173" s="233"/>
      <c r="R173" s="233"/>
      <c r="S173" s="233"/>
      <c r="T173" s="234"/>
      <c r="AT173" s="235" t="s">
        <v>417</v>
      </c>
      <c r="AU173" s="235" t="s">
        <v>87</v>
      </c>
      <c r="AV173" s="13" t="s">
        <v>87</v>
      </c>
      <c r="AW173" s="13" t="s">
        <v>43</v>
      </c>
      <c r="AX173" s="13" t="s">
        <v>79</v>
      </c>
      <c r="AY173" s="235" t="s">
        <v>406</v>
      </c>
    </row>
    <row r="174" spans="2:65" s="14" customFormat="1" x14ac:dyDescent="0.3">
      <c r="B174" s="236"/>
      <c r="C174" s="237"/>
      <c r="D174" s="215" t="s">
        <v>417</v>
      </c>
      <c r="E174" s="238" t="s">
        <v>36</v>
      </c>
      <c r="F174" s="239" t="s">
        <v>421</v>
      </c>
      <c r="G174" s="237"/>
      <c r="H174" s="240">
        <v>20.832000000000001</v>
      </c>
      <c r="I174" s="241"/>
      <c r="J174" s="237"/>
      <c r="K174" s="237"/>
      <c r="L174" s="242"/>
      <c r="M174" s="243"/>
      <c r="N174" s="244"/>
      <c r="O174" s="244"/>
      <c r="P174" s="244"/>
      <c r="Q174" s="244"/>
      <c r="R174" s="244"/>
      <c r="S174" s="244"/>
      <c r="T174" s="245"/>
      <c r="AT174" s="246" t="s">
        <v>417</v>
      </c>
      <c r="AU174" s="246" t="s">
        <v>87</v>
      </c>
      <c r="AV174" s="14" t="s">
        <v>415</v>
      </c>
      <c r="AW174" s="14" t="s">
        <v>43</v>
      </c>
      <c r="AX174" s="14" t="s">
        <v>23</v>
      </c>
      <c r="AY174" s="246" t="s">
        <v>406</v>
      </c>
    </row>
    <row r="175" spans="2:65" s="11" customFormat="1" ht="29.85" customHeight="1" x14ac:dyDescent="0.3">
      <c r="B175" s="182"/>
      <c r="C175" s="183"/>
      <c r="D175" s="198" t="s">
        <v>78</v>
      </c>
      <c r="E175" s="199" t="s">
        <v>593</v>
      </c>
      <c r="F175" s="199" t="s">
        <v>8009</v>
      </c>
      <c r="G175" s="183"/>
      <c r="H175" s="183"/>
      <c r="I175" s="186"/>
      <c r="J175" s="200">
        <f>BK175</f>
        <v>0</v>
      </c>
      <c r="K175" s="183"/>
      <c r="L175" s="188"/>
      <c r="M175" s="189"/>
      <c r="N175" s="190"/>
      <c r="O175" s="190"/>
      <c r="P175" s="191">
        <f>SUM(P176:P179)</f>
        <v>0</v>
      </c>
      <c r="Q175" s="190"/>
      <c r="R175" s="191">
        <f>SUM(R176:R179)</f>
        <v>0</v>
      </c>
      <c r="S175" s="190"/>
      <c r="T175" s="192">
        <f>SUM(T176:T179)</f>
        <v>0</v>
      </c>
      <c r="AR175" s="193" t="s">
        <v>23</v>
      </c>
      <c r="AT175" s="194" t="s">
        <v>78</v>
      </c>
      <c r="AU175" s="194" t="s">
        <v>23</v>
      </c>
      <c r="AY175" s="193" t="s">
        <v>406</v>
      </c>
      <c r="BK175" s="195">
        <f>SUM(BK176:BK179)</f>
        <v>0</v>
      </c>
    </row>
    <row r="176" spans="2:65" s="1" customFormat="1" ht="22.5" customHeight="1" x14ac:dyDescent="0.3">
      <c r="B176" s="37"/>
      <c r="C176" s="201" t="s">
        <v>543</v>
      </c>
      <c r="D176" s="201" t="s">
        <v>410</v>
      </c>
      <c r="E176" s="202" t="s">
        <v>8010</v>
      </c>
      <c r="F176" s="203" t="s">
        <v>8011</v>
      </c>
      <c r="G176" s="204" t="s">
        <v>7937</v>
      </c>
      <c r="H176" s="205">
        <v>1</v>
      </c>
      <c r="I176" s="206"/>
      <c r="J176" s="207">
        <f>ROUND(I176*H176,2)</f>
        <v>0</v>
      </c>
      <c r="K176" s="203" t="s">
        <v>7140</v>
      </c>
      <c r="L176" s="57"/>
      <c r="M176" s="208" t="s">
        <v>36</v>
      </c>
      <c r="N176" s="209" t="s">
        <v>50</v>
      </c>
      <c r="O176" s="38"/>
      <c r="P176" s="210">
        <f>O176*H176</f>
        <v>0</v>
      </c>
      <c r="Q176" s="210">
        <v>0</v>
      </c>
      <c r="R176" s="210">
        <f>Q176*H176</f>
        <v>0</v>
      </c>
      <c r="S176" s="210">
        <v>0</v>
      </c>
      <c r="T176" s="211">
        <f>S176*H176</f>
        <v>0</v>
      </c>
      <c r="AR176" s="19" t="s">
        <v>415</v>
      </c>
      <c r="AT176" s="19" t="s">
        <v>410</v>
      </c>
      <c r="AU176" s="19" t="s">
        <v>87</v>
      </c>
      <c r="AY176" s="19" t="s">
        <v>406</v>
      </c>
      <c r="BE176" s="212">
        <f>IF(N176="základní",J176,0)</f>
        <v>0</v>
      </c>
      <c r="BF176" s="212">
        <f>IF(N176="snížená",J176,0)</f>
        <v>0</v>
      </c>
      <c r="BG176" s="212">
        <f>IF(N176="zákl. přenesená",J176,0)</f>
        <v>0</v>
      </c>
      <c r="BH176" s="212">
        <f>IF(N176="sníž. přenesená",J176,0)</f>
        <v>0</v>
      </c>
      <c r="BI176" s="212">
        <f>IF(N176="nulová",J176,0)</f>
        <v>0</v>
      </c>
      <c r="BJ176" s="19" t="s">
        <v>23</v>
      </c>
      <c r="BK176" s="212">
        <f>ROUND(I176*H176,2)</f>
        <v>0</v>
      </c>
      <c r="BL176" s="19" t="s">
        <v>415</v>
      </c>
      <c r="BM176" s="19" t="s">
        <v>252</v>
      </c>
    </row>
    <row r="177" spans="2:65" s="12" customFormat="1" ht="27" x14ac:dyDescent="0.3">
      <c r="B177" s="213"/>
      <c r="C177" s="214"/>
      <c r="D177" s="215" t="s">
        <v>417</v>
      </c>
      <c r="E177" s="216" t="s">
        <v>36</v>
      </c>
      <c r="F177" s="217" t="s">
        <v>8012</v>
      </c>
      <c r="G177" s="214"/>
      <c r="H177" s="218" t="s">
        <v>36</v>
      </c>
      <c r="I177" s="219"/>
      <c r="J177" s="214"/>
      <c r="K177" s="214"/>
      <c r="L177" s="220"/>
      <c r="M177" s="221"/>
      <c r="N177" s="222"/>
      <c r="O177" s="222"/>
      <c r="P177" s="222"/>
      <c r="Q177" s="222"/>
      <c r="R177" s="222"/>
      <c r="S177" s="222"/>
      <c r="T177" s="223"/>
      <c r="AT177" s="224" t="s">
        <v>417</v>
      </c>
      <c r="AU177" s="224" t="s">
        <v>87</v>
      </c>
      <c r="AV177" s="12" t="s">
        <v>23</v>
      </c>
      <c r="AW177" s="12" t="s">
        <v>43</v>
      </c>
      <c r="AX177" s="12" t="s">
        <v>79</v>
      </c>
      <c r="AY177" s="224" t="s">
        <v>406</v>
      </c>
    </row>
    <row r="178" spans="2:65" s="13" customFormat="1" x14ac:dyDescent="0.3">
      <c r="B178" s="225"/>
      <c r="C178" s="226"/>
      <c r="D178" s="215" t="s">
        <v>417</v>
      </c>
      <c r="E178" s="227" t="s">
        <v>36</v>
      </c>
      <c r="F178" s="228" t="s">
        <v>23</v>
      </c>
      <c r="G178" s="226"/>
      <c r="H178" s="229">
        <v>1</v>
      </c>
      <c r="I178" s="230"/>
      <c r="J178" s="226"/>
      <c r="K178" s="226"/>
      <c r="L178" s="231"/>
      <c r="M178" s="232"/>
      <c r="N178" s="233"/>
      <c r="O178" s="233"/>
      <c r="P178" s="233"/>
      <c r="Q178" s="233"/>
      <c r="R178" s="233"/>
      <c r="S178" s="233"/>
      <c r="T178" s="234"/>
      <c r="AT178" s="235" t="s">
        <v>417</v>
      </c>
      <c r="AU178" s="235" t="s">
        <v>87</v>
      </c>
      <c r="AV178" s="13" t="s">
        <v>87</v>
      </c>
      <c r="AW178" s="13" t="s">
        <v>43</v>
      </c>
      <c r="AX178" s="13" t="s">
        <v>79</v>
      </c>
      <c r="AY178" s="235" t="s">
        <v>406</v>
      </c>
    </row>
    <row r="179" spans="2:65" s="14" customFormat="1" x14ac:dyDescent="0.3">
      <c r="B179" s="236"/>
      <c r="C179" s="237"/>
      <c r="D179" s="215" t="s">
        <v>417</v>
      </c>
      <c r="E179" s="238" t="s">
        <v>36</v>
      </c>
      <c r="F179" s="239" t="s">
        <v>421</v>
      </c>
      <c r="G179" s="237"/>
      <c r="H179" s="240">
        <v>1</v>
      </c>
      <c r="I179" s="241"/>
      <c r="J179" s="237"/>
      <c r="K179" s="237"/>
      <c r="L179" s="242"/>
      <c r="M179" s="243"/>
      <c r="N179" s="244"/>
      <c r="O179" s="244"/>
      <c r="P179" s="244"/>
      <c r="Q179" s="244"/>
      <c r="R179" s="244"/>
      <c r="S179" s="244"/>
      <c r="T179" s="245"/>
      <c r="AT179" s="246" t="s">
        <v>417</v>
      </c>
      <c r="AU179" s="246" t="s">
        <v>87</v>
      </c>
      <c r="AV179" s="14" t="s">
        <v>415</v>
      </c>
      <c r="AW179" s="14" t="s">
        <v>43</v>
      </c>
      <c r="AX179" s="14" t="s">
        <v>23</v>
      </c>
      <c r="AY179" s="246" t="s">
        <v>406</v>
      </c>
    </row>
    <row r="180" spans="2:65" s="11" customFormat="1" ht="29.85" customHeight="1" x14ac:dyDescent="0.3">
      <c r="B180" s="182"/>
      <c r="C180" s="183"/>
      <c r="D180" s="198" t="s">
        <v>78</v>
      </c>
      <c r="E180" s="199" t="s">
        <v>440</v>
      </c>
      <c r="F180" s="199" t="s">
        <v>2132</v>
      </c>
      <c r="G180" s="183"/>
      <c r="H180" s="183"/>
      <c r="I180" s="186"/>
      <c r="J180" s="200">
        <f>BK180</f>
        <v>0</v>
      </c>
      <c r="K180" s="183"/>
      <c r="L180" s="188"/>
      <c r="M180" s="189"/>
      <c r="N180" s="190"/>
      <c r="O180" s="190"/>
      <c r="P180" s="191">
        <f>SUM(P181:P189)</f>
        <v>0</v>
      </c>
      <c r="Q180" s="190"/>
      <c r="R180" s="191">
        <f>SUM(R181:R189)</f>
        <v>0</v>
      </c>
      <c r="S180" s="190"/>
      <c r="T180" s="192">
        <f>SUM(T181:T189)</f>
        <v>0</v>
      </c>
      <c r="AR180" s="193" t="s">
        <v>23</v>
      </c>
      <c r="AT180" s="194" t="s">
        <v>78</v>
      </c>
      <c r="AU180" s="194" t="s">
        <v>23</v>
      </c>
      <c r="AY180" s="193" t="s">
        <v>406</v>
      </c>
      <c r="BK180" s="195">
        <f>SUM(BK181:BK189)</f>
        <v>0</v>
      </c>
    </row>
    <row r="181" spans="2:65" s="1" customFormat="1" ht="22.5" customHeight="1" x14ac:dyDescent="0.3">
      <c r="B181" s="37"/>
      <c r="C181" s="201" t="s">
        <v>546</v>
      </c>
      <c r="D181" s="201" t="s">
        <v>410</v>
      </c>
      <c r="E181" s="202" t="s">
        <v>8013</v>
      </c>
      <c r="F181" s="203" t="s">
        <v>8014</v>
      </c>
      <c r="G181" s="204" t="s">
        <v>466</v>
      </c>
      <c r="H181" s="205">
        <v>18</v>
      </c>
      <c r="I181" s="206"/>
      <c r="J181" s="207">
        <f>ROUND(I181*H181,2)</f>
        <v>0</v>
      </c>
      <c r="K181" s="203" t="s">
        <v>7100</v>
      </c>
      <c r="L181" s="57"/>
      <c r="M181" s="208" t="s">
        <v>36</v>
      </c>
      <c r="N181" s="209" t="s">
        <v>50</v>
      </c>
      <c r="O181" s="38"/>
      <c r="P181" s="210">
        <f>O181*H181</f>
        <v>0</v>
      </c>
      <c r="Q181" s="210">
        <v>0</v>
      </c>
      <c r="R181" s="210">
        <f>Q181*H181</f>
        <v>0</v>
      </c>
      <c r="S181" s="210">
        <v>0</v>
      </c>
      <c r="T181" s="211">
        <f>S181*H181</f>
        <v>0</v>
      </c>
      <c r="AR181" s="19" t="s">
        <v>415</v>
      </c>
      <c r="AT181" s="19" t="s">
        <v>410</v>
      </c>
      <c r="AU181" s="19" t="s">
        <v>87</v>
      </c>
      <c r="AY181" s="19" t="s">
        <v>406</v>
      </c>
      <c r="BE181" s="212">
        <f>IF(N181="základní",J181,0)</f>
        <v>0</v>
      </c>
      <c r="BF181" s="212">
        <f>IF(N181="snížená",J181,0)</f>
        <v>0</v>
      </c>
      <c r="BG181" s="212">
        <f>IF(N181="zákl. přenesená",J181,0)</f>
        <v>0</v>
      </c>
      <c r="BH181" s="212">
        <f>IF(N181="sníž. přenesená",J181,0)</f>
        <v>0</v>
      </c>
      <c r="BI181" s="212">
        <f>IF(N181="nulová",J181,0)</f>
        <v>0</v>
      </c>
      <c r="BJ181" s="19" t="s">
        <v>23</v>
      </c>
      <c r="BK181" s="212">
        <f>ROUND(I181*H181,2)</f>
        <v>0</v>
      </c>
      <c r="BL181" s="19" t="s">
        <v>415</v>
      </c>
      <c r="BM181" s="19" t="s">
        <v>688</v>
      </c>
    </row>
    <row r="182" spans="2:65" s="13" customFormat="1" x14ac:dyDescent="0.3">
      <c r="B182" s="225"/>
      <c r="C182" s="226"/>
      <c r="D182" s="215" t="s">
        <v>417</v>
      </c>
      <c r="E182" s="227" t="s">
        <v>36</v>
      </c>
      <c r="F182" s="228" t="s">
        <v>8015</v>
      </c>
      <c r="G182" s="226"/>
      <c r="H182" s="229">
        <v>18</v>
      </c>
      <c r="I182" s="230"/>
      <c r="J182" s="226"/>
      <c r="K182" s="226"/>
      <c r="L182" s="231"/>
      <c r="M182" s="232"/>
      <c r="N182" s="233"/>
      <c r="O182" s="233"/>
      <c r="P182" s="233"/>
      <c r="Q182" s="233"/>
      <c r="R182" s="233"/>
      <c r="S182" s="233"/>
      <c r="T182" s="234"/>
      <c r="AT182" s="235" t="s">
        <v>417</v>
      </c>
      <c r="AU182" s="235" t="s">
        <v>87</v>
      </c>
      <c r="AV182" s="13" t="s">
        <v>87</v>
      </c>
      <c r="AW182" s="13" t="s">
        <v>43</v>
      </c>
      <c r="AX182" s="13" t="s">
        <v>79</v>
      </c>
      <c r="AY182" s="235" t="s">
        <v>406</v>
      </c>
    </row>
    <row r="183" spans="2:65" s="14" customFormat="1" x14ac:dyDescent="0.3">
      <c r="B183" s="236"/>
      <c r="C183" s="237"/>
      <c r="D183" s="247" t="s">
        <v>417</v>
      </c>
      <c r="E183" s="248" t="s">
        <v>36</v>
      </c>
      <c r="F183" s="249" t="s">
        <v>421</v>
      </c>
      <c r="G183" s="237"/>
      <c r="H183" s="250">
        <v>18</v>
      </c>
      <c r="I183" s="241"/>
      <c r="J183" s="237"/>
      <c r="K183" s="237"/>
      <c r="L183" s="242"/>
      <c r="M183" s="243"/>
      <c r="N183" s="244"/>
      <c r="O183" s="244"/>
      <c r="P183" s="244"/>
      <c r="Q183" s="244"/>
      <c r="R183" s="244"/>
      <c r="S183" s="244"/>
      <c r="T183" s="245"/>
      <c r="AT183" s="246" t="s">
        <v>417</v>
      </c>
      <c r="AU183" s="246" t="s">
        <v>87</v>
      </c>
      <c r="AV183" s="14" t="s">
        <v>415</v>
      </c>
      <c r="AW183" s="14" t="s">
        <v>43</v>
      </c>
      <c r="AX183" s="14" t="s">
        <v>23</v>
      </c>
      <c r="AY183" s="246" t="s">
        <v>406</v>
      </c>
    </row>
    <row r="184" spans="2:65" s="1" customFormat="1" ht="22.5" customHeight="1" x14ac:dyDescent="0.3">
      <c r="B184" s="37"/>
      <c r="C184" s="201" t="s">
        <v>550</v>
      </c>
      <c r="D184" s="201" t="s">
        <v>410</v>
      </c>
      <c r="E184" s="202" t="s">
        <v>8016</v>
      </c>
      <c r="F184" s="203" t="s">
        <v>8017</v>
      </c>
      <c r="G184" s="204" t="s">
        <v>466</v>
      </c>
      <c r="H184" s="205">
        <v>18</v>
      </c>
      <c r="I184" s="206"/>
      <c r="J184" s="207">
        <f>ROUND(I184*H184,2)</f>
        <v>0</v>
      </c>
      <c r="K184" s="203" t="s">
        <v>7100</v>
      </c>
      <c r="L184" s="57"/>
      <c r="M184" s="208" t="s">
        <v>36</v>
      </c>
      <c r="N184" s="209" t="s">
        <v>50</v>
      </c>
      <c r="O184" s="38"/>
      <c r="P184" s="210">
        <f>O184*H184</f>
        <v>0</v>
      </c>
      <c r="Q184" s="210">
        <v>0</v>
      </c>
      <c r="R184" s="210">
        <f>Q184*H184</f>
        <v>0</v>
      </c>
      <c r="S184" s="210">
        <v>0</v>
      </c>
      <c r="T184" s="211">
        <f>S184*H184</f>
        <v>0</v>
      </c>
      <c r="AR184" s="19" t="s">
        <v>415</v>
      </c>
      <c r="AT184" s="19" t="s">
        <v>410</v>
      </c>
      <c r="AU184" s="19" t="s">
        <v>87</v>
      </c>
      <c r="AY184" s="19" t="s">
        <v>406</v>
      </c>
      <c r="BE184" s="212">
        <f>IF(N184="základní",J184,0)</f>
        <v>0</v>
      </c>
      <c r="BF184" s="212">
        <f>IF(N184="snížená",J184,0)</f>
        <v>0</v>
      </c>
      <c r="BG184" s="212">
        <f>IF(N184="zákl. přenesená",J184,0)</f>
        <v>0</v>
      </c>
      <c r="BH184" s="212">
        <f>IF(N184="sníž. přenesená",J184,0)</f>
        <v>0</v>
      </c>
      <c r="BI184" s="212">
        <f>IF(N184="nulová",J184,0)</f>
        <v>0</v>
      </c>
      <c r="BJ184" s="19" t="s">
        <v>23</v>
      </c>
      <c r="BK184" s="212">
        <f>ROUND(I184*H184,2)</f>
        <v>0</v>
      </c>
      <c r="BL184" s="19" t="s">
        <v>415</v>
      </c>
      <c r="BM184" s="19" t="s">
        <v>696</v>
      </c>
    </row>
    <row r="185" spans="2:65" s="13" customFormat="1" x14ac:dyDescent="0.3">
      <c r="B185" s="225"/>
      <c r="C185" s="226"/>
      <c r="D185" s="215" t="s">
        <v>417</v>
      </c>
      <c r="E185" s="227" t="s">
        <v>36</v>
      </c>
      <c r="F185" s="228" t="s">
        <v>8015</v>
      </c>
      <c r="G185" s="226"/>
      <c r="H185" s="229">
        <v>18</v>
      </c>
      <c r="I185" s="230"/>
      <c r="J185" s="226"/>
      <c r="K185" s="226"/>
      <c r="L185" s="231"/>
      <c r="M185" s="232"/>
      <c r="N185" s="233"/>
      <c r="O185" s="233"/>
      <c r="P185" s="233"/>
      <c r="Q185" s="233"/>
      <c r="R185" s="233"/>
      <c r="S185" s="233"/>
      <c r="T185" s="234"/>
      <c r="AT185" s="235" t="s">
        <v>417</v>
      </c>
      <c r="AU185" s="235" t="s">
        <v>87</v>
      </c>
      <c r="AV185" s="13" t="s">
        <v>87</v>
      </c>
      <c r="AW185" s="13" t="s">
        <v>43</v>
      </c>
      <c r="AX185" s="13" t="s">
        <v>79</v>
      </c>
      <c r="AY185" s="235" t="s">
        <v>406</v>
      </c>
    </row>
    <row r="186" spans="2:65" s="14" customFormat="1" x14ac:dyDescent="0.3">
      <c r="B186" s="236"/>
      <c r="C186" s="237"/>
      <c r="D186" s="247" t="s">
        <v>417</v>
      </c>
      <c r="E186" s="248" t="s">
        <v>36</v>
      </c>
      <c r="F186" s="249" t="s">
        <v>421</v>
      </c>
      <c r="G186" s="237"/>
      <c r="H186" s="250">
        <v>18</v>
      </c>
      <c r="I186" s="241"/>
      <c r="J186" s="237"/>
      <c r="K186" s="237"/>
      <c r="L186" s="242"/>
      <c r="M186" s="243"/>
      <c r="N186" s="244"/>
      <c r="O186" s="244"/>
      <c r="P186" s="244"/>
      <c r="Q186" s="244"/>
      <c r="R186" s="244"/>
      <c r="S186" s="244"/>
      <c r="T186" s="245"/>
      <c r="AT186" s="246" t="s">
        <v>417</v>
      </c>
      <c r="AU186" s="246" t="s">
        <v>87</v>
      </c>
      <c r="AV186" s="14" t="s">
        <v>415</v>
      </c>
      <c r="AW186" s="14" t="s">
        <v>43</v>
      </c>
      <c r="AX186" s="14" t="s">
        <v>23</v>
      </c>
      <c r="AY186" s="246" t="s">
        <v>406</v>
      </c>
    </row>
    <row r="187" spans="2:65" s="1" customFormat="1" ht="22.5" customHeight="1" x14ac:dyDescent="0.3">
      <c r="B187" s="37"/>
      <c r="C187" s="268" t="s">
        <v>299</v>
      </c>
      <c r="D187" s="268" t="s">
        <v>533</v>
      </c>
      <c r="E187" s="269" t="s">
        <v>8018</v>
      </c>
      <c r="F187" s="270" t="s">
        <v>8019</v>
      </c>
      <c r="G187" s="271" t="s">
        <v>466</v>
      </c>
      <c r="H187" s="272">
        <v>18.899999999999999</v>
      </c>
      <c r="I187" s="273"/>
      <c r="J187" s="274">
        <f>ROUND(I187*H187,2)</f>
        <v>0</v>
      </c>
      <c r="K187" s="270" t="s">
        <v>7100</v>
      </c>
      <c r="L187" s="275"/>
      <c r="M187" s="276" t="s">
        <v>36</v>
      </c>
      <c r="N187" s="277" t="s">
        <v>50</v>
      </c>
      <c r="O187" s="38"/>
      <c r="P187" s="210">
        <f>O187*H187</f>
        <v>0</v>
      </c>
      <c r="Q187" s="210">
        <v>0</v>
      </c>
      <c r="R187" s="210">
        <f>Q187*H187</f>
        <v>0</v>
      </c>
      <c r="S187" s="210">
        <v>0</v>
      </c>
      <c r="T187" s="211">
        <f>S187*H187</f>
        <v>0</v>
      </c>
      <c r="AR187" s="19" t="s">
        <v>457</v>
      </c>
      <c r="AT187" s="19" t="s">
        <v>533</v>
      </c>
      <c r="AU187" s="19" t="s">
        <v>87</v>
      </c>
      <c r="AY187" s="19" t="s">
        <v>406</v>
      </c>
      <c r="BE187" s="212">
        <f>IF(N187="základní",J187,0)</f>
        <v>0</v>
      </c>
      <c r="BF187" s="212">
        <f>IF(N187="snížená",J187,0)</f>
        <v>0</v>
      </c>
      <c r="BG187" s="212">
        <f>IF(N187="zákl. přenesená",J187,0)</f>
        <v>0</v>
      </c>
      <c r="BH187" s="212">
        <f>IF(N187="sníž. přenesená",J187,0)</f>
        <v>0</v>
      </c>
      <c r="BI187" s="212">
        <f>IF(N187="nulová",J187,0)</f>
        <v>0</v>
      </c>
      <c r="BJ187" s="19" t="s">
        <v>23</v>
      </c>
      <c r="BK187" s="212">
        <f>ROUND(I187*H187,2)</f>
        <v>0</v>
      </c>
      <c r="BL187" s="19" t="s">
        <v>415</v>
      </c>
      <c r="BM187" s="19" t="s">
        <v>703</v>
      </c>
    </row>
    <row r="188" spans="2:65" s="13" customFormat="1" x14ac:dyDescent="0.3">
      <c r="B188" s="225"/>
      <c r="C188" s="226"/>
      <c r="D188" s="215" t="s">
        <v>417</v>
      </c>
      <c r="E188" s="227" t="s">
        <v>36</v>
      </c>
      <c r="F188" s="228" t="s">
        <v>8020</v>
      </c>
      <c r="G188" s="226"/>
      <c r="H188" s="229">
        <v>18.899999999999999</v>
      </c>
      <c r="I188" s="230"/>
      <c r="J188" s="226"/>
      <c r="K188" s="226"/>
      <c r="L188" s="231"/>
      <c r="M188" s="232"/>
      <c r="N188" s="233"/>
      <c r="O188" s="233"/>
      <c r="P188" s="233"/>
      <c r="Q188" s="233"/>
      <c r="R188" s="233"/>
      <c r="S188" s="233"/>
      <c r="T188" s="234"/>
      <c r="AT188" s="235" t="s">
        <v>417</v>
      </c>
      <c r="AU188" s="235" t="s">
        <v>87</v>
      </c>
      <c r="AV188" s="13" t="s">
        <v>87</v>
      </c>
      <c r="AW188" s="13" t="s">
        <v>43</v>
      </c>
      <c r="AX188" s="13" t="s">
        <v>79</v>
      </c>
      <c r="AY188" s="235" t="s">
        <v>406</v>
      </c>
    </row>
    <row r="189" spans="2:65" s="14" customFormat="1" x14ac:dyDescent="0.3">
      <c r="B189" s="236"/>
      <c r="C189" s="237"/>
      <c r="D189" s="215" t="s">
        <v>417</v>
      </c>
      <c r="E189" s="238" t="s">
        <v>36</v>
      </c>
      <c r="F189" s="239" t="s">
        <v>421</v>
      </c>
      <c r="G189" s="237"/>
      <c r="H189" s="240">
        <v>18.899999999999999</v>
      </c>
      <c r="I189" s="241"/>
      <c r="J189" s="237"/>
      <c r="K189" s="237"/>
      <c r="L189" s="242"/>
      <c r="M189" s="243"/>
      <c r="N189" s="244"/>
      <c r="O189" s="244"/>
      <c r="P189" s="244"/>
      <c r="Q189" s="244"/>
      <c r="R189" s="244"/>
      <c r="S189" s="244"/>
      <c r="T189" s="245"/>
      <c r="AT189" s="246" t="s">
        <v>417</v>
      </c>
      <c r="AU189" s="246" t="s">
        <v>87</v>
      </c>
      <c r="AV189" s="14" t="s">
        <v>415</v>
      </c>
      <c r="AW189" s="14" t="s">
        <v>43</v>
      </c>
      <c r="AX189" s="14" t="s">
        <v>23</v>
      </c>
      <c r="AY189" s="246" t="s">
        <v>406</v>
      </c>
    </row>
    <row r="190" spans="2:65" s="11" customFormat="1" ht="29.85" customHeight="1" x14ac:dyDescent="0.3">
      <c r="B190" s="182"/>
      <c r="C190" s="183"/>
      <c r="D190" s="198" t="s">
        <v>78</v>
      </c>
      <c r="E190" s="199" t="s">
        <v>457</v>
      </c>
      <c r="F190" s="199" t="s">
        <v>2244</v>
      </c>
      <c r="G190" s="183"/>
      <c r="H190" s="183"/>
      <c r="I190" s="186"/>
      <c r="J190" s="200">
        <f>BK190</f>
        <v>0</v>
      </c>
      <c r="K190" s="183"/>
      <c r="L190" s="188"/>
      <c r="M190" s="189"/>
      <c r="N190" s="190"/>
      <c r="O190" s="190"/>
      <c r="P190" s="191">
        <f>SUM(P191:P195)</f>
        <v>0</v>
      </c>
      <c r="Q190" s="190"/>
      <c r="R190" s="191">
        <f>SUM(R191:R195)</f>
        <v>0</v>
      </c>
      <c r="S190" s="190"/>
      <c r="T190" s="192">
        <f>SUM(T191:T195)</f>
        <v>0</v>
      </c>
      <c r="AR190" s="193" t="s">
        <v>23</v>
      </c>
      <c r="AT190" s="194" t="s">
        <v>78</v>
      </c>
      <c r="AU190" s="194" t="s">
        <v>23</v>
      </c>
      <c r="AY190" s="193" t="s">
        <v>406</v>
      </c>
      <c r="BK190" s="195">
        <f>SUM(BK191:BK195)</f>
        <v>0</v>
      </c>
    </row>
    <row r="191" spans="2:65" s="1" customFormat="1" ht="22.5" customHeight="1" x14ac:dyDescent="0.3">
      <c r="B191" s="37"/>
      <c r="C191" s="201" t="s">
        <v>559</v>
      </c>
      <c r="D191" s="201" t="s">
        <v>410</v>
      </c>
      <c r="E191" s="202" t="s">
        <v>8021</v>
      </c>
      <c r="F191" s="203" t="s">
        <v>8022</v>
      </c>
      <c r="G191" s="204" t="s">
        <v>1363</v>
      </c>
      <c r="H191" s="205">
        <v>1</v>
      </c>
      <c r="I191" s="206"/>
      <c r="J191" s="207">
        <f>ROUND(I191*H191,2)</f>
        <v>0</v>
      </c>
      <c r="K191" s="203" t="s">
        <v>7140</v>
      </c>
      <c r="L191" s="57"/>
      <c r="M191" s="208" t="s">
        <v>36</v>
      </c>
      <c r="N191" s="209" t="s">
        <v>50</v>
      </c>
      <c r="O191" s="38"/>
      <c r="P191" s="210">
        <f>O191*H191</f>
        <v>0</v>
      </c>
      <c r="Q191" s="210">
        <v>0</v>
      </c>
      <c r="R191" s="210">
        <f>Q191*H191</f>
        <v>0</v>
      </c>
      <c r="S191" s="210">
        <v>0</v>
      </c>
      <c r="T191" s="211">
        <f>S191*H191</f>
        <v>0</v>
      </c>
      <c r="AR191" s="19" t="s">
        <v>415</v>
      </c>
      <c r="AT191" s="19" t="s">
        <v>410</v>
      </c>
      <c r="AU191" s="19" t="s">
        <v>87</v>
      </c>
      <c r="AY191" s="19" t="s">
        <v>406</v>
      </c>
      <c r="BE191" s="212">
        <f>IF(N191="základní",J191,0)</f>
        <v>0</v>
      </c>
      <c r="BF191" s="212">
        <f>IF(N191="snížená",J191,0)</f>
        <v>0</v>
      </c>
      <c r="BG191" s="212">
        <f>IF(N191="zákl. přenesená",J191,0)</f>
        <v>0</v>
      </c>
      <c r="BH191" s="212">
        <f>IF(N191="sníž. přenesená",J191,0)</f>
        <v>0</v>
      </c>
      <c r="BI191" s="212">
        <f>IF(N191="nulová",J191,0)</f>
        <v>0</v>
      </c>
      <c r="BJ191" s="19" t="s">
        <v>23</v>
      </c>
      <c r="BK191" s="212">
        <f>ROUND(I191*H191,2)</f>
        <v>0</v>
      </c>
      <c r="BL191" s="19" t="s">
        <v>415</v>
      </c>
      <c r="BM191" s="19" t="s">
        <v>714</v>
      </c>
    </row>
    <row r="192" spans="2:65" s="1" customFormat="1" ht="22.5" customHeight="1" x14ac:dyDescent="0.3">
      <c r="B192" s="37"/>
      <c r="C192" s="268" t="s">
        <v>564</v>
      </c>
      <c r="D192" s="268" t="s">
        <v>533</v>
      </c>
      <c r="E192" s="269" t="s">
        <v>8023</v>
      </c>
      <c r="F192" s="270" t="s">
        <v>8024</v>
      </c>
      <c r="G192" s="271" t="s">
        <v>596</v>
      </c>
      <c r="H192" s="272">
        <v>0.8</v>
      </c>
      <c r="I192" s="273"/>
      <c r="J192" s="274">
        <f>ROUND(I192*H192,2)</f>
        <v>0</v>
      </c>
      <c r="K192" s="270" t="s">
        <v>7140</v>
      </c>
      <c r="L192" s="275"/>
      <c r="M192" s="276" t="s">
        <v>36</v>
      </c>
      <c r="N192" s="277" t="s">
        <v>50</v>
      </c>
      <c r="O192" s="38"/>
      <c r="P192" s="210">
        <f>O192*H192</f>
        <v>0</v>
      </c>
      <c r="Q192" s="210">
        <v>0</v>
      </c>
      <c r="R192" s="210">
        <f>Q192*H192</f>
        <v>0</v>
      </c>
      <c r="S192" s="210">
        <v>0</v>
      </c>
      <c r="T192" s="211">
        <f>S192*H192</f>
        <v>0</v>
      </c>
      <c r="AR192" s="19" t="s">
        <v>457</v>
      </c>
      <c r="AT192" s="19" t="s">
        <v>533</v>
      </c>
      <c r="AU192" s="19" t="s">
        <v>87</v>
      </c>
      <c r="AY192" s="19" t="s">
        <v>406</v>
      </c>
      <c r="BE192" s="212">
        <f>IF(N192="základní",J192,0)</f>
        <v>0</v>
      </c>
      <c r="BF192" s="212">
        <f>IF(N192="snížená",J192,0)</f>
        <v>0</v>
      </c>
      <c r="BG192" s="212">
        <f>IF(N192="zákl. přenesená",J192,0)</f>
        <v>0</v>
      </c>
      <c r="BH192" s="212">
        <f>IF(N192="sníž. přenesená",J192,0)</f>
        <v>0</v>
      </c>
      <c r="BI192" s="212">
        <f>IF(N192="nulová",J192,0)</f>
        <v>0</v>
      </c>
      <c r="BJ192" s="19" t="s">
        <v>23</v>
      </c>
      <c r="BK192" s="212">
        <f>ROUND(I192*H192,2)</f>
        <v>0</v>
      </c>
      <c r="BL192" s="19" t="s">
        <v>415</v>
      </c>
      <c r="BM192" s="19" t="s">
        <v>723</v>
      </c>
    </row>
    <row r="193" spans="2:65" s="12" customFormat="1" x14ac:dyDescent="0.3">
      <c r="B193" s="213"/>
      <c r="C193" s="214"/>
      <c r="D193" s="215" t="s">
        <v>417</v>
      </c>
      <c r="E193" s="216" t="s">
        <v>36</v>
      </c>
      <c r="F193" s="217" t="s">
        <v>8025</v>
      </c>
      <c r="G193" s="214"/>
      <c r="H193" s="218" t="s">
        <v>36</v>
      </c>
      <c r="I193" s="219"/>
      <c r="J193" s="214"/>
      <c r="K193" s="214"/>
      <c r="L193" s="220"/>
      <c r="M193" s="221"/>
      <c r="N193" s="222"/>
      <c r="O193" s="222"/>
      <c r="P193" s="222"/>
      <c r="Q193" s="222"/>
      <c r="R193" s="222"/>
      <c r="S193" s="222"/>
      <c r="T193" s="223"/>
      <c r="AT193" s="224" t="s">
        <v>417</v>
      </c>
      <c r="AU193" s="224" t="s">
        <v>87</v>
      </c>
      <c r="AV193" s="12" t="s">
        <v>23</v>
      </c>
      <c r="AW193" s="12" t="s">
        <v>43</v>
      </c>
      <c r="AX193" s="12" t="s">
        <v>79</v>
      </c>
      <c r="AY193" s="224" t="s">
        <v>406</v>
      </c>
    </row>
    <row r="194" spans="2:65" s="13" customFormat="1" x14ac:dyDescent="0.3">
      <c r="B194" s="225"/>
      <c r="C194" s="226"/>
      <c r="D194" s="215" t="s">
        <v>417</v>
      </c>
      <c r="E194" s="227" t="s">
        <v>36</v>
      </c>
      <c r="F194" s="228" t="s">
        <v>8026</v>
      </c>
      <c r="G194" s="226"/>
      <c r="H194" s="229">
        <v>0.8</v>
      </c>
      <c r="I194" s="230"/>
      <c r="J194" s="226"/>
      <c r="K194" s="226"/>
      <c r="L194" s="231"/>
      <c r="M194" s="232"/>
      <c r="N194" s="233"/>
      <c r="O194" s="233"/>
      <c r="P194" s="233"/>
      <c r="Q194" s="233"/>
      <c r="R194" s="233"/>
      <c r="S194" s="233"/>
      <c r="T194" s="234"/>
      <c r="AT194" s="235" t="s">
        <v>417</v>
      </c>
      <c r="AU194" s="235" t="s">
        <v>87</v>
      </c>
      <c r="AV194" s="13" t="s">
        <v>87</v>
      </c>
      <c r="AW194" s="13" t="s">
        <v>43</v>
      </c>
      <c r="AX194" s="13" t="s">
        <v>79</v>
      </c>
      <c r="AY194" s="235" t="s">
        <v>406</v>
      </c>
    </row>
    <row r="195" spans="2:65" s="14" customFormat="1" x14ac:dyDescent="0.3">
      <c r="B195" s="236"/>
      <c r="C195" s="237"/>
      <c r="D195" s="215" t="s">
        <v>417</v>
      </c>
      <c r="E195" s="238" t="s">
        <v>36</v>
      </c>
      <c r="F195" s="239" t="s">
        <v>421</v>
      </c>
      <c r="G195" s="237"/>
      <c r="H195" s="240">
        <v>0.8</v>
      </c>
      <c r="I195" s="241"/>
      <c r="J195" s="237"/>
      <c r="K195" s="237"/>
      <c r="L195" s="242"/>
      <c r="M195" s="243"/>
      <c r="N195" s="244"/>
      <c r="O195" s="244"/>
      <c r="P195" s="244"/>
      <c r="Q195" s="244"/>
      <c r="R195" s="244"/>
      <c r="S195" s="244"/>
      <c r="T195" s="245"/>
      <c r="AT195" s="246" t="s">
        <v>417</v>
      </c>
      <c r="AU195" s="246" t="s">
        <v>87</v>
      </c>
      <c r="AV195" s="14" t="s">
        <v>415</v>
      </c>
      <c r="AW195" s="14" t="s">
        <v>43</v>
      </c>
      <c r="AX195" s="14" t="s">
        <v>23</v>
      </c>
      <c r="AY195" s="246" t="s">
        <v>406</v>
      </c>
    </row>
    <row r="196" spans="2:65" s="11" customFormat="1" ht="29.85" customHeight="1" x14ac:dyDescent="0.3">
      <c r="B196" s="182"/>
      <c r="C196" s="183"/>
      <c r="D196" s="198" t="s">
        <v>78</v>
      </c>
      <c r="E196" s="199" t="s">
        <v>932</v>
      </c>
      <c r="F196" s="199" t="s">
        <v>8027</v>
      </c>
      <c r="G196" s="183"/>
      <c r="H196" s="183"/>
      <c r="I196" s="186"/>
      <c r="J196" s="200">
        <f>BK196</f>
        <v>0</v>
      </c>
      <c r="K196" s="183"/>
      <c r="L196" s="188"/>
      <c r="M196" s="189"/>
      <c r="N196" s="190"/>
      <c r="O196" s="190"/>
      <c r="P196" s="191">
        <f>SUM(P197:P200)</f>
        <v>0</v>
      </c>
      <c r="Q196" s="190"/>
      <c r="R196" s="191">
        <f>SUM(R197:R200)</f>
        <v>0</v>
      </c>
      <c r="S196" s="190"/>
      <c r="T196" s="192">
        <f>SUM(T197:T200)</f>
        <v>0</v>
      </c>
      <c r="AR196" s="193" t="s">
        <v>23</v>
      </c>
      <c r="AT196" s="194" t="s">
        <v>78</v>
      </c>
      <c r="AU196" s="194" t="s">
        <v>23</v>
      </c>
      <c r="AY196" s="193" t="s">
        <v>406</v>
      </c>
      <c r="BK196" s="195">
        <f>SUM(BK197:BK200)</f>
        <v>0</v>
      </c>
    </row>
    <row r="197" spans="2:65" s="1" customFormat="1" ht="22.5" customHeight="1" x14ac:dyDescent="0.3">
      <c r="B197" s="37"/>
      <c r="C197" s="201" t="s">
        <v>572</v>
      </c>
      <c r="D197" s="201" t="s">
        <v>410</v>
      </c>
      <c r="E197" s="202" t="s">
        <v>8028</v>
      </c>
      <c r="F197" s="203" t="s">
        <v>8029</v>
      </c>
      <c r="G197" s="204" t="s">
        <v>413</v>
      </c>
      <c r="H197" s="205">
        <v>15.044</v>
      </c>
      <c r="I197" s="206"/>
      <c r="J197" s="207">
        <f>ROUND(I197*H197,2)</f>
        <v>0</v>
      </c>
      <c r="K197" s="203" t="s">
        <v>7100</v>
      </c>
      <c r="L197" s="57"/>
      <c r="M197" s="208" t="s">
        <v>36</v>
      </c>
      <c r="N197" s="209" t="s">
        <v>50</v>
      </c>
      <c r="O197" s="38"/>
      <c r="P197" s="210">
        <f>O197*H197</f>
        <v>0</v>
      </c>
      <c r="Q197" s="210">
        <v>0</v>
      </c>
      <c r="R197" s="210">
        <f>Q197*H197</f>
        <v>0</v>
      </c>
      <c r="S197" s="210">
        <v>0</v>
      </c>
      <c r="T197" s="211">
        <f>S197*H197</f>
        <v>0</v>
      </c>
      <c r="AR197" s="19" t="s">
        <v>415</v>
      </c>
      <c r="AT197" s="19" t="s">
        <v>410</v>
      </c>
      <c r="AU197" s="19" t="s">
        <v>87</v>
      </c>
      <c r="AY197" s="19" t="s">
        <v>406</v>
      </c>
      <c r="BE197" s="212">
        <f>IF(N197="základní",J197,0)</f>
        <v>0</v>
      </c>
      <c r="BF197" s="212">
        <f>IF(N197="snížená",J197,0)</f>
        <v>0</v>
      </c>
      <c r="BG197" s="212">
        <f>IF(N197="zákl. přenesená",J197,0)</f>
        <v>0</v>
      </c>
      <c r="BH197" s="212">
        <f>IF(N197="sníž. přenesená",J197,0)</f>
        <v>0</v>
      </c>
      <c r="BI197" s="212">
        <f>IF(N197="nulová",J197,0)</f>
        <v>0</v>
      </c>
      <c r="BJ197" s="19" t="s">
        <v>23</v>
      </c>
      <c r="BK197" s="212">
        <f>ROUND(I197*H197,2)</f>
        <v>0</v>
      </c>
      <c r="BL197" s="19" t="s">
        <v>415</v>
      </c>
      <c r="BM197" s="19" t="s">
        <v>733</v>
      </c>
    </row>
    <row r="198" spans="2:65" s="12" customFormat="1" x14ac:dyDescent="0.3">
      <c r="B198" s="213"/>
      <c r="C198" s="214"/>
      <c r="D198" s="215" t="s">
        <v>417</v>
      </c>
      <c r="E198" s="216" t="s">
        <v>36</v>
      </c>
      <c r="F198" s="217" t="s">
        <v>8030</v>
      </c>
      <c r="G198" s="214"/>
      <c r="H198" s="218" t="s">
        <v>36</v>
      </c>
      <c r="I198" s="219"/>
      <c r="J198" s="214"/>
      <c r="K198" s="214"/>
      <c r="L198" s="220"/>
      <c r="M198" s="221"/>
      <c r="N198" s="222"/>
      <c r="O198" s="222"/>
      <c r="P198" s="222"/>
      <c r="Q198" s="222"/>
      <c r="R198" s="222"/>
      <c r="S198" s="222"/>
      <c r="T198" s="223"/>
      <c r="AT198" s="224" t="s">
        <v>417</v>
      </c>
      <c r="AU198" s="224" t="s">
        <v>87</v>
      </c>
      <c r="AV198" s="12" t="s">
        <v>23</v>
      </c>
      <c r="AW198" s="12" t="s">
        <v>43</v>
      </c>
      <c r="AX198" s="12" t="s">
        <v>79</v>
      </c>
      <c r="AY198" s="224" t="s">
        <v>406</v>
      </c>
    </row>
    <row r="199" spans="2:65" s="13" customFormat="1" x14ac:dyDescent="0.3">
      <c r="B199" s="225"/>
      <c r="C199" s="226"/>
      <c r="D199" s="215" t="s">
        <v>417</v>
      </c>
      <c r="E199" s="227" t="s">
        <v>36</v>
      </c>
      <c r="F199" s="228" t="s">
        <v>8031</v>
      </c>
      <c r="G199" s="226"/>
      <c r="H199" s="229">
        <v>15.044</v>
      </c>
      <c r="I199" s="230"/>
      <c r="J199" s="226"/>
      <c r="K199" s="226"/>
      <c r="L199" s="231"/>
      <c r="M199" s="232"/>
      <c r="N199" s="233"/>
      <c r="O199" s="233"/>
      <c r="P199" s="233"/>
      <c r="Q199" s="233"/>
      <c r="R199" s="233"/>
      <c r="S199" s="233"/>
      <c r="T199" s="234"/>
      <c r="AT199" s="235" t="s">
        <v>417</v>
      </c>
      <c r="AU199" s="235" t="s">
        <v>87</v>
      </c>
      <c r="AV199" s="13" t="s">
        <v>87</v>
      </c>
      <c r="AW199" s="13" t="s">
        <v>43</v>
      </c>
      <c r="AX199" s="13" t="s">
        <v>79</v>
      </c>
      <c r="AY199" s="235" t="s">
        <v>406</v>
      </c>
    </row>
    <row r="200" spans="2:65" s="14" customFormat="1" x14ac:dyDescent="0.3">
      <c r="B200" s="236"/>
      <c r="C200" s="237"/>
      <c r="D200" s="215" t="s">
        <v>417</v>
      </c>
      <c r="E200" s="238" t="s">
        <v>36</v>
      </c>
      <c r="F200" s="239" t="s">
        <v>421</v>
      </c>
      <c r="G200" s="237"/>
      <c r="H200" s="240">
        <v>15.044</v>
      </c>
      <c r="I200" s="241"/>
      <c r="J200" s="237"/>
      <c r="K200" s="237"/>
      <c r="L200" s="242"/>
      <c r="M200" s="243"/>
      <c r="N200" s="244"/>
      <c r="O200" s="244"/>
      <c r="P200" s="244"/>
      <c r="Q200" s="244"/>
      <c r="R200" s="244"/>
      <c r="S200" s="244"/>
      <c r="T200" s="245"/>
      <c r="AT200" s="246" t="s">
        <v>417</v>
      </c>
      <c r="AU200" s="246" t="s">
        <v>87</v>
      </c>
      <c r="AV200" s="14" t="s">
        <v>415</v>
      </c>
      <c r="AW200" s="14" t="s">
        <v>43</v>
      </c>
      <c r="AX200" s="14" t="s">
        <v>23</v>
      </c>
      <c r="AY200" s="246" t="s">
        <v>406</v>
      </c>
    </row>
    <row r="201" spans="2:65" s="11" customFormat="1" ht="29.85" customHeight="1" x14ac:dyDescent="0.3">
      <c r="B201" s="182"/>
      <c r="C201" s="183"/>
      <c r="D201" s="198" t="s">
        <v>78</v>
      </c>
      <c r="E201" s="199" t="s">
        <v>974</v>
      </c>
      <c r="F201" s="199" t="s">
        <v>7766</v>
      </c>
      <c r="G201" s="183"/>
      <c r="H201" s="183"/>
      <c r="I201" s="186"/>
      <c r="J201" s="200">
        <f>BK201</f>
        <v>0</v>
      </c>
      <c r="K201" s="183"/>
      <c r="L201" s="188"/>
      <c r="M201" s="189"/>
      <c r="N201" s="190"/>
      <c r="O201" s="190"/>
      <c r="P201" s="191">
        <f>P202</f>
        <v>0</v>
      </c>
      <c r="Q201" s="190"/>
      <c r="R201" s="191">
        <f>R202</f>
        <v>0</v>
      </c>
      <c r="S201" s="190"/>
      <c r="T201" s="192">
        <f>T202</f>
        <v>0</v>
      </c>
      <c r="AR201" s="193" t="s">
        <v>23</v>
      </c>
      <c r="AT201" s="194" t="s">
        <v>78</v>
      </c>
      <c r="AU201" s="194" t="s">
        <v>23</v>
      </c>
      <c r="AY201" s="193" t="s">
        <v>406</v>
      </c>
      <c r="BK201" s="195">
        <f>BK202</f>
        <v>0</v>
      </c>
    </row>
    <row r="202" spans="2:65" s="1" customFormat="1" ht="22.5" customHeight="1" x14ac:dyDescent="0.3">
      <c r="B202" s="37"/>
      <c r="C202" s="201" t="s">
        <v>576</v>
      </c>
      <c r="D202" s="201" t="s">
        <v>410</v>
      </c>
      <c r="E202" s="202" t="s">
        <v>8032</v>
      </c>
      <c r="F202" s="203" t="s">
        <v>8033</v>
      </c>
      <c r="G202" s="204" t="s">
        <v>501</v>
      </c>
      <c r="H202" s="205">
        <v>37.732999999999997</v>
      </c>
      <c r="I202" s="206"/>
      <c r="J202" s="207">
        <f>ROUND(I202*H202,2)</f>
        <v>0</v>
      </c>
      <c r="K202" s="203" t="s">
        <v>7100</v>
      </c>
      <c r="L202" s="57"/>
      <c r="M202" s="208" t="s">
        <v>36</v>
      </c>
      <c r="N202" s="209" t="s">
        <v>50</v>
      </c>
      <c r="O202" s="38"/>
      <c r="P202" s="210">
        <f>O202*H202</f>
        <v>0</v>
      </c>
      <c r="Q202" s="210">
        <v>0</v>
      </c>
      <c r="R202" s="210">
        <f>Q202*H202</f>
        <v>0</v>
      </c>
      <c r="S202" s="210">
        <v>0</v>
      </c>
      <c r="T202" s="211">
        <f>S202*H202</f>
        <v>0</v>
      </c>
      <c r="AR202" s="19" t="s">
        <v>415</v>
      </c>
      <c r="AT202" s="19" t="s">
        <v>410</v>
      </c>
      <c r="AU202" s="19" t="s">
        <v>87</v>
      </c>
      <c r="AY202" s="19" t="s">
        <v>406</v>
      </c>
      <c r="BE202" s="212">
        <f>IF(N202="základní",J202,0)</f>
        <v>0</v>
      </c>
      <c r="BF202" s="212">
        <f>IF(N202="snížená",J202,0)</f>
        <v>0</v>
      </c>
      <c r="BG202" s="212">
        <f>IF(N202="zákl. přenesená",J202,0)</f>
        <v>0</v>
      </c>
      <c r="BH202" s="212">
        <f>IF(N202="sníž. přenesená",J202,0)</f>
        <v>0</v>
      </c>
      <c r="BI202" s="212">
        <f>IF(N202="nulová",J202,0)</f>
        <v>0</v>
      </c>
      <c r="BJ202" s="19" t="s">
        <v>23</v>
      </c>
      <c r="BK202" s="212">
        <f>ROUND(I202*H202,2)</f>
        <v>0</v>
      </c>
      <c r="BL202" s="19" t="s">
        <v>415</v>
      </c>
      <c r="BM202" s="19" t="s">
        <v>743</v>
      </c>
    </row>
    <row r="203" spans="2:65" s="11" customFormat="1" ht="37.35" customHeight="1" x14ac:dyDescent="0.35">
      <c r="B203" s="182"/>
      <c r="C203" s="183"/>
      <c r="D203" s="184" t="s">
        <v>78</v>
      </c>
      <c r="E203" s="185" t="s">
        <v>533</v>
      </c>
      <c r="F203" s="185" t="s">
        <v>2848</v>
      </c>
      <c r="G203" s="183"/>
      <c r="H203" s="183"/>
      <c r="I203" s="186"/>
      <c r="J203" s="187">
        <f>BK203</f>
        <v>0</v>
      </c>
      <c r="K203" s="183"/>
      <c r="L203" s="188"/>
      <c r="M203" s="189"/>
      <c r="N203" s="190"/>
      <c r="O203" s="190"/>
      <c r="P203" s="191">
        <f>P204+P214</f>
        <v>0</v>
      </c>
      <c r="Q203" s="190"/>
      <c r="R203" s="191">
        <f>R204+R214</f>
        <v>0</v>
      </c>
      <c r="S203" s="190"/>
      <c r="T203" s="192">
        <f>T204+T214</f>
        <v>0</v>
      </c>
      <c r="AR203" s="193" t="s">
        <v>94</v>
      </c>
      <c r="AT203" s="194" t="s">
        <v>78</v>
      </c>
      <c r="AU203" s="194" t="s">
        <v>79</v>
      </c>
      <c r="AY203" s="193" t="s">
        <v>406</v>
      </c>
      <c r="BK203" s="195">
        <f>BK204+BK214</f>
        <v>0</v>
      </c>
    </row>
    <row r="204" spans="2:65" s="11" customFormat="1" ht="19.899999999999999" customHeight="1" x14ac:dyDescent="0.3">
      <c r="B204" s="182"/>
      <c r="C204" s="183"/>
      <c r="D204" s="198" t="s">
        <v>78</v>
      </c>
      <c r="E204" s="199" t="s">
        <v>8034</v>
      </c>
      <c r="F204" s="199" t="s">
        <v>3524</v>
      </c>
      <c r="G204" s="183"/>
      <c r="H204" s="183"/>
      <c r="I204" s="186"/>
      <c r="J204" s="200">
        <f>BK204</f>
        <v>0</v>
      </c>
      <c r="K204" s="183"/>
      <c r="L204" s="188"/>
      <c r="M204" s="189"/>
      <c r="N204" s="190"/>
      <c r="O204" s="190"/>
      <c r="P204" s="191">
        <f>SUM(P205:P213)</f>
        <v>0</v>
      </c>
      <c r="Q204" s="190"/>
      <c r="R204" s="191">
        <f>SUM(R205:R213)</f>
        <v>0</v>
      </c>
      <c r="S204" s="190"/>
      <c r="T204" s="192">
        <f>SUM(T205:T213)</f>
        <v>0</v>
      </c>
      <c r="AR204" s="193" t="s">
        <v>94</v>
      </c>
      <c r="AT204" s="194" t="s">
        <v>78</v>
      </c>
      <c r="AU204" s="194" t="s">
        <v>23</v>
      </c>
      <c r="AY204" s="193" t="s">
        <v>406</v>
      </c>
      <c r="BK204" s="195">
        <f>SUM(BK205:BK213)</f>
        <v>0</v>
      </c>
    </row>
    <row r="205" spans="2:65" s="1" customFormat="1" ht="22.5" customHeight="1" x14ac:dyDescent="0.3">
      <c r="B205" s="37"/>
      <c r="C205" s="201" t="s">
        <v>580</v>
      </c>
      <c r="D205" s="201" t="s">
        <v>410</v>
      </c>
      <c r="E205" s="202" t="s">
        <v>8035</v>
      </c>
      <c r="F205" s="203" t="s">
        <v>8036</v>
      </c>
      <c r="G205" s="204" t="s">
        <v>596</v>
      </c>
      <c r="H205" s="205">
        <v>20</v>
      </c>
      <c r="I205" s="206"/>
      <c r="J205" s="207">
        <f>ROUND(I205*H205,2)</f>
        <v>0</v>
      </c>
      <c r="K205" s="203" t="s">
        <v>7100</v>
      </c>
      <c r="L205" s="57"/>
      <c r="M205" s="208" t="s">
        <v>36</v>
      </c>
      <c r="N205" s="209" t="s">
        <v>50</v>
      </c>
      <c r="O205" s="38"/>
      <c r="P205" s="210">
        <f>O205*H205</f>
        <v>0</v>
      </c>
      <c r="Q205" s="210">
        <v>0</v>
      </c>
      <c r="R205" s="210">
        <f>Q205*H205</f>
        <v>0</v>
      </c>
      <c r="S205" s="210">
        <v>0</v>
      </c>
      <c r="T205" s="211">
        <f>S205*H205</f>
        <v>0</v>
      </c>
      <c r="AR205" s="19" t="s">
        <v>723</v>
      </c>
      <c r="AT205" s="19" t="s">
        <v>410</v>
      </c>
      <c r="AU205" s="19" t="s">
        <v>87</v>
      </c>
      <c r="AY205" s="19" t="s">
        <v>406</v>
      </c>
      <c r="BE205" s="212">
        <f>IF(N205="základní",J205,0)</f>
        <v>0</v>
      </c>
      <c r="BF205" s="212">
        <f>IF(N205="snížená",J205,0)</f>
        <v>0</v>
      </c>
      <c r="BG205" s="212">
        <f>IF(N205="zákl. přenesená",J205,0)</f>
        <v>0</v>
      </c>
      <c r="BH205" s="212">
        <f>IF(N205="sníž. přenesená",J205,0)</f>
        <v>0</v>
      </c>
      <c r="BI205" s="212">
        <f>IF(N205="nulová",J205,0)</f>
        <v>0</v>
      </c>
      <c r="BJ205" s="19" t="s">
        <v>23</v>
      </c>
      <c r="BK205" s="212">
        <f>ROUND(I205*H205,2)</f>
        <v>0</v>
      </c>
      <c r="BL205" s="19" t="s">
        <v>723</v>
      </c>
      <c r="BM205" s="19" t="s">
        <v>755</v>
      </c>
    </row>
    <row r="206" spans="2:65" s="12" customFormat="1" ht="27" x14ac:dyDescent="0.3">
      <c r="B206" s="213"/>
      <c r="C206" s="214"/>
      <c r="D206" s="215" t="s">
        <v>417</v>
      </c>
      <c r="E206" s="216" t="s">
        <v>36</v>
      </c>
      <c r="F206" s="217" t="s">
        <v>8037</v>
      </c>
      <c r="G206" s="214"/>
      <c r="H206" s="218" t="s">
        <v>36</v>
      </c>
      <c r="I206" s="219"/>
      <c r="J206" s="214"/>
      <c r="K206" s="214"/>
      <c r="L206" s="220"/>
      <c r="M206" s="221"/>
      <c r="N206" s="222"/>
      <c r="O206" s="222"/>
      <c r="P206" s="222"/>
      <c r="Q206" s="222"/>
      <c r="R206" s="222"/>
      <c r="S206" s="222"/>
      <c r="T206" s="223"/>
      <c r="AT206" s="224" t="s">
        <v>417</v>
      </c>
      <c r="AU206" s="224" t="s">
        <v>87</v>
      </c>
      <c r="AV206" s="12" t="s">
        <v>23</v>
      </c>
      <c r="AW206" s="12" t="s">
        <v>43</v>
      </c>
      <c r="AX206" s="12" t="s">
        <v>79</v>
      </c>
      <c r="AY206" s="224" t="s">
        <v>406</v>
      </c>
    </row>
    <row r="207" spans="2:65" s="13" customFormat="1" x14ac:dyDescent="0.3">
      <c r="B207" s="225"/>
      <c r="C207" s="226"/>
      <c r="D207" s="215" t="s">
        <v>417</v>
      </c>
      <c r="E207" s="227" t="s">
        <v>36</v>
      </c>
      <c r="F207" s="228" t="s">
        <v>512</v>
      </c>
      <c r="G207" s="226"/>
      <c r="H207" s="229">
        <v>20</v>
      </c>
      <c r="I207" s="230"/>
      <c r="J207" s="226"/>
      <c r="K207" s="226"/>
      <c r="L207" s="231"/>
      <c r="M207" s="232"/>
      <c r="N207" s="233"/>
      <c r="O207" s="233"/>
      <c r="P207" s="233"/>
      <c r="Q207" s="233"/>
      <c r="R207" s="233"/>
      <c r="S207" s="233"/>
      <c r="T207" s="234"/>
      <c r="AT207" s="235" t="s">
        <v>417</v>
      </c>
      <c r="AU207" s="235" t="s">
        <v>87</v>
      </c>
      <c r="AV207" s="13" t="s">
        <v>87</v>
      </c>
      <c r="AW207" s="13" t="s">
        <v>43</v>
      </c>
      <c r="AX207" s="13" t="s">
        <v>79</v>
      </c>
      <c r="AY207" s="235" t="s">
        <v>406</v>
      </c>
    </row>
    <row r="208" spans="2:65" s="14" customFormat="1" x14ac:dyDescent="0.3">
      <c r="B208" s="236"/>
      <c r="C208" s="237"/>
      <c r="D208" s="247" t="s">
        <v>417</v>
      </c>
      <c r="E208" s="248" t="s">
        <v>36</v>
      </c>
      <c r="F208" s="249" t="s">
        <v>421</v>
      </c>
      <c r="G208" s="237"/>
      <c r="H208" s="250">
        <v>20</v>
      </c>
      <c r="I208" s="241"/>
      <c r="J208" s="237"/>
      <c r="K208" s="237"/>
      <c r="L208" s="242"/>
      <c r="M208" s="243"/>
      <c r="N208" s="244"/>
      <c r="O208" s="244"/>
      <c r="P208" s="244"/>
      <c r="Q208" s="244"/>
      <c r="R208" s="244"/>
      <c r="S208" s="244"/>
      <c r="T208" s="245"/>
      <c r="AT208" s="246" t="s">
        <v>417</v>
      </c>
      <c r="AU208" s="246" t="s">
        <v>87</v>
      </c>
      <c r="AV208" s="14" t="s">
        <v>415</v>
      </c>
      <c r="AW208" s="14" t="s">
        <v>43</v>
      </c>
      <c r="AX208" s="14" t="s">
        <v>23</v>
      </c>
      <c r="AY208" s="246" t="s">
        <v>406</v>
      </c>
    </row>
    <row r="209" spans="2:65" s="1" customFormat="1" ht="22.5" customHeight="1" x14ac:dyDescent="0.3">
      <c r="B209" s="37"/>
      <c r="C209" s="201" t="s">
        <v>585</v>
      </c>
      <c r="D209" s="201" t="s">
        <v>410</v>
      </c>
      <c r="E209" s="202" t="s">
        <v>8038</v>
      </c>
      <c r="F209" s="203" t="s">
        <v>8039</v>
      </c>
      <c r="G209" s="204" t="s">
        <v>596</v>
      </c>
      <c r="H209" s="205">
        <v>90</v>
      </c>
      <c r="I209" s="206"/>
      <c r="J209" s="207">
        <f>ROUND(I209*H209,2)</f>
        <v>0</v>
      </c>
      <c r="K209" s="203" t="s">
        <v>7140</v>
      </c>
      <c r="L209" s="57"/>
      <c r="M209" s="208" t="s">
        <v>36</v>
      </c>
      <c r="N209" s="209" t="s">
        <v>50</v>
      </c>
      <c r="O209" s="38"/>
      <c r="P209" s="210">
        <f>O209*H209</f>
        <v>0</v>
      </c>
      <c r="Q209" s="210">
        <v>0</v>
      </c>
      <c r="R209" s="210">
        <f>Q209*H209</f>
        <v>0</v>
      </c>
      <c r="S209" s="210">
        <v>0</v>
      </c>
      <c r="T209" s="211">
        <f>S209*H209</f>
        <v>0</v>
      </c>
      <c r="AR209" s="19" t="s">
        <v>723</v>
      </c>
      <c r="AT209" s="19" t="s">
        <v>410</v>
      </c>
      <c r="AU209" s="19" t="s">
        <v>87</v>
      </c>
      <c r="AY209" s="19" t="s">
        <v>406</v>
      </c>
      <c r="BE209" s="212">
        <f>IF(N209="základní",J209,0)</f>
        <v>0</v>
      </c>
      <c r="BF209" s="212">
        <f>IF(N209="snížená",J209,0)</f>
        <v>0</v>
      </c>
      <c r="BG209" s="212">
        <f>IF(N209="zákl. přenesená",J209,0)</f>
        <v>0</v>
      </c>
      <c r="BH209" s="212">
        <f>IF(N209="sníž. přenesená",J209,0)</f>
        <v>0</v>
      </c>
      <c r="BI209" s="212">
        <f>IF(N209="nulová",J209,0)</f>
        <v>0</v>
      </c>
      <c r="BJ209" s="19" t="s">
        <v>23</v>
      </c>
      <c r="BK209" s="212">
        <f>ROUND(I209*H209,2)</f>
        <v>0</v>
      </c>
      <c r="BL209" s="19" t="s">
        <v>723</v>
      </c>
      <c r="BM209" s="19" t="s">
        <v>778</v>
      </c>
    </row>
    <row r="210" spans="2:65" s="1" customFormat="1" ht="22.5" customHeight="1" x14ac:dyDescent="0.3">
      <c r="B210" s="37"/>
      <c r="C210" s="268" t="s">
        <v>587</v>
      </c>
      <c r="D210" s="268" t="s">
        <v>533</v>
      </c>
      <c r="E210" s="269" t="s">
        <v>8040</v>
      </c>
      <c r="F210" s="270" t="s">
        <v>8041</v>
      </c>
      <c r="G210" s="271" t="s">
        <v>596</v>
      </c>
      <c r="H210" s="272">
        <v>90</v>
      </c>
      <c r="I210" s="273"/>
      <c r="J210" s="274">
        <f>ROUND(I210*H210,2)</f>
        <v>0</v>
      </c>
      <c r="K210" s="270" t="s">
        <v>7140</v>
      </c>
      <c r="L210" s="275"/>
      <c r="M210" s="276" t="s">
        <v>36</v>
      </c>
      <c r="N210" s="277" t="s">
        <v>50</v>
      </c>
      <c r="O210" s="38"/>
      <c r="P210" s="210">
        <f>O210*H210</f>
        <v>0</v>
      </c>
      <c r="Q210" s="210">
        <v>0</v>
      </c>
      <c r="R210" s="210">
        <f>Q210*H210</f>
        <v>0</v>
      </c>
      <c r="S210" s="210">
        <v>0</v>
      </c>
      <c r="T210" s="211">
        <f>S210*H210</f>
        <v>0</v>
      </c>
      <c r="AR210" s="19" t="s">
        <v>1919</v>
      </c>
      <c r="AT210" s="19" t="s">
        <v>533</v>
      </c>
      <c r="AU210" s="19" t="s">
        <v>87</v>
      </c>
      <c r="AY210" s="19" t="s">
        <v>406</v>
      </c>
      <c r="BE210" s="212">
        <f>IF(N210="základní",J210,0)</f>
        <v>0</v>
      </c>
      <c r="BF210" s="212">
        <f>IF(N210="snížená",J210,0)</f>
        <v>0</v>
      </c>
      <c r="BG210" s="212">
        <f>IF(N210="zákl. přenesená",J210,0)</f>
        <v>0</v>
      </c>
      <c r="BH210" s="212">
        <f>IF(N210="sníž. přenesená",J210,0)</f>
        <v>0</v>
      </c>
      <c r="BI210" s="212">
        <f>IF(N210="nulová",J210,0)</f>
        <v>0</v>
      </c>
      <c r="BJ210" s="19" t="s">
        <v>23</v>
      </c>
      <c r="BK210" s="212">
        <f>ROUND(I210*H210,2)</f>
        <v>0</v>
      </c>
      <c r="BL210" s="19" t="s">
        <v>723</v>
      </c>
      <c r="BM210" s="19" t="s">
        <v>784</v>
      </c>
    </row>
    <row r="211" spans="2:65" s="1" customFormat="1" ht="22.5" customHeight="1" x14ac:dyDescent="0.3">
      <c r="B211" s="37"/>
      <c r="C211" s="201" t="s">
        <v>593</v>
      </c>
      <c r="D211" s="201" t="s">
        <v>410</v>
      </c>
      <c r="E211" s="202" t="s">
        <v>8042</v>
      </c>
      <c r="F211" s="203" t="s">
        <v>8043</v>
      </c>
      <c r="G211" s="204" t="s">
        <v>596</v>
      </c>
      <c r="H211" s="205">
        <v>79</v>
      </c>
      <c r="I211" s="206"/>
      <c r="J211" s="207">
        <f>ROUND(I211*H211,2)</f>
        <v>0</v>
      </c>
      <c r="K211" s="203" t="s">
        <v>7100</v>
      </c>
      <c r="L211" s="57"/>
      <c r="M211" s="208" t="s">
        <v>36</v>
      </c>
      <c r="N211" s="209" t="s">
        <v>50</v>
      </c>
      <c r="O211" s="38"/>
      <c r="P211" s="210">
        <f>O211*H211</f>
        <v>0</v>
      </c>
      <c r="Q211" s="210">
        <v>0</v>
      </c>
      <c r="R211" s="210">
        <f>Q211*H211</f>
        <v>0</v>
      </c>
      <c r="S211" s="210">
        <v>0</v>
      </c>
      <c r="T211" s="211">
        <f>S211*H211</f>
        <v>0</v>
      </c>
      <c r="AR211" s="19" t="s">
        <v>723</v>
      </c>
      <c r="AT211" s="19" t="s">
        <v>410</v>
      </c>
      <c r="AU211" s="19" t="s">
        <v>87</v>
      </c>
      <c r="AY211" s="19" t="s">
        <v>406</v>
      </c>
      <c r="BE211" s="212">
        <f>IF(N211="základní",J211,0)</f>
        <v>0</v>
      </c>
      <c r="BF211" s="212">
        <f>IF(N211="snížená",J211,0)</f>
        <v>0</v>
      </c>
      <c r="BG211" s="212">
        <f>IF(N211="zákl. přenesená",J211,0)</f>
        <v>0</v>
      </c>
      <c r="BH211" s="212">
        <f>IF(N211="sníž. přenesená",J211,0)</f>
        <v>0</v>
      </c>
      <c r="BI211" s="212">
        <f>IF(N211="nulová",J211,0)</f>
        <v>0</v>
      </c>
      <c r="BJ211" s="19" t="s">
        <v>23</v>
      </c>
      <c r="BK211" s="212">
        <f>ROUND(I211*H211,2)</f>
        <v>0</v>
      </c>
      <c r="BL211" s="19" t="s">
        <v>723</v>
      </c>
      <c r="BM211" s="19" t="s">
        <v>795</v>
      </c>
    </row>
    <row r="212" spans="2:65" s="1" customFormat="1" ht="22.5" customHeight="1" x14ac:dyDescent="0.3">
      <c r="B212" s="37"/>
      <c r="C212" s="201" t="s">
        <v>600</v>
      </c>
      <c r="D212" s="201" t="s">
        <v>410</v>
      </c>
      <c r="E212" s="202" t="s">
        <v>8044</v>
      </c>
      <c r="F212" s="203" t="s">
        <v>8045</v>
      </c>
      <c r="G212" s="204" t="s">
        <v>4956</v>
      </c>
      <c r="H212" s="205">
        <v>1</v>
      </c>
      <c r="I212" s="206"/>
      <c r="J212" s="207">
        <f>ROUND(I212*H212,2)</f>
        <v>0</v>
      </c>
      <c r="K212" s="203" t="s">
        <v>7140</v>
      </c>
      <c r="L212" s="57"/>
      <c r="M212" s="208" t="s">
        <v>36</v>
      </c>
      <c r="N212" s="209" t="s">
        <v>50</v>
      </c>
      <c r="O212" s="38"/>
      <c r="P212" s="210">
        <f>O212*H212</f>
        <v>0</v>
      </c>
      <c r="Q212" s="210">
        <v>0</v>
      </c>
      <c r="R212" s="210">
        <f>Q212*H212</f>
        <v>0</v>
      </c>
      <c r="S212" s="210">
        <v>0</v>
      </c>
      <c r="T212" s="211">
        <f>S212*H212</f>
        <v>0</v>
      </c>
      <c r="AR212" s="19" t="s">
        <v>723</v>
      </c>
      <c r="AT212" s="19" t="s">
        <v>410</v>
      </c>
      <c r="AU212" s="19" t="s">
        <v>87</v>
      </c>
      <c r="AY212" s="19" t="s">
        <v>406</v>
      </c>
      <c r="BE212" s="212">
        <f>IF(N212="základní",J212,0)</f>
        <v>0</v>
      </c>
      <c r="BF212" s="212">
        <f>IF(N212="snížená",J212,0)</f>
        <v>0</v>
      </c>
      <c r="BG212" s="212">
        <f>IF(N212="zákl. přenesená",J212,0)</f>
        <v>0</v>
      </c>
      <c r="BH212" s="212">
        <f>IF(N212="sníž. přenesená",J212,0)</f>
        <v>0</v>
      </c>
      <c r="BI212" s="212">
        <f>IF(N212="nulová",J212,0)</f>
        <v>0</v>
      </c>
      <c r="BJ212" s="19" t="s">
        <v>23</v>
      </c>
      <c r="BK212" s="212">
        <f>ROUND(I212*H212,2)</f>
        <v>0</v>
      </c>
      <c r="BL212" s="19" t="s">
        <v>723</v>
      </c>
      <c r="BM212" s="19" t="s">
        <v>804</v>
      </c>
    </row>
    <row r="213" spans="2:65" s="1" customFormat="1" ht="22.5" customHeight="1" x14ac:dyDescent="0.3">
      <c r="B213" s="37"/>
      <c r="C213" s="201" t="s">
        <v>607</v>
      </c>
      <c r="D213" s="201" t="s">
        <v>410</v>
      </c>
      <c r="E213" s="202" t="s">
        <v>8046</v>
      </c>
      <c r="F213" s="203" t="s">
        <v>8047</v>
      </c>
      <c r="G213" s="204" t="s">
        <v>4956</v>
      </c>
      <c r="H213" s="205">
        <v>1</v>
      </c>
      <c r="I213" s="206"/>
      <c r="J213" s="207">
        <f>ROUND(I213*H213,2)</f>
        <v>0</v>
      </c>
      <c r="K213" s="203" t="s">
        <v>7140</v>
      </c>
      <c r="L213" s="57"/>
      <c r="M213" s="208" t="s">
        <v>36</v>
      </c>
      <c r="N213" s="209" t="s">
        <v>50</v>
      </c>
      <c r="O213" s="38"/>
      <c r="P213" s="210">
        <f>O213*H213</f>
        <v>0</v>
      </c>
      <c r="Q213" s="210">
        <v>0</v>
      </c>
      <c r="R213" s="210">
        <f>Q213*H213</f>
        <v>0</v>
      </c>
      <c r="S213" s="210">
        <v>0</v>
      </c>
      <c r="T213" s="211">
        <f>S213*H213</f>
        <v>0</v>
      </c>
      <c r="AR213" s="19" t="s">
        <v>723</v>
      </c>
      <c r="AT213" s="19" t="s">
        <v>410</v>
      </c>
      <c r="AU213" s="19" t="s">
        <v>87</v>
      </c>
      <c r="AY213" s="19" t="s">
        <v>406</v>
      </c>
      <c r="BE213" s="212">
        <f>IF(N213="základní",J213,0)</f>
        <v>0</v>
      </c>
      <c r="BF213" s="212">
        <f>IF(N213="snížená",J213,0)</f>
        <v>0</v>
      </c>
      <c r="BG213" s="212">
        <f>IF(N213="zákl. přenesená",J213,0)</f>
        <v>0</v>
      </c>
      <c r="BH213" s="212">
        <f>IF(N213="sníž. přenesená",J213,0)</f>
        <v>0</v>
      </c>
      <c r="BI213" s="212">
        <f>IF(N213="nulová",J213,0)</f>
        <v>0</v>
      </c>
      <c r="BJ213" s="19" t="s">
        <v>23</v>
      </c>
      <c r="BK213" s="212">
        <f>ROUND(I213*H213,2)</f>
        <v>0</v>
      </c>
      <c r="BL213" s="19" t="s">
        <v>723</v>
      </c>
      <c r="BM213" s="19" t="s">
        <v>857</v>
      </c>
    </row>
    <row r="214" spans="2:65" s="11" customFormat="1" ht="29.85" customHeight="1" x14ac:dyDescent="0.3">
      <c r="B214" s="182"/>
      <c r="C214" s="183"/>
      <c r="D214" s="198" t="s">
        <v>78</v>
      </c>
      <c r="E214" s="199" t="s">
        <v>8048</v>
      </c>
      <c r="F214" s="199" t="s">
        <v>8049</v>
      </c>
      <c r="G214" s="183"/>
      <c r="H214" s="183"/>
      <c r="I214" s="186"/>
      <c r="J214" s="200">
        <f>BK214</f>
        <v>0</v>
      </c>
      <c r="K214" s="183"/>
      <c r="L214" s="188"/>
      <c r="M214" s="189"/>
      <c r="N214" s="190"/>
      <c r="O214" s="190"/>
      <c r="P214" s="191">
        <f>SUM(P215:P223)</f>
        <v>0</v>
      </c>
      <c r="Q214" s="190"/>
      <c r="R214" s="191">
        <f>SUM(R215:R223)</f>
        <v>0</v>
      </c>
      <c r="S214" s="190"/>
      <c r="T214" s="192">
        <f>SUM(T215:T223)</f>
        <v>0</v>
      </c>
      <c r="AR214" s="193" t="s">
        <v>94</v>
      </c>
      <c r="AT214" s="194" t="s">
        <v>78</v>
      </c>
      <c r="AU214" s="194" t="s">
        <v>23</v>
      </c>
      <c r="AY214" s="193" t="s">
        <v>406</v>
      </c>
      <c r="BK214" s="195">
        <f>SUM(BK215:BK223)</f>
        <v>0</v>
      </c>
    </row>
    <row r="215" spans="2:65" s="1" customFormat="1" ht="22.5" customHeight="1" x14ac:dyDescent="0.3">
      <c r="B215" s="37"/>
      <c r="C215" s="201" t="s">
        <v>615</v>
      </c>
      <c r="D215" s="201" t="s">
        <v>410</v>
      </c>
      <c r="E215" s="202" t="s">
        <v>8050</v>
      </c>
      <c r="F215" s="203" t="s">
        <v>8051</v>
      </c>
      <c r="G215" s="204" t="s">
        <v>8052</v>
      </c>
      <c r="H215" s="205">
        <v>7.9000000000000001E-2</v>
      </c>
      <c r="I215" s="206"/>
      <c r="J215" s="207">
        <f>ROUND(I215*H215,2)</f>
        <v>0</v>
      </c>
      <c r="K215" s="203" t="s">
        <v>7100</v>
      </c>
      <c r="L215" s="57"/>
      <c r="M215" s="208" t="s">
        <v>36</v>
      </c>
      <c r="N215" s="209" t="s">
        <v>50</v>
      </c>
      <c r="O215" s="38"/>
      <c r="P215" s="210">
        <f>O215*H215</f>
        <v>0</v>
      </c>
      <c r="Q215" s="210">
        <v>0</v>
      </c>
      <c r="R215" s="210">
        <f>Q215*H215</f>
        <v>0</v>
      </c>
      <c r="S215" s="210">
        <v>0</v>
      </c>
      <c r="T215" s="211">
        <f>S215*H215</f>
        <v>0</v>
      </c>
      <c r="AR215" s="19" t="s">
        <v>723</v>
      </c>
      <c r="AT215" s="19" t="s">
        <v>410</v>
      </c>
      <c r="AU215" s="19" t="s">
        <v>87</v>
      </c>
      <c r="AY215" s="19" t="s">
        <v>406</v>
      </c>
      <c r="BE215" s="212">
        <f>IF(N215="základní",J215,0)</f>
        <v>0</v>
      </c>
      <c r="BF215" s="212">
        <f>IF(N215="snížená",J215,0)</f>
        <v>0</v>
      </c>
      <c r="BG215" s="212">
        <f>IF(N215="zákl. přenesená",J215,0)</f>
        <v>0</v>
      </c>
      <c r="BH215" s="212">
        <f>IF(N215="sníž. přenesená",J215,0)</f>
        <v>0</v>
      </c>
      <c r="BI215" s="212">
        <f>IF(N215="nulová",J215,0)</f>
        <v>0</v>
      </c>
      <c r="BJ215" s="19" t="s">
        <v>23</v>
      </c>
      <c r="BK215" s="212">
        <f>ROUND(I215*H215,2)</f>
        <v>0</v>
      </c>
      <c r="BL215" s="19" t="s">
        <v>723</v>
      </c>
      <c r="BM215" s="19" t="s">
        <v>867</v>
      </c>
    </row>
    <row r="216" spans="2:65" s="1" customFormat="1" ht="22.5" customHeight="1" x14ac:dyDescent="0.3">
      <c r="B216" s="37"/>
      <c r="C216" s="201" t="s">
        <v>619</v>
      </c>
      <c r="D216" s="201" t="s">
        <v>410</v>
      </c>
      <c r="E216" s="202" t="s">
        <v>8053</v>
      </c>
      <c r="F216" s="203" t="s">
        <v>8054</v>
      </c>
      <c r="G216" s="204" t="s">
        <v>596</v>
      </c>
      <c r="H216" s="205">
        <v>79</v>
      </c>
      <c r="I216" s="206"/>
      <c r="J216" s="207">
        <f>ROUND(I216*H216,2)</f>
        <v>0</v>
      </c>
      <c r="K216" s="203" t="s">
        <v>7100</v>
      </c>
      <c r="L216" s="57"/>
      <c r="M216" s="208" t="s">
        <v>36</v>
      </c>
      <c r="N216" s="209" t="s">
        <v>50</v>
      </c>
      <c r="O216" s="38"/>
      <c r="P216" s="210">
        <f>O216*H216</f>
        <v>0</v>
      </c>
      <c r="Q216" s="210">
        <v>0</v>
      </c>
      <c r="R216" s="210">
        <f>Q216*H216</f>
        <v>0</v>
      </c>
      <c r="S216" s="210">
        <v>0</v>
      </c>
      <c r="T216" s="211">
        <f>S216*H216</f>
        <v>0</v>
      </c>
      <c r="AR216" s="19" t="s">
        <v>723</v>
      </c>
      <c r="AT216" s="19" t="s">
        <v>410</v>
      </c>
      <c r="AU216" s="19" t="s">
        <v>87</v>
      </c>
      <c r="AY216" s="19" t="s">
        <v>406</v>
      </c>
      <c r="BE216" s="212">
        <f>IF(N216="základní",J216,0)</f>
        <v>0</v>
      </c>
      <c r="BF216" s="212">
        <f>IF(N216="snížená",J216,0)</f>
        <v>0</v>
      </c>
      <c r="BG216" s="212">
        <f>IF(N216="zákl. přenesená",J216,0)</f>
        <v>0</v>
      </c>
      <c r="BH216" s="212">
        <f>IF(N216="sníž. přenesená",J216,0)</f>
        <v>0</v>
      </c>
      <c r="BI216" s="212">
        <f>IF(N216="nulová",J216,0)</f>
        <v>0</v>
      </c>
      <c r="BJ216" s="19" t="s">
        <v>23</v>
      </c>
      <c r="BK216" s="212">
        <f>ROUND(I216*H216,2)</f>
        <v>0</v>
      </c>
      <c r="BL216" s="19" t="s">
        <v>723</v>
      </c>
      <c r="BM216" s="19" t="s">
        <v>877</v>
      </c>
    </row>
    <row r="217" spans="2:65" s="1" customFormat="1" ht="22.5" customHeight="1" x14ac:dyDescent="0.3">
      <c r="B217" s="37"/>
      <c r="C217" s="201" t="s">
        <v>624</v>
      </c>
      <c r="D217" s="201" t="s">
        <v>410</v>
      </c>
      <c r="E217" s="202" t="s">
        <v>8055</v>
      </c>
      <c r="F217" s="203" t="s">
        <v>8056</v>
      </c>
      <c r="G217" s="204" t="s">
        <v>413</v>
      </c>
      <c r="H217" s="205">
        <v>22.12</v>
      </c>
      <c r="I217" s="206"/>
      <c r="J217" s="207">
        <f>ROUND(I217*H217,2)</f>
        <v>0</v>
      </c>
      <c r="K217" s="203" t="s">
        <v>7100</v>
      </c>
      <c r="L217" s="57"/>
      <c r="M217" s="208" t="s">
        <v>36</v>
      </c>
      <c r="N217" s="209" t="s">
        <v>50</v>
      </c>
      <c r="O217" s="38"/>
      <c r="P217" s="210">
        <f>O217*H217</f>
        <v>0</v>
      </c>
      <c r="Q217" s="210">
        <v>0</v>
      </c>
      <c r="R217" s="210">
        <f>Q217*H217</f>
        <v>0</v>
      </c>
      <c r="S217" s="210">
        <v>0</v>
      </c>
      <c r="T217" s="211">
        <f>S217*H217</f>
        <v>0</v>
      </c>
      <c r="AR217" s="19" t="s">
        <v>723</v>
      </c>
      <c r="AT217" s="19" t="s">
        <v>410</v>
      </c>
      <c r="AU217" s="19" t="s">
        <v>87</v>
      </c>
      <c r="AY217" s="19" t="s">
        <v>406</v>
      </c>
      <c r="BE217" s="212">
        <f>IF(N217="základní",J217,0)</f>
        <v>0</v>
      </c>
      <c r="BF217" s="212">
        <f>IF(N217="snížená",J217,0)</f>
        <v>0</v>
      </c>
      <c r="BG217" s="212">
        <f>IF(N217="zákl. přenesená",J217,0)</f>
        <v>0</v>
      </c>
      <c r="BH217" s="212">
        <f>IF(N217="sníž. přenesená",J217,0)</f>
        <v>0</v>
      </c>
      <c r="BI217" s="212">
        <f>IF(N217="nulová",J217,0)</f>
        <v>0</v>
      </c>
      <c r="BJ217" s="19" t="s">
        <v>23</v>
      </c>
      <c r="BK217" s="212">
        <f>ROUND(I217*H217,2)</f>
        <v>0</v>
      </c>
      <c r="BL217" s="19" t="s">
        <v>723</v>
      </c>
      <c r="BM217" s="19" t="s">
        <v>887</v>
      </c>
    </row>
    <row r="218" spans="2:65" s="13" customFormat="1" x14ac:dyDescent="0.3">
      <c r="B218" s="225"/>
      <c r="C218" s="226"/>
      <c r="D218" s="215" t="s">
        <v>417</v>
      </c>
      <c r="E218" s="227" t="s">
        <v>36</v>
      </c>
      <c r="F218" s="228" t="s">
        <v>8057</v>
      </c>
      <c r="G218" s="226"/>
      <c r="H218" s="229">
        <v>22.12</v>
      </c>
      <c r="I218" s="230"/>
      <c r="J218" s="226"/>
      <c r="K218" s="226"/>
      <c r="L218" s="231"/>
      <c r="M218" s="232"/>
      <c r="N218" s="233"/>
      <c r="O218" s="233"/>
      <c r="P218" s="233"/>
      <c r="Q218" s="233"/>
      <c r="R218" s="233"/>
      <c r="S218" s="233"/>
      <c r="T218" s="234"/>
      <c r="AT218" s="235" t="s">
        <v>417</v>
      </c>
      <c r="AU218" s="235" t="s">
        <v>87</v>
      </c>
      <c r="AV218" s="13" t="s">
        <v>87</v>
      </c>
      <c r="AW218" s="13" t="s">
        <v>43</v>
      </c>
      <c r="AX218" s="13" t="s">
        <v>79</v>
      </c>
      <c r="AY218" s="235" t="s">
        <v>406</v>
      </c>
    </row>
    <row r="219" spans="2:65" s="14" customFormat="1" x14ac:dyDescent="0.3">
      <c r="B219" s="236"/>
      <c r="C219" s="237"/>
      <c r="D219" s="247" t="s">
        <v>417</v>
      </c>
      <c r="E219" s="248" t="s">
        <v>36</v>
      </c>
      <c r="F219" s="249" t="s">
        <v>421</v>
      </c>
      <c r="G219" s="237"/>
      <c r="H219" s="250">
        <v>22.12</v>
      </c>
      <c r="I219" s="241"/>
      <c r="J219" s="237"/>
      <c r="K219" s="237"/>
      <c r="L219" s="242"/>
      <c r="M219" s="243"/>
      <c r="N219" s="244"/>
      <c r="O219" s="244"/>
      <c r="P219" s="244"/>
      <c r="Q219" s="244"/>
      <c r="R219" s="244"/>
      <c r="S219" s="244"/>
      <c r="T219" s="245"/>
      <c r="AT219" s="246" t="s">
        <v>417</v>
      </c>
      <c r="AU219" s="246" t="s">
        <v>87</v>
      </c>
      <c r="AV219" s="14" t="s">
        <v>415</v>
      </c>
      <c r="AW219" s="14" t="s">
        <v>43</v>
      </c>
      <c r="AX219" s="14" t="s">
        <v>23</v>
      </c>
      <c r="AY219" s="246" t="s">
        <v>406</v>
      </c>
    </row>
    <row r="220" spans="2:65" s="1" customFormat="1" ht="22.5" customHeight="1" x14ac:dyDescent="0.3">
      <c r="B220" s="37"/>
      <c r="C220" s="201" t="s">
        <v>626</v>
      </c>
      <c r="D220" s="201" t="s">
        <v>410</v>
      </c>
      <c r="E220" s="202" t="s">
        <v>8058</v>
      </c>
      <c r="F220" s="203" t="s">
        <v>8059</v>
      </c>
      <c r="G220" s="204" t="s">
        <v>596</v>
      </c>
      <c r="H220" s="205">
        <v>79</v>
      </c>
      <c r="I220" s="206"/>
      <c r="J220" s="207">
        <f>ROUND(I220*H220,2)</f>
        <v>0</v>
      </c>
      <c r="K220" s="203" t="s">
        <v>7100</v>
      </c>
      <c r="L220" s="57"/>
      <c r="M220" s="208" t="s">
        <v>36</v>
      </c>
      <c r="N220" s="209" t="s">
        <v>50</v>
      </c>
      <c r="O220" s="38"/>
      <c r="P220" s="210">
        <f>O220*H220</f>
        <v>0</v>
      </c>
      <c r="Q220" s="210">
        <v>0</v>
      </c>
      <c r="R220" s="210">
        <f>Q220*H220</f>
        <v>0</v>
      </c>
      <c r="S220" s="210">
        <v>0</v>
      </c>
      <c r="T220" s="211">
        <f>S220*H220</f>
        <v>0</v>
      </c>
      <c r="AR220" s="19" t="s">
        <v>723</v>
      </c>
      <c r="AT220" s="19" t="s">
        <v>410</v>
      </c>
      <c r="AU220" s="19" t="s">
        <v>87</v>
      </c>
      <c r="AY220" s="19" t="s">
        <v>406</v>
      </c>
      <c r="BE220" s="212">
        <f>IF(N220="základní",J220,0)</f>
        <v>0</v>
      </c>
      <c r="BF220" s="212">
        <f>IF(N220="snížená",J220,0)</f>
        <v>0</v>
      </c>
      <c r="BG220" s="212">
        <f>IF(N220="zákl. přenesená",J220,0)</f>
        <v>0</v>
      </c>
      <c r="BH220" s="212">
        <f>IF(N220="sníž. přenesená",J220,0)</f>
        <v>0</v>
      </c>
      <c r="BI220" s="212">
        <f>IF(N220="nulová",J220,0)</f>
        <v>0</v>
      </c>
      <c r="BJ220" s="19" t="s">
        <v>23</v>
      </c>
      <c r="BK220" s="212">
        <f>ROUND(I220*H220,2)</f>
        <v>0</v>
      </c>
      <c r="BL220" s="19" t="s">
        <v>723</v>
      </c>
      <c r="BM220" s="19" t="s">
        <v>896</v>
      </c>
    </row>
    <row r="221" spans="2:65" s="1" customFormat="1" ht="22.5" customHeight="1" x14ac:dyDescent="0.3">
      <c r="B221" s="37"/>
      <c r="C221" s="201" t="s">
        <v>632</v>
      </c>
      <c r="D221" s="201" t="s">
        <v>410</v>
      </c>
      <c r="E221" s="202" t="s">
        <v>8060</v>
      </c>
      <c r="F221" s="203" t="s">
        <v>8061</v>
      </c>
      <c r="G221" s="204" t="s">
        <v>466</v>
      </c>
      <c r="H221" s="205">
        <v>63.2</v>
      </c>
      <c r="I221" s="206"/>
      <c r="J221" s="207">
        <f>ROUND(I221*H221,2)</f>
        <v>0</v>
      </c>
      <c r="K221" s="203" t="s">
        <v>7100</v>
      </c>
      <c r="L221" s="57"/>
      <c r="M221" s="208" t="s">
        <v>36</v>
      </c>
      <c r="N221" s="209" t="s">
        <v>50</v>
      </c>
      <c r="O221" s="38"/>
      <c r="P221" s="210">
        <f>O221*H221</f>
        <v>0</v>
      </c>
      <c r="Q221" s="210">
        <v>0</v>
      </c>
      <c r="R221" s="210">
        <f>Q221*H221</f>
        <v>0</v>
      </c>
      <c r="S221" s="210">
        <v>0</v>
      </c>
      <c r="T221" s="211">
        <f>S221*H221</f>
        <v>0</v>
      </c>
      <c r="AR221" s="19" t="s">
        <v>723</v>
      </c>
      <c r="AT221" s="19" t="s">
        <v>410</v>
      </c>
      <c r="AU221" s="19" t="s">
        <v>87</v>
      </c>
      <c r="AY221" s="19" t="s">
        <v>406</v>
      </c>
      <c r="BE221" s="212">
        <f>IF(N221="základní",J221,0)</f>
        <v>0</v>
      </c>
      <c r="BF221" s="212">
        <f>IF(N221="snížená",J221,0)</f>
        <v>0</v>
      </c>
      <c r="BG221" s="212">
        <f>IF(N221="zákl. přenesená",J221,0)</f>
        <v>0</v>
      </c>
      <c r="BH221" s="212">
        <f>IF(N221="sníž. přenesená",J221,0)</f>
        <v>0</v>
      </c>
      <c r="BI221" s="212">
        <f>IF(N221="nulová",J221,0)</f>
        <v>0</v>
      </c>
      <c r="BJ221" s="19" t="s">
        <v>23</v>
      </c>
      <c r="BK221" s="212">
        <f>ROUND(I221*H221,2)</f>
        <v>0</v>
      </c>
      <c r="BL221" s="19" t="s">
        <v>723</v>
      </c>
      <c r="BM221" s="19" t="s">
        <v>920</v>
      </c>
    </row>
    <row r="222" spans="2:65" s="13" customFormat="1" x14ac:dyDescent="0.3">
      <c r="B222" s="225"/>
      <c r="C222" s="226"/>
      <c r="D222" s="215" t="s">
        <v>417</v>
      </c>
      <c r="E222" s="227" t="s">
        <v>36</v>
      </c>
      <c r="F222" s="228" t="s">
        <v>8062</v>
      </c>
      <c r="G222" s="226"/>
      <c r="H222" s="229">
        <v>63.2</v>
      </c>
      <c r="I222" s="230"/>
      <c r="J222" s="226"/>
      <c r="K222" s="226"/>
      <c r="L222" s="231"/>
      <c r="M222" s="232"/>
      <c r="N222" s="233"/>
      <c r="O222" s="233"/>
      <c r="P222" s="233"/>
      <c r="Q222" s="233"/>
      <c r="R222" s="233"/>
      <c r="S222" s="233"/>
      <c r="T222" s="234"/>
      <c r="AT222" s="235" t="s">
        <v>417</v>
      </c>
      <c r="AU222" s="235" t="s">
        <v>87</v>
      </c>
      <c r="AV222" s="13" t="s">
        <v>87</v>
      </c>
      <c r="AW222" s="13" t="s">
        <v>43</v>
      </c>
      <c r="AX222" s="13" t="s">
        <v>79</v>
      </c>
      <c r="AY222" s="235" t="s">
        <v>406</v>
      </c>
    </row>
    <row r="223" spans="2:65" s="14" customFormat="1" x14ac:dyDescent="0.3">
      <c r="B223" s="236"/>
      <c r="C223" s="237"/>
      <c r="D223" s="215" t="s">
        <v>417</v>
      </c>
      <c r="E223" s="238" t="s">
        <v>36</v>
      </c>
      <c r="F223" s="239" t="s">
        <v>421</v>
      </c>
      <c r="G223" s="237"/>
      <c r="H223" s="240">
        <v>63.2</v>
      </c>
      <c r="I223" s="241"/>
      <c r="J223" s="237"/>
      <c r="K223" s="237"/>
      <c r="L223" s="242"/>
      <c r="M223" s="286"/>
      <c r="N223" s="287"/>
      <c r="O223" s="287"/>
      <c r="P223" s="287"/>
      <c r="Q223" s="287"/>
      <c r="R223" s="287"/>
      <c r="S223" s="287"/>
      <c r="T223" s="288"/>
      <c r="AT223" s="246" t="s">
        <v>417</v>
      </c>
      <c r="AU223" s="246" t="s">
        <v>87</v>
      </c>
      <c r="AV223" s="14" t="s">
        <v>415</v>
      </c>
      <c r="AW223" s="14" t="s">
        <v>43</v>
      </c>
      <c r="AX223" s="14" t="s">
        <v>23</v>
      </c>
      <c r="AY223" s="246" t="s">
        <v>406</v>
      </c>
    </row>
    <row r="224" spans="2:65" s="1" customFormat="1" ht="6.95" customHeight="1" x14ac:dyDescent="0.3">
      <c r="B224" s="52"/>
      <c r="C224" s="53"/>
      <c r="D224" s="53"/>
      <c r="E224" s="53"/>
      <c r="F224" s="53"/>
      <c r="G224" s="53"/>
      <c r="H224" s="53"/>
      <c r="I224" s="141"/>
      <c r="J224" s="53"/>
      <c r="K224" s="53"/>
      <c r="L224" s="57"/>
    </row>
  </sheetData>
  <sheetProtection password="CC35" sheet="1" objects="1" scenarios="1" formatColumns="0" formatRows="0" sort="0" autoFilter="0"/>
  <autoFilter ref="C93:K93"/>
  <mergeCells count="12">
    <mergeCell ref="E84:H84"/>
    <mergeCell ref="E86:H86"/>
    <mergeCell ref="E7:H7"/>
    <mergeCell ref="E9:H9"/>
    <mergeCell ref="E11:H11"/>
    <mergeCell ref="E26:H26"/>
    <mergeCell ref="E47:H47"/>
    <mergeCell ref="G1:H1"/>
    <mergeCell ref="L2:V2"/>
    <mergeCell ref="E49:H49"/>
    <mergeCell ref="E51:H51"/>
    <mergeCell ref="E82:H82"/>
  </mergeCells>
  <hyperlinks>
    <hyperlink ref="F1:G1" location="C2" tooltip="Krycí list soupisu" display="1) Krycí list soupisu"/>
    <hyperlink ref="G1:H1" location="C58" tooltip="Rekapitulace" display="2) Rekapitulace"/>
    <hyperlink ref="J1" location="C93" tooltip="Soupis prací" display="3) Soupis prací"/>
    <hyperlink ref="L1:V1" location="'Rekapitulace stavby'!C2" tooltip="Rekapitulace stavby" display="Rekapitulace stavby"/>
  </hyperlinks>
  <printOptions horizontalCentered="1"/>
  <pageMargins left="0.59055118110236227" right="0.59055118110236227" top="0.59055118110236227" bottom="0.59055118110236227" header="0" footer="0"/>
  <pageSetup paperSize="9" fitToHeight="100" orientation="landscape" r:id="rId1"/>
  <headerFooter>
    <oddFooter>&amp;CStrana &amp;P z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BR168"/>
  <sheetViews>
    <sheetView showGridLines="0" workbookViewId="0">
      <pane ySplit="1" topLeftCell="A2" activePane="bottomLeft" state="frozen"/>
      <selection pane="bottomLeft"/>
    </sheetView>
  </sheetViews>
  <sheetFormatPr defaultRowHeight="13.5" x14ac:dyDescent="0.3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15" customWidth="1"/>
    <col min="10" max="10" width="23.5" customWidth="1"/>
    <col min="11" max="11" width="15.5" customWidth="1"/>
    <col min="13" max="18" width="9.33203125" hidden="1"/>
    <col min="19" max="19" width="8.1640625" hidden="1" customWidth="1"/>
    <col min="20" max="20" width="29.6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 x14ac:dyDescent="0.3">
      <c r="A1" s="17"/>
      <c r="B1" s="294"/>
      <c r="C1" s="294"/>
      <c r="D1" s="293" t="s">
        <v>1</v>
      </c>
      <c r="E1" s="294"/>
      <c r="F1" s="295" t="s">
        <v>8574</v>
      </c>
      <c r="G1" s="427" t="s">
        <v>8575</v>
      </c>
      <c r="H1" s="427"/>
      <c r="I1" s="300"/>
      <c r="J1" s="295" t="s">
        <v>8576</v>
      </c>
      <c r="K1" s="293" t="s">
        <v>213</v>
      </c>
      <c r="L1" s="295" t="s">
        <v>8577</v>
      </c>
      <c r="M1" s="295"/>
      <c r="N1" s="295"/>
      <c r="O1" s="295"/>
      <c r="P1" s="295"/>
      <c r="Q1" s="295"/>
      <c r="R1" s="295"/>
      <c r="S1" s="295"/>
      <c r="T1" s="295"/>
      <c r="U1" s="291"/>
      <c r="V1" s="291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</row>
    <row r="2" spans="1:70" ht="36.950000000000003" customHeight="1" x14ac:dyDescent="0.3">
      <c r="L2" s="385"/>
      <c r="M2" s="385"/>
      <c r="N2" s="385"/>
      <c r="O2" s="385"/>
      <c r="P2" s="385"/>
      <c r="Q2" s="385"/>
      <c r="R2" s="385"/>
      <c r="S2" s="385"/>
      <c r="T2" s="385"/>
      <c r="U2" s="385"/>
      <c r="V2" s="385"/>
      <c r="AT2" s="19" t="s">
        <v>205</v>
      </c>
    </row>
    <row r="3" spans="1:70" ht="6.95" customHeight="1" x14ac:dyDescent="0.3">
      <c r="B3" s="20"/>
      <c r="C3" s="21"/>
      <c r="D3" s="21"/>
      <c r="E3" s="21"/>
      <c r="F3" s="21"/>
      <c r="G3" s="21"/>
      <c r="H3" s="21"/>
      <c r="I3" s="117"/>
      <c r="J3" s="21"/>
      <c r="K3" s="22"/>
      <c r="AT3" s="19" t="s">
        <v>87</v>
      </c>
    </row>
    <row r="4" spans="1:70" ht="36.950000000000003" customHeight="1" x14ac:dyDescent="0.3">
      <c r="B4" s="23"/>
      <c r="C4" s="24"/>
      <c r="D4" s="25" t="s">
        <v>218</v>
      </c>
      <c r="E4" s="24"/>
      <c r="F4" s="24"/>
      <c r="G4" s="24"/>
      <c r="H4" s="24"/>
      <c r="I4" s="118"/>
      <c r="J4" s="24"/>
      <c r="K4" s="26"/>
      <c r="M4" s="27" t="s">
        <v>10</v>
      </c>
      <c r="AT4" s="19" t="s">
        <v>4</v>
      </c>
    </row>
    <row r="5" spans="1:70" ht="6.95" customHeight="1" x14ac:dyDescent="0.3">
      <c r="B5" s="23"/>
      <c r="C5" s="24"/>
      <c r="D5" s="24"/>
      <c r="E5" s="24"/>
      <c r="F5" s="24"/>
      <c r="G5" s="24"/>
      <c r="H5" s="24"/>
      <c r="I5" s="118"/>
      <c r="J5" s="24"/>
      <c r="K5" s="26"/>
    </row>
    <row r="6" spans="1:70" ht="15" x14ac:dyDescent="0.3">
      <c r="B6" s="23"/>
      <c r="C6" s="24"/>
      <c r="D6" s="32" t="s">
        <v>16</v>
      </c>
      <c r="E6" s="24"/>
      <c r="F6" s="24"/>
      <c r="G6" s="24"/>
      <c r="H6" s="24"/>
      <c r="I6" s="118"/>
      <c r="J6" s="24"/>
      <c r="K6" s="26"/>
    </row>
    <row r="7" spans="1:70" ht="22.5" customHeight="1" x14ac:dyDescent="0.3">
      <c r="B7" s="23"/>
      <c r="C7" s="24"/>
      <c r="D7" s="24"/>
      <c r="E7" s="428" t="str">
        <f>'Rekapitulace stavby'!K6</f>
        <v>ZLEPŠENÍ EKOLOGICKÉHO STAVU ŘEKY BEČVY V HRANICÍCH</v>
      </c>
      <c r="F7" s="414"/>
      <c r="G7" s="414"/>
      <c r="H7" s="414"/>
      <c r="I7" s="118"/>
      <c r="J7" s="24"/>
      <c r="K7" s="26"/>
    </row>
    <row r="8" spans="1:70" ht="15" x14ac:dyDescent="0.3">
      <c r="B8" s="23"/>
      <c r="C8" s="24"/>
      <c r="D8" s="32" t="s">
        <v>226</v>
      </c>
      <c r="E8" s="24"/>
      <c r="F8" s="24"/>
      <c r="G8" s="24"/>
      <c r="H8" s="24"/>
      <c r="I8" s="118"/>
      <c r="J8" s="24"/>
      <c r="K8" s="26"/>
    </row>
    <row r="9" spans="1:70" s="1" customFormat="1" ht="22.5" customHeight="1" x14ac:dyDescent="0.3">
      <c r="B9" s="37"/>
      <c r="C9" s="38"/>
      <c r="D9" s="38"/>
      <c r="E9" s="428" t="s">
        <v>8063</v>
      </c>
      <c r="F9" s="405"/>
      <c r="G9" s="405"/>
      <c r="H9" s="405"/>
      <c r="I9" s="119"/>
      <c r="J9" s="38"/>
      <c r="K9" s="41"/>
    </row>
    <row r="10" spans="1:70" s="1" customFormat="1" ht="15" x14ac:dyDescent="0.3">
      <c r="B10" s="37"/>
      <c r="C10" s="38"/>
      <c r="D10" s="32" t="s">
        <v>232</v>
      </c>
      <c r="E10" s="38"/>
      <c r="F10" s="38"/>
      <c r="G10" s="38"/>
      <c r="H10" s="38"/>
      <c r="I10" s="119"/>
      <c r="J10" s="38"/>
      <c r="K10" s="41"/>
    </row>
    <row r="11" spans="1:70" s="1" customFormat="1" ht="36.950000000000003" customHeight="1" x14ac:dyDescent="0.3">
      <c r="B11" s="37"/>
      <c r="C11" s="38"/>
      <c r="D11" s="38"/>
      <c r="E11" s="430" t="s">
        <v>8064</v>
      </c>
      <c r="F11" s="405"/>
      <c r="G11" s="405"/>
      <c r="H11" s="405"/>
      <c r="I11" s="119"/>
      <c r="J11" s="38"/>
      <c r="K11" s="41"/>
    </row>
    <row r="12" spans="1:70" s="1" customFormat="1" x14ac:dyDescent="0.3">
      <c r="B12" s="37"/>
      <c r="C12" s="38"/>
      <c r="D12" s="38"/>
      <c r="E12" s="38"/>
      <c r="F12" s="38"/>
      <c r="G12" s="38"/>
      <c r="H12" s="38"/>
      <c r="I12" s="119"/>
      <c r="J12" s="38"/>
      <c r="K12" s="41"/>
    </row>
    <row r="13" spans="1:70" s="1" customFormat="1" ht="14.45" customHeight="1" x14ac:dyDescent="0.3">
      <c r="B13" s="37"/>
      <c r="C13" s="38"/>
      <c r="D13" s="32" t="s">
        <v>19</v>
      </c>
      <c r="E13" s="38"/>
      <c r="F13" s="30" t="s">
        <v>36</v>
      </c>
      <c r="G13" s="38"/>
      <c r="H13" s="38"/>
      <c r="I13" s="120" t="s">
        <v>21</v>
      </c>
      <c r="J13" s="30" t="s">
        <v>36</v>
      </c>
      <c r="K13" s="41"/>
    </row>
    <row r="14" spans="1:70" s="1" customFormat="1" ht="14.45" customHeight="1" x14ac:dyDescent="0.3">
      <c r="B14" s="37"/>
      <c r="C14" s="38"/>
      <c r="D14" s="32" t="s">
        <v>24</v>
      </c>
      <c r="E14" s="38"/>
      <c r="F14" s="30" t="s">
        <v>25</v>
      </c>
      <c r="G14" s="38"/>
      <c r="H14" s="38"/>
      <c r="I14" s="120" t="s">
        <v>26</v>
      </c>
      <c r="J14" s="121" t="str">
        <f>'Rekapitulace stavby'!AN8</f>
        <v>6.4.2016</v>
      </c>
      <c r="K14" s="41"/>
    </row>
    <row r="15" spans="1:70" s="1" customFormat="1" ht="10.9" customHeight="1" x14ac:dyDescent="0.3">
      <c r="B15" s="37"/>
      <c r="C15" s="38"/>
      <c r="D15" s="38"/>
      <c r="E15" s="38"/>
      <c r="F15" s="38"/>
      <c r="G15" s="38"/>
      <c r="H15" s="38"/>
      <c r="I15" s="119"/>
      <c r="J15" s="38"/>
      <c r="K15" s="41"/>
    </row>
    <row r="16" spans="1:70" s="1" customFormat="1" ht="14.45" customHeight="1" x14ac:dyDescent="0.3">
      <c r="B16" s="37"/>
      <c r="C16" s="38"/>
      <c r="D16" s="32" t="s">
        <v>34</v>
      </c>
      <c r="E16" s="38"/>
      <c r="F16" s="38"/>
      <c r="G16" s="38"/>
      <c r="H16" s="38"/>
      <c r="I16" s="120" t="s">
        <v>35</v>
      </c>
      <c r="J16" s="30" t="s">
        <v>36</v>
      </c>
      <c r="K16" s="41"/>
    </row>
    <row r="17" spans="2:11" s="1" customFormat="1" ht="18" customHeight="1" x14ac:dyDescent="0.3">
      <c r="B17" s="37"/>
      <c r="C17" s="38"/>
      <c r="D17" s="38"/>
      <c r="E17" s="30" t="s">
        <v>37</v>
      </c>
      <c r="F17" s="38"/>
      <c r="G17" s="38"/>
      <c r="H17" s="38"/>
      <c r="I17" s="120" t="s">
        <v>38</v>
      </c>
      <c r="J17" s="30" t="s">
        <v>36</v>
      </c>
      <c r="K17" s="41"/>
    </row>
    <row r="18" spans="2:11" s="1" customFormat="1" ht="6.95" customHeight="1" x14ac:dyDescent="0.3">
      <c r="B18" s="37"/>
      <c r="C18" s="38"/>
      <c r="D18" s="38"/>
      <c r="E18" s="38"/>
      <c r="F18" s="38"/>
      <c r="G18" s="38"/>
      <c r="H18" s="38"/>
      <c r="I18" s="119"/>
      <c r="J18" s="38"/>
      <c r="K18" s="41"/>
    </row>
    <row r="19" spans="2:11" s="1" customFormat="1" ht="14.45" customHeight="1" x14ac:dyDescent="0.3">
      <c r="B19" s="37"/>
      <c r="C19" s="38"/>
      <c r="D19" s="32" t="s">
        <v>39</v>
      </c>
      <c r="E19" s="38"/>
      <c r="F19" s="38"/>
      <c r="G19" s="38"/>
      <c r="H19" s="38"/>
      <c r="I19" s="120" t="s">
        <v>35</v>
      </c>
      <c r="J19" s="30" t="str">
        <f>IF('Rekapitulace stavby'!AN13="Vyplň údaj","",IF('Rekapitulace stavby'!AN13="","",'Rekapitulace stavby'!AN13))</f>
        <v/>
      </c>
      <c r="K19" s="41"/>
    </row>
    <row r="20" spans="2:11" s="1" customFormat="1" ht="18" customHeight="1" x14ac:dyDescent="0.3">
      <c r="B20" s="37"/>
      <c r="C20" s="38"/>
      <c r="D20" s="38"/>
      <c r="E20" s="30" t="str">
        <f>IF('Rekapitulace stavby'!E14="Vyplň údaj","",IF('Rekapitulace stavby'!E14="","",'Rekapitulace stavby'!E14))</f>
        <v/>
      </c>
      <c r="F20" s="38"/>
      <c r="G20" s="38"/>
      <c r="H20" s="38"/>
      <c r="I20" s="120" t="s">
        <v>38</v>
      </c>
      <c r="J20" s="30" t="str">
        <f>IF('Rekapitulace stavby'!AN14="Vyplň údaj","",IF('Rekapitulace stavby'!AN14="","",'Rekapitulace stavby'!AN14))</f>
        <v/>
      </c>
      <c r="K20" s="41"/>
    </row>
    <row r="21" spans="2:11" s="1" customFormat="1" ht="6.95" customHeight="1" x14ac:dyDescent="0.3">
      <c r="B21" s="37"/>
      <c r="C21" s="38"/>
      <c r="D21" s="38"/>
      <c r="E21" s="38"/>
      <c r="F21" s="38"/>
      <c r="G21" s="38"/>
      <c r="H21" s="38"/>
      <c r="I21" s="119"/>
      <c r="J21" s="38"/>
      <c r="K21" s="41"/>
    </row>
    <row r="22" spans="2:11" s="1" customFormat="1" ht="14.45" customHeight="1" x14ac:dyDescent="0.3">
      <c r="B22" s="37"/>
      <c r="C22" s="38"/>
      <c r="D22" s="32" t="s">
        <v>41</v>
      </c>
      <c r="E22" s="38"/>
      <c r="F22" s="38"/>
      <c r="G22" s="38"/>
      <c r="H22" s="38"/>
      <c r="I22" s="120" t="s">
        <v>35</v>
      </c>
      <c r="J22" s="30" t="s">
        <v>36</v>
      </c>
      <c r="K22" s="41"/>
    </row>
    <row r="23" spans="2:11" s="1" customFormat="1" ht="18" customHeight="1" x14ac:dyDescent="0.3">
      <c r="B23" s="37"/>
      <c r="C23" s="38"/>
      <c r="D23" s="38"/>
      <c r="E23" s="30" t="s">
        <v>7092</v>
      </c>
      <c r="F23" s="38"/>
      <c r="G23" s="38"/>
      <c r="H23" s="38"/>
      <c r="I23" s="120" t="s">
        <v>38</v>
      </c>
      <c r="J23" s="30" t="s">
        <v>36</v>
      </c>
      <c r="K23" s="41"/>
    </row>
    <row r="24" spans="2:11" s="1" customFormat="1" ht="6.95" customHeight="1" x14ac:dyDescent="0.3">
      <c r="B24" s="37"/>
      <c r="C24" s="38"/>
      <c r="D24" s="38"/>
      <c r="E24" s="38"/>
      <c r="F24" s="38"/>
      <c r="G24" s="38"/>
      <c r="H24" s="38"/>
      <c r="I24" s="119"/>
      <c r="J24" s="38"/>
      <c r="K24" s="41"/>
    </row>
    <row r="25" spans="2:11" s="1" customFormat="1" ht="14.45" customHeight="1" x14ac:dyDescent="0.3">
      <c r="B25" s="37"/>
      <c r="C25" s="38"/>
      <c r="D25" s="32" t="s">
        <v>44</v>
      </c>
      <c r="E25" s="38"/>
      <c r="F25" s="38"/>
      <c r="G25" s="38"/>
      <c r="H25" s="38"/>
      <c r="I25" s="119"/>
      <c r="J25" s="38"/>
      <c r="K25" s="41"/>
    </row>
    <row r="26" spans="2:11" s="7" customFormat="1" ht="22.5" customHeight="1" x14ac:dyDescent="0.3">
      <c r="B26" s="122"/>
      <c r="C26" s="123"/>
      <c r="D26" s="123"/>
      <c r="E26" s="417" t="s">
        <v>36</v>
      </c>
      <c r="F26" s="431"/>
      <c r="G26" s="431"/>
      <c r="H26" s="431"/>
      <c r="I26" s="124"/>
      <c r="J26" s="123"/>
      <c r="K26" s="125"/>
    </row>
    <row r="27" spans="2:11" s="1" customFormat="1" ht="6.95" customHeight="1" x14ac:dyDescent="0.3">
      <c r="B27" s="37"/>
      <c r="C27" s="38"/>
      <c r="D27" s="38"/>
      <c r="E27" s="38"/>
      <c r="F27" s="38"/>
      <c r="G27" s="38"/>
      <c r="H27" s="38"/>
      <c r="I27" s="119"/>
      <c r="J27" s="38"/>
      <c r="K27" s="41"/>
    </row>
    <row r="28" spans="2:11" s="1" customFormat="1" ht="6.95" customHeight="1" x14ac:dyDescent="0.3">
      <c r="B28" s="37"/>
      <c r="C28" s="38"/>
      <c r="D28" s="81"/>
      <c r="E28" s="81"/>
      <c r="F28" s="81"/>
      <c r="G28" s="81"/>
      <c r="H28" s="81"/>
      <c r="I28" s="127"/>
      <c r="J28" s="81"/>
      <c r="K28" s="128"/>
    </row>
    <row r="29" spans="2:11" s="1" customFormat="1" ht="25.35" customHeight="1" x14ac:dyDescent="0.3">
      <c r="B29" s="37"/>
      <c r="C29" s="38"/>
      <c r="D29" s="129" t="s">
        <v>45</v>
      </c>
      <c r="E29" s="38"/>
      <c r="F29" s="38"/>
      <c r="G29" s="38"/>
      <c r="H29" s="38"/>
      <c r="I29" s="119"/>
      <c r="J29" s="130">
        <f>ROUND(J84,2)</f>
        <v>0</v>
      </c>
      <c r="K29" s="41"/>
    </row>
    <row r="30" spans="2:11" s="1" customFormat="1" ht="6.95" customHeight="1" x14ac:dyDescent="0.3">
      <c r="B30" s="37"/>
      <c r="C30" s="38"/>
      <c r="D30" s="81"/>
      <c r="E30" s="81"/>
      <c r="F30" s="81"/>
      <c r="G30" s="81"/>
      <c r="H30" s="81"/>
      <c r="I30" s="127"/>
      <c r="J30" s="81"/>
      <c r="K30" s="128"/>
    </row>
    <row r="31" spans="2:11" s="1" customFormat="1" ht="14.45" customHeight="1" x14ac:dyDescent="0.3">
      <c r="B31" s="37"/>
      <c r="C31" s="38"/>
      <c r="D31" s="38"/>
      <c r="E31" s="38"/>
      <c r="F31" s="42" t="s">
        <v>47</v>
      </c>
      <c r="G31" s="38"/>
      <c r="H31" s="38"/>
      <c r="I31" s="131" t="s">
        <v>46</v>
      </c>
      <c r="J31" s="42" t="s">
        <v>48</v>
      </c>
      <c r="K31" s="41"/>
    </row>
    <row r="32" spans="2:11" s="1" customFormat="1" ht="14.45" customHeight="1" x14ac:dyDescent="0.3">
      <c r="B32" s="37"/>
      <c r="C32" s="38"/>
      <c r="D32" s="45" t="s">
        <v>49</v>
      </c>
      <c r="E32" s="45" t="s">
        <v>50</v>
      </c>
      <c r="F32" s="132">
        <f>ROUND(SUM(BE84:BE167), 2)</f>
        <v>0</v>
      </c>
      <c r="G32" s="38"/>
      <c r="H32" s="38"/>
      <c r="I32" s="133">
        <v>0.21</v>
      </c>
      <c r="J32" s="132">
        <f>ROUND(ROUND((SUM(BE84:BE167)), 2)*I32, 2)</f>
        <v>0</v>
      </c>
      <c r="K32" s="41"/>
    </row>
    <row r="33" spans="2:11" s="1" customFormat="1" ht="14.45" customHeight="1" x14ac:dyDescent="0.3">
      <c r="B33" s="37"/>
      <c r="C33" s="38"/>
      <c r="D33" s="38"/>
      <c r="E33" s="45" t="s">
        <v>51</v>
      </c>
      <c r="F33" s="132">
        <f>ROUND(SUM(BF84:BF167), 2)</f>
        <v>0</v>
      </c>
      <c r="G33" s="38"/>
      <c r="H33" s="38"/>
      <c r="I33" s="133">
        <v>0.15</v>
      </c>
      <c r="J33" s="132">
        <f>ROUND(ROUND((SUM(BF84:BF167)), 2)*I33, 2)</f>
        <v>0</v>
      </c>
      <c r="K33" s="41"/>
    </row>
    <row r="34" spans="2:11" s="1" customFormat="1" ht="14.45" hidden="1" customHeight="1" x14ac:dyDescent="0.3">
      <c r="B34" s="37"/>
      <c r="C34" s="38"/>
      <c r="D34" s="38"/>
      <c r="E34" s="45" t="s">
        <v>52</v>
      </c>
      <c r="F34" s="132">
        <f>ROUND(SUM(BG84:BG167), 2)</f>
        <v>0</v>
      </c>
      <c r="G34" s="38"/>
      <c r="H34" s="38"/>
      <c r="I34" s="133">
        <v>0.21</v>
      </c>
      <c r="J34" s="132">
        <v>0</v>
      </c>
      <c r="K34" s="41"/>
    </row>
    <row r="35" spans="2:11" s="1" customFormat="1" ht="14.45" hidden="1" customHeight="1" x14ac:dyDescent="0.3">
      <c r="B35" s="37"/>
      <c r="C35" s="38"/>
      <c r="D35" s="38"/>
      <c r="E35" s="45" t="s">
        <v>53</v>
      </c>
      <c r="F35" s="132">
        <f>ROUND(SUM(BH84:BH167), 2)</f>
        <v>0</v>
      </c>
      <c r="G35" s="38"/>
      <c r="H35" s="38"/>
      <c r="I35" s="133">
        <v>0.15</v>
      </c>
      <c r="J35" s="132">
        <v>0</v>
      </c>
      <c r="K35" s="41"/>
    </row>
    <row r="36" spans="2:11" s="1" customFormat="1" ht="14.45" hidden="1" customHeight="1" x14ac:dyDescent="0.3">
      <c r="B36" s="37"/>
      <c r="C36" s="38"/>
      <c r="D36" s="38"/>
      <c r="E36" s="45" t="s">
        <v>54</v>
      </c>
      <c r="F36" s="132">
        <f>ROUND(SUM(BI84:BI167), 2)</f>
        <v>0</v>
      </c>
      <c r="G36" s="38"/>
      <c r="H36" s="38"/>
      <c r="I36" s="133">
        <v>0</v>
      </c>
      <c r="J36" s="132">
        <v>0</v>
      </c>
      <c r="K36" s="41"/>
    </row>
    <row r="37" spans="2:11" s="1" customFormat="1" ht="6.95" customHeight="1" x14ac:dyDescent="0.3">
      <c r="B37" s="37"/>
      <c r="C37" s="38"/>
      <c r="D37" s="38"/>
      <c r="E37" s="38"/>
      <c r="F37" s="38"/>
      <c r="G37" s="38"/>
      <c r="H37" s="38"/>
      <c r="I37" s="119"/>
      <c r="J37" s="38"/>
      <c r="K37" s="41"/>
    </row>
    <row r="38" spans="2:11" s="1" customFormat="1" ht="25.35" customHeight="1" x14ac:dyDescent="0.3">
      <c r="B38" s="37"/>
      <c r="C38" s="134"/>
      <c r="D38" s="135" t="s">
        <v>55</v>
      </c>
      <c r="E38" s="75"/>
      <c r="F38" s="75"/>
      <c r="G38" s="136" t="s">
        <v>56</v>
      </c>
      <c r="H38" s="137" t="s">
        <v>57</v>
      </c>
      <c r="I38" s="138"/>
      <c r="J38" s="139">
        <f>SUM(J29:J36)</f>
        <v>0</v>
      </c>
      <c r="K38" s="140"/>
    </row>
    <row r="39" spans="2:11" s="1" customFormat="1" ht="14.45" customHeight="1" x14ac:dyDescent="0.3">
      <c r="B39" s="52"/>
      <c r="C39" s="53"/>
      <c r="D39" s="53"/>
      <c r="E39" s="53"/>
      <c r="F39" s="53"/>
      <c r="G39" s="53"/>
      <c r="H39" s="53"/>
      <c r="I39" s="141"/>
      <c r="J39" s="53"/>
      <c r="K39" s="54"/>
    </row>
    <row r="43" spans="2:11" s="1" customFormat="1" ht="6.95" customHeight="1" x14ac:dyDescent="0.3">
      <c r="B43" s="142"/>
      <c r="C43" s="143"/>
      <c r="D43" s="143"/>
      <c r="E43" s="143"/>
      <c r="F43" s="143"/>
      <c r="G43" s="143"/>
      <c r="H43" s="143"/>
      <c r="I43" s="144"/>
      <c r="J43" s="143"/>
      <c r="K43" s="145"/>
    </row>
    <row r="44" spans="2:11" s="1" customFormat="1" ht="36.950000000000003" customHeight="1" x14ac:dyDescent="0.3">
      <c r="B44" s="37"/>
      <c r="C44" s="25" t="s">
        <v>305</v>
      </c>
      <c r="D44" s="38"/>
      <c r="E44" s="38"/>
      <c r="F44" s="38"/>
      <c r="G44" s="38"/>
      <c r="H44" s="38"/>
      <c r="I44" s="119"/>
      <c r="J44" s="38"/>
      <c r="K44" s="41"/>
    </row>
    <row r="45" spans="2:11" s="1" customFormat="1" ht="6.95" customHeight="1" x14ac:dyDescent="0.3">
      <c r="B45" s="37"/>
      <c r="C45" s="38"/>
      <c r="D45" s="38"/>
      <c r="E45" s="38"/>
      <c r="F45" s="38"/>
      <c r="G45" s="38"/>
      <c r="H45" s="38"/>
      <c r="I45" s="119"/>
      <c r="J45" s="38"/>
      <c r="K45" s="41"/>
    </row>
    <row r="46" spans="2:11" s="1" customFormat="1" ht="14.45" customHeight="1" x14ac:dyDescent="0.3">
      <c r="B46" s="37"/>
      <c r="C46" s="32" t="s">
        <v>16</v>
      </c>
      <c r="D46" s="38"/>
      <c r="E46" s="38"/>
      <c r="F46" s="38"/>
      <c r="G46" s="38"/>
      <c r="H46" s="38"/>
      <c r="I46" s="119"/>
      <c r="J46" s="38"/>
      <c r="K46" s="41"/>
    </row>
    <row r="47" spans="2:11" s="1" customFormat="1" ht="22.5" customHeight="1" x14ac:dyDescent="0.3">
      <c r="B47" s="37"/>
      <c r="C47" s="38"/>
      <c r="D47" s="38"/>
      <c r="E47" s="428" t="str">
        <f>E7</f>
        <v>ZLEPŠENÍ EKOLOGICKÉHO STAVU ŘEKY BEČVY V HRANICÍCH</v>
      </c>
      <c r="F47" s="405"/>
      <c r="G47" s="405"/>
      <c r="H47" s="405"/>
      <c r="I47" s="119"/>
      <c r="J47" s="38"/>
      <c r="K47" s="41"/>
    </row>
    <row r="48" spans="2:11" ht="15" x14ac:dyDescent="0.3">
      <c r="B48" s="23"/>
      <c r="C48" s="32" t="s">
        <v>226</v>
      </c>
      <c r="D48" s="24"/>
      <c r="E48" s="24"/>
      <c r="F48" s="24"/>
      <c r="G48" s="24"/>
      <c r="H48" s="24"/>
      <c r="I48" s="118"/>
      <c r="J48" s="24"/>
      <c r="K48" s="26"/>
    </row>
    <row r="49" spans="2:47" s="1" customFormat="1" ht="22.5" customHeight="1" x14ac:dyDescent="0.3">
      <c r="B49" s="37"/>
      <c r="C49" s="38"/>
      <c r="D49" s="38"/>
      <c r="E49" s="428" t="s">
        <v>8063</v>
      </c>
      <c r="F49" s="405"/>
      <c r="G49" s="405"/>
      <c r="H49" s="405"/>
      <c r="I49" s="119"/>
      <c r="J49" s="38"/>
      <c r="K49" s="41"/>
    </row>
    <row r="50" spans="2:47" s="1" customFormat="1" ht="14.45" customHeight="1" x14ac:dyDescent="0.3">
      <c r="B50" s="37"/>
      <c r="C50" s="32" t="s">
        <v>232</v>
      </c>
      <c r="D50" s="38"/>
      <c r="E50" s="38"/>
      <c r="F50" s="38"/>
      <c r="G50" s="38"/>
      <c r="H50" s="38"/>
      <c r="I50" s="119"/>
      <c r="J50" s="38"/>
      <c r="K50" s="41"/>
    </row>
    <row r="51" spans="2:47" s="1" customFormat="1" ht="23.25" customHeight="1" x14ac:dyDescent="0.3">
      <c r="B51" s="37"/>
      <c r="C51" s="38"/>
      <c r="D51" s="38"/>
      <c r="E51" s="430" t="str">
        <f>E11</f>
        <v>00 - OSTATNÍ NÁKLADY</v>
      </c>
      <c r="F51" s="405"/>
      <c r="G51" s="405"/>
      <c r="H51" s="405"/>
      <c r="I51" s="119"/>
      <c r="J51" s="38"/>
      <c r="K51" s="41"/>
    </row>
    <row r="52" spans="2:47" s="1" customFormat="1" ht="6.95" customHeight="1" x14ac:dyDescent="0.3">
      <c r="B52" s="37"/>
      <c r="C52" s="38"/>
      <c r="D52" s="38"/>
      <c r="E52" s="38"/>
      <c r="F52" s="38"/>
      <c r="G52" s="38"/>
      <c r="H52" s="38"/>
      <c r="I52" s="119"/>
      <c r="J52" s="38"/>
      <c r="K52" s="41"/>
    </row>
    <row r="53" spans="2:47" s="1" customFormat="1" ht="18" customHeight="1" x14ac:dyDescent="0.3">
      <c r="B53" s="37"/>
      <c r="C53" s="32" t="s">
        <v>24</v>
      </c>
      <c r="D53" s="38"/>
      <c r="E53" s="38"/>
      <c r="F53" s="30" t="str">
        <f>F14</f>
        <v>HRANICE - DRAHOTUŠE</v>
      </c>
      <c r="G53" s="38"/>
      <c r="H53" s="38"/>
      <c r="I53" s="120" t="s">
        <v>26</v>
      </c>
      <c r="J53" s="121" t="str">
        <f>IF(J14="","",J14)</f>
        <v>6.4.2016</v>
      </c>
      <c r="K53" s="41"/>
    </row>
    <row r="54" spans="2:47" s="1" customFormat="1" ht="6.95" customHeight="1" x14ac:dyDescent="0.3">
      <c r="B54" s="37"/>
      <c r="C54" s="38"/>
      <c r="D54" s="38"/>
      <c r="E54" s="38"/>
      <c r="F54" s="38"/>
      <c r="G54" s="38"/>
      <c r="H54" s="38"/>
      <c r="I54" s="119"/>
      <c r="J54" s="38"/>
      <c r="K54" s="41"/>
    </row>
    <row r="55" spans="2:47" s="1" customFormat="1" ht="15" x14ac:dyDescent="0.3">
      <c r="B55" s="37"/>
      <c r="C55" s="32" t="s">
        <v>34</v>
      </c>
      <c r="D55" s="38"/>
      <c r="E55" s="38"/>
      <c r="F55" s="30" t="str">
        <f>E17</f>
        <v>VODOVODY A KANALIZACE PŘEROV a.s.</v>
      </c>
      <c r="G55" s="38"/>
      <c r="H55" s="38"/>
      <c r="I55" s="120" t="s">
        <v>41</v>
      </c>
      <c r="J55" s="30" t="str">
        <f>E23</f>
        <v>PROJEKTY VODAM s.r.o.   HRANICE</v>
      </c>
      <c r="K55" s="41"/>
    </row>
    <row r="56" spans="2:47" s="1" customFormat="1" ht="14.45" customHeight="1" x14ac:dyDescent="0.3">
      <c r="B56" s="37"/>
      <c r="C56" s="32" t="s">
        <v>39</v>
      </c>
      <c r="D56" s="38"/>
      <c r="E56" s="38"/>
      <c r="F56" s="30" t="str">
        <f>IF(E20="","",E20)</f>
        <v/>
      </c>
      <c r="G56" s="38"/>
      <c r="H56" s="38"/>
      <c r="I56" s="119"/>
      <c r="J56" s="38"/>
      <c r="K56" s="41"/>
    </row>
    <row r="57" spans="2:47" s="1" customFormat="1" ht="10.35" customHeight="1" x14ac:dyDescent="0.3">
      <c r="B57" s="37"/>
      <c r="C57" s="38"/>
      <c r="D57" s="38"/>
      <c r="E57" s="38"/>
      <c r="F57" s="38"/>
      <c r="G57" s="38"/>
      <c r="H57" s="38"/>
      <c r="I57" s="119"/>
      <c r="J57" s="38"/>
      <c r="K57" s="41"/>
    </row>
    <row r="58" spans="2:47" s="1" customFormat="1" ht="29.25" customHeight="1" x14ac:dyDescent="0.3">
      <c r="B58" s="37"/>
      <c r="C58" s="146" t="s">
        <v>332</v>
      </c>
      <c r="D58" s="134"/>
      <c r="E58" s="134"/>
      <c r="F58" s="134"/>
      <c r="G58" s="134"/>
      <c r="H58" s="134"/>
      <c r="I58" s="147"/>
      <c r="J58" s="148" t="s">
        <v>333</v>
      </c>
      <c r="K58" s="149"/>
    </row>
    <row r="59" spans="2:47" s="1" customFormat="1" ht="10.35" customHeight="1" x14ac:dyDescent="0.3">
      <c r="B59" s="37"/>
      <c r="C59" s="38"/>
      <c r="D59" s="38"/>
      <c r="E59" s="38"/>
      <c r="F59" s="38"/>
      <c r="G59" s="38"/>
      <c r="H59" s="38"/>
      <c r="I59" s="119"/>
      <c r="J59" s="38"/>
      <c r="K59" s="41"/>
    </row>
    <row r="60" spans="2:47" s="1" customFormat="1" ht="29.25" customHeight="1" x14ac:dyDescent="0.3">
      <c r="B60" s="37"/>
      <c r="C60" s="150" t="s">
        <v>338</v>
      </c>
      <c r="D60" s="38"/>
      <c r="E60" s="38"/>
      <c r="F60" s="38"/>
      <c r="G60" s="38"/>
      <c r="H60" s="38"/>
      <c r="I60" s="119"/>
      <c r="J60" s="130">
        <f>J84</f>
        <v>0</v>
      </c>
      <c r="K60" s="41"/>
      <c r="AU60" s="19" t="s">
        <v>339</v>
      </c>
    </row>
    <row r="61" spans="2:47" s="8" customFormat="1" ht="24.95" customHeight="1" x14ac:dyDescent="0.3">
      <c r="B61" s="151"/>
      <c r="C61" s="152"/>
      <c r="D61" s="153" t="s">
        <v>7093</v>
      </c>
      <c r="E61" s="154"/>
      <c r="F61" s="154"/>
      <c r="G61" s="154"/>
      <c r="H61" s="154"/>
      <c r="I61" s="155"/>
      <c r="J61" s="156">
        <f>J85</f>
        <v>0</v>
      </c>
      <c r="K61" s="157"/>
    </row>
    <row r="62" spans="2:47" s="8" customFormat="1" ht="24.95" customHeight="1" x14ac:dyDescent="0.3">
      <c r="B62" s="151"/>
      <c r="C62" s="152"/>
      <c r="D62" s="153" t="s">
        <v>7094</v>
      </c>
      <c r="E62" s="154"/>
      <c r="F62" s="154"/>
      <c r="G62" s="154"/>
      <c r="H62" s="154"/>
      <c r="I62" s="155"/>
      <c r="J62" s="156">
        <f>J127</f>
        <v>0</v>
      </c>
      <c r="K62" s="157"/>
    </row>
    <row r="63" spans="2:47" s="1" customFormat="1" ht="21.75" customHeight="1" x14ac:dyDescent="0.3">
      <c r="B63" s="37"/>
      <c r="C63" s="38"/>
      <c r="D63" s="38"/>
      <c r="E63" s="38"/>
      <c r="F63" s="38"/>
      <c r="G63" s="38"/>
      <c r="H63" s="38"/>
      <c r="I63" s="119"/>
      <c r="J63" s="38"/>
      <c r="K63" s="41"/>
    </row>
    <row r="64" spans="2:47" s="1" customFormat="1" ht="6.95" customHeight="1" x14ac:dyDescent="0.3">
      <c r="B64" s="52"/>
      <c r="C64" s="53"/>
      <c r="D64" s="53"/>
      <c r="E64" s="53"/>
      <c r="F64" s="53"/>
      <c r="G64" s="53"/>
      <c r="H64" s="53"/>
      <c r="I64" s="141"/>
      <c r="J64" s="53"/>
      <c r="K64" s="54"/>
    </row>
    <row r="68" spans="2:12" s="1" customFormat="1" ht="6.95" customHeight="1" x14ac:dyDescent="0.3">
      <c r="B68" s="55"/>
      <c r="C68" s="56"/>
      <c r="D68" s="56"/>
      <c r="E68" s="56"/>
      <c r="F68" s="56"/>
      <c r="G68" s="56"/>
      <c r="H68" s="56"/>
      <c r="I68" s="144"/>
      <c r="J68" s="56"/>
      <c r="K68" s="56"/>
      <c r="L68" s="57"/>
    </row>
    <row r="69" spans="2:12" s="1" customFormat="1" ht="36.950000000000003" customHeight="1" x14ac:dyDescent="0.3">
      <c r="B69" s="37"/>
      <c r="C69" s="58" t="s">
        <v>390</v>
      </c>
      <c r="D69" s="59"/>
      <c r="E69" s="59"/>
      <c r="F69" s="59"/>
      <c r="G69" s="59"/>
      <c r="H69" s="59"/>
      <c r="I69" s="167"/>
      <c r="J69" s="59"/>
      <c r="K69" s="59"/>
      <c r="L69" s="57"/>
    </row>
    <row r="70" spans="2:12" s="1" customFormat="1" ht="6.95" customHeight="1" x14ac:dyDescent="0.3">
      <c r="B70" s="37"/>
      <c r="C70" s="59"/>
      <c r="D70" s="59"/>
      <c r="E70" s="59"/>
      <c r="F70" s="59"/>
      <c r="G70" s="59"/>
      <c r="H70" s="59"/>
      <c r="I70" s="167"/>
      <c r="J70" s="59"/>
      <c r="K70" s="59"/>
      <c r="L70" s="57"/>
    </row>
    <row r="71" spans="2:12" s="1" customFormat="1" ht="14.45" customHeight="1" x14ac:dyDescent="0.3">
      <c r="B71" s="37"/>
      <c r="C71" s="61" t="s">
        <v>16</v>
      </c>
      <c r="D71" s="59"/>
      <c r="E71" s="59"/>
      <c r="F71" s="59"/>
      <c r="G71" s="59"/>
      <c r="H71" s="59"/>
      <c r="I71" s="167"/>
      <c r="J71" s="59"/>
      <c r="K71" s="59"/>
      <c r="L71" s="57"/>
    </row>
    <row r="72" spans="2:12" s="1" customFormat="1" ht="22.5" customHeight="1" x14ac:dyDescent="0.3">
      <c r="B72" s="37"/>
      <c r="C72" s="59"/>
      <c r="D72" s="59"/>
      <c r="E72" s="425" t="str">
        <f>E7</f>
        <v>ZLEPŠENÍ EKOLOGICKÉHO STAVU ŘEKY BEČVY V HRANICÍCH</v>
      </c>
      <c r="F72" s="398"/>
      <c r="G72" s="398"/>
      <c r="H72" s="398"/>
      <c r="I72" s="167"/>
      <c r="J72" s="59"/>
      <c r="K72" s="59"/>
      <c r="L72" s="57"/>
    </row>
    <row r="73" spans="2:12" ht="15" x14ac:dyDescent="0.3">
      <c r="B73" s="23"/>
      <c r="C73" s="61" t="s">
        <v>226</v>
      </c>
      <c r="D73" s="168"/>
      <c r="E73" s="168"/>
      <c r="F73" s="168"/>
      <c r="G73" s="168"/>
      <c r="H73" s="168"/>
      <c r="J73" s="168"/>
      <c r="K73" s="168"/>
      <c r="L73" s="169"/>
    </row>
    <row r="74" spans="2:12" s="1" customFormat="1" ht="22.5" customHeight="1" x14ac:dyDescent="0.3">
      <c r="B74" s="37"/>
      <c r="C74" s="59"/>
      <c r="D74" s="59"/>
      <c r="E74" s="425" t="s">
        <v>8063</v>
      </c>
      <c r="F74" s="398"/>
      <c r="G74" s="398"/>
      <c r="H74" s="398"/>
      <c r="I74" s="167"/>
      <c r="J74" s="59"/>
      <c r="K74" s="59"/>
      <c r="L74" s="57"/>
    </row>
    <row r="75" spans="2:12" s="1" customFormat="1" ht="14.45" customHeight="1" x14ac:dyDescent="0.3">
      <c r="B75" s="37"/>
      <c r="C75" s="61" t="s">
        <v>232</v>
      </c>
      <c r="D75" s="59"/>
      <c r="E75" s="59"/>
      <c r="F75" s="59"/>
      <c r="G75" s="59"/>
      <c r="H75" s="59"/>
      <c r="I75" s="167"/>
      <c r="J75" s="59"/>
      <c r="K75" s="59"/>
      <c r="L75" s="57"/>
    </row>
    <row r="76" spans="2:12" s="1" customFormat="1" ht="23.25" customHeight="1" x14ac:dyDescent="0.3">
      <c r="B76" s="37"/>
      <c r="C76" s="59"/>
      <c r="D76" s="59"/>
      <c r="E76" s="395" t="str">
        <f>E11</f>
        <v>00 - OSTATNÍ NÁKLADY</v>
      </c>
      <c r="F76" s="398"/>
      <c r="G76" s="398"/>
      <c r="H76" s="398"/>
      <c r="I76" s="167"/>
      <c r="J76" s="59"/>
      <c r="K76" s="59"/>
      <c r="L76" s="57"/>
    </row>
    <row r="77" spans="2:12" s="1" customFormat="1" ht="6.95" customHeight="1" x14ac:dyDescent="0.3">
      <c r="B77" s="37"/>
      <c r="C77" s="59"/>
      <c r="D77" s="59"/>
      <c r="E77" s="59"/>
      <c r="F77" s="59"/>
      <c r="G77" s="59"/>
      <c r="H77" s="59"/>
      <c r="I77" s="167"/>
      <c r="J77" s="59"/>
      <c r="K77" s="59"/>
      <c r="L77" s="57"/>
    </row>
    <row r="78" spans="2:12" s="1" customFormat="1" ht="18" customHeight="1" x14ac:dyDescent="0.3">
      <c r="B78" s="37"/>
      <c r="C78" s="61" t="s">
        <v>24</v>
      </c>
      <c r="D78" s="59"/>
      <c r="E78" s="59"/>
      <c r="F78" s="170" t="str">
        <f>F14</f>
        <v>HRANICE - DRAHOTUŠE</v>
      </c>
      <c r="G78" s="59"/>
      <c r="H78" s="59"/>
      <c r="I78" s="171" t="s">
        <v>26</v>
      </c>
      <c r="J78" s="69" t="str">
        <f>IF(J14="","",J14)</f>
        <v>6.4.2016</v>
      </c>
      <c r="K78" s="59"/>
      <c r="L78" s="57"/>
    </row>
    <row r="79" spans="2:12" s="1" customFormat="1" ht="6.95" customHeight="1" x14ac:dyDescent="0.3">
      <c r="B79" s="37"/>
      <c r="C79" s="59"/>
      <c r="D79" s="59"/>
      <c r="E79" s="59"/>
      <c r="F79" s="59"/>
      <c r="G79" s="59"/>
      <c r="H79" s="59"/>
      <c r="I79" s="167"/>
      <c r="J79" s="59"/>
      <c r="K79" s="59"/>
      <c r="L79" s="57"/>
    </row>
    <row r="80" spans="2:12" s="1" customFormat="1" ht="15" x14ac:dyDescent="0.3">
      <c r="B80" s="37"/>
      <c r="C80" s="61" t="s">
        <v>34</v>
      </c>
      <c r="D80" s="59"/>
      <c r="E80" s="59"/>
      <c r="F80" s="170" t="str">
        <f>E17</f>
        <v>VODOVODY A KANALIZACE PŘEROV a.s.</v>
      </c>
      <c r="G80" s="59"/>
      <c r="H80" s="59"/>
      <c r="I80" s="171" t="s">
        <v>41</v>
      </c>
      <c r="J80" s="170" t="str">
        <f>E23</f>
        <v>PROJEKTY VODAM s.r.o.   HRANICE</v>
      </c>
      <c r="K80" s="59"/>
      <c r="L80" s="57"/>
    </row>
    <row r="81" spans="2:65" s="1" customFormat="1" ht="14.45" customHeight="1" x14ac:dyDescent="0.3">
      <c r="B81" s="37"/>
      <c r="C81" s="61" t="s">
        <v>39</v>
      </c>
      <c r="D81" s="59"/>
      <c r="E81" s="59"/>
      <c r="F81" s="170" t="str">
        <f>IF(E20="","",E20)</f>
        <v/>
      </c>
      <c r="G81" s="59"/>
      <c r="H81" s="59"/>
      <c r="I81" s="167"/>
      <c r="J81" s="59"/>
      <c r="K81" s="59"/>
      <c r="L81" s="57"/>
    </row>
    <row r="82" spans="2:65" s="1" customFormat="1" ht="10.35" customHeight="1" x14ac:dyDescent="0.3">
      <c r="B82" s="37"/>
      <c r="C82" s="59"/>
      <c r="D82" s="59"/>
      <c r="E82" s="59"/>
      <c r="F82" s="59"/>
      <c r="G82" s="59"/>
      <c r="H82" s="59"/>
      <c r="I82" s="167"/>
      <c r="J82" s="59"/>
      <c r="K82" s="59"/>
      <c r="L82" s="57"/>
    </row>
    <row r="83" spans="2:65" s="10" customFormat="1" ht="29.25" customHeight="1" x14ac:dyDescent="0.3">
      <c r="B83" s="172"/>
      <c r="C83" s="173" t="s">
        <v>391</v>
      </c>
      <c r="D83" s="174" t="s">
        <v>64</v>
      </c>
      <c r="E83" s="174" t="s">
        <v>60</v>
      </c>
      <c r="F83" s="174" t="s">
        <v>392</v>
      </c>
      <c r="G83" s="174" t="s">
        <v>393</v>
      </c>
      <c r="H83" s="174" t="s">
        <v>394</v>
      </c>
      <c r="I83" s="175" t="s">
        <v>395</v>
      </c>
      <c r="J83" s="174" t="s">
        <v>333</v>
      </c>
      <c r="K83" s="176" t="s">
        <v>396</v>
      </c>
      <c r="L83" s="177"/>
      <c r="M83" s="77" t="s">
        <v>397</v>
      </c>
      <c r="N83" s="78" t="s">
        <v>49</v>
      </c>
      <c r="O83" s="78" t="s">
        <v>398</v>
      </c>
      <c r="P83" s="78" t="s">
        <v>399</v>
      </c>
      <c r="Q83" s="78" t="s">
        <v>400</v>
      </c>
      <c r="R83" s="78" t="s">
        <v>401</v>
      </c>
      <c r="S83" s="78" t="s">
        <v>402</v>
      </c>
      <c r="T83" s="79" t="s">
        <v>403</v>
      </c>
    </row>
    <row r="84" spans="2:65" s="1" customFormat="1" ht="29.25" customHeight="1" x14ac:dyDescent="0.35">
      <c r="B84" s="37"/>
      <c r="C84" s="83" t="s">
        <v>338</v>
      </c>
      <c r="D84" s="59"/>
      <c r="E84" s="59"/>
      <c r="F84" s="59"/>
      <c r="G84" s="59"/>
      <c r="H84" s="59"/>
      <c r="I84" s="167"/>
      <c r="J84" s="178">
        <f>BK84</f>
        <v>0</v>
      </c>
      <c r="K84" s="59"/>
      <c r="L84" s="57"/>
      <c r="M84" s="80"/>
      <c r="N84" s="81"/>
      <c r="O84" s="81"/>
      <c r="P84" s="179">
        <f>P85+P127</f>
        <v>0</v>
      </c>
      <c r="Q84" s="81"/>
      <c r="R84" s="179">
        <f>R85+R127</f>
        <v>0</v>
      </c>
      <c r="S84" s="81"/>
      <c r="T84" s="180">
        <f>T85+T127</f>
        <v>0</v>
      </c>
      <c r="AT84" s="19" t="s">
        <v>78</v>
      </c>
      <c r="AU84" s="19" t="s">
        <v>339</v>
      </c>
      <c r="BK84" s="181">
        <f>BK85+BK127</f>
        <v>0</v>
      </c>
    </row>
    <row r="85" spans="2:65" s="11" customFormat="1" ht="37.35" customHeight="1" x14ac:dyDescent="0.35">
      <c r="B85" s="182"/>
      <c r="C85" s="183"/>
      <c r="D85" s="198" t="s">
        <v>78</v>
      </c>
      <c r="E85" s="289" t="s">
        <v>7095</v>
      </c>
      <c r="F85" s="289" t="s">
        <v>7096</v>
      </c>
      <c r="G85" s="183"/>
      <c r="H85" s="183"/>
      <c r="I85" s="186"/>
      <c r="J85" s="290">
        <f>BK85</f>
        <v>0</v>
      </c>
      <c r="K85" s="183"/>
      <c r="L85" s="188"/>
      <c r="M85" s="189"/>
      <c r="N85" s="190"/>
      <c r="O85" s="190"/>
      <c r="P85" s="191">
        <f>SUM(P86:P126)</f>
        <v>0</v>
      </c>
      <c r="Q85" s="190"/>
      <c r="R85" s="191">
        <f>SUM(R86:R126)</f>
        <v>0</v>
      </c>
      <c r="S85" s="190"/>
      <c r="T85" s="192">
        <f>SUM(T86:T126)</f>
        <v>0</v>
      </c>
      <c r="AR85" s="193" t="s">
        <v>415</v>
      </c>
      <c r="AT85" s="194" t="s">
        <v>78</v>
      </c>
      <c r="AU85" s="194" t="s">
        <v>79</v>
      </c>
      <c r="AY85" s="193" t="s">
        <v>406</v>
      </c>
      <c r="BK85" s="195">
        <f>SUM(BK86:BK126)</f>
        <v>0</v>
      </c>
    </row>
    <row r="86" spans="2:65" s="1" customFormat="1" ht="22.5" customHeight="1" x14ac:dyDescent="0.3">
      <c r="B86" s="37"/>
      <c r="C86" s="201" t="s">
        <v>23</v>
      </c>
      <c r="D86" s="201" t="s">
        <v>410</v>
      </c>
      <c r="E86" s="202" t="s">
        <v>7097</v>
      </c>
      <c r="F86" s="203" t="s">
        <v>7098</v>
      </c>
      <c r="G86" s="204" t="s">
        <v>7099</v>
      </c>
      <c r="H86" s="205">
        <v>1</v>
      </c>
      <c r="I86" s="206"/>
      <c r="J86" s="207">
        <f>ROUND(I86*H86,2)</f>
        <v>0</v>
      </c>
      <c r="K86" s="203" t="s">
        <v>7100</v>
      </c>
      <c r="L86" s="57"/>
      <c r="M86" s="208" t="s">
        <v>36</v>
      </c>
      <c r="N86" s="209" t="s">
        <v>50</v>
      </c>
      <c r="O86" s="38"/>
      <c r="P86" s="210">
        <f>O86*H86</f>
        <v>0</v>
      </c>
      <c r="Q86" s="210">
        <v>0</v>
      </c>
      <c r="R86" s="210">
        <f>Q86*H86</f>
        <v>0</v>
      </c>
      <c r="S86" s="210">
        <v>0</v>
      </c>
      <c r="T86" s="211">
        <f>S86*H86</f>
        <v>0</v>
      </c>
      <c r="AR86" s="19" t="s">
        <v>7101</v>
      </c>
      <c r="AT86" s="19" t="s">
        <v>410</v>
      </c>
      <c r="AU86" s="19" t="s">
        <v>23</v>
      </c>
      <c r="AY86" s="19" t="s">
        <v>406</v>
      </c>
      <c r="BE86" s="212">
        <f>IF(N86="základní",J86,0)</f>
        <v>0</v>
      </c>
      <c r="BF86" s="212">
        <f>IF(N86="snížená",J86,0)</f>
        <v>0</v>
      </c>
      <c r="BG86" s="212">
        <f>IF(N86="zákl. přenesená",J86,0)</f>
        <v>0</v>
      </c>
      <c r="BH86" s="212">
        <f>IF(N86="sníž. přenesená",J86,0)</f>
        <v>0</v>
      </c>
      <c r="BI86" s="212">
        <f>IF(N86="nulová",J86,0)</f>
        <v>0</v>
      </c>
      <c r="BJ86" s="19" t="s">
        <v>23</v>
      </c>
      <c r="BK86" s="212">
        <f>ROUND(I86*H86,2)</f>
        <v>0</v>
      </c>
      <c r="BL86" s="19" t="s">
        <v>7101</v>
      </c>
      <c r="BM86" s="19" t="s">
        <v>87</v>
      </c>
    </row>
    <row r="87" spans="2:65" s="1" customFormat="1" ht="22.5" customHeight="1" x14ac:dyDescent="0.3">
      <c r="B87" s="37"/>
      <c r="C87" s="201" t="s">
        <v>87</v>
      </c>
      <c r="D87" s="201" t="s">
        <v>410</v>
      </c>
      <c r="E87" s="202" t="s">
        <v>7102</v>
      </c>
      <c r="F87" s="203" t="s">
        <v>7103</v>
      </c>
      <c r="G87" s="204" t="s">
        <v>7099</v>
      </c>
      <c r="H87" s="205">
        <v>1</v>
      </c>
      <c r="I87" s="206"/>
      <c r="J87" s="207">
        <f>ROUND(I87*H87,2)</f>
        <v>0</v>
      </c>
      <c r="K87" s="203" t="s">
        <v>7100</v>
      </c>
      <c r="L87" s="57"/>
      <c r="M87" s="208" t="s">
        <v>36</v>
      </c>
      <c r="N87" s="209" t="s">
        <v>50</v>
      </c>
      <c r="O87" s="38"/>
      <c r="P87" s="210">
        <f>O87*H87</f>
        <v>0</v>
      </c>
      <c r="Q87" s="210">
        <v>0</v>
      </c>
      <c r="R87" s="210">
        <f>Q87*H87</f>
        <v>0</v>
      </c>
      <c r="S87" s="210">
        <v>0</v>
      </c>
      <c r="T87" s="211">
        <f>S87*H87</f>
        <v>0</v>
      </c>
      <c r="AR87" s="19" t="s">
        <v>7101</v>
      </c>
      <c r="AT87" s="19" t="s">
        <v>410</v>
      </c>
      <c r="AU87" s="19" t="s">
        <v>23</v>
      </c>
      <c r="AY87" s="19" t="s">
        <v>406</v>
      </c>
      <c r="BE87" s="212">
        <f>IF(N87="základní",J87,0)</f>
        <v>0</v>
      </c>
      <c r="BF87" s="212">
        <f>IF(N87="snížená",J87,0)</f>
        <v>0</v>
      </c>
      <c r="BG87" s="212">
        <f>IF(N87="zákl. přenesená",J87,0)</f>
        <v>0</v>
      </c>
      <c r="BH87" s="212">
        <f>IF(N87="sníž. přenesená",J87,0)</f>
        <v>0</v>
      </c>
      <c r="BI87" s="212">
        <f>IF(N87="nulová",J87,0)</f>
        <v>0</v>
      </c>
      <c r="BJ87" s="19" t="s">
        <v>23</v>
      </c>
      <c r="BK87" s="212">
        <f>ROUND(I87*H87,2)</f>
        <v>0</v>
      </c>
      <c r="BL87" s="19" t="s">
        <v>7101</v>
      </c>
      <c r="BM87" s="19" t="s">
        <v>415</v>
      </c>
    </row>
    <row r="88" spans="2:65" s="12" customFormat="1" x14ac:dyDescent="0.3">
      <c r="B88" s="213"/>
      <c r="C88" s="214"/>
      <c r="D88" s="215" t="s">
        <v>417</v>
      </c>
      <c r="E88" s="216" t="s">
        <v>36</v>
      </c>
      <c r="F88" s="217" t="s">
        <v>7104</v>
      </c>
      <c r="G88" s="214"/>
      <c r="H88" s="218" t="s">
        <v>36</v>
      </c>
      <c r="I88" s="219"/>
      <c r="J88" s="214"/>
      <c r="K88" s="214"/>
      <c r="L88" s="220"/>
      <c r="M88" s="221"/>
      <c r="N88" s="222"/>
      <c r="O88" s="222"/>
      <c r="P88" s="222"/>
      <c r="Q88" s="222"/>
      <c r="R88" s="222"/>
      <c r="S88" s="222"/>
      <c r="T88" s="223"/>
      <c r="AT88" s="224" t="s">
        <v>417</v>
      </c>
      <c r="AU88" s="224" t="s">
        <v>23</v>
      </c>
      <c r="AV88" s="12" t="s">
        <v>23</v>
      </c>
      <c r="AW88" s="12" t="s">
        <v>43</v>
      </c>
      <c r="AX88" s="12" t="s">
        <v>79</v>
      </c>
      <c r="AY88" s="224" t="s">
        <v>406</v>
      </c>
    </row>
    <row r="89" spans="2:65" s="13" customFormat="1" x14ac:dyDescent="0.3">
      <c r="B89" s="225"/>
      <c r="C89" s="226"/>
      <c r="D89" s="215" t="s">
        <v>417</v>
      </c>
      <c r="E89" s="227" t="s">
        <v>36</v>
      </c>
      <c r="F89" s="228" t="s">
        <v>23</v>
      </c>
      <c r="G89" s="226"/>
      <c r="H89" s="229">
        <v>1</v>
      </c>
      <c r="I89" s="230"/>
      <c r="J89" s="226"/>
      <c r="K89" s="226"/>
      <c r="L89" s="231"/>
      <c r="M89" s="232"/>
      <c r="N89" s="233"/>
      <c r="O89" s="233"/>
      <c r="P89" s="233"/>
      <c r="Q89" s="233"/>
      <c r="R89" s="233"/>
      <c r="S89" s="233"/>
      <c r="T89" s="234"/>
      <c r="AT89" s="235" t="s">
        <v>417</v>
      </c>
      <c r="AU89" s="235" t="s">
        <v>23</v>
      </c>
      <c r="AV89" s="13" t="s">
        <v>87</v>
      </c>
      <c r="AW89" s="13" t="s">
        <v>43</v>
      </c>
      <c r="AX89" s="13" t="s">
        <v>79</v>
      </c>
      <c r="AY89" s="235" t="s">
        <v>406</v>
      </c>
    </row>
    <row r="90" spans="2:65" s="14" customFormat="1" x14ac:dyDescent="0.3">
      <c r="B90" s="236"/>
      <c r="C90" s="237"/>
      <c r="D90" s="247" t="s">
        <v>417</v>
      </c>
      <c r="E90" s="248" t="s">
        <v>36</v>
      </c>
      <c r="F90" s="249" t="s">
        <v>421</v>
      </c>
      <c r="G90" s="237"/>
      <c r="H90" s="250">
        <v>1</v>
      </c>
      <c r="I90" s="241"/>
      <c r="J90" s="237"/>
      <c r="K90" s="237"/>
      <c r="L90" s="242"/>
      <c r="M90" s="243"/>
      <c r="N90" s="244"/>
      <c r="O90" s="244"/>
      <c r="P90" s="244"/>
      <c r="Q90" s="244"/>
      <c r="R90" s="244"/>
      <c r="S90" s="244"/>
      <c r="T90" s="245"/>
      <c r="AT90" s="246" t="s">
        <v>417</v>
      </c>
      <c r="AU90" s="246" t="s">
        <v>23</v>
      </c>
      <c r="AV90" s="14" t="s">
        <v>415</v>
      </c>
      <c r="AW90" s="14" t="s">
        <v>43</v>
      </c>
      <c r="AX90" s="14" t="s">
        <v>23</v>
      </c>
      <c r="AY90" s="246" t="s">
        <v>406</v>
      </c>
    </row>
    <row r="91" spans="2:65" s="1" customFormat="1" ht="22.5" customHeight="1" x14ac:dyDescent="0.3">
      <c r="B91" s="37"/>
      <c r="C91" s="201" t="s">
        <v>94</v>
      </c>
      <c r="D91" s="201" t="s">
        <v>410</v>
      </c>
      <c r="E91" s="202" t="s">
        <v>7105</v>
      </c>
      <c r="F91" s="203" t="s">
        <v>7106</v>
      </c>
      <c r="G91" s="204" t="s">
        <v>7099</v>
      </c>
      <c r="H91" s="205">
        <v>1</v>
      </c>
      <c r="I91" s="206"/>
      <c r="J91" s="207">
        <f>ROUND(I91*H91,2)</f>
        <v>0</v>
      </c>
      <c r="K91" s="203" t="s">
        <v>7100</v>
      </c>
      <c r="L91" s="57"/>
      <c r="M91" s="208" t="s">
        <v>36</v>
      </c>
      <c r="N91" s="209" t="s">
        <v>50</v>
      </c>
      <c r="O91" s="38"/>
      <c r="P91" s="210">
        <f>O91*H91</f>
        <v>0</v>
      </c>
      <c r="Q91" s="210">
        <v>0</v>
      </c>
      <c r="R91" s="210">
        <f>Q91*H91</f>
        <v>0</v>
      </c>
      <c r="S91" s="210">
        <v>0</v>
      </c>
      <c r="T91" s="211">
        <f>S91*H91</f>
        <v>0</v>
      </c>
      <c r="AR91" s="19" t="s">
        <v>7101</v>
      </c>
      <c r="AT91" s="19" t="s">
        <v>410</v>
      </c>
      <c r="AU91" s="19" t="s">
        <v>23</v>
      </c>
      <c r="AY91" s="19" t="s">
        <v>406</v>
      </c>
      <c r="BE91" s="212">
        <f>IF(N91="základní",J91,0)</f>
        <v>0</v>
      </c>
      <c r="BF91" s="212">
        <f>IF(N91="snížená",J91,0)</f>
        <v>0</v>
      </c>
      <c r="BG91" s="212">
        <f>IF(N91="zákl. přenesená",J91,0)</f>
        <v>0</v>
      </c>
      <c r="BH91" s="212">
        <f>IF(N91="sníž. přenesená",J91,0)</f>
        <v>0</v>
      </c>
      <c r="BI91" s="212">
        <f>IF(N91="nulová",J91,0)</f>
        <v>0</v>
      </c>
      <c r="BJ91" s="19" t="s">
        <v>23</v>
      </c>
      <c r="BK91" s="212">
        <f>ROUND(I91*H91,2)</f>
        <v>0</v>
      </c>
      <c r="BL91" s="19" t="s">
        <v>7101</v>
      </c>
      <c r="BM91" s="19" t="s">
        <v>446</v>
      </c>
    </row>
    <row r="92" spans="2:65" s="1" customFormat="1" ht="22.5" customHeight="1" x14ac:dyDescent="0.3">
      <c r="B92" s="37"/>
      <c r="C92" s="201" t="s">
        <v>415</v>
      </c>
      <c r="D92" s="201" t="s">
        <v>410</v>
      </c>
      <c r="E92" s="202" t="s">
        <v>7107</v>
      </c>
      <c r="F92" s="203" t="s">
        <v>7108</v>
      </c>
      <c r="G92" s="204" t="s">
        <v>7099</v>
      </c>
      <c r="H92" s="205">
        <v>1</v>
      </c>
      <c r="I92" s="206"/>
      <c r="J92" s="207">
        <f>ROUND(I92*H92,2)</f>
        <v>0</v>
      </c>
      <c r="K92" s="203" t="s">
        <v>7100</v>
      </c>
      <c r="L92" s="57"/>
      <c r="M92" s="208" t="s">
        <v>36</v>
      </c>
      <c r="N92" s="209" t="s">
        <v>50</v>
      </c>
      <c r="O92" s="38"/>
      <c r="P92" s="210">
        <f>O92*H92</f>
        <v>0</v>
      </c>
      <c r="Q92" s="210">
        <v>0</v>
      </c>
      <c r="R92" s="210">
        <f>Q92*H92</f>
        <v>0</v>
      </c>
      <c r="S92" s="210">
        <v>0</v>
      </c>
      <c r="T92" s="211">
        <f>S92*H92</f>
        <v>0</v>
      </c>
      <c r="AR92" s="19" t="s">
        <v>7101</v>
      </c>
      <c r="AT92" s="19" t="s">
        <v>410</v>
      </c>
      <c r="AU92" s="19" t="s">
        <v>23</v>
      </c>
      <c r="AY92" s="19" t="s">
        <v>406</v>
      </c>
      <c r="BE92" s="212">
        <f>IF(N92="základní",J92,0)</f>
        <v>0</v>
      </c>
      <c r="BF92" s="212">
        <f>IF(N92="snížená",J92,0)</f>
        <v>0</v>
      </c>
      <c r="BG92" s="212">
        <f>IF(N92="zákl. přenesená",J92,0)</f>
        <v>0</v>
      </c>
      <c r="BH92" s="212">
        <f>IF(N92="sníž. přenesená",J92,0)</f>
        <v>0</v>
      </c>
      <c r="BI92" s="212">
        <f>IF(N92="nulová",J92,0)</f>
        <v>0</v>
      </c>
      <c r="BJ92" s="19" t="s">
        <v>23</v>
      </c>
      <c r="BK92" s="212">
        <f>ROUND(I92*H92,2)</f>
        <v>0</v>
      </c>
      <c r="BL92" s="19" t="s">
        <v>7101</v>
      </c>
      <c r="BM92" s="19" t="s">
        <v>457</v>
      </c>
    </row>
    <row r="93" spans="2:65" s="12" customFormat="1" ht="27" x14ac:dyDescent="0.3">
      <c r="B93" s="213"/>
      <c r="C93" s="214"/>
      <c r="D93" s="215" t="s">
        <v>417</v>
      </c>
      <c r="E93" s="216" t="s">
        <v>36</v>
      </c>
      <c r="F93" s="217" t="s">
        <v>7109</v>
      </c>
      <c r="G93" s="214"/>
      <c r="H93" s="218" t="s">
        <v>36</v>
      </c>
      <c r="I93" s="219"/>
      <c r="J93" s="214"/>
      <c r="K93" s="214"/>
      <c r="L93" s="220"/>
      <c r="M93" s="221"/>
      <c r="N93" s="222"/>
      <c r="O93" s="222"/>
      <c r="P93" s="222"/>
      <c r="Q93" s="222"/>
      <c r="R93" s="222"/>
      <c r="S93" s="222"/>
      <c r="T93" s="223"/>
      <c r="AT93" s="224" t="s">
        <v>417</v>
      </c>
      <c r="AU93" s="224" t="s">
        <v>23</v>
      </c>
      <c r="AV93" s="12" t="s">
        <v>23</v>
      </c>
      <c r="AW93" s="12" t="s">
        <v>43</v>
      </c>
      <c r="AX93" s="12" t="s">
        <v>79</v>
      </c>
      <c r="AY93" s="224" t="s">
        <v>406</v>
      </c>
    </row>
    <row r="94" spans="2:65" s="12" customFormat="1" ht="27" x14ac:dyDescent="0.3">
      <c r="B94" s="213"/>
      <c r="C94" s="214"/>
      <c r="D94" s="215" t="s">
        <v>417</v>
      </c>
      <c r="E94" s="216" t="s">
        <v>36</v>
      </c>
      <c r="F94" s="217" t="s">
        <v>7110</v>
      </c>
      <c r="G94" s="214"/>
      <c r="H94" s="218" t="s">
        <v>36</v>
      </c>
      <c r="I94" s="219"/>
      <c r="J94" s="214"/>
      <c r="K94" s="214"/>
      <c r="L94" s="220"/>
      <c r="M94" s="221"/>
      <c r="N94" s="222"/>
      <c r="O94" s="222"/>
      <c r="P94" s="222"/>
      <c r="Q94" s="222"/>
      <c r="R94" s="222"/>
      <c r="S94" s="222"/>
      <c r="T94" s="223"/>
      <c r="AT94" s="224" t="s">
        <v>417</v>
      </c>
      <c r="AU94" s="224" t="s">
        <v>23</v>
      </c>
      <c r="AV94" s="12" t="s">
        <v>23</v>
      </c>
      <c r="AW94" s="12" t="s">
        <v>43</v>
      </c>
      <c r="AX94" s="12" t="s">
        <v>79</v>
      </c>
      <c r="AY94" s="224" t="s">
        <v>406</v>
      </c>
    </row>
    <row r="95" spans="2:65" s="12" customFormat="1" x14ac:dyDescent="0.3">
      <c r="B95" s="213"/>
      <c r="C95" s="214"/>
      <c r="D95" s="215" t="s">
        <v>417</v>
      </c>
      <c r="E95" s="216" t="s">
        <v>36</v>
      </c>
      <c r="F95" s="217" t="s">
        <v>7111</v>
      </c>
      <c r="G95" s="214"/>
      <c r="H95" s="218" t="s">
        <v>36</v>
      </c>
      <c r="I95" s="219"/>
      <c r="J95" s="214"/>
      <c r="K95" s="214"/>
      <c r="L95" s="220"/>
      <c r="M95" s="221"/>
      <c r="N95" s="222"/>
      <c r="O95" s="222"/>
      <c r="P95" s="222"/>
      <c r="Q95" s="222"/>
      <c r="R95" s="222"/>
      <c r="S95" s="222"/>
      <c r="T95" s="223"/>
      <c r="AT95" s="224" t="s">
        <v>417</v>
      </c>
      <c r="AU95" s="224" t="s">
        <v>23</v>
      </c>
      <c r="AV95" s="12" t="s">
        <v>23</v>
      </c>
      <c r="AW95" s="12" t="s">
        <v>43</v>
      </c>
      <c r="AX95" s="12" t="s">
        <v>79</v>
      </c>
      <c r="AY95" s="224" t="s">
        <v>406</v>
      </c>
    </row>
    <row r="96" spans="2:65" s="12" customFormat="1" x14ac:dyDescent="0.3">
      <c r="B96" s="213"/>
      <c r="C96" s="214"/>
      <c r="D96" s="215" t="s">
        <v>417</v>
      </c>
      <c r="E96" s="216" t="s">
        <v>36</v>
      </c>
      <c r="F96" s="217" t="s">
        <v>7112</v>
      </c>
      <c r="G96" s="214"/>
      <c r="H96" s="218" t="s">
        <v>36</v>
      </c>
      <c r="I96" s="219"/>
      <c r="J96" s="214"/>
      <c r="K96" s="214"/>
      <c r="L96" s="220"/>
      <c r="M96" s="221"/>
      <c r="N96" s="222"/>
      <c r="O96" s="222"/>
      <c r="P96" s="222"/>
      <c r="Q96" s="222"/>
      <c r="R96" s="222"/>
      <c r="S96" s="222"/>
      <c r="T96" s="223"/>
      <c r="AT96" s="224" t="s">
        <v>417</v>
      </c>
      <c r="AU96" s="224" t="s">
        <v>23</v>
      </c>
      <c r="AV96" s="12" t="s">
        <v>23</v>
      </c>
      <c r="AW96" s="12" t="s">
        <v>43</v>
      </c>
      <c r="AX96" s="12" t="s">
        <v>79</v>
      </c>
      <c r="AY96" s="224" t="s">
        <v>406</v>
      </c>
    </row>
    <row r="97" spans="2:65" s="12" customFormat="1" x14ac:dyDescent="0.3">
      <c r="B97" s="213"/>
      <c r="C97" s="214"/>
      <c r="D97" s="215" t="s">
        <v>417</v>
      </c>
      <c r="E97" s="216" t="s">
        <v>36</v>
      </c>
      <c r="F97" s="217" t="s">
        <v>7113</v>
      </c>
      <c r="G97" s="214"/>
      <c r="H97" s="218" t="s">
        <v>36</v>
      </c>
      <c r="I97" s="219"/>
      <c r="J97" s="214"/>
      <c r="K97" s="214"/>
      <c r="L97" s="220"/>
      <c r="M97" s="221"/>
      <c r="N97" s="222"/>
      <c r="O97" s="222"/>
      <c r="P97" s="222"/>
      <c r="Q97" s="222"/>
      <c r="R97" s="222"/>
      <c r="S97" s="222"/>
      <c r="T97" s="223"/>
      <c r="AT97" s="224" t="s">
        <v>417</v>
      </c>
      <c r="AU97" s="224" t="s">
        <v>23</v>
      </c>
      <c r="AV97" s="12" t="s">
        <v>23</v>
      </c>
      <c r="AW97" s="12" t="s">
        <v>43</v>
      </c>
      <c r="AX97" s="12" t="s">
        <v>79</v>
      </c>
      <c r="AY97" s="224" t="s">
        <v>406</v>
      </c>
    </row>
    <row r="98" spans="2:65" s="12" customFormat="1" ht="27" x14ac:dyDescent="0.3">
      <c r="B98" s="213"/>
      <c r="C98" s="214"/>
      <c r="D98" s="215" t="s">
        <v>417</v>
      </c>
      <c r="E98" s="216" t="s">
        <v>36</v>
      </c>
      <c r="F98" s="217" t="s">
        <v>7114</v>
      </c>
      <c r="G98" s="214"/>
      <c r="H98" s="218" t="s">
        <v>36</v>
      </c>
      <c r="I98" s="219"/>
      <c r="J98" s="214"/>
      <c r="K98" s="214"/>
      <c r="L98" s="220"/>
      <c r="M98" s="221"/>
      <c r="N98" s="222"/>
      <c r="O98" s="222"/>
      <c r="P98" s="222"/>
      <c r="Q98" s="222"/>
      <c r="R98" s="222"/>
      <c r="S98" s="222"/>
      <c r="T98" s="223"/>
      <c r="AT98" s="224" t="s">
        <v>417</v>
      </c>
      <c r="AU98" s="224" t="s">
        <v>23</v>
      </c>
      <c r="AV98" s="12" t="s">
        <v>23</v>
      </c>
      <c r="AW98" s="12" t="s">
        <v>43</v>
      </c>
      <c r="AX98" s="12" t="s">
        <v>79</v>
      </c>
      <c r="AY98" s="224" t="s">
        <v>406</v>
      </c>
    </row>
    <row r="99" spans="2:65" s="12" customFormat="1" x14ac:dyDescent="0.3">
      <c r="B99" s="213"/>
      <c r="C99" s="214"/>
      <c r="D99" s="215" t="s">
        <v>417</v>
      </c>
      <c r="E99" s="216" t="s">
        <v>36</v>
      </c>
      <c r="F99" s="217" t="s">
        <v>7115</v>
      </c>
      <c r="G99" s="214"/>
      <c r="H99" s="218" t="s">
        <v>36</v>
      </c>
      <c r="I99" s="219"/>
      <c r="J99" s="214"/>
      <c r="K99" s="214"/>
      <c r="L99" s="220"/>
      <c r="M99" s="221"/>
      <c r="N99" s="222"/>
      <c r="O99" s="222"/>
      <c r="P99" s="222"/>
      <c r="Q99" s="222"/>
      <c r="R99" s="222"/>
      <c r="S99" s="222"/>
      <c r="T99" s="223"/>
      <c r="AT99" s="224" t="s">
        <v>417</v>
      </c>
      <c r="AU99" s="224" t="s">
        <v>23</v>
      </c>
      <c r="AV99" s="12" t="s">
        <v>23</v>
      </c>
      <c r="AW99" s="12" t="s">
        <v>43</v>
      </c>
      <c r="AX99" s="12" t="s">
        <v>79</v>
      </c>
      <c r="AY99" s="224" t="s">
        <v>406</v>
      </c>
    </row>
    <row r="100" spans="2:65" s="13" customFormat="1" x14ac:dyDescent="0.3">
      <c r="B100" s="225"/>
      <c r="C100" s="226"/>
      <c r="D100" s="215" t="s">
        <v>417</v>
      </c>
      <c r="E100" s="227" t="s">
        <v>36</v>
      </c>
      <c r="F100" s="228" t="s">
        <v>23</v>
      </c>
      <c r="G100" s="226"/>
      <c r="H100" s="229">
        <v>1</v>
      </c>
      <c r="I100" s="230"/>
      <c r="J100" s="226"/>
      <c r="K100" s="226"/>
      <c r="L100" s="231"/>
      <c r="M100" s="232"/>
      <c r="N100" s="233"/>
      <c r="O100" s="233"/>
      <c r="P100" s="233"/>
      <c r="Q100" s="233"/>
      <c r="R100" s="233"/>
      <c r="S100" s="233"/>
      <c r="T100" s="234"/>
      <c r="AT100" s="235" t="s">
        <v>417</v>
      </c>
      <c r="AU100" s="235" t="s">
        <v>23</v>
      </c>
      <c r="AV100" s="13" t="s">
        <v>87</v>
      </c>
      <c r="AW100" s="13" t="s">
        <v>43</v>
      </c>
      <c r="AX100" s="13" t="s">
        <v>79</v>
      </c>
      <c r="AY100" s="235" t="s">
        <v>406</v>
      </c>
    </row>
    <row r="101" spans="2:65" s="14" customFormat="1" x14ac:dyDescent="0.3">
      <c r="B101" s="236"/>
      <c r="C101" s="237"/>
      <c r="D101" s="247" t="s">
        <v>417</v>
      </c>
      <c r="E101" s="248" t="s">
        <v>36</v>
      </c>
      <c r="F101" s="249" t="s">
        <v>421</v>
      </c>
      <c r="G101" s="237"/>
      <c r="H101" s="250">
        <v>1</v>
      </c>
      <c r="I101" s="241"/>
      <c r="J101" s="237"/>
      <c r="K101" s="237"/>
      <c r="L101" s="242"/>
      <c r="M101" s="243"/>
      <c r="N101" s="244"/>
      <c r="O101" s="244"/>
      <c r="P101" s="244"/>
      <c r="Q101" s="244"/>
      <c r="R101" s="244"/>
      <c r="S101" s="244"/>
      <c r="T101" s="245"/>
      <c r="AT101" s="246" t="s">
        <v>417</v>
      </c>
      <c r="AU101" s="246" t="s">
        <v>23</v>
      </c>
      <c r="AV101" s="14" t="s">
        <v>415</v>
      </c>
      <c r="AW101" s="14" t="s">
        <v>43</v>
      </c>
      <c r="AX101" s="14" t="s">
        <v>23</v>
      </c>
      <c r="AY101" s="246" t="s">
        <v>406</v>
      </c>
    </row>
    <row r="102" spans="2:65" s="1" customFormat="1" ht="22.5" customHeight="1" x14ac:dyDescent="0.3">
      <c r="B102" s="37"/>
      <c r="C102" s="201" t="s">
        <v>440</v>
      </c>
      <c r="D102" s="201" t="s">
        <v>410</v>
      </c>
      <c r="E102" s="202" t="s">
        <v>7116</v>
      </c>
      <c r="F102" s="203" t="s">
        <v>7117</v>
      </c>
      <c r="G102" s="204" t="s">
        <v>7099</v>
      </c>
      <c r="H102" s="205">
        <v>1</v>
      </c>
      <c r="I102" s="206"/>
      <c r="J102" s="207">
        <f>ROUND(I102*H102,2)</f>
        <v>0</v>
      </c>
      <c r="K102" s="203" t="s">
        <v>7100</v>
      </c>
      <c r="L102" s="57"/>
      <c r="M102" s="208" t="s">
        <v>36</v>
      </c>
      <c r="N102" s="209" t="s">
        <v>50</v>
      </c>
      <c r="O102" s="38"/>
      <c r="P102" s="210">
        <f>O102*H102</f>
        <v>0</v>
      </c>
      <c r="Q102" s="210">
        <v>0</v>
      </c>
      <c r="R102" s="210">
        <f>Q102*H102</f>
        <v>0</v>
      </c>
      <c r="S102" s="210">
        <v>0</v>
      </c>
      <c r="T102" s="211">
        <f>S102*H102</f>
        <v>0</v>
      </c>
      <c r="AR102" s="19" t="s">
        <v>7101</v>
      </c>
      <c r="AT102" s="19" t="s">
        <v>410</v>
      </c>
      <c r="AU102" s="19" t="s">
        <v>23</v>
      </c>
      <c r="AY102" s="19" t="s">
        <v>406</v>
      </c>
      <c r="BE102" s="212">
        <f>IF(N102="základní",J102,0)</f>
        <v>0</v>
      </c>
      <c r="BF102" s="212">
        <f>IF(N102="snížená",J102,0)</f>
        <v>0</v>
      </c>
      <c r="BG102" s="212">
        <f>IF(N102="zákl. přenesená",J102,0)</f>
        <v>0</v>
      </c>
      <c r="BH102" s="212">
        <f>IF(N102="sníž. přenesená",J102,0)</f>
        <v>0</v>
      </c>
      <c r="BI102" s="212">
        <f>IF(N102="nulová",J102,0)</f>
        <v>0</v>
      </c>
      <c r="BJ102" s="19" t="s">
        <v>23</v>
      </c>
      <c r="BK102" s="212">
        <f>ROUND(I102*H102,2)</f>
        <v>0</v>
      </c>
      <c r="BL102" s="19" t="s">
        <v>7101</v>
      </c>
      <c r="BM102" s="19" t="s">
        <v>28</v>
      </c>
    </row>
    <row r="103" spans="2:65" s="12" customFormat="1" x14ac:dyDescent="0.3">
      <c r="B103" s="213"/>
      <c r="C103" s="214"/>
      <c r="D103" s="215" t="s">
        <v>417</v>
      </c>
      <c r="E103" s="216" t="s">
        <v>36</v>
      </c>
      <c r="F103" s="217" t="s">
        <v>7118</v>
      </c>
      <c r="G103" s="214"/>
      <c r="H103" s="218" t="s">
        <v>36</v>
      </c>
      <c r="I103" s="219"/>
      <c r="J103" s="214"/>
      <c r="K103" s="214"/>
      <c r="L103" s="220"/>
      <c r="M103" s="221"/>
      <c r="N103" s="222"/>
      <c r="O103" s="222"/>
      <c r="P103" s="222"/>
      <c r="Q103" s="222"/>
      <c r="R103" s="222"/>
      <c r="S103" s="222"/>
      <c r="T103" s="223"/>
      <c r="AT103" s="224" t="s">
        <v>417</v>
      </c>
      <c r="AU103" s="224" t="s">
        <v>23</v>
      </c>
      <c r="AV103" s="12" t="s">
        <v>23</v>
      </c>
      <c r="AW103" s="12" t="s">
        <v>43</v>
      </c>
      <c r="AX103" s="12" t="s">
        <v>79</v>
      </c>
      <c r="AY103" s="224" t="s">
        <v>406</v>
      </c>
    </row>
    <row r="104" spans="2:65" s="12" customFormat="1" x14ac:dyDescent="0.3">
      <c r="B104" s="213"/>
      <c r="C104" s="214"/>
      <c r="D104" s="215" t="s">
        <v>417</v>
      </c>
      <c r="E104" s="216" t="s">
        <v>36</v>
      </c>
      <c r="F104" s="217" t="s">
        <v>7119</v>
      </c>
      <c r="G104" s="214"/>
      <c r="H104" s="218" t="s">
        <v>36</v>
      </c>
      <c r="I104" s="219"/>
      <c r="J104" s="214"/>
      <c r="K104" s="214"/>
      <c r="L104" s="220"/>
      <c r="M104" s="221"/>
      <c r="N104" s="222"/>
      <c r="O104" s="222"/>
      <c r="P104" s="222"/>
      <c r="Q104" s="222"/>
      <c r="R104" s="222"/>
      <c r="S104" s="222"/>
      <c r="T104" s="223"/>
      <c r="AT104" s="224" t="s">
        <v>417</v>
      </c>
      <c r="AU104" s="224" t="s">
        <v>23</v>
      </c>
      <c r="AV104" s="12" t="s">
        <v>23</v>
      </c>
      <c r="AW104" s="12" t="s">
        <v>43</v>
      </c>
      <c r="AX104" s="12" t="s">
        <v>79</v>
      </c>
      <c r="AY104" s="224" t="s">
        <v>406</v>
      </c>
    </row>
    <row r="105" spans="2:65" s="12" customFormat="1" x14ac:dyDescent="0.3">
      <c r="B105" s="213"/>
      <c r="C105" s="214"/>
      <c r="D105" s="215" t="s">
        <v>417</v>
      </c>
      <c r="E105" s="216" t="s">
        <v>36</v>
      </c>
      <c r="F105" s="217" t="s">
        <v>7120</v>
      </c>
      <c r="G105" s="214"/>
      <c r="H105" s="218" t="s">
        <v>36</v>
      </c>
      <c r="I105" s="219"/>
      <c r="J105" s="214"/>
      <c r="K105" s="214"/>
      <c r="L105" s="220"/>
      <c r="M105" s="221"/>
      <c r="N105" s="222"/>
      <c r="O105" s="222"/>
      <c r="P105" s="222"/>
      <c r="Q105" s="222"/>
      <c r="R105" s="222"/>
      <c r="S105" s="222"/>
      <c r="T105" s="223"/>
      <c r="AT105" s="224" t="s">
        <v>417</v>
      </c>
      <c r="AU105" s="224" t="s">
        <v>23</v>
      </c>
      <c r="AV105" s="12" t="s">
        <v>23</v>
      </c>
      <c r="AW105" s="12" t="s">
        <v>43</v>
      </c>
      <c r="AX105" s="12" t="s">
        <v>79</v>
      </c>
      <c r="AY105" s="224" t="s">
        <v>406</v>
      </c>
    </row>
    <row r="106" spans="2:65" s="12" customFormat="1" ht="27" x14ac:dyDescent="0.3">
      <c r="B106" s="213"/>
      <c r="C106" s="214"/>
      <c r="D106" s="215" t="s">
        <v>417</v>
      </c>
      <c r="E106" s="216" t="s">
        <v>36</v>
      </c>
      <c r="F106" s="217" t="s">
        <v>7121</v>
      </c>
      <c r="G106" s="214"/>
      <c r="H106" s="218" t="s">
        <v>36</v>
      </c>
      <c r="I106" s="219"/>
      <c r="J106" s="214"/>
      <c r="K106" s="214"/>
      <c r="L106" s="220"/>
      <c r="M106" s="221"/>
      <c r="N106" s="222"/>
      <c r="O106" s="222"/>
      <c r="P106" s="222"/>
      <c r="Q106" s="222"/>
      <c r="R106" s="222"/>
      <c r="S106" s="222"/>
      <c r="T106" s="223"/>
      <c r="AT106" s="224" t="s">
        <v>417</v>
      </c>
      <c r="AU106" s="224" t="s">
        <v>23</v>
      </c>
      <c r="AV106" s="12" t="s">
        <v>23</v>
      </c>
      <c r="AW106" s="12" t="s">
        <v>43</v>
      </c>
      <c r="AX106" s="12" t="s">
        <v>79</v>
      </c>
      <c r="AY106" s="224" t="s">
        <v>406</v>
      </c>
    </row>
    <row r="107" spans="2:65" s="12" customFormat="1" ht="27" x14ac:dyDescent="0.3">
      <c r="B107" s="213"/>
      <c r="C107" s="214"/>
      <c r="D107" s="215" t="s">
        <v>417</v>
      </c>
      <c r="E107" s="216" t="s">
        <v>36</v>
      </c>
      <c r="F107" s="217" t="s">
        <v>7122</v>
      </c>
      <c r="G107" s="214"/>
      <c r="H107" s="218" t="s">
        <v>36</v>
      </c>
      <c r="I107" s="219"/>
      <c r="J107" s="214"/>
      <c r="K107" s="214"/>
      <c r="L107" s="220"/>
      <c r="M107" s="221"/>
      <c r="N107" s="222"/>
      <c r="O107" s="222"/>
      <c r="P107" s="222"/>
      <c r="Q107" s="222"/>
      <c r="R107" s="222"/>
      <c r="S107" s="222"/>
      <c r="T107" s="223"/>
      <c r="AT107" s="224" t="s">
        <v>417</v>
      </c>
      <c r="AU107" s="224" t="s">
        <v>23</v>
      </c>
      <c r="AV107" s="12" t="s">
        <v>23</v>
      </c>
      <c r="AW107" s="12" t="s">
        <v>43</v>
      </c>
      <c r="AX107" s="12" t="s">
        <v>79</v>
      </c>
      <c r="AY107" s="224" t="s">
        <v>406</v>
      </c>
    </row>
    <row r="108" spans="2:65" s="12" customFormat="1" x14ac:dyDescent="0.3">
      <c r="B108" s="213"/>
      <c r="C108" s="214"/>
      <c r="D108" s="215" t="s">
        <v>417</v>
      </c>
      <c r="E108" s="216" t="s">
        <v>36</v>
      </c>
      <c r="F108" s="217" t="s">
        <v>7123</v>
      </c>
      <c r="G108" s="214"/>
      <c r="H108" s="218" t="s">
        <v>36</v>
      </c>
      <c r="I108" s="219"/>
      <c r="J108" s="214"/>
      <c r="K108" s="214"/>
      <c r="L108" s="220"/>
      <c r="M108" s="221"/>
      <c r="N108" s="222"/>
      <c r="O108" s="222"/>
      <c r="P108" s="222"/>
      <c r="Q108" s="222"/>
      <c r="R108" s="222"/>
      <c r="S108" s="222"/>
      <c r="T108" s="223"/>
      <c r="AT108" s="224" t="s">
        <v>417</v>
      </c>
      <c r="AU108" s="224" t="s">
        <v>23</v>
      </c>
      <c r="AV108" s="12" t="s">
        <v>23</v>
      </c>
      <c r="AW108" s="12" t="s">
        <v>43</v>
      </c>
      <c r="AX108" s="12" t="s">
        <v>79</v>
      </c>
      <c r="AY108" s="224" t="s">
        <v>406</v>
      </c>
    </row>
    <row r="109" spans="2:65" s="12" customFormat="1" x14ac:dyDescent="0.3">
      <c r="B109" s="213"/>
      <c r="C109" s="214"/>
      <c r="D109" s="215" t="s">
        <v>417</v>
      </c>
      <c r="E109" s="216" t="s">
        <v>36</v>
      </c>
      <c r="F109" s="217" t="s">
        <v>7124</v>
      </c>
      <c r="G109" s="214"/>
      <c r="H109" s="218" t="s">
        <v>36</v>
      </c>
      <c r="I109" s="219"/>
      <c r="J109" s="214"/>
      <c r="K109" s="214"/>
      <c r="L109" s="220"/>
      <c r="M109" s="221"/>
      <c r="N109" s="222"/>
      <c r="O109" s="222"/>
      <c r="P109" s="222"/>
      <c r="Q109" s="222"/>
      <c r="R109" s="222"/>
      <c r="S109" s="222"/>
      <c r="T109" s="223"/>
      <c r="AT109" s="224" t="s">
        <v>417</v>
      </c>
      <c r="AU109" s="224" t="s">
        <v>23</v>
      </c>
      <c r="AV109" s="12" t="s">
        <v>23</v>
      </c>
      <c r="AW109" s="12" t="s">
        <v>43</v>
      </c>
      <c r="AX109" s="12" t="s">
        <v>79</v>
      </c>
      <c r="AY109" s="224" t="s">
        <v>406</v>
      </c>
    </row>
    <row r="110" spans="2:65" s="12" customFormat="1" ht="27" x14ac:dyDescent="0.3">
      <c r="B110" s="213"/>
      <c r="C110" s="214"/>
      <c r="D110" s="215" t="s">
        <v>417</v>
      </c>
      <c r="E110" s="216" t="s">
        <v>36</v>
      </c>
      <c r="F110" s="217" t="s">
        <v>7125</v>
      </c>
      <c r="G110" s="214"/>
      <c r="H110" s="218" t="s">
        <v>36</v>
      </c>
      <c r="I110" s="219"/>
      <c r="J110" s="214"/>
      <c r="K110" s="214"/>
      <c r="L110" s="220"/>
      <c r="M110" s="221"/>
      <c r="N110" s="222"/>
      <c r="O110" s="222"/>
      <c r="P110" s="222"/>
      <c r="Q110" s="222"/>
      <c r="R110" s="222"/>
      <c r="S110" s="222"/>
      <c r="T110" s="223"/>
      <c r="AT110" s="224" t="s">
        <v>417</v>
      </c>
      <c r="AU110" s="224" t="s">
        <v>23</v>
      </c>
      <c r="AV110" s="12" t="s">
        <v>23</v>
      </c>
      <c r="AW110" s="12" t="s">
        <v>43</v>
      </c>
      <c r="AX110" s="12" t="s">
        <v>79</v>
      </c>
      <c r="AY110" s="224" t="s">
        <v>406</v>
      </c>
    </row>
    <row r="111" spans="2:65" s="13" customFormat="1" x14ac:dyDescent="0.3">
      <c r="B111" s="225"/>
      <c r="C111" s="226"/>
      <c r="D111" s="215" t="s">
        <v>417</v>
      </c>
      <c r="E111" s="227" t="s">
        <v>36</v>
      </c>
      <c r="F111" s="228" t="s">
        <v>23</v>
      </c>
      <c r="G111" s="226"/>
      <c r="H111" s="229">
        <v>1</v>
      </c>
      <c r="I111" s="230"/>
      <c r="J111" s="226"/>
      <c r="K111" s="226"/>
      <c r="L111" s="231"/>
      <c r="M111" s="232"/>
      <c r="N111" s="233"/>
      <c r="O111" s="233"/>
      <c r="P111" s="233"/>
      <c r="Q111" s="233"/>
      <c r="R111" s="233"/>
      <c r="S111" s="233"/>
      <c r="T111" s="234"/>
      <c r="AT111" s="235" t="s">
        <v>417</v>
      </c>
      <c r="AU111" s="235" t="s">
        <v>23</v>
      </c>
      <c r="AV111" s="13" t="s">
        <v>87</v>
      </c>
      <c r="AW111" s="13" t="s">
        <v>43</v>
      </c>
      <c r="AX111" s="13" t="s">
        <v>79</v>
      </c>
      <c r="AY111" s="235" t="s">
        <v>406</v>
      </c>
    </row>
    <row r="112" spans="2:65" s="14" customFormat="1" x14ac:dyDescent="0.3">
      <c r="B112" s="236"/>
      <c r="C112" s="237"/>
      <c r="D112" s="247" t="s">
        <v>417</v>
      </c>
      <c r="E112" s="248" t="s">
        <v>36</v>
      </c>
      <c r="F112" s="249" t="s">
        <v>421</v>
      </c>
      <c r="G112" s="237"/>
      <c r="H112" s="250">
        <v>1</v>
      </c>
      <c r="I112" s="241"/>
      <c r="J112" s="237"/>
      <c r="K112" s="237"/>
      <c r="L112" s="242"/>
      <c r="M112" s="243"/>
      <c r="N112" s="244"/>
      <c r="O112" s="244"/>
      <c r="P112" s="244"/>
      <c r="Q112" s="244"/>
      <c r="R112" s="244"/>
      <c r="S112" s="244"/>
      <c r="T112" s="245"/>
      <c r="AT112" s="246" t="s">
        <v>417</v>
      </c>
      <c r="AU112" s="246" t="s">
        <v>23</v>
      </c>
      <c r="AV112" s="14" t="s">
        <v>415</v>
      </c>
      <c r="AW112" s="14" t="s">
        <v>43</v>
      </c>
      <c r="AX112" s="14" t="s">
        <v>23</v>
      </c>
      <c r="AY112" s="246" t="s">
        <v>406</v>
      </c>
    </row>
    <row r="113" spans="2:65" s="1" customFormat="1" ht="22.5" customHeight="1" x14ac:dyDescent="0.3">
      <c r="B113" s="37"/>
      <c r="C113" s="201" t="s">
        <v>446</v>
      </c>
      <c r="D113" s="201" t="s">
        <v>410</v>
      </c>
      <c r="E113" s="202" t="s">
        <v>7126</v>
      </c>
      <c r="F113" s="203" t="s">
        <v>7127</v>
      </c>
      <c r="G113" s="204" t="s">
        <v>7099</v>
      </c>
      <c r="H113" s="205">
        <v>1</v>
      </c>
      <c r="I113" s="206"/>
      <c r="J113" s="207">
        <f>ROUND(I113*H113,2)</f>
        <v>0</v>
      </c>
      <c r="K113" s="203" t="s">
        <v>7100</v>
      </c>
      <c r="L113" s="57"/>
      <c r="M113" s="208" t="s">
        <v>36</v>
      </c>
      <c r="N113" s="209" t="s">
        <v>50</v>
      </c>
      <c r="O113" s="38"/>
      <c r="P113" s="210">
        <f>O113*H113</f>
        <v>0</v>
      </c>
      <c r="Q113" s="210">
        <v>0</v>
      </c>
      <c r="R113" s="210">
        <f>Q113*H113</f>
        <v>0</v>
      </c>
      <c r="S113" s="210">
        <v>0</v>
      </c>
      <c r="T113" s="211">
        <f>S113*H113</f>
        <v>0</v>
      </c>
      <c r="AR113" s="19" t="s">
        <v>7101</v>
      </c>
      <c r="AT113" s="19" t="s">
        <v>410</v>
      </c>
      <c r="AU113" s="19" t="s">
        <v>23</v>
      </c>
      <c r="AY113" s="19" t="s">
        <v>406</v>
      </c>
      <c r="BE113" s="212">
        <f>IF(N113="základní",J113,0)</f>
        <v>0</v>
      </c>
      <c r="BF113" s="212">
        <f>IF(N113="snížená",J113,0)</f>
        <v>0</v>
      </c>
      <c r="BG113" s="212">
        <f>IF(N113="zákl. přenesená",J113,0)</f>
        <v>0</v>
      </c>
      <c r="BH113" s="212">
        <f>IF(N113="sníž. přenesená",J113,0)</f>
        <v>0</v>
      </c>
      <c r="BI113" s="212">
        <f>IF(N113="nulová",J113,0)</f>
        <v>0</v>
      </c>
      <c r="BJ113" s="19" t="s">
        <v>23</v>
      </c>
      <c r="BK113" s="212">
        <f>ROUND(I113*H113,2)</f>
        <v>0</v>
      </c>
      <c r="BL113" s="19" t="s">
        <v>7101</v>
      </c>
      <c r="BM113" s="19" t="s">
        <v>476</v>
      </c>
    </row>
    <row r="114" spans="2:65" s="12" customFormat="1" ht="27" x14ac:dyDescent="0.3">
      <c r="B114" s="213"/>
      <c r="C114" s="214"/>
      <c r="D114" s="215" t="s">
        <v>417</v>
      </c>
      <c r="E114" s="216" t="s">
        <v>36</v>
      </c>
      <c r="F114" s="217" t="s">
        <v>7128</v>
      </c>
      <c r="G114" s="214"/>
      <c r="H114" s="218" t="s">
        <v>36</v>
      </c>
      <c r="I114" s="219"/>
      <c r="J114" s="214"/>
      <c r="K114" s="214"/>
      <c r="L114" s="220"/>
      <c r="M114" s="221"/>
      <c r="N114" s="222"/>
      <c r="O114" s="222"/>
      <c r="P114" s="222"/>
      <c r="Q114" s="222"/>
      <c r="R114" s="222"/>
      <c r="S114" s="222"/>
      <c r="T114" s="223"/>
      <c r="AT114" s="224" t="s">
        <v>417</v>
      </c>
      <c r="AU114" s="224" t="s">
        <v>23</v>
      </c>
      <c r="AV114" s="12" t="s">
        <v>23</v>
      </c>
      <c r="AW114" s="12" t="s">
        <v>43</v>
      </c>
      <c r="AX114" s="12" t="s">
        <v>79</v>
      </c>
      <c r="AY114" s="224" t="s">
        <v>406</v>
      </c>
    </row>
    <row r="115" spans="2:65" s="12" customFormat="1" ht="27" x14ac:dyDescent="0.3">
      <c r="B115" s="213"/>
      <c r="C115" s="214"/>
      <c r="D115" s="215" t="s">
        <v>417</v>
      </c>
      <c r="E115" s="216" t="s">
        <v>36</v>
      </c>
      <c r="F115" s="217" t="s">
        <v>7129</v>
      </c>
      <c r="G115" s="214"/>
      <c r="H115" s="218" t="s">
        <v>36</v>
      </c>
      <c r="I115" s="219"/>
      <c r="J115" s="214"/>
      <c r="K115" s="214"/>
      <c r="L115" s="220"/>
      <c r="M115" s="221"/>
      <c r="N115" s="222"/>
      <c r="O115" s="222"/>
      <c r="P115" s="222"/>
      <c r="Q115" s="222"/>
      <c r="R115" s="222"/>
      <c r="S115" s="222"/>
      <c r="T115" s="223"/>
      <c r="AT115" s="224" t="s">
        <v>417</v>
      </c>
      <c r="AU115" s="224" t="s">
        <v>23</v>
      </c>
      <c r="AV115" s="12" t="s">
        <v>23</v>
      </c>
      <c r="AW115" s="12" t="s">
        <v>43</v>
      </c>
      <c r="AX115" s="12" t="s">
        <v>79</v>
      </c>
      <c r="AY115" s="224" t="s">
        <v>406</v>
      </c>
    </row>
    <row r="116" spans="2:65" s="12" customFormat="1" x14ac:dyDescent="0.3">
      <c r="B116" s="213"/>
      <c r="C116" s="214"/>
      <c r="D116" s="215" t="s">
        <v>417</v>
      </c>
      <c r="E116" s="216" t="s">
        <v>36</v>
      </c>
      <c r="F116" s="217" t="s">
        <v>7130</v>
      </c>
      <c r="G116" s="214"/>
      <c r="H116" s="218" t="s">
        <v>36</v>
      </c>
      <c r="I116" s="219"/>
      <c r="J116" s="214"/>
      <c r="K116" s="214"/>
      <c r="L116" s="220"/>
      <c r="M116" s="221"/>
      <c r="N116" s="222"/>
      <c r="O116" s="222"/>
      <c r="P116" s="222"/>
      <c r="Q116" s="222"/>
      <c r="R116" s="222"/>
      <c r="S116" s="222"/>
      <c r="T116" s="223"/>
      <c r="AT116" s="224" t="s">
        <v>417</v>
      </c>
      <c r="AU116" s="224" t="s">
        <v>23</v>
      </c>
      <c r="AV116" s="12" t="s">
        <v>23</v>
      </c>
      <c r="AW116" s="12" t="s">
        <v>43</v>
      </c>
      <c r="AX116" s="12" t="s">
        <v>79</v>
      </c>
      <c r="AY116" s="224" t="s">
        <v>406</v>
      </c>
    </row>
    <row r="117" spans="2:65" s="12" customFormat="1" ht="27" x14ac:dyDescent="0.3">
      <c r="B117" s="213"/>
      <c r="C117" s="214"/>
      <c r="D117" s="215" t="s">
        <v>417</v>
      </c>
      <c r="E117" s="216" t="s">
        <v>36</v>
      </c>
      <c r="F117" s="217" t="s">
        <v>7131</v>
      </c>
      <c r="G117" s="214"/>
      <c r="H117" s="218" t="s">
        <v>36</v>
      </c>
      <c r="I117" s="219"/>
      <c r="J117" s="214"/>
      <c r="K117" s="214"/>
      <c r="L117" s="220"/>
      <c r="M117" s="221"/>
      <c r="N117" s="222"/>
      <c r="O117" s="222"/>
      <c r="P117" s="222"/>
      <c r="Q117" s="222"/>
      <c r="R117" s="222"/>
      <c r="S117" s="222"/>
      <c r="T117" s="223"/>
      <c r="AT117" s="224" t="s">
        <v>417</v>
      </c>
      <c r="AU117" s="224" t="s">
        <v>23</v>
      </c>
      <c r="AV117" s="12" t="s">
        <v>23</v>
      </c>
      <c r="AW117" s="12" t="s">
        <v>43</v>
      </c>
      <c r="AX117" s="12" t="s">
        <v>79</v>
      </c>
      <c r="AY117" s="224" t="s">
        <v>406</v>
      </c>
    </row>
    <row r="118" spans="2:65" s="12" customFormat="1" x14ac:dyDescent="0.3">
      <c r="B118" s="213"/>
      <c r="C118" s="214"/>
      <c r="D118" s="215" t="s">
        <v>417</v>
      </c>
      <c r="E118" s="216" t="s">
        <v>36</v>
      </c>
      <c r="F118" s="217" t="s">
        <v>7132</v>
      </c>
      <c r="G118" s="214"/>
      <c r="H118" s="218" t="s">
        <v>36</v>
      </c>
      <c r="I118" s="219"/>
      <c r="J118" s="214"/>
      <c r="K118" s="214"/>
      <c r="L118" s="220"/>
      <c r="M118" s="221"/>
      <c r="N118" s="222"/>
      <c r="O118" s="222"/>
      <c r="P118" s="222"/>
      <c r="Q118" s="222"/>
      <c r="R118" s="222"/>
      <c r="S118" s="222"/>
      <c r="T118" s="223"/>
      <c r="AT118" s="224" t="s">
        <v>417</v>
      </c>
      <c r="AU118" s="224" t="s">
        <v>23</v>
      </c>
      <c r="AV118" s="12" t="s">
        <v>23</v>
      </c>
      <c r="AW118" s="12" t="s">
        <v>43</v>
      </c>
      <c r="AX118" s="12" t="s">
        <v>79</v>
      </c>
      <c r="AY118" s="224" t="s">
        <v>406</v>
      </c>
    </row>
    <row r="119" spans="2:65" s="12" customFormat="1" ht="27" x14ac:dyDescent="0.3">
      <c r="B119" s="213"/>
      <c r="C119" s="214"/>
      <c r="D119" s="215" t="s">
        <v>417</v>
      </c>
      <c r="E119" s="216" t="s">
        <v>36</v>
      </c>
      <c r="F119" s="217" t="s">
        <v>7133</v>
      </c>
      <c r="G119" s="214"/>
      <c r="H119" s="218" t="s">
        <v>36</v>
      </c>
      <c r="I119" s="219"/>
      <c r="J119" s="214"/>
      <c r="K119" s="214"/>
      <c r="L119" s="220"/>
      <c r="M119" s="221"/>
      <c r="N119" s="222"/>
      <c r="O119" s="222"/>
      <c r="P119" s="222"/>
      <c r="Q119" s="222"/>
      <c r="R119" s="222"/>
      <c r="S119" s="222"/>
      <c r="T119" s="223"/>
      <c r="AT119" s="224" t="s">
        <v>417</v>
      </c>
      <c r="AU119" s="224" t="s">
        <v>23</v>
      </c>
      <c r="AV119" s="12" t="s">
        <v>23</v>
      </c>
      <c r="AW119" s="12" t="s">
        <v>43</v>
      </c>
      <c r="AX119" s="12" t="s">
        <v>79</v>
      </c>
      <c r="AY119" s="224" t="s">
        <v>406</v>
      </c>
    </row>
    <row r="120" spans="2:65" s="12" customFormat="1" x14ac:dyDescent="0.3">
      <c r="B120" s="213"/>
      <c r="C120" s="214"/>
      <c r="D120" s="215" t="s">
        <v>417</v>
      </c>
      <c r="E120" s="216" t="s">
        <v>36</v>
      </c>
      <c r="F120" s="217" t="s">
        <v>7134</v>
      </c>
      <c r="G120" s="214"/>
      <c r="H120" s="218" t="s">
        <v>36</v>
      </c>
      <c r="I120" s="219"/>
      <c r="J120" s="214"/>
      <c r="K120" s="214"/>
      <c r="L120" s="220"/>
      <c r="M120" s="221"/>
      <c r="N120" s="222"/>
      <c r="O120" s="222"/>
      <c r="P120" s="222"/>
      <c r="Q120" s="222"/>
      <c r="R120" s="222"/>
      <c r="S120" s="222"/>
      <c r="T120" s="223"/>
      <c r="AT120" s="224" t="s">
        <v>417</v>
      </c>
      <c r="AU120" s="224" t="s">
        <v>23</v>
      </c>
      <c r="AV120" s="12" t="s">
        <v>23</v>
      </c>
      <c r="AW120" s="12" t="s">
        <v>43</v>
      </c>
      <c r="AX120" s="12" t="s">
        <v>79</v>
      </c>
      <c r="AY120" s="224" t="s">
        <v>406</v>
      </c>
    </row>
    <row r="121" spans="2:65" s="13" customFormat="1" x14ac:dyDescent="0.3">
      <c r="B121" s="225"/>
      <c r="C121" s="226"/>
      <c r="D121" s="215" t="s">
        <v>417</v>
      </c>
      <c r="E121" s="227" t="s">
        <v>36</v>
      </c>
      <c r="F121" s="228" t="s">
        <v>23</v>
      </c>
      <c r="G121" s="226"/>
      <c r="H121" s="229">
        <v>1</v>
      </c>
      <c r="I121" s="230"/>
      <c r="J121" s="226"/>
      <c r="K121" s="226"/>
      <c r="L121" s="231"/>
      <c r="M121" s="232"/>
      <c r="N121" s="233"/>
      <c r="O121" s="233"/>
      <c r="P121" s="233"/>
      <c r="Q121" s="233"/>
      <c r="R121" s="233"/>
      <c r="S121" s="233"/>
      <c r="T121" s="234"/>
      <c r="AT121" s="235" t="s">
        <v>417</v>
      </c>
      <c r="AU121" s="235" t="s">
        <v>23</v>
      </c>
      <c r="AV121" s="13" t="s">
        <v>87</v>
      </c>
      <c r="AW121" s="13" t="s">
        <v>43</v>
      </c>
      <c r="AX121" s="13" t="s">
        <v>79</v>
      </c>
      <c r="AY121" s="235" t="s">
        <v>406</v>
      </c>
    </row>
    <row r="122" spans="2:65" s="14" customFormat="1" x14ac:dyDescent="0.3">
      <c r="B122" s="236"/>
      <c r="C122" s="237"/>
      <c r="D122" s="247" t="s">
        <v>417</v>
      </c>
      <c r="E122" s="248" t="s">
        <v>36</v>
      </c>
      <c r="F122" s="249" t="s">
        <v>421</v>
      </c>
      <c r="G122" s="237"/>
      <c r="H122" s="250">
        <v>1</v>
      </c>
      <c r="I122" s="241"/>
      <c r="J122" s="237"/>
      <c r="K122" s="237"/>
      <c r="L122" s="242"/>
      <c r="M122" s="243"/>
      <c r="N122" s="244"/>
      <c r="O122" s="244"/>
      <c r="P122" s="244"/>
      <c r="Q122" s="244"/>
      <c r="R122" s="244"/>
      <c r="S122" s="244"/>
      <c r="T122" s="245"/>
      <c r="AT122" s="246" t="s">
        <v>417</v>
      </c>
      <c r="AU122" s="246" t="s">
        <v>23</v>
      </c>
      <c r="AV122" s="14" t="s">
        <v>415</v>
      </c>
      <c r="AW122" s="14" t="s">
        <v>43</v>
      </c>
      <c r="AX122" s="14" t="s">
        <v>23</v>
      </c>
      <c r="AY122" s="246" t="s">
        <v>406</v>
      </c>
    </row>
    <row r="123" spans="2:65" s="1" customFormat="1" ht="22.5" customHeight="1" x14ac:dyDescent="0.3">
      <c r="B123" s="37"/>
      <c r="C123" s="201" t="s">
        <v>452</v>
      </c>
      <c r="D123" s="201" t="s">
        <v>410</v>
      </c>
      <c r="E123" s="202" t="s">
        <v>7135</v>
      </c>
      <c r="F123" s="203" t="s">
        <v>7136</v>
      </c>
      <c r="G123" s="204" t="s">
        <v>7099</v>
      </c>
      <c r="H123" s="205">
        <v>1</v>
      </c>
      <c r="I123" s="206"/>
      <c r="J123" s="207">
        <f>ROUND(I123*H123,2)</f>
        <v>0</v>
      </c>
      <c r="K123" s="203" t="s">
        <v>7100</v>
      </c>
      <c r="L123" s="57"/>
      <c r="M123" s="208" t="s">
        <v>36</v>
      </c>
      <c r="N123" s="209" t="s">
        <v>50</v>
      </c>
      <c r="O123" s="38"/>
      <c r="P123" s="210">
        <f>O123*H123</f>
        <v>0</v>
      </c>
      <c r="Q123" s="210">
        <v>0</v>
      </c>
      <c r="R123" s="210">
        <f>Q123*H123</f>
        <v>0</v>
      </c>
      <c r="S123" s="210">
        <v>0</v>
      </c>
      <c r="T123" s="211">
        <f>S123*H123</f>
        <v>0</v>
      </c>
      <c r="AR123" s="19" t="s">
        <v>7101</v>
      </c>
      <c r="AT123" s="19" t="s">
        <v>410</v>
      </c>
      <c r="AU123" s="19" t="s">
        <v>23</v>
      </c>
      <c r="AY123" s="19" t="s">
        <v>406</v>
      </c>
      <c r="BE123" s="212">
        <f>IF(N123="základní",J123,0)</f>
        <v>0</v>
      </c>
      <c r="BF123" s="212">
        <f>IF(N123="snížená",J123,0)</f>
        <v>0</v>
      </c>
      <c r="BG123" s="212">
        <f>IF(N123="zákl. přenesená",J123,0)</f>
        <v>0</v>
      </c>
      <c r="BH123" s="212">
        <f>IF(N123="sníž. přenesená",J123,0)</f>
        <v>0</v>
      </c>
      <c r="BI123" s="212">
        <f>IF(N123="nulová",J123,0)</f>
        <v>0</v>
      </c>
      <c r="BJ123" s="19" t="s">
        <v>23</v>
      </c>
      <c r="BK123" s="212">
        <f>ROUND(I123*H123,2)</f>
        <v>0</v>
      </c>
      <c r="BL123" s="19" t="s">
        <v>7101</v>
      </c>
      <c r="BM123" s="19" t="s">
        <v>484</v>
      </c>
    </row>
    <row r="124" spans="2:65" s="12" customFormat="1" ht="27" x14ac:dyDescent="0.3">
      <c r="B124" s="213"/>
      <c r="C124" s="214"/>
      <c r="D124" s="215" t="s">
        <v>417</v>
      </c>
      <c r="E124" s="216" t="s">
        <v>36</v>
      </c>
      <c r="F124" s="217" t="s">
        <v>7137</v>
      </c>
      <c r="G124" s="214"/>
      <c r="H124" s="218" t="s">
        <v>36</v>
      </c>
      <c r="I124" s="219"/>
      <c r="J124" s="214"/>
      <c r="K124" s="214"/>
      <c r="L124" s="220"/>
      <c r="M124" s="221"/>
      <c r="N124" s="222"/>
      <c r="O124" s="222"/>
      <c r="P124" s="222"/>
      <c r="Q124" s="222"/>
      <c r="R124" s="222"/>
      <c r="S124" s="222"/>
      <c r="T124" s="223"/>
      <c r="AT124" s="224" t="s">
        <v>417</v>
      </c>
      <c r="AU124" s="224" t="s">
        <v>23</v>
      </c>
      <c r="AV124" s="12" t="s">
        <v>23</v>
      </c>
      <c r="AW124" s="12" t="s">
        <v>43</v>
      </c>
      <c r="AX124" s="12" t="s">
        <v>79</v>
      </c>
      <c r="AY124" s="224" t="s">
        <v>406</v>
      </c>
    </row>
    <row r="125" spans="2:65" s="13" customFormat="1" x14ac:dyDescent="0.3">
      <c r="B125" s="225"/>
      <c r="C125" s="226"/>
      <c r="D125" s="215" t="s">
        <v>417</v>
      </c>
      <c r="E125" s="227" t="s">
        <v>36</v>
      </c>
      <c r="F125" s="228" t="s">
        <v>23</v>
      </c>
      <c r="G125" s="226"/>
      <c r="H125" s="229">
        <v>1</v>
      </c>
      <c r="I125" s="230"/>
      <c r="J125" s="226"/>
      <c r="K125" s="226"/>
      <c r="L125" s="231"/>
      <c r="M125" s="232"/>
      <c r="N125" s="233"/>
      <c r="O125" s="233"/>
      <c r="P125" s="233"/>
      <c r="Q125" s="233"/>
      <c r="R125" s="233"/>
      <c r="S125" s="233"/>
      <c r="T125" s="234"/>
      <c r="AT125" s="235" t="s">
        <v>417</v>
      </c>
      <c r="AU125" s="235" t="s">
        <v>23</v>
      </c>
      <c r="AV125" s="13" t="s">
        <v>87</v>
      </c>
      <c r="AW125" s="13" t="s">
        <v>43</v>
      </c>
      <c r="AX125" s="13" t="s">
        <v>79</v>
      </c>
      <c r="AY125" s="235" t="s">
        <v>406</v>
      </c>
    </row>
    <row r="126" spans="2:65" s="14" customFormat="1" x14ac:dyDescent="0.3">
      <c r="B126" s="236"/>
      <c r="C126" s="237"/>
      <c r="D126" s="215" t="s">
        <v>417</v>
      </c>
      <c r="E126" s="238" t="s">
        <v>36</v>
      </c>
      <c r="F126" s="239" t="s">
        <v>421</v>
      </c>
      <c r="G126" s="237"/>
      <c r="H126" s="240">
        <v>1</v>
      </c>
      <c r="I126" s="241"/>
      <c r="J126" s="237"/>
      <c r="K126" s="237"/>
      <c r="L126" s="242"/>
      <c r="M126" s="243"/>
      <c r="N126" s="244"/>
      <c r="O126" s="244"/>
      <c r="P126" s="244"/>
      <c r="Q126" s="244"/>
      <c r="R126" s="244"/>
      <c r="S126" s="244"/>
      <c r="T126" s="245"/>
      <c r="AT126" s="246" t="s">
        <v>417</v>
      </c>
      <c r="AU126" s="246" t="s">
        <v>23</v>
      </c>
      <c r="AV126" s="14" t="s">
        <v>415</v>
      </c>
      <c r="AW126" s="14" t="s">
        <v>43</v>
      </c>
      <c r="AX126" s="14" t="s">
        <v>23</v>
      </c>
      <c r="AY126" s="246" t="s">
        <v>406</v>
      </c>
    </row>
    <row r="127" spans="2:65" s="11" customFormat="1" ht="37.35" customHeight="1" x14ac:dyDescent="0.35">
      <c r="B127" s="182"/>
      <c r="C127" s="183"/>
      <c r="D127" s="198" t="s">
        <v>78</v>
      </c>
      <c r="E127" s="289" t="s">
        <v>7143</v>
      </c>
      <c r="F127" s="289" t="s">
        <v>7144</v>
      </c>
      <c r="G127" s="183"/>
      <c r="H127" s="183"/>
      <c r="I127" s="186"/>
      <c r="J127" s="290">
        <f>BK127</f>
        <v>0</v>
      </c>
      <c r="K127" s="183"/>
      <c r="L127" s="188"/>
      <c r="M127" s="189"/>
      <c r="N127" s="190"/>
      <c r="O127" s="190"/>
      <c r="P127" s="191">
        <f>SUM(P128:P167)</f>
        <v>0</v>
      </c>
      <c r="Q127" s="190"/>
      <c r="R127" s="191">
        <f>SUM(R128:R167)</f>
        <v>0</v>
      </c>
      <c r="S127" s="190"/>
      <c r="T127" s="192">
        <f>SUM(T128:T167)</f>
        <v>0</v>
      </c>
      <c r="AR127" s="193" t="s">
        <v>415</v>
      </c>
      <c r="AT127" s="194" t="s">
        <v>78</v>
      </c>
      <c r="AU127" s="194" t="s">
        <v>79</v>
      </c>
      <c r="AY127" s="193" t="s">
        <v>406</v>
      </c>
      <c r="BK127" s="195">
        <f>SUM(BK128:BK167)</f>
        <v>0</v>
      </c>
    </row>
    <row r="128" spans="2:65" s="1" customFormat="1" ht="22.5" customHeight="1" x14ac:dyDescent="0.3">
      <c r="B128" s="37"/>
      <c r="C128" s="201" t="s">
        <v>457</v>
      </c>
      <c r="D128" s="201" t="s">
        <v>410</v>
      </c>
      <c r="E128" s="202" t="s">
        <v>7145</v>
      </c>
      <c r="F128" s="203" t="s">
        <v>7030</v>
      </c>
      <c r="G128" s="204" t="s">
        <v>7099</v>
      </c>
      <c r="H128" s="205">
        <v>1</v>
      </c>
      <c r="I128" s="206"/>
      <c r="J128" s="207">
        <f>ROUND(I128*H128,2)</f>
        <v>0</v>
      </c>
      <c r="K128" s="203" t="s">
        <v>7140</v>
      </c>
      <c r="L128" s="57"/>
      <c r="M128" s="208" t="s">
        <v>36</v>
      </c>
      <c r="N128" s="209" t="s">
        <v>50</v>
      </c>
      <c r="O128" s="38"/>
      <c r="P128" s="210">
        <f>O128*H128</f>
        <v>0</v>
      </c>
      <c r="Q128" s="210">
        <v>0</v>
      </c>
      <c r="R128" s="210">
        <f>Q128*H128</f>
        <v>0</v>
      </c>
      <c r="S128" s="210">
        <v>0</v>
      </c>
      <c r="T128" s="211">
        <f>S128*H128</f>
        <v>0</v>
      </c>
      <c r="AR128" s="19" t="s">
        <v>7031</v>
      </c>
      <c r="AT128" s="19" t="s">
        <v>410</v>
      </c>
      <c r="AU128" s="19" t="s">
        <v>23</v>
      </c>
      <c r="AY128" s="19" t="s">
        <v>406</v>
      </c>
      <c r="BE128" s="212">
        <f>IF(N128="základní",J128,0)</f>
        <v>0</v>
      </c>
      <c r="BF128" s="212">
        <f>IF(N128="snížená",J128,0)</f>
        <v>0</v>
      </c>
      <c r="BG128" s="212">
        <f>IF(N128="zákl. přenesená",J128,0)</f>
        <v>0</v>
      </c>
      <c r="BH128" s="212">
        <f>IF(N128="sníž. přenesená",J128,0)</f>
        <v>0</v>
      </c>
      <c r="BI128" s="212">
        <f>IF(N128="nulová",J128,0)</f>
        <v>0</v>
      </c>
      <c r="BJ128" s="19" t="s">
        <v>23</v>
      </c>
      <c r="BK128" s="212">
        <f>ROUND(I128*H128,2)</f>
        <v>0</v>
      </c>
      <c r="BL128" s="19" t="s">
        <v>7031</v>
      </c>
      <c r="BM128" s="19" t="s">
        <v>493</v>
      </c>
    </row>
    <row r="129" spans="2:65" s="1" customFormat="1" ht="22.5" customHeight="1" x14ac:dyDescent="0.3">
      <c r="B129" s="37"/>
      <c r="C129" s="201" t="s">
        <v>463</v>
      </c>
      <c r="D129" s="201" t="s">
        <v>410</v>
      </c>
      <c r="E129" s="202" t="s">
        <v>7146</v>
      </c>
      <c r="F129" s="203" t="s">
        <v>7147</v>
      </c>
      <c r="G129" s="204" t="s">
        <v>7099</v>
      </c>
      <c r="H129" s="205">
        <v>1</v>
      </c>
      <c r="I129" s="206"/>
      <c r="J129" s="207">
        <f>ROUND(I129*H129,2)</f>
        <v>0</v>
      </c>
      <c r="K129" s="203" t="s">
        <v>7140</v>
      </c>
      <c r="L129" s="57"/>
      <c r="M129" s="208" t="s">
        <v>36</v>
      </c>
      <c r="N129" s="209" t="s">
        <v>50</v>
      </c>
      <c r="O129" s="38"/>
      <c r="P129" s="210">
        <f>O129*H129</f>
        <v>0</v>
      </c>
      <c r="Q129" s="210">
        <v>0</v>
      </c>
      <c r="R129" s="210">
        <f>Q129*H129</f>
        <v>0</v>
      </c>
      <c r="S129" s="210">
        <v>0</v>
      </c>
      <c r="T129" s="211">
        <f>S129*H129</f>
        <v>0</v>
      </c>
      <c r="AR129" s="19" t="s">
        <v>7031</v>
      </c>
      <c r="AT129" s="19" t="s">
        <v>410</v>
      </c>
      <c r="AU129" s="19" t="s">
        <v>23</v>
      </c>
      <c r="AY129" s="19" t="s">
        <v>406</v>
      </c>
      <c r="BE129" s="212">
        <f>IF(N129="základní",J129,0)</f>
        <v>0</v>
      </c>
      <c r="BF129" s="212">
        <f>IF(N129="snížená",J129,0)</f>
        <v>0</v>
      </c>
      <c r="BG129" s="212">
        <f>IF(N129="zákl. přenesená",J129,0)</f>
        <v>0</v>
      </c>
      <c r="BH129" s="212">
        <f>IF(N129="sníž. přenesená",J129,0)</f>
        <v>0</v>
      </c>
      <c r="BI129" s="212">
        <f>IF(N129="nulová",J129,0)</f>
        <v>0</v>
      </c>
      <c r="BJ129" s="19" t="s">
        <v>23</v>
      </c>
      <c r="BK129" s="212">
        <f>ROUND(I129*H129,2)</f>
        <v>0</v>
      </c>
      <c r="BL129" s="19" t="s">
        <v>7031</v>
      </c>
      <c r="BM129" s="19" t="s">
        <v>503</v>
      </c>
    </row>
    <row r="130" spans="2:65" s="12" customFormat="1" x14ac:dyDescent="0.3">
      <c r="B130" s="213"/>
      <c r="C130" s="214"/>
      <c r="D130" s="215" t="s">
        <v>417</v>
      </c>
      <c r="E130" s="216" t="s">
        <v>36</v>
      </c>
      <c r="F130" s="217" t="s">
        <v>7148</v>
      </c>
      <c r="G130" s="214"/>
      <c r="H130" s="218" t="s">
        <v>36</v>
      </c>
      <c r="I130" s="219"/>
      <c r="J130" s="214"/>
      <c r="K130" s="214"/>
      <c r="L130" s="220"/>
      <c r="M130" s="221"/>
      <c r="N130" s="222"/>
      <c r="O130" s="222"/>
      <c r="P130" s="222"/>
      <c r="Q130" s="222"/>
      <c r="R130" s="222"/>
      <c r="S130" s="222"/>
      <c r="T130" s="223"/>
      <c r="AT130" s="224" t="s">
        <v>417</v>
      </c>
      <c r="AU130" s="224" t="s">
        <v>23</v>
      </c>
      <c r="AV130" s="12" t="s">
        <v>23</v>
      </c>
      <c r="AW130" s="12" t="s">
        <v>43</v>
      </c>
      <c r="AX130" s="12" t="s">
        <v>79</v>
      </c>
      <c r="AY130" s="224" t="s">
        <v>406</v>
      </c>
    </row>
    <row r="131" spans="2:65" s="13" customFormat="1" x14ac:dyDescent="0.3">
      <c r="B131" s="225"/>
      <c r="C131" s="226"/>
      <c r="D131" s="215" t="s">
        <v>417</v>
      </c>
      <c r="E131" s="227" t="s">
        <v>36</v>
      </c>
      <c r="F131" s="228" t="s">
        <v>23</v>
      </c>
      <c r="G131" s="226"/>
      <c r="H131" s="229">
        <v>1</v>
      </c>
      <c r="I131" s="230"/>
      <c r="J131" s="226"/>
      <c r="K131" s="226"/>
      <c r="L131" s="231"/>
      <c r="M131" s="232"/>
      <c r="N131" s="233"/>
      <c r="O131" s="233"/>
      <c r="P131" s="233"/>
      <c r="Q131" s="233"/>
      <c r="R131" s="233"/>
      <c r="S131" s="233"/>
      <c r="T131" s="234"/>
      <c r="AT131" s="235" t="s">
        <v>417</v>
      </c>
      <c r="AU131" s="235" t="s">
        <v>23</v>
      </c>
      <c r="AV131" s="13" t="s">
        <v>87</v>
      </c>
      <c r="AW131" s="13" t="s">
        <v>43</v>
      </c>
      <c r="AX131" s="13" t="s">
        <v>79</v>
      </c>
      <c r="AY131" s="235" t="s">
        <v>406</v>
      </c>
    </row>
    <row r="132" spans="2:65" s="14" customFormat="1" x14ac:dyDescent="0.3">
      <c r="B132" s="236"/>
      <c r="C132" s="237"/>
      <c r="D132" s="247" t="s">
        <v>417</v>
      </c>
      <c r="E132" s="248" t="s">
        <v>36</v>
      </c>
      <c r="F132" s="249" t="s">
        <v>421</v>
      </c>
      <c r="G132" s="237"/>
      <c r="H132" s="250">
        <v>1</v>
      </c>
      <c r="I132" s="241"/>
      <c r="J132" s="237"/>
      <c r="K132" s="237"/>
      <c r="L132" s="242"/>
      <c r="M132" s="243"/>
      <c r="N132" s="244"/>
      <c r="O132" s="244"/>
      <c r="P132" s="244"/>
      <c r="Q132" s="244"/>
      <c r="R132" s="244"/>
      <c r="S132" s="244"/>
      <c r="T132" s="245"/>
      <c r="AT132" s="246" t="s">
        <v>417</v>
      </c>
      <c r="AU132" s="246" t="s">
        <v>23</v>
      </c>
      <c r="AV132" s="14" t="s">
        <v>415</v>
      </c>
      <c r="AW132" s="14" t="s">
        <v>43</v>
      </c>
      <c r="AX132" s="14" t="s">
        <v>23</v>
      </c>
      <c r="AY132" s="246" t="s">
        <v>406</v>
      </c>
    </row>
    <row r="133" spans="2:65" s="1" customFormat="1" ht="22.5" customHeight="1" x14ac:dyDescent="0.3">
      <c r="B133" s="37"/>
      <c r="C133" s="201" t="s">
        <v>28</v>
      </c>
      <c r="D133" s="201" t="s">
        <v>410</v>
      </c>
      <c r="E133" s="202" t="s">
        <v>7149</v>
      </c>
      <c r="F133" s="203" t="s">
        <v>7150</v>
      </c>
      <c r="G133" s="204" t="s">
        <v>7099</v>
      </c>
      <c r="H133" s="205">
        <v>1</v>
      </c>
      <c r="I133" s="206"/>
      <c r="J133" s="207">
        <f>ROUND(I133*H133,2)</f>
        <v>0</v>
      </c>
      <c r="K133" s="203" t="s">
        <v>7100</v>
      </c>
      <c r="L133" s="57"/>
      <c r="M133" s="208" t="s">
        <v>36</v>
      </c>
      <c r="N133" s="209" t="s">
        <v>50</v>
      </c>
      <c r="O133" s="38"/>
      <c r="P133" s="210">
        <f>O133*H133</f>
        <v>0</v>
      </c>
      <c r="Q133" s="210">
        <v>0</v>
      </c>
      <c r="R133" s="210">
        <f>Q133*H133</f>
        <v>0</v>
      </c>
      <c r="S133" s="210">
        <v>0</v>
      </c>
      <c r="T133" s="211">
        <f>S133*H133</f>
        <v>0</v>
      </c>
      <c r="AR133" s="19" t="s">
        <v>7031</v>
      </c>
      <c r="AT133" s="19" t="s">
        <v>410</v>
      </c>
      <c r="AU133" s="19" t="s">
        <v>23</v>
      </c>
      <c r="AY133" s="19" t="s">
        <v>406</v>
      </c>
      <c r="BE133" s="212">
        <f>IF(N133="základní",J133,0)</f>
        <v>0</v>
      </c>
      <c r="BF133" s="212">
        <f>IF(N133="snížená",J133,0)</f>
        <v>0</v>
      </c>
      <c r="BG133" s="212">
        <f>IF(N133="zákl. přenesená",J133,0)</f>
        <v>0</v>
      </c>
      <c r="BH133" s="212">
        <f>IF(N133="sníž. přenesená",J133,0)</f>
        <v>0</v>
      </c>
      <c r="BI133" s="212">
        <f>IF(N133="nulová",J133,0)</f>
        <v>0</v>
      </c>
      <c r="BJ133" s="19" t="s">
        <v>23</v>
      </c>
      <c r="BK133" s="212">
        <f>ROUND(I133*H133,2)</f>
        <v>0</v>
      </c>
      <c r="BL133" s="19" t="s">
        <v>7031</v>
      </c>
      <c r="BM133" s="19" t="s">
        <v>512</v>
      </c>
    </row>
    <row r="134" spans="2:65" s="12" customFormat="1" ht="27" x14ac:dyDescent="0.3">
      <c r="B134" s="213"/>
      <c r="C134" s="214"/>
      <c r="D134" s="215" t="s">
        <v>417</v>
      </c>
      <c r="E134" s="216" t="s">
        <v>36</v>
      </c>
      <c r="F134" s="217" t="s">
        <v>7151</v>
      </c>
      <c r="G134" s="214"/>
      <c r="H134" s="218" t="s">
        <v>36</v>
      </c>
      <c r="I134" s="219"/>
      <c r="J134" s="214"/>
      <c r="K134" s="214"/>
      <c r="L134" s="220"/>
      <c r="M134" s="221"/>
      <c r="N134" s="222"/>
      <c r="O134" s="222"/>
      <c r="P134" s="222"/>
      <c r="Q134" s="222"/>
      <c r="R134" s="222"/>
      <c r="S134" s="222"/>
      <c r="T134" s="223"/>
      <c r="AT134" s="224" t="s">
        <v>417</v>
      </c>
      <c r="AU134" s="224" t="s">
        <v>23</v>
      </c>
      <c r="AV134" s="12" t="s">
        <v>23</v>
      </c>
      <c r="AW134" s="12" t="s">
        <v>43</v>
      </c>
      <c r="AX134" s="12" t="s">
        <v>79</v>
      </c>
      <c r="AY134" s="224" t="s">
        <v>406</v>
      </c>
    </row>
    <row r="135" spans="2:65" s="13" customFormat="1" x14ac:dyDescent="0.3">
      <c r="B135" s="225"/>
      <c r="C135" s="226"/>
      <c r="D135" s="215" t="s">
        <v>417</v>
      </c>
      <c r="E135" s="227" t="s">
        <v>36</v>
      </c>
      <c r="F135" s="228" t="s">
        <v>23</v>
      </c>
      <c r="G135" s="226"/>
      <c r="H135" s="229">
        <v>1</v>
      </c>
      <c r="I135" s="230"/>
      <c r="J135" s="226"/>
      <c r="K135" s="226"/>
      <c r="L135" s="231"/>
      <c r="M135" s="232"/>
      <c r="N135" s="233"/>
      <c r="O135" s="233"/>
      <c r="P135" s="233"/>
      <c r="Q135" s="233"/>
      <c r="R135" s="233"/>
      <c r="S135" s="233"/>
      <c r="T135" s="234"/>
      <c r="AT135" s="235" t="s">
        <v>417</v>
      </c>
      <c r="AU135" s="235" t="s">
        <v>23</v>
      </c>
      <c r="AV135" s="13" t="s">
        <v>87</v>
      </c>
      <c r="AW135" s="13" t="s">
        <v>43</v>
      </c>
      <c r="AX135" s="13" t="s">
        <v>79</v>
      </c>
      <c r="AY135" s="235" t="s">
        <v>406</v>
      </c>
    </row>
    <row r="136" spans="2:65" s="14" customFormat="1" x14ac:dyDescent="0.3">
      <c r="B136" s="236"/>
      <c r="C136" s="237"/>
      <c r="D136" s="247" t="s">
        <v>417</v>
      </c>
      <c r="E136" s="248" t="s">
        <v>36</v>
      </c>
      <c r="F136" s="249" t="s">
        <v>421</v>
      </c>
      <c r="G136" s="237"/>
      <c r="H136" s="250">
        <v>1</v>
      </c>
      <c r="I136" s="241"/>
      <c r="J136" s="237"/>
      <c r="K136" s="237"/>
      <c r="L136" s="242"/>
      <c r="M136" s="243"/>
      <c r="N136" s="244"/>
      <c r="O136" s="244"/>
      <c r="P136" s="244"/>
      <c r="Q136" s="244"/>
      <c r="R136" s="244"/>
      <c r="S136" s="244"/>
      <c r="T136" s="245"/>
      <c r="AT136" s="246" t="s">
        <v>417</v>
      </c>
      <c r="AU136" s="246" t="s">
        <v>23</v>
      </c>
      <c r="AV136" s="14" t="s">
        <v>415</v>
      </c>
      <c r="AW136" s="14" t="s">
        <v>43</v>
      </c>
      <c r="AX136" s="14" t="s">
        <v>23</v>
      </c>
      <c r="AY136" s="246" t="s">
        <v>406</v>
      </c>
    </row>
    <row r="137" spans="2:65" s="1" customFormat="1" ht="22.5" customHeight="1" x14ac:dyDescent="0.3">
      <c r="B137" s="37"/>
      <c r="C137" s="201" t="s">
        <v>408</v>
      </c>
      <c r="D137" s="201" t="s">
        <v>410</v>
      </c>
      <c r="E137" s="202" t="s">
        <v>7152</v>
      </c>
      <c r="F137" s="203" t="s">
        <v>7153</v>
      </c>
      <c r="G137" s="204" t="s">
        <v>7099</v>
      </c>
      <c r="H137" s="205">
        <v>1</v>
      </c>
      <c r="I137" s="206"/>
      <c r="J137" s="207">
        <f>ROUND(I137*H137,2)</f>
        <v>0</v>
      </c>
      <c r="K137" s="203" t="s">
        <v>7100</v>
      </c>
      <c r="L137" s="57"/>
      <c r="M137" s="208" t="s">
        <v>36</v>
      </c>
      <c r="N137" s="209" t="s">
        <v>50</v>
      </c>
      <c r="O137" s="38"/>
      <c r="P137" s="210">
        <f>O137*H137</f>
        <v>0</v>
      </c>
      <c r="Q137" s="210">
        <v>0</v>
      </c>
      <c r="R137" s="210">
        <f>Q137*H137</f>
        <v>0</v>
      </c>
      <c r="S137" s="210">
        <v>0</v>
      </c>
      <c r="T137" s="211">
        <f>S137*H137</f>
        <v>0</v>
      </c>
      <c r="AR137" s="19" t="s">
        <v>7031</v>
      </c>
      <c r="AT137" s="19" t="s">
        <v>410</v>
      </c>
      <c r="AU137" s="19" t="s">
        <v>23</v>
      </c>
      <c r="AY137" s="19" t="s">
        <v>406</v>
      </c>
      <c r="BE137" s="212">
        <f>IF(N137="základní",J137,0)</f>
        <v>0</v>
      </c>
      <c r="BF137" s="212">
        <f>IF(N137="snížená",J137,0)</f>
        <v>0</v>
      </c>
      <c r="BG137" s="212">
        <f>IF(N137="zákl. přenesená",J137,0)</f>
        <v>0</v>
      </c>
      <c r="BH137" s="212">
        <f>IF(N137="sníž. přenesená",J137,0)</f>
        <v>0</v>
      </c>
      <c r="BI137" s="212">
        <f>IF(N137="nulová",J137,0)</f>
        <v>0</v>
      </c>
      <c r="BJ137" s="19" t="s">
        <v>23</v>
      </c>
      <c r="BK137" s="212">
        <f>ROUND(I137*H137,2)</f>
        <v>0</v>
      </c>
      <c r="BL137" s="19" t="s">
        <v>7031</v>
      </c>
      <c r="BM137" s="19" t="s">
        <v>520</v>
      </c>
    </row>
    <row r="138" spans="2:65" s="12" customFormat="1" ht="27" x14ac:dyDescent="0.3">
      <c r="B138" s="213"/>
      <c r="C138" s="214"/>
      <c r="D138" s="215" t="s">
        <v>417</v>
      </c>
      <c r="E138" s="216" t="s">
        <v>36</v>
      </c>
      <c r="F138" s="217" t="s">
        <v>7154</v>
      </c>
      <c r="G138" s="214"/>
      <c r="H138" s="218" t="s">
        <v>36</v>
      </c>
      <c r="I138" s="219"/>
      <c r="J138" s="214"/>
      <c r="K138" s="214"/>
      <c r="L138" s="220"/>
      <c r="M138" s="221"/>
      <c r="N138" s="222"/>
      <c r="O138" s="222"/>
      <c r="P138" s="222"/>
      <c r="Q138" s="222"/>
      <c r="R138" s="222"/>
      <c r="S138" s="222"/>
      <c r="T138" s="223"/>
      <c r="AT138" s="224" t="s">
        <v>417</v>
      </c>
      <c r="AU138" s="224" t="s">
        <v>23</v>
      </c>
      <c r="AV138" s="12" t="s">
        <v>23</v>
      </c>
      <c r="AW138" s="12" t="s">
        <v>43</v>
      </c>
      <c r="AX138" s="12" t="s">
        <v>79</v>
      </c>
      <c r="AY138" s="224" t="s">
        <v>406</v>
      </c>
    </row>
    <row r="139" spans="2:65" s="13" customFormat="1" x14ac:dyDescent="0.3">
      <c r="B139" s="225"/>
      <c r="C139" s="226"/>
      <c r="D139" s="215" t="s">
        <v>417</v>
      </c>
      <c r="E139" s="227" t="s">
        <v>36</v>
      </c>
      <c r="F139" s="228" t="s">
        <v>23</v>
      </c>
      <c r="G139" s="226"/>
      <c r="H139" s="229">
        <v>1</v>
      </c>
      <c r="I139" s="230"/>
      <c r="J139" s="226"/>
      <c r="K139" s="226"/>
      <c r="L139" s="231"/>
      <c r="M139" s="232"/>
      <c r="N139" s="233"/>
      <c r="O139" s="233"/>
      <c r="P139" s="233"/>
      <c r="Q139" s="233"/>
      <c r="R139" s="233"/>
      <c r="S139" s="233"/>
      <c r="T139" s="234"/>
      <c r="AT139" s="235" t="s">
        <v>417</v>
      </c>
      <c r="AU139" s="235" t="s">
        <v>23</v>
      </c>
      <c r="AV139" s="13" t="s">
        <v>87</v>
      </c>
      <c r="AW139" s="13" t="s">
        <v>43</v>
      </c>
      <c r="AX139" s="13" t="s">
        <v>79</v>
      </c>
      <c r="AY139" s="235" t="s">
        <v>406</v>
      </c>
    </row>
    <row r="140" spans="2:65" s="14" customFormat="1" x14ac:dyDescent="0.3">
      <c r="B140" s="236"/>
      <c r="C140" s="237"/>
      <c r="D140" s="247" t="s">
        <v>417</v>
      </c>
      <c r="E140" s="248" t="s">
        <v>36</v>
      </c>
      <c r="F140" s="249" t="s">
        <v>421</v>
      </c>
      <c r="G140" s="237"/>
      <c r="H140" s="250">
        <v>1</v>
      </c>
      <c r="I140" s="241"/>
      <c r="J140" s="237"/>
      <c r="K140" s="237"/>
      <c r="L140" s="242"/>
      <c r="M140" s="243"/>
      <c r="N140" s="244"/>
      <c r="O140" s="244"/>
      <c r="P140" s="244"/>
      <c r="Q140" s="244"/>
      <c r="R140" s="244"/>
      <c r="S140" s="244"/>
      <c r="T140" s="245"/>
      <c r="AT140" s="246" t="s">
        <v>417</v>
      </c>
      <c r="AU140" s="246" t="s">
        <v>23</v>
      </c>
      <c r="AV140" s="14" t="s">
        <v>415</v>
      </c>
      <c r="AW140" s="14" t="s">
        <v>43</v>
      </c>
      <c r="AX140" s="14" t="s">
        <v>23</v>
      </c>
      <c r="AY140" s="246" t="s">
        <v>406</v>
      </c>
    </row>
    <row r="141" spans="2:65" s="1" customFormat="1" ht="22.5" customHeight="1" x14ac:dyDescent="0.3">
      <c r="B141" s="37"/>
      <c r="C141" s="201" t="s">
        <v>476</v>
      </c>
      <c r="D141" s="201" t="s">
        <v>410</v>
      </c>
      <c r="E141" s="202" t="s">
        <v>7156</v>
      </c>
      <c r="F141" s="203" t="s">
        <v>7157</v>
      </c>
      <c r="G141" s="204" t="s">
        <v>7099</v>
      </c>
      <c r="H141" s="205">
        <v>1</v>
      </c>
      <c r="I141" s="206"/>
      <c r="J141" s="207">
        <f>ROUND(I141*H141,2)</f>
        <v>0</v>
      </c>
      <c r="K141" s="203" t="s">
        <v>7100</v>
      </c>
      <c r="L141" s="57"/>
      <c r="M141" s="208" t="s">
        <v>36</v>
      </c>
      <c r="N141" s="209" t="s">
        <v>50</v>
      </c>
      <c r="O141" s="38"/>
      <c r="P141" s="210">
        <f>O141*H141</f>
        <v>0</v>
      </c>
      <c r="Q141" s="210">
        <v>0</v>
      </c>
      <c r="R141" s="210">
        <f>Q141*H141</f>
        <v>0</v>
      </c>
      <c r="S141" s="210">
        <v>0</v>
      </c>
      <c r="T141" s="211">
        <f>S141*H141</f>
        <v>0</v>
      </c>
      <c r="AR141" s="19" t="s">
        <v>7031</v>
      </c>
      <c r="AT141" s="19" t="s">
        <v>410</v>
      </c>
      <c r="AU141" s="19" t="s">
        <v>23</v>
      </c>
      <c r="AY141" s="19" t="s">
        <v>406</v>
      </c>
      <c r="BE141" s="212">
        <f>IF(N141="základní",J141,0)</f>
        <v>0</v>
      </c>
      <c r="BF141" s="212">
        <f>IF(N141="snížená",J141,0)</f>
        <v>0</v>
      </c>
      <c r="BG141" s="212">
        <f>IF(N141="zákl. přenesená",J141,0)</f>
        <v>0</v>
      </c>
      <c r="BH141" s="212">
        <f>IF(N141="sníž. přenesená",J141,0)</f>
        <v>0</v>
      </c>
      <c r="BI141" s="212">
        <f>IF(N141="nulová",J141,0)</f>
        <v>0</v>
      </c>
      <c r="BJ141" s="19" t="s">
        <v>23</v>
      </c>
      <c r="BK141" s="212">
        <f>ROUND(I141*H141,2)</f>
        <v>0</v>
      </c>
      <c r="BL141" s="19" t="s">
        <v>7031</v>
      </c>
      <c r="BM141" s="19" t="s">
        <v>527</v>
      </c>
    </row>
    <row r="142" spans="2:65" s="12" customFormat="1" ht="27" x14ac:dyDescent="0.3">
      <c r="B142" s="213"/>
      <c r="C142" s="214"/>
      <c r="D142" s="215" t="s">
        <v>417</v>
      </c>
      <c r="E142" s="216" t="s">
        <v>36</v>
      </c>
      <c r="F142" s="217" t="s">
        <v>7158</v>
      </c>
      <c r="G142" s="214"/>
      <c r="H142" s="218" t="s">
        <v>36</v>
      </c>
      <c r="I142" s="219"/>
      <c r="J142" s="214"/>
      <c r="K142" s="214"/>
      <c r="L142" s="220"/>
      <c r="M142" s="221"/>
      <c r="N142" s="222"/>
      <c r="O142" s="222"/>
      <c r="P142" s="222"/>
      <c r="Q142" s="222"/>
      <c r="R142" s="222"/>
      <c r="S142" s="222"/>
      <c r="T142" s="223"/>
      <c r="AT142" s="224" t="s">
        <v>417</v>
      </c>
      <c r="AU142" s="224" t="s">
        <v>23</v>
      </c>
      <c r="AV142" s="12" t="s">
        <v>23</v>
      </c>
      <c r="AW142" s="12" t="s">
        <v>43</v>
      </c>
      <c r="AX142" s="12" t="s">
        <v>79</v>
      </c>
      <c r="AY142" s="224" t="s">
        <v>406</v>
      </c>
    </row>
    <row r="143" spans="2:65" s="12" customFormat="1" x14ac:dyDescent="0.3">
      <c r="B143" s="213"/>
      <c r="C143" s="214"/>
      <c r="D143" s="215" t="s">
        <v>417</v>
      </c>
      <c r="E143" s="216" t="s">
        <v>36</v>
      </c>
      <c r="F143" s="217" t="s">
        <v>7159</v>
      </c>
      <c r="G143" s="214"/>
      <c r="H143" s="218" t="s">
        <v>36</v>
      </c>
      <c r="I143" s="219"/>
      <c r="J143" s="214"/>
      <c r="K143" s="214"/>
      <c r="L143" s="220"/>
      <c r="M143" s="221"/>
      <c r="N143" s="222"/>
      <c r="O143" s="222"/>
      <c r="P143" s="222"/>
      <c r="Q143" s="222"/>
      <c r="R143" s="222"/>
      <c r="S143" s="222"/>
      <c r="T143" s="223"/>
      <c r="AT143" s="224" t="s">
        <v>417</v>
      </c>
      <c r="AU143" s="224" t="s">
        <v>23</v>
      </c>
      <c r="AV143" s="12" t="s">
        <v>23</v>
      </c>
      <c r="AW143" s="12" t="s">
        <v>43</v>
      </c>
      <c r="AX143" s="12" t="s">
        <v>79</v>
      </c>
      <c r="AY143" s="224" t="s">
        <v>406</v>
      </c>
    </row>
    <row r="144" spans="2:65" s="13" customFormat="1" x14ac:dyDescent="0.3">
      <c r="B144" s="225"/>
      <c r="C144" s="226"/>
      <c r="D144" s="215" t="s">
        <v>417</v>
      </c>
      <c r="E144" s="227" t="s">
        <v>36</v>
      </c>
      <c r="F144" s="228" t="s">
        <v>23</v>
      </c>
      <c r="G144" s="226"/>
      <c r="H144" s="229">
        <v>1</v>
      </c>
      <c r="I144" s="230"/>
      <c r="J144" s="226"/>
      <c r="K144" s="226"/>
      <c r="L144" s="231"/>
      <c r="M144" s="232"/>
      <c r="N144" s="233"/>
      <c r="O144" s="233"/>
      <c r="P144" s="233"/>
      <c r="Q144" s="233"/>
      <c r="R144" s="233"/>
      <c r="S144" s="233"/>
      <c r="T144" s="234"/>
      <c r="AT144" s="235" t="s">
        <v>417</v>
      </c>
      <c r="AU144" s="235" t="s">
        <v>23</v>
      </c>
      <c r="AV144" s="13" t="s">
        <v>87</v>
      </c>
      <c r="AW144" s="13" t="s">
        <v>43</v>
      </c>
      <c r="AX144" s="13" t="s">
        <v>79</v>
      </c>
      <c r="AY144" s="235" t="s">
        <v>406</v>
      </c>
    </row>
    <row r="145" spans="2:65" s="14" customFormat="1" x14ac:dyDescent="0.3">
      <c r="B145" s="236"/>
      <c r="C145" s="237"/>
      <c r="D145" s="247" t="s">
        <v>417</v>
      </c>
      <c r="E145" s="248" t="s">
        <v>36</v>
      </c>
      <c r="F145" s="249" t="s">
        <v>421</v>
      </c>
      <c r="G145" s="237"/>
      <c r="H145" s="250">
        <v>1</v>
      </c>
      <c r="I145" s="241"/>
      <c r="J145" s="237"/>
      <c r="K145" s="237"/>
      <c r="L145" s="242"/>
      <c r="M145" s="243"/>
      <c r="N145" s="244"/>
      <c r="O145" s="244"/>
      <c r="P145" s="244"/>
      <c r="Q145" s="244"/>
      <c r="R145" s="244"/>
      <c r="S145" s="244"/>
      <c r="T145" s="245"/>
      <c r="AT145" s="246" t="s">
        <v>417</v>
      </c>
      <c r="AU145" s="246" t="s">
        <v>23</v>
      </c>
      <c r="AV145" s="14" t="s">
        <v>415</v>
      </c>
      <c r="AW145" s="14" t="s">
        <v>43</v>
      </c>
      <c r="AX145" s="14" t="s">
        <v>23</v>
      </c>
      <c r="AY145" s="246" t="s">
        <v>406</v>
      </c>
    </row>
    <row r="146" spans="2:65" s="1" customFormat="1" ht="22.5" customHeight="1" x14ac:dyDescent="0.3">
      <c r="B146" s="37"/>
      <c r="C146" s="201" t="s">
        <v>314</v>
      </c>
      <c r="D146" s="201" t="s">
        <v>410</v>
      </c>
      <c r="E146" s="202" t="s">
        <v>7160</v>
      </c>
      <c r="F146" s="203" t="s">
        <v>7161</v>
      </c>
      <c r="G146" s="204" t="s">
        <v>7099</v>
      </c>
      <c r="H146" s="205">
        <v>1</v>
      </c>
      <c r="I146" s="206"/>
      <c r="J146" s="207">
        <f>ROUND(I146*H146,2)</f>
        <v>0</v>
      </c>
      <c r="K146" s="203" t="s">
        <v>7100</v>
      </c>
      <c r="L146" s="57"/>
      <c r="M146" s="208" t="s">
        <v>36</v>
      </c>
      <c r="N146" s="209" t="s">
        <v>50</v>
      </c>
      <c r="O146" s="38"/>
      <c r="P146" s="210">
        <f>O146*H146</f>
        <v>0</v>
      </c>
      <c r="Q146" s="210">
        <v>0</v>
      </c>
      <c r="R146" s="210">
        <f>Q146*H146</f>
        <v>0</v>
      </c>
      <c r="S146" s="210">
        <v>0</v>
      </c>
      <c r="T146" s="211">
        <f>S146*H146</f>
        <v>0</v>
      </c>
      <c r="AR146" s="19" t="s">
        <v>7031</v>
      </c>
      <c r="AT146" s="19" t="s">
        <v>410</v>
      </c>
      <c r="AU146" s="19" t="s">
        <v>23</v>
      </c>
      <c r="AY146" s="19" t="s">
        <v>406</v>
      </c>
      <c r="BE146" s="212">
        <f>IF(N146="základní",J146,0)</f>
        <v>0</v>
      </c>
      <c r="BF146" s="212">
        <f>IF(N146="snížená",J146,0)</f>
        <v>0</v>
      </c>
      <c r="BG146" s="212">
        <f>IF(N146="zákl. přenesená",J146,0)</f>
        <v>0</v>
      </c>
      <c r="BH146" s="212">
        <f>IF(N146="sníž. přenesená",J146,0)</f>
        <v>0</v>
      </c>
      <c r="BI146" s="212">
        <f>IF(N146="nulová",J146,0)</f>
        <v>0</v>
      </c>
      <c r="BJ146" s="19" t="s">
        <v>23</v>
      </c>
      <c r="BK146" s="212">
        <f>ROUND(I146*H146,2)</f>
        <v>0</v>
      </c>
      <c r="BL146" s="19" t="s">
        <v>7031</v>
      </c>
      <c r="BM146" s="19" t="s">
        <v>539</v>
      </c>
    </row>
    <row r="147" spans="2:65" s="12" customFormat="1" ht="27" x14ac:dyDescent="0.3">
      <c r="B147" s="213"/>
      <c r="C147" s="214"/>
      <c r="D147" s="215" t="s">
        <v>417</v>
      </c>
      <c r="E147" s="216" t="s">
        <v>36</v>
      </c>
      <c r="F147" s="217" t="s">
        <v>7162</v>
      </c>
      <c r="G147" s="214"/>
      <c r="H147" s="218" t="s">
        <v>36</v>
      </c>
      <c r="I147" s="219"/>
      <c r="J147" s="214"/>
      <c r="K147" s="214"/>
      <c r="L147" s="220"/>
      <c r="M147" s="221"/>
      <c r="N147" s="222"/>
      <c r="O147" s="222"/>
      <c r="P147" s="222"/>
      <c r="Q147" s="222"/>
      <c r="R147" s="222"/>
      <c r="S147" s="222"/>
      <c r="T147" s="223"/>
      <c r="AT147" s="224" t="s">
        <v>417</v>
      </c>
      <c r="AU147" s="224" t="s">
        <v>23</v>
      </c>
      <c r="AV147" s="12" t="s">
        <v>23</v>
      </c>
      <c r="AW147" s="12" t="s">
        <v>43</v>
      </c>
      <c r="AX147" s="12" t="s">
        <v>79</v>
      </c>
      <c r="AY147" s="224" t="s">
        <v>406</v>
      </c>
    </row>
    <row r="148" spans="2:65" s="13" customFormat="1" x14ac:dyDescent="0.3">
      <c r="B148" s="225"/>
      <c r="C148" s="226"/>
      <c r="D148" s="215" t="s">
        <v>417</v>
      </c>
      <c r="E148" s="227" t="s">
        <v>36</v>
      </c>
      <c r="F148" s="228" t="s">
        <v>23</v>
      </c>
      <c r="G148" s="226"/>
      <c r="H148" s="229">
        <v>1</v>
      </c>
      <c r="I148" s="230"/>
      <c r="J148" s="226"/>
      <c r="K148" s="226"/>
      <c r="L148" s="231"/>
      <c r="M148" s="232"/>
      <c r="N148" s="233"/>
      <c r="O148" s="233"/>
      <c r="P148" s="233"/>
      <c r="Q148" s="233"/>
      <c r="R148" s="233"/>
      <c r="S148" s="233"/>
      <c r="T148" s="234"/>
      <c r="AT148" s="235" t="s">
        <v>417</v>
      </c>
      <c r="AU148" s="235" t="s">
        <v>23</v>
      </c>
      <c r="AV148" s="13" t="s">
        <v>87</v>
      </c>
      <c r="AW148" s="13" t="s">
        <v>43</v>
      </c>
      <c r="AX148" s="13" t="s">
        <v>79</v>
      </c>
      <c r="AY148" s="235" t="s">
        <v>406</v>
      </c>
    </row>
    <row r="149" spans="2:65" s="14" customFormat="1" x14ac:dyDescent="0.3">
      <c r="B149" s="236"/>
      <c r="C149" s="237"/>
      <c r="D149" s="247" t="s">
        <v>417</v>
      </c>
      <c r="E149" s="248" t="s">
        <v>36</v>
      </c>
      <c r="F149" s="249" t="s">
        <v>421</v>
      </c>
      <c r="G149" s="237"/>
      <c r="H149" s="250">
        <v>1</v>
      </c>
      <c r="I149" s="241"/>
      <c r="J149" s="237"/>
      <c r="K149" s="237"/>
      <c r="L149" s="242"/>
      <c r="M149" s="243"/>
      <c r="N149" s="244"/>
      <c r="O149" s="244"/>
      <c r="P149" s="244"/>
      <c r="Q149" s="244"/>
      <c r="R149" s="244"/>
      <c r="S149" s="244"/>
      <c r="T149" s="245"/>
      <c r="AT149" s="246" t="s">
        <v>417</v>
      </c>
      <c r="AU149" s="246" t="s">
        <v>23</v>
      </c>
      <c r="AV149" s="14" t="s">
        <v>415</v>
      </c>
      <c r="AW149" s="14" t="s">
        <v>43</v>
      </c>
      <c r="AX149" s="14" t="s">
        <v>23</v>
      </c>
      <c r="AY149" s="246" t="s">
        <v>406</v>
      </c>
    </row>
    <row r="150" spans="2:65" s="1" customFormat="1" ht="22.5" customHeight="1" x14ac:dyDescent="0.3">
      <c r="B150" s="37"/>
      <c r="C150" s="201" t="s">
        <v>484</v>
      </c>
      <c r="D150" s="201" t="s">
        <v>410</v>
      </c>
      <c r="E150" s="202" t="s">
        <v>7163</v>
      </c>
      <c r="F150" s="203" t="s">
        <v>7164</v>
      </c>
      <c r="G150" s="204" t="s">
        <v>7099</v>
      </c>
      <c r="H150" s="205">
        <v>1</v>
      </c>
      <c r="I150" s="206"/>
      <c r="J150" s="207">
        <f>ROUND(I150*H150,2)</f>
        <v>0</v>
      </c>
      <c r="K150" s="203" t="s">
        <v>7100</v>
      </c>
      <c r="L150" s="57"/>
      <c r="M150" s="208" t="s">
        <v>36</v>
      </c>
      <c r="N150" s="209" t="s">
        <v>50</v>
      </c>
      <c r="O150" s="38"/>
      <c r="P150" s="210">
        <f>O150*H150</f>
        <v>0</v>
      </c>
      <c r="Q150" s="210">
        <v>0</v>
      </c>
      <c r="R150" s="210">
        <f>Q150*H150</f>
        <v>0</v>
      </c>
      <c r="S150" s="210">
        <v>0</v>
      </c>
      <c r="T150" s="211">
        <f>S150*H150</f>
        <v>0</v>
      </c>
      <c r="AR150" s="19" t="s">
        <v>7031</v>
      </c>
      <c r="AT150" s="19" t="s">
        <v>410</v>
      </c>
      <c r="AU150" s="19" t="s">
        <v>23</v>
      </c>
      <c r="AY150" s="19" t="s">
        <v>406</v>
      </c>
      <c r="BE150" s="212">
        <f>IF(N150="základní",J150,0)</f>
        <v>0</v>
      </c>
      <c r="BF150" s="212">
        <f>IF(N150="snížená",J150,0)</f>
        <v>0</v>
      </c>
      <c r="BG150" s="212">
        <f>IF(N150="zákl. přenesená",J150,0)</f>
        <v>0</v>
      </c>
      <c r="BH150" s="212">
        <f>IF(N150="sníž. přenesená",J150,0)</f>
        <v>0</v>
      </c>
      <c r="BI150" s="212">
        <f>IF(N150="nulová",J150,0)</f>
        <v>0</v>
      </c>
      <c r="BJ150" s="19" t="s">
        <v>23</v>
      </c>
      <c r="BK150" s="212">
        <f>ROUND(I150*H150,2)</f>
        <v>0</v>
      </c>
      <c r="BL150" s="19" t="s">
        <v>7031</v>
      </c>
      <c r="BM150" s="19" t="s">
        <v>546</v>
      </c>
    </row>
    <row r="151" spans="2:65" s="12" customFormat="1" ht="27" x14ac:dyDescent="0.3">
      <c r="B151" s="213"/>
      <c r="C151" s="214"/>
      <c r="D151" s="215" t="s">
        <v>417</v>
      </c>
      <c r="E151" s="216" t="s">
        <v>36</v>
      </c>
      <c r="F151" s="217" t="s">
        <v>7165</v>
      </c>
      <c r="G151" s="214"/>
      <c r="H151" s="218" t="s">
        <v>36</v>
      </c>
      <c r="I151" s="219"/>
      <c r="J151" s="214"/>
      <c r="K151" s="214"/>
      <c r="L151" s="220"/>
      <c r="M151" s="221"/>
      <c r="N151" s="222"/>
      <c r="O151" s="222"/>
      <c r="P151" s="222"/>
      <c r="Q151" s="222"/>
      <c r="R151" s="222"/>
      <c r="S151" s="222"/>
      <c r="T151" s="223"/>
      <c r="AT151" s="224" t="s">
        <v>417</v>
      </c>
      <c r="AU151" s="224" t="s">
        <v>23</v>
      </c>
      <c r="AV151" s="12" t="s">
        <v>23</v>
      </c>
      <c r="AW151" s="12" t="s">
        <v>43</v>
      </c>
      <c r="AX151" s="12" t="s">
        <v>79</v>
      </c>
      <c r="AY151" s="224" t="s">
        <v>406</v>
      </c>
    </row>
    <row r="152" spans="2:65" s="12" customFormat="1" x14ac:dyDescent="0.3">
      <c r="B152" s="213"/>
      <c r="C152" s="214"/>
      <c r="D152" s="215" t="s">
        <v>417</v>
      </c>
      <c r="E152" s="216" t="s">
        <v>36</v>
      </c>
      <c r="F152" s="217" t="s">
        <v>7166</v>
      </c>
      <c r="G152" s="214"/>
      <c r="H152" s="218" t="s">
        <v>36</v>
      </c>
      <c r="I152" s="219"/>
      <c r="J152" s="214"/>
      <c r="K152" s="214"/>
      <c r="L152" s="220"/>
      <c r="M152" s="221"/>
      <c r="N152" s="222"/>
      <c r="O152" s="222"/>
      <c r="P152" s="222"/>
      <c r="Q152" s="222"/>
      <c r="R152" s="222"/>
      <c r="S152" s="222"/>
      <c r="T152" s="223"/>
      <c r="AT152" s="224" t="s">
        <v>417</v>
      </c>
      <c r="AU152" s="224" t="s">
        <v>23</v>
      </c>
      <c r="AV152" s="12" t="s">
        <v>23</v>
      </c>
      <c r="AW152" s="12" t="s">
        <v>43</v>
      </c>
      <c r="AX152" s="12" t="s">
        <v>79</v>
      </c>
      <c r="AY152" s="224" t="s">
        <v>406</v>
      </c>
    </row>
    <row r="153" spans="2:65" s="13" customFormat="1" x14ac:dyDescent="0.3">
      <c r="B153" s="225"/>
      <c r="C153" s="226"/>
      <c r="D153" s="215" t="s">
        <v>417</v>
      </c>
      <c r="E153" s="227" t="s">
        <v>36</v>
      </c>
      <c r="F153" s="228" t="s">
        <v>23</v>
      </c>
      <c r="G153" s="226"/>
      <c r="H153" s="229">
        <v>1</v>
      </c>
      <c r="I153" s="230"/>
      <c r="J153" s="226"/>
      <c r="K153" s="226"/>
      <c r="L153" s="231"/>
      <c r="M153" s="232"/>
      <c r="N153" s="233"/>
      <c r="O153" s="233"/>
      <c r="P153" s="233"/>
      <c r="Q153" s="233"/>
      <c r="R153" s="233"/>
      <c r="S153" s="233"/>
      <c r="T153" s="234"/>
      <c r="AT153" s="235" t="s">
        <v>417</v>
      </c>
      <c r="AU153" s="235" t="s">
        <v>23</v>
      </c>
      <c r="AV153" s="13" t="s">
        <v>87</v>
      </c>
      <c r="AW153" s="13" t="s">
        <v>43</v>
      </c>
      <c r="AX153" s="13" t="s">
        <v>79</v>
      </c>
      <c r="AY153" s="235" t="s">
        <v>406</v>
      </c>
    </row>
    <row r="154" spans="2:65" s="14" customFormat="1" x14ac:dyDescent="0.3">
      <c r="B154" s="236"/>
      <c r="C154" s="237"/>
      <c r="D154" s="247" t="s">
        <v>417</v>
      </c>
      <c r="E154" s="248" t="s">
        <v>36</v>
      </c>
      <c r="F154" s="249" t="s">
        <v>421</v>
      </c>
      <c r="G154" s="237"/>
      <c r="H154" s="250">
        <v>1</v>
      </c>
      <c r="I154" s="241"/>
      <c r="J154" s="237"/>
      <c r="K154" s="237"/>
      <c r="L154" s="242"/>
      <c r="M154" s="243"/>
      <c r="N154" s="244"/>
      <c r="O154" s="244"/>
      <c r="P154" s="244"/>
      <c r="Q154" s="244"/>
      <c r="R154" s="244"/>
      <c r="S154" s="244"/>
      <c r="T154" s="245"/>
      <c r="AT154" s="246" t="s">
        <v>417</v>
      </c>
      <c r="AU154" s="246" t="s">
        <v>23</v>
      </c>
      <c r="AV154" s="14" t="s">
        <v>415</v>
      </c>
      <c r="AW154" s="14" t="s">
        <v>43</v>
      </c>
      <c r="AX154" s="14" t="s">
        <v>23</v>
      </c>
      <c r="AY154" s="246" t="s">
        <v>406</v>
      </c>
    </row>
    <row r="155" spans="2:65" s="1" customFormat="1" ht="22.5" customHeight="1" x14ac:dyDescent="0.3">
      <c r="B155" s="37"/>
      <c r="C155" s="201" t="s">
        <v>8</v>
      </c>
      <c r="D155" s="201" t="s">
        <v>410</v>
      </c>
      <c r="E155" s="202" t="s">
        <v>7167</v>
      </c>
      <c r="F155" s="203" t="s">
        <v>7168</v>
      </c>
      <c r="G155" s="204" t="s">
        <v>7099</v>
      </c>
      <c r="H155" s="205">
        <v>1</v>
      </c>
      <c r="I155" s="206"/>
      <c r="J155" s="207">
        <f>ROUND(I155*H155,2)</f>
        <v>0</v>
      </c>
      <c r="K155" s="203" t="s">
        <v>7100</v>
      </c>
      <c r="L155" s="57"/>
      <c r="M155" s="208" t="s">
        <v>36</v>
      </c>
      <c r="N155" s="209" t="s">
        <v>50</v>
      </c>
      <c r="O155" s="38"/>
      <c r="P155" s="210">
        <f>O155*H155</f>
        <v>0</v>
      </c>
      <c r="Q155" s="210">
        <v>0</v>
      </c>
      <c r="R155" s="210">
        <f>Q155*H155</f>
        <v>0</v>
      </c>
      <c r="S155" s="210">
        <v>0</v>
      </c>
      <c r="T155" s="211">
        <f>S155*H155</f>
        <v>0</v>
      </c>
      <c r="AR155" s="19" t="s">
        <v>7031</v>
      </c>
      <c r="AT155" s="19" t="s">
        <v>410</v>
      </c>
      <c r="AU155" s="19" t="s">
        <v>23</v>
      </c>
      <c r="AY155" s="19" t="s">
        <v>406</v>
      </c>
      <c r="BE155" s="212">
        <f>IF(N155="základní",J155,0)</f>
        <v>0</v>
      </c>
      <c r="BF155" s="212">
        <f>IF(N155="snížená",J155,0)</f>
        <v>0</v>
      </c>
      <c r="BG155" s="212">
        <f>IF(N155="zákl. přenesená",J155,0)</f>
        <v>0</v>
      </c>
      <c r="BH155" s="212">
        <f>IF(N155="sníž. přenesená",J155,0)</f>
        <v>0</v>
      </c>
      <c r="BI155" s="212">
        <f>IF(N155="nulová",J155,0)</f>
        <v>0</v>
      </c>
      <c r="BJ155" s="19" t="s">
        <v>23</v>
      </c>
      <c r="BK155" s="212">
        <f>ROUND(I155*H155,2)</f>
        <v>0</v>
      </c>
      <c r="BL155" s="19" t="s">
        <v>7031</v>
      </c>
      <c r="BM155" s="19" t="s">
        <v>299</v>
      </c>
    </row>
    <row r="156" spans="2:65" s="12" customFormat="1" ht="27" x14ac:dyDescent="0.3">
      <c r="B156" s="213"/>
      <c r="C156" s="214"/>
      <c r="D156" s="215" t="s">
        <v>417</v>
      </c>
      <c r="E156" s="216" t="s">
        <v>36</v>
      </c>
      <c r="F156" s="217" t="s">
        <v>7169</v>
      </c>
      <c r="G156" s="214"/>
      <c r="H156" s="218" t="s">
        <v>36</v>
      </c>
      <c r="I156" s="219"/>
      <c r="J156" s="214"/>
      <c r="K156" s="214"/>
      <c r="L156" s="220"/>
      <c r="M156" s="221"/>
      <c r="N156" s="222"/>
      <c r="O156" s="222"/>
      <c r="P156" s="222"/>
      <c r="Q156" s="222"/>
      <c r="R156" s="222"/>
      <c r="S156" s="222"/>
      <c r="T156" s="223"/>
      <c r="AT156" s="224" t="s">
        <v>417</v>
      </c>
      <c r="AU156" s="224" t="s">
        <v>23</v>
      </c>
      <c r="AV156" s="12" t="s">
        <v>23</v>
      </c>
      <c r="AW156" s="12" t="s">
        <v>43</v>
      </c>
      <c r="AX156" s="12" t="s">
        <v>79</v>
      </c>
      <c r="AY156" s="224" t="s">
        <v>406</v>
      </c>
    </row>
    <row r="157" spans="2:65" s="12" customFormat="1" x14ac:dyDescent="0.3">
      <c r="B157" s="213"/>
      <c r="C157" s="214"/>
      <c r="D157" s="215" t="s">
        <v>417</v>
      </c>
      <c r="E157" s="216" t="s">
        <v>36</v>
      </c>
      <c r="F157" s="217" t="s">
        <v>7170</v>
      </c>
      <c r="G157" s="214"/>
      <c r="H157" s="218" t="s">
        <v>36</v>
      </c>
      <c r="I157" s="219"/>
      <c r="J157" s="214"/>
      <c r="K157" s="214"/>
      <c r="L157" s="220"/>
      <c r="M157" s="221"/>
      <c r="N157" s="222"/>
      <c r="O157" s="222"/>
      <c r="P157" s="222"/>
      <c r="Q157" s="222"/>
      <c r="R157" s="222"/>
      <c r="S157" s="222"/>
      <c r="T157" s="223"/>
      <c r="AT157" s="224" t="s">
        <v>417</v>
      </c>
      <c r="AU157" s="224" t="s">
        <v>23</v>
      </c>
      <c r="AV157" s="12" t="s">
        <v>23</v>
      </c>
      <c r="AW157" s="12" t="s">
        <v>43</v>
      </c>
      <c r="AX157" s="12" t="s">
        <v>79</v>
      </c>
      <c r="AY157" s="224" t="s">
        <v>406</v>
      </c>
    </row>
    <row r="158" spans="2:65" s="13" customFormat="1" x14ac:dyDescent="0.3">
      <c r="B158" s="225"/>
      <c r="C158" s="226"/>
      <c r="D158" s="215" t="s">
        <v>417</v>
      </c>
      <c r="E158" s="227" t="s">
        <v>36</v>
      </c>
      <c r="F158" s="228" t="s">
        <v>23</v>
      </c>
      <c r="G158" s="226"/>
      <c r="H158" s="229">
        <v>1</v>
      </c>
      <c r="I158" s="230"/>
      <c r="J158" s="226"/>
      <c r="K158" s="226"/>
      <c r="L158" s="231"/>
      <c r="M158" s="232"/>
      <c r="N158" s="233"/>
      <c r="O158" s="233"/>
      <c r="P158" s="233"/>
      <c r="Q158" s="233"/>
      <c r="R158" s="233"/>
      <c r="S158" s="233"/>
      <c r="T158" s="234"/>
      <c r="AT158" s="235" t="s">
        <v>417</v>
      </c>
      <c r="AU158" s="235" t="s">
        <v>23</v>
      </c>
      <c r="AV158" s="13" t="s">
        <v>87</v>
      </c>
      <c r="AW158" s="13" t="s">
        <v>43</v>
      </c>
      <c r="AX158" s="13" t="s">
        <v>79</v>
      </c>
      <c r="AY158" s="235" t="s">
        <v>406</v>
      </c>
    </row>
    <row r="159" spans="2:65" s="14" customFormat="1" x14ac:dyDescent="0.3">
      <c r="B159" s="236"/>
      <c r="C159" s="237"/>
      <c r="D159" s="247" t="s">
        <v>417</v>
      </c>
      <c r="E159" s="248" t="s">
        <v>36</v>
      </c>
      <c r="F159" s="249" t="s">
        <v>421</v>
      </c>
      <c r="G159" s="237"/>
      <c r="H159" s="250">
        <v>1</v>
      </c>
      <c r="I159" s="241"/>
      <c r="J159" s="237"/>
      <c r="K159" s="237"/>
      <c r="L159" s="242"/>
      <c r="M159" s="243"/>
      <c r="N159" s="244"/>
      <c r="O159" s="244"/>
      <c r="P159" s="244"/>
      <c r="Q159" s="244"/>
      <c r="R159" s="244"/>
      <c r="S159" s="244"/>
      <c r="T159" s="245"/>
      <c r="AT159" s="246" t="s">
        <v>417</v>
      </c>
      <c r="AU159" s="246" t="s">
        <v>23</v>
      </c>
      <c r="AV159" s="14" t="s">
        <v>415</v>
      </c>
      <c r="AW159" s="14" t="s">
        <v>43</v>
      </c>
      <c r="AX159" s="14" t="s">
        <v>23</v>
      </c>
      <c r="AY159" s="246" t="s">
        <v>406</v>
      </c>
    </row>
    <row r="160" spans="2:65" s="1" customFormat="1" ht="22.5" customHeight="1" x14ac:dyDescent="0.3">
      <c r="B160" s="37"/>
      <c r="C160" s="201" t="s">
        <v>493</v>
      </c>
      <c r="D160" s="201" t="s">
        <v>410</v>
      </c>
      <c r="E160" s="202" t="s">
        <v>7171</v>
      </c>
      <c r="F160" s="203" t="s">
        <v>7070</v>
      </c>
      <c r="G160" s="204" t="s">
        <v>7099</v>
      </c>
      <c r="H160" s="205">
        <v>1</v>
      </c>
      <c r="I160" s="206"/>
      <c r="J160" s="207">
        <f>ROUND(I160*H160,2)</f>
        <v>0</v>
      </c>
      <c r="K160" s="203" t="s">
        <v>7140</v>
      </c>
      <c r="L160" s="57"/>
      <c r="M160" s="208" t="s">
        <v>36</v>
      </c>
      <c r="N160" s="209" t="s">
        <v>50</v>
      </c>
      <c r="O160" s="38"/>
      <c r="P160" s="210">
        <f>O160*H160</f>
        <v>0</v>
      </c>
      <c r="Q160" s="210">
        <v>0</v>
      </c>
      <c r="R160" s="210">
        <f>Q160*H160</f>
        <v>0</v>
      </c>
      <c r="S160" s="210">
        <v>0</v>
      </c>
      <c r="T160" s="211">
        <f>S160*H160</f>
        <v>0</v>
      </c>
      <c r="AR160" s="19" t="s">
        <v>7031</v>
      </c>
      <c r="AT160" s="19" t="s">
        <v>410</v>
      </c>
      <c r="AU160" s="19" t="s">
        <v>23</v>
      </c>
      <c r="AY160" s="19" t="s">
        <v>406</v>
      </c>
      <c r="BE160" s="212">
        <f>IF(N160="základní",J160,0)</f>
        <v>0</v>
      </c>
      <c r="BF160" s="212">
        <f>IF(N160="snížená",J160,0)</f>
        <v>0</v>
      </c>
      <c r="BG160" s="212">
        <f>IF(N160="zákl. přenesená",J160,0)</f>
        <v>0</v>
      </c>
      <c r="BH160" s="212">
        <f>IF(N160="sníž. přenesená",J160,0)</f>
        <v>0</v>
      </c>
      <c r="BI160" s="212">
        <f>IF(N160="nulová",J160,0)</f>
        <v>0</v>
      </c>
      <c r="BJ160" s="19" t="s">
        <v>23</v>
      </c>
      <c r="BK160" s="212">
        <f>ROUND(I160*H160,2)</f>
        <v>0</v>
      </c>
      <c r="BL160" s="19" t="s">
        <v>7031</v>
      </c>
      <c r="BM160" s="19" t="s">
        <v>564</v>
      </c>
    </row>
    <row r="161" spans="2:65" s="12" customFormat="1" ht="27" x14ac:dyDescent="0.3">
      <c r="B161" s="213"/>
      <c r="C161" s="214"/>
      <c r="D161" s="215" t="s">
        <v>417</v>
      </c>
      <c r="E161" s="216" t="s">
        <v>36</v>
      </c>
      <c r="F161" s="217" t="s">
        <v>8065</v>
      </c>
      <c r="G161" s="214"/>
      <c r="H161" s="218" t="s">
        <v>36</v>
      </c>
      <c r="I161" s="219"/>
      <c r="J161" s="214"/>
      <c r="K161" s="214"/>
      <c r="L161" s="220"/>
      <c r="M161" s="221"/>
      <c r="N161" s="222"/>
      <c r="O161" s="222"/>
      <c r="P161" s="222"/>
      <c r="Q161" s="222"/>
      <c r="R161" s="222"/>
      <c r="S161" s="222"/>
      <c r="T161" s="223"/>
      <c r="AT161" s="224" t="s">
        <v>417</v>
      </c>
      <c r="AU161" s="224" t="s">
        <v>23</v>
      </c>
      <c r="AV161" s="12" t="s">
        <v>23</v>
      </c>
      <c r="AW161" s="12" t="s">
        <v>43</v>
      </c>
      <c r="AX161" s="12" t="s">
        <v>79</v>
      </c>
      <c r="AY161" s="224" t="s">
        <v>406</v>
      </c>
    </row>
    <row r="162" spans="2:65" s="13" customFormat="1" x14ac:dyDescent="0.3">
      <c r="B162" s="225"/>
      <c r="C162" s="226"/>
      <c r="D162" s="215" t="s">
        <v>417</v>
      </c>
      <c r="E162" s="227" t="s">
        <v>36</v>
      </c>
      <c r="F162" s="228" t="s">
        <v>23</v>
      </c>
      <c r="G162" s="226"/>
      <c r="H162" s="229">
        <v>1</v>
      </c>
      <c r="I162" s="230"/>
      <c r="J162" s="226"/>
      <c r="K162" s="226"/>
      <c r="L162" s="231"/>
      <c r="M162" s="232"/>
      <c r="N162" s="233"/>
      <c r="O162" s="233"/>
      <c r="P162" s="233"/>
      <c r="Q162" s="233"/>
      <c r="R162" s="233"/>
      <c r="S162" s="233"/>
      <c r="T162" s="234"/>
      <c r="AT162" s="235" t="s">
        <v>417</v>
      </c>
      <c r="AU162" s="235" t="s">
        <v>23</v>
      </c>
      <c r="AV162" s="13" t="s">
        <v>87</v>
      </c>
      <c r="AW162" s="13" t="s">
        <v>43</v>
      </c>
      <c r="AX162" s="13" t="s">
        <v>79</v>
      </c>
      <c r="AY162" s="235" t="s">
        <v>406</v>
      </c>
    </row>
    <row r="163" spans="2:65" s="14" customFormat="1" x14ac:dyDescent="0.3">
      <c r="B163" s="236"/>
      <c r="C163" s="237"/>
      <c r="D163" s="247" t="s">
        <v>417</v>
      </c>
      <c r="E163" s="248" t="s">
        <v>36</v>
      </c>
      <c r="F163" s="249" t="s">
        <v>421</v>
      </c>
      <c r="G163" s="237"/>
      <c r="H163" s="250">
        <v>1</v>
      </c>
      <c r="I163" s="241"/>
      <c r="J163" s="237"/>
      <c r="K163" s="237"/>
      <c r="L163" s="242"/>
      <c r="M163" s="243"/>
      <c r="N163" s="244"/>
      <c r="O163" s="244"/>
      <c r="P163" s="244"/>
      <c r="Q163" s="244"/>
      <c r="R163" s="244"/>
      <c r="S163" s="244"/>
      <c r="T163" s="245"/>
      <c r="AT163" s="246" t="s">
        <v>417</v>
      </c>
      <c r="AU163" s="246" t="s">
        <v>23</v>
      </c>
      <c r="AV163" s="14" t="s">
        <v>415</v>
      </c>
      <c r="AW163" s="14" t="s">
        <v>43</v>
      </c>
      <c r="AX163" s="14" t="s">
        <v>23</v>
      </c>
      <c r="AY163" s="246" t="s">
        <v>406</v>
      </c>
    </row>
    <row r="164" spans="2:65" s="1" customFormat="1" ht="22.5" customHeight="1" x14ac:dyDescent="0.3">
      <c r="B164" s="37"/>
      <c r="C164" s="201" t="s">
        <v>498</v>
      </c>
      <c r="D164" s="201" t="s">
        <v>410</v>
      </c>
      <c r="E164" s="202" t="s">
        <v>7175</v>
      </c>
      <c r="F164" s="203" t="s">
        <v>7176</v>
      </c>
      <c r="G164" s="204" t="s">
        <v>7099</v>
      </c>
      <c r="H164" s="205">
        <v>1</v>
      </c>
      <c r="I164" s="206"/>
      <c r="J164" s="207">
        <f>ROUND(I164*H164,2)</f>
        <v>0</v>
      </c>
      <c r="K164" s="203" t="s">
        <v>7100</v>
      </c>
      <c r="L164" s="57"/>
      <c r="M164" s="208" t="s">
        <v>36</v>
      </c>
      <c r="N164" s="209" t="s">
        <v>50</v>
      </c>
      <c r="O164" s="38"/>
      <c r="P164" s="210">
        <f>O164*H164</f>
        <v>0</v>
      </c>
      <c r="Q164" s="210">
        <v>0</v>
      </c>
      <c r="R164" s="210">
        <f>Q164*H164</f>
        <v>0</v>
      </c>
      <c r="S164" s="210">
        <v>0</v>
      </c>
      <c r="T164" s="211">
        <f>S164*H164</f>
        <v>0</v>
      </c>
      <c r="AR164" s="19" t="s">
        <v>7031</v>
      </c>
      <c r="AT164" s="19" t="s">
        <v>410</v>
      </c>
      <c r="AU164" s="19" t="s">
        <v>23</v>
      </c>
      <c r="AY164" s="19" t="s">
        <v>406</v>
      </c>
      <c r="BE164" s="212">
        <f>IF(N164="základní",J164,0)</f>
        <v>0</v>
      </c>
      <c r="BF164" s="212">
        <f>IF(N164="snížená",J164,0)</f>
        <v>0</v>
      </c>
      <c r="BG164" s="212">
        <f>IF(N164="zákl. přenesená",J164,0)</f>
        <v>0</v>
      </c>
      <c r="BH164" s="212">
        <f>IF(N164="sníž. přenesená",J164,0)</f>
        <v>0</v>
      </c>
      <c r="BI164" s="212">
        <f>IF(N164="nulová",J164,0)</f>
        <v>0</v>
      </c>
      <c r="BJ164" s="19" t="s">
        <v>23</v>
      </c>
      <c r="BK164" s="212">
        <f>ROUND(I164*H164,2)</f>
        <v>0</v>
      </c>
      <c r="BL164" s="19" t="s">
        <v>7031</v>
      </c>
      <c r="BM164" s="19" t="s">
        <v>576</v>
      </c>
    </row>
    <row r="165" spans="2:65" s="12" customFormat="1" ht="27" x14ac:dyDescent="0.3">
      <c r="B165" s="213"/>
      <c r="C165" s="214"/>
      <c r="D165" s="215" t="s">
        <v>417</v>
      </c>
      <c r="E165" s="216" t="s">
        <v>36</v>
      </c>
      <c r="F165" s="217" t="s">
        <v>7177</v>
      </c>
      <c r="G165" s="214"/>
      <c r="H165" s="218" t="s">
        <v>36</v>
      </c>
      <c r="I165" s="219"/>
      <c r="J165" s="214"/>
      <c r="K165" s="214"/>
      <c r="L165" s="220"/>
      <c r="M165" s="221"/>
      <c r="N165" s="222"/>
      <c r="O165" s="222"/>
      <c r="P165" s="222"/>
      <c r="Q165" s="222"/>
      <c r="R165" s="222"/>
      <c r="S165" s="222"/>
      <c r="T165" s="223"/>
      <c r="AT165" s="224" t="s">
        <v>417</v>
      </c>
      <c r="AU165" s="224" t="s">
        <v>23</v>
      </c>
      <c r="AV165" s="12" t="s">
        <v>23</v>
      </c>
      <c r="AW165" s="12" t="s">
        <v>43</v>
      </c>
      <c r="AX165" s="12" t="s">
        <v>79</v>
      </c>
      <c r="AY165" s="224" t="s">
        <v>406</v>
      </c>
    </row>
    <row r="166" spans="2:65" s="13" customFormat="1" x14ac:dyDescent="0.3">
      <c r="B166" s="225"/>
      <c r="C166" s="226"/>
      <c r="D166" s="215" t="s">
        <v>417</v>
      </c>
      <c r="E166" s="227" t="s">
        <v>36</v>
      </c>
      <c r="F166" s="228" t="s">
        <v>23</v>
      </c>
      <c r="G166" s="226"/>
      <c r="H166" s="229">
        <v>1</v>
      </c>
      <c r="I166" s="230"/>
      <c r="J166" s="226"/>
      <c r="K166" s="226"/>
      <c r="L166" s="231"/>
      <c r="M166" s="232"/>
      <c r="N166" s="233"/>
      <c r="O166" s="233"/>
      <c r="P166" s="233"/>
      <c r="Q166" s="233"/>
      <c r="R166" s="233"/>
      <c r="S166" s="233"/>
      <c r="T166" s="234"/>
      <c r="AT166" s="235" t="s">
        <v>417</v>
      </c>
      <c r="AU166" s="235" t="s">
        <v>23</v>
      </c>
      <c r="AV166" s="13" t="s">
        <v>87</v>
      </c>
      <c r="AW166" s="13" t="s">
        <v>43</v>
      </c>
      <c r="AX166" s="13" t="s">
        <v>79</v>
      </c>
      <c r="AY166" s="235" t="s">
        <v>406</v>
      </c>
    </row>
    <row r="167" spans="2:65" s="14" customFormat="1" x14ac:dyDescent="0.3">
      <c r="B167" s="236"/>
      <c r="C167" s="237"/>
      <c r="D167" s="215" t="s">
        <v>417</v>
      </c>
      <c r="E167" s="238" t="s">
        <v>36</v>
      </c>
      <c r="F167" s="239" t="s">
        <v>421</v>
      </c>
      <c r="G167" s="237"/>
      <c r="H167" s="240">
        <v>1</v>
      </c>
      <c r="I167" s="241"/>
      <c r="J167" s="237"/>
      <c r="K167" s="237"/>
      <c r="L167" s="242"/>
      <c r="M167" s="286"/>
      <c r="N167" s="287"/>
      <c r="O167" s="287"/>
      <c r="P167" s="287"/>
      <c r="Q167" s="287"/>
      <c r="R167" s="287"/>
      <c r="S167" s="287"/>
      <c r="T167" s="288"/>
      <c r="AT167" s="246" t="s">
        <v>417</v>
      </c>
      <c r="AU167" s="246" t="s">
        <v>23</v>
      </c>
      <c r="AV167" s="14" t="s">
        <v>415</v>
      </c>
      <c r="AW167" s="14" t="s">
        <v>43</v>
      </c>
      <c r="AX167" s="14" t="s">
        <v>23</v>
      </c>
      <c r="AY167" s="246" t="s">
        <v>406</v>
      </c>
    </row>
    <row r="168" spans="2:65" s="1" customFormat="1" ht="6.95" customHeight="1" x14ac:dyDescent="0.3">
      <c r="B168" s="52"/>
      <c r="C168" s="53"/>
      <c r="D168" s="53"/>
      <c r="E168" s="53"/>
      <c r="F168" s="53"/>
      <c r="G168" s="53"/>
      <c r="H168" s="53"/>
      <c r="I168" s="141"/>
      <c r="J168" s="53"/>
      <c r="K168" s="53"/>
      <c r="L168" s="57"/>
    </row>
  </sheetData>
  <sheetProtection password="CC35" sheet="1" objects="1" scenarios="1" formatColumns="0" formatRows="0" sort="0" autoFilter="0"/>
  <autoFilter ref="C83:K83"/>
  <mergeCells count="12">
    <mergeCell ref="E74:H74"/>
    <mergeCell ref="E76:H76"/>
    <mergeCell ref="E7:H7"/>
    <mergeCell ref="E9:H9"/>
    <mergeCell ref="E11:H11"/>
    <mergeCell ref="E26:H26"/>
    <mergeCell ref="E47:H47"/>
    <mergeCell ref="G1:H1"/>
    <mergeCell ref="L2:V2"/>
    <mergeCell ref="E49:H49"/>
    <mergeCell ref="E51:H51"/>
    <mergeCell ref="E72:H72"/>
  </mergeCells>
  <hyperlinks>
    <hyperlink ref="F1:G1" location="C2" tooltip="Krycí list soupisu" display="1) Krycí list soupisu"/>
    <hyperlink ref="G1:H1" location="C58" tooltip="Rekapitulace" display="2) Rekapitulace"/>
    <hyperlink ref="J1" location="C83" tooltip="Soupis prací" display="3) Soupis prací"/>
    <hyperlink ref="L1:V1" location="'Rekapitulace stavby'!C2" tooltip="Rekapitulace stavby" display="Rekapitulace stavby"/>
  </hyperlinks>
  <printOptions horizontalCentered="1"/>
  <pageMargins left="0.59055118110236227" right="0.59055118110236227" top="0.59055118110236227" bottom="0.59055118110236227" header="0" footer="0"/>
  <pageSetup paperSize="9" fitToHeight="100" orientation="landscape" r:id="rId1"/>
  <headerFooter>
    <oddFooter>&amp;CStrana &amp;P z &amp;N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BR414"/>
  <sheetViews>
    <sheetView showGridLines="0" workbookViewId="0">
      <pane ySplit="1" topLeftCell="A2" activePane="bottomLeft" state="frozen"/>
      <selection pane="bottomLeft"/>
    </sheetView>
  </sheetViews>
  <sheetFormatPr defaultRowHeight="13.5" x14ac:dyDescent="0.3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15" customWidth="1"/>
    <col min="10" max="10" width="23.5" customWidth="1"/>
    <col min="11" max="11" width="15.5" customWidth="1"/>
    <col min="13" max="18" width="9.33203125" hidden="1"/>
    <col min="19" max="19" width="8.1640625" hidden="1" customWidth="1"/>
    <col min="20" max="20" width="29.6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 x14ac:dyDescent="0.3">
      <c r="A1" s="17"/>
      <c r="B1" s="294"/>
      <c r="C1" s="294"/>
      <c r="D1" s="293" t="s">
        <v>1</v>
      </c>
      <c r="E1" s="294"/>
      <c r="F1" s="295" t="s">
        <v>8574</v>
      </c>
      <c r="G1" s="427" t="s">
        <v>8575</v>
      </c>
      <c r="H1" s="427"/>
      <c r="I1" s="300"/>
      <c r="J1" s="295" t="s">
        <v>8576</v>
      </c>
      <c r="K1" s="293" t="s">
        <v>213</v>
      </c>
      <c r="L1" s="295" t="s">
        <v>8577</v>
      </c>
      <c r="M1" s="295"/>
      <c r="N1" s="295"/>
      <c r="O1" s="295"/>
      <c r="P1" s="295"/>
      <c r="Q1" s="295"/>
      <c r="R1" s="295"/>
      <c r="S1" s="295"/>
      <c r="T1" s="295"/>
      <c r="U1" s="291"/>
      <c r="V1" s="291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</row>
    <row r="2" spans="1:70" ht="36.950000000000003" customHeight="1" x14ac:dyDescent="0.3">
      <c r="L2" s="385"/>
      <c r="M2" s="385"/>
      <c r="N2" s="385"/>
      <c r="O2" s="385"/>
      <c r="P2" s="385"/>
      <c r="Q2" s="385"/>
      <c r="R2" s="385"/>
      <c r="S2" s="385"/>
      <c r="T2" s="385"/>
      <c r="U2" s="385"/>
      <c r="V2" s="385"/>
      <c r="AT2" s="19" t="s">
        <v>207</v>
      </c>
    </row>
    <row r="3" spans="1:70" ht="6.95" customHeight="1" x14ac:dyDescent="0.3">
      <c r="B3" s="20"/>
      <c r="C3" s="21"/>
      <c r="D3" s="21"/>
      <c r="E3" s="21"/>
      <c r="F3" s="21"/>
      <c r="G3" s="21"/>
      <c r="H3" s="21"/>
      <c r="I3" s="117"/>
      <c r="J3" s="21"/>
      <c r="K3" s="22"/>
      <c r="AT3" s="19" t="s">
        <v>87</v>
      </c>
    </row>
    <row r="4" spans="1:70" ht="36.950000000000003" customHeight="1" x14ac:dyDescent="0.3">
      <c r="B4" s="23"/>
      <c r="C4" s="24"/>
      <c r="D4" s="25" t="s">
        <v>218</v>
      </c>
      <c r="E4" s="24"/>
      <c r="F4" s="24"/>
      <c r="G4" s="24"/>
      <c r="H4" s="24"/>
      <c r="I4" s="118"/>
      <c r="J4" s="24"/>
      <c r="K4" s="26"/>
      <c r="M4" s="27" t="s">
        <v>10</v>
      </c>
      <c r="AT4" s="19" t="s">
        <v>4</v>
      </c>
    </row>
    <row r="5" spans="1:70" ht="6.95" customHeight="1" x14ac:dyDescent="0.3">
      <c r="B5" s="23"/>
      <c r="C5" s="24"/>
      <c r="D5" s="24"/>
      <c r="E5" s="24"/>
      <c r="F5" s="24"/>
      <c r="G5" s="24"/>
      <c r="H5" s="24"/>
      <c r="I5" s="118"/>
      <c r="J5" s="24"/>
      <c r="K5" s="26"/>
    </row>
    <row r="6" spans="1:70" ht="15" x14ac:dyDescent="0.3">
      <c r="B6" s="23"/>
      <c r="C6" s="24"/>
      <c r="D6" s="32" t="s">
        <v>16</v>
      </c>
      <c r="E6" s="24"/>
      <c r="F6" s="24"/>
      <c r="G6" s="24"/>
      <c r="H6" s="24"/>
      <c r="I6" s="118"/>
      <c r="J6" s="24"/>
      <c r="K6" s="26"/>
    </row>
    <row r="7" spans="1:70" ht="22.5" customHeight="1" x14ac:dyDescent="0.3">
      <c r="B7" s="23"/>
      <c r="C7" s="24"/>
      <c r="D7" s="24"/>
      <c r="E7" s="428" t="str">
        <f>'Rekapitulace stavby'!K6</f>
        <v>ZLEPŠENÍ EKOLOGICKÉHO STAVU ŘEKY BEČVY V HRANICÍCH</v>
      </c>
      <c r="F7" s="414"/>
      <c r="G7" s="414"/>
      <c r="H7" s="414"/>
      <c r="I7" s="118"/>
      <c r="J7" s="24"/>
      <c r="K7" s="26"/>
    </row>
    <row r="8" spans="1:70" ht="15" x14ac:dyDescent="0.3">
      <c r="B8" s="23"/>
      <c r="C8" s="24"/>
      <c r="D8" s="32" t="s">
        <v>226</v>
      </c>
      <c r="E8" s="24"/>
      <c r="F8" s="24"/>
      <c r="G8" s="24"/>
      <c r="H8" s="24"/>
      <c r="I8" s="118"/>
      <c r="J8" s="24"/>
      <c r="K8" s="26"/>
    </row>
    <row r="9" spans="1:70" ht="22.5" customHeight="1" x14ac:dyDescent="0.3">
      <c r="B9" s="23"/>
      <c r="C9" s="24"/>
      <c r="D9" s="24"/>
      <c r="E9" s="428" t="s">
        <v>8063</v>
      </c>
      <c r="F9" s="414"/>
      <c r="G9" s="414"/>
      <c r="H9" s="414"/>
      <c r="I9" s="118"/>
      <c r="J9" s="24"/>
      <c r="K9" s="26"/>
    </row>
    <row r="10" spans="1:70" ht="15" x14ac:dyDescent="0.3">
      <c r="B10" s="23"/>
      <c r="C10" s="24"/>
      <c r="D10" s="32" t="s">
        <v>232</v>
      </c>
      <c r="E10" s="24"/>
      <c r="F10" s="24"/>
      <c r="G10" s="24"/>
      <c r="H10" s="24"/>
      <c r="I10" s="118"/>
      <c r="J10" s="24"/>
      <c r="K10" s="26"/>
    </row>
    <row r="11" spans="1:70" s="1" customFormat="1" ht="22.5" customHeight="1" x14ac:dyDescent="0.3">
      <c r="B11" s="37"/>
      <c r="C11" s="38"/>
      <c r="D11" s="38"/>
      <c r="E11" s="429" t="s">
        <v>7178</v>
      </c>
      <c r="F11" s="405"/>
      <c r="G11" s="405"/>
      <c r="H11" s="405"/>
      <c r="I11" s="119"/>
      <c r="J11" s="38"/>
      <c r="K11" s="41"/>
    </row>
    <row r="12" spans="1:70" s="1" customFormat="1" ht="15" x14ac:dyDescent="0.3">
      <c r="B12" s="37"/>
      <c r="C12" s="38"/>
      <c r="D12" s="32" t="s">
        <v>238</v>
      </c>
      <c r="E12" s="38"/>
      <c r="F12" s="38"/>
      <c r="G12" s="38"/>
      <c r="H12" s="38"/>
      <c r="I12" s="119"/>
      <c r="J12" s="38"/>
      <c r="K12" s="41"/>
    </row>
    <row r="13" spans="1:70" s="1" customFormat="1" ht="36.950000000000003" customHeight="1" x14ac:dyDescent="0.3">
      <c r="B13" s="37"/>
      <c r="C13" s="38"/>
      <c r="D13" s="38"/>
      <c r="E13" s="430" t="s">
        <v>7179</v>
      </c>
      <c r="F13" s="405"/>
      <c r="G13" s="405"/>
      <c r="H13" s="405"/>
      <c r="I13" s="119"/>
      <c r="J13" s="38"/>
      <c r="K13" s="41"/>
    </row>
    <row r="14" spans="1:70" s="1" customFormat="1" x14ac:dyDescent="0.3">
      <c r="B14" s="37"/>
      <c r="C14" s="38"/>
      <c r="D14" s="38"/>
      <c r="E14" s="38"/>
      <c r="F14" s="38"/>
      <c r="G14" s="38"/>
      <c r="H14" s="38"/>
      <c r="I14" s="119"/>
      <c r="J14" s="38"/>
      <c r="K14" s="41"/>
    </row>
    <row r="15" spans="1:70" s="1" customFormat="1" ht="14.45" customHeight="1" x14ac:dyDescent="0.3">
      <c r="B15" s="37"/>
      <c r="C15" s="38"/>
      <c r="D15" s="32" t="s">
        <v>19</v>
      </c>
      <c r="E15" s="38"/>
      <c r="F15" s="30" t="s">
        <v>192</v>
      </c>
      <c r="G15" s="38"/>
      <c r="H15" s="38"/>
      <c r="I15" s="120" t="s">
        <v>21</v>
      </c>
      <c r="J15" s="30" t="s">
        <v>36</v>
      </c>
      <c r="K15" s="41"/>
    </row>
    <row r="16" spans="1:70" s="1" customFormat="1" ht="14.45" customHeight="1" x14ac:dyDescent="0.3">
      <c r="B16" s="37"/>
      <c r="C16" s="38"/>
      <c r="D16" s="32" t="s">
        <v>24</v>
      </c>
      <c r="E16" s="38"/>
      <c r="F16" s="30" t="s">
        <v>25</v>
      </c>
      <c r="G16" s="38"/>
      <c r="H16" s="38"/>
      <c r="I16" s="120" t="s">
        <v>26</v>
      </c>
      <c r="J16" s="121" t="str">
        <f>'Rekapitulace stavby'!AN8</f>
        <v>6.4.2016</v>
      </c>
      <c r="K16" s="41"/>
    </row>
    <row r="17" spans="2:11" s="1" customFormat="1" ht="10.9" customHeight="1" x14ac:dyDescent="0.3">
      <c r="B17" s="37"/>
      <c r="C17" s="38"/>
      <c r="D17" s="38"/>
      <c r="E17" s="38"/>
      <c r="F17" s="38"/>
      <c r="G17" s="38"/>
      <c r="H17" s="38"/>
      <c r="I17" s="119"/>
      <c r="J17" s="38"/>
      <c r="K17" s="41"/>
    </row>
    <row r="18" spans="2:11" s="1" customFormat="1" ht="14.45" customHeight="1" x14ac:dyDescent="0.3">
      <c r="B18" s="37"/>
      <c r="C18" s="38"/>
      <c r="D18" s="32" t="s">
        <v>34</v>
      </c>
      <c r="E18" s="38"/>
      <c r="F18" s="38"/>
      <c r="G18" s="38"/>
      <c r="H18" s="38"/>
      <c r="I18" s="120" t="s">
        <v>35</v>
      </c>
      <c r="J18" s="30" t="s">
        <v>36</v>
      </c>
      <c r="K18" s="41"/>
    </row>
    <row r="19" spans="2:11" s="1" customFormat="1" ht="18" customHeight="1" x14ac:dyDescent="0.3">
      <c r="B19" s="37"/>
      <c r="C19" s="38"/>
      <c r="D19" s="38"/>
      <c r="E19" s="30" t="s">
        <v>37</v>
      </c>
      <c r="F19" s="38"/>
      <c r="G19" s="38"/>
      <c r="H19" s="38"/>
      <c r="I19" s="120" t="s">
        <v>38</v>
      </c>
      <c r="J19" s="30" t="s">
        <v>36</v>
      </c>
      <c r="K19" s="41"/>
    </row>
    <row r="20" spans="2:11" s="1" customFormat="1" ht="6.95" customHeight="1" x14ac:dyDescent="0.3">
      <c r="B20" s="37"/>
      <c r="C20" s="38"/>
      <c r="D20" s="38"/>
      <c r="E20" s="38"/>
      <c r="F20" s="38"/>
      <c r="G20" s="38"/>
      <c r="H20" s="38"/>
      <c r="I20" s="119"/>
      <c r="J20" s="38"/>
      <c r="K20" s="41"/>
    </row>
    <row r="21" spans="2:11" s="1" customFormat="1" ht="14.45" customHeight="1" x14ac:dyDescent="0.3">
      <c r="B21" s="37"/>
      <c r="C21" s="38"/>
      <c r="D21" s="32" t="s">
        <v>39</v>
      </c>
      <c r="E21" s="38"/>
      <c r="F21" s="38"/>
      <c r="G21" s="38"/>
      <c r="H21" s="38"/>
      <c r="I21" s="120" t="s">
        <v>35</v>
      </c>
      <c r="J21" s="30" t="str">
        <f>IF('Rekapitulace stavby'!AN13="Vyplň údaj","",IF('Rekapitulace stavby'!AN13="","",'Rekapitulace stavby'!AN13))</f>
        <v/>
      </c>
      <c r="K21" s="41"/>
    </row>
    <row r="22" spans="2:11" s="1" customFormat="1" ht="18" customHeight="1" x14ac:dyDescent="0.3">
      <c r="B22" s="37"/>
      <c r="C22" s="38"/>
      <c r="D22" s="38"/>
      <c r="E22" s="30" t="str">
        <f>IF('Rekapitulace stavby'!E14="Vyplň údaj","",IF('Rekapitulace stavby'!E14="","",'Rekapitulace stavby'!E14))</f>
        <v/>
      </c>
      <c r="F22" s="38"/>
      <c r="G22" s="38"/>
      <c r="H22" s="38"/>
      <c r="I22" s="120" t="s">
        <v>38</v>
      </c>
      <c r="J22" s="30" t="str">
        <f>IF('Rekapitulace stavby'!AN14="Vyplň údaj","",IF('Rekapitulace stavby'!AN14="","",'Rekapitulace stavby'!AN14))</f>
        <v/>
      </c>
      <c r="K22" s="41"/>
    </row>
    <row r="23" spans="2:11" s="1" customFormat="1" ht="6.95" customHeight="1" x14ac:dyDescent="0.3">
      <c r="B23" s="37"/>
      <c r="C23" s="38"/>
      <c r="D23" s="38"/>
      <c r="E23" s="38"/>
      <c r="F23" s="38"/>
      <c r="G23" s="38"/>
      <c r="H23" s="38"/>
      <c r="I23" s="119"/>
      <c r="J23" s="38"/>
      <c r="K23" s="41"/>
    </row>
    <row r="24" spans="2:11" s="1" customFormat="1" ht="14.45" customHeight="1" x14ac:dyDescent="0.3">
      <c r="B24" s="37"/>
      <c r="C24" s="38"/>
      <c r="D24" s="32" t="s">
        <v>41</v>
      </c>
      <c r="E24" s="38"/>
      <c r="F24" s="38"/>
      <c r="G24" s="38"/>
      <c r="H24" s="38"/>
      <c r="I24" s="120" t="s">
        <v>35</v>
      </c>
      <c r="J24" s="30" t="s">
        <v>36</v>
      </c>
      <c r="K24" s="41"/>
    </row>
    <row r="25" spans="2:11" s="1" customFormat="1" ht="18" customHeight="1" x14ac:dyDescent="0.3">
      <c r="B25" s="37"/>
      <c r="C25" s="38"/>
      <c r="D25" s="38"/>
      <c r="E25" s="30" t="s">
        <v>7092</v>
      </c>
      <c r="F25" s="38"/>
      <c r="G25" s="38"/>
      <c r="H25" s="38"/>
      <c r="I25" s="120" t="s">
        <v>38</v>
      </c>
      <c r="J25" s="30" t="s">
        <v>36</v>
      </c>
      <c r="K25" s="41"/>
    </row>
    <row r="26" spans="2:11" s="1" customFormat="1" ht="6.95" customHeight="1" x14ac:dyDescent="0.3">
      <c r="B26" s="37"/>
      <c r="C26" s="38"/>
      <c r="D26" s="38"/>
      <c r="E26" s="38"/>
      <c r="F26" s="38"/>
      <c r="G26" s="38"/>
      <c r="H26" s="38"/>
      <c r="I26" s="119"/>
      <c r="J26" s="38"/>
      <c r="K26" s="41"/>
    </row>
    <row r="27" spans="2:11" s="1" customFormat="1" ht="14.45" customHeight="1" x14ac:dyDescent="0.3">
      <c r="B27" s="37"/>
      <c r="C27" s="38"/>
      <c r="D27" s="32" t="s">
        <v>44</v>
      </c>
      <c r="E27" s="38"/>
      <c r="F27" s="38"/>
      <c r="G27" s="38"/>
      <c r="H27" s="38"/>
      <c r="I27" s="119"/>
      <c r="J27" s="38"/>
      <c r="K27" s="41"/>
    </row>
    <row r="28" spans="2:11" s="7" customFormat="1" ht="22.5" customHeight="1" x14ac:dyDescent="0.3">
      <c r="B28" s="122"/>
      <c r="C28" s="123"/>
      <c r="D28" s="123"/>
      <c r="E28" s="417" t="s">
        <v>36</v>
      </c>
      <c r="F28" s="431"/>
      <c r="G28" s="431"/>
      <c r="H28" s="431"/>
      <c r="I28" s="124"/>
      <c r="J28" s="123"/>
      <c r="K28" s="125"/>
    </row>
    <row r="29" spans="2:11" s="1" customFormat="1" ht="6.95" customHeight="1" x14ac:dyDescent="0.3">
      <c r="B29" s="37"/>
      <c r="C29" s="38"/>
      <c r="D29" s="38"/>
      <c r="E29" s="38"/>
      <c r="F29" s="38"/>
      <c r="G29" s="38"/>
      <c r="H29" s="38"/>
      <c r="I29" s="119"/>
      <c r="J29" s="38"/>
      <c r="K29" s="41"/>
    </row>
    <row r="30" spans="2:11" s="1" customFormat="1" ht="6.95" customHeight="1" x14ac:dyDescent="0.3">
      <c r="B30" s="37"/>
      <c r="C30" s="38"/>
      <c r="D30" s="81"/>
      <c r="E30" s="81"/>
      <c r="F30" s="81"/>
      <c r="G30" s="81"/>
      <c r="H30" s="81"/>
      <c r="I30" s="127"/>
      <c r="J30" s="81"/>
      <c r="K30" s="128"/>
    </row>
    <row r="31" spans="2:11" s="1" customFormat="1" ht="25.35" customHeight="1" x14ac:dyDescent="0.3">
      <c r="B31" s="37"/>
      <c r="C31" s="38"/>
      <c r="D31" s="129" t="s">
        <v>45</v>
      </c>
      <c r="E31" s="38"/>
      <c r="F31" s="38"/>
      <c r="G31" s="38"/>
      <c r="H31" s="38"/>
      <c r="I31" s="119"/>
      <c r="J31" s="130">
        <f>ROUND(J97,2)</f>
        <v>0</v>
      </c>
      <c r="K31" s="41"/>
    </row>
    <row r="32" spans="2:11" s="1" customFormat="1" ht="6.95" customHeight="1" x14ac:dyDescent="0.3">
      <c r="B32" s="37"/>
      <c r="C32" s="38"/>
      <c r="D32" s="81"/>
      <c r="E32" s="81"/>
      <c r="F32" s="81"/>
      <c r="G32" s="81"/>
      <c r="H32" s="81"/>
      <c r="I32" s="127"/>
      <c r="J32" s="81"/>
      <c r="K32" s="128"/>
    </row>
    <row r="33" spans="2:11" s="1" customFormat="1" ht="14.45" customHeight="1" x14ac:dyDescent="0.3">
      <c r="B33" s="37"/>
      <c r="C33" s="38"/>
      <c r="D33" s="38"/>
      <c r="E33" s="38"/>
      <c r="F33" s="42" t="s">
        <v>47</v>
      </c>
      <c r="G33" s="38"/>
      <c r="H33" s="38"/>
      <c r="I33" s="131" t="s">
        <v>46</v>
      </c>
      <c r="J33" s="42" t="s">
        <v>48</v>
      </c>
      <c r="K33" s="41"/>
    </row>
    <row r="34" spans="2:11" s="1" customFormat="1" ht="14.45" customHeight="1" x14ac:dyDescent="0.3">
      <c r="B34" s="37"/>
      <c r="C34" s="38"/>
      <c r="D34" s="45" t="s">
        <v>49</v>
      </c>
      <c r="E34" s="45" t="s">
        <v>50</v>
      </c>
      <c r="F34" s="132">
        <f>ROUND(SUM(BE97:BE413), 2)</f>
        <v>0</v>
      </c>
      <c r="G34" s="38"/>
      <c r="H34" s="38"/>
      <c r="I34" s="133">
        <v>0.21</v>
      </c>
      <c r="J34" s="132">
        <f>ROUND(ROUND((SUM(BE97:BE413)), 2)*I34, 2)</f>
        <v>0</v>
      </c>
      <c r="K34" s="41"/>
    </row>
    <row r="35" spans="2:11" s="1" customFormat="1" ht="14.45" customHeight="1" x14ac:dyDescent="0.3">
      <c r="B35" s="37"/>
      <c r="C35" s="38"/>
      <c r="D35" s="38"/>
      <c r="E35" s="45" t="s">
        <v>51</v>
      </c>
      <c r="F35" s="132">
        <f>ROUND(SUM(BF97:BF413), 2)</f>
        <v>0</v>
      </c>
      <c r="G35" s="38"/>
      <c r="H35" s="38"/>
      <c r="I35" s="133">
        <v>0.15</v>
      </c>
      <c r="J35" s="132">
        <f>ROUND(ROUND((SUM(BF97:BF413)), 2)*I35, 2)</f>
        <v>0</v>
      </c>
      <c r="K35" s="41"/>
    </row>
    <row r="36" spans="2:11" s="1" customFormat="1" ht="14.45" hidden="1" customHeight="1" x14ac:dyDescent="0.3">
      <c r="B36" s="37"/>
      <c r="C36" s="38"/>
      <c r="D36" s="38"/>
      <c r="E36" s="45" t="s">
        <v>52</v>
      </c>
      <c r="F36" s="132">
        <f>ROUND(SUM(BG97:BG413), 2)</f>
        <v>0</v>
      </c>
      <c r="G36" s="38"/>
      <c r="H36" s="38"/>
      <c r="I36" s="133">
        <v>0.21</v>
      </c>
      <c r="J36" s="132">
        <v>0</v>
      </c>
      <c r="K36" s="41"/>
    </row>
    <row r="37" spans="2:11" s="1" customFormat="1" ht="14.45" hidden="1" customHeight="1" x14ac:dyDescent="0.3">
      <c r="B37" s="37"/>
      <c r="C37" s="38"/>
      <c r="D37" s="38"/>
      <c r="E37" s="45" t="s">
        <v>53</v>
      </c>
      <c r="F37" s="132">
        <f>ROUND(SUM(BH97:BH413), 2)</f>
        <v>0</v>
      </c>
      <c r="G37" s="38"/>
      <c r="H37" s="38"/>
      <c r="I37" s="133">
        <v>0.15</v>
      </c>
      <c r="J37" s="132">
        <v>0</v>
      </c>
      <c r="K37" s="41"/>
    </row>
    <row r="38" spans="2:11" s="1" customFormat="1" ht="14.45" hidden="1" customHeight="1" x14ac:dyDescent="0.3">
      <c r="B38" s="37"/>
      <c r="C38" s="38"/>
      <c r="D38" s="38"/>
      <c r="E38" s="45" t="s">
        <v>54</v>
      </c>
      <c r="F38" s="132">
        <f>ROUND(SUM(BI97:BI413), 2)</f>
        <v>0</v>
      </c>
      <c r="G38" s="38"/>
      <c r="H38" s="38"/>
      <c r="I38" s="133">
        <v>0</v>
      </c>
      <c r="J38" s="132">
        <v>0</v>
      </c>
      <c r="K38" s="41"/>
    </row>
    <row r="39" spans="2:11" s="1" customFormat="1" ht="6.95" customHeight="1" x14ac:dyDescent="0.3">
      <c r="B39" s="37"/>
      <c r="C39" s="38"/>
      <c r="D39" s="38"/>
      <c r="E39" s="38"/>
      <c r="F39" s="38"/>
      <c r="G39" s="38"/>
      <c r="H39" s="38"/>
      <c r="I39" s="119"/>
      <c r="J39" s="38"/>
      <c r="K39" s="41"/>
    </row>
    <row r="40" spans="2:11" s="1" customFormat="1" ht="25.35" customHeight="1" x14ac:dyDescent="0.3">
      <c r="B40" s="37"/>
      <c r="C40" s="134"/>
      <c r="D40" s="135" t="s">
        <v>55</v>
      </c>
      <c r="E40" s="75"/>
      <c r="F40" s="75"/>
      <c r="G40" s="136" t="s">
        <v>56</v>
      </c>
      <c r="H40" s="137" t="s">
        <v>57</v>
      </c>
      <c r="I40" s="138"/>
      <c r="J40" s="139">
        <f>SUM(J31:J38)</f>
        <v>0</v>
      </c>
      <c r="K40" s="140"/>
    </row>
    <row r="41" spans="2:11" s="1" customFormat="1" ht="14.45" customHeight="1" x14ac:dyDescent="0.3">
      <c r="B41" s="52"/>
      <c r="C41" s="53"/>
      <c r="D41" s="53"/>
      <c r="E41" s="53"/>
      <c r="F41" s="53"/>
      <c r="G41" s="53"/>
      <c r="H41" s="53"/>
      <c r="I41" s="141"/>
      <c r="J41" s="53"/>
      <c r="K41" s="54"/>
    </row>
    <row r="45" spans="2:11" s="1" customFormat="1" ht="6.95" customHeight="1" x14ac:dyDescent="0.3">
      <c r="B45" s="142"/>
      <c r="C45" s="143"/>
      <c r="D45" s="143"/>
      <c r="E45" s="143"/>
      <c r="F45" s="143"/>
      <c r="G45" s="143"/>
      <c r="H45" s="143"/>
      <c r="I45" s="144"/>
      <c r="J45" s="143"/>
      <c r="K45" s="145"/>
    </row>
    <row r="46" spans="2:11" s="1" customFormat="1" ht="36.950000000000003" customHeight="1" x14ac:dyDescent="0.3">
      <c r="B46" s="37"/>
      <c r="C46" s="25" t="s">
        <v>305</v>
      </c>
      <c r="D46" s="38"/>
      <c r="E46" s="38"/>
      <c r="F46" s="38"/>
      <c r="G46" s="38"/>
      <c r="H46" s="38"/>
      <c r="I46" s="119"/>
      <c r="J46" s="38"/>
      <c r="K46" s="41"/>
    </row>
    <row r="47" spans="2:11" s="1" customFormat="1" ht="6.95" customHeight="1" x14ac:dyDescent="0.3">
      <c r="B47" s="37"/>
      <c r="C47" s="38"/>
      <c r="D47" s="38"/>
      <c r="E47" s="38"/>
      <c r="F47" s="38"/>
      <c r="G47" s="38"/>
      <c r="H47" s="38"/>
      <c r="I47" s="119"/>
      <c r="J47" s="38"/>
      <c r="K47" s="41"/>
    </row>
    <row r="48" spans="2:11" s="1" customFormat="1" ht="14.45" customHeight="1" x14ac:dyDescent="0.3">
      <c r="B48" s="37"/>
      <c r="C48" s="32" t="s">
        <v>16</v>
      </c>
      <c r="D48" s="38"/>
      <c r="E48" s="38"/>
      <c r="F48" s="38"/>
      <c r="G48" s="38"/>
      <c r="H48" s="38"/>
      <c r="I48" s="119"/>
      <c r="J48" s="38"/>
      <c r="K48" s="41"/>
    </row>
    <row r="49" spans="2:47" s="1" customFormat="1" ht="22.5" customHeight="1" x14ac:dyDescent="0.3">
      <c r="B49" s="37"/>
      <c r="C49" s="38"/>
      <c r="D49" s="38"/>
      <c r="E49" s="428" t="str">
        <f>E7</f>
        <v>ZLEPŠENÍ EKOLOGICKÉHO STAVU ŘEKY BEČVY V HRANICÍCH</v>
      </c>
      <c r="F49" s="405"/>
      <c r="G49" s="405"/>
      <c r="H49" s="405"/>
      <c r="I49" s="119"/>
      <c r="J49" s="38"/>
      <c r="K49" s="41"/>
    </row>
    <row r="50" spans="2:47" ht="15" x14ac:dyDescent="0.3">
      <c r="B50" s="23"/>
      <c r="C50" s="32" t="s">
        <v>226</v>
      </c>
      <c r="D50" s="24"/>
      <c r="E50" s="24"/>
      <c r="F50" s="24"/>
      <c r="G50" s="24"/>
      <c r="H50" s="24"/>
      <c r="I50" s="118"/>
      <c r="J50" s="24"/>
      <c r="K50" s="26"/>
    </row>
    <row r="51" spans="2:47" ht="22.5" customHeight="1" x14ac:dyDescent="0.3">
      <c r="B51" s="23"/>
      <c r="C51" s="24"/>
      <c r="D51" s="24"/>
      <c r="E51" s="428" t="s">
        <v>8063</v>
      </c>
      <c r="F51" s="414"/>
      <c r="G51" s="414"/>
      <c r="H51" s="414"/>
      <c r="I51" s="118"/>
      <c r="J51" s="24"/>
      <c r="K51" s="26"/>
    </row>
    <row r="52" spans="2:47" ht="15" x14ac:dyDescent="0.3">
      <c r="B52" s="23"/>
      <c r="C52" s="32" t="s">
        <v>232</v>
      </c>
      <c r="D52" s="24"/>
      <c r="E52" s="24"/>
      <c r="F52" s="24"/>
      <c r="G52" s="24"/>
      <c r="H52" s="24"/>
      <c r="I52" s="118"/>
      <c r="J52" s="24"/>
      <c r="K52" s="26"/>
    </row>
    <row r="53" spans="2:47" s="1" customFormat="1" ht="22.5" customHeight="1" x14ac:dyDescent="0.3">
      <c r="B53" s="37"/>
      <c r="C53" s="38"/>
      <c r="D53" s="38"/>
      <c r="E53" s="429" t="s">
        <v>7178</v>
      </c>
      <c r="F53" s="405"/>
      <c r="G53" s="405"/>
      <c r="H53" s="405"/>
      <c r="I53" s="119"/>
      <c r="J53" s="38"/>
      <c r="K53" s="41"/>
    </row>
    <row r="54" spans="2:47" s="1" customFormat="1" ht="14.45" customHeight="1" x14ac:dyDescent="0.3">
      <c r="B54" s="37"/>
      <c r="C54" s="32" t="s">
        <v>238</v>
      </c>
      <c r="D54" s="38"/>
      <c r="E54" s="38"/>
      <c r="F54" s="38"/>
      <c r="G54" s="38"/>
      <c r="H54" s="38"/>
      <c r="I54" s="119"/>
      <c r="J54" s="38"/>
      <c r="K54" s="41"/>
    </row>
    <row r="55" spans="2:47" s="1" customFormat="1" ht="23.25" customHeight="1" x14ac:dyDescent="0.3">
      <c r="B55" s="37"/>
      <c r="C55" s="38"/>
      <c r="D55" s="38"/>
      <c r="E55" s="430" t="str">
        <f>E13</f>
        <v>SO 01.1 - splašková kanalizace - gravitační stoky</v>
      </c>
      <c r="F55" s="405"/>
      <c r="G55" s="405"/>
      <c r="H55" s="405"/>
      <c r="I55" s="119"/>
      <c r="J55" s="38"/>
      <c r="K55" s="41"/>
    </row>
    <row r="56" spans="2:47" s="1" customFormat="1" ht="6.95" customHeight="1" x14ac:dyDescent="0.3">
      <c r="B56" s="37"/>
      <c r="C56" s="38"/>
      <c r="D56" s="38"/>
      <c r="E56" s="38"/>
      <c r="F56" s="38"/>
      <c r="G56" s="38"/>
      <c r="H56" s="38"/>
      <c r="I56" s="119"/>
      <c r="J56" s="38"/>
      <c r="K56" s="41"/>
    </row>
    <row r="57" spans="2:47" s="1" customFormat="1" ht="18" customHeight="1" x14ac:dyDescent="0.3">
      <c r="B57" s="37"/>
      <c r="C57" s="32" t="s">
        <v>24</v>
      </c>
      <c r="D57" s="38"/>
      <c r="E57" s="38"/>
      <c r="F57" s="30" t="str">
        <f>F16</f>
        <v>HRANICE - DRAHOTUŠE</v>
      </c>
      <c r="G57" s="38"/>
      <c r="H57" s="38"/>
      <c r="I57" s="120" t="s">
        <v>26</v>
      </c>
      <c r="J57" s="121" t="str">
        <f>IF(J16="","",J16)</f>
        <v>6.4.2016</v>
      </c>
      <c r="K57" s="41"/>
    </row>
    <row r="58" spans="2:47" s="1" customFormat="1" ht="6.95" customHeight="1" x14ac:dyDescent="0.3">
      <c r="B58" s="37"/>
      <c r="C58" s="38"/>
      <c r="D58" s="38"/>
      <c r="E58" s="38"/>
      <c r="F58" s="38"/>
      <c r="G58" s="38"/>
      <c r="H58" s="38"/>
      <c r="I58" s="119"/>
      <c r="J58" s="38"/>
      <c r="K58" s="41"/>
    </row>
    <row r="59" spans="2:47" s="1" customFormat="1" ht="15" x14ac:dyDescent="0.3">
      <c r="B59" s="37"/>
      <c r="C59" s="32" t="s">
        <v>34</v>
      </c>
      <c r="D59" s="38"/>
      <c r="E59" s="38"/>
      <c r="F59" s="30" t="str">
        <f>E19</f>
        <v>VODOVODY A KANALIZACE PŘEROV a.s.</v>
      </c>
      <c r="G59" s="38"/>
      <c r="H59" s="38"/>
      <c r="I59" s="120" t="s">
        <v>41</v>
      </c>
      <c r="J59" s="30" t="str">
        <f>E25</f>
        <v>PROJEKTY VODAM s.r.o.   HRANICE</v>
      </c>
      <c r="K59" s="41"/>
    </row>
    <row r="60" spans="2:47" s="1" customFormat="1" ht="14.45" customHeight="1" x14ac:dyDescent="0.3">
      <c r="B60" s="37"/>
      <c r="C60" s="32" t="s">
        <v>39</v>
      </c>
      <c r="D60" s="38"/>
      <c r="E60" s="38"/>
      <c r="F60" s="30" t="str">
        <f>IF(E22="","",E22)</f>
        <v/>
      </c>
      <c r="G60" s="38"/>
      <c r="H60" s="38"/>
      <c r="I60" s="119"/>
      <c r="J60" s="38"/>
      <c r="K60" s="41"/>
    </row>
    <row r="61" spans="2:47" s="1" customFormat="1" ht="10.35" customHeight="1" x14ac:dyDescent="0.3">
      <c r="B61" s="37"/>
      <c r="C61" s="38"/>
      <c r="D61" s="38"/>
      <c r="E61" s="38"/>
      <c r="F61" s="38"/>
      <c r="G61" s="38"/>
      <c r="H61" s="38"/>
      <c r="I61" s="119"/>
      <c r="J61" s="38"/>
      <c r="K61" s="41"/>
    </row>
    <row r="62" spans="2:47" s="1" customFormat="1" ht="29.25" customHeight="1" x14ac:dyDescent="0.3">
      <c r="B62" s="37"/>
      <c r="C62" s="146" t="s">
        <v>332</v>
      </c>
      <c r="D62" s="134"/>
      <c r="E62" s="134"/>
      <c r="F62" s="134"/>
      <c r="G62" s="134"/>
      <c r="H62" s="134"/>
      <c r="I62" s="147"/>
      <c r="J62" s="148" t="s">
        <v>333</v>
      </c>
      <c r="K62" s="149"/>
    </row>
    <row r="63" spans="2:47" s="1" customFormat="1" ht="10.35" customHeight="1" x14ac:dyDescent="0.3">
      <c r="B63" s="37"/>
      <c r="C63" s="38"/>
      <c r="D63" s="38"/>
      <c r="E63" s="38"/>
      <c r="F63" s="38"/>
      <c r="G63" s="38"/>
      <c r="H63" s="38"/>
      <c r="I63" s="119"/>
      <c r="J63" s="38"/>
      <c r="K63" s="41"/>
    </row>
    <row r="64" spans="2:47" s="1" customFormat="1" ht="29.25" customHeight="1" x14ac:dyDescent="0.3">
      <c r="B64" s="37"/>
      <c r="C64" s="150" t="s">
        <v>338</v>
      </c>
      <c r="D64" s="38"/>
      <c r="E64" s="38"/>
      <c r="F64" s="38"/>
      <c r="G64" s="38"/>
      <c r="H64" s="38"/>
      <c r="I64" s="119"/>
      <c r="J64" s="130">
        <f>J97</f>
        <v>0</v>
      </c>
      <c r="K64" s="41"/>
      <c r="AU64" s="19" t="s">
        <v>339</v>
      </c>
    </row>
    <row r="65" spans="2:12" s="8" customFormat="1" ht="24.95" customHeight="1" x14ac:dyDescent="0.3">
      <c r="B65" s="151"/>
      <c r="C65" s="152"/>
      <c r="D65" s="153" t="s">
        <v>342</v>
      </c>
      <c r="E65" s="154"/>
      <c r="F65" s="154"/>
      <c r="G65" s="154"/>
      <c r="H65" s="154"/>
      <c r="I65" s="155"/>
      <c r="J65" s="156">
        <f>J98</f>
        <v>0</v>
      </c>
      <c r="K65" s="157"/>
    </row>
    <row r="66" spans="2:12" s="9" customFormat="1" ht="19.899999999999999" customHeight="1" x14ac:dyDescent="0.3">
      <c r="B66" s="159"/>
      <c r="C66" s="160"/>
      <c r="D66" s="161" t="s">
        <v>345</v>
      </c>
      <c r="E66" s="162"/>
      <c r="F66" s="162"/>
      <c r="G66" s="162"/>
      <c r="H66" s="162"/>
      <c r="I66" s="163"/>
      <c r="J66" s="164">
        <f>J99</f>
        <v>0</v>
      </c>
      <c r="K66" s="165"/>
    </row>
    <row r="67" spans="2:12" s="9" customFormat="1" ht="19.899999999999999" customHeight="1" x14ac:dyDescent="0.3">
      <c r="B67" s="159"/>
      <c r="C67" s="160"/>
      <c r="D67" s="161" t="s">
        <v>7180</v>
      </c>
      <c r="E67" s="162"/>
      <c r="F67" s="162"/>
      <c r="G67" s="162"/>
      <c r="H67" s="162"/>
      <c r="I67" s="163"/>
      <c r="J67" s="164">
        <f>J246</f>
        <v>0</v>
      </c>
      <c r="K67" s="165"/>
    </row>
    <row r="68" spans="2:12" s="9" customFormat="1" ht="19.899999999999999" customHeight="1" x14ac:dyDescent="0.3">
      <c r="B68" s="159"/>
      <c r="C68" s="160"/>
      <c r="D68" s="161" t="s">
        <v>7181</v>
      </c>
      <c r="E68" s="162"/>
      <c r="F68" s="162"/>
      <c r="G68" s="162"/>
      <c r="H68" s="162"/>
      <c r="I68" s="163"/>
      <c r="J68" s="164">
        <f>J294</f>
        <v>0</v>
      </c>
      <c r="K68" s="165"/>
    </row>
    <row r="69" spans="2:12" s="9" customFormat="1" ht="19.899999999999999" customHeight="1" x14ac:dyDescent="0.3">
      <c r="B69" s="159"/>
      <c r="C69" s="160"/>
      <c r="D69" s="161" t="s">
        <v>363</v>
      </c>
      <c r="E69" s="162"/>
      <c r="F69" s="162"/>
      <c r="G69" s="162"/>
      <c r="H69" s="162"/>
      <c r="I69" s="163"/>
      <c r="J69" s="164">
        <f>J300</f>
        <v>0</v>
      </c>
      <c r="K69" s="165"/>
    </row>
    <row r="70" spans="2:12" s="9" customFormat="1" ht="19.899999999999999" customHeight="1" x14ac:dyDescent="0.3">
      <c r="B70" s="159"/>
      <c r="C70" s="160"/>
      <c r="D70" s="161" t="s">
        <v>366</v>
      </c>
      <c r="E70" s="162"/>
      <c r="F70" s="162"/>
      <c r="G70" s="162"/>
      <c r="H70" s="162"/>
      <c r="I70" s="163"/>
      <c r="J70" s="164">
        <f>J313</f>
        <v>0</v>
      </c>
      <c r="K70" s="165"/>
    </row>
    <row r="71" spans="2:12" s="9" customFormat="1" ht="19.899999999999999" customHeight="1" x14ac:dyDescent="0.3">
      <c r="B71" s="159"/>
      <c r="C71" s="160"/>
      <c r="D71" s="161" t="s">
        <v>372</v>
      </c>
      <c r="E71" s="162"/>
      <c r="F71" s="162"/>
      <c r="G71" s="162"/>
      <c r="H71" s="162"/>
      <c r="I71" s="163"/>
      <c r="J71" s="164">
        <f>J361</f>
        <v>0</v>
      </c>
      <c r="K71" s="165"/>
    </row>
    <row r="72" spans="2:12" s="9" customFormat="1" ht="19.899999999999999" customHeight="1" x14ac:dyDescent="0.3">
      <c r="B72" s="159"/>
      <c r="C72" s="160"/>
      <c r="D72" s="161" t="s">
        <v>8066</v>
      </c>
      <c r="E72" s="162"/>
      <c r="F72" s="162"/>
      <c r="G72" s="162"/>
      <c r="H72" s="162"/>
      <c r="I72" s="163"/>
      <c r="J72" s="164">
        <f>J403</f>
        <v>0</v>
      </c>
      <c r="K72" s="165"/>
    </row>
    <row r="73" spans="2:12" s="9" customFormat="1" ht="19.899999999999999" customHeight="1" x14ac:dyDescent="0.3">
      <c r="B73" s="159"/>
      <c r="C73" s="160"/>
      <c r="D73" s="161" t="s">
        <v>7182</v>
      </c>
      <c r="E73" s="162"/>
      <c r="F73" s="162"/>
      <c r="G73" s="162"/>
      <c r="H73" s="162"/>
      <c r="I73" s="163"/>
      <c r="J73" s="164">
        <f>J412</f>
        <v>0</v>
      </c>
      <c r="K73" s="165"/>
    </row>
    <row r="74" spans="2:12" s="1" customFormat="1" ht="21.75" customHeight="1" x14ac:dyDescent="0.3">
      <c r="B74" s="37"/>
      <c r="C74" s="38"/>
      <c r="D74" s="38"/>
      <c r="E74" s="38"/>
      <c r="F74" s="38"/>
      <c r="G74" s="38"/>
      <c r="H74" s="38"/>
      <c r="I74" s="119"/>
      <c r="J74" s="38"/>
      <c r="K74" s="41"/>
    </row>
    <row r="75" spans="2:12" s="1" customFormat="1" ht="6.95" customHeight="1" x14ac:dyDescent="0.3">
      <c r="B75" s="52"/>
      <c r="C75" s="53"/>
      <c r="D75" s="53"/>
      <c r="E75" s="53"/>
      <c r="F75" s="53"/>
      <c r="G75" s="53"/>
      <c r="H75" s="53"/>
      <c r="I75" s="141"/>
      <c r="J75" s="53"/>
      <c r="K75" s="54"/>
    </row>
    <row r="79" spans="2:12" s="1" customFormat="1" ht="6.95" customHeight="1" x14ac:dyDescent="0.3">
      <c r="B79" s="55"/>
      <c r="C79" s="56"/>
      <c r="D79" s="56"/>
      <c r="E79" s="56"/>
      <c r="F79" s="56"/>
      <c r="G79" s="56"/>
      <c r="H79" s="56"/>
      <c r="I79" s="144"/>
      <c r="J79" s="56"/>
      <c r="K79" s="56"/>
      <c r="L79" s="57"/>
    </row>
    <row r="80" spans="2:12" s="1" customFormat="1" ht="36.950000000000003" customHeight="1" x14ac:dyDescent="0.3">
      <c r="B80" s="37"/>
      <c r="C80" s="58" t="s">
        <v>390</v>
      </c>
      <c r="D80" s="59"/>
      <c r="E80" s="59"/>
      <c r="F80" s="59"/>
      <c r="G80" s="59"/>
      <c r="H80" s="59"/>
      <c r="I80" s="167"/>
      <c r="J80" s="59"/>
      <c r="K80" s="59"/>
      <c r="L80" s="57"/>
    </row>
    <row r="81" spans="2:20" s="1" customFormat="1" ht="6.95" customHeight="1" x14ac:dyDescent="0.3">
      <c r="B81" s="37"/>
      <c r="C81" s="59"/>
      <c r="D81" s="59"/>
      <c r="E81" s="59"/>
      <c r="F81" s="59"/>
      <c r="G81" s="59"/>
      <c r="H81" s="59"/>
      <c r="I81" s="167"/>
      <c r="J81" s="59"/>
      <c r="K81" s="59"/>
      <c r="L81" s="57"/>
    </row>
    <row r="82" spans="2:20" s="1" customFormat="1" ht="14.45" customHeight="1" x14ac:dyDescent="0.3">
      <c r="B82" s="37"/>
      <c r="C82" s="61" t="s">
        <v>16</v>
      </c>
      <c r="D82" s="59"/>
      <c r="E82" s="59"/>
      <c r="F82" s="59"/>
      <c r="G82" s="59"/>
      <c r="H82" s="59"/>
      <c r="I82" s="167"/>
      <c r="J82" s="59"/>
      <c r="K82" s="59"/>
      <c r="L82" s="57"/>
    </row>
    <row r="83" spans="2:20" s="1" customFormat="1" ht="22.5" customHeight="1" x14ac:dyDescent="0.3">
      <c r="B83" s="37"/>
      <c r="C83" s="59"/>
      <c r="D83" s="59"/>
      <c r="E83" s="425" t="str">
        <f>E7</f>
        <v>ZLEPŠENÍ EKOLOGICKÉHO STAVU ŘEKY BEČVY V HRANICÍCH</v>
      </c>
      <c r="F83" s="398"/>
      <c r="G83" s="398"/>
      <c r="H83" s="398"/>
      <c r="I83" s="167"/>
      <c r="J83" s="59"/>
      <c r="K83" s="59"/>
      <c r="L83" s="57"/>
    </row>
    <row r="84" spans="2:20" ht="15" x14ac:dyDescent="0.3">
      <c r="B84" s="23"/>
      <c r="C84" s="61" t="s">
        <v>226</v>
      </c>
      <c r="D84" s="168"/>
      <c r="E84" s="168"/>
      <c r="F84" s="168"/>
      <c r="G84" s="168"/>
      <c r="H84" s="168"/>
      <c r="J84" s="168"/>
      <c r="K84" s="168"/>
      <c r="L84" s="169"/>
    </row>
    <row r="85" spans="2:20" ht="22.5" customHeight="1" x14ac:dyDescent="0.3">
      <c r="B85" s="23"/>
      <c r="C85" s="168"/>
      <c r="D85" s="168"/>
      <c r="E85" s="425" t="s">
        <v>8063</v>
      </c>
      <c r="F85" s="426"/>
      <c r="G85" s="426"/>
      <c r="H85" s="426"/>
      <c r="J85" s="168"/>
      <c r="K85" s="168"/>
      <c r="L85" s="169"/>
    </row>
    <row r="86" spans="2:20" ht="15" x14ac:dyDescent="0.3">
      <c r="B86" s="23"/>
      <c r="C86" s="61" t="s">
        <v>232</v>
      </c>
      <c r="D86" s="168"/>
      <c r="E86" s="168"/>
      <c r="F86" s="168"/>
      <c r="G86" s="168"/>
      <c r="H86" s="168"/>
      <c r="J86" s="168"/>
      <c r="K86" s="168"/>
      <c r="L86" s="169"/>
    </row>
    <row r="87" spans="2:20" s="1" customFormat="1" ht="22.5" customHeight="1" x14ac:dyDescent="0.3">
      <c r="B87" s="37"/>
      <c r="C87" s="59"/>
      <c r="D87" s="59"/>
      <c r="E87" s="424" t="s">
        <v>7178</v>
      </c>
      <c r="F87" s="398"/>
      <c r="G87" s="398"/>
      <c r="H87" s="398"/>
      <c r="I87" s="167"/>
      <c r="J87" s="59"/>
      <c r="K87" s="59"/>
      <c r="L87" s="57"/>
    </row>
    <row r="88" spans="2:20" s="1" customFormat="1" ht="14.45" customHeight="1" x14ac:dyDescent="0.3">
      <c r="B88" s="37"/>
      <c r="C88" s="61" t="s">
        <v>238</v>
      </c>
      <c r="D88" s="59"/>
      <c r="E88" s="59"/>
      <c r="F88" s="59"/>
      <c r="G88" s="59"/>
      <c r="H88" s="59"/>
      <c r="I88" s="167"/>
      <c r="J88" s="59"/>
      <c r="K88" s="59"/>
      <c r="L88" s="57"/>
    </row>
    <row r="89" spans="2:20" s="1" customFormat="1" ht="23.25" customHeight="1" x14ac:dyDescent="0.3">
      <c r="B89" s="37"/>
      <c r="C89" s="59"/>
      <c r="D89" s="59"/>
      <c r="E89" s="395" t="str">
        <f>E13</f>
        <v>SO 01.1 - splašková kanalizace - gravitační stoky</v>
      </c>
      <c r="F89" s="398"/>
      <c r="G89" s="398"/>
      <c r="H89" s="398"/>
      <c r="I89" s="167"/>
      <c r="J89" s="59"/>
      <c r="K89" s="59"/>
      <c r="L89" s="57"/>
    </row>
    <row r="90" spans="2:20" s="1" customFormat="1" ht="6.95" customHeight="1" x14ac:dyDescent="0.3">
      <c r="B90" s="37"/>
      <c r="C90" s="59"/>
      <c r="D90" s="59"/>
      <c r="E90" s="59"/>
      <c r="F90" s="59"/>
      <c r="G90" s="59"/>
      <c r="H90" s="59"/>
      <c r="I90" s="167"/>
      <c r="J90" s="59"/>
      <c r="K90" s="59"/>
      <c r="L90" s="57"/>
    </row>
    <row r="91" spans="2:20" s="1" customFormat="1" ht="18" customHeight="1" x14ac:dyDescent="0.3">
      <c r="B91" s="37"/>
      <c r="C91" s="61" t="s">
        <v>24</v>
      </c>
      <c r="D91" s="59"/>
      <c r="E91" s="59"/>
      <c r="F91" s="170" t="str">
        <f>F16</f>
        <v>HRANICE - DRAHOTUŠE</v>
      </c>
      <c r="G91" s="59"/>
      <c r="H91" s="59"/>
      <c r="I91" s="171" t="s">
        <v>26</v>
      </c>
      <c r="J91" s="69" t="str">
        <f>IF(J16="","",J16)</f>
        <v>6.4.2016</v>
      </c>
      <c r="K91" s="59"/>
      <c r="L91" s="57"/>
    </row>
    <row r="92" spans="2:20" s="1" customFormat="1" ht="6.95" customHeight="1" x14ac:dyDescent="0.3">
      <c r="B92" s="37"/>
      <c r="C92" s="59"/>
      <c r="D92" s="59"/>
      <c r="E92" s="59"/>
      <c r="F92" s="59"/>
      <c r="G92" s="59"/>
      <c r="H92" s="59"/>
      <c r="I92" s="167"/>
      <c r="J92" s="59"/>
      <c r="K92" s="59"/>
      <c r="L92" s="57"/>
    </row>
    <row r="93" spans="2:20" s="1" customFormat="1" ht="15" x14ac:dyDescent="0.3">
      <c r="B93" s="37"/>
      <c r="C93" s="61" t="s">
        <v>34</v>
      </c>
      <c r="D93" s="59"/>
      <c r="E93" s="59"/>
      <c r="F93" s="170" t="str">
        <f>E19</f>
        <v>VODOVODY A KANALIZACE PŘEROV a.s.</v>
      </c>
      <c r="G93" s="59"/>
      <c r="H93" s="59"/>
      <c r="I93" s="171" t="s">
        <v>41</v>
      </c>
      <c r="J93" s="170" t="str">
        <f>E25</f>
        <v>PROJEKTY VODAM s.r.o.   HRANICE</v>
      </c>
      <c r="K93" s="59"/>
      <c r="L93" s="57"/>
    </row>
    <row r="94" spans="2:20" s="1" customFormat="1" ht="14.45" customHeight="1" x14ac:dyDescent="0.3">
      <c r="B94" s="37"/>
      <c r="C94" s="61" t="s">
        <v>39</v>
      </c>
      <c r="D94" s="59"/>
      <c r="E94" s="59"/>
      <c r="F94" s="170" t="str">
        <f>IF(E22="","",E22)</f>
        <v/>
      </c>
      <c r="G94" s="59"/>
      <c r="H94" s="59"/>
      <c r="I94" s="167"/>
      <c r="J94" s="59"/>
      <c r="K94" s="59"/>
      <c r="L94" s="57"/>
    </row>
    <row r="95" spans="2:20" s="1" customFormat="1" ht="10.35" customHeight="1" x14ac:dyDescent="0.3">
      <c r="B95" s="37"/>
      <c r="C95" s="59"/>
      <c r="D95" s="59"/>
      <c r="E95" s="59"/>
      <c r="F95" s="59"/>
      <c r="G95" s="59"/>
      <c r="H95" s="59"/>
      <c r="I95" s="167"/>
      <c r="J95" s="59"/>
      <c r="K95" s="59"/>
      <c r="L95" s="57"/>
    </row>
    <row r="96" spans="2:20" s="10" customFormat="1" ht="29.25" customHeight="1" x14ac:dyDescent="0.3">
      <c r="B96" s="172"/>
      <c r="C96" s="173" t="s">
        <v>391</v>
      </c>
      <c r="D96" s="174" t="s">
        <v>64</v>
      </c>
      <c r="E96" s="174" t="s">
        <v>60</v>
      </c>
      <c r="F96" s="174" t="s">
        <v>392</v>
      </c>
      <c r="G96" s="174" t="s">
        <v>393</v>
      </c>
      <c r="H96" s="174" t="s">
        <v>394</v>
      </c>
      <c r="I96" s="175" t="s">
        <v>395</v>
      </c>
      <c r="J96" s="174" t="s">
        <v>333</v>
      </c>
      <c r="K96" s="176" t="s">
        <v>396</v>
      </c>
      <c r="L96" s="177"/>
      <c r="M96" s="77" t="s">
        <v>397</v>
      </c>
      <c r="N96" s="78" t="s">
        <v>49</v>
      </c>
      <c r="O96" s="78" t="s">
        <v>398</v>
      </c>
      <c r="P96" s="78" t="s">
        <v>399</v>
      </c>
      <c r="Q96" s="78" t="s">
        <v>400</v>
      </c>
      <c r="R96" s="78" t="s">
        <v>401</v>
      </c>
      <c r="S96" s="78" t="s">
        <v>402</v>
      </c>
      <c r="T96" s="79" t="s">
        <v>403</v>
      </c>
    </row>
    <row r="97" spans="2:65" s="1" customFormat="1" ht="29.25" customHeight="1" x14ac:dyDescent="0.35">
      <c r="B97" s="37"/>
      <c r="C97" s="83" t="s">
        <v>338</v>
      </c>
      <c r="D97" s="59"/>
      <c r="E97" s="59"/>
      <c r="F97" s="59"/>
      <c r="G97" s="59"/>
      <c r="H97" s="59"/>
      <c r="I97" s="167"/>
      <c r="J97" s="178">
        <f>BK97</f>
        <v>0</v>
      </c>
      <c r="K97" s="59"/>
      <c r="L97" s="57"/>
      <c r="M97" s="80"/>
      <c r="N97" s="81"/>
      <c r="O97" s="81"/>
      <c r="P97" s="179">
        <f>P98</f>
        <v>0</v>
      </c>
      <c r="Q97" s="81"/>
      <c r="R97" s="179">
        <f>R98</f>
        <v>0</v>
      </c>
      <c r="S97" s="81"/>
      <c r="T97" s="180">
        <f>T98</f>
        <v>0</v>
      </c>
      <c r="AT97" s="19" t="s">
        <v>78</v>
      </c>
      <c r="AU97" s="19" t="s">
        <v>339</v>
      </c>
      <c r="BK97" s="181">
        <f>BK98</f>
        <v>0</v>
      </c>
    </row>
    <row r="98" spans="2:65" s="11" customFormat="1" ht="37.35" customHeight="1" x14ac:dyDescent="0.35">
      <c r="B98" s="182"/>
      <c r="C98" s="183"/>
      <c r="D98" s="184" t="s">
        <v>78</v>
      </c>
      <c r="E98" s="185" t="s">
        <v>404</v>
      </c>
      <c r="F98" s="185" t="s">
        <v>405</v>
      </c>
      <c r="G98" s="183"/>
      <c r="H98" s="183"/>
      <c r="I98" s="186"/>
      <c r="J98" s="187">
        <f>BK98</f>
        <v>0</v>
      </c>
      <c r="K98" s="183"/>
      <c r="L98" s="188"/>
      <c r="M98" s="189"/>
      <c r="N98" s="190"/>
      <c r="O98" s="190"/>
      <c r="P98" s="191">
        <f>P99+P246+P294+P300+P313+P361+P403+P412</f>
        <v>0</v>
      </c>
      <c r="Q98" s="190"/>
      <c r="R98" s="191">
        <f>R99+R246+R294+R300+R313+R361+R403+R412</f>
        <v>0</v>
      </c>
      <c r="S98" s="190"/>
      <c r="T98" s="192">
        <f>T99+T246+T294+T300+T313+T361+T403+T412</f>
        <v>0</v>
      </c>
      <c r="AR98" s="193" t="s">
        <v>23</v>
      </c>
      <c r="AT98" s="194" t="s">
        <v>78</v>
      </c>
      <c r="AU98" s="194" t="s">
        <v>79</v>
      </c>
      <c r="AY98" s="193" t="s">
        <v>406</v>
      </c>
      <c r="BK98" s="195">
        <f>BK99+BK246+BK294+BK300+BK313+BK361+BK403+BK412</f>
        <v>0</v>
      </c>
    </row>
    <row r="99" spans="2:65" s="11" customFormat="1" ht="19.899999999999999" customHeight="1" x14ac:dyDescent="0.3">
      <c r="B99" s="182"/>
      <c r="C99" s="183"/>
      <c r="D99" s="198" t="s">
        <v>78</v>
      </c>
      <c r="E99" s="199" t="s">
        <v>23</v>
      </c>
      <c r="F99" s="199" t="s">
        <v>407</v>
      </c>
      <c r="G99" s="183"/>
      <c r="H99" s="183"/>
      <c r="I99" s="186"/>
      <c r="J99" s="200">
        <f>BK99</f>
        <v>0</v>
      </c>
      <c r="K99" s="183"/>
      <c r="L99" s="188"/>
      <c r="M99" s="189"/>
      <c r="N99" s="190"/>
      <c r="O99" s="190"/>
      <c r="P99" s="191">
        <f>SUM(P100:P245)</f>
        <v>0</v>
      </c>
      <c r="Q99" s="190"/>
      <c r="R99" s="191">
        <f>SUM(R100:R245)</f>
        <v>0</v>
      </c>
      <c r="S99" s="190"/>
      <c r="T99" s="192">
        <f>SUM(T100:T245)</f>
        <v>0</v>
      </c>
      <c r="AR99" s="193" t="s">
        <v>23</v>
      </c>
      <c r="AT99" s="194" t="s">
        <v>78</v>
      </c>
      <c r="AU99" s="194" t="s">
        <v>23</v>
      </c>
      <c r="AY99" s="193" t="s">
        <v>406</v>
      </c>
      <c r="BK99" s="195">
        <f>SUM(BK100:BK245)</f>
        <v>0</v>
      </c>
    </row>
    <row r="100" spans="2:65" s="1" customFormat="1" ht="22.5" customHeight="1" x14ac:dyDescent="0.3">
      <c r="B100" s="37"/>
      <c r="C100" s="201" t="s">
        <v>23</v>
      </c>
      <c r="D100" s="201" t="s">
        <v>410</v>
      </c>
      <c r="E100" s="202" t="s">
        <v>7184</v>
      </c>
      <c r="F100" s="203" t="s">
        <v>8067</v>
      </c>
      <c r="G100" s="204" t="s">
        <v>8068</v>
      </c>
      <c r="H100" s="205">
        <v>31</v>
      </c>
      <c r="I100" s="206"/>
      <c r="J100" s="207">
        <f>ROUND(I100*H100,2)</f>
        <v>0</v>
      </c>
      <c r="K100" s="203" t="s">
        <v>7100</v>
      </c>
      <c r="L100" s="57"/>
      <c r="M100" s="208" t="s">
        <v>36</v>
      </c>
      <c r="N100" s="209" t="s">
        <v>50</v>
      </c>
      <c r="O100" s="38"/>
      <c r="P100" s="210">
        <f>O100*H100</f>
        <v>0</v>
      </c>
      <c r="Q100" s="210">
        <v>0</v>
      </c>
      <c r="R100" s="210">
        <f>Q100*H100</f>
        <v>0</v>
      </c>
      <c r="S100" s="210">
        <v>0</v>
      </c>
      <c r="T100" s="211">
        <f>S100*H100</f>
        <v>0</v>
      </c>
      <c r="AR100" s="19" t="s">
        <v>415</v>
      </c>
      <c r="AT100" s="19" t="s">
        <v>410</v>
      </c>
      <c r="AU100" s="19" t="s">
        <v>87</v>
      </c>
      <c r="AY100" s="19" t="s">
        <v>406</v>
      </c>
      <c r="BE100" s="212">
        <f>IF(N100="základní",J100,0)</f>
        <v>0</v>
      </c>
      <c r="BF100" s="212">
        <f>IF(N100="snížená",J100,0)</f>
        <v>0</v>
      </c>
      <c r="BG100" s="212">
        <f>IF(N100="zákl. přenesená",J100,0)</f>
        <v>0</v>
      </c>
      <c r="BH100" s="212">
        <f>IF(N100="sníž. přenesená",J100,0)</f>
        <v>0</v>
      </c>
      <c r="BI100" s="212">
        <f>IF(N100="nulová",J100,0)</f>
        <v>0</v>
      </c>
      <c r="BJ100" s="19" t="s">
        <v>23</v>
      </c>
      <c r="BK100" s="212">
        <f>ROUND(I100*H100,2)</f>
        <v>0</v>
      </c>
      <c r="BL100" s="19" t="s">
        <v>415</v>
      </c>
      <c r="BM100" s="19" t="s">
        <v>87</v>
      </c>
    </row>
    <row r="101" spans="2:65" s="1" customFormat="1" ht="22.5" customHeight="1" x14ac:dyDescent="0.3">
      <c r="B101" s="37"/>
      <c r="C101" s="201" t="s">
        <v>87</v>
      </c>
      <c r="D101" s="201" t="s">
        <v>410</v>
      </c>
      <c r="E101" s="202" t="s">
        <v>7842</v>
      </c>
      <c r="F101" s="203" t="s">
        <v>7843</v>
      </c>
      <c r="G101" s="204" t="s">
        <v>1189</v>
      </c>
      <c r="H101" s="205">
        <v>6</v>
      </c>
      <c r="I101" s="206"/>
      <c r="J101" s="207">
        <f>ROUND(I101*H101,2)</f>
        <v>0</v>
      </c>
      <c r="K101" s="203" t="s">
        <v>7100</v>
      </c>
      <c r="L101" s="57"/>
      <c r="M101" s="208" t="s">
        <v>36</v>
      </c>
      <c r="N101" s="209" t="s">
        <v>50</v>
      </c>
      <c r="O101" s="38"/>
      <c r="P101" s="210">
        <f>O101*H101</f>
        <v>0</v>
      </c>
      <c r="Q101" s="210">
        <v>0</v>
      </c>
      <c r="R101" s="210">
        <f>Q101*H101</f>
        <v>0</v>
      </c>
      <c r="S101" s="210">
        <v>0</v>
      </c>
      <c r="T101" s="211">
        <f>S101*H101</f>
        <v>0</v>
      </c>
      <c r="AR101" s="19" t="s">
        <v>415</v>
      </c>
      <c r="AT101" s="19" t="s">
        <v>410</v>
      </c>
      <c r="AU101" s="19" t="s">
        <v>87</v>
      </c>
      <c r="AY101" s="19" t="s">
        <v>406</v>
      </c>
      <c r="BE101" s="212">
        <f>IF(N101="základní",J101,0)</f>
        <v>0</v>
      </c>
      <c r="BF101" s="212">
        <f>IF(N101="snížená",J101,0)</f>
        <v>0</v>
      </c>
      <c r="BG101" s="212">
        <f>IF(N101="zákl. přenesená",J101,0)</f>
        <v>0</v>
      </c>
      <c r="BH101" s="212">
        <f>IF(N101="sníž. přenesená",J101,0)</f>
        <v>0</v>
      </c>
      <c r="BI101" s="212">
        <f>IF(N101="nulová",J101,0)</f>
        <v>0</v>
      </c>
      <c r="BJ101" s="19" t="s">
        <v>23</v>
      </c>
      <c r="BK101" s="212">
        <f>ROUND(I101*H101,2)</f>
        <v>0</v>
      </c>
      <c r="BL101" s="19" t="s">
        <v>415</v>
      </c>
      <c r="BM101" s="19" t="s">
        <v>415</v>
      </c>
    </row>
    <row r="102" spans="2:65" s="1" customFormat="1" ht="22.5" customHeight="1" x14ac:dyDescent="0.3">
      <c r="B102" s="37"/>
      <c r="C102" s="201" t="s">
        <v>94</v>
      </c>
      <c r="D102" s="201" t="s">
        <v>410</v>
      </c>
      <c r="E102" s="202" t="s">
        <v>8069</v>
      </c>
      <c r="F102" s="203" t="s">
        <v>8070</v>
      </c>
      <c r="G102" s="204" t="s">
        <v>596</v>
      </c>
      <c r="H102" s="205">
        <v>15</v>
      </c>
      <c r="I102" s="206"/>
      <c r="J102" s="207">
        <f>ROUND(I102*H102,2)</f>
        <v>0</v>
      </c>
      <c r="K102" s="203" t="s">
        <v>7100</v>
      </c>
      <c r="L102" s="57"/>
      <c r="M102" s="208" t="s">
        <v>36</v>
      </c>
      <c r="N102" s="209" t="s">
        <v>50</v>
      </c>
      <c r="O102" s="38"/>
      <c r="P102" s="210">
        <f>O102*H102</f>
        <v>0</v>
      </c>
      <c r="Q102" s="210">
        <v>0</v>
      </c>
      <c r="R102" s="210">
        <f>Q102*H102</f>
        <v>0</v>
      </c>
      <c r="S102" s="210">
        <v>0</v>
      </c>
      <c r="T102" s="211">
        <f>S102*H102</f>
        <v>0</v>
      </c>
      <c r="AR102" s="19" t="s">
        <v>415</v>
      </c>
      <c r="AT102" s="19" t="s">
        <v>410</v>
      </c>
      <c r="AU102" s="19" t="s">
        <v>87</v>
      </c>
      <c r="AY102" s="19" t="s">
        <v>406</v>
      </c>
      <c r="BE102" s="212">
        <f>IF(N102="základní",J102,0)</f>
        <v>0</v>
      </c>
      <c r="BF102" s="212">
        <f>IF(N102="snížená",J102,0)</f>
        <v>0</v>
      </c>
      <c r="BG102" s="212">
        <f>IF(N102="zákl. přenesená",J102,0)</f>
        <v>0</v>
      </c>
      <c r="BH102" s="212">
        <f>IF(N102="sníž. přenesená",J102,0)</f>
        <v>0</v>
      </c>
      <c r="BI102" s="212">
        <f>IF(N102="nulová",J102,0)</f>
        <v>0</v>
      </c>
      <c r="BJ102" s="19" t="s">
        <v>23</v>
      </c>
      <c r="BK102" s="212">
        <f>ROUND(I102*H102,2)</f>
        <v>0</v>
      </c>
      <c r="BL102" s="19" t="s">
        <v>415</v>
      </c>
      <c r="BM102" s="19" t="s">
        <v>446</v>
      </c>
    </row>
    <row r="103" spans="2:65" s="12" customFormat="1" x14ac:dyDescent="0.3">
      <c r="B103" s="213"/>
      <c r="C103" s="214"/>
      <c r="D103" s="215" t="s">
        <v>417</v>
      </c>
      <c r="E103" s="216" t="s">
        <v>36</v>
      </c>
      <c r="F103" s="217" t="s">
        <v>8071</v>
      </c>
      <c r="G103" s="214"/>
      <c r="H103" s="218" t="s">
        <v>36</v>
      </c>
      <c r="I103" s="219"/>
      <c r="J103" s="214"/>
      <c r="K103" s="214"/>
      <c r="L103" s="220"/>
      <c r="M103" s="221"/>
      <c r="N103" s="222"/>
      <c r="O103" s="222"/>
      <c r="P103" s="222"/>
      <c r="Q103" s="222"/>
      <c r="R103" s="222"/>
      <c r="S103" s="222"/>
      <c r="T103" s="223"/>
      <c r="AT103" s="224" t="s">
        <v>417</v>
      </c>
      <c r="AU103" s="224" t="s">
        <v>87</v>
      </c>
      <c r="AV103" s="12" t="s">
        <v>23</v>
      </c>
      <c r="AW103" s="12" t="s">
        <v>43</v>
      </c>
      <c r="AX103" s="12" t="s">
        <v>79</v>
      </c>
      <c r="AY103" s="224" t="s">
        <v>406</v>
      </c>
    </row>
    <row r="104" spans="2:65" s="12" customFormat="1" x14ac:dyDescent="0.3">
      <c r="B104" s="213"/>
      <c r="C104" s="214"/>
      <c r="D104" s="215" t="s">
        <v>417</v>
      </c>
      <c r="E104" s="216" t="s">
        <v>36</v>
      </c>
      <c r="F104" s="217" t="s">
        <v>8072</v>
      </c>
      <c r="G104" s="214"/>
      <c r="H104" s="218" t="s">
        <v>36</v>
      </c>
      <c r="I104" s="219"/>
      <c r="J104" s="214"/>
      <c r="K104" s="214"/>
      <c r="L104" s="220"/>
      <c r="M104" s="221"/>
      <c r="N104" s="222"/>
      <c r="O104" s="222"/>
      <c r="P104" s="222"/>
      <c r="Q104" s="222"/>
      <c r="R104" s="222"/>
      <c r="S104" s="222"/>
      <c r="T104" s="223"/>
      <c r="AT104" s="224" t="s">
        <v>417</v>
      </c>
      <c r="AU104" s="224" t="s">
        <v>87</v>
      </c>
      <c r="AV104" s="12" t="s">
        <v>23</v>
      </c>
      <c r="AW104" s="12" t="s">
        <v>43</v>
      </c>
      <c r="AX104" s="12" t="s">
        <v>79</v>
      </c>
      <c r="AY104" s="224" t="s">
        <v>406</v>
      </c>
    </row>
    <row r="105" spans="2:65" s="12" customFormat="1" x14ac:dyDescent="0.3">
      <c r="B105" s="213"/>
      <c r="C105" s="214"/>
      <c r="D105" s="215" t="s">
        <v>417</v>
      </c>
      <c r="E105" s="216" t="s">
        <v>36</v>
      </c>
      <c r="F105" s="217" t="s">
        <v>8073</v>
      </c>
      <c r="G105" s="214"/>
      <c r="H105" s="218" t="s">
        <v>36</v>
      </c>
      <c r="I105" s="219"/>
      <c r="J105" s="214"/>
      <c r="K105" s="214"/>
      <c r="L105" s="220"/>
      <c r="M105" s="221"/>
      <c r="N105" s="222"/>
      <c r="O105" s="222"/>
      <c r="P105" s="222"/>
      <c r="Q105" s="222"/>
      <c r="R105" s="222"/>
      <c r="S105" s="222"/>
      <c r="T105" s="223"/>
      <c r="AT105" s="224" t="s">
        <v>417</v>
      </c>
      <c r="AU105" s="224" t="s">
        <v>87</v>
      </c>
      <c r="AV105" s="12" t="s">
        <v>23</v>
      </c>
      <c r="AW105" s="12" t="s">
        <v>43</v>
      </c>
      <c r="AX105" s="12" t="s">
        <v>79</v>
      </c>
      <c r="AY105" s="224" t="s">
        <v>406</v>
      </c>
    </row>
    <row r="106" spans="2:65" s="12" customFormat="1" x14ac:dyDescent="0.3">
      <c r="B106" s="213"/>
      <c r="C106" s="214"/>
      <c r="D106" s="215" t="s">
        <v>417</v>
      </c>
      <c r="E106" s="216" t="s">
        <v>36</v>
      </c>
      <c r="F106" s="217" t="s">
        <v>8074</v>
      </c>
      <c r="G106" s="214"/>
      <c r="H106" s="218" t="s">
        <v>36</v>
      </c>
      <c r="I106" s="219"/>
      <c r="J106" s="214"/>
      <c r="K106" s="214"/>
      <c r="L106" s="220"/>
      <c r="M106" s="221"/>
      <c r="N106" s="222"/>
      <c r="O106" s="222"/>
      <c r="P106" s="222"/>
      <c r="Q106" s="222"/>
      <c r="R106" s="222"/>
      <c r="S106" s="222"/>
      <c r="T106" s="223"/>
      <c r="AT106" s="224" t="s">
        <v>417</v>
      </c>
      <c r="AU106" s="224" t="s">
        <v>87</v>
      </c>
      <c r="AV106" s="12" t="s">
        <v>23</v>
      </c>
      <c r="AW106" s="12" t="s">
        <v>43</v>
      </c>
      <c r="AX106" s="12" t="s">
        <v>79</v>
      </c>
      <c r="AY106" s="224" t="s">
        <v>406</v>
      </c>
    </row>
    <row r="107" spans="2:65" s="12" customFormat="1" x14ac:dyDescent="0.3">
      <c r="B107" s="213"/>
      <c r="C107" s="214"/>
      <c r="D107" s="215" t="s">
        <v>417</v>
      </c>
      <c r="E107" s="216" t="s">
        <v>36</v>
      </c>
      <c r="F107" s="217" t="s">
        <v>8075</v>
      </c>
      <c r="G107" s="214"/>
      <c r="H107" s="218" t="s">
        <v>36</v>
      </c>
      <c r="I107" s="219"/>
      <c r="J107" s="214"/>
      <c r="K107" s="214"/>
      <c r="L107" s="220"/>
      <c r="M107" s="221"/>
      <c r="N107" s="222"/>
      <c r="O107" s="222"/>
      <c r="P107" s="222"/>
      <c r="Q107" s="222"/>
      <c r="R107" s="222"/>
      <c r="S107" s="222"/>
      <c r="T107" s="223"/>
      <c r="AT107" s="224" t="s">
        <v>417</v>
      </c>
      <c r="AU107" s="224" t="s">
        <v>87</v>
      </c>
      <c r="AV107" s="12" t="s">
        <v>23</v>
      </c>
      <c r="AW107" s="12" t="s">
        <v>43</v>
      </c>
      <c r="AX107" s="12" t="s">
        <v>79</v>
      </c>
      <c r="AY107" s="224" t="s">
        <v>406</v>
      </c>
    </row>
    <row r="108" spans="2:65" s="12" customFormat="1" x14ac:dyDescent="0.3">
      <c r="B108" s="213"/>
      <c r="C108" s="214"/>
      <c r="D108" s="215" t="s">
        <v>417</v>
      </c>
      <c r="E108" s="216" t="s">
        <v>36</v>
      </c>
      <c r="F108" s="217" t="s">
        <v>8073</v>
      </c>
      <c r="G108" s="214"/>
      <c r="H108" s="218" t="s">
        <v>36</v>
      </c>
      <c r="I108" s="219"/>
      <c r="J108" s="214"/>
      <c r="K108" s="214"/>
      <c r="L108" s="220"/>
      <c r="M108" s="221"/>
      <c r="N108" s="222"/>
      <c r="O108" s="222"/>
      <c r="P108" s="222"/>
      <c r="Q108" s="222"/>
      <c r="R108" s="222"/>
      <c r="S108" s="222"/>
      <c r="T108" s="223"/>
      <c r="AT108" s="224" t="s">
        <v>417</v>
      </c>
      <c r="AU108" s="224" t="s">
        <v>87</v>
      </c>
      <c r="AV108" s="12" t="s">
        <v>23</v>
      </c>
      <c r="AW108" s="12" t="s">
        <v>43</v>
      </c>
      <c r="AX108" s="12" t="s">
        <v>79</v>
      </c>
      <c r="AY108" s="224" t="s">
        <v>406</v>
      </c>
    </row>
    <row r="109" spans="2:65" s="13" customFormat="1" x14ac:dyDescent="0.3">
      <c r="B109" s="225"/>
      <c r="C109" s="226"/>
      <c r="D109" s="215" t="s">
        <v>417</v>
      </c>
      <c r="E109" s="227" t="s">
        <v>36</v>
      </c>
      <c r="F109" s="228" t="s">
        <v>8</v>
      </c>
      <c r="G109" s="226"/>
      <c r="H109" s="229">
        <v>15</v>
      </c>
      <c r="I109" s="230"/>
      <c r="J109" s="226"/>
      <c r="K109" s="226"/>
      <c r="L109" s="231"/>
      <c r="M109" s="232"/>
      <c r="N109" s="233"/>
      <c r="O109" s="233"/>
      <c r="P109" s="233"/>
      <c r="Q109" s="233"/>
      <c r="R109" s="233"/>
      <c r="S109" s="233"/>
      <c r="T109" s="234"/>
      <c r="AT109" s="235" t="s">
        <v>417</v>
      </c>
      <c r="AU109" s="235" t="s">
        <v>87</v>
      </c>
      <c r="AV109" s="13" t="s">
        <v>87</v>
      </c>
      <c r="AW109" s="13" t="s">
        <v>43</v>
      </c>
      <c r="AX109" s="13" t="s">
        <v>79</v>
      </c>
      <c r="AY109" s="235" t="s">
        <v>406</v>
      </c>
    </row>
    <row r="110" spans="2:65" s="14" customFormat="1" x14ac:dyDescent="0.3">
      <c r="B110" s="236"/>
      <c r="C110" s="237"/>
      <c r="D110" s="247" t="s">
        <v>417</v>
      </c>
      <c r="E110" s="248" t="s">
        <v>36</v>
      </c>
      <c r="F110" s="249" t="s">
        <v>421</v>
      </c>
      <c r="G110" s="237"/>
      <c r="H110" s="250">
        <v>15</v>
      </c>
      <c r="I110" s="241"/>
      <c r="J110" s="237"/>
      <c r="K110" s="237"/>
      <c r="L110" s="242"/>
      <c r="M110" s="243"/>
      <c r="N110" s="244"/>
      <c r="O110" s="244"/>
      <c r="P110" s="244"/>
      <c r="Q110" s="244"/>
      <c r="R110" s="244"/>
      <c r="S110" s="244"/>
      <c r="T110" s="245"/>
      <c r="AT110" s="246" t="s">
        <v>417</v>
      </c>
      <c r="AU110" s="246" t="s">
        <v>87</v>
      </c>
      <c r="AV110" s="14" t="s">
        <v>415</v>
      </c>
      <c r="AW110" s="14" t="s">
        <v>43</v>
      </c>
      <c r="AX110" s="14" t="s">
        <v>23</v>
      </c>
      <c r="AY110" s="246" t="s">
        <v>406</v>
      </c>
    </row>
    <row r="111" spans="2:65" s="1" customFormat="1" ht="22.5" customHeight="1" x14ac:dyDescent="0.3">
      <c r="B111" s="37"/>
      <c r="C111" s="201" t="s">
        <v>415</v>
      </c>
      <c r="D111" s="201" t="s">
        <v>410</v>
      </c>
      <c r="E111" s="202" t="s">
        <v>7845</v>
      </c>
      <c r="F111" s="203" t="s">
        <v>7846</v>
      </c>
      <c r="G111" s="204" t="s">
        <v>596</v>
      </c>
      <c r="H111" s="205">
        <v>9</v>
      </c>
      <c r="I111" s="206"/>
      <c r="J111" s="207">
        <f>ROUND(I111*H111,2)</f>
        <v>0</v>
      </c>
      <c r="K111" s="203" t="s">
        <v>7100</v>
      </c>
      <c r="L111" s="57"/>
      <c r="M111" s="208" t="s">
        <v>36</v>
      </c>
      <c r="N111" s="209" t="s">
        <v>50</v>
      </c>
      <c r="O111" s="38"/>
      <c r="P111" s="210">
        <f>O111*H111</f>
        <v>0</v>
      </c>
      <c r="Q111" s="210">
        <v>0</v>
      </c>
      <c r="R111" s="210">
        <f>Q111*H111</f>
        <v>0</v>
      </c>
      <c r="S111" s="210">
        <v>0</v>
      </c>
      <c r="T111" s="211">
        <f>S111*H111</f>
        <v>0</v>
      </c>
      <c r="AR111" s="19" t="s">
        <v>415</v>
      </c>
      <c r="AT111" s="19" t="s">
        <v>410</v>
      </c>
      <c r="AU111" s="19" t="s">
        <v>87</v>
      </c>
      <c r="AY111" s="19" t="s">
        <v>406</v>
      </c>
      <c r="BE111" s="212">
        <f>IF(N111="základní",J111,0)</f>
        <v>0</v>
      </c>
      <c r="BF111" s="212">
        <f>IF(N111="snížená",J111,0)</f>
        <v>0</v>
      </c>
      <c r="BG111" s="212">
        <f>IF(N111="zákl. přenesená",J111,0)</f>
        <v>0</v>
      </c>
      <c r="BH111" s="212">
        <f>IF(N111="sníž. přenesená",J111,0)</f>
        <v>0</v>
      </c>
      <c r="BI111" s="212">
        <f>IF(N111="nulová",J111,0)</f>
        <v>0</v>
      </c>
      <c r="BJ111" s="19" t="s">
        <v>23</v>
      </c>
      <c r="BK111" s="212">
        <f>ROUND(I111*H111,2)</f>
        <v>0</v>
      </c>
      <c r="BL111" s="19" t="s">
        <v>415</v>
      </c>
      <c r="BM111" s="19" t="s">
        <v>457</v>
      </c>
    </row>
    <row r="112" spans="2:65" s="12" customFormat="1" x14ac:dyDescent="0.3">
      <c r="B112" s="213"/>
      <c r="C112" s="214"/>
      <c r="D112" s="215" t="s">
        <v>417</v>
      </c>
      <c r="E112" s="216" t="s">
        <v>36</v>
      </c>
      <c r="F112" s="217" t="s">
        <v>8076</v>
      </c>
      <c r="G112" s="214"/>
      <c r="H112" s="218" t="s">
        <v>36</v>
      </c>
      <c r="I112" s="219"/>
      <c r="J112" s="214"/>
      <c r="K112" s="214"/>
      <c r="L112" s="220"/>
      <c r="M112" s="221"/>
      <c r="N112" s="222"/>
      <c r="O112" s="222"/>
      <c r="P112" s="222"/>
      <c r="Q112" s="222"/>
      <c r="R112" s="222"/>
      <c r="S112" s="222"/>
      <c r="T112" s="223"/>
      <c r="AT112" s="224" t="s">
        <v>417</v>
      </c>
      <c r="AU112" s="224" t="s">
        <v>87</v>
      </c>
      <c r="AV112" s="12" t="s">
        <v>23</v>
      </c>
      <c r="AW112" s="12" t="s">
        <v>43</v>
      </c>
      <c r="AX112" s="12" t="s">
        <v>79</v>
      </c>
      <c r="AY112" s="224" t="s">
        <v>406</v>
      </c>
    </row>
    <row r="113" spans="2:65" s="12" customFormat="1" x14ac:dyDescent="0.3">
      <c r="B113" s="213"/>
      <c r="C113" s="214"/>
      <c r="D113" s="215" t="s">
        <v>417</v>
      </c>
      <c r="E113" s="216" t="s">
        <v>36</v>
      </c>
      <c r="F113" s="217" t="s">
        <v>8077</v>
      </c>
      <c r="G113" s="214"/>
      <c r="H113" s="218" t="s">
        <v>36</v>
      </c>
      <c r="I113" s="219"/>
      <c r="J113" s="214"/>
      <c r="K113" s="214"/>
      <c r="L113" s="220"/>
      <c r="M113" s="221"/>
      <c r="N113" s="222"/>
      <c r="O113" s="222"/>
      <c r="P113" s="222"/>
      <c r="Q113" s="222"/>
      <c r="R113" s="222"/>
      <c r="S113" s="222"/>
      <c r="T113" s="223"/>
      <c r="AT113" s="224" t="s">
        <v>417</v>
      </c>
      <c r="AU113" s="224" t="s">
        <v>87</v>
      </c>
      <c r="AV113" s="12" t="s">
        <v>23</v>
      </c>
      <c r="AW113" s="12" t="s">
        <v>43</v>
      </c>
      <c r="AX113" s="12" t="s">
        <v>79</v>
      </c>
      <c r="AY113" s="224" t="s">
        <v>406</v>
      </c>
    </row>
    <row r="114" spans="2:65" s="12" customFormat="1" x14ac:dyDescent="0.3">
      <c r="B114" s="213"/>
      <c r="C114" s="214"/>
      <c r="D114" s="215" t="s">
        <v>417</v>
      </c>
      <c r="E114" s="216" t="s">
        <v>36</v>
      </c>
      <c r="F114" s="217" t="s">
        <v>8078</v>
      </c>
      <c r="G114" s="214"/>
      <c r="H114" s="218" t="s">
        <v>36</v>
      </c>
      <c r="I114" s="219"/>
      <c r="J114" s="214"/>
      <c r="K114" s="214"/>
      <c r="L114" s="220"/>
      <c r="M114" s="221"/>
      <c r="N114" s="222"/>
      <c r="O114" s="222"/>
      <c r="P114" s="222"/>
      <c r="Q114" s="222"/>
      <c r="R114" s="222"/>
      <c r="S114" s="222"/>
      <c r="T114" s="223"/>
      <c r="AT114" s="224" t="s">
        <v>417</v>
      </c>
      <c r="AU114" s="224" t="s">
        <v>87</v>
      </c>
      <c r="AV114" s="12" t="s">
        <v>23</v>
      </c>
      <c r="AW114" s="12" t="s">
        <v>43</v>
      </c>
      <c r="AX114" s="12" t="s">
        <v>79</v>
      </c>
      <c r="AY114" s="224" t="s">
        <v>406</v>
      </c>
    </row>
    <row r="115" spans="2:65" s="13" customFormat="1" x14ac:dyDescent="0.3">
      <c r="B115" s="225"/>
      <c r="C115" s="226"/>
      <c r="D115" s="215" t="s">
        <v>417</v>
      </c>
      <c r="E115" s="227" t="s">
        <v>36</v>
      </c>
      <c r="F115" s="228" t="s">
        <v>463</v>
      </c>
      <c r="G115" s="226"/>
      <c r="H115" s="229">
        <v>9</v>
      </c>
      <c r="I115" s="230"/>
      <c r="J115" s="226"/>
      <c r="K115" s="226"/>
      <c r="L115" s="231"/>
      <c r="M115" s="232"/>
      <c r="N115" s="233"/>
      <c r="O115" s="233"/>
      <c r="P115" s="233"/>
      <c r="Q115" s="233"/>
      <c r="R115" s="233"/>
      <c r="S115" s="233"/>
      <c r="T115" s="234"/>
      <c r="AT115" s="235" t="s">
        <v>417</v>
      </c>
      <c r="AU115" s="235" t="s">
        <v>87</v>
      </c>
      <c r="AV115" s="13" t="s">
        <v>87</v>
      </c>
      <c r="AW115" s="13" t="s">
        <v>43</v>
      </c>
      <c r="AX115" s="13" t="s">
        <v>79</v>
      </c>
      <c r="AY115" s="235" t="s">
        <v>406</v>
      </c>
    </row>
    <row r="116" spans="2:65" s="14" customFormat="1" x14ac:dyDescent="0.3">
      <c r="B116" s="236"/>
      <c r="C116" s="237"/>
      <c r="D116" s="247" t="s">
        <v>417</v>
      </c>
      <c r="E116" s="248" t="s">
        <v>36</v>
      </c>
      <c r="F116" s="249" t="s">
        <v>421</v>
      </c>
      <c r="G116" s="237"/>
      <c r="H116" s="250">
        <v>9</v>
      </c>
      <c r="I116" s="241"/>
      <c r="J116" s="237"/>
      <c r="K116" s="237"/>
      <c r="L116" s="242"/>
      <c r="M116" s="243"/>
      <c r="N116" s="244"/>
      <c r="O116" s="244"/>
      <c r="P116" s="244"/>
      <c r="Q116" s="244"/>
      <c r="R116" s="244"/>
      <c r="S116" s="244"/>
      <c r="T116" s="245"/>
      <c r="AT116" s="246" t="s">
        <v>417</v>
      </c>
      <c r="AU116" s="246" t="s">
        <v>87</v>
      </c>
      <c r="AV116" s="14" t="s">
        <v>415</v>
      </c>
      <c r="AW116" s="14" t="s">
        <v>43</v>
      </c>
      <c r="AX116" s="14" t="s">
        <v>23</v>
      </c>
      <c r="AY116" s="246" t="s">
        <v>406</v>
      </c>
    </row>
    <row r="117" spans="2:65" s="1" customFormat="1" ht="22.5" customHeight="1" x14ac:dyDescent="0.3">
      <c r="B117" s="37"/>
      <c r="C117" s="201" t="s">
        <v>440</v>
      </c>
      <c r="D117" s="201" t="s">
        <v>410</v>
      </c>
      <c r="E117" s="202" t="s">
        <v>7198</v>
      </c>
      <c r="F117" s="203" t="s">
        <v>7199</v>
      </c>
      <c r="G117" s="204" t="s">
        <v>596</v>
      </c>
      <c r="H117" s="205">
        <v>24</v>
      </c>
      <c r="I117" s="206"/>
      <c r="J117" s="207">
        <f>ROUND(I117*H117,2)</f>
        <v>0</v>
      </c>
      <c r="K117" s="203" t="s">
        <v>7100</v>
      </c>
      <c r="L117" s="57"/>
      <c r="M117" s="208" t="s">
        <v>36</v>
      </c>
      <c r="N117" s="209" t="s">
        <v>50</v>
      </c>
      <c r="O117" s="38"/>
      <c r="P117" s="210">
        <f>O117*H117</f>
        <v>0</v>
      </c>
      <c r="Q117" s="210">
        <v>0</v>
      </c>
      <c r="R117" s="210">
        <f>Q117*H117</f>
        <v>0</v>
      </c>
      <c r="S117" s="210">
        <v>0</v>
      </c>
      <c r="T117" s="211">
        <f>S117*H117</f>
        <v>0</v>
      </c>
      <c r="AR117" s="19" t="s">
        <v>415</v>
      </c>
      <c r="AT117" s="19" t="s">
        <v>410</v>
      </c>
      <c r="AU117" s="19" t="s">
        <v>87</v>
      </c>
      <c r="AY117" s="19" t="s">
        <v>406</v>
      </c>
      <c r="BE117" s="212">
        <f>IF(N117="základní",J117,0)</f>
        <v>0</v>
      </c>
      <c r="BF117" s="212">
        <f>IF(N117="snížená",J117,0)</f>
        <v>0</v>
      </c>
      <c r="BG117" s="212">
        <f>IF(N117="zákl. přenesená",J117,0)</f>
        <v>0</v>
      </c>
      <c r="BH117" s="212">
        <f>IF(N117="sníž. přenesená",J117,0)</f>
        <v>0</v>
      </c>
      <c r="BI117" s="212">
        <f>IF(N117="nulová",J117,0)</f>
        <v>0</v>
      </c>
      <c r="BJ117" s="19" t="s">
        <v>23</v>
      </c>
      <c r="BK117" s="212">
        <f>ROUND(I117*H117,2)</f>
        <v>0</v>
      </c>
      <c r="BL117" s="19" t="s">
        <v>415</v>
      </c>
      <c r="BM117" s="19" t="s">
        <v>28</v>
      </c>
    </row>
    <row r="118" spans="2:65" s="12" customFormat="1" x14ac:dyDescent="0.3">
      <c r="B118" s="213"/>
      <c r="C118" s="214"/>
      <c r="D118" s="215" t="s">
        <v>417</v>
      </c>
      <c r="E118" s="216" t="s">
        <v>36</v>
      </c>
      <c r="F118" s="217" t="s">
        <v>8079</v>
      </c>
      <c r="G118" s="214"/>
      <c r="H118" s="218" t="s">
        <v>36</v>
      </c>
      <c r="I118" s="219"/>
      <c r="J118" s="214"/>
      <c r="K118" s="214"/>
      <c r="L118" s="220"/>
      <c r="M118" s="221"/>
      <c r="N118" s="222"/>
      <c r="O118" s="222"/>
      <c r="P118" s="222"/>
      <c r="Q118" s="222"/>
      <c r="R118" s="222"/>
      <c r="S118" s="222"/>
      <c r="T118" s="223"/>
      <c r="AT118" s="224" t="s">
        <v>417</v>
      </c>
      <c r="AU118" s="224" t="s">
        <v>87</v>
      </c>
      <c r="AV118" s="12" t="s">
        <v>23</v>
      </c>
      <c r="AW118" s="12" t="s">
        <v>43</v>
      </c>
      <c r="AX118" s="12" t="s">
        <v>79</v>
      </c>
      <c r="AY118" s="224" t="s">
        <v>406</v>
      </c>
    </row>
    <row r="119" spans="2:65" s="12" customFormat="1" x14ac:dyDescent="0.3">
      <c r="B119" s="213"/>
      <c r="C119" s="214"/>
      <c r="D119" s="215" t="s">
        <v>417</v>
      </c>
      <c r="E119" s="216" t="s">
        <v>36</v>
      </c>
      <c r="F119" s="217" t="s">
        <v>8080</v>
      </c>
      <c r="G119" s="214"/>
      <c r="H119" s="218" t="s">
        <v>36</v>
      </c>
      <c r="I119" s="219"/>
      <c r="J119" s="214"/>
      <c r="K119" s="214"/>
      <c r="L119" s="220"/>
      <c r="M119" s="221"/>
      <c r="N119" s="222"/>
      <c r="O119" s="222"/>
      <c r="P119" s="222"/>
      <c r="Q119" s="222"/>
      <c r="R119" s="222"/>
      <c r="S119" s="222"/>
      <c r="T119" s="223"/>
      <c r="AT119" s="224" t="s">
        <v>417</v>
      </c>
      <c r="AU119" s="224" t="s">
        <v>87</v>
      </c>
      <c r="AV119" s="12" t="s">
        <v>23</v>
      </c>
      <c r="AW119" s="12" t="s">
        <v>43</v>
      </c>
      <c r="AX119" s="12" t="s">
        <v>79</v>
      </c>
      <c r="AY119" s="224" t="s">
        <v>406</v>
      </c>
    </row>
    <row r="120" spans="2:65" s="12" customFormat="1" x14ac:dyDescent="0.3">
      <c r="B120" s="213"/>
      <c r="C120" s="214"/>
      <c r="D120" s="215" t="s">
        <v>417</v>
      </c>
      <c r="E120" s="216" t="s">
        <v>36</v>
      </c>
      <c r="F120" s="217" t="s">
        <v>8081</v>
      </c>
      <c r="G120" s="214"/>
      <c r="H120" s="218" t="s">
        <v>36</v>
      </c>
      <c r="I120" s="219"/>
      <c r="J120" s="214"/>
      <c r="K120" s="214"/>
      <c r="L120" s="220"/>
      <c r="M120" s="221"/>
      <c r="N120" s="222"/>
      <c r="O120" s="222"/>
      <c r="P120" s="222"/>
      <c r="Q120" s="222"/>
      <c r="R120" s="222"/>
      <c r="S120" s="222"/>
      <c r="T120" s="223"/>
      <c r="AT120" s="224" t="s">
        <v>417</v>
      </c>
      <c r="AU120" s="224" t="s">
        <v>87</v>
      </c>
      <c r="AV120" s="12" t="s">
        <v>23</v>
      </c>
      <c r="AW120" s="12" t="s">
        <v>43</v>
      </c>
      <c r="AX120" s="12" t="s">
        <v>79</v>
      </c>
      <c r="AY120" s="224" t="s">
        <v>406</v>
      </c>
    </row>
    <row r="121" spans="2:65" s="12" customFormat="1" x14ac:dyDescent="0.3">
      <c r="B121" s="213"/>
      <c r="C121" s="214"/>
      <c r="D121" s="215" t="s">
        <v>417</v>
      </c>
      <c r="E121" s="216" t="s">
        <v>36</v>
      </c>
      <c r="F121" s="217" t="s">
        <v>8075</v>
      </c>
      <c r="G121" s="214"/>
      <c r="H121" s="218" t="s">
        <v>36</v>
      </c>
      <c r="I121" s="219"/>
      <c r="J121" s="214"/>
      <c r="K121" s="214"/>
      <c r="L121" s="220"/>
      <c r="M121" s="221"/>
      <c r="N121" s="222"/>
      <c r="O121" s="222"/>
      <c r="P121" s="222"/>
      <c r="Q121" s="222"/>
      <c r="R121" s="222"/>
      <c r="S121" s="222"/>
      <c r="T121" s="223"/>
      <c r="AT121" s="224" t="s">
        <v>417</v>
      </c>
      <c r="AU121" s="224" t="s">
        <v>87</v>
      </c>
      <c r="AV121" s="12" t="s">
        <v>23</v>
      </c>
      <c r="AW121" s="12" t="s">
        <v>43</v>
      </c>
      <c r="AX121" s="12" t="s">
        <v>79</v>
      </c>
      <c r="AY121" s="224" t="s">
        <v>406</v>
      </c>
    </row>
    <row r="122" spans="2:65" s="13" customFormat="1" x14ac:dyDescent="0.3">
      <c r="B122" s="225"/>
      <c r="C122" s="226"/>
      <c r="D122" s="215" t="s">
        <v>417</v>
      </c>
      <c r="E122" s="227" t="s">
        <v>36</v>
      </c>
      <c r="F122" s="228" t="s">
        <v>527</v>
      </c>
      <c r="G122" s="226"/>
      <c r="H122" s="229">
        <v>24</v>
      </c>
      <c r="I122" s="230"/>
      <c r="J122" s="226"/>
      <c r="K122" s="226"/>
      <c r="L122" s="231"/>
      <c r="M122" s="232"/>
      <c r="N122" s="233"/>
      <c r="O122" s="233"/>
      <c r="P122" s="233"/>
      <c r="Q122" s="233"/>
      <c r="R122" s="233"/>
      <c r="S122" s="233"/>
      <c r="T122" s="234"/>
      <c r="AT122" s="235" t="s">
        <v>417</v>
      </c>
      <c r="AU122" s="235" t="s">
        <v>87</v>
      </c>
      <c r="AV122" s="13" t="s">
        <v>87</v>
      </c>
      <c r="AW122" s="13" t="s">
        <v>43</v>
      </c>
      <c r="AX122" s="13" t="s">
        <v>79</v>
      </c>
      <c r="AY122" s="235" t="s">
        <v>406</v>
      </c>
    </row>
    <row r="123" spans="2:65" s="14" customFormat="1" x14ac:dyDescent="0.3">
      <c r="B123" s="236"/>
      <c r="C123" s="237"/>
      <c r="D123" s="247" t="s">
        <v>417</v>
      </c>
      <c r="E123" s="248" t="s">
        <v>36</v>
      </c>
      <c r="F123" s="249" t="s">
        <v>421</v>
      </c>
      <c r="G123" s="237"/>
      <c r="H123" s="250">
        <v>24</v>
      </c>
      <c r="I123" s="241"/>
      <c r="J123" s="237"/>
      <c r="K123" s="237"/>
      <c r="L123" s="242"/>
      <c r="M123" s="243"/>
      <c r="N123" s="244"/>
      <c r="O123" s="244"/>
      <c r="P123" s="244"/>
      <c r="Q123" s="244"/>
      <c r="R123" s="244"/>
      <c r="S123" s="244"/>
      <c r="T123" s="245"/>
      <c r="AT123" s="246" t="s">
        <v>417</v>
      </c>
      <c r="AU123" s="246" t="s">
        <v>87</v>
      </c>
      <c r="AV123" s="14" t="s">
        <v>415</v>
      </c>
      <c r="AW123" s="14" t="s">
        <v>43</v>
      </c>
      <c r="AX123" s="14" t="s">
        <v>23</v>
      </c>
      <c r="AY123" s="246" t="s">
        <v>406</v>
      </c>
    </row>
    <row r="124" spans="2:65" s="1" customFormat="1" ht="22.5" customHeight="1" x14ac:dyDescent="0.3">
      <c r="B124" s="37"/>
      <c r="C124" s="201" t="s">
        <v>446</v>
      </c>
      <c r="D124" s="201" t="s">
        <v>410</v>
      </c>
      <c r="E124" s="202" t="s">
        <v>7203</v>
      </c>
      <c r="F124" s="203" t="s">
        <v>7204</v>
      </c>
      <c r="G124" s="204" t="s">
        <v>413</v>
      </c>
      <c r="H124" s="205">
        <v>75.900000000000006</v>
      </c>
      <c r="I124" s="206"/>
      <c r="J124" s="207">
        <f>ROUND(I124*H124,2)</f>
        <v>0</v>
      </c>
      <c r="K124" s="203" t="s">
        <v>7100</v>
      </c>
      <c r="L124" s="57"/>
      <c r="M124" s="208" t="s">
        <v>36</v>
      </c>
      <c r="N124" s="209" t="s">
        <v>50</v>
      </c>
      <c r="O124" s="38"/>
      <c r="P124" s="210">
        <f>O124*H124</f>
        <v>0</v>
      </c>
      <c r="Q124" s="210">
        <v>0</v>
      </c>
      <c r="R124" s="210">
        <f>Q124*H124</f>
        <v>0</v>
      </c>
      <c r="S124" s="210">
        <v>0</v>
      </c>
      <c r="T124" s="211">
        <f>S124*H124</f>
        <v>0</v>
      </c>
      <c r="AR124" s="19" t="s">
        <v>415</v>
      </c>
      <c r="AT124" s="19" t="s">
        <v>410</v>
      </c>
      <c r="AU124" s="19" t="s">
        <v>87</v>
      </c>
      <c r="AY124" s="19" t="s">
        <v>406</v>
      </c>
      <c r="BE124" s="212">
        <f>IF(N124="základní",J124,0)</f>
        <v>0</v>
      </c>
      <c r="BF124" s="212">
        <f>IF(N124="snížená",J124,0)</f>
        <v>0</v>
      </c>
      <c r="BG124" s="212">
        <f>IF(N124="zákl. přenesená",J124,0)</f>
        <v>0</v>
      </c>
      <c r="BH124" s="212">
        <f>IF(N124="sníž. přenesená",J124,0)</f>
        <v>0</v>
      </c>
      <c r="BI124" s="212">
        <f>IF(N124="nulová",J124,0)</f>
        <v>0</v>
      </c>
      <c r="BJ124" s="19" t="s">
        <v>23</v>
      </c>
      <c r="BK124" s="212">
        <f>ROUND(I124*H124,2)</f>
        <v>0</v>
      </c>
      <c r="BL124" s="19" t="s">
        <v>415</v>
      </c>
      <c r="BM124" s="19" t="s">
        <v>476</v>
      </c>
    </row>
    <row r="125" spans="2:65" s="12" customFormat="1" x14ac:dyDescent="0.3">
      <c r="B125" s="213"/>
      <c r="C125" s="214"/>
      <c r="D125" s="215" t="s">
        <v>417</v>
      </c>
      <c r="E125" s="216" t="s">
        <v>36</v>
      </c>
      <c r="F125" s="217" t="s">
        <v>8071</v>
      </c>
      <c r="G125" s="214"/>
      <c r="H125" s="218" t="s">
        <v>36</v>
      </c>
      <c r="I125" s="219"/>
      <c r="J125" s="214"/>
      <c r="K125" s="214"/>
      <c r="L125" s="220"/>
      <c r="M125" s="221"/>
      <c r="N125" s="222"/>
      <c r="O125" s="222"/>
      <c r="P125" s="222"/>
      <c r="Q125" s="222"/>
      <c r="R125" s="222"/>
      <c r="S125" s="222"/>
      <c r="T125" s="223"/>
      <c r="AT125" s="224" t="s">
        <v>417</v>
      </c>
      <c r="AU125" s="224" t="s">
        <v>87</v>
      </c>
      <c r="AV125" s="12" t="s">
        <v>23</v>
      </c>
      <c r="AW125" s="12" t="s">
        <v>43</v>
      </c>
      <c r="AX125" s="12" t="s">
        <v>79</v>
      </c>
      <c r="AY125" s="224" t="s">
        <v>406</v>
      </c>
    </row>
    <row r="126" spans="2:65" s="12" customFormat="1" x14ac:dyDescent="0.3">
      <c r="B126" s="213"/>
      <c r="C126" s="214"/>
      <c r="D126" s="215" t="s">
        <v>417</v>
      </c>
      <c r="E126" s="216" t="s">
        <v>36</v>
      </c>
      <c r="F126" s="217" t="s">
        <v>8082</v>
      </c>
      <c r="G126" s="214"/>
      <c r="H126" s="218" t="s">
        <v>36</v>
      </c>
      <c r="I126" s="219"/>
      <c r="J126" s="214"/>
      <c r="K126" s="214"/>
      <c r="L126" s="220"/>
      <c r="M126" s="221"/>
      <c r="N126" s="222"/>
      <c r="O126" s="222"/>
      <c r="P126" s="222"/>
      <c r="Q126" s="222"/>
      <c r="R126" s="222"/>
      <c r="S126" s="222"/>
      <c r="T126" s="223"/>
      <c r="AT126" s="224" t="s">
        <v>417</v>
      </c>
      <c r="AU126" s="224" t="s">
        <v>87</v>
      </c>
      <c r="AV126" s="12" t="s">
        <v>23</v>
      </c>
      <c r="AW126" s="12" t="s">
        <v>43</v>
      </c>
      <c r="AX126" s="12" t="s">
        <v>79</v>
      </c>
      <c r="AY126" s="224" t="s">
        <v>406</v>
      </c>
    </row>
    <row r="127" spans="2:65" s="12" customFormat="1" x14ac:dyDescent="0.3">
      <c r="B127" s="213"/>
      <c r="C127" s="214"/>
      <c r="D127" s="215" t="s">
        <v>417</v>
      </c>
      <c r="E127" s="216" t="s">
        <v>36</v>
      </c>
      <c r="F127" s="217" t="s">
        <v>8083</v>
      </c>
      <c r="G127" s="214"/>
      <c r="H127" s="218" t="s">
        <v>36</v>
      </c>
      <c r="I127" s="219"/>
      <c r="J127" s="214"/>
      <c r="K127" s="214"/>
      <c r="L127" s="220"/>
      <c r="M127" s="221"/>
      <c r="N127" s="222"/>
      <c r="O127" s="222"/>
      <c r="P127" s="222"/>
      <c r="Q127" s="222"/>
      <c r="R127" s="222"/>
      <c r="S127" s="222"/>
      <c r="T127" s="223"/>
      <c r="AT127" s="224" t="s">
        <v>417</v>
      </c>
      <c r="AU127" s="224" t="s">
        <v>87</v>
      </c>
      <c r="AV127" s="12" t="s">
        <v>23</v>
      </c>
      <c r="AW127" s="12" t="s">
        <v>43</v>
      </c>
      <c r="AX127" s="12" t="s">
        <v>79</v>
      </c>
      <c r="AY127" s="224" t="s">
        <v>406</v>
      </c>
    </row>
    <row r="128" spans="2:65" s="12" customFormat="1" x14ac:dyDescent="0.3">
      <c r="B128" s="213"/>
      <c r="C128" s="214"/>
      <c r="D128" s="215" t="s">
        <v>417</v>
      </c>
      <c r="E128" s="216" t="s">
        <v>36</v>
      </c>
      <c r="F128" s="217" t="s">
        <v>8074</v>
      </c>
      <c r="G128" s="214"/>
      <c r="H128" s="218" t="s">
        <v>36</v>
      </c>
      <c r="I128" s="219"/>
      <c r="J128" s="214"/>
      <c r="K128" s="214"/>
      <c r="L128" s="220"/>
      <c r="M128" s="221"/>
      <c r="N128" s="222"/>
      <c r="O128" s="222"/>
      <c r="P128" s="222"/>
      <c r="Q128" s="222"/>
      <c r="R128" s="222"/>
      <c r="S128" s="222"/>
      <c r="T128" s="223"/>
      <c r="AT128" s="224" t="s">
        <v>417</v>
      </c>
      <c r="AU128" s="224" t="s">
        <v>87</v>
      </c>
      <c r="AV128" s="12" t="s">
        <v>23</v>
      </c>
      <c r="AW128" s="12" t="s">
        <v>43</v>
      </c>
      <c r="AX128" s="12" t="s">
        <v>79</v>
      </c>
      <c r="AY128" s="224" t="s">
        <v>406</v>
      </c>
    </row>
    <row r="129" spans="2:65" s="12" customFormat="1" x14ac:dyDescent="0.3">
      <c r="B129" s="213"/>
      <c r="C129" s="214"/>
      <c r="D129" s="215" t="s">
        <v>417</v>
      </c>
      <c r="E129" s="216" t="s">
        <v>36</v>
      </c>
      <c r="F129" s="217" t="s">
        <v>8084</v>
      </c>
      <c r="G129" s="214"/>
      <c r="H129" s="218" t="s">
        <v>36</v>
      </c>
      <c r="I129" s="219"/>
      <c r="J129" s="214"/>
      <c r="K129" s="214"/>
      <c r="L129" s="220"/>
      <c r="M129" s="221"/>
      <c r="N129" s="222"/>
      <c r="O129" s="222"/>
      <c r="P129" s="222"/>
      <c r="Q129" s="222"/>
      <c r="R129" s="222"/>
      <c r="S129" s="222"/>
      <c r="T129" s="223"/>
      <c r="AT129" s="224" t="s">
        <v>417</v>
      </c>
      <c r="AU129" s="224" t="s">
        <v>87</v>
      </c>
      <c r="AV129" s="12" t="s">
        <v>23</v>
      </c>
      <c r="AW129" s="12" t="s">
        <v>43</v>
      </c>
      <c r="AX129" s="12" t="s">
        <v>79</v>
      </c>
      <c r="AY129" s="224" t="s">
        <v>406</v>
      </c>
    </row>
    <row r="130" spans="2:65" s="12" customFormat="1" x14ac:dyDescent="0.3">
      <c r="B130" s="213"/>
      <c r="C130" s="214"/>
      <c r="D130" s="215" t="s">
        <v>417</v>
      </c>
      <c r="E130" s="216" t="s">
        <v>36</v>
      </c>
      <c r="F130" s="217" t="s">
        <v>8085</v>
      </c>
      <c r="G130" s="214"/>
      <c r="H130" s="218" t="s">
        <v>36</v>
      </c>
      <c r="I130" s="219"/>
      <c r="J130" s="214"/>
      <c r="K130" s="214"/>
      <c r="L130" s="220"/>
      <c r="M130" s="221"/>
      <c r="N130" s="222"/>
      <c r="O130" s="222"/>
      <c r="P130" s="222"/>
      <c r="Q130" s="222"/>
      <c r="R130" s="222"/>
      <c r="S130" s="222"/>
      <c r="T130" s="223"/>
      <c r="AT130" s="224" t="s">
        <v>417</v>
      </c>
      <c r="AU130" s="224" t="s">
        <v>87</v>
      </c>
      <c r="AV130" s="12" t="s">
        <v>23</v>
      </c>
      <c r="AW130" s="12" t="s">
        <v>43</v>
      </c>
      <c r="AX130" s="12" t="s">
        <v>79</v>
      </c>
      <c r="AY130" s="224" t="s">
        <v>406</v>
      </c>
    </row>
    <row r="131" spans="2:65" s="12" customFormat="1" x14ac:dyDescent="0.3">
      <c r="B131" s="213"/>
      <c r="C131" s="214"/>
      <c r="D131" s="215" t="s">
        <v>417</v>
      </c>
      <c r="E131" s="216" t="s">
        <v>36</v>
      </c>
      <c r="F131" s="217" t="s">
        <v>8086</v>
      </c>
      <c r="G131" s="214"/>
      <c r="H131" s="218" t="s">
        <v>36</v>
      </c>
      <c r="I131" s="219"/>
      <c r="J131" s="214"/>
      <c r="K131" s="214"/>
      <c r="L131" s="220"/>
      <c r="M131" s="221"/>
      <c r="N131" s="222"/>
      <c r="O131" s="222"/>
      <c r="P131" s="222"/>
      <c r="Q131" s="222"/>
      <c r="R131" s="222"/>
      <c r="S131" s="222"/>
      <c r="T131" s="223"/>
      <c r="AT131" s="224" t="s">
        <v>417</v>
      </c>
      <c r="AU131" s="224" t="s">
        <v>87</v>
      </c>
      <c r="AV131" s="12" t="s">
        <v>23</v>
      </c>
      <c r="AW131" s="12" t="s">
        <v>43</v>
      </c>
      <c r="AX131" s="12" t="s">
        <v>79</v>
      </c>
      <c r="AY131" s="224" t="s">
        <v>406</v>
      </c>
    </row>
    <row r="132" spans="2:65" s="12" customFormat="1" x14ac:dyDescent="0.3">
      <c r="B132" s="213"/>
      <c r="C132" s="214"/>
      <c r="D132" s="215" t="s">
        <v>417</v>
      </c>
      <c r="E132" s="216" t="s">
        <v>36</v>
      </c>
      <c r="F132" s="217" t="s">
        <v>8077</v>
      </c>
      <c r="G132" s="214"/>
      <c r="H132" s="218" t="s">
        <v>36</v>
      </c>
      <c r="I132" s="219"/>
      <c r="J132" s="214"/>
      <c r="K132" s="214"/>
      <c r="L132" s="220"/>
      <c r="M132" s="221"/>
      <c r="N132" s="222"/>
      <c r="O132" s="222"/>
      <c r="P132" s="222"/>
      <c r="Q132" s="222"/>
      <c r="R132" s="222"/>
      <c r="S132" s="222"/>
      <c r="T132" s="223"/>
      <c r="AT132" s="224" t="s">
        <v>417</v>
      </c>
      <c r="AU132" s="224" t="s">
        <v>87</v>
      </c>
      <c r="AV132" s="12" t="s">
        <v>23</v>
      </c>
      <c r="AW132" s="12" t="s">
        <v>43</v>
      </c>
      <c r="AX132" s="12" t="s">
        <v>79</v>
      </c>
      <c r="AY132" s="224" t="s">
        <v>406</v>
      </c>
    </row>
    <row r="133" spans="2:65" s="12" customFormat="1" x14ac:dyDescent="0.3">
      <c r="B133" s="213"/>
      <c r="C133" s="214"/>
      <c r="D133" s="215" t="s">
        <v>417</v>
      </c>
      <c r="E133" s="216" t="s">
        <v>36</v>
      </c>
      <c r="F133" s="217" t="s">
        <v>8087</v>
      </c>
      <c r="G133" s="214"/>
      <c r="H133" s="218" t="s">
        <v>36</v>
      </c>
      <c r="I133" s="219"/>
      <c r="J133" s="214"/>
      <c r="K133" s="214"/>
      <c r="L133" s="220"/>
      <c r="M133" s="221"/>
      <c r="N133" s="222"/>
      <c r="O133" s="222"/>
      <c r="P133" s="222"/>
      <c r="Q133" s="222"/>
      <c r="R133" s="222"/>
      <c r="S133" s="222"/>
      <c r="T133" s="223"/>
      <c r="AT133" s="224" t="s">
        <v>417</v>
      </c>
      <c r="AU133" s="224" t="s">
        <v>87</v>
      </c>
      <c r="AV133" s="12" t="s">
        <v>23</v>
      </c>
      <c r="AW133" s="12" t="s">
        <v>43</v>
      </c>
      <c r="AX133" s="12" t="s">
        <v>79</v>
      </c>
      <c r="AY133" s="224" t="s">
        <v>406</v>
      </c>
    </row>
    <row r="134" spans="2:65" s="12" customFormat="1" x14ac:dyDescent="0.3">
      <c r="B134" s="213"/>
      <c r="C134" s="214"/>
      <c r="D134" s="215" t="s">
        <v>417</v>
      </c>
      <c r="E134" s="216" t="s">
        <v>36</v>
      </c>
      <c r="F134" s="217" t="s">
        <v>8079</v>
      </c>
      <c r="G134" s="214"/>
      <c r="H134" s="218" t="s">
        <v>36</v>
      </c>
      <c r="I134" s="219"/>
      <c r="J134" s="214"/>
      <c r="K134" s="214"/>
      <c r="L134" s="220"/>
      <c r="M134" s="221"/>
      <c r="N134" s="222"/>
      <c r="O134" s="222"/>
      <c r="P134" s="222"/>
      <c r="Q134" s="222"/>
      <c r="R134" s="222"/>
      <c r="S134" s="222"/>
      <c r="T134" s="223"/>
      <c r="AT134" s="224" t="s">
        <v>417</v>
      </c>
      <c r="AU134" s="224" t="s">
        <v>87</v>
      </c>
      <c r="AV134" s="12" t="s">
        <v>23</v>
      </c>
      <c r="AW134" s="12" t="s">
        <v>43</v>
      </c>
      <c r="AX134" s="12" t="s">
        <v>79</v>
      </c>
      <c r="AY134" s="224" t="s">
        <v>406</v>
      </c>
    </row>
    <row r="135" spans="2:65" s="12" customFormat="1" x14ac:dyDescent="0.3">
      <c r="B135" s="213"/>
      <c r="C135" s="214"/>
      <c r="D135" s="215" t="s">
        <v>417</v>
      </c>
      <c r="E135" s="216" t="s">
        <v>36</v>
      </c>
      <c r="F135" s="217" t="s">
        <v>8088</v>
      </c>
      <c r="G135" s="214"/>
      <c r="H135" s="218" t="s">
        <v>36</v>
      </c>
      <c r="I135" s="219"/>
      <c r="J135" s="214"/>
      <c r="K135" s="214"/>
      <c r="L135" s="220"/>
      <c r="M135" s="221"/>
      <c r="N135" s="222"/>
      <c r="O135" s="222"/>
      <c r="P135" s="222"/>
      <c r="Q135" s="222"/>
      <c r="R135" s="222"/>
      <c r="S135" s="222"/>
      <c r="T135" s="223"/>
      <c r="AT135" s="224" t="s">
        <v>417</v>
      </c>
      <c r="AU135" s="224" t="s">
        <v>87</v>
      </c>
      <c r="AV135" s="12" t="s">
        <v>23</v>
      </c>
      <c r="AW135" s="12" t="s">
        <v>43</v>
      </c>
      <c r="AX135" s="12" t="s">
        <v>79</v>
      </c>
      <c r="AY135" s="224" t="s">
        <v>406</v>
      </c>
    </row>
    <row r="136" spans="2:65" s="12" customFormat="1" x14ac:dyDescent="0.3">
      <c r="B136" s="213"/>
      <c r="C136" s="214"/>
      <c r="D136" s="215" t="s">
        <v>417</v>
      </c>
      <c r="E136" s="216" t="s">
        <v>36</v>
      </c>
      <c r="F136" s="217" t="s">
        <v>8081</v>
      </c>
      <c r="G136" s="214"/>
      <c r="H136" s="218" t="s">
        <v>36</v>
      </c>
      <c r="I136" s="219"/>
      <c r="J136" s="214"/>
      <c r="K136" s="214"/>
      <c r="L136" s="220"/>
      <c r="M136" s="221"/>
      <c r="N136" s="222"/>
      <c r="O136" s="222"/>
      <c r="P136" s="222"/>
      <c r="Q136" s="222"/>
      <c r="R136" s="222"/>
      <c r="S136" s="222"/>
      <c r="T136" s="223"/>
      <c r="AT136" s="224" t="s">
        <v>417</v>
      </c>
      <c r="AU136" s="224" t="s">
        <v>87</v>
      </c>
      <c r="AV136" s="12" t="s">
        <v>23</v>
      </c>
      <c r="AW136" s="12" t="s">
        <v>43</v>
      </c>
      <c r="AX136" s="12" t="s">
        <v>79</v>
      </c>
      <c r="AY136" s="224" t="s">
        <v>406</v>
      </c>
    </row>
    <row r="137" spans="2:65" s="12" customFormat="1" x14ac:dyDescent="0.3">
      <c r="B137" s="213"/>
      <c r="C137" s="214"/>
      <c r="D137" s="215" t="s">
        <v>417</v>
      </c>
      <c r="E137" s="216" t="s">
        <v>36</v>
      </c>
      <c r="F137" s="217" t="s">
        <v>8089</v>
      </c>
      <c r="G137" s="214"/>
      <c r="H137" s="218" t="s">
        <v>36</v>
      </c>
      <c r="I137" s="219"/>
      <c r="J137" s="214"/>
      <c r="K137" s="214"/>
      <c r="L137" s="220"/>
      <c r="M137" s="221"/>
      <c r="N137" s="222"/>
      <c r="O137" s="222"/>
      <c r="P137" s="222"/>
      <c r="Q137" s="222"/>
      <c r="R137" s="222"/>
      <c r="S137" s="222"/>
      <c r="T137" s="223"/>
      <c r="AT137" s="224" t="s">
        <v>417</v>
      </c>
      <c r="AU137" s="224" t="s">
        <v>87</v>
      </c>
      <c r="AV137" s="12" t="s">
        <v>23</v>
      </c>
      <c r="AW137" s="12" t="s">
        <v>43</v>
      </c>
      <c r="AX137" s="12" t="s">
        <v>79</v>
      </c>
      <c r="AY137" s="224" t="s">
        <v>406</v>
      </c>
    </row>
    <row r="138" spans="2:65" s="13" customFormat="1" x14ac:dyDescent="0.3">
      <c r="B138" s="225"/>
      <c r="C138" s="226"/>
      <c r="D138" s="215" t="s">
        <v>417</v>
      </c>
      <c r="E138" s="227" t="s">
        <v>36</v>
      </c>
      <c r="F138" s="228" t="s">
        <v>8090</v>
      </c>
      <c r="G138" s="226"/>
      <c r="H138" s="229">
        <v>75.900000000000006</v>
      </c>
      <c r="I138" s="230"/>
      <c r="J138" s="226"/>
      <c r="K138" s="226"/>
      <c r="L138" s="231"/>
      <c r="M138" s="232"/>
      <c r="N138" s="233"/>
      <c r="O138" s="233"/>
      <c r="P138" s="233"/>
      <c r="Q138" s="233"/>
      <c r="R138" s="233"/>
      <c r="S138" s="233"/>
      <c r="T138" s="234"/>
      <c r="AT138" s="235" t="s">
        <v>417</v>
      </c>
      <c r="AU138" s="235" t="s">
        <v>87</v>
      </c>
      <c r="AV138" s="13" t="s">
        <v>87</v>
      </c>
      <c r="AW138" s="13" t="s">
        <v>43</v>
      </c>
      <c r="AX138" s="13" t="s">
        <v>79</v>
      </c>
      <c r="AY138" s="235" t="s">
        <v>406</v>
      </c>
    </row>
    <row r="139" spans="2:65" s="14" customFormat="1" x14ac:dyDescent="0.3">
      <c r="B139" s="236"/>
      <c r="C139" s="237"/>
      <c r="D139" s="247" t="s">
        <v>417</v>
      </c>
      <c r="E139" s="248" t="s">
        <v>36</v>
      </c>
      <c r="F139" s="249" t="s">
        <v>421</v>
      </c>
      <c r="G139" s="237"/>
      <c r="H139" s="250">
        <v>75.900000000000006</v>
      </c>
      <c r="I139" s="241"/>
      <c r="J139" s="237"/>
      <c r="K139" s="237"/>
      <c r="L139" s="242"/>
      <c r="M139" s="243"/>
      <c r="N139" s="244"/>
      <c r="O139" s="244"/>
      <c r="P139" s="244"/>
      <c r="Q139" s="244"/>
      <c r="R139" s="244"/>
      <c r="S139" s="244"/>
      <c r="T139" s="245"/>
      <c r="AT139" s="246" t="s">
        <v>417</v>
      </c>
      <c r="AU139" s="246" t="s">
        <v>87</v>
      </c>
      <c r="AV139" s="14" t="s">
        <v>415</v>
      </c>
      <c r="AW139" s="14" t="s">
        <v>43</v>
      </c>
      <c r="AX139" s="14" t="s">
        <v>23</v>
      </c>
      <c r="AY139" s="246" t="s">
        <v>406</v>
      </c>
    </row>
    <row r="140" spans="2:65" s="1" customFormat="1" ht="22.5" customHeight="1" x14ac:dyDescent="0.3">
      <c r="B140" s="37"/>
      <c r="C140" s="201" t="s">
        <v>452</v>
      </c>
      <c r="D140" s="201" t="s">
        <v>410</v>
      </c>
      <c r="E140" s="202" t="s">
        <v>8091</v>
      </c>
      <c r="F140" s="203" t="s">
        <v>8092</v>
      </c>
      <c r="G140" s="204" t="s">
        <v>413</v>
      </c>
      <c r="H140" s="205">
        <v>1.29</v>
      </c>
      <c r="I140" s="206"/>
      <c r="J140" s="207">
        <f>ROUND(I140*H140,2)</f>
        <v>0</v>
      </c>
      <c r="K140" s="203" t="s">
        <v>7100</v>
      </c>
      <c r="L140" s="57"/>
      <c r="M140" s="208" t="s">
        <v>36</v>
      </c>
      <c r="N140" s="209" t="s">
        <v>50</v>
      </c>
      <c r="O140" s="38"/>
      <c r="P140" s="210">
        <f>O140*H140</f>
        <v>0</v>
      </c>
      <c r="Q140" s="210">
        <v>0</v>
      </c>
      <c r="R140" s="210">
        <f>Q140*H140</f>
        <v>0</v>
      </c>
      <c r="S140" s="210">
        <v>0</v>
      </c>
      <c r="T140" s="211">
        <f>S140*H140</f>
        <v>0</v>
      </c>
      <c r="AR140" s="19" t="s">
        <v>415</v>
      </c>
      <c r="AT140" s="19" t="s">
        <v>410</v>
      </c>
      <c r="AU140" s="19" t="s">
        <v>87</v>
      </c>
      <c r="AY140" s="19" t="s">
        <v>406</v>
      </c>
      <c r="BE140" s="212">
        <f>IF(N140="základní",J140,0)</f>
        <v>0</v>
      </c>
      <c r="BF140" s="212">
        <f>IF(N140="snížená",J140,0)</f>
        <v>0</v>
      </c>
      <c r="BG140" s="212">
        <f>IF(N140="zákl. přenesená",J140,0)</f>
        <v>0</v>
      </c>
      <c r="BH140" s="212">
        <f>IF(N140="sníž. přenesená",J140,0)</f>
        <v>0</v>
      </c>
      <c r="BI140" s="212">
        <f>IF(N140="nulová",J140,0)</f>
        <v>0</v>
      </c>
      <c r="BJ140" s="19" t="s">
        <v>23</v>
      </c>
      <c r="BK140" s="212">
        <f>ROUND(I140*H140,2)</f>
        <v>0</v>
      </c>
      <c r="BL140" s="19" t="s">
        <v>415</v>
      </c>
      <c r="BM140" s="19" t="s">
        <v>484</v>
      </c>
    </row>
    <row r="141" spans="2:65" s="12" customFormat="1" x14ac:dyDescent="0.3">
      <c r="B141" s="213"/>
      <c r="C141" s="214"/>
      <c r="D141" s="215" t="s">
        <v>417</v>
      </c>
      <c r="E141" s="216" t="s">
        <v>36</v>
      </c>
      <c r="F141" s="217" t="s">
        <v>8093</v>
      </c>
      <c r="G141" s="214"/>
      <c r="H141" s="218" t="s">
        <v>36</v>
      </c>
      <c r="I141" s="219"/>
      <c r="J141" s="214"/>
      <c r="K141" s="214"/>
      <c r="L141" s="220"/>
      <c r="M141" s="221"/>
      <c r="N141" s="222"/>
      <c r="O141" s="222"/>
      <c r="P141" s="222"/>
      <c r="Q141" s="222"/>
      <c r="R141" s="222"/>
      <c r="S141" s="222"/>
      <c r="T141" s="223"/>
      <c r="AT141" s="224" t="s">
        <v>417</v>
      </c>
      <c r="AU141" s="224" t="s">
        <v>87</v>
      </c>
      <c r="AV141" s="12" t="s">
        <v>23</v>
      </c>
      <c r="AW141" s="12" t="s">
        <v>43</v>
      </c>
      <c r="AX141" s="12" t="s">
        <v>79</v>
      </c>
      <c r="AY141" s="224" t="s">
        <v>406</v>
      </c>
    </row>
    <row r="142" spans="2:65" s="12" customFormat="1" x14ac:dyDescent="0.3">
      <c r="B142" s="213"/>
      <c r="C142" s="214"/>
      <c r="D142" s="215" t="s">
        <v>417</v>
      </c>
      <c r="E142" s="216" t="s">
        <v>36</v>
      </c>
      <c r="F142" s="217" t="s">
        <v>8094</v>
      </c>
      <c r="G142" s="214"/>
      <c r="H142" s="218" t="s">
        <v>36</v>
      </c>
      <c r="I142" s="219"/>
      <c r="J142" s="214"/>
      <c r="K142" s="214"/>
      <c r="L142" s="220"/>
      <c r="M142" s="221"/>
      <c r="N142" s="222"/>
      <c r="O142" s="222"/>
      <c r="P142" s="222"/>
      <c r="Q142" s="222"/>
      <c r="R142" s="222"/>
      <c r="S142" s="222"/>
      <c r="T142" s="223"/>
      <c r="AT142" s="224" t="s">
        <v>417</v>
      </c>
      <c r="AU142" s="224" t="s">
        <v>87</v>
      </c>
      <c r="AV142" s="12" t="s">
        <v>23</v>
      </c>
      <c r="AW142" s="12" t="s">
        <v>43</v>
      </c>
      <c r="AX142" s="12" t="s">
        <v>79</v>
      </c>
      <c r="AY142" s="224" t="s">
        <v>406</v>
      </c>
    </row>
    <row r="143" spans="2:65" s="12" customFormat="1" x14ac:dyDescent="0.3">
      <c r="B143" s="213"/>
      <c r="C143" s="214"/>
      <c r="D143" s="215" t="s">
        <v>417</v>
      </c>
      <c r="E143" s="216" t="s">
        <v>36</v>
      </c>
      <c r="F143" s="217" t="s">
        <v>8095</v>
      </c>
      <c r="G143" s="214"/>
      <c r="H143" s="218" t="s">
        <v>36</v>
      </c>
      <c r="I143" s="219"/>
      <c r="J143" s="214"/>
      <c r="K143" s="214"/>
      <c r="L143" s="220"/>
      <c r="M143" s="221"/>
      <c r="N143" s="222"/>
      <c r="O143" s="222"/>
      <c r="P143" s="222"/>
      <c r="Q143" s="222"/>
      <c r="R143" s="222"/>
      <c r="S143" s="222"/>
      <c r="T143" s="223"/>
      <c r="AT143" s="224" t="s">
        <v>417</v>
      </c>
      <c r="AU143" s="224" t="s">
        <v>87</v>
      </c>
      <c r="AV143" s="12" t="s">
        <v>23</v>
      </c>
      <c r="AW143" s="12" t="s">
        <v>43</v>
      </c>
      <c r="AX143" s="12" t="s">
        <v>79</v>
      </c>
      <c r="AY143" s="224" t="s">
        <v>406</v>
      </c>
    </row>
    <row r="144" spans="2:65" s="13" customFormat="1" x14ac:dyDescent="0.3">
      <c r="B144" s="225"/>
      <c r="C144" s="226"/>
      <c r="D144" s="215" t="s">
        <v>417</v>
      </c>
      <c r="E144" s="227" t="s">
        <v>36</v>
      </c>
      <c r="F144" s="228" t="s">
        <v>8096</v>
      </c>
      <c r="G144" s="226"/>
      <c r="H144" s="229">
        <v>1.29</v>
      </c>
      <c r="I144" s="230"/>
      <c r="J144" s="226"/>
      <c r="K144" s="226"/>
      <c r="L144" s="231"/>
      <c r="M144" s="232"/>
      <c r="N144" s="233"/>
      <c r="O144" s="233"/>
      <c r="P144" s="233"/>
      <c r="Q144" s="233"/>
      <c r="R144" s="233"/>
      <c r="S144" s="233"/>
      <c r="T144" s="234"/>
      <c r="AT144" s="235" t="s">
        <v>417</v>
      </c>
      <c r="AU144" s="235" t="s">
        <v>87</v>
      </c>
      <c r="AV144" s="13" t="s">
        <v>87</v>
      </c>
      <c r="AW144" s="13" t="s">
        <v>43</v>
      </c>
      <c r="AX144" s="13" t="s">
        <v>79</v>
      </c>
      <c r="AY144" s="235" t="s">
        <v>406</v>
      </c>
    </row>
    <row r="145" spans="2:65" s="14" customFormat="1" x14ac:dyDescent="0.3">
      <c r="B145" s="236"/>
      <c r="C145" s="237"/>
      <c r="D145" s="247" t="s">
        <v>417</v>
      </c>
      <c r="E145" s="248" t="s">
        <v>36</v>
      </c>
      <c r="F145" s="249" t="s">
        <v>421</v>
      </c>
      <c r="G145" s="237"/>
      <c r="H145" s="250">
        <v>1.29</v>
      </c>
      <c r="I145" s="241"/>
      <c r="J145" s="237"/>
      <c r="K145" s="237"/>
      <c r="L145" s="242"/>
      <c r="M145" s="243"/>
      <c r="N145" s="244"/>
      <c r="O145" s="244"/>
      <c r="P145" s="244"/>
      <c r="Q145" s="244"/>
      <c r="R145" s="244"/>
      <c r="S145" s="244"/>
      <c r="T145" s="245"/>
      <c r="AT145" s="246" t="s">
        <v>417</v>
      </c>
      <c r="AU145" s="246" t="s">
        <v>87</v>
      </c>
      <c r="AV145" s="14" t="s">
        <v>415</v>
      </c>
      <c r="AW145" s="14" t="s">
        <v>43</v>
      </c>
      <c r="AX145" s="14" t="s">
        <v>23</v>
      </c>
      <c r="AY145" s="246" t="s">
        <v>406</v>
      </c>
    </row>
    <row r="146" spans="2:65" s="1" customFormat="1" ht="22.5" customHeight="1" x14ac:dyDescent="0.3">
      <c r="B146" s="37"/>
      <c r="C146" s="201" t="s">
        <v>457</v>
      </c>
      <c r="D146" s="201" t="s">
        <v>410</v>
      </c>
      <c r="E146" s="202" t="s">
        <v>7278</v>
      </c>
      <c r="F146" s="203" t="s">
        <v>7279</v>
      </c>
      <c r="G146" s="204" t="s">
        <v>413</v>
      </c>
      <c r="H146" s="205">
        <v>643.51300000000003</v>
      </c>
      <c r="I146" s="206"/>
      <c r="J146" s="207">
        <f>ROUND(I146*H146,2)</f>
        <v>0</v>
      </c>
      <c r="K146" s="203" t="s">
        <v>7100</v>
      </c>
      <c r="L146" s="57"/>
      <c r="M146" s="208" t="s">
        <v>36</v>
      </c>
      <c r="N146" s="209" t="s">
        <v>50</v>
      </c>
      <c r="O146" s="38"/>
      <c r="P146" s="210">
        <f>O146*H146</f>
        <v>0</v>
      </c>
      <c r="Q146" s="210">
        <v>0</v>
      </c>
      <c r="R146" s="210">
        <f>Q146*H146</f>
        <v>0</v>
      </c>
      <c r="S146" s="210">
        <v>0</v>
      </c>
      <c r="T146" s="211">
        <f>S146*H146</f>
        <v>0</v>
      </c>
      <c r="AR146" s="19" t="s">
        <v>415</v>
      </c>
      <c r="AT146" s="19" t="s">
        <v>410</v>
      </c>
      <c r="AU146" s="19" t="s">
        <v>87</v>
      </c>
      <c r="AY146" s="19" t="s">
        <v>406</v>
      </c>
      <c r="BE146" s="212">
        <f>IF(N146="základní",J146,0)</f>
        <v>0</v>
      </c>
      <c r="BF146" s="212">
        <f>IF(N146="snížená",J146,0)</f>
        <v>0</v>
      </c>
      <c r="BG146" s="212">
        <f>IF(N146="zákl. přenesená",J146,0)</f>
        <v>0</v>
      </c>
      <c r="BH146" s="212">
        <f>IF(N146="sníž. přenesená",J146,0)</f>
        <v>0</v>
      </c>
      <c r="BI146" s="212">
        <f>IF(N146="nulová",J146,0)</f>
        <v>0</v>
      </c>
      <c r="BJ146" s="19" t="s">
        <v>23</v>
      </c>
      <c r="BK146" s="212">
        <f>ROUND(I146*H146,2)</f>
        <v>0</v>
      </c>
      <c r="BL146" s="19" t="s">
        <v>415</v>
      </c>
      <c r="BM146" s="19" t="s">
        <v>493</v>
      </c>
    </row>
    <row r="147" spans="2:65" s="12" customFormat="1" x14ac:dyDescent="0.3">
      <c r="B147" s="213"/>
      <c r="C147" s="214"/>
      <c r="D147" s="215" t="s">
        <v>417</v>
      </c>
      <c r="E147" s="216" t="s">
        <v>36</v>
      </c>
      <c r="F147" s="217" t="s">
        <v>8093</v>
      </c>
      <c r="G147" s="214"/>
      <c r="H147" s="218" t="s">
        <v>36</v>
      </c>
      <c r="I147" s="219"/>
      <c r="J147" s="214"/>
      <c r="K147" s="214"/>
      <c r="L147" s="220"/>
      <c r="M147" s="221"/>
      <c r="N147" s="222"/>
      <c r="O147" s="222"/>
      <c r="P147" s="222"/>
      <c r="Q147" s="222"/>
      <c r="R147" s="222"/>
      <c r="S147" s="222"/>
      <c r="T147" s="223"/>
      <c r="AT147" s="224" t="s">
        <v>417</v>
      </c>
      <c r="AU147" s="224" t="s">
        <v>87</v>
      </c>
      <c r="AV147" s="12" t="s">
        <v>23</v>
      </c>
      <c r="AW147" s="12" t="s">
        <v>43</v>
      </c>
      <c r="AX147" s="12" t="s">
        <v>79</v>
      </c>
      <c r="AY147" s="224" t="s">
        <v>406</v>
      </c>
    </row>
    <row r="148" spans="2:65" s="12" customFormat="1" x14ac:dyDescent="0.3">
      <c r="B148" s="213"/>
      <c r="C148" s="214"/>
      <c r="D148" s="215" t="s">
        <v>417</v>
      </c>
      <c r="E148" s="216" t="s">
        <v>36</v>
      </c>
      <c r="F148" s="217" t="s">
        <v>8097</v>
      </c>
      <c r="G148" s="214"/>
      <c r="H148" s="218" t="s">
        <v>36</v>
      </c>
      <c r="I148" s="219"/>
      <c r="J148" s="214"/>
      <c r="K148" s="214"/>
      <c r="L148" s="220"/>
      <c r="M148" s="221"/>
      <c r="N148" s="222"/>
      <c r="O148" s="222"/>
      <c r="P148" s="222"/>
      <c r="Q148" s="222"/>
      <c r="R148" s="222"/>
      <c r="S148" s="222"/>
      <c r="T148" s="223"/>
      <c r="AT148" s="224" t="s">
        <v>417</v>
      </c>
      <c r="AU148" s="224" t="s">
        <v>87</v>
      </c>
      <c r="AV148" s="12" t="s">
        <v>23</v>
      </c>
      <c r="AW148" s="12" t="s">
        <v>43</v>
      </c>
      <c r="AX148" s="12" t="s">
        <v>79</v>
      </c>
      <c r="AY148" s="224" t="s">
        <v>406</v>
      </c>
    </row>
    <row r="149" spans="2:65" s="12" customFormat="1" x14ac:dyDescent="0.3">
      <c r="B149" s="213"/>
      <c r="C149" s="214"/>
      <c r="D149" s="215" t="s">
        <v>417</v>
      </c>
      <c r="E149" s="216" t="s">
        <v>36</v>
      </c>
      <c r="F149" s="217" t="s">
        <v>8098</v>
      </c>
      <c r="G149" s="214"/>
      <c r="H149" s="218" t="s">
        <v>36</v>
      </c>
      <c r="I149" s="219"/>
      <c r="J149" s="214"/>
      <c r="K149" s="214"/>
      <c r="L149" s="220"/>
      <c r="M149" s="221"/>
      <c r="N149" s="222"/>
      <c r="O149" s="222"/>
      <c r="P149" s="222"/>
      <c r="Q149" s="222"/>
      <c r="R149" s="222"/>
      <c r="S149" s="222"/>
      <c r="T149" s="223"/>
      <c r="AT149" s="224" t="s">
        <v>417</v>
      </c>
      <c r="AU149" s="224" t="s">
        <v>87</v>
      </c>
      <c r="AV149" s="12" t="s">
        <v>23</v>
      </c>
      <c r="AW149" s="12" t="s">
        <v>43</v>
      </c>
      <c r="AX149" s="12" t="s">
        <v>79</v>
      </c>
      <c r="AY149" s="224" t="s">
        <v>406</v>
      </c>
    </row>
    <row r="150" spans="2:65" s="12" customFormat="1" x14ac:dyDescent="0.3">
      <c r="B150" s="213"/>
      <c r="C150" s="214"/>
      <c r="D150" s="215" t="s">
        <v>417</v>
      </c>
      <c r="E150" s="216" t="s">
        <v>36</v>
      </c>
      <c r="F150" s="217" t="s">
        <v>8099</v>
      </c>
      <c r="G150" s="214"/>
      <c r="H150" s="218" t="s">
        <v>36</v>
      </c>
      <c r="I150" s="219"/>
      <c r="J150" s="214"/>
      <c r="K150" s="214"/>
      <c r="L150" s="220"/>
      <c r="M150" s="221"/>
      <c r="N150" s="222"/>
      <c r="O150" s="222"/>
      <c r="P150" s="222"/>
      <c r="Q150" s="222"/>
      <c r="R150" s="222"/>
      <c r="S150" s="222"/>
      <c r="T150" s="223"/>
      <c r="AT150" s="224" t="s">
        <v>417</v>
      </c>
      <c r="AU150" s="224" t="s">
        <v>87</v>
      </c>
      <c r="AV150" s="12" t="s">
        <v>23</v>
      </c>
      <c r="AW150" s="12" t="s">
        <v>43</v>
      </c>
      <c r="AX150" s="12" t="s">
        <v>79</v>
      </c>
      <c r="AY150" s="224" t="s">
        <v>406</v>
      </c>
    </row>
    <row r="151" spans="2:65" s="12" customFormat="1" x14ac:dyDescent="0.3">
      <c r="B151" s="213"/>
      <c r="C151" s="214"/>
      <c r="D151" s="215" t="s">
        <v>417</v>
      </c>
      <c r="E151" s="216" t="s">
        <v>36</v>
      </c>
      <c r="F151" s="217" t="s">
        <v>8100</v>
      </c>
      <c r="G151" s="214"/>
      <c r="H151" s="218" t="s">
        <v>36</v>
      </c>
      <c r="I151" s="219"/>
      <c r="J151" s="214"/>
      <c r="K151" s="214"/>
      <c r="L151" s="220"/>
      <c r="M151" s="221"/>
      <c r="N151" s="222"/>
      <c r="O151" s="222"/>
      <c r="P151" s="222"/>
      <c r="Q151" s="222"/>
      <c r="R151" s="222"/>
      <c r="S151" s="222"/>
      <c r="T151" s="223"/>
      <c r="AT151" s="224" t="s">
        <v>417</v>
      </c>
      <c r="AU151" s="224" t="s">
        <v>87</v>
      </c>
      <c r="AV151" s="12" t="s">
        <v>23</v>
      </c>
      <c r="AW151" s="12" t="s">
        <v>43</v>
      </c>
      <c r="AX151" s="12" t="s">
        <v>79</v>
      </c>
      <c r="AY151" s="224" t="s">
        <v>406</v>
      </c>
    </row>
    <row r="152" spans="2:65" s="12" customFormat="1" x14ac:dyDescent="0.3">
      <c r="B152" s="213"/>
      <c r="C152" s="214"/>
      <c r="D152" s="215" t="s">
        <v>417</v>
      </c>
      <c r="E152" s="216" t="s">
        <v>36</v>
      </c>
      <c r="F152" s="217" t="s">
        <v>8101</v>
      </c>
      <c r="G152" s="214"/>
      <c r="H152" s="218" t="s">
        <v>36</v>
      </c>
      <c r="I152" s="219"/>
      <c r="J152" s="214"/>
      <c r="K152" s="214"/>
      <c r="L152" s="220"/>
      <c r="M152" s="221"/>
      <c r="N152" s="222"/>
      <c r="O152" s="222"/>
      <c r="P152" s="222"/>
      <c r="Q152" s="222"/>
      <c r="R152" s="222"/>
      <c r="S152" s="222"/>
      <c r="T152" s="223"/>
      <c r="AT152" s="224" t="s">
        <v>417</v>
      </c>
      <c r="AU152" s="224" t="s">
        <v>87</v>
      </c>
      <c r="AV152" s="12" t="s">
        <v>23</v>
      </c>
      <c r="AW152" s="12" t="s">
        <v>43</v>
      </c>
      <c r="AX152" s="12" t="s">
        <v>79</v>
      </c>
      <c r="AY152" s="224" t="s">
        <v>406</v>
      </c>
    </row>
    <row r="153" spans="2:65" s="12" customFormat="1" x14ac:dyDescent="0.3">
      <c r="B153" s="213"/>
      <c r="C153" s="214"/>
      <c r="D153" s="215" t="s">
        <v>417</v>
      </c>
      <c r="E153" s="216" t="s">
        <v>36</v>
      </c>
      <c r="F153" s="217" t="s">
        <v>8102</v>
      </c>
      <c r="G153" s="214"/>
      <c r="H153" s="218" t="s">
        <v>36</v>
      </c>
      <c r="I153" s="219"/>
      <c r="J153" s="214"/>
      <c r="K153" s="214"/>
      <c r="L153" s="220"/>
      <c r="M153" s="221"/>
      <c r="N153" s="222"/>
      <c r="O153" s="222"/>
      <c r="P153" s="222"/>
      <c r="Q153" s="222"/>
      <c r="R153" s="222"/>
      <c r="S153" s="222"/>
      <c r="T153" s="223"/>
      <c r="AT153" s="224" t="s">
        <v>417</v>
      </c>
      <c r="AU153" s="224" t="s">
        <v>87</v>
      </c>
      <c r="AV153" s="12" t="s">
        <v>23</v>
      </c>
      <c r="AW153" s="12" t="s">
        <v>43</v>
      </c>
      <c r="AX153" s="12" t="s">
        <v>79</v>
      </c>
      <c r="AY153" s="224" t="s">
        <v>406</v>
      </c>
    </row>
    <row r="154" spans="2:65" s="12" customFormat="1" x14ac:dyDescent="0.3">
      <c r="B154" s="213"/>
      <c r="C154" s="214"/>
      <c r="D154" s="215" t="s">
        <v>417</v>
      </c>
      <c r="E154" s="216" t="s">
        <v>36</v>
      </c>
      <c r="F154" s="217" t="s">
        <v>8103</v>
      </c>
      <c r="G154" s="214"/>
      <c r="H154" s="218" t="s">
        <v>36</v>
      </c>
      <c r="I154" s="219"/>
      <c r="J154" s="214"/>
      <c r="K154" s="214"/>
      <c r="L154" s="220"/>
      <c r="M154" s="221"/>
      <c r="N154" s="222"/>
      <c r="O154" s="222"/>
      <c r="P154" s="222"/>
      <c r="Q154" s="222"/>
      <c r="R154" s="222"/>
      <c r="S154" s="222"/>
      <c r="T154" s="223"/>
      <c r="AT154" s="224" t="s">
        <v>417</v>
      </c>
      <c r="AU154" s="224" t="s">
        <v>87</v>
      </c>
      <c r="AV154" s="12" t="s">
        <v>23</v>
      </c>
      <c r="AW154" s="12" t="s">
        <v>43</v>
      </c>
      <c r="AX154" s="12" t="s">
        <v>79</v>
      </c>
      <c r="AY154" s="224" t="s">
        <v>406</v>
      </c>
    </row>
    <row r="155" spans="2:65" s="12" customFormat="1" x14ac:dyDescent="0.3">
      <c r="B155" s="213"/>
      <c r="C155" s="214"/>
      <c r="D155" s="215" t="s">
        <v>417</v>
      </c>
      <c r="E155" s="216" t="s">
        <v>36</v>
      </c>
      <c r="F155" s="217" t="s">
        <v>8104</v>
      </c>
      <c r="G155" s="214"/>
      <c r="H155" s="218" t="s">
        <v>36</v>
      </c>
      <c r="I155" s="219"/>
      <c r="J155" s="214"/>
      <c r="K155" s="214"/>
      <c r="L155" s="220"/>
      <c r="M155" s="221"/>
      <c r="N155" s="222"/>
      <c r="O155" s="222"/>
      <c r="P155" s="222"/>
      <c r="Q155" s="222"/>
      <c r="R155" s="222"/>
      <c r="S155" s="222"/>
      <c r="T155" s="223"/>
      <c r="AT155" s="224" t="s">
        <v>417</v>
      </c>
      <c r="AU155" s="224" t="s">
        <v>87</v>
      </c>
      <c r="AV155" s="12" t="s">
        <v>23</v>
      </c>
      <c r="AW155" s="12" t="s">
        <v>43</v>
      </c>
      <c r="AX155" s="12" t="s">
        <v>79</v>
      </c>
      <c r="AY155" s="224" t="s">
        <v>406</v>
      </c>
    </row>
    <row r="156" spans="2:65" s="12" customFormat="1" x14ac:dyDescent="0.3">
      <c r="B156" s="213"/>
      <c r="C156" s="214"/>
      <c r="D156" s="215" t="s">
        <v>417</v>
      </c>
      <c r="E156" s="216" t="s">
        <v>36</v>
      </c>
      <c r="F156" s="217" t="s">
        <v>8105</v>
      </c>
      <c r="G156" s="214"/>
      <c r="H156" s="218" t="s">
        <v>36</v>
      </c>
      <c r="I156" s="219"/>
      <c r="J156" s="214"/>
      <c r="K156" s="214"/>
      <c r="L156" s="220"/>
      <c r="M156" s="221"/>
      <c r="N156" s="222"/>
      <c r="O156" s="222"/>
      <c r="P156" s="222"/>
      <c r="Q156" s="222"/>
      <c r="R156" s="222"/>
      <c r="S156" s="222"/>
      <c r="T156" s="223"/>
      <c r="AT156" s="224" t="s">
        <v>417</v>
      </c>
      <c r="AU156" s="224" t="s">
        <v>87</v>
      </c>
      <c r="AV156" s="12" t="s">
        <v>23</v>
      </c>
      <c r="AW156" s="12" t="s">
        <v>43</v>
      </c>
      <c r="AX156" s="12" t="s">
        <v>79</v>
      </c>
      <c r="AY156" s="224" t="s">
        <v>406</v>
      </c>
    </row>
    <row r="157" spans="2:65" s="12" customFormat="1" x14ac:dyDescent="0.3">
      <c r="B157" s="213"/>
      <c r="C157" s="214"/>
      <c r="D157" s="215" t="s">
        <v>417</v>
      </c>
      <c r="E157" s="216" t="s">
        <v>36</v>
      </c>
      <c r="F157" s="217" t="s">
        <v>8106</v>
      </c>
      <c r="G157" s="214"/>
      <c r="H157" s="218" t="s">
        <v>36</v>
      </c>
      <c r="I157" s="219"/>
      <c r="J157" s="214"/>
      <c r="K157" s="214"/>
      <c r="L157" s="220"/>
      <c r="M157" s="221"/>
      <c r="N157" s="222"/>
      <c r="O157" s="222"/>
      <c r="P157" s="222"/>
      <c r="Q157" s="222"/>
      <c r="R157" s="222"/>
      <c r="S157" s="222"/>
      <c r="T157" s="223"/>
      <c r="AT157" s="224" t="s">
        <v>417</v>
      </c>
      <c r="AU157" s="224" t="s">
        <v>87</v>
      </c>
      <c r="AV157" s="12" t="s">
        <v>23</v>
      </c>
      <c r="AW157" s="12" t="s">
        <v>43</v>
      </c>
      <c r="AX157" s="12" t="s">
        <v>79</v>
      </c>
      <c r="AY157" s="224" t="s">
        <v>406</v>
      </c>
    </row>
    <row r="158" spans="2:65" s="13" customFormat="1" x14ac:dyDescent="0.3">
      <c r="B158" s="225"/>
      <c r="C158" s="226"/>
      <c r="D158" s="215" t="s">
        <v>417</v>
      </c>
      <c r="E158" s="227" t="s">
        <v>36</v>
      </c>
      <c r="F158" s="228" t="s">
        <v>8107</v>
      </c>
      <c r="G158" s="226"/>
      <c r="H158" s="229">
        <v>643.51300000000003</v>
      </c>
      <c r="I158" s="230"/>
      <c r="J158" s="226"/>
      <c r="K158" s="226"/>
      <c r="L158" s="231"/>
      <c r="M158" s="232"/>
      <c r="N158" s="233"/>
      <c r="O158" s="233"/>
      <c r="P158" s="233"/>
      <c r="Q158" s="233"/>
      <c r="R158" s="233"/>
      <c r="S158" s="233"/>
      <c r="T158" s="234"/>
      <c r="AT158" s="235" t="s">
        <v>417</v>
      </c>
      <c r="AU158" s="235" t="s">
        <v>87</v>
      </c>
      <c r="AV158" s="13" t="s">
        <v>87</v>
      </c>
      <c r="AW158" s="13" t="s">
        <v>43</v>
      </c>
      <c r="AX158" s="13" t="s">
        <v>79</v>
      </c>
      <c r="AY158" s="235" t="s">
        <v>406</v>
      </c>
    </row>
    <row r="159" spans="2:65" s="14" customFormat="1" x14ac:dyDescent="0.3">
      <c r="B159" s="236"/>
      <c r="C159" s="237"/>
      <c r="D159" s="247" t="s">
        <v>417</v>
      </c>
      <c r="E159" s="248" t="s">
        <v>36</v>
      </c>
      <c r="F159" s="249" t="s">
        <v>421</v>
      </c>
      <c r="G159" s="237"/>
      <c r="H159" s="250">
        <v>643.51300000000003</v>
      </c>
      <c r="I159" s="241"/>
      <c r="J159" s="237"/>
      <c r="K159" s="237"/>
      <c r="L159" s="242"/>
      <c r="M159" s="243"/>
      <c r="N159" s="244"/>
      <c r="O159" s="244"/>
      <c r="P159" s="244"/>
      <c r="Q159" s="244"/>
      <c r="R159" s="244"/>
      <c r="S159" s="244"/>
      <c r="T159" s="245"/>
      <c r="AT159" s="246" t="s">
        <v>417</v>
      </c>
      <c r="AU159" s="246" t="s">
        <v>87</v>
      </c>
      <c r="AV159" s="14" t="s">
        <v>415</v>
      </c>
      <c r="AW159" s="14" t="s">
        <v>43</v>
      </c>
      <c r="AX159" s="14" t="s">
        <v>23</v>
      </c>
      <c r="AY159" s="246" t="s">
        <v>406</v>
      </c>
    </row>
    <row r="160" spans="2:65" s="1" customFormat="1" ht="22.5" customHeight="1" x14ac:dyDescent="0.3">
      <c r="B160" s="37"/>
      <c r="C160" s="201" t="s">
        <v>463</v>
      </c>
      <c r="D160" s="201" t="s">
        <v>410</v>
      </c>
      <c r="E160" s="202" t="s">
        <v>7310</v>
      </c>
      <c r="F160" s="203" t="s">
        <v>7311</v>
      </c>
      <c r="G160" s="204" t="s">
        <v>413</v>
      </c>
      <c r="H160" s="205">
        <v>193.054</v>
      </c>
      <c r="I160" s="206"/>
      <c r="J160" s="207">
        <f>ROUND(I160*H160,2)</f>
        <v>0</v>
      </c>
      <c r="K160" s="203" t="s">
        <v>7100</v>
      </c>
      <c r="L160" s="57"/>
      <c r="M160" s="208" t="s">
        <v>36</v>
      </c>
      <c r="N160" s="209" t="s">
        <v>50</v>
      </c>
      <c r="O160" s="38"/>
      <c r="P160" s="210">
        <f>O160*H160</f>
        <v>0</v>
      </c>
      <c r="Q160" s="210">
        <v>0</v>
      </c>
      <c r="R160" s="210">
        <f>Q160*H160</f>
        <v>0</v>
      </c>
      <c r="S160" s="210">
        <v>0</v>
      </c>
      <c r="T160" s="211">
        <f>S160*H160</f>
        <v>0</v>
      </c>
      <c r="AR160" s="19" t="s">
        <v>415</v>
      </c>
      <c r="AT160" s="19" t="s">
        <v>410</v>
      </c>
      <c r="AU160" s="19" t="s">
        <v>87</v>
      </c>
      <c r="AY160" s="19" t="s">
        <v>406</v>
      </c>
      <c r="BE160" s="212">
        <f>IF(N160="základní",J160,0)</f>
        <v>0</v>
      </c>
      <c r="BF160" s="212">
        <f>IF(N160="snížená",J160,0)</f>
        <v>0</v>
      </c>
      <c r="BG160" s="212">
        <f>IF(N160="zákl. přenesená",J160,0)</f>
        <v>0</v>
      </c>
      <c r="BH160" s="212">
        <f>IF(N160="sníž. přenesená",J160,0)</f>
        <v>0</v>
      </c>
      <c r="BI160" s="212">
        <f>IF(N160="nulová",J160,0)</f>
        <v>0</v>
      </c>
      <c r="BJ160" s="19" t="s">
        <v>23</v>
      </c>
      <c r="BK160" s="212">
        <f>ROUND(I160*H160,2)</f>
        <v>0</v>
      </c>
      <c r="BL160" s="19" t="s">
        <v>415</v>
      </c>
      <c r="BM160" s="19" t="s">
        <v>503</v>
      </c>
    </row>
    <row r="161" spans="2:65" s="13" customFormat="1" x14ac:dyDescent="0.3">
      <c r="B161" s="225"/>
      <c r="C161" s="226"/>
      <c r="D161" s="215" t="s">
        <v>417</v>
      </c>
      <c r="E161" s="227" t="s">
        <v>36</v>
      </c>
      <c r="F161" s="228" t="s">
        <v>8108</v>
      </c>
      <c r="G161" s="226"/>
      <c r="H161" s="229">
        <v>193.054</v>
      </c>
      <c r="I161" s="230"/>
      <c r="J161" s="226"/>
      <c r="K161" s="226"/>
      <c r="L161" s="231"/>
      <c r="M161" s="232"/>
      <c r="N161" s="233"/>
      <c r="O161" s="233"/>
      <c r="P161" s="233"/>
      <c r="Q161" s="233"/>
      <c r="R161" s="233"/>
      <c r="S161" s="233"/>
      <c r="T161" s="234"/>
      <c r="AT161" s="235" t="s">
        <v>417</v>
      </c>
      <c r="AU161" s="235" t="s">
        <v>87</v>
      </c>
      <c r="AV161" s="13" t="s">
        <v>87</v>
      </c>
      <c r="AW161" s="13" t="s">
        <v>43</v>
      </c>
      <c r="AX161" s="13" t="s">
        <v>79</v>
      </c>
      <c r="AY161" s="235" t="s">
        <v>406</v>
      </c>
    </row>
    <row r="162" spans="2:65" s="14" customFormat="1" x14ac:dyDescent="0.3">
      <c r="B162" s="236"/>
      <c r="C162" s="237"/>
      <c r="D162" s="247" t="s">
        <v>417</v>
      </c>
      <c r="E162" s="248" t="s">
        <v>36</v>
      </c>
      <c r="F162" s="249" t="s">
        <v>421</v>
      </c>
      <c r="G162" s="237"/>
      <c r="H162" s="250">
        <v>193.054</v>
      </c>
      <c r="I162" s="241"/>
      <c r="J162" s="237"/>
      <c r="K162" s="237"/>
      <c r="L162" s="242"/>
      <c r="M162" s="243"/>
      <c r="N162" s="244"/>
      <c r="O162" s="244"/>
      <c r="P162" s="244"/>
      <c r="Q162" s="244"/>
      <c r="R162" s="244"/>
      <c r="S162" s="244"/>
      <c r="T162" s="245"/>
      <c r="AT162" s="246" t="s">
        <v>417</v>
      </c>
      <c r="AU162" s="246" t="s">
        <v>87</v>
      </c>
      <c r="AV162" s="14" t="s">
        <v>415</v>
      </c>
      <c r="AW162" s="14" t="s">
        <v>43</v>
      </c>
      <c r="AX162" s="14" t="s">
        <v>23</v>
      </c>
      <c r="AY162" s="246" t="s">
        <v>406</v>
      </c>
    </row>
    <row r="163" spans="2:65" s="1" customFormat="1" ht="22.5" customHeight="1" x14ac:dyDescent="0.3">
      <c r="B163" s="37"/>
      <c r="C163" s="201" t="s">
        <v>28</v>
      </c>
      <c r="D163" s="201" t="s">
        <v>410</v>
      </c>
      <c r="E163" s="202" t="s">
        <v>8109</v>
      </c>
      <c r="F163" s="203" t="s">
        <v>8110</v>
      </c>
      <c r="G163" s="204" t="s">
        <v>466</v>
      </c>
      <c r="H163" s="205">
        <v>643.79999999999995</v>
      </c>
      <c r="I163" s="206"/>
      <c r="J163" s="207">
        <f>ROUND(I163*H163,2)</f>
        <v>0</v>
      </c>
      <c r="K163" s="203" t="s">
        <v>7100</v>
      </c>
      <c r="L163" s="57"/>
      <c r="M163" s="208" t="s">
        <v>36</v>
      </c>
      <c r="N163" s="209" t="s">
        <v>50</v>
      </c>
      <c r="O163" s="38"/>
      <c r="P163" s="210">
        <f>O163*H163</f>
        <v>0</v>
      </c>
      <c r="Q163" s="210">
        <v>0</v>
      </c>
      <c r="R163" s="210">
        <f>Q163*H163</f>
        <v>0</v>
      </c>
      <c r="S163" s="210">
        <v>0</v>
      </c>
      <c r="T163" s="211">
        <f>S163*H163</f>
        <v>0</v>
      </c>
      <c r="AR163" s="19" t="s">
        <v>415</v>
      </c>
      <c r="AT163" s="19" t="s">
        <v>410</v>
      </c>
      <c r="AU163" s="19" t="s">
        <v>87</v>
      </c>
      <c r="AY163" s="19" t="s">
        <v>406</v>
      </c>
      <c r="BE163" s="212">
        <f>IF(N163="základní",J163,0)</f>
        <v>0</v>
      </c>
      <c r="BF163" s="212">
        <f>IF(N163="snížená",J163,0)</f>
        <v>0</v>
      </c>
      <c r="BG163" s="212">
        <f>IF(N163="zákl. přenesená",J163,0)</f>
        <v>0</v>
      </c>
      <c r="BH163" s="212">
        <f>IF(N163="sníž. přenesená",J163,0)</f>
        <v>0</v>
      </c>
      <c r="BI163" s="212">
        <f>IF(N163="nulová",J163,0)</f>
        <v>0</v>
      </c>
      <c r="BJ163" s="19" t="s">
        <v>23</v>
      </c>
      <c r="BK163" s="212">
        <f>ROUND(I163*H163,2)</f>
        <v>0</v>
      </c>
      <c r="BL163" s="19" t="s">
        <v>415</v>
      </c>
      <c r="BM163" s="19" t="s">
        <v>512</v>
      </c>
    </row>
    <row r="164" spans="2:65" s="13" customFormat="1" x14ac:dyDescent="0.3">
      <c r="B164" s="225"/>
      <c r="C164" s="226"/>
      <c r="D164" s="215" t="s">
        <v>417</v>
      </c>
      <c r="E164" s="227" t="s">
        <v>36</v>
      </c>
      <c r="F164" s="228" t="s">
        <v>8111</v>
      </c>
      <c r="G164" s="226"/>
      <c r="H164" s="229">
        <v>21.25</v>
      </c>
      <c r="I164" s="230"/>
      <c r="J164" s="226"/>
      <c r="K164" s="226"/>
      <c r="L164" s="231"/>
      <c r="M164" s="232"/>
      <c r="N164" s="233"/>
      <c r="O164" s="233"/>
      <c r="P164" s="233"/>
      <c r="Q164" s="233"/>
      <c r="R164" s="233"/>
      <c r="S164" s="233"/>
      <c r="T164" s="234"/>
      <c r="AT164" s="235" t="s">
        <v>417</v>
      </c>
      <c r="AU164" s="235" t="s">
        <v>87</v>
      </c>
      <c r="AV164" s="13" t="s">
        <v>87</v>
      </c>
      <c r="AW164" s="13" t="s">
        <v>43</v>
      </c>
      <c r="AX164" s="13" t="s">
        <v>79</v>
      </c>
      <c r="AY164" s="235" t="s">
        <v>406</v>
      </c>
    </row>
    <row r="165" spans="2:65" s="13" customFormat="1" x14ac:dyDescent="0.3">
      <c r="B165" s="225"/>
      <c r="C165" s="226"/>
      <c r="D165" s="215" t="s">
        <v>417</v>
      </c>
      <c r="E165" s="227" t="s">
        <v>36</v>
      </c>
      <c r="F165" s="228" t="s">
        <v>8112</v>
      </c>
      <c r="G165" s="226"/>
      <c r="H165" s="229">
        <v>551.25</v>
      </c>
      <c r="I165" s="230"/>
      <c r="J165" s="226"/>
      <c r="K165" s="226"/>
      <c r="L165" s="231"/>
      <c r="M165" s="232"/>
      <c r="N165" s="233"/>
      <c r="O165" s="233"/>
      <c r="P165" s="233"/>
      <c r="Q165" s="233"/>
      <c r="R165" s="233"/>
      <c r="S165" s="233"/>
      <c r="T165" s="234"/>
      <c r="AT165" s="235" t="s">
        <v>417</v>
      </c>
      <c r="AU165" s="235" t="s">
        <v>87</v>
      </c>
      <c r="AV165" s="13" t="s">
        <v>87</v>
      </c>
      <c r="AW165" s="13" t="s">
        <v>43</v>
      </c>
      <c r="AX165" s="13" t="s">
        <v>79</v>
      </c>
      <c r="AY165" s="235" t="s">
        <v>406</v>
      </c>
    </row>
    <row r="166" spans="2:65" s="13" customFormat="1" x14ac:dyDescent="0.3">
      <c r="B166" s="225"/>
      <c r="C166" s="226"/>
      <c r="D166" s="215" t="s">
        <v>417</v>
      </c>
      <c r="E166" s="227" t="s">
        <v>36</v>
      </c>
      <c r="F166" s="228" t="s">
        <v>8113</v>
      </c>
      <c r="G166" s="226"/>
      <c r="H166" s="229">
        <v>71.3</v>
      </c>
      <c r="I166" s="230"/>
      <c r="J166" s="226"/>
      <c r="K166" s="226"/>
      <c r="L166" s="231"/>
      <c r="M166" s="232"/>
      <c r="N166" s="233"/>
      <c r="O166" s="233"/>
      <c r="P166" s="233"/>
      <c r="Q166" s="233"/>
      <c r="R166" s="233"/>
      <c r="S166" s="233"/>
      <c r="T166" s="234"/>
      <c r="AT166" s="235" t="s">
        <v>417</v>
      </c>
      <c r="AU166" s="235" t="s">
        <v>87</v>
      </c>
      <c r="AV166" s="13" t="s">
        <v>87</v>
      </c>
      <c r="AW166" s="13" t="s">
        <v>43</v>
      </c>
      <c r="AX166" s="13" t="s">
        <v>79</v>
      </c>
      <c r="AY166" s="235" t="s">
        <v>406</v>
      </c>
    </row>
    <row r="167" spans="2:65" s="14" customFormat="1" x14ac:dyDescent="0.3">
      <c r="B167" s="236"/>
      <c r="C167" s="237"/>
      <c r="D167" s="247" t="s">
        <v>417</v>
      </c>
      <c r="E167" s="248" t="s">
        <v>36</v>
      </c>
      <c r="F167" s="249" t="s">
        <v>421</v>
      </c>
      <c r="G167" s="237"/>
      <c r="H167" s="250">
        <v>643.79999999999995</v>
      </c>
      <c r="I167" s="241"/>
      <c r="J167" s="237"/>
      <c r="K167" s="237"/>
      <c r="L167" s="242"/>
      <c r="M167" s="243"/>
      <c r="N167" s="244"/>
      <c r="O167" s="244"/>
      <c r="P167" s="244"/>
      <c r="Q167" s="244"/>
      <c r="R167" s="244"/>
      <c r="S167" s="244"/>
      <c r="T167" s="245"/>
      <c r="AT167" s="246" t="s">
        <v>417</v>
      </c>
      <c r="AU167" s="246" t="s">
        <v>87</v>
      </c>
      <c r="AV167" s="14" t="s">
        <v>415</v>
      </c>
      <c r="AW167" s="14" t="s">
        <v>43</v>
      </c>
      <c r="AX167" s="14" t="s">
        <v>23</v>
      </c>
      <c r="AY167" s="246" t="s">
        <v>406</v>
      </c>
    </row>
    <row r="168" spans="2:65" s="1" customFormat="1" ht="22.5" customHeight="1" x14ac:dyDescent="0.3">
      <c r="B168" s="37"/>
      <c r="C168" s="201" t="s">
        <v>408</v>
      </c>
      <c r="D168" s="201" t="s">
        <v>410</v>
      </c>
      <c r="E168" s="202" t="s">
        <v>8114</v>
      </c>
      <c r="F168" s="203" t="s">
        <v>8115</v>
      </c>
      <c r="G168" s="204" t="s">
        <v>466</v>
      </c>
      <c r="H168" s="205">
        <v>643.79999999999995</v>
      </c>
      <c r="I168" s="206"/>
      <c r="J168" s="207">
        <f>ROUND(I168*H168,2)</f>
        <v>0</v>
      </c>
      <c r="K168" s="203" t="s">
        <v>7100</v>
      </c>
      <c r="L168" s="57"/>
      <c r="M168" s="208" t="s">
        <v>36</v>
      </c>
      <c r="N168" s="209" t="s">
        <v>50</v>
      </c>
      <c r="O168" s="38"/>
      <c r="P168" s="210">
        <f>O168*H168</f>
        <v>0</v>
      </c>
      <c r="Q168" s="210">
        <v>0</v>
      </c>
      <c r="R168" s="210">
        <f>Q168*H168</f>
        <v>0</v>
      </c>
      <c r="S168" s="210">
        <v>0</v>
      </c>
      <c r="T168" s="211">
        <f>S168*H168</f>
        <v>0</v>
      </c>
      <c r="AR168" s="19" t="s">
        <v>415</v>
      </c>
      <c r="AT168" s="19" t="s">
        <v>410</v>
      </c>
      <c r="AU168" s="19" t="s">
        <v>87</v>
      </c>
      <c r="AY168" s="19" t="s">
        <v>406</v>
      </c>
      <c r="BE168" s="212">
        <f>IF(N168="základní",J168,0)</f>
        <v>0</v>
      </c>
      <c r="BF168" s="212">
        <f>IF(N168="snížená",J168,0)</f>
        <v>0</v>
      </c>
      <c r="BG168" s="212">
        <f>IF(N168="zákl. přenesená",J168,0)</f>
        <v>0</v>
      </c>
      <c r="BH168" s="212">
        <f>IF(N168="sníž. přenesená",J168,0)</f>
        <v>0</v>
      </c>
      <c r="BI168" s="212">
        <f>IF(N168="nulová",J168,0)</f>
        <v>0</v>
      </c>
      <c r="BJ168" s="19" t="s">
        <v>23</v>
      </c>
      <c r="BK168" s="212">
        <f>ROUND(I168*H168,2)</f>
        <v>0</v>
      </c>
      <c r="BL168" s="19" t="s">
        <v>415</v>
      </c>
      <c r="BM168" s="19" t="s">
        <v>520</v>
      </c>
    </row>
    <row r="169" spans="2:65" s="1" customFormat="1" ht="22.5" customHeight="1" x14ac:dyDescent="0.3">
      <c r="B169" s="37"/>
      <c r="C169" s="201" t="s">
        <v>476</v>
      </c>
      <c r="D169" s="201" t="s">
        <v>410</v>
      </c>
      <c r="E169" s="202" t="s">
        <v>7321</v>
      </c>
      <c r="F169" s="203" t="s">
        <v>7322</v>
      </c>
      <c r="G169" s="204" t="s">
        <v>413</v>
      </c>
      <c r="H169" s="205">
        <v>321.75700000000001</v>
      </c>
      <c r="I169" s="206"/>
      <c r="J169" s="207">
        <f>ROUND(I169*H169,2)</f>
        <v>0</v>
      </c>
      <c r="K169" s="203" t="s">
        <v>7100</v>
      </c>
      <c r="L169" s="57"/>
      <c r="M169" s="208" t="s">
        <v>36</v>
      </c>
      <c r="N169" s="209" t="s">
        <v>50</v>
      </c>
      <c r="O169" s="38"/>
      <c r="P169" s="210">
        <f>O169*H169</f>
        <v>0</v>
      </c>
      <c r="Q169" s="210">
        <v>0</v>
      </c>
      <c r="R169" s="210">
        <f>Q169*H169</f>
        <v>0</v>
      </c>
      <c r="S169" s="210">
        <v>0</v>
      </c>
      <c r="T169" s="211">
        <f>S169*H169</f>
        <v>0</v>
      </c>
      <c r="AR169" s="19" t="s">
        <v>415</v>
      </c>
      <c r="AT169" s="19" t="s">
        <v>410</v>
      </c>
      <c r="AU169" s="19" t="s">
        <v>87</v>
      </c>
      <c r="AY169" s="19" t="s">
        <v>406</v>
      </c>
      <c r="BE169" s="212">
        <f>IF(N169="základní",J169,0)</f>
        <v>0</v>
      </c>
      <c r="BF169" s="212">
        <f>IF(N169="snížená",J169,0)</f>
        <v>0</v>
      </c>
      <c r="BG169" s="212">
        <f>IF(N169="zákl. přenesená",J169,0)</f>
        <v>0</v>
      </c>
      <c r="BH169" s="212">
        <f>IF(N169="sníž. přenesená",J169,0)</f>
        <v>0</v>
      </c>
      <c r="BI169" s="212">
        <f>IF(N169="nulová",J169,0)</f>
        <v>0</v>
      </c>
      <c r="BJ169" s="19" t="s">
        <v>23</v>
      </c>
      <c r="BK169" s="212">
        <f>ROUND(I169*H169,2)</f>
        <v>0</v>
      </c>
      <c r="BL169" s="19" t="s">
        <v>415</v>
      </c>
      <c r="BM169" s="19" t="s">
        <v>527</v>
      </c>
    </row>
    <row r="170" spans="2:65" s="13" customFormat="1" x14ac:dyDescent="0.3">
      <c r="B170" s="225"/>
      <c r="C170" s="226"/>
      <c r="D170" s="215" t="s">
        <v>417</v>
      </c>
      <c r="E170" s="227" t="s">
        <v>36</v>
      </c>
      <c r="F170" s="228" t="s">
        <v>8116</v>
      </c>
      <c r="G170" s="226"/>
      <c r="H170" s="229">
        <v>321.75700000000001</v>
      </c>
      <c r="I170" s="230"/>
      <c r="J170" s="226"/>
      <c r="K170" s="226"/>
      <c r="L170" s="231"/>
      <c r="M170" s="232"/>
      <c r="N170" s="233"/>
      <c r="O170" s="233"/>
      <c r="P170" s="233"/>
      <c r="Q170" s="233"/>
      <c r="R170" s="233"/>
      <c r="S170" s="233"/>
      <c r="T170" s="234"/>
      <c r="AT170" s="235" t="s">
        <v>417</v>
      </c>
      <c r="AU170" s="235" t="s">
        <v>87</v>
      </c>
      <c r="AV170" s="13" t="s">
        <v>87</v>
      </c>
      <c r="AW170" s="13" t="s">
        <v>43</v>
      </c>
      <c r="AX170" s="13" t="s">
        <v>79</v>
      </c>
      <c r="AY170" s="235" t="s">
        <v>406</v>
      </c>
    </row>
    <row r="171" spans="2:65" s="14" customFormat="1" x14ac:dyDescent="0.3">
      <c r="B171" s="236"/>
      <c r="C171" s="237"/>
      <c r="D171" s="247" t="s">
        <v>417</v>
      </c>
      <c r="E171" s="248" t="s">
        <v>36</v>
      </c>
      <c r="F171" s="249" t="s">
        <v>421</v>
      </c>
      <c r="G171" s="237"/>
      <c r="H171" s="250">
        <v>321.75700000000001</v>
      </c>
      <c r="I171" s="241"/>
      <c r="J171" s="237"/>
      <c r="K171" s="237"/>
      <c r="L171" s="242"/>
      <c r="M171" s="243"/>
      <c r="N171" s="244"/>
      <c r="O171" s="244"/>
      <c r="P171" s="244"/>
      <c r="Q171" s="244"/>
      <c r="R171" s="244"/>
      <c r="S171" s="244"/>
      <c r="T171" s="245"/>
      <c r="AT171" s="246" t="s">
        <v>417</v>
      </c>
      <c r="AU171" s="246" t="s">
        <v>87</v>
      </c>
      <c r="AV171" s="14" t="s">
        <v>415</v>
      </c>
      <c r="AW171" s="14" t="s">
        <v>43</v>
      </c>
      <c r="AX171" s="14" t="s">
        <v>23</v>
      </c>
      <c r="AY171" s="246" t="s">
        <v>406</v>
      </c>
    </row>
    <row r="172" spans="2:65" s="1" customFormat="1" ht="22.5" customHeight="1" x14ac:dyDescent="0.3">
      <c r="B172" s="37"/>
      <c r="C172" s="201" t="s">
        <v>314</v>
      </c>
      <c r="D172" s="201" t="s">
        <v>410</v>
      </c>
      <c r="E172" s="202" t="s">
        <v>8117</v>
      </c>
      <c r="F172" s="203" t="s">
        <v>8118</v>
      </c>
      <c r="G172" s="204" t="s">
        <v>413</v>
      </c>
      <c r="H172" s="205">
        <v>40.119999999999997</v>
      </c>
      <c r="I172" s="206"/>
      <c r="J172" s="207">
        <f>ROUND(I172*H172,2)</f>
        <v>0</v>
      </c>
      <c r="K172" s="203" t="s">
        <v>7100</v>
      </c>
      <c r="L172" s="57"/>
      <c r="M172" s="208" t="s">
        <v>36</v>
      </c>
      <c r="N172" s="209" t="s">
        <v>50</v>
      </c>
      <c r="O172" s="38"/>
      <c r="P172" s="210">
        <f>O172*H172</f>
        <v>0</v>
      </c>
      <c r="Q172" s="210">
        <v>0</v>
      </c>
      <c r="R172" s="210">
        <f>Q172*H172</f>
        <v>0</v>
      </c>
      <c r="S172" s="210">
        <v>0</v>
      </c>
      <c r="T172" s="211">
        <f>S172*H172</f>
        <v>0</v>
      </c>
      <c r="AR172" s="19" t="s">
        <v>415</v>
      </c>
      <c r="AT172" s="19" t="s">
        <v>410</v>
      </c>
      <c r="AU172" s="19" t="s">
        <v>87</v>
      </c>
      <c r="AY172" s="19" t="s">
        <v>406</v>
      </c>
      <c r="BE172" s="212">
        <f>IF(N172="základní",J172,0)</f>
        <v>0</v>
      </c>
      <c r="BF172" s="212">
        <f>IF(N172="snížená",J172,0)</f>
        <v>0</v>
      </c>
      <c r="BG172" s="212">
        <f>IF(N172="zákl. přenesená",J172,0)</f>
        <v>0</v>
      </c>
      <c r="BH172" s="212">
        <f>IF(N172="sníž. přenesená",J172,0)</f>
        <v>0</v>
      </c>
      <c r="BI172" s="212">
        <f>IF(N172="nulová",J172,0)</f>
        <v>0</v>
      </c>
      <c r="BJ172" s="19" t="s">
        <v>23</v>
      </c>
      <c r="BK172" s="212">
        <f>ROUND(I172*H172,2)</f>
        <v>0</v>
      </c>
      <c r="BL172" s="19" t="s">
        <v>415</v>
      </c>
      <c r="BM172" s="19" t="s">
        <v>539</v>
      </c>
    </row>
    <row r="173" spans="2:65" s="12" customFormat="1" x14ac:dyDescent="0.3">
      <c r="B173" s="213"/>
      <c r="C173" s="214"/>
      <c r="D173" s="215" t="s">
        <v>417</v>
      </c>
      <c r="E173" s="216" t="s">
        <v>36</v>
      </c>
      <c r="F173" s="217" t="s">
        <v>8119</v>
      </c>
      <c r="G173" s="214"/>
      <c r="H173" s="218" t="s">
        <v>36</v>
      </c>
      <c r="I173" s="219"/>
      <c r="J173" s="214"/>
      <c r="K173" s="214"/>
      <c r="L173" s="220"/>
      <c r="M173" s="221"/>
      <c r="N173" s="222"/>
      <c r="O173" s="222"/>
      <c r="P173" s="222"/>
      <c r="Q173" s="222"/>
      <c r="R173" s="222"/>
      <c r="S173" s="222"/>
      <c r="T173" s="223"/>
      <c r="AT173" s="224" t="s">
        <v>417</v>
      </c>
      <c r="AU173" s="224" t="s">
        <v>87</v>
      </c>
      <c r="AV173" s="12" t="s">
        <v>23</v>
      </c>
      <c r="AW173" s="12" t="s">
        <v>43</v>
      </c>
      <c r="AX173" s="12" t="s">
        <v>79</v>
      </c>
      <c r="AY173" s="224" t="s">
        <v>406</v>
      </c>
    </row>
    <row r="174" spans="2:65" s="12" customFormat="1" x14ac:dyDescent="0.3">
      <c r="B174" s="213"/>
      <c r="C174" s="214"/>
      <c r="D174" s="215" t="s">
        <v>417</v>
      </c>
      <c r="E174" s="216" t="s">
        <v>36</v>
      </c>
      <c r="F174" s="217" t="s">
        <v>8120</v>
      </c>
      <c r="G174" s="214"/>
      <c r="H174" s="218" t="s">
        <v>36</v>
      </c>
      <c r="I174" s="219"/>
      <c r="J174" s="214"/>
      <c r="K174" s="214"/>
      <c r="L174" s="220"/>
      <c r="M174" s="221"/>
      <c r="N174" s="222"/>
      <c r="O174" s="222"/>
      <c r="P174" s="222"/>
      <c r="Q174" s="222"/>
      <c r="R174" s="222"/>
      <c r="S174" s="222"/>
      <c r="T174" s="223"/>
      <c r="AT174" s="224" t="s">
        <v>417</v>
      </c>
      <c r="AU174" s="224" t="s">
        <v>87</v>
      </c>
      <c r="AV174" s="12" t="s">
        <v>23</v>
      </c>
      <c r="AW174" s="12" t="s">
        <v>43</v>
      </c>
      <c r="AX174" s="12" t="s">
        <v>79</v>
      </c>
      <c r="AY174" s="224" t="s">
        <v>406</v>
      </c>
    </row>
    <row r="175" spans="2:65" s="12" customFormat="1" x14ac:dyDescent="0.3">
      <c r="B175" s="213"/>
      <c r="C175" s="214"/>
      <c r="D175" s="215" t="s">
        <v>417</v>
      </c>
      <c r="E175" s="216" t="s">
        <v>36</v>
      </c>
      <c r="F175" s="217" t="s">
        <v>8121</v>
      </c>
      <c r="G175" s="214"/>
      <c r="H175" s="218" t="s">
        <v>36</v>
      </c>
      <c r="I175" s="219"/>
      <c r="J175" s="214"/>
      <c r="K175" s="214"/>
      <c r="L175" s="220"/>
      <c r="M175" s="221"/>
      <c r="N175" s="222"/>
      <c r="O175" s="222"/>
      <c r="P175" s="222"/>
      <c r="Q175" s="222"/>
      <c r="R175" s="222"/>
      <c r="S175" s="222"/>
      <c r="T175" s="223"/>
      <c r="AT175" s="224" t="s">
        <v>417</v>
      </c>
      <c r="AU175" s="224" t="s">
        <v>87</v>
      </c>
      <c r="AV175" s="12" t="s">
        <v>23</v>
      </c>
      <c r="AW175" s="12" t="s">
        <v>43</v>
      </c>
      <c r="AX175" s="12" t="s">
        <v>79</v>
      </c>
      <c r="AY175" s="224" t="s">
        <v>406</v>
      </c>
    </row>
    <row r="176" spans="2:65" s="13" customFormat="1" x14ac:dyDescent="0.3">
      <c r="B176" s="225"/>
      <c r="C176" s="226"/>
      <c r="D176" s="215" t="s">
        <v>417</v>
      </c>
      <c r="E176" s="227" t="s">
        <v>36</v>
      </c>
      <c r="F176" s="228" t="s">
        <v>8122</v>
      </c>
      <c r="G176" s="226"/>
      <c r="H176" s="229">
        <v>40.119999999999997</v>
      </c>
      <c r="I176" s="230"/>
      <c r="J176" s="226"/>
      <c r="K176" s="226"/>
      <c r="L176" s="231"/>
      <c r="M176" s="232"/>
      <c r="N176" s="233"/>
      <c r="O176" s="233"/>
      <c r="P176" s="233"/>
      <c r="Q176" s="233"/>
      <c r="R176" s="233"/>
      <c r="S176" s="233"/>
      <c r="T176" s="234"/>
      <c r="AT176" s="235" t="s">
        <v>417</v>
      </c>
      <c r="AU176" s="235" t="s">
        <v>87</v>
      </c>
      <c r="AV176" s="13" t="s">
        <v>87</v>
      </c>
      <c r="AW176" s="13" t="s">
        <v>43</v>
      </c>
      <c r="AX176" s="13" t="s">
        <v>79</v>
      </c>
      <c r="AY176" s="235" t="s">
        <v>406</v>
      </c>
    </row>
    <row r="177" spans="2:65" s="14" customFormat="1" x14ac:dyDescent="0.3">
      <c r="B177" s="236"/>
      <c r="C177" s="237"/>
      <c r="D177" s="247" t="s">
        <v>417</v>
      </c>
      <c r="E177" s="248" t="s">
        <v>36</v>
      </c>
      <c r="F177" s="249" t="s">
        <v>421</v>
      </c>
      <c r="G177" s="237"/>
      <c r="H177" s="250">
        <v>40.119999999999997</v>
      </c>
      <c r="I177" s="241"/>
      <c r="J177" s="237"/>
      <c r="K177" s="237"/>
      <c r="L177" s="242"/>
      <c r="M177" s="243"/>
      <c r="N177" s="244"/>
      <c r="O177" s="244"/>
      <c r="P177" s="244"/>
      <c r="Q177" s="244"/>
      <c r="R177" s="244"/>
      <c r="S177" s="244"/>
      <c r="T177" s="245"/>
      <c r="AT177" s="246" t="s">
        <v>417</v>
      </c>
      <c r="AU177" s="246" t="s">
        <v>87</v>
      </c>
      <c r="AV177" s="14" t="s">
        <v>415</v>
      </c>
      <c r="AW177" s="14" t="s">
        <v>43</v>
      </c>
      <c r="AX177" s="14" t="s">
        <v>23</v>
      </c>
      <c r="AY177" s="246" t="s">
        <v>406</v>
      </c>
    </row>
    <row r="178" spans="2:65" s="1" customFormat="1" ht="22.5" customHeight="1" x14ac:dyDescent="0.3">
      <c r="B178" s="37"/>
      <c r="C178" s="201" t="s">
        <v>484</v>
      </c>
      <c r="D178" s="201" t="s">
        <v>410</v>
      </c>
      <c r="E178" s="202" t="s">
        <v>7365</v>
      </c>
      <c r="F178" s="203" t="s">
        <v>7366</v>
      </c>
      <c r="G178" s="204" t="s">
        <v>413</v>
      </c>
      <c r="H178" s="205">
        <v>624.09799999999996</v>
      </c>
      <c r="I178" s="206"/>
      <c r="J178" s="207">
        <f>ROUND(I178*H178,2)</f>
        <v>0</v>
      </c>
      <c r="K178" s="203" t="s">
        <v>7100</v>
      </c>
      <c r="L178" s="57"/>
      <c r="M178" s="208" t="s">
        <v>36</v>
      </c>
      <c r="N178" s="209" t="s">
        <v>50</v>
      </c>
      <c r="O178" s="38"/>
      <c r="P178" s="210">
        <f>O178*H178</f>
        <v>0</v>
      </c>
      <c r="Q178" s="210">
        <v>0</v>
      </c>
      <c r="R178" s="210">
        <f>Q178*H178</f>
        <v>0</v>
      </c>
      <c r="S178" s="210">
        <v>0</v>
      </c>
      <c r="T178" s="211">
        <f>S178*H178</f>
        <v>0</v>
      </c>
      <c r="AR178" s="19" t="s">
        <v>415</v>
      </c>
      <c r="AT178" s="19" t="s">
        <v>410</v>
      </c>
      <c r="AU178" s="19" t="s">
        <v>87</v>
      </c>
      <c r="AY178" s="19" t="s">
        <v>406</v>
      </c>
      <c r="BE178" s="212">
        <f>IF(N178="základní",J178,0)</f>
        <v>0</v>
      </c>
      <c r="BF178" s="212">
        <f>IF(N178="snížená",J178,0)</f>
        <v>0</v>
      </c>
      <c r="BG178" s="212">
        <f>IF(N178="zákl. přenesená",J178,0)</f>
        <v>0</v>
      </c>
      <c r="BH178" s="212">
        <f>IF(N178="sníž. přenesená",J178,0)</f>
        <v>0</v>
      </c>
      <c r="BI178" s="212">
        <f>IF(N178="nulová",J178,0)</f>
        <v>0</v>
      </c>
      <c r="BJ178" s="19" t="s">
        <v>23</v>
      </c>
      <c r="BK178" s="212">
        <f>ROUND(I178*H178,2)</f>
        <v>0</v>
      </c>
      <c r="BL178" s="19" t="s">
        <v>415</v>
      </c>
      <c r="BM178" s="19" t="s">
        <v>546</v>
      </c>
    </row>
    <row r="179" spans="2:65" s="12" customFormat="1" x14ac:dyDescent="0.3">
      <c r="B179" s="213"/>
      <c r="C179" s="214"/>
      <c r="D179" s="215" t="s">
        <v>417</v>
      </c>
      <c r="E179" s="216" t="s">
        <v>36</v>
      </c>
      <c r="F179" s="217" t="s">
        <v>7367</v>
      </c>
      <c r="G179" s="214"/>
      <c r="H179" s="218" t="s">
        <v>36</v>
      </c>
      <c r="I179" s="219"/>
      <c r="J179" s="214"/>
      <c r="K179" s="214"/>
      <c r="L179" s="220"/>
      <c r="M179" s="221"/>
      <c r="N179" s="222"/>
      <c r="O179" s="222"/>
      <c r="P179" s="222"/>
      <c r="Q179" s="222"/>
      <c r="R179" s="222"/>
      <c r="S179" s="222"/>
      <c r="T179" s="223"/>
      <c r="AT179" s="224" t="s">
        <v>417</v>
      </c>
      <c r="AU179" s="224" t="s">
        <v>87</v>
      </c>
      <c r="AV179" s="12" t="s">
        <v>23</v>
      </c>
      <c r="AW179" s="12" t="s">
        <v>43</v>
      </c>
      <c r="AX179" s="12" t="s">
        <v>79</v>
      </c>
      <c r="AY179" s="224" t="s">
        <v>406</v>
      </c>
    </row>
    <row r="180" spans="2:65" s="13" customFormat="1" x14ac:dyDescent="0.3">
      <c r="B180" s="225"/>
      <c r="C180" s="226"/>
      <c r="D180" s="215" t="s">
        <v>417</v>
      </c>
      <c r="E180" s="227" t="s">
        <v>36</v>
      </c>
      <c r="F180" s="228" t="s">
        <v>8123</v>
      </c>
      <c r="G180" s="226"/>
      <c r="H180" s="229">
        <v>624.09799999999996</v>
      </c>
      <c r="I180" s="230"/>
      <c r="J180" s="226"/>
      <c r="K180" s="226"/>
      <c r="L180" s="231"/>
      <c r="M180" s="232"/>
      <c r="N180" s="233"/>
      <c r="O180" s="233"/>
      <c r="P180" s="233"/>
      <c r="Q180" s="233"/>
      <c r="R180" s="233"/>
      <c r="S180" s="233"/>
      <c r="T180" s="234"/>
      <c r="AT180" s="235" t="s">
        <v>417</v>
      </c>
      <c r="AU180" s="235" t="s">
        <v>87</v>
      </c>
      <c r="AV180" s="13" t="s">
        <v>87</v>
      </c>
      <c r="AW180" s="13" t="s">
        <v>43</v>
      </c>
      <c r="AX180" s="13" t="s">
        <v>79</v>
      </c>
      <c r="AY180" s="235" t="s">
        <v>406</v>
      </c>
    </row>
    <row r="181" spans="2:65" s="14" customFormat="1" x14ac:dyDescent="0.3">
      <c r="B181" s="236"/>
      <c r="C181" s="237"/>
      <c r="D181" s="247" t="s">
        <v>417</v>
      </c>
      <c r="E181" s="248" t="s">
        <v>36</v>
      </c>
      <c r="F181" s="249" t="s">
        <v>421</v>
      </c>
      <c r="G181" s="237"/>
      <c r="H181" s="250">
        <v>624.09799999999996</v>
      </c>
      <c r="I181" s="241"/>
      <c r="J181" s="237"/>
      <c r="K181" s="237"/>
      <c r="L181" s="242"/>
      <c r="M181" s="243"/>
      <c r="N181" s="244"/>
      <c r="O181" s="244"/>
      <c r="P181" s="244"/>
      <c r="Q181" s="244"/>
      <c r="R181" s="244"/>
      <c r="S181" s="244"/>
      <c r="T181" s="245"/>
      <c r="AT181" s="246" t="s">
        <v>417</v>
      </c>
      <c r="AU181" s="246" t="s">
        <v>87</v>
      </c>
      <c r="AV181" s="14" t="s">
        <v>415</v>
      </c>
      <c r="AW181" s="14" t="s">
        <v>43</v>
      </c>
      <c r="AX181" s="14" t="s">
        <v>23</v>
      </c>
      <c r="AY181" s="246" t="s">
        <v>406</v>
      </c>
    </row>
    <row r="182" spans="2:65" s="1" customFormat="1" ht="22.5" customHeight="1" x14ac:dyDescent="0.3">
      <c r="B182" s="37"/>
      <c r="C182" s="201" t="s">
        <v>8</v>
      </c>
      <c r="D182" s="201" t="s">
        <v>410</v>
      </c>
      <c r="E182" s="202" t="s">
        <v>7369</v>
      </c>
      <c r="F182" s="203" t="s">
        <v>7370</v>
      </c>
      <c r="G182" s="204" t="s">
        <v>413</v>
      </c>
      <c r="H182" s="205">
        <v>1248.1969999999999</v>
      </c>
      <c r="I182" s="206"/>
      <c r="J182" s="207">
        <f>ROUND(I182*H182,2)</f>
        <v>0</v>
      </c>
      <c r="K182" s="203" t="s">
        <v>7100</v>
      </c>
      <c r="L182" s="57"/>
      <c r="M182" s="208" t="s">
        <v>36</v>
      </c>
      <c r="N182" s="209" t="s">
        <v>50</v>
      </c>
      <c r="O182" s="38"/>
      <c r="P182" s="210">
        <f>O182*H182</f>
        <v>0</v>
      </c>
      <c r="Q182" s="210">
        <v>0</v>
      </c>
      <c r="R182" s="210">
        <f>Q182*H182</f>
        <v>0</v>
      </c>
      <c r="S182" s="210">
        <v>0</v>
      </c>
      <c r="T182" s="211">
        <f>S182*H182</f>
        <v>0</v>
      </c>
      <c r="AR182" s="19" t="s">
        <v>415</v>
      </c>
      <c r="AT182" s="19" t="s">
        <v>410</v>
      </c>
      <c r="AU182" s="19" t="s">
        <v>87</v>
      </c>
      <c r="AY182" s="19" t="s">
        <v>406</v>
      </c>
      <c r="BE182" s="212">
        <f>IF(N182="základní",J182,0)</f>
        <v>0</v>
      </c>
      <c r="BF182" s="212">
        <f>IF(N182="snížená",J182,0)</f>
        <v>0</v>
      </c>
      <c r="BG182" s="212">
        <f>IF(N182="zákl. přenesená",J182,0)</f>
        <v>0</v>
      </c>
      <c r="BH182" s="212">
        <f>IF(N182="sníž. přenesená",J182,0)</f>
        <v>0</v>
      </c>
      <c r="BI182" s="212">
        <f>IF(N182="nulová",J182,0)</f>
        <v>0</v>
      </c>
      <c r="BJ182" s="19" t="s">
        <v>23</v>
      </c>
      <c r="BK182" s="212">
        <f>ROUND(I182*H182,2)</f>
        <v>0</v>
      </c>
      <c r="BL182" s="19" t="s">
        <v>415</v>
      </c>
      <c r="BM182" s="19" t="s">
        <v>299</v>
      </c>
    </row>
    <row r="183" spans="2:65" s="13" customFormat="1" x14ac:dyDescent="0.3">
      <c r="B183" s="225"/>
      <c r="C183" s="226"/>
      <c r="D183" s="215" t="s">
        <v>417</v>
      </c>
      <c r="E183" s="227" t="s">
        <v>36</v>
      </c>
      <c r="F183" s="228" t="s">
        <v>8124</v>
      </c>
      <c r="G183" s="226"/>
      <c r="H183" s="229">
        <v>1248.1969999999999</v>
      </c>
      <c r="I183" s="230"/>
      <c r="J183" s="226"/>
      <c r="K183" s="226"/>
      <c r="L183" s="231"/>
      <c r="M183" s="232"/>
      <c r="N183" s="233"/>
      <c r="O183" s="233"/>
      <c r="P183" s="233"/>
      <c r="Q183" s="233"/>
      <c r="R183" s="233"/>
      <c r="S183" s="233"/>
      <c r="T183" s="234"/>
      <c r="AT183" s="235" t="s">
        <v>417</v>
      </c>
      <c r="AU183" s="235" t="s">
        <v>87</v>
      </c>
      <c r="AV183" s="13" t="s">
        <v>87</v>
      </c>
      <c r="AW183" s="13" t="s">
        <v>43</v>
      </c>
      <c r="AX183" s="13" t="s">
        <v>79</v>
      </c>
      <c r="AY183" s="235" t="s">
        <v>406</v>
      </c>
    </row>
    <row r="184" spans="2:65" s="14" customFormat="1" x14ac:dyDescent="0.3">
      <c r="B184" s="236"/>
      <c r="C184" s="237"/>
      <c r="D184" s="247" t="s">
        <v>417</v>
      </c>
      <c r="E184" s="248" t="s">
        <v>36</v>
      </c>
      <c r="F184" s="249" t="s">
        <v>421</v>
      </c>
      <c r="G184" s="237"/>
      <c r="H184" s="250">
        <v>1248.1969999999999</v>
      </c>
      <c r="I184" s="241"/>
      <c r="J184" s="237"/>
      <c r="K184" s="237"/>
      <c r="L184" s="242"/>
      <c r="M184" s="243"/>
      <c r="N184" s="244"/>
      <c r="O184" s="244"/>
      <c r="P184" s="244"/>
      <c r="Q184" s="244"/>
      <c r="R184" s="244"/>
      <c r="S184" s="244"/>
      <c r="T184" s="245"/>
      <c r="AT184" s="246" t="s">
        <v>417</v>
      </c>
      <c r="AU184" s="246" t="s">
        <v>87</v>
      </c>
      <c r="AV184" s="14" t="s">
        <v>415</v>
      </c>
      <c r="AW184" s="14" t="s">
        <v>43</v>
      </c>
      <c r="AX184" s="14" t="s">
        <v>23</v>
      </c>
      <c r="AY184" s="246" t="s">
        <v>406</v>
      </c>
    </row>
    <row r="185" spans="2:65" s="1" customFormat="1" ht="22.5" customHeight="1" x14ac:dyDescent="0.3">
      <c r="B185" s="37"/>
      <c r="C185" s="201" t="s">
        <v>493</v>
      </c>
      <c r="D185" s="201" t="s">
        <v>410</v>
      </c>
      <c r="E185" s="202" t="s">
        <v>7372</v>
      </c>
      <c r="F185" s="203" t="s">
        <v>7373</v>
      </c>
      <c r="G185" s="204" t="s">
        <v>413</v>
      </c>
      <c r="H185" s="205">
        <v>20.704999999999998</v>
      </c>
      <c r="I185" s="206"/>
      <c r="J185" s="207">
        <f>ROUND(I185*H185,2)</f>
        <v>0</v>
      </c>
      <c r="K185" s="203" t="s">
        <v>7100</v>
      </c>
      <c r="L185" s="57"/>
      <c r="M185" s="208" t="s">
        <v>36</v>
      </c>
      <c r="N185" s="209" t="s">
        <v>50</v>
      </c>
      <c r="O185" s="38"/>
      <c r="P185" s="210">
        <f>O185*H185</f>
        <v>0</v>
      </c>
      <c r="Q185" s="210">
        <v>0</v>
      </c>
      <c r="R185" s="210">
        <f>Q185*H185</f>
        <v>0</v>
      </c>
      <c r="S185" s="210">
        <v>0</v>
      </c>
      <c r="T185" s="211">
        <f>S185*H185</f>
        <v>0</v>
      </c>
      <c r="AR185" s="19" t="s">
        <v>415</v>
      </c>
      <c r="AT185" s="19" t="s">
        <v>410</v>
      </c>
      <c r="AU185" s="19" t="s">
        <v>87</v>
      </c>
      <c r="AY185" s="19" t="s">
        <v>406</v>
      </c>
      <c r="BE185" s="212">
        <f>IF(N185="základní",J185,0)</f>
        <v>0</v>
      </c>
      <c r="BF185" s="212">
        <f>IF(N185="snížená",J185,0)</f>
        <v>0</v>
      </c>
      <c r="BG185" s="212">
        <f>IF(N185="zákl. přenesená",J185,0)</f>
        <v>0</v>
      </c>
      <c r="BH185" s="212">
        <f>IF(N185="sníž. přenesená",J185,0)</f>
        <v>0</v>
      </c>
      <c r="BI185" s="212">
        <f>IF(N185="nulová",J185,0)</f>
        <v>0</v>
      </c>
      <c r="BJ185" s="19" t="s">
        <v>23</v>
      </c>
      <c r="BK185" s="212">
        <f>ROUND(I185*H185,2)</f>
        <v>0</v>
      </c>
      <c r="BL185" s="19" t="s">
        <v>415</v>
      </c>
      <c r="BM185" s="19" t="s">
        <v>564</v>
      </c>
    </row>
    <row r="186" spans="2:65" s="12" customFormat="1" x14ac:dyDescent="0.3">
      <c r="B186" s="213"/>
      <c r="C186" s="214"/>
      <c r="D186" s="215" t="s">
        <v>417</v>
      </c>
      <c r="E186" s="216" t="s">
        <v>36</v>
      </c>
      <c r="F186" s="217" t="s">
        <v>8125</v>
      </c>
      <c r="G186" s="214"/>
      <c r="H186" s="218" t="s">
        <v>36</v>
      </c>
      <c r="I186" s="219"/>
      <c r="J186" s="214"/>
      <c r="K186" s="214"/>
      <c r="L186" s="220"/>
      <c r="M186" s="221"/>
      <c r="N186" s="222"/>
      <c r="O186" s="222"/>
      <c r="P186" s="222"/>
      <c r="Q186" s="222"/>
      <c r="R186" s="222"/>
      <c r="S186" s="222"/>
      <c r="T186" s="223"/>
      <c r="AT186" s="224" t="s">
        <v>417</v>
      </c>
      <c r="AU186" s="224" t="s">
        <v>87</v>
      </c>
      <c r="AV186" s="12" t="s">
        <v>23</v>
      </c>
      <c r="AW186" s="12" t="s">
        <v>43</v>
      </c>
      <c r="AX186" s="12" t="s">
        <v>79</v>
      </c>
      <c r="AY186" s="224" t="s">
        <v>406</v>
      </c>
    </row>
    <row r="187" spans="2:65" s="12" customFormat="1" x14ac:dyDescent="0.3">
      <c r="B187" s="213"/>
      <c r="C187" s="214"/>
      <c r="D187" s="215" t="s">
        <v>417</v>
      </c>
      <c r="E187" s="216" t="s">
        <v>36</v>
      </c>
      <c r="F187" s="217" t="s">
        <v>8121</v>
      </c>
      <c r="G187" s="214"/>
      <c r="H187" s="218" t="s">
        <v>36</v>
      </c>
      <c r="I187" s="219"/>
      <c r="J187" s="214"/>
      <c r="K187" s="214"/>
      <c r="L187" s="220"/>
      <c r="M187" s="221"/>
      <c r="N187" s="222"/>
      <c r="O187" s="222"/>
      <c r="P187" s="222"/>
      <c r="Q187" s="222"/>
      <c r="R187" s="222"/>
      <c r="S187" s="222"/>
      <c r="T187" s="223"/>
      <c r="AT187" s="224" t="s">
        <v>417</v>
      </c>
      <c r="AU187" s="224" t="s">
        <v>87</v>
      </c>
      <c r="AV187" s="12" t="s">
        <v>23</v>
      </c>
      <c r="AW187" s="12" t="s">
        <v>43</v>
      </c>
      <c r="AX187" s="12" t="s">
        <v>79</v>
      </c>
      <c r="AY187" s="224" t="s">
        <v>406</v>
      </c>
    </row>
    <row r="188" spans="2:65" s="13" customFormat="1" x14ac:dyDescent="0.3">
      <c r="B188" s="225"/>
      <c r="C188" s="226"/>
      <c r="D188" s="215" t="s">
        <v>417</v>
      </c>
      <c r="E188" s="227" t="s">
        <v>36</v>
      </c>
      <c r="F188" s="228" t="s">
        <v>8126</v>
      </c>
      <c r="G188" s="226"/>
      <c r="H188" s="229">
        <v>20.704999999999998</v>
      </c>
      <c r="I188" s="230"/>
      <c r="J188" s="226"/>
      <c r="K188" s="226"/>
      <c r="L188" s="231"/>
      <c r="M188" s="232"/>
      <c r="N188" s="233"/>
      <c r="O188" s="233"/>
      <c r="P188" s="233"/>
      <c r="Q188" s="233"/>
      <c r="R188" s="233"/>
      <c r="S188" s="233"/>
      <c r="T188" s="234"/>
      <c r="AT188" s="235" t="s">
        <v>417</v>
      </c>
      <c r="AU188" s="235" t="s">
        <v>87</v>
      </c>
      <c r="AV188" s="13" t="s">
        <v>87</v>
      </c>
      <c r="AW188" s="13" t="s">
        <v>43</v>
      </c>
      <c r="AX188" s="13" t="s">
        <v>79</v>
      </c>
      <c r="AY188" s="235" t="s">
        <v>406</v>
      </c>
    </row>
    <row r="189" spans="2:65" s="14" customFormat="1" x14ac:dyDescent="0.3">
      <c r="B189" s="236"/>
      <c r="C189" s="237"/>
      <c r="D189" s="247" t="s">
        <v>417</v>
      </c>
      <c r="E189" s="248" t="s">
        <v>36</v>
      </c>
      <c r="F189" s="249" t="s">
        <v>421</v>
      </c>
      <c r="G189" s="237"/>
      <c r="H189" s="250">
        <v>20.704999999999998</v>
      </c>
      <c r="I189" s="241"/>
      <c r="J189" s="237"/>
      <c r="K189" s="237"/>
      <c r="L189" s="242"/>
      <c r="M189" s="243"/>
      <c r="N189" s="244"/>
      <c r="O189" s="244"/>
      <c r="P189" s="244"/>
      <c r="Q189" s="244"/>
      <c r="R189" s="244"/>
      <c r="S189" s="244"/>
      <c r="T189" s="245"/>
      <c r="AT189" s="246" t="s">
        <v>417</v>
      </c>
      <c r="AU189" s="246" t="s">
        <v>87</v>
      </c>
      <c r="AV189" s="14" t="s">
        <v>415</v>
      </c>
      <c r="AW189" s="14" t="s">
        <v>43</v>
      </c>
      <c r="AX189" s="14" t="s">
        <v>23</v>
      </c>
      <c r="AY189" s="246" t="s">
        <v>406</v>
      </c>
    </row>
    <row r="190" spans="2:65" s="1" customFormat="1" ht="22.5" customHeight="1" x14ac:dyDescent="0.3">
      <c r="B190" s="37"/>
      <c r="C190" s="201" t="s">
        <v>498</v>
      </c>
      <c r="D190" s="201" t="s">
        <v>410</v>
      </c>
      <c r="E190" s="202" t="s">
        <v>7376</v>
      </c>
      <c r="F190" s="203" t="s">
        <v>8127</v>
      </c>
      <c r="G190" s="204" t="s">
        <v>413</v>
      </c>
      <c r="H190" s="205">
        <v>9.7080000000000002</v>
      </c>
      <c r="I190" s="206"/>
      <c r="J190" s="207">
        <f>ROUND(I190*H190,2)</f>
        <v>0</v>
      </c>
      <c r="K190" s="203" t="s">
        <v>7100</v>
      </c>
      <c r="L190" s="57"/>
      <c r="M190" s="208" t="s">
        <v>36</v>
      </c>
      <c r="N190" s="209" t="s">
        <v>50</v>
      </c>
      <c r="O190" s="38"/>
      <c r="P190" s="210">
        <f>O190*H190</f>
        <v>0</v>
      </c>
      <c r="Q190" s="210">
        <v>0</v>
      </c>
      <c r="R190" s="210">
        <f>Q190*H190</f>
        <v>0</v>
      </c>
      <c r="S190" s="210">
        <v>0</v>
      </c>
      <c r="T190" s="211">
        <f>S190*H190</f>
        <v>0</v>
      </c>
      <c r="AR190" s="19" t="s">
        <v>415</v>
      </c>
      <c r="AT190" s="19" t="s">
        <v>410</v>
      </c>
      <c r="AU190" s="19" t="s">
        <v>87</v>
      </c>
      <c r="AY190" s="19" t="s">
        <v>406</v>
      </c>
      <c r="BE190" s="212">
        <f>IF(N190="základní",J190,0)</f>
        <v>0</v>
      </c>
      <c r="BF190" s="212">
        <f>IF(N190="snížená",J190,0)</f>
        <v>0</v>
      </c>
      <c r="BG190" s="212">
        <f>IF(N190="zákl. přenesená",J190,0)</f>
        <v>0</v>
      </c>
      <c r="BH190" s="212">
        <f>IF(N190="sníž. přenesená",J190,0)</f>
        <v>0</v>
      </c>
      <c r="BI190" s="212">
        <f>IF(N190="nulová",J190,0)</f>
        <v>0</v>
      </c>
      <c r="BJ190" s="19" t="s">
        <v>23</v>
      </c>
      <c r="BK190" s="212">
        <f>ROUND(I190*H190,2)</f>
        <v>0</v>
      </c>
      <c r="BL190" s="19" t="s">
        <v>415</v>
      </c>
      <c r="BM190" s="19" t="s">
        <v>576</v>
      </c>
    </row>
    <row r="191" spans="2:65" s="13" customFormat="1" x14ac:dyDescent="0.3">
      <c r="B191" s="225"/>
      <c r="C191" s="226"/>
      <c r="D191" s="215" t="s">
        <v>417</v>
      </c>
      <c r="E191" s="227" t="s">
        <v>36</v>
      </c>
      <c r="F191" s="228" t="s">
        <v>8128</v>
      </c>
      <c r="G191" s="226"/>
      <c r="H191" s="229">
        <v>9.7080000000000002</v>
      </c>
      <c r="I191" s="230"/>
      <c r="J191" s="226"/>
      <c r="K191" s="226"/>
      <c r="L191" s="231"/>
      <c r="M191" s="232"/>
      <c r="N191" s="233"/>
      <c r="O191" s="233"/>
      <c r="P191" s="233"/>
      <c r="Q191" s="233"/>
      <c r="R191" s="233"/>
      <c r="S191" s="233"/>
      <c r="T191" s="234"/>
      <c r="AT191" s="235" t="s">
        <v>417</v>
      </c>
      <c r="AU191" s="235" t="s">
        <v>87</v>
      </c>
      <c r="AV191" s="13" t="s">
        <v>87</v>
      </c>
      <c r="AW191" s="13" t="s">
        <v>43</v>
      </c>
      <c r="AX191" s="13" t="s">
        <v>79</v>
      </c>
      <c r="AY191" s="235" t="s">
        <v>406</v>
      </c>
    </row>
    <row r="192" spans="2:65" s="14" customFormat="1" x14ac:dyDescent="0.3">
      <c r="B192" s="236"/>
      <c r="C192" s="237"/>
      <c r="D192" s="247" t="s">
        <v>417</v>
      </c>
      <c r="E192" s="248" t="s">
        <v>36</v>
      </c>
      <c r="F192" s="249" t="s">
        <v>421</v>
      </c>
      <c r="G192" s="237"/>
      <c r="H192" s="250">
        <v>9.7080000000000002</v>
      </c>
      <c r="I192" s="241"/>
      <c r="J192" s="237"/>
      <c r="K192" s="237"/>
      <c r="L192" s="242"/>
      <c r="M192" s="243"/>
      <c r="N192" s="244"/>
      <c r="O192" s="244"/>
      <c r="P192" s="244"/>
      <c r="Q192" s="244"/>
      <c r="R192" s="244"/>
      <c r="S192" s="244"/>
      <c r="T192" s="245"/>
      <c r="AT192" s="246" t="s">
        <v>417</v>
      </c>
      <c r="AU192" s="246" t="s">
        <v>87</v>
      </c>
      <c r="AV192" s="14" t="s">
        <v>415</v>
      </c>
      <c r="AW192" s="14" t="s">
        <v>43</v>
      </c>
      <c r="AX192" s="14" t="s">
        <v>23</v>
      </c>
      <c r="AY192" s="246" t="s">
        <v>406</v>
      </c>
    </row>
    <row r="193" spans="2:65" s="1" customFormat="1" ht="22.5" customHeight="1" x14ac:dyDescent="0.3">
      <c r="B193" s="37"/>
      <c r="C193" s="201" t="s">
        <v>503</v>
      </c>
      <c r="D193" s="201" t="s">
        <v>410</v>
      </c>
      <c r="E193" s="202" t="s">
        <v>7380</v>
      </c>
      <c r="F193" s="203" t="s">
        <v>7381</v>
      </c>
      <c r="G193" s="204" t="s">
        <v>413</v>
      </c>
      <c r="H193" s="205">
        <v>19.414999999999999</v>
      </c>
      <c r="I193" s="206"/>
      <c r="J193" s="207">
        <f>ROUND(I193*H193,2)</f>
        <v>0</v>
      </c>
      <c r="K193" s="203" t="s">
        <v>7100</v>
      </c>
      <c r="L193" s="57"/>
      <c r="M193" s="208" t="s">
        <v>36</v>
      </c>
      <c r="N193" s="209" t="s">
        <v>50</v>
      </c>
      <c r="O193" s="38"/>
      <c r="P193" s="210">
        <f>O193*H193</f>
        <v>0</v>
      </c>
      <c r="Q193" s="210">
        <v>0</v>
      </c>
      <c r="R193" s="210">
        <f>Q193*H193</f>
        <v>0</v>
      </c>
      <c r="S193" s="210">
        <v>0</v>
      </c>
      <c r="T193" s="211">
        <f>S193*H193</f>
        <v>0</v>
      </c>
      <c r="AR193" s="19" t="s">
        <v>415</v>
      </c>
      <c r="AT193" s="19" t="s">
        <v>410</v>
      </c>
      <c r="AU193" s="19" t="s">
        <v>87</v>
      </c>
      <c r="AY193" s="19" t="s">
        <v>406</v>
      </c>
      <c r="BE193" s="212">
        <f>IF(N193="základní",J193,0)</f>
        <v>0</v>
      </c>
      <c r="BF193" s="212">
        <f>IF(N193="snížená",J193,0)</f>
        <v>0</v>
      </c>
      <c r="BG193" s="212">
        <f>IF(N193="zákl. přenesená",J193,0)</f>
        <v>0</v>
      </c>
      <c r="BH193" s="212">
        <f>IF(N193="sníž. přenesená",J193,0)</f>
        <v>0</v>
      </c>
      <c r="BI193" s="212">
        <f>IF(N193="nulová",J193,0)</f>
        <v>0</v>
      </c>
      <c r="BJ193" s="19" t="s">
        <v>23</v>
      </c>
      <c r="BK193" s="212">
        <f>ROUND(I193*H193,2)</f>
        <v>0</v>
      </c>
      <c r="BL193" s="19" t="s">
        <v>415</v>
      </c>
      <c r="BM193" s="19" t="s">
        <v>585</v>
      </c>
    </row>
    <row r="194" spans="2:65" s="12" customFormat="1" x14ac:dyDescent="0.3">
      <c r="B194" s="213"/>
      <c r="C194" s="214"/>
      <c r="D194" s="215" t="s">
        <v>417</v>
      </c>
      <c r="E194" s="216" t="s">
        <v>36</v>
      </c>
      <c r="F194" s="217" t="s">
        <v>8093</v>
      </c>
      <c r="G194" s="214"/>
      <c r="H194" s="218" t="s">
        <v>36</v>
      </c>
      <c r="I194" s="219"/>
      <c r="J194" s="214"/>
      <c r="K194" s="214"/>
      <c r="L194" s="220"/>
      <c r="M194" s="221"/>
      <c r="N194" s="222"/>
      <c r="O194" s="222"/>
      <c r="P194" s="222"/>
      <c r="Q194" s="222"/>
      <c r="R194" s="222"/>
      <c r="S194" s="222"/>
      <c r="T194" s="223"/>
      <c r="AT194" s="224" t="s">
        <v>417</v>
      </c>
      <c r="AU194" s="224" t="s">
        <v>87</v>
      </c>
      <c r="AV194" s="12" t="s">
        <v>23</v>
      </c>
      <c r="AW194" s="12" t="s">
        <v>43</v>
      </c>
      <c r="AX194" s="12" t="s">
        <v>79</v>
      </c>
      <c r="AY194" s="224" t="s">
        <v>406</v>
      </c>
    </row>
    <row r="195" spans="2:65" s="12" customFormat="1" x14ac:dyDescent="0.3">
      <c r="B195" s="213"/>
      <c r="C195" s="214"/>
      <c r="D195" s="215" t="s">
        <v>417</v>
      </c>
      <c r="E195" s="216" t="s">
        <v>36</v>
      </c>
      <c r="F195" s="217" t="s">
        <v>8129</v>
      </c>
      <c r="G195" s="214"/>
      <c r="H195" s="218" t="s">
        <v>36</v>
      </c>
      <c r="I195" s="219"/>
      <c r="J195" s="214"/>
      <c r="K195" s="214"/>
      <c r="L195" s="220"/>
      <c r="M195" s="221"/>
      <c r="N195" s="222"/>
      <c r="O195" s="222"/>
      <c r="P195" s="222"/>
      <c r="Q195" s="222"/>
      <c r="R195" s="222"/>
      <c r="S195" s="222"/>
      <c r="T195" s="223"/>
      <c r="AT195" s="224" t="s">
        <v>417</v>
      </c>
      <c r="AU195" s="224" t="s">
        <v>87</v>
      </c>
      <c r="AV195" s="12" t="s">
        <v>23</v>
      </c>
      <c r="AW195" s="12" t="s">
        <v>43</v>
      </c>
      <c r="AX195" s="12" t="s">
        <v>79</v>
      </c>
      <c r="AY195" s="224" t="s">
        <v>406</v>
      </c>
    </row>
    <row r="196" spans="2:65" s="12" customFormat="1" x14ac:dyDescent="0.3">
      <c r="B196" s="213"/>
      <c r="C196" s="214"/>
      <c r="D196" s="215" t="s">
        <v>417</v>
      </c>
      <c r="E196" s="216" t="s">
        <v>36</v>
      </c>
      <c r="F196" s="217" t="s">
        <v>8100</v>
      </c>
      <c r="G196" s="214"/>
      <c r="H196" s="218" t="s">
        <v>36</v>
      </c>
      <c r="I196" s="219"/>
      <c r="J196" s="214"/>
      <c r="K196" s="214"/>
      <c r="L196" s="220"/>
      <c r="M196" s="221"/>
      <c r="N196" s="222"/>
      <c r="O196" s="222"/>
      <c r="P196" s="222"/>
      <c r="Q196" s="222"/>
      <c r="R196" s="222"/>
      <c r="S196" s="222"/>
      <c r="T196" s="223"/>
      <c r="AT196" s="224" t="s">
        <v>417</v>
      </c>
      <c r="AU196" s="224" t="s">
        <v>87</v>
      </c>
      <c r="AV196" s="12" t="s">
        <v>23</v>
      </c>
      <c r="AW196" s="12" t="s">
        <v>43</v>
      </c>
      <c r="AX196" s="12" t="s">
        <v>79</v>
      </c>
      <c r="AY196" s="224" t="s">
        <v>406</v>
      </c>
    </row>
    <row r="197" spans="2:65" s="13" customFormat="1" x14ac:dyDescent="0.3">
      <c r="B197" s="225"/>
      <c r="C197" s="226"/>
      <c r="D197" s="215" t="s">
        <v>417</v>
      </c>
      <c r="E197" s="227" t="s">
        <v>36</v>
      </c>
      <c r="F197" s="228" t="s">
        <v>8130</v>
      </c>
      <c r="G197" s="226"/>
      <c r="H197" s="229">
        <v>19.414999999999999</v>
      </c>
      <c r="I197" s="230"/>
      <c r="J197" s="226"/>
      <c r="K197" s="226"/>
      <c r="L197" s="231"/>
      <c r="M197" s="232"/>
      <c r="N197" s="233"/>
      <c r="O197" s="233"/>
      <c r="P197" s="233"/>
      <c r="Q197" s="233"/>
      <c r="R197" s="233"/>
      <c r="S197" s="233"/>
      <c r="T197" s="234"/>
      <c r="AT197" s="235" t="s">
        <v>417</v>
      </c>
      <c r="AU197" s="235" t="s">
        <v>87</v>
      </c>
      <c r="AV197" s="13" t="s">
        <v>87</v>
      </c>
      <c r="AW197" s="13" t="s">
        <v>43</v>
      </c>
      <c r="AX197" s="13" t="s">
        <v>79</v>
      </c>
      <c r="AY197" s="235" t="s">
        <v>406</v>
      </c>
    </row>
    <row r="198" spans="2:65" s="14" customFormat="1" x14ac:dyDescent="0.3">
      <c r="B198" s="236"/>
      <c r="C198" s="237"/>
      <c r="D198" s="247" t="s">
        <v>417</v>
      </c>
      <c r="E198" s="248" t="s">
        <v>36</v>
      </c>
      <c r="F198" s="249" t="s">
        <v>421</v>
      </c>
      <c r="G198" s="237"/>
      <c r="H198" s="250">
        <v>19.414999999999999</v>
      </c>
      <c r="I198" s="241"/>
      <c r="J198" s="237"/>
      <c r="K198" s="237"/>
      <c r="L198" s="242"/>
      <c r="M198" s="243"/>
      <c r="N198" s="244"/>
      <c r="O198" s="244"/>
      <c r="P198" s="244"/>
      <c r="Q198" s="244"/>
      <c r="R198" s="244"/>
      <c r="S198" s="244"/>
      <c r="T198" s="245"/>
      <c r="AT198" s="246" t="s">
        <v>417</v>
      </c>
      <c r="AU198" s="246" t="s">
        <v>87</v>
      </c>
      <c r="AV198" s="14" t="s">
        <v>415</v>
      </c>
      <c r="AW198" s="14" t="s">
        <v>43</v>
      </c>
      <c r="AX198" s="14" t="s">
        <v>23</v>
      </c>
      <c r="AY198" s="246" t="s">
        <v>406</v>
      </c>
    </row>
    <row r="199" spans="2:65" s="1" customFormat="1" ht="22.5" customHeight="1" x14ac:dyDescent="0.3">
      <c r="B199" s="37"/>
      <c r="C199" s="201" t="s">
        <v>508</v>
      </c>
      <c r="D199" s="201" t="s">
        <v>410</v>
      </c>
      <c r="E199" s="202" t="s">
        <v>7430</v>
      </c>
      <c r="F199" s="203" t="s">
        <v>7431</v>
      </c>
      <c r="G199" s="204" t="s">
        <v>413</v>
      </c>
      <c r="H199" s="205">
        <v>151.899</v>
      </c>
      <c r="I199" s="206"/>
      <c r="J199" s="207">
        <f>ROUND(I199*H199,2)</f>
        <v>0</v>
      </c>
      <c r="K199" s="203" t="s">
        <v>7100</v>
      </c>
      <c r="L199" s="57"/>
      <c r="M199" s="208" t="s">
        <v>36</v>
      </c>
      <c r="N199" s="209" t="s">
        <v>50</v>
      </c>
      <c r="O199" s="38"/>
      <c r="P199" s="210">
        <f>O199*H199</f>
        <v>0</v>
      </c>
      <c r="Q199" s="210">
        <v>0</v>
      </c>
      <c r="R199" s="210">
        <f>Q199*H199</f>
        <v>0</v>
      </c>
      <c r="S199" s="210">
        <v>0</v>
      </c>
      <c r="T199" s="211">
        <f>S199*H199</f>
        <v>0</v>
      </c>
      <c r="AR199" s="19" t="s">
        <v>415</v>
      </c>
      <c r="AT199" s="19" t="s">
        <v>410</v>
      </c>
      <c r="AU199" s="19" t="s">
        <v>87</v>
      </c>
      <c r="AY199" s="19" t="s">
        <v>406</v>
      </c>
      <c r="BE199" s="212">
        <f>IF(N199="základní",J199,0)</f>
        <v>0</v>
      </c>
      <c r="BF199" s="212">
        <f>IF(N199="snížená",J199,0)</f>
        <v>0</v>
      </c>
      <c r="BG199" s="212">
        <f>IF(N199="zákl. přenesená",J199,0)</f>
        <v>0</v>
      </c>
      <c r="BH199" s="212">
        <f>IF(N199="sníž. přenesená",J199,0)</f>
        <v>0</v>
      </c>
      <c r="BI199" s="212">
        <f>IF(N199="nulová",J199,0)</f>
        <v>0</v>
      </c>
      <c r="BJ199" s="19" t="s">
        <v>23</v>
      </c>
      <c r="BK199" s="212">
        <f>ROUND(I199*H199,2)</f>
        <v>0</v>
      </c>
      <c r="BL199" s="19" t="s">
        <v>415</v>
      </c>
      <c r="BM199" s="19" t="s">
        <v>593</v>
      </c>
    </row>
    <row r="200" spans="2:65" s="12" customFormat="1" x14ac:dyDescent="0.3">
      <c r="B200" s="213"/>
      <c r="C200" s="214"/>
      <c r="D200" s="215" t="s">
        <v>417</v>
      </c>
      <c r="E200" s="216" t="s">
        <v>36</v>
      </c>
      <c r="F200" s="217" t="s">
        <v>8093</v>
      </c>
      <c r="G200" s="214"/>
      <c r="H200" s="218" t="s">
        <v>36</v>
      </c>
      <c r="I200" s="219"/>
      <c r="J200" s="214"/>
      <c r="K200" s="214"/>
      <c r="L200" s="220"/>
      <c r="M200" s="221"/>
      <c r="N200" s="222"/>
      <c r="O200" s="222"/>
      <c r="P200" s="222"/>
      <c r="Q200" s="222"/>
      <c r="R200" s="222"/>
      <c r="S200" s="222"/>
      <c r="T200" s="223"/>
      <c r="AT200" s="224" t="s">
        <v>417</v>
      </c>
      <c r="AU200" s="224" t="s">
        <v>87</v>
      </c>
      <c r="AV200" s="12" t="s">
        <v>23</v>
      </c>
      <c r="AW200" s="12" t="s">
        <v>43</v>
      </c>
      <c r="AX200" s="12" t="s">
        <v>79</v>
      </c>
      <c r="AY200" s="224" t="s">
        <v>406</v>
      </c>
    </row>
    <row r="201" spans="2:65" s="12" customFormat="1" x14ac:dyDescent="0.3">
      <c r="B201" s="213"/>
      <c r="C201" s="214"/>
      <c r="D201" s="215" t="s">
        <v>417</v>
      </c>
      <c r="E201" s="216" t="s">
        <v>36</v>
      </c>
      <c r="F201" s="217" t="s">
        <v>8131</v>
      </c>
      <c r="G201" s="214"/>
      <c r="H201" s="218" t="s">
        <v>36</v>
      </c>
      <c r="I201" s="219"/>
      <c r="J201" s="214"/>
      <c r="K201" s="214"/>
      <c r="L201" s="220"/>
      <c r="M201" s="221"/>
      <c r="N201" s="222"/>
      <c r="O201" s="222"/>
      <c r="P201" s="222"/>
      <c r="Q201" s="222"/>
      <c r="R201" s="222"/>
      <c r="S201" s="222"/>
      <c r="T201" s="223"/>
      <c r="AT201" s="224" t="s">
        <v>417</v>
      </c>
      <c r="AU201" s="224" t="s">
        <v>87</v>
      </c>
      <c r="AV201" s="12" t="s">
        <v>23</v>
      </c>
      <c r="AW201" s="12" t="s">
        <v>43</v>
      </c>
      <c r="AX201" s="12" t="s">
        <v>79</v>
      </c>
      <c r="AY201" s="224" t="s">
        <v>406</v>
      </c>
    </row>
    <row r="202" spans="2:65" s="12" customFormat="1" x14ac:dyDescent="0.3">
      <c r="B202" s="213"/>
      <c r="C202" s="214"/>
      <c r="D202" s="215" t="s">
        <v>417</v>
      </c>
      <c r="E202" s="216" t="s">
        <v>36</v>
      </c>
      <c r="F202" s="217" t="s">
        <v>8132</v>
      </c>
      <c r="G202" s="214"/>
      <c r="H202" s="218" t="s">
        <v>36</v>
      </c>
      <c r="I202" s="219"/>
      <c r="J202" s="214"/>
      <c r="K202" s="214"/>
      <c r="L202" s="220"/>
      <c r="M202" s="221"/>
      <c r="N202" s="222"/>
      <c r="O202" s="222"/>
      <c r="P202" s="222"/>
      <c r="Q202" s="222"/>
      <c r="R202" s="222"/>
      <c r="S202" s="222"/>
      <c r="T202" s="223"/>
      <c r="AT202" s="224" t="s">
        <v>417</v>
      </c>
      <c r="AU202" s="224" t="s">
        <v>87</v>
      </c>
      <c r="AV202" s="12" t="s">
        <v>23</v>
      </c>
      <c r="AW202" s="12" t="s">
        <v>43</v>
      </c>
      <c r="AX202" s="12" t="s">
        <v>79</v>
      </c>
      <c r="AY202" s="224" t="s">
        <v>406</v>
      </c>
    </row>
    <row r="203" spans="2:65" s="12" customFormat="1" x14ac:dyDescent="0.3">
      <c r="B203" s="213"/>
      <c r="C203" s="214"/>
      <c r="D203" s="215" t="s">
        <v>417</v>
      </c>
      <c r="E203" s="216" t="s">
        <v>36</v>
      </c>
      <c r="F203" s="217" t="s">
        <v>8133</v>
      </c>
      <c r="G203" s="214"/>
      <c r="H203" s="218" t="s">
        <v>36</v>
      </c>
      <c r="I203" s="219"/>
      <c r="J203" s="214"/>
      <c r="K203" s="214"/>
      <c r="L203" s="220"/>
      <c r="M203" s="221"/>
      <c r="N203" s="222"/>
      <c r="O203" s="222"/>
      <c r="P203" s="222"/>
      <c r="Q203" s="222"/>
      <c r="R203" s="222"/>
      <c r="S203" s="222"/>
      <c r="T203" s="223"/>
      <c r="AT203" s="224" t="s">
        <v>417</v>
      </c>
      <c r="AU203" s="224" t="s">
        <v>87</v>
      </c>
      <c r="AV203" s="12" t="s">
        <v>23</v>
      </c>
      <c r="AW203" s="12" t="s">
        <v>43</v>
      </c>
      <c r="AX203" s="12" t="s">
        <v>79</v>
      </c>
      <c r="AY203" s="224" t="s">
        <v>406</v>
      </c>
    </row>
    <row r="204" spans="2:65" s="12" customFormat="1" x14ac:dyDescent="0.3">
      <c r="B204" s="213"/>
      <c r="C204" s="214"/>
      <c r="D204" s="215" t="s">
        <v>417</v>
      </c>
      <c r="E204" s="216" t="s">
        <v>36</v>
      </c>
      <c r="F204" s="217" t="s">
        <v>8134</v>
      </c>
      <c r="G204" s="214"/>
      <c r="H204" s="218" t="s">
        <v>36</v>
      </c>
      <c r="I204" s="219"/>
      <c r="J204" s="214"/>
      <c r="K204" s="214"/>
      <c r="L204" s="220"/>
      <c r="M204" s="221"/>
      <c r="N204" s="222"/>
      <c r="O204" s="222"/>
      <c r="P204" s="222"/>
      <c r="Q204" s="222"/>
      <c r="R204" s="222"/>
      <c r="S204" s="222"/>
      <c r="T204" s="223"/>
      <c r="AT204" s="224" t="s">
        <v>417</v>
      </c>
      <c r="AU204" s="224" t="s">
        <v>87</v>
      </c>
      <c r="AV204" s="12" t="s">
        <v>23</v>
      </c>
      <c r="AW204" s="12" t="s">
        <v>43</v>
      </c>
      <c r="AX204" s="12" t="s">
        <v>79</v>
      </c>
      <c r="AY204" s="224" t="s">
        <v>406</v>
      </c>
    </row>
    <row r="205" spans="2:65" s="12" customFormat="1" x14ac:dyDescent="0.3">
      <c r="B205" s="213"/>
      <c r="C205" s="214"/>
      <c r="D205" s="215" t="s">
        <v>417</v>
      </c>
      <c r="E205" s="216" t="s">
        <v>36</v>
      </c>
      <c r="F205" s="217" t="s">
        <v>8135</v>
      </c>
      <c r="G205" s="214"/>
      <c r="H205" s="218" t="s">
        <v>36</v>
      </c>
      <c r="I205" s="219"/>
      <c r="J205" s="214"/>
      <c r="K205" s="214"/>
      <c r="L205" s="220"/>
      <c r="M205" s="221"/>
      <c r="N205" s="222"/>
      <c r="O205" s="222"/>
      <c r="P205" s="222"/>
      <c r="Q205" s="222"/>
      <c r="R205" s="222"/>
      <c r="S205" s="222"/>
      <c r="T205" s="223"/>
      <c r="AT205" s="224" t="s">
        <v>417</v>
      </c>
      <c r="AU205" s="224" t="s">
        <v>87</v>
      </c>
      <c r="AV205" s="12" t="s">
        <v>23</v>
      </c>
      <c r="AW205" s="12" t="s">
        <v>43</v>
      </c>
      <c r="AX205" s="12" t="s">
        <v>79</v>
      </c>
      <c r="AY205" s="224" t="s">
        <v>406</v>
      </c>
    </row>
    <row r="206" spans="2:65" s="12" customFormat="1" x14ac:dyDescent="0.3">
      <c r="B206" s="213"/>
      <c r="C206" s="214"/>
      <c r="D206" s="215" t="s">
        <v>417</v>
      </c>
      <c r="E206" s="216" t="s">
        <v>36</v>
      </c>
      <c r="F206" s="217" t="s">
        <v>8136</v>
      </c>
      <c r="G206" s="214"/>
      <c r="H206" s="218" t="s">
        <v>36</v>
      </c>
      <c r="I206" s="219"/>
      <c r="J206" s="214"/>
      <c r="K206" s="214"/>
      <c r="L206" s="220"/>
      <c r="M206" s="221"/>
      <c r="N206" s="222"/>
      <c r="O206" s="222"/>
      <c r="P206" s="222"/>
      <c r="Q206" s="222"/>
      <c r="R206" s="222"/>
      <c r="S206" s="222"/>
      <c r="T206" s="223"/>
      <c r="AT206" s="224" t="s">
        <v>417</v>
      </c>
      <c r="AU206" s="224" t="s">
        <v>87</v>
      </c>
      <c r="AV206" s="12" t="s">
        <v>23</v>
      </c>
      <c r="AW206" s="12" t="s">
        <v>43</v>
      </c>
      <c r="AX206" s="12" t="s">
        <v>79</v>
      </c>
      <c r="AY206" s="224" t="s">
        <v>406</v>
      </c>
    </row>
    <row r="207" spans="2:65" s="13" customFormat="1" x14ac:dyDescent="0.3">
      <c r="B207" s="225"/>
      <c r="C207" s="226"/>
      <c r="D207" s="215" t="s">
        <v>417</v>
      </c>
      <c r="E207" s="227" t="s">
        <v>36</v>
      </c>
      <c r="F207" s="228" t="s">
        <v>8137</v>
      </c>
      <c r="G207" s="226"/>
      <c r="H207" s="229">
        <v>151.899</v>
      </c>
      <c r="I207" s="230"/>
      <c r="J207" s="226"/>
      <c r="K207" s="226"/>
      <c r="L207" s="231"/>
      <c r="M207" s="232"/>
      <c r="N207" s="233"/>
      <c r="O207" s="233"/>
      <c r="P207" s="233"/>
      <c r="Q207" s="233"/>
      <c r="R207" s="233"/>
      <c r="S207" s="233"/>
      <c r="T207" s="234"/>
      <c r="AT207" s="235" t="s">
        <v>417</v>
      </c>
      <c r="AU207" s="235" t="s">
        <v>87</v>
      </c>
      <c r="AV207" s="13" t="s">
        <v>87</v>
      </c>
      <c r="AW207" s="13" t="s">
        <v>43</v>
      </c>
      <c r="AX207" s="13" t="s">
        <v>79</v>
      </c>
      <c r="AY207" s="235" t="s">
        <v>406</v>
      </c>
    </row>
    <row r="208" spans="2:65" s="14" customFormat="1" x14ac:dyDescent="0.3">
      <c r="B208" s="236"/>
      <c r="C208" s="237"/>
      <c r="D208" s="247" t="s">
        <v>417</v>
      </c>
      <c r="E208" s="248" t="s">
        <v>36</v>
      </c>
      <c r="F208" s="249" t="s">
        <v>421</v>
      </c>
      <c r="G208" s="237"/>
      <c r="H208" s="250">
        <v>151.899</v>
      </c>
      <c r="I208" s="241"/>
      <c r="J208" s="237"/>
      <c r="K208" s="237"/>
      <c r="L208" s="242"/>
      <c r="M208" s="243"/>
      <c r="N208" s="244"/>
      <c r="O208" s="244"/>
      <c r="P208" s="244"/>
      <c r="Q208" s="244"/>
      <c r="R208" s="244"/>
      <c r="S208" s="244"/>
      <c r="T208" s="245"/>
      <c r="AT208" s="246" t="s">
        <v>417</v>
      </c>
      <c r="AU208" s="246" t="s">
        <v>87</v>
      </c>
      <c r="AV208" s="14" t="s">
        <v>415</v>
      </c>
      <c r="AW208" s="14" t="s">
        <v>43</v>
      </c>
      <c r="AX208" s="14" t="s">
        <v>23</v>
      </c>
      <c r="AY208" s="246" t="s">
        <v>406</v>
      </c>
    </row>
    <row r="209" spans="2:65" s="1" customFormat="1" ht="22.5" customHeight="1" x14ac:dyDescent="0.3">
      <c r="B209" s="37"/>
      <c r="C209" s="201" t="s">
        <v>512</v>
      </c>
      <c r="D209" s="201" t="s">
        <v>410</v>
      </c>
      <c r="E209" s="202" t="s">
        <v>7450</v>
      </c>
      <c r="F209" s="203" t="s">
        <v>7451</v>
      </c>
      <c r="G209" s="204" t="s">
        <v>466</v>
      </c>
      <c r="H209" s="205">
        <v>8.6</v>
      </c>
      <c r="I209" s="206"/>
      <c r="J209" s="207">
        <f>ROUND(I209*H209,2)</f>
        <v>0</v>
      </c>
      <c r="K209" s="203" t="s">
        <v>7100</v>
      </c>
      <c r="L209" s="57"/>
      <c r="M209" s="208" t="s">
        <v>36</v>
      </c>
      <c r="N209" s="209" t="s">
        <v>50</v>
      </c>
      <c r="O209" s="38"/>
      <c r="P209" s="210">
        <f>O209*H209</f>
        <v>0</v>
      </c>
      <c r="Q209" s="210">
        <v>0</v>
      </c>
      <c r="R209" s="210">
        <f>Q209*H209</f>
        <v>0</v>
      </c>
      <c r="S209" s="210">
        <v>0</v>
      </c>
      <c r="T209" s="211">
        <f>S209*H209</f>
        <v>0</v>
      </c>
      <c r="AR209" s="19" t="s">
        <v>415</v>
      </c>
      <c r="AT209" s="19" t="s">
        <v>410</v>
      </c>
      <c r="AU209" s="19" t="s">
        <v>87</v>
      </c>
      <c r="AY209" s="19" t="s">
        <v>406</v>
      </c>
      <c r="BE209" s="212">
        <f>IF(N209="základní",J209,0)</f>
        <v>0</v>
      </c>
      <c r="BF209" s="212">
        <f>IF(N209="snížená",J209,0)</f>
        <v>0</v>
      </c>
      <c r="BG209" s="212">
        <f>IF(N209="zákl. přenesená",J209,0)</f>
        <v>0</v>
      </c>
      <c r="BH209" s="212">
        <f>IF(N209="sníž. přenesená",J209,0)</f>
        <v>0</v>
      </c>
      <c r="BI209" s="212">
        <f>IF(N209="nulová",J209,0)</f>
        <v>0</v>
      </c>
      <c r="BJ209" s="19" t="s">
        <v>23</v>
      </c>
      <c r="BK209" s="212">
        <f>ROUND(I209*H209,2)</f>
        <v>0</v>
      </c>
      <c r="BL209" s="19" t="s">
        <v>415</v>
      </c>
      <c r="BM209" s="19" t="s">
        <v>607</v>
      </c>
    </row>
    <row r="210" spans="2:65" s="12" customFormat="1" x14ac:dyDescent="0.3">
      <c r="B210" s="213"/>
      <c r="C210" s="214"/>
      <c r="D210" s="215" t="s">
        <v>417</v>
      </c>
      <c r="E210" s="216" t="s">
        <v>36</v>
      </c>
      <c r="F210" s="217" t="s">
        <v>8093</v>
      </c>
      <c r="G210" s="214"/>
      <c r="H210" s="218" t="s">
        <v>36</v>
      </c>
      <c r="I210" s="219"/>
      <c r="J210" s="214"/>
      <c r="K210" s="214"/>
      <c r="L210" s="220"/>
      <c r="M210" s="221"/>
      <c r="N210" s="222"/>
      <c r="O210" s="222"/>
      <c r="P210" s="222"/>
      <c r="Q210" s="222"/>
      <c r="R210" s="222"/>
      <c r="S210" s="222"/>
      <c r="T210" s="223"/>
      <c r="AT210" s="224" t="s">
        <v>417</v>
      </c>
      <c r="AU210" s="224" t="s">
        <v>87</v>
      </c>
      <c r="AV210" s="12" t="s">
        <v>23</v>
      </c>
      <c r="AW210" s="12" t="s">
        <v>43</v>
      </c>
      <c r="AX210" s="12" t="s">
        <v>79</v>
      </c>
      <c r="AY210" s="224" t="s">
        <v>406</v>
      </c>
    </row>
    <row r="211" spans="2:65" s="12" customFormat="1" x14ac:dyDescent="0.3">
      <c r="B211" s="213"/>
      <c r="C211" s="214"/>
      <c r="D211" s="215" t="s">
        <v>417</v>
      </c>
      <c r="E211" s="216" t="s">
        <v>36</v>
      </c>
      <c r="F211" s="217" t="s">
        <v>8138</v>
      </c>
      <c r="G211" s="214"/>
      <c r="H211" s="218" t="s">
        <v>36</v>
      </c>
      <c r="I211" s="219"/>
      <c r="J211" s="214"/>
      <c r="K211" s="214"/>
      <c r="L211" s="220"/>
      <c r="M211" s="221"/>
      <c r="N211" s="222"/>
      <c r="O211" s="222"/>
      <c r="P211" s="222"/>
      <c r="Q211" s="222"/>
      <c r="R211" s="222"/>
      <c r="S211" s="222"/>
      <c r="T211" s="223"/>
      <c r="AT211" s="224" t="s">
        <v>417</v>
      </c>
      <c r="AU211" s="224" t="s">
        <v>87</v>
      </c>
      <c r="AV211" s="12" t="s">
        <v>23</v>
      </c>
      <c r="AW211" s="12" t="s">
        <v>43</v>
      </c>
      <c r="AX211" s="12" t="s">
        <v>79</v>
      </c>
      <c r="AY211" s="224" t="s">
        <v>406</v>
      </c>
    </row>
    <row r="212" spans="2:65" s="12" customFormat="1" x14ac:dyDescent="0.3">
      <c r="B212" s="213"/>
      <c r="C212" s="214"/>
      <c r="D212" s="215" t="s">
        <v>417</v>
      </c>
      <c r="E212" s="216" t="s">
        <v>36</v>
      </c>
      <c r="F212" s="217" t="s">
        <v>8139</v>
      </c>
      <c r="G212" s="214"/>
      <c r="H212" s="218" t="s">
        <v>36</v>
      </c>
      <c r="I212" s="219"/>
      <c r="J212" s="214"/>
      <c r="K212" s="214"/>
      <c r="L212" s="220"/>
      <c r="M212" s="221"/>
      <c r="N212" s="222"/>
      <c r="O212" s="222"/>
      <c r="P212" s="222"/>
      <c r="Q212" s="222"/>
      <c r="R212" s="222"/>
      <c r="S212" s="222"/>
      <c r="T212" s="223"/>
      <c r="AT212" s="224" t="s">
        <v>417</v>
      </c>
      <c r="AU212" s="224" t="s">
        <v>87</v>
      </c>
      <c r="AV212" s="12" t="s">
        <v>23</v>
      </c>
      <c r="AW212" s="12" t="s">
        <v>43</v>
      </c>
      <c r="AX212" s="12" t="s">
        <v>79</v>
      </c>
      <c r="AY212" s="224" t="s">
        <v>406</v>
      </c>
    </row>
    <row r="213" spans="2:65" s="13" customFormat="1" x14ac:dyDescent="0.3">
      <c r="B213" s="225"/>
      <c r="C213" s="226"/>
      <c r="D213" s="215" t="s">
        <v>417</v>
      </c>
      <c r="E213" s="227" t="s">
        <v>36</v>
      </c>
      <c r="F213" s="228" t="s">
        <v>8140</v>
      </c>
      <c r="G213" s="226"/>
      <c r="H213" s="229">
        <v>8.6</v>
      </c>
      <c r="I213" s="230"/>
      <c r="J213" s="226"/>
      <c r="K213" s="226"/>
      <c r="L213" s="231"/>
      <c r="M213" s="232"/>
      <c r="N213" s="233"/>
      <c r="O213" s="233"/>
      <c r="P213" s="233"/>
      <c r="Q213" s="233"/>
      <c r="R213" s="233"/>
      <c r="S213" s="233"/>
      <c r="T213" s="234"/>
      <c r="AT213" s="235" t="s">
        <v>417</v>
      </c>
      <c r="AU213" s="235" t="s">
        <v>87</v>
      </c>
      <c r="AV213" s="13" t="s">
        <v>87</v>
      </c>
      <c r="AW213" s="13" t="s">
        <v>43</v>
      </c>
      <c r="AX213" s="13" t="s">
        <v>79</v>
      </c>
      <c r="AY213" s="235" t="s">
        <v>406</v>
      </c>
    </row>
    <row r="214" spans="2:65" s="14" customFormat="1" x14ac:dyDescent="0.3">
      <c r="B214" s="236"/>
      <c r="C214" s="237"/>
      <c r="D214" s="247" t="s">
        <v>417</v>
      </c>
      <c r="E214" s="248" t="s">
        <v>36</v>
      </c>
      <c r="F214" s="249" t="s">
        <v>421</v>
      </c>
      <c r="G214" s="237"/>
      <c r="H214" s="250">
        <v>8.6</v>
      </c>
      <c r="I214" s="241"/>
      <c r="J214" s="237"/>
      <c r="K214" s="237"/>
      <c r="L214" s="242"/>
      <c r="M214" s="243"/>
      <c r="N214" s="244"/>
      <c r="O214" s="244"/>
      <c r="P214" s="244"/>
      <c r="Q214" s="244"/>
      <c r="R214" s="244"/>
      <c r="S214" s="244"/>
      <c r="T214" s="245"/>
      <c r="AT214" s="246" t="s">
        <v>417</v>
      </c>
      <c r="AU214" s="246" t="s">
        <v>87</v>
      </c>
      <c r="AV214" s="14" t="s">
        <v>415</v>
      </c>
      <c r="AW214" s="14" t="s">
        <v>43</v>
      </c>
      <c r="AX214" s="14" t="s">
        <v>23</v>
      </c>
      <c r="AY214" s="246" t="s">
        <v>406</v>
      </c>
    </row>
    <row r="215" spans="2:65" s="1" customFormat="1" ht="22.5" customHeight="1" x14ac:dyDescent="0.3">
      <c r="B215" s="37"/>
      <c r="C215" s="201" t="s">
        <v>7</v>
      </c>
      <c r="D215" s="201" t="s">
        <v>410</v>
      </c>
      <c r="E215" s="202" t="s">
        <v>8141</v>
      </c>
      <c r="F215" s="203" t="s">
        <v>8142</v>
      </c>
      <c r="G215" s="204" t="s">
        <v>466</v>
      </c>
      <c r="H215" s="205">
        <v>8.6</v>
      </c>
      <c r="I215" s="206"/>
      <c r="J215" s="207">
        <f>ROUND(I215*H215,2)</f>
        <v>0</v>
      </c>
      <c r="K215" s="203" t="s">
        <v>7100</v>
      </c>
      <c r="L215" s="57"/>
      <c r="M215" s="208" t="s">
        <v>36</v>
      </c>
      <c r="N215" s="209" t="s">
        <v>50</v>
      </c>
      <c r="O215" s="38"/>
      <c r="P215" s="210">
        <f>O215*H215</f>
        <v>0</v>
      </c>
      <c r="Q215" s="210">
        <v>0</v>
      </c>
      <c r="R215" s="210">
        <f>Q215*H215</f>
        <v>0</v>
      </c>
      <c r="S215" s="210">
        <v>0</v>
      </c>
      <c r="T215" s="211">
        <f>S215*H215</f>
        <v>0</v>
      </c>
      <c r="AR215" s="19" t="s">
        <v>415</v>
      </c>
      <c r="AT215" s="19" t="s">
        <v>410</v>
      </c>
      <c r="AU215" s="19" t="s">
        <v>87</v>
      </c>
      <c r="AY215" s="19" t="s">
        <v>406</v>
      </c>
      <c r="BE215" s="212">
        <f>IF(N215="základní",J215,0)</f>
        <v>0</v>
      </c>
      <c r="BF215" s="212">
        <f>IF(N215="snížená",J215,0)</f>
        <v>0</v>
      </c>
      <c r="BG215" s="212">
        <f>IF(N215="zákl. přenesená",J215,0)</f>
        <v>0</v>
      </c>
      <c r="BH215" s="212">
        <f>IF(N215="sníž. přenesená",J215,0)</f>
        <v>0</v>
      </c>
      <c r="BI215" s="212">
        <f>IF(N215="nulová",J215,0)</f>
        <v>0</v>
      </c>
      <c r="BJ215" s="19" t="s">
        <v>23</v>
      </c>
      <c r="BK215" s="212">
        <f>ROUND(I215*H215,2)</f>
        <v>0</v>
      </c>
      <c r="BL215" s="19" t="s">
        <v>415</v>
      </c>
      <c r="BM215" s="19" t="s">
        <v>619</v>
      </c>
    </row>
    <row r="216" spans="2:65" s="1" customFormat="1" ht="22.5" customHeight="1" x14ac:dyDescent="0.3">
      <c r="B216" s="37"/>
      <c r="C216" s="201" t="s">
        <v>520</v>
      </c>
      <c r="D216" s="201" t="s">
        <v>410</v>
      </c>
      <c r="E216" s="202" t="s">
        <v>7466</v>
      </c>
      <c r="F216" s="203" t="s">
        <v>7467</v>
      </c>
      <c r="G216" s="204" t="s">
        <v>413</v>
      </c>
      <c r="H216" s="205">
        <v>624.09799999999996</v>
      </c>
      <c r="I216" s="206"/>
      <c r="J216" s="207">
        <f>ROUND(I216*H216,2)</f>
        <v>0</v>
      </c>
      <c r="K216" s="203" t="s">
        <v>7100</v>
      </c>
      <c r="L216" s="57"/>
      <c r="M216" s="208" t="s">
        <v>36</v>
      </c>
      <c r="N216" s="209" t="s">
        <v>50</v>
      </c>
      <c r="O216" s="38"/>
      <c r="P216" s="210">
        <f>O216*H216</f>
        <v>0</v>
      </c>
      <c r="Q216" s="210">
        <v>0</v>
      </c>
      <c r="R216" s="210">
        <f>Q216*H216</f>
        <v>0</v>
      </c>
      <c r="S216" s="210">
        <v>0</v>
      </c>
      <c r="T216" s="211">
        <f>S216*H216</f>
        <v>0</v>
      </c>
      <c r="AR216" s="19" t="s">
        <v>415</v>
      </c>
      <c r="AT216" s="19" t="s">
        <v>410</v>
      </c>
      <c r="AU216" s="19" t="s">
        <v>87</v>
      </c>
      <c r="AY216" s="19" t="s">
        <v>406</v>
      </c>
      <c r="BE216" s="212">
        <f>IF(N216="základní",J216,0)</f>
        <v>0</v>
      </c>
      <c r="BF216" s="212">
        <f>IF(N216="snížená",J216,0)</f>
        <v>0</v>
      </c>
      <c r="BG216" s="212">
        <f>IF(N216="zákl. přenesená",J216,0)</f>
        <v>0</v>
      </c>
      <c r="BH216" s="212">
        <f>IF(N216="sníž. přenesená",J216,0)</f>
        <v>0</v>
      </c>
      <c r="BI216" s="212">
        <f>IF(N216="nulová",J216,0)</f>
        <v>0</v>
      </c>
      <c r="BJ216" s="19" t="s">
        <v>23</v>
      </c>
      <c r="BK216" s="212">
        <f>ROUND(I216*H216,2)</f>
        <v>0</v>
      </c>
      <c r="BL216" s="19" t="s">
        <v>415</v>
      </c>
      <c r="BM216" s="19" t="s">
        <v>626</v>
      </c>
    </row>
    <row r="217" spans="2:65" s="1" customFormat="1" ht="22.5" customHeight="1" x14ac:dyDescent="0.3">
      <c r="B217" s="37"/>
      <c r="C217" s="201" t="s">
        <v>525</v>
      </c>
      <c r="D217" s="201" t="s">
        <v>410</v>
      </c>
      <c r="E217" s="202" t="s">
        <v>8143</v>
      </c>
      <c r="F217" s="203" t="s">
        <v>8144</v>
      </c>
      <c r="G217" s="204" t="s">
        <v>413</v>
      </c>
      <c r="H217" s="205">
        <v>163.49799999999999</v>
      </c>
      <c r="I217" s="206"/>
      <c r="J217" s="207">
        <f>ROUND(I217*H217,2)</f>
        <v>0</v>
      </c>
      <c r="K217" s="203" t="s">
        <v>7140</v>
      </c>
      <c r="L217" s="57"/>
      <c r="M217" s="208" t="s">
        <v>36</v>
      </c>
      <c r="N217" s="209" t="s">
        <v>50</v>
      </c>
      <c r="O217" s="38"/>
      <c r="P217" s="210">
        <f>O217*H217</f>
        <v>0</v>
      </c>
      <c r="Q217" s="210">
        <v>0</v>
      </c>
      <c r="R217" s="210">
        <f>Q217*H217</f>
        <v>0</v>
      </c>
      <c r="S217" s="210">
        <v>0</v>
      </c>
      <c r="T217" s="211">
        <f>S217*H217</f>
        <v>0</v>
      </c>
      <c r="AR217" s="19" t="s">
        <v>415</v>
      </c>
      <c r="AT217" s="19" t="s">
        <v>410</v>
      </c>
      <c r="AU217" s="19" t="s">
        <v>87</v>
      </c>
      <c r="AY217" s="19" t="s">
        <v>406</v>
      </c>
      <c r="BE217" s="212">
        <f>IF(N217="základní",J217,0)</f>
        <v>0</v>
      </c>
      <c r="BF217" s="212">
        <f>IF(N217="snížená",J217,0)</f>
        <v>0</v>
      </c>
      <c r="BG217" s="212">
        <f>IF(N217="zákl. přenesená",J217,0)</f>
        <v>0</v>
      </c>
      <c r="BH217" s="212">
        <f>IF(N217="sníž. přenesená",J217,0)</f>
        <v>0</v>
      </c>
      <c r="BI217" s="212">
        <f>IF(N217="nulová",J217,0)</f>
        <v>0</v>
      </c>
      <c r="BJ217" s="19" t="s">
        <v>23</v>
      </c>
      <c r="BK217" s="212">
        <f>ROUND(I217*H217,2)</f>
        <v>0</v>
      </c>
      <c r="BL217" s="19" t="s">
        <v>415</v>
      </c>
      <c r="BM217" s="19" t="s">
        <v>637</v>
      </c>
    </row>
    <row r="218" spans="2:65" s="12" customFormat="1" x14ac:dyDescent="0.3">
      <c r="B218" s="213"/>
      <c r="C218" s="214"/>
      <c r="D218" s="215" t="s">
        <v>417</v>
      </c>
      <c r="E218" s="216" t="s">
        <v>36</v>
      </c>
      <c r="F218" s="217" t="s">
        <v>8145</v>
      </c>
      <c r="G218" s="214"/>
      <c r="H218" s="218" t="s">
        <v>36</v>
      </c>
      <c r="I218" s="219"/>
      <c r="J218" s="214"/>
      <c r="K218" s="214"/>
      <c r="L218" s="220"/>
      <c r="M218" s="221"/>
      <c r="N218" s="222"/>
      <c r="O218" s="222"/>
      <c r="P218" s="222"/>
      <c r="Q218" s="222"/>
      <c r="R218" s="222"/>
      <c r="S218" s="222"/>
      <c r="T218" s="223"/>
      <c r="AT218" s="224" t="s">
        <v>417</v>
      </c>
      <c r="AU218" s="224" t="s">
        <v>87</v>
      </c>
      <c r="AV218" s="12" t="s">
        <v>23</v>
      </c>
      <c r="AW218" s="12" t="s">
        <v>43</v>
      </c>
      <c r="AX218" s="12" t="s">
        <v>79</v>
      </c>
      <c r="AY218" s="224" t="s">
        <v>406</v>
      </c>
    </row>
    <row r="219" spans="2:65" s="12" customFormat="1" ht="27" x14ac:dyDescent="0.3">
      <c r="B219" s="213"/>
      <c r="C219" s="214"/>
      <c r="D219" s="215" t="s">
        <v>417</v>
      </c>
      <c r="E219" s="216" t="s">
        <v>36</v>
      </c>
      <c r="F219" s="217" t="s">
        <v>7383</v>
      </c>
      <c r="G219" s="214"/>
      <c r="H219" s="218" t="s">
        <v>36</v>
      </c>
      <c r="I219" s="219"/>
      <c r="J219" s="214"/>
      <c r="K219" s="214"/>
      <c r="L219" s="220"/>
      <c r="M219" s="221"/>
      <c r="N219" s="222"/>
      <c r="O219" s="222"/>
      <c r="P219" s="222"/>
      <c r="Q219" s="222"/>
      <c r="R219" s="222"/>
      <c r="S219" s="222"/>
      <c r="T219" s="223"/>
      <c r="AT219" s="224" t="s">
        <v>417</v>
      </c>
      <c r="AU219" s="224" t="s">
        <v>87</v>
      </c>
      <c r="AV219" s="12" t="s">
        <v>23</v>
      </c>
      <c r="AW219" s="12" t="s">
        <v>43</v>
      </c>
      <c r="AX219" s="12" t="s">
        <v>79</v>
      </c>
      <c r="AY219" s="224" t="s">
        <v>406</v>
      </c>
    </row>
    <row r="220" spans="2:65" s="12" customFormat="1" x14ac:dyDescent="0.3">
      <c r="B220" s="213"/>
      <c r="C220" s="214"/>
      <c r="D220" s="215" t="s">
        <v>417</v>
      </c>
      <c r="E220" s="216" t="s">
        <v>36</v>
      </c>
      <c r="F220" s="217" t="s">
        <v>8093</v>
      </c>
      <c r="G220" s="214"/>
      <c r="H220" s="218" t="s">
        <v>36</v>
      </c>
      <c r="I220" s="219"/>
      <c r="J220" s="214"/>
      <c r="K220" s="214"/>
      <c r="L220" s="220"/>
      <c r="M220" s="221"/>
      <c r="N220" s="222"/>
      <c r="O220" s="222"/>
      <c r="P220" s="222"/>
      <c r="Q220" s="222"/>
      <c r="R220" s="222"/>
      <c r="S220" s="222"/>
      <c r="T220" s="223"/>
      <c r="AT220" s="224" t="s">
        <v>417</v>
      </c>
      <c r="AU220" s="224" t="s">
        <v>87</v>
      </c>
      <c r="AV220" s="12" t="s">
        <v>23</v>
      </c>
      <c r="AW220" s="12" t="s">
        <v>43</v>
      </c>
      <c r="AX220" s="12" t="s">
        <v>79</v>
      </c>
      <c r="AY220" s="224" t="s">
        <v>406</v>
      </c>
    </row>
    <row r="221" spans="2:65" s="12" customFormat="1" x14ac:dyDescent="0.3">
      <c r="B221" s="213"/>
      <c r="C221" s="214"/>
      <c r="D221" s="215" t="s">
        <v>417</v>
      </c>
      <c r="E221" s="216" t="s">
        <v>36</v>
      </c>
      <c r="F221" s="217" t="s">
        <v>8146</v>
      </c>
      <c r="G221" s="214"/>
      <c r="H221" s="218" t="s">
        <v>36</v>
      </c>
      <c r="I221" s="219"/>
      <c r="J221" s="214"/>
      <c r="K221" s="214"/>
      <c r="L221" s="220"/>
      <c r="M221" s="221"/>
      <c r="N221" s="222"/>
      <c r="O221" s="222"/>
      <c r="P221" s="222"/>
      <c r="Q221" s="222"/>
      <c r="R221" s="222"/>
      <c r="S221" s="222"/>
      <c r="T221" s="223"/>
      <c r="AT221" s="224" t="s">
        <v>417</v>
      </c>
      <c r="AU221" s="224" t="s">
        <v>87</v>
      </c>
      <c r="AV221" s="12" t="s">
        <v>23</v>
      </c>
      <c r="AW221" s="12" t="s">
        <v>43</v>
      </c>
      <c r="AX221" s="12" t="s">
        <v>79</v>
      </c>
      <c r="AY221" s="224" t="s">
        <v>406</v>
      </c>
    </row>
    <row r="222" spans="2:65" s="12" customFormat="1" x14ac:dyDescent="0.3">
      <c r="B222" s="213"/>
      <c r="C222" s="214"/>
      <c r="D222" s="215" t="s">
        <v>417</v>
      </c>
      <c r="E222" s="216" t="s">
        <v>36</v>
      </c>
      <c r="F222" s="217" t="s">
        <v>8147</v>
      </c>
      <c r="G222" s="214"/>
      <c r="H222" s="218" t="s">
        <v>36</v>
      </c>
      <c r="I222" s="219"/>
      <c r="J222" s="214"/>
      <c r="K222" s="214"/>
      <c r="L222" s="220"/>
      <c r="M222" s="221"/>
      <c r="N222" s="222"/>
      <c r="O222" s="222"/>
      <c r="P222" s="222"/>
      <c r="Q222" s="222"/>
      <c r="R222" s="222"/>
      <c r="S222" s="222"/>
      <c r="T222" s="223"/>
      <c r="AT222" s="224" t="s">
        <v>417</v>
      </c>
      <c r="AU222" s="224" t="s">
        <v>87</v>
      </c>
      <c r="AV222" s="12" t="s">
        <v>23</v>
      </c>
      <c r="AW222" s="12" t="s">
        <v>43</v>
      </c>
      <c r="AX222" s="12" t="s">
        <v>79</v>
      </c>
      <c r="AY222" s="224" t="s">
        <v>406</v>
      </c>
    </row>
    <row r="223" spans="2:65" s="12" customFormat="1" x14ac:dyDescent="0.3">
      <c r="B223" s="213"/>
      <c r="C223" s="214"/>
      <c r="D223" s="215" t="s">
        <v>417</v>
      </c>
      <c r="E223" s="216" t="s">
        <v>36</v>
      </c>
      <c r="F223" s="217" t="s">
        <v>8148</v>
      </c>
      <c r="G223" s="214"/>
      <c r="H223" s="218" t="s">
        <v>36</v>
      </c>
      <c r="I223" s="219"/>
      <c r="J223" s="214"/>
      <c r="K223" s="214"/>
      <c r="L223" s="220"/>
      <c r="M223" s="221"/>
      <c r="N223" s="222"/>
      <c r="O223" s="222"/>
      <c r="P223" s="222"/>
      <c r="Q223" s="222"/>
      <c r="R223" s="222"/>
      <c r="S223" s="222"/>
      <c r="T223" s="223"/>
      <c r="AT223" s="224" t="s">
        <v>417</v>
      </c>
      <c r="AU223" s="224" t="s">
        <v>87</v>
      </c>
      <c r="AV223" s="12" t="s">
        <v>23</v>
      </c>
      <c r="AW223" s="12" t="s">
        <v>43</v>
      </c>
      <c r="AX223" s="12" t="s">
        <v>79</v>
      </c>
      <c r="AY223" s="224" t="s">
        <v>406</v>
      </c>
    </row>
    <row r="224" spans="2:65" s="12" customFormat="1" x14ac:dyDescent="0.3">
      <c r="B224" s="213"/>
      <c r="C224" s="214"/>
      <c r="D224" s="215" t="s">
        <v>417</v>
      </c>
      <c r="E224" s="216" t="s">
        <v>36</v>
      </c>
      <c r="F224" s="217" t="s">
        <v>8149</v>
      </c>
      <c r="G224" s="214"/>
      <c r="H224" s="218" t="s">
        <v>36</v>
      </c>
      <c r="I224" s="219"/>
      <c r="J224" s="214"/>
      <c r="K224" s="214"/>
      <c r="L224" s="220"/>
      <c r="M224" s="221"/>
      <c r="N224" s="222"/>
      <c r="O224" s="222"/>
      <c r="P224" s="222"/>
      <c r="Q224" s="222"/>
      <c r="R224" s="222"/>
      <c r="S224" s="222"/>
      <c r="T224" s="223"/>
      <c r="AT224" s="224" t="s">
        <v>417</v>
      </c>
      <c r="AU224" s="224" t="s">
        <v>87</v>
      </c>
      <c r="AV224" s="12" t="s">
        <v>23</v>
      </c>
      <c r="AW224" s="12" t="s">
        <v>43</v>
      </c>
      <c r="AX224" s="12" t="s">
        <v>79</v>
      </c>
      <c r="AY224" s="224" t="s">
        <v>406</v>
      </c>
    </row>
    <row r="225" spans="2:65" s="12" customFormat="1" x14ac:dyDescent="0.3">
      <c r="B225" s="213"/>
      <c r="C225" s="214"/>
      <c r="D225" s="215" t="s">
        <v>417</v>
      </c>
      <c r="E225" s="216" t="s">
        <v>36</v>
      </c>
      <c r="F225" s="217" t="s">
        <v>8103</v>
      </c>
      <c r="G225" s="214"/>
      <c r="H225" s="218" t="s">
        <v>36</v>
      </c>
      <c r="I225" s="219"/>
      <c r="J225" s="214"/>
      <c r="K225" s="214"/>
      <c r="L225" s="220"/>
      <c r="M225" s="221"/>
      <c r="N225" s="222"/>
      <c r="O225" s="222"/>
      <c r="P225" s="222"/>
      <c r="Q225" s="222"/>
      <c r="R225" s="222"/>
      <c r="S225" s="222"/>
      <c r="T225" s="223"/>
      <c r="AT225" s="224" t="s">
        <v>417</v>
      </c>
      <c r="AU225" s="224" t="s">
        <v>87</v>
      </c>
      <c r="AV225" s="12" t="s">
        <v>23</v>
      </c>
      <c r="AW225" s="12" t="s">
        <v>43</v>
      </c>
      <c r="AX225" s="12" t="s">
        <v>79</v>
      </c>
      <c r="AY225" s="224" t="s">
        <v>406</v>
      </c>
    </row>
    <row r="226" spans="2:65" s="12" customFormat="1" x14ac:dyDescent="0.3">
      <c r="B226" s="213"/>
      <c r="C226" s="214"/>
      <c r="D226" s="215" t="s">
        <v>417</v>
      </c>
      <c r="E226" s="216" t="s">
        <v>36</v>
      </c>
      <c r="F226" s="217" t="s">
        <v>8150</v>
      </c>
      <c r="G226" s="214"/>
      <c r="H226" s="218" t="s">
        <v>36</v>
      </c>
      <c r="I226" s="219"/>
      <c r="J226" s="214"/>
      <c r="K226" s="214"/>
      <c r="L226" s="220"/>
      <c r="M226" s="221"/>
      <c r="N226" s="222"/>
      <c r="O226" s="222"/>
      <c r="P226" s="222"/>
      <c r="Q226" s="222"/>
      <c r="R226" s="222"/>
      <c r="S226" s="222"/>
      <c r="T226" s="223"/>
      <c r="AT226" s="224" t="s">
        <v>417</v>
      </c>
      <c r="AU226" s="224" t="s">
        <v>87</v>
      </c>
      <c r="AV226" s="12" t="s">
        <v>23</v>
      </c>
      <c r="AW226" s="12" t="s">
        <v>43</v>
      </c>
      <c r="AX226" s="12" t="s">
        <v>79</v>
      </c>
      <c r="AY226" s="224" t="s">
        <v>406</v>
      </c>
    </row>
    <row r="227" spans="2:65" s="12" customFormat="1" x14ac:dyDescent="0.3">
      <c r="B227" s="213"/>
      <c r="C227" s="214"/>
      <c r="D227" s="215" t="s">
        <v>417</v>
      </c>
      <c r="E227" s="216" t="s">
        <v>36</v>
      </c>
      <c r="F227" s="217" t="s">
        <v>8151</v>
      </c>
      <c r="G227" s="214"/>
      <c r="H227" s="218" t="s">
        <v>36</v>
      </c>
      <c r="I227" s="219"/>
      <c r="J227" s="214"/>
      <c r="K227" s="214"/>
      <c r="L227" s="220"/>
      <c r="M227" s="221"/>
      <c r="N227" s="222"/>
      <c r="O227" s="222"/>
      <c r="P227" s="222"/>
      <c r="Q227" s="222"/>
      <c r="R227" s="222"/>
      <c r="S227" s="222"/>
      <c r="T227" s="223"/>
      <c r="AT227" s="224" t="s">
        <v>417</v>
      </c>
      <c r="AU227" s="224" t="s">
        <v>87</v>
      </c>
      <c r="AV227" s="12" t="s">
        <v>23</v>
      </c>
      <c r="AW227" s="12" t="s">
        <v>43</v>
      </c>
      <c r="AX227" s="12" t="s">
        <v>79</v>
      </c>
      <c r="AY227" s="224" t="s">
        <v>406</v>
      </c>
    </row>
    <row r="228" spans="2:65" s="12" customFormat="1" x14ac:dyDescent="0.3">
      <c r="B228" s="213"/>
      <c r="C228" s="214"/>
      <c r="D228" s="215" t="s">
        <v>417</v>
      </c>
      <c r="E228" s="216" t="s">
        <v>36</v>
      </c>
      <c r="F228" s="217" t="s">
        <v>8152</v>
      </c>
      <c r="G228" s="214"/>
      <c r="H228" s="218" t="s">
        <v>36</v>
      </c>
      <c r="I228" s="219"/>
      <c r="J228" s="214"/>
      <c r="K228" s="214"/>
      <c r="L228" s="220"/>
      <c r="M228" s="221"/>
      <c r="N228" s="222"/>
      <c r="O228" s="222"/>
      <c r="P228" s="222"/>
      <c r="Q228" s="222"/>
      <c r="R228" s="222"/>
      <c r="S228" s="222"/>
      <c r="T228" s="223"/>
      <c r="AT228" s="224" t="s">
        <v>417</v>
      </c>
      <c r="AU228" s="224" t="s">
        <v>87</v>
      </c>
      <c r="AV228" s="12" t="s">
        <v>23</v>
      </c>
      <c r="AW228" s="12" t="s">
        <v>43</v>
      </c>
      <c r="AX228" s="12" t="s">
        <v>79</v>
      </c>
      <c r="AY228" s="224" t="s">
        <v>406</v>
      </c>
    </row>
    <row r="229" spans="2:65" s="13" customFormat="1" x14ac:dyDescent="0.3">
      <c r="B229" s="225"/>
      <c r="C229" s="226"/>
      <c r="D229" s="215" t="s">
        <v>417</v>
      </c>
      <c r="E229" s="227" t="s">
        <v>36</v>
      </c>
      <c r="F229" s="228" t="s">
        <v>8153</v>
      </c>
      <c r="G229" s="226"/>
      <c r="H229" s="229">
        <v>163.49799999999999</v>
      </c>
      <c r="I229" s="230"/>
      <c r="J229" s="226"/>
      <c r="K229" s="226"/>
      <c r="L229" s="231"/>
      <c r="M229" s="232"/>
      <c r="N229" s="233"/>
      <c r="O229" s="233"/>
      <c r="P229" s="233"/>
      <c r="Q229" s="233"/>
      <c r="R229" s="233"/>
      <c r="S229" s="233"/>
      <c r="T229" s="234"/>
      <c r="AT229" s="235" t="s">
        <v>417</v>
      </c>
      <c r="AU229" s="235" t="s">
        <v>87</v>
      </c>
      <c r="AV229" s="13" t="s">
        <v>87</v>
      </c>
      <c r="AW229" s="13" t="s">
        <v>43</v>
      </c>
      <c r="AX229" s="13" t="s">
        <v>79</v>
      </c>
      <c r="AY229" s="235" t="s">
        <v>406</v>
      </c>
    </row>
    <row r="230" spans="2:65" s="14" customFormat="1" x14ac:dyDescent="0.3">
      <c r="B230" s="236"/>
      <c r="C230" s="237"/>
      <c r="D230" s="247" t="s">
        <v>417</v>
      </c>
      <c r="E230" s="248" t="s">
        <v>36</v>
      </c>
      <c r="F230" s="249" t="s">
        <v>421</v>
      </c>
      <c r="G230" s="237"/>
      <c r="H230" s="250">
        <v>163.49799999999999</v>
      </c>
      <c r="I230" s="241"/>
      <c r="J230" s="237"/>
      <c r="K230" s="237"/>
      <c r="L230" s="242"/>
      <c r="M230" s="243"/>
      <c r="N230" s="244"/>
      <c r="O230" s="244"/>
      <c r="P230" s="244"/>
      <c r="Q230" s="244"/>
      <c r="R230" s="244"/>
      <c r="S230" s="244"/>
      <c r="T230" s="245"/>
      <c r="AT230" s="246" t="s">
        <v>417</v>
      </c>
      <c r="AU230" s="246" t="s">
        <v>87</v>
      </c>
      <c r="AV230" s="14" t="s">
        <v>415</v>
      </c>
      <c r="AW230" s="14" t="s">
        <v>43</v>
      </c>
      <c r="AX230" s="14" t="s">
        <v>23</v>
      </c>
      <c r="AY230" s="246" t="s">
        <v>406</v>
      </c>
    </row>
    <row r="231" spans="2:65" s="1" customFormat="1" ht="22.5" customHeight="1" x14ac:dyDescent="0.3">
      <c r="B231" s="37"/>
      <c r="C231" s="201" t="s">
        <v>527</v>
      </c>
      <c r="D231" s="201" t="s">
        <v>410</v>
      </c>
      <c r="E231" s="202" t="s">
        <v>8154</v>
      </c>
      <c r="F231" s="203" t="s">
        <v>8155</v>
      </c>
      <c r="G231" s="204" t="s">
        <v>596</v>
      </c>
      <c r="H231" s="205">
        <v>24</v>
      </c>
      <c r="I231" s="206"/>
      <c r="J231" s="207">
        <f>ROUND(I231*H231,2)</f>
        <v>0</v>
      </c>
      <c r="K231" s="203" t="s">
        <v>7140</v>
      </c>
      <c r="L231" s="57"/>
      <c r="M231" s="208" t="s">
        <v>36</v>
      </c>
      <c r="N231" s="209" t="s">
        <v>50</v>
      </c>
      <c r="O231" s="38"/>
      <c r="P231" s="210">
        <f>O231*H231</f>
        <v>0</v>
      </c>
      <c r="Q231" s="210">
        <v>0</v>
      </c>
      <c r="R231" s="210">
        <f>Q231*H231</f>
        <v>0</v>
      </c>
      <c r="S231" s="210">
        <v>0</v>
      </c>
      <c r="T231" s="211">
        <f>S231*H231</f>
        <v>0</v>
      </c>
      <c r="AR231" s="19" t="s">
        <v>415</v>
      </c>
      <c r="AT231" s="19" t="s">
        <v>410</v>
      </c>
      <c r="AU231" s="19" t="s">
        <v>87</v>
      </c>
      <c r="AY231" s="19" t="s">
        <v>406</v>
      </c>
      <c r="BE231" s="212">
        <f>IF(N231="základní",J231,0)</f>
        <v>0</v>
      </c>
      <c r="BF231" s="212">
        <f>IF(N231="snížená",J231,0)</f>
        <v>0</v>
      </c>
      <c r="BG231" s="212">
        <f>IF(N231="zákl. přenesená",J231,0)</f>
        <v>0</v>
      </c>
      <c r="BH231" s="212">
        <f>IF(N231="sníž. přenesená",J231,0)</f>
        <v>0</v>
      </c>
      <c r="BI231" s="212">
        <f>IF(N231="nulová",J231,0)</f>
        <v>0</v>
      </c>
      <c r="BJ231" s="19" t="s">
        <v>23</v>
      </c>
      <c r="BK231" s="212">
        <f>ROUND(I231*H231,2)</f>
        <v>0</v>
      </c>
      <c r="BL231" s="19" t="s">
        <v>415</v>
      </c>
      <c r="BM231" s="19" t="s">
        <v>646</v>
      </c>
    </row>
    <row r="232" spans="2:65" s="1" customFormat="1" ht="22.5" customHeight="1" x14ac:dyDescent="0.3">
      <c r="B232" s="37"/>
      <c r="C232" s="268" t="s">
        <v>532</v>
      </c>
      <c r="D232" s="268" t="s">
        <v>533</v>
      </c>
      <c r="E232" s="269" t="s">
        <v>7491</v>
      </c>
      <c r="F232" s="270" t="s">
        <v>7492</v>
      </c>
      <c r="G232" s="271" t="s">
        <v>536</v>
      </c>
      <c r="H232" s="272">
        <v>0.17199999999999999</v>
      </c>
      <c r="I232" s="273"/>
      <c r="J232" s="274">
        <f>ROUND(I232*H232,2)</f>
        <v>0</v>
      </c>
      <c r="K232" s="270" t="s">
        <v>7100</v>
      </c>
      <c r="L232" s="275"/>
      <c r="M232" s="276" t="s">
        <v>36</v>
      </c>
      <c r="N232" s="277" t="s">
        <v>50</v>
      </c>
      <c r="O232" s="38"/>
      <c r="P232" s="210">
        <f>O232*H232</f>
        <v>0</v>
      </c>
      <c r="Q232" s="210">
        <v>0</v>
      </c>
      <c r="R232" s="210">
        <f>Q232*H232</f>
        <v>0</v>
      </c>
      <c r="S232" s="210">
        <v>0</v>
      </c>
      <c r="T232" s="211">
        <f>S232*H232</f>
        <v>0</v>
      </c>
      <c r="AR232" s="19" t="s">
        <v>457</v>
      </c>
      <c r="AT232" s="19" t="s">
        <v>533</v>
      </c>
      <c r="AU232" s="19" t="s">
        <v>87</v>
      </c>
      <c r="AY232" s="19" t="s">
        <v>406</v>
      </c>
      <c r="BE232" s="212">
        <f>IF(N232="základní",J232,0)</f>
        <v>0</v>
      </c>
      <c r="BF232" s="212">
        <f>IF(N232="snížená",J232,0)</f>
        <v>0</v>
      </c>
      <c r="BG232" s="212">
        <f>IF(N232="zákl. přenesená",J232,0)</f>
        <v>0</v>
      </c>
      <c r="BH232" s="212">
        <f>IF(N232="sníž. přenesená",J232,0)</f>
        <v>0</v>
      </c>
      <c r="BI232" s="212">
        <f>IF(N232="nulová",J232,0)</f>
        <v>0</v>
      </c>
      <c r="BJ232" s="19" t="s">
        <v>23</v>
      </c>
      <c r="BK232" s="212">
        <f>ROUND(I232*H232,2)</f>
        <v>0</v>
      </c>
      <c r="BL232" s="19" t="s">
        <v>415</v>
      </c>
      <c r="BM232" s="19" t="s">
        <v>657</v>
      </c>
    </row>
    <row r="233" spans="2:65" s="13" customFormat="1" x14ac:dyDescent="0.3">
      <c r="B233" s="225"/>
      <c r="C233" s="226"/>
      <c r="D233" s="215" t="s">
        <v>417</v>
      </c>
      <c r="E233" s="227" t="s">
        <v>36</v>
      </c>
      <c r="F233" s="228" t="s">
        <v>8156</v>
      </c>
      <c r="G233" s="226"/>
      <c r="H233" s="229">
        <v>0.17199999999999999</v>
      </c>
      <c r="I233" s="230"/>
      <c r="J233" s="226"/>
      <c r="K233" s="226"/>
      <c r="L233" s="231"/>
      <c r="M233" s="232"/>
      <c r="N233" s="233"/>
      <c r="O233" s="233"/>
      <c r="P233" s="233"/>
      <c r="Q233" s="233"/>
      <c r="R233" s="233"/>
      <c r="S233" s="233"/>
      <c r="T233" s="234"/>
      <c r="AT233" s="235" t="s">
        <v>417</v>
      </c>
      <c r="AU233" s="235" t="s">
        <v>87</v>
      </c>
      <c r="AV233" s="13" t="s">
        <v>87</v>
      </c>
      <c r="AW233" s="13" t="s">
        <v>43</v>
      </c>
      <c r="AX233" s="13" t="s">
        <v>79</v>
      </c>
      <c r="AY233" s="235" t="s">
        <v>406</v>
      </c>
    </row>
    <row r="234" spans="2:65" s="14" customFormat="1" x14ac:dyDescent="0.3">
      <c r="B234" s="236"/>
      <c r="C234" s="237"/>
      <c r="D234" s="247" t="s">
        <v>417</v>
      </c>
      <c r="E234" s="248" t="s">
        <v>36</v>
      </c>
      <c r="F234" s="249" t="s">
        <v>421</v>
      </c>
      <c r="G234" s="237"/>
      <c r="H234" s="250">
        <v>0.17199999999999999</v>
      </c>
      <c r="I234" s="241"/>
      <c r="J234" s="237"/>
      <c r="K234" s="237"/>
      <c r="L234" s="242"/>
      <c r="M234" s="243"/>
      <c r="N234" s="244"/>
      <c r="O234" s="244"/>
      <c r="P234" s="244"/>
      <c r="Q234" s="244"/>
      <c r="R234" s="244"/>
      <c r="S234" s="244"/>
      <c r="T234" s="245"/>
      <c r="AT234" s="246" t="s">
        <v>417</v>
      </c>
      <c r="AU234" s="246" t="s">
        <v>87</v>
      </c>
      <c r="AV234" s="14" t="s">
        <v>415</v>
      </c>
      <c r="AW234" s="14" t="s">
        <v>43</v>
      </c>
      <c r="AX234" s="14" t="s">
        <v>23</v>
      </c>
      <c r="AY234" s="246" t="s">
        <v>406</v>
      </c>
    </row>
    <row r="235" spans="2:65" s="1" customFormat="1" ht="22.5" customHeight="1" x14ac:dyDescent="0.3">
      <c r="B235" s="37"/>
      <c r="C235" s="268" t="s">
        <v>539</v>
      </c>
      <c r="D235" s="268" t="s">
        <v>533</v>
      </c>
      <c r="E235" s="269" t="s">
        <v>8157</v>
      </c>
      <c r="F235" s="270" t="s">
        <v>8158</v>
      </c>
      <c r="G235" s="271" t="s">
        <v>4956</v>
      </c>
      <c r="H235" s="272">
        <v>24</v>
      </c>
      <c r="I235" s="273"/>
      <c r="J235" s="274">
        <f>ROUND(I235*H235,2)</f>
        <v>0</v>
      </c>
      <c r="K235" s="270" t="s">
        <v>7140</v>
      </c>
      <c r="L235" s="275"/>
      <c r="M235" s="276" t="s">
        <v>36</v>
      </c>
      <c r="N235" s="277" t="s">
        <v>50</v>
      </c>
      <c r="O235" s="38"/>
      <c r="P235" s="210">
        <f>O235*H235</f>
        <v>0</v>
      </c>
      <c r="Q235" s="210">
        <v>0</v>
      </c>
      <c r="R235" s="210">
        <f>Q235*H235</f>
        <v>0</v>
      </c>
      <c r="S235" s="210">
        <v>0</v>
      </c>
      <c r="T235" s="211">
        <f>S235*H235</f>
        <v>0</v>
      </c>
      <c r="AR235" s="19" t="s">
        <v>457</v>
      </c>
      <c r="AT235" s="19" t="s">
        <v>533</v>
      </c>
      <c r="AU235" s="19" t="s">
        <v>87</v>
      </c>
      <c r="AY235" s="19" t="s">
        <v>406</v>
      </c>
      <c r="BE235" s="212">
        <f>IF(N235="základní",J235,0)</f>
        <v>0</v>
      </c>
      <c r="BF235" s="212">
        <f>IF(N235="snížená",J235,0)</f>
        <v>0</v>
      </c>
      <c r="BG235" s="212">
        <f>IF(N235="zákl. přenesená",J235,0)</f>
        <v>0</v>
      </c>
      <c r="BH235" s="212">
        <f>IF(N235="sníž. přenesená",J235,0)</f>
        <v>0</v>
      </c>
      <c r="BI235" s="212">
        <f>IF(N235="nulová",J235,0)</f>
        <v>0</v>
      </c>
      <c r="BJ235" s="19" t="s">
        <v>23</v>
      </c>
      <c r="BK235" s="212">
        <f>ROUND(I235*H235,2)</f>
        <v>0</v>
      </c>
      <c r="BL235" s="19" t="s">
        <v>415</v>
      </c>
      <c r="BM235" s="19" t="s">
        <v>662</v>
      </c>
    </row>
    <row r="236" spans="2:65" s="12" customFormat="1" x14ac:dyDescent="0.3">
      <c r="B236" s="213"/>
      <c r="C236" s="214"/>
      <c r="D236" s="215" t="s">
        <v>417</v>
      </c>
      <c r="E236" s="216" t="s">
        <v>36</v>
      </c>
      <c r="F236" s="217" t="s">
        <v>8159</v>
      </c>
      <c r="G236" s="214"/>
      <c r="H236" s="218" t="s">
        <v>36</v>
      </c>
      <c r="I236" s="219"/>
      <c r="J236" s="214"/>
      <c r="K236" s="214"/>
      <c r="L236" s="220"/>
      <c r="M236" s="221"/>
      <c r="N236" s="222"/>
      <c r="O236" s="222"/>
      <c r="P236" s="222"/>
      <c r="Q236" s="222"/>
      <c r="R236" s="222"/>
      <c r="S236" s="222"/>
      <c r="T236" s="223"/>
      <c r="AT236" s="224" t="s">
        <v>417</v>
      </c>
      <c r="AU236" s="224" t="s">
        <v>87</v>
      </c>
      <c r="AV236" s="12" t="s">
        <v>23</v>
      </c>
      <c r="AW236" s="12" t="s">
        <v>43</v>
      </c>
      <c r="AX236" s="12" t="s">
        <v>79</v>
      </c>
      <c r="AY236" s="224" t="s">
        <v>406</v>
      </c>
    </row>
    <row r="237" spans="2:65" s="13" customFormat="1" x14ac:dyDescent="0.3">
      <c r="B237" s="225"/>
      <c r="C237" s="226"/>
      <c r="D237" s="215" t="s">
        <v>417</v>
      </c>
      <c r="E237" s="227" t="s">
        <v>36</v>
      </c>
      <c r="F237" s="228" t="s">
        <v>527</v>
      </c>
      <c r="G237" s="226"/>
      <c r="H237" s="229">
        <v>24</v>
      </c>
      <c r="I237" s="230"/>
      <c r="J237" s="226"/>
      <c r="K237" s="226"/>
      <c r="L237" s="231"/>
      <c r="M237" s="232"/>
      <c r="N237" s="233"/>
      <c r="O237" s="233"/>
      <c r="P237" s="233"/>
      <c r="Q237" s="233"/>
      <c r="R237" s="233"/>
      <c r="S237" s="233"/>
      <c r="T237" s="234"/>
      <c r="AT237" s="235" t="s">
        <v>417</v>
      </c>
      <c r="AU237" s="235" t="s">
        <v>87</v>
      </c>
      <c r="AV237" s="13" t="s">
        <v>87</v>
      </c>
      <c r="AW237" s="13" t="s">
        <v>43</v>
      </c>
      <c r="AX237" s="13" t="s">
        <v>79</v>
      </c>
      <c r="AY237" s="235" t="s">
        <v>406</v>
      </c>
    </row>
    <row r="238" spans="2:65" s="14" customFormat="1" x14ac:dyDescent="0.3">
      <c r="B238" s="236"/>
      <c r="C238" s="237"/>
      <c r="D238" s="247" t="s">
        <v>417</v>
      </c>
      <c r="E238" s="248" t="s">
        <v>36</v>
      </c>
      <c r="F238" s="249" t="s">
        <v>421</v>
      </c>
      <c r="G238" s="237"/>
      <c r="H238" s="250">
        <v>24</v>
      </c>
      <c r="I238" s="241"/>
      <c r="J238" s="237"/>
      <c r="K238" s="237"/>
      <c r="L238" s="242"/>
      <c r="M238" s="243"/>
      <c r="N238" s="244"/>
      <c r="O238" s="244"/>
      <c r="P238" s="244"/>
      <c r="Q238" s="244"/>
      <c r="R238" s="244"/>
      <c r="S238" s="244"/>
      <c r="T238" s="245"/>
      <c r="AT238" s="246" t="s">
        <v>417</v>
      </c>
      <c r="AU238" s="246" t="s">
        <v>87</v>
      </c>
      <c r="AV238" s="14" t="s">
        <v>415</v>
      </c>
      <c r="AW238" s="14" t="s">
        <v>43</v>
      </c>
      <c r="AX238" s="14" t="s">
        <v>23</v>
      </c>
      <c r="AY238" s="246" t="s">
        <v>406</v>
      </c>
    </row>
    <row r="239" spans="2:65" s="1" customFormat="1" ht="22.5" customHeight="1" x14ac:dyDescent="0.3">
      <c r="B239" s="37"/>
      <c r="C239" s="268" t="s">
        <v>543</v>
      </c>
      <c r="D239" s="268" t="s">
        <v>533</v>
      </c>
      <c r="E239" s="269" t="s">
        <v>8160</v>
      </c>
      <c r="F239" s="270" t="s">
        <v>8161</v>
      </c>
      <c r="G239" s="271" t="s">
        <v>4956</v>
      </c>
      <c r="H239" s="272">
        <v>48</v>
      </c>
      <c r="I239" s="273"/>
      <c r="J239" s="274">
        <f>ROUND(I239*H239,2)</f>
        <v>0</v>
      </c>
      <c r="K239" s="270" t="s">
        <v>7140</v>
      </c>
      <c r="L239" s="275"/>
      <c r="M239" s="276" t="s">
        <v>36</v>
      </c>
      <c r="N239" s="277" t="s">
        <v>50</v>
      </c>
      <c r="O239" s="38"/>
      <c r="P239" s="210">
        <f>O239*H239</f>
        <v>0</v>
      </c>
      <c r="Q239" s="210">
        <v>0</v>
      </c>
      <c r="R239" s="210">
        <f>Q239*H239</f>
        <v>0</v>
      </c>
      <c r="S239" s="210">
        <v>0</v>
      </c>
      <c r="T239" s="211">
        <f>S239*H239</f>
        <v>0</v>
      </c>
      <c r="AR239" s="19" t="s">
        <v>457</v>
      </c>
      <c r="AT239" s="19" t="s">
        <v>533</v>
      </c>
      <c r="AU239" s="19" t="s">
        <v>87</v>
      </c>
      <c r="AY239" s="19" t="s">
        <v>406</v>
      </c>
      <c r="BE239" s="212">
        <f>IF(N239="základní",J239,0)</f>
        <v>0</v>
      </c>
      <c r="BF239" s="212">
        <f>IF(N239="snížená",J239,0)</f>
        <v>0</v>
      </c>
      <c r="BG239" s="212">
        <f>IF(N239="zákl. přenesená",J239,0)</f>
        <v>0</v>
      </c>
      <c r="BH239" s="212">
        <f>IF(N239="sníž. přenesená",J239,0)</f>
        <v>0</v>
      </c>
      <c r="BI239" s="212">
        <f>IF(N239="nulová",J239,0)</f>
        <v>0</v>
      </c>
      <c r="BJ239" s="19" t="s">
        <v>23</v>
      </c>
      <c r="BK239" s="212">
        <f>ROUND(I239*H239,2)</f>
        <v>0</v>
      </c>
      <c r="BL239" s="19" t="s">
        <v>415</v>
      </c>
      <c r="BM239" s="19" t="s">
        <v>252</v>
      </c>
    </row>
    <row r="240" spans="2:65" s="12" customFormat="1" x14ac:dyDescent="0.3">
      <c r="B240" s="213"/>
      <c r="C240" s="214"/>
      <c r="D240" s="215" t="s">
        <v>417</v>
      </c>
      <c r="E240" s="216" t="s">
        <v>36</v>
      </c>
      <c r="F240" s="217" t="s">
        <v>8162</v>
      </c>
      <c r="G240" s="214"/>
      <c r="H240" s="218" t="s">
        <v>36</v>
      </c>
      <c r="I240" s="219"/>
      <c r="J240" s="214"/>
      <c r="K240" s="214"/>
      <c r="L240" s="220"/>
      <c r="M240" s="221"/>
      <c r="N240" s="222"/>
      <c r="O240" s="222"/>
      <c r="P240" s="222"/>
      <c r="Q240" s="222"/>
      <c r="R240" s="222"/>
      <c r="S240" s="222"/>
      <c r="T240" s="223"/>
      <c r="AT240" s="224" t="s">
        <v>417</v>
      </c>
      <c r="AU240" s="224" t="s">
        <v>87</v>
      </c>
      <c r="AV240" s="12" t="s">
        <v>23</v>
      </c>
      <c r="AW240" s="12" t="s">
        <v>43</v>
      </c>
      <c r="AX240" s="12" t="s">
        <v>79</v>
      </c>
      <c r="AY240" s="224" t="s">
        <v>406</v>
      </c>
    </row>
    <row r="241" spans="2:65" s="13" customFormat="1" x14ac:dyDescent="0.3">
      <c r="B241" s="225"/>
      <c r="C241" s="226"/>
      <c r="D241" s="215" t="s">
        <v>417</v>
      </c>
      <c r="E241" s="227" t="s">
        <v>36</v>
      </c>
      <c r="F241" s="228" t="s">
        <v>8163</v>
      </c>
      <c r="G241" s="226"/>
      <c r="H241" s="229">
        <v>48</v>
      </c>
      <c r="I241" s="230"/>
      <c r="J241" s="226"/>
      <c r="K241" s="226"/>
      <c r="L241" s="231"/>
      <c r="M241" s="232"/>
      <c r="N241" s="233"/>
      <c r="O241" s="233"/>
      <c r="P241" s="233"/>
      <c r="Q241" s="233"/>
      <c r="R241" s="233"/>
      <c r="S241" s="233"/>
      <c r="T241" s="234"/>
      <c r="AT241" s="235" t="s">
        <v>417</v>
      </c>
      <c r="AU241" s="235" t="s">
        <v>87</v>
      </c>
      <c r="AV241" s="13" t="s">
        <v>87</v>
      </c>
      <c r="AW241" s="13" t="s">
        <v>43</v>
      </c>
      <c r="AX241" s="13" t="s">
        <v>79</v>
      </c>
      <c r="AY241" s="235" t="s">
        <v>406</v>
      </c>
    </row>
    <row r="242" spans="2:65" s="14" customFormat="1" x14ac:dyDescent="0.3">
      <c r="B242" s="236"/>
      <c r="C242" s="237"/>
      <c r="D242" s="247" t="s">
        <v>417</v>
      </c>
      <c r="E242" s="248" t="s">
        <v>36</v>
      </c>
      <c r="F242" s="249" t="s">
        <v>421</v>
      </c>
      <c r="G242" s="237"/>
      <c r="H242" s="250">
        <v>48</v>
      </c>
      <c r="I242" s="241"/>
      <c r="J242" s="237"/>
      <c r="K242" s="237"/>
      <c r="L242" s="242"/>
      <c r="M242" s="243"/>
      <c r="N242" s="244"/>
      <c r="O242" s="244"/>
      <c r="P242" s="244"/>
      <c r="Q242" s="244"/>
      <c r="R242" s="244"/>
      <c r="S242" s="244"/>
      <c r="T242" s="245"/>
      <c r="AT242" s="246" t="s">
        <v>417</v>
      </c>
      <c r="AU242" s="246" t="s">
        <v>87</v>
      </c>
      <c r="AV242" s="14" t="s">
        <v>415</v>
      </c>
      <c r="AW242" s="14" t="s">
        <v>43</v>
      </c>
      <c r="AX242" s="14" t="s">
        <v>23</v>
      </c>
      <c r="AY242" s="246" t="s">
        <v>406</v>
      </c>
    </row>
    <row r="243" spans="2:65" s="1" customFormat="1" ht="22.5" customHeight="1" x14ac:dyDescent="0.3">
      <c r="B243" s="37"/>
      <c r="C243" s="268" t="s">
        <v>546</v>
      </c>
      <c r="D243" s="268" t="s">
        <v>533</v>
      </c>
      <c r="E243" s="269" t="s">
        <v>7494</v>
      </c>
      <c r="F243" s="270" t="s">
        <v>7495</v>
      </c>
      <c r="G243" s="271" t="s">
        <v>501</v>
      </c>
      <c r="H243" s="272">
        <v>273.41699999999997</v>
      </c>
      <c r="I243" s="273"/>
      <c r="J243" s="274">
        <f>ROUND(I243*H243,2)</f>
        <v>0</v>
      </c>
      <c r="K243" s="270" t="s">
        <v>7100</v>
      </c>
      <c r="L243" s="275"/>
      <c r="M243" s="276" t="s">
        <v>36</v>
      </c>
      <c r="N243" s="277" t="s">
        <v>50</v>
      </c>
      <c r="O243" s="38"/>
      <c r="P243" s="210">
        <f>O243*H243</f>
        <v>0</v>
      </c>
      <c r="Q243" s="210">
        <v>0</v>
      </c>
      <c r="R243" s="210">
        <f>Q243*H243</f>
        <v>0</v>
      </c>
      <c r="S243" s="210">
        <v>0</v>
      </c>
      <c r="T243" s="211">
        <f>S243*H243</f>
        <v>0</v>
      </c>
      <c r="AR243" s="19" t="s">
        <v>457</v>
      </c>
      <c r="AT243" s="19" t="s">
        <v>533</v>
      </c>
      <c r="AU243" s="19" t="s">
        <v>87</v>
      </c>
      <c r="AY243" s="19" t="s">
        <v>406</v>
      </c>
      <c r="BE243" s="212">
        <f>IF(N243="základní",J243,0)</f>
        <v>0</v>
      </c>
      <c r="BF243" s="212">
        <f>IF(N243="snížená",J243,0)</f>
        <v>0</v>
      </c>
      <c r="BG243" s="212">
        <f>IF(N243="zákl. přenesená",J243,0)</f>
        <v>0</v>
      </c>
      <c r="BH243" s="212">
        <f>IF(N243="sníž. přenesená",J243,0)</f>
        <v>0</v>
      </c>
      <c r="BI243" s="212">
        <f>IF(N243="nulová",J243,0)</f>
        <v>0</v>
      </c>
      <c r="BJ243" s="19" t="s">
        <v>23</v>
      </c>
      <c r="BK243" s="212">
        <f>ROUND(I243*H243,2)</f>
        <v>0</v>
      </c>
      <c r="BL243" s="19" t="s">
        <v>415</v>
      </c>
      <c r="BM243" s="19" t="s">
        <v>688</v>
      </c>
    </row>
    <row r="244" spans="2:65" s="13" customFormat="1" x14ac:dyDescent="0.3">
      <c r="B244" s="225"/>
      <c r="C244" s="226"/>
      <c r="D244" s="215" t="s">
        <v>417</v>
      </c>
      <c r="E244" s="227" t="s">
        <v>36</v>
      </c>
      <c r="F244" s="228" t="s">
        <v>8164</v>
      </c>
      <c r="G244" s="226"/>
      <c r="H244" s="229">
        <v>273.41699999999997</v>
      </c>
      <c r="I244" s="230"/>
      <c r="J244" s="226"/>
      <c r="K244" s="226"/>
      <c r="L244" s="231"/>
      <c r="M244" s="232"/>
      <c r="N244" s="233"/>
      <c r="O244" s="233"/>
      <c r="P244" s="233"/>
      <c r="Q244" s="233"/>
      <c r="R244" s="233"/>
      <c r="S244" s="233"/>
      <c r="T244" s="234"/>
      <c r="AT244" s="235" t="s">
        <v>417</v>
      </c>
      <c r="AU244" s="235" t="s">
        <v>87</v>
      </c>
      <c r="AV244" s="13" t="s">
        <v>87</v>
      </c>
      <c r="AW244" s="13" t="s">
        <v>43</v>
      </c>
      <c r="AX244" s="13" t="s">
        <v>79</v>
      </c>
      <c r="AY244" s="235" t="s">
        <v>406</v>
      </c>
    </row>
    <row r="245" spans="2:65" s="14" customFormat="1" x14ac:dyDescent="0.3">
      <c r="B245" s="236"/>
      <c r="C245" s="237"/>
      <c r="D245" s="215" t="s">
        <v>417</v>
      </c>
      <c r="E245" s="238" t="s">
        <v>36</v>
      </c>
      <c r="F245" s="239" t="s">
        <v>421</v>
      </c>
      <c r="G245" s="237"/>
      <c r="H245" s="240">
        <v>273.41699999999997</v>
      </c>
      <c r="I245" s="241"/>
      <c r="J245" s="237"/>
      <c r="K245" s="237"/>
      <c r="L245" s="242"/>
      <c r="M245" s="243"/>
      <c r="N245" s="244"/>
      <c r="O245" s="244"/>
      <c r="P245" s="244"/>
      <c r="Q245" s="244"/>
      <c r="R245" s="244"/>
      <c r="S245" s="244"/>
      <c r="T245" s="245"/>
      <c r="AT245" s="246" t="s">
        <v>417</v>
      </c>
      <c r="AU245" s="246" t="s">
        <v>87</v>
      </c>
      <c r="AV245" s="14" t="s">
        <v>415</v>
      </c>
      <c r="AW245" s="14" t="s">
        <v>43</v>
      </c>
      <c r="AX245" s="14" t="s">
        <v>23</v>
      </c>
      <c r="AY245" s="246" t="s">
        <v>406</v>
      </c>
    </row>
    <row r="246" spans="2:65" s="11" customFormat="1" ht="29.85" customHeight="1" x14ac:dyDescent="0.3">
      <c r="B246" s="182"/>
      <c r="C246" s="183"/>
      <c r="D246" s="198" t="s">
        <v>78</v>
      </c>
      <c r="E246" s="199" t="s">
        <v>408</v>
      </c>
      <c r="F246" s="199" t="s">
        <v>7507</v>
      </c>
      <c r="G246" s="183"/>
      <c r="H246" s="183"/>
      <c r="I246" s="186"/>
      <c r="J246" s="200">
        <f>BK246</f>
        <v>0</v>
      </c>
      <c r="K246" s="183"/>
      <c r="L246" s="188"/>
      <c r="M246" s="189"/>
      <c r="N246" s="190"/>
      <c r="O246" s="190"/>
      <c r="P246" s="191">
        <f>SUM(P247:P293)</f>
        <v>0</v>
      </c>
      <c r="Q246" s="190"/>
      <c r="R246" s="191">
        <f>SUM(R247:R293)</f>
        <v>0</v>
      </c>
      <c r="S246" s="190"/>
      <c r="T246" s="192">
        <f>SUM(T247:T293)</f>
        <v>0</v>
      </c>
      <c r="AR246" s="193" t="s">
        <v>23</v>
      </c>
      <c r="AT246" s="194" t="s">
        <v>78</v>
      </c>
      <c r="AU246" s="194" t="s">
        <v>23</v>
      </c>
      <c r="AY246" s="193" t="s">
        <v>406</v>
      </c>
      <c r="BK246" s="195">
        <f>SUM(BK247:BK293)</f>
        <v>0</v>
      </c>
    </row>
    <row r="247" spans="2:65" s="1" customFormat="1" ht="22.5" customHeight="1" x14ac:dyDescent="0.3">
      <c r="B247" s="37"/>
      <c r="C247" s="201" t="s">
        <v>550</v>
      </c>
      <c r="D247" s="201" t="s">
        <v>410</v>
      </c>
      <c r="E247" s="202" t="s">
        <v>7508</v>
      </c>
      <c r="F247" s="203" t="s">
        <v>7509</v>
      </c>
      <c r="G247" s="204" t="s">
        <v>466</v>
      </c>
      <c r="H247" s="205">
        <v>3.95</v>
      </c>
      <c r="I247" s="206"/>
      <c r="J247" s="207">
        <f>ROUND(I247*H247,2)</f>
        <v>0</v>
      </c>
      <c r="K247" s="203" t="s">
        <v>7100</v>
      </c>
      <c r="L247" s="57"/>
      <c r="M247" s="208" t="s">
        <v>36</v>
      </c>
      <c r="N247" s="209" t="s">
        <v>50</v>
      </c>
      <c r="O247" s="38"/>
      <c r="P247" s="210">
        <f>O247*H247</f>
        <v>0</v>
      </c>
      <c r="Q247" s="210">
        <v>0</v>
      </c>
      <c r="R247" s="210">
        <f>Q247*H247</f>
        <v>0</v>
      </c>
      <c r="S247" s="210">
        <v>0</v>
      </c>
      <c r="T247" s="211">
        <f>S247*H247</f>
        <v>0</v>
      </c>
      <c r="AR247" s="19" t="s">
        <v>415</v>
      </c>
      <c r="AT247" s="19" t="s">
        <v>410</v>
      </c>
      <c r="AU247" s="19" t="s">
        <v>87</v>
      </c>
      <c r="AY247" s="19" t="s">
        <v>406</v>
      </c>
      <c r="BE247" s="212">
        <f>IF(N247="základní",J247,0)</f>
        <v>0</v>
      </c>
      <c r="BF247" s="212">
        <f>IF(N247="snížená",J247,0)</f>
        <v>0</v>
      </c>
      <c r="BG247" s="212">
        <f>IF(N247="zákl. přenesená",J247,0)</f>
        <v>0</v>
      </c>
      <c r="BH247" s="212">
        <f>IF(N247="sníž. přenesená",J247,0)</f>
        <v>0</v>
      </c>
      <c r="BI247" s="212">
        <f>IF(N247="nulová",J247,0)</f>
        <v>0</v>
      </c>
      <c r="BJ247" s="19" t="s">
        <v>23</v>
      </c>
      <c r="BK247" s="212">
        <f>ROUND(I247*H247,2)</f>
        <v>0</v>
      </c>
      <c r="BL247" s="19" t="s">
        <v>415</v>
      </c>
      <c r="BM247" s="19" t="s">
        <v>696</v>
      </c>
    </row>
    <row r="248" spans="2:65" s="12" customFormat="1" x14ac:dyDescent="0.3">
      <c r="B248" s="213"/>
      <c r="C248" s="214"/>
      <c r="D248" s="215" t="s">
        <v>417</v>
      </c>
      <c r="E248" s="216" t="s">
        <v>36</v>
      </c>
      <c r="F248" s="217" t="s">
        <v>8165</v>
      </c>
      <c r="G248" s="214"/>
      <c r="H248" s="218" t="s">
        <v>36</v>
      </c>
      <c r="I248" s="219"/>
      <c r="J248" s="214"/>
      <c r="K248" s="214"/>
      <c r="L248" s="220"/>
      <c r="M248" s="221"/>
      <c r="N248" s="222"/>
      <c r="O248" s="222"/>
      <c r="P248" s="222"/>
      <c r="Q248" s="222"/>
      <c r="R248" s="222"/>
      <c r="S248" s="222"/>
      <c r="T248" s="223"/>
      <c r="AT248" s="224" t="s">
        <v>417</v>
      </c>
      <c r="AU248" s="224" t="s">
        <v>87</v>
      </c>
      <c r="AV248" s="12" t="s">
        <v>23</v>
      </c>
      <c r="AW248" s="12" t="s">
        <v>43</v>
      </c>
      <c r="AX248" s="12" t="s">
        <v>79</v>
      </c>
      <c r="AY248" s="224" t="s">
        <v>406</v>
      </c>
    </row>
    <row r="249" spans="2:65" s="12" customFormat="1" x14ac:dyDescent="0.3">
      <c r="B249" s="213"/>
      <c r="C249" s="214"/>
      <c r="D249" s="215" t="s">
        <v>417</v>
      </c>
      <c r="E249" s="216" t="s">
        <v>36</v>
      </c>
      <c r="F249" s="217" t="s">
        <v>8166</v>
      </c>
      <c r="G249" s="214"/>
      <c r="H249" s="218" t="s">
        <v>36</v>
      </c>
      <c r="I249" s="219"/>
      <c r="J249" s="214"/>
      <c r="K249" s="214"/>
      <c r="L249" s="220"/>
      <c r="M249" s="221"/>
      <c r="N249" s="222"/>
      <c r="O249" s="222"/>
      <c r="P249" s="222"/>
      <c r="Q249" s="222"/>
      <c r="R249" s="222"/>
      <c r="S249" s="222"/>
      <c r="T249" s="223"/>
      <c r="AT249" s="224" t="s">
        <v>417</v>
      </c>
      <c r="AU249" s="224" t="s">
        <v>87</v>
      </c>
      <c r="AV249" s="12" t="s">
        <v>23</v>
      </c>
      <c r="AW249" s="12" t="s">
        <v>43</v>
      </c>
      <c r="AX249" s="12" t="s">
        <v>79</v>
      </c>
      <c r="AY249" s="224" t="s">
        <v>406</v>
      </c>
    </row>
    <row r="250" spans="2:65" s="12" customFormat="1" x14ac:dyDescent="0.3">
      <c r="B250" s="213"/>
      <c r="C250" s="214"/>
      <c r="D250" s="215" t="s">
        <v>417</v>
      </c>
      <c r="E250" s="216" t="s">
        <v>36</v>
      </c>
      <c r="F250" s="217" t="s">
        <v>8167</v>
      </c>
      <c r="G250" s="214"/>
      <c r="H250" s="218" t="s">
        <v>36</v>
      </c>
      <c r="I250" s="219"/>
      <c r="J250" s="214"/>
      <c r="K250" s="214"/>
      <c r="L250" s="220"/>
      <c r="M250" s="221"/>
      <c r="N250" s="222"/>
      <c r="O250" s="222"/>
      <c r="P250" s="222"/>
      <c r="Q250" s="222"/>
      <c r="R250" s="222"/>
      <c r="S250" s="222"/>
      <c r="T250" s="223"/>
      <c r="AT250" s="224" t="s">
        <v>417</v>
      </c>
      <c r="AU250" s="224" t="s">
        <v>87</v>
      </c>
      <c r="AV250" s="12" t="s">
        <v>23</v>
      </c>
      <c r="AW250" s="12" t="s">
        <v>43</v>
      </c>
      <c r="AX250" s="12" t="s">
        <v>79</v>
      </c>
      <c r="AY250" s="224" t="s">
        <v>406</v>
      </c>
    </row>
    <row r="251" spans="2:65" s="13" customFormat="1" x14ac:dyDescent="0.3">
      <c r="B251" s="225"/>
      <c r="C251" s="226"/>
      <c r="D251" s="215" t="s">
        <v>417</v>
      </c>
      <c r="E251" s="227" t="s">
        <v>36</v>
      </c>
      <c r="F251" s="228" t="s">
        <v>8168</v>
      </c>
      <c r="G251" s="226"/>
      <c r="H251" s="229">
        <v>3.95</v>
      </c>
      <c r="I251" s="230"/>
      <c r="J251" s="226"/>
      <c r="K251" s="226"/>
      <c r="L251" s="231"/>
      <c r="M251" s="232"/>
      <c r="N251" s="233"/>
      <c r="O251" s="233"/>
      <c r="P251" s="233"/>
      <c r="Q251" s="233"/>
      <c r="R251" s="233"/>
      <c r="S251" s="233"/>
      <c r="T251" s="234"/>
      <c r="AT251" s="235" t="s">
        <v>417</v>
      </c>
      <c r="AU251" s="235" t="s">
        <v>87</v>
      </c>
      <c r="AV251" s="13" t="s">
        <v>87</v>
      </c>
      <c r="AW251" s="13" t="s">
        <v>43</v>
      </c>
      <c r="AX251" s="13" t="s">
        <v>79</v>
      </c>
      <c r="AY251" s="235" t="s">
        <v>406</v>
      </c>
    </row>
    <row r="252" spans="2:65" s="14" customFormat="1" x14ac:dyDescent="0.3">
      <c r="B252" s="236"/>
      <c r="C252" s="237"/>
      <c r="D252" s="247" t="s">
        <v>417</v>
      </c>
      <c r="E252" s="248" t="s">
        <v>36</v>
      </c>
      <c r="F252" s="249" t="s">
        <v>421</v>
      </c>
      <c r="G252" s="237"/>
      <c r="H252" s="250">
        <v>3.95</v>
      </c>
      <c r="I252" s="241"/>
      <c r="J252" s="237"/>
      <c r="K252" s="237"/>
      <c r="L252" s="242"/>
      <c r="M252" s="243"/>
      <c r="N252" s="244"/>
      <c r="O252" s="244"/>
      <c r="P252" s="244"/>
      <c r="Q252" s="244"/>
      <c r="R252" s="244"/>
      <c r="S252" s="244"/>
      <c r="T252" s="245"/>
      <c r="AT252" s="246" t="s">
        <v>417</v>
      </c>
      <c r="AU252" s="246" t="s">
        <v>87</v>
      </c>
      <c r="AV252" s="14" t="s">
        <v>415</v>
      </c>
      <c r="AW252" s="14" t="s">
        <v>43</v>
      </c>
      <c r="AX252" s="14" t="s">
        <v>23</v>
      </c>
      <c r="AY252" s="246" t="s">
        <v>406</v>
      </c>
    </row>
    <row r="253" spans="2:65" s="1" customFormat="1" ht="22.5" customHeight="1" x14ac:dyDescent="0.3">
      <c r="B253" s="37"/>
      <c r="C253" s="201" t="s">
        <v>299</v>
      </c>
      <c r="D253" s="201" t="s">
        <v>410</v>
      </c>
      <c r="E253" s="202" t="s">
        <v>8169</v>
      </c>
      <c r="F253" s="203" t="s">
        <v>8170</v>
      </c>
      <c r="G253" s="204" t="s">
        <v>466</v>
      </c>
      <c r="H253" s="205">
        <v>3.95</v>
      </c>
      <c r="I253" s="206"/>
      <c r="J253" s="207">
        <f>ROUND(I253*H253,2)</f>
        <v>0</v>
      </c>
      <c r="K253" s="203" t="s">
        <v>7100</v>
      </c>
      <c r="L253" s="57"/>
      <c r="M253" s="208" t="s">
        <v>36</v>
      </c>
      <c r="N253" s="209" t="s">
        <v>50</v>
      </c>
      <c r="O253" s="38"/>
      <c r="P253" s="210">
        <f>O253*H253</f>
        <v>0</v>
      </c>
      <c r="Q253" s="210">
        <v>0</v>
      </c>
      <c r="R253" s="210">
        <f>Q253*H253</f>
        <v>0</v>
      </c>
      <c r="S253" s="210">
        <v>0</v>
      </c>
      <c r="T253" s="211">
        <f>S253*H253</f>
        <v>0</v>
      </c>
      <c r="AR253" s="19" t="s">
        <v>415</v>
      </c>
      <c r="AT253" s="19" t="s">
        <v>410</v>
      </c>
      <c r="AU253" s="19" t="s">
        <v>87</v>
      </c>
      <c r="AY253" s="19" t="s">
        <v>406</v>
      </c>
      <c r="BE253" s="212">
        <f>IF(N253="základní",J253,0)</f>
        <v>0</v>
      </c>
      <c r="BF253" s="212">
        <f>IF(N253="snížená",J253,0)</f>
        <v>0</v>
      </c>
      <c r="BG253" s="212">
        <f>IF(N253="zákl. přenesená",J253,0)</f>
        <v>0</v>
      </c>
      <c r="BH253" s="212">
        <f>IF(N253="sníž. přenesená",J253,0)</f>
        <v>0</v>
      </c>
      <c r="BI253" s="212">
        <f>IF(N253="nulová",J253,0)</f>
        <v>0</v>
      </c>
      <c r="BJ253" s="19" t="s">
        <v>23</v>
      </c>
      <c r="BK253" s="212">
        <f>ROUND(I253*H253,2)</f>
        <v>0</v>
      </c>
      <c r="BL253" s="19" t="s">
        <v>415</v>
      </c>
      <c r="BM253" s="19" t="s">
        <v>703</v>
      </c>
    </row>
    <row r="254" spans="2:65" s="1" customFormat="1" ht="22.5" customHeight="1" x14ac:dyDescent="0.3">
      <c r="B254" s="37"/>
      <c r="C254" s="201" t="s">
        <v>559</v>
      </c>
      <c r="D254" s="201" t="s">
        <v>410</v>
      </c>
      <c r="E254" s="202" t="s">
        <v>7536</v>
      </c>
      <c r="F254" s="203" t="s">
        <v>7537</v>
      </c>
      <c r="G254" s="204" t="s">
        <v>466</v>
      </c>
      <c r="H254" s="205">
        <v>288.82499999999999</v>
      </c>
      <c r="I254" s="206"/>
      <c r="J254" s="207">
        <f>ROUND(I254*H254,2)</f>
        <v>0</v>
      </c>
      <c r="K254" s="203" t="s">
        <v>7100</v>
      </c>
      <c r="L254" s="57"/>
      <c r="M254" s="208" t="s">
        <v>36</v>
      </c>
      <c r="N254" s="209" t="s">
        <v>50</v>
      </c>
      <c r="O254" s="38"/>
      <c r="P254" s="210">
        <f>O254*H254</f>
        <v>0</v>
      </c>
      <c r="Q254" s="210">
        <v>0</v>
      </c>
      <c r="R254" s="210">
        <f>Q254*H254</f>
        <v>0</v>
      </c>
      <c r="S254" s="210">
        <v>0</v>
      </c>
      <c r="T254" s="211">
        <f>S254*H254</f>
        <v>0</v>
      </c>
      <c r="AR254" s="19" t="s">
        <v>415</v>
      </c>
      <c r="AT254" s="19" t="s">
        <v>410</v>
      </c>
      <c r="AU254" s="19" t="s">
        <v>87</v>
      </c>
      <c r="AY254" s="19" t="s">
        <v>406</v>
      </c>
      <c r="BE254" s="212">
        <f>IF(N254="základní",J254,0)</f>
        <v>0</v>
      </c>
      <c r="BF254" s="212">
        <f>IF(N254="snížená",J254,0)</f>
        <v>0</v>
      </c>
      <c r="BG254" s="212">
        <f>IF(N254="zákl. přenesená",J254,0)</f>
        <v>0</v>
      </c>
      <c r="BH254" s="212">
        <f>IF(N254="sníž. přenesená",J254,0)</f>
        <v>0</v>
      </c>
      <c r="BI254" s="212">
        <f>IF(N254="nulová",J254,0)</f>
        <v>0</v>
      </c>
      <c r="BJ254" s="19" t="s">
        <v>23</v>
      </c>
      <c r="BK254" s="212">
        <f>ROUND(I254*H254,2)</f>
        <v>0</v>
      </c>
      <c r="BL254" s="19" t="s">
        <v>415</v>
      </c>
      <c r="BM254" s="19" t="s">
        <v>714</v>
      </c>
    </row>
    <row r="255" spans="2:65" s="12" customFormat="1" x14ac:dyDescent="0.3">
      <c r="B255" s="213"/>
      <c r="C255" s="214"/>
      <c r="D255" s="215" t="s">
        <v>417</v>
      </c>
      <c r="E255" s="216" t="s">
        <v>36</v>
      </c>
      <c r="F255" s="217" t="s">
        <v>8093</v>
      </c>
      <c r="G255" s="214"/>
      <c r="H255" s="218" t="s">
        <v>36</v>
      </c>
      <c r="I255" s="219"/>
      <c r="J255" s="214"/>
      <c r="K255" s="214"/>
      <c r="L255" s="220"/>
      <c r="M255" s="221"/>
      <c r="N255" s="222"/>
      <c r="O255" s="222"/>
      <c r="P255" s="222"/>
      <c r="Q255" s="222"/>
      <c r="R255" s="222"/>
      <c r="S255" s="222"/>
      <c r="T255" s="223"/>
      <c r="AT255" s="224" t="s">
        <v>417</v>
      </c>
      <c r="AU255" s="224" t="s">
        <v>87</v>
      </c>
      <c r="AV255" s="12" t="s">
        <v>23</v>
      </c>
      <c r="AW255" s="12" t="s">
        <v>43</v>
      </c>
      <c r="AX255" s="12" t="s">
        <v>79</v>
      </c>
      <c r="AY255" s="224" t="s">
        <v>406</v>
      </c>
    </row>
    <row r="256" spans="2:65" s="12" customFormat="1" x14ac:dyDescent="0.3">
      <c r="B256" s="213"/>
      <c r="C256" s="214"/>
      <c r="D256" s="215" t="s">
        <v>417</v>
      </c>
      <c r="E256" s="216" t="s">
        <v>36</v>
      </c>
      <c r="F256" s="217" t="s">
        <v>8171</v>
      </c>
      <c r="G256" s="214"/>
      <c r="H256" s="218" t="s">
        <v>36</v>
      </c>
      <c r="I256" s="219"/>
      <c r="J256" s="214"/>
      <c r="K256" s="214"/>
      <c r="L256" s="220"/>
      <c r="M256" s="221"/>
      <c r="N256" s="222"/>
      <c r="O256" s="222"/>
      <c r="P256" s="222"/>
      <c r="Q256" s="222"/>
      <c r="R256" s="222"/>
      <c r="S256" s="222"/>
      <c r="T256" s="223"/>
      <c r="AT256" s="224" t="s">
        <v>417</v>
      </c>
      <c r="AU256" s="224" t="s">
        <v>87</v>
      </c>
      <c r="AV256" s="12" t="s">
        <v>23</v>
      </c>
      <c r="AW256" s="12" t="s">
        <v>43</v>
      </c>
      <c r="AX256" s="12" t="s">
        <v>79</v>
      </c>
      <c r="AY256" s="224" t="s">
        <v>406</v>
      </c>
    </row>
    <row r="257" spans="2:65" s="12" customFormat="1" x14ac:dyDescent="0.3">
      <c r="B257" s="213"/>
      <c r="C257" s="214"/>
      <c r="D257" s="215" t="s">
        <v>417</v>
      </c>
      <c r="E257" s="216" t="s">
        <v>36</v>
      </c>
      <c r="F257" s="217" t="s">
        <v>8172</v>
      </c>
      <c r="G257" s="214"/>
      <c r="H257" s="218" t="s">
        <v>36</v>
      </c>
      <c r="I257" s="219"/>
      <c r="J257" s="214"/>
      <c r="K257" s="214"/>
      <c r="L257" s="220"/>
      <c r="M257" s="221"/>
      <c r="N257" s="222"/>
      <c r="O257" s="222"/>
      <c r="P257" s="222"/>
      <c r="Q257" s="222"/>
      <c r="R257" s="222"/>
      <c r="S257" s="222"/>
      <c r="T257" s="223"/>
      <c r="AT257" s="224" t="s">
        <v>417</v>
      </c>
      <c r="AU257" s="224" t="s">
        <v>87</v>
      </c>
      <c r="AV257" s="12" t="s">
        <v>23</v>
      </c>
      <c r="AW257" s="12" t="s">
        <v>43</v>
      </c>
      <c r="AX257" s="12" t="s">
        <v>79</v>
      </c>
      <c r="AY257" s="224" t="s">
        <v>406</v>
      </c>
    </row>
    <row r="258" spans="2:65" s="12" customFormat="1" x14ac:dyDescent="0.3">
      <c r="B258" s="213"/>
      <c r="C258" s="214"/>
      <c r="D258" s="215" t="s">
        <v>417</v>
      </c>
      <c r="E258" s="216" t="s">
        <v>36</v>
      </c>
      <c r="F258" s="217" t="s">
        <v>8173</v>
      </c>
      <c r="G258" s="214"/>
      <c r="H258" s="218" t="s">
        <v>36</v>
      </c>
      <c r="I258" s="219"/>
      <c r="J258" s="214"/>
      <c r="K258" s="214"/>
      <c r="L258" s="220"/>
      <c r="M258" s="221"/>
      <c r="N258" s="222"/>
      <c r="O258" s="222"/>
      <c r="P258" s="222"/>
      <c r="Q258" s="222"/>
      <c r="R258" s="222"/>
      <c r="S258" s="222"/>
      <c r="T258" s="223"/>
      <c r="AT258" s="224" t="s">
        <v>417</v>
      </c>
      <c r="AU258" s="224" t="s">
        <v>87</v>
      </c>
      <c r="AV258" s="12" t="s">
        <v>23</v>
      </c>
      <c r="AW258" s="12" t="s">
        <v>43</v>
      </c>
      <c r="AX258" s="12" t="s">
        <v>79</v>
      </c>
      <c r="AY258" s="224" t="s">
        <v>406</v>
      </c>
    </row>
    <row r="259" spans="2:65" s="12" customFormat="1" x14ac:dyDescent="0.3">
      <c r="B259" s="213"/>
      <c r="C259" s="214"/>
      <c r="D259" s="215" t="s">
        <v>417</v>
      </c>
      <c r="E259" s="216" t="s">
        <v>36</v>
      </c>
      <c r="F259" s="217" t="s">
        <v>8174</v>
      </c>
      <c r="G259" s="214"/>
      <c r="H259" s="218" t="s">
        <v>36</v>
      </c>
      <c r="I259" s="219"/>
      <c r="J259" s="214"/>
      <c r="K259" s="214"/>
      <c r="L259" s="220"/>
      <c r="M259" s="221"/>
      <c r="N259" s="222"/>
      <c r="O259" s="222"/>
      <c r="P259" s="222"/>
      <c r="Q259" s="222"/>
      <c r="R259" s="222"/>
      <c r="S259" s="222"/>
      <c r="T259" s="223"/>
      <c r="AT259" s="224" t="s">
        <v>417</v>
      </c>
      <c r="AU259" s="224" t="s">
        <v>87</v>
      </c>
      <c r="AV259" s="12" t="s">
        <v>23</v>
      </c>
      <c r="AW259" s="12" t="s">
        <v>43</v>
      </c>
      <c r="AX259" s="12" t="s">
        <v>79</v>
      </c>
      <c r="AY259" s="224" t="s">
        <v>406</v>
      </c>
    </row>
    <row r="260" spans="2:65" s="12" customFormat="1" x14ac:dyDescent="0.3">
      <c r="B260" s="213"/>
      <c r="C260" s="214"/>
      <c r="D260" s="215" t="s">
        <v>417</v>
      </c>
      <c r="E260" s="216" t="s">
        <v>36</v>
      </c>
      <c r="F260" s="217" t="s">
        <v>8103</v>
      </c>
      <c r="G260" s="214"/>
      <c r="H260" s="218" t="s">
        <v>36</v>
      </c>
      <c r="I260" s="219"/>
      <c r="J260" s="214"/>
      <c r="K260" s="214"/>
      <c r="L260" s="220"/>
      <c r="M260" s="221"/>
      <c r="N260" s="222"/>
      <c r="O260" s="222"/>
      <c r="P260" s="222"/>
      <c r="Q260" s="222"/>
      <c r="R260" s="222"/>
      <c r="S260" s="222"/>
      <c r="T260" s="223"/>
      <c r="AT260" s="224" t="s">
        <v>417</v>
      </c>
      <c r="AU260" s="224" t="s">
        <v>87</v>
      </c>
      <c r="AV260" s="12" t="s">
        <v>23</v>
      </c>
      <c r="AW260" s="12" t="s">
        <v>43</v>
      </c>
      <c r="AX260" s="12" t="s">
        <v>79</v>
      </c>
      <c r="AY260" s="224" t="s">
        <v>406</v>
      </c>
    </row>
    <row r="261" spans="2:65" s="12" customFormat="1" x14ac:dyDescent="0.3">
      <c r="B261" s="213"/>
      <c r="C261" s="214"/>
      <c r="D261" s="215" t="s">
        <v>417</v>
      </c>
      <c r="E261" s="216" t="s">
        <v>36</v>
      </c>
      <c r="F261" s="217" t="s">
        <v>8175</v>
      </c>
      <c r="G261" s="214"/>
      <c r="H261" s="218" t="s">
        <v>36</v>
      </c>
      <c r="I261" s="219"/>
      <c r="J261" s="214"/>
      <c r="K261" s="214"/>
      <c r="L261" s="220"/>
      <c r="M261" s="221"/>
      <c r="N261" s="222"/>
      <c r="O261" s="222"/>
      <c r="P261" s="222"/>
      <c r="Q261" s="222"/>
      <c r="R261" s="222"/>
      <c r="S261" s="222"/>
      <c r="T261" s="223"/>
      <c r="AT261" s="224" t="s">
        <v>417</v>
      </c>
      <c r="AU261" s="224" t="s">
        <v>87</v>
      </c>
      <c r="AV261" s="12" t="s">
        <v>23</v>
      </c>
      <c r="AW261" s="12" t="s">
        <v>43</v>
      </c>
      <c r="AX261" s="12" t="s">
        <v>79</v>
      </c>
      <c r="AY261" s="224" t="s">
        <v>406</v>
      </c>
    </row>
    <row r="262" spans="2:65" s="13" customFormat="1" x14ac:dyDescent="0.3">
      <c r="B262" s="225"/>
      <c r="C262" s="226"/>
      <c r="D262" s="215" t="s">
        <v>417</v>
      </c>
      <c r="E262" s="227" t="s">
        <v>36</v>
      </c>
      <c r="F262" s="228" t="s">
        <v>8176</v>
      </c>
      <c r="G262" s="226"/>
      <c r="H262" s="229">
        <v>288.82499999999999</v>
      </c>
      <c r="I262" s="230"/>
      <c r="J262" s="226"/>
      <c r="K262" s="226"/>
      <c r="L262" s="231"/>
      <c r="M262" s="232"/>
      <c r="N262" s="233"/>
      <c r="O262" s="233"/>
      <c r="P262" s="233"/>
      <c r="Q262" s="233"/>
      <c r="R262" s="233"/>
      <c r="S262" s="233"/>
      <c r="T262" s="234"/>
      <c r="AT262" s="235" t="s">
        <v>417</v>
      </c>
      <c r="AU262" s="235" t="s">
        <v>87</v>
      </c>
      <c r="AV262" s="13" t="s">
        <v>87</v>
      </c>
      <c r="AW262" s="13" t="s">
        <v>43</v>
      </c>
      <c r="AX262" s="13" t="s">
        <v>79</v>
      </c>
      <c r="AY262" s="235" t="s">
        <v>406</v>
      </c>
    </row>
    <row r="263" spans="2:65" s="14" customFormat="1" x14ac:dyDescent="0.3">
      <c r="B263" s="236"/>
      <c r="C263" s="237"/>
      <c r="D263" s="247" t="s">
        <v>417</v>
      </c>
      <c r="E263" s="248" t="s">
        <v>36</v>
      </c>
      <c r="F263" s="249" t="s">
        <v>421</v>
      </c>
      <c r="G263" s="237"/>
      <c r="H263" s="250">
        <v>288.82499999999999</v>
      </c>
      <c r="I263" s="241"/>
      <c r="J263" s="237"/>
      <c r="K263" s="237"/>
      <c r="L263" s="242"/>
      <c r="M263" s="243"/>
      <c r="N263" s="244"/>
      <c r="O263" s="244"/>
      <c r="P263" s="244"/>
      <c r="Q263" s="244"/>
      <c r="R263" s="244"/>
      <c r="S263" s="244"/>
      <c r="T263" s="245"/>
      <c r="AT263" s="246" t="s">
        <v>417</v>
      </c>
      <c r="AU263" s="246" t="s">
        <v>87</v>
      </c>
      <c r="AV263" s="14" t="s">
        <v>415</v>
      </c>
      <c r="AW263" s="14" t="s">
        <v>43</v>
      </c>
      <c r="AX263" s="14" t="s">
        <v>23</v>
      </c>
      <c r="AY263" s="246" t="s">
        <v>406</v>
      </c>
    </row>
    <row r="264" spans="2:65" s="1" customFormat="1" ht="22.5" customHeight="1" x14ac:dyDescent="0.3">
      <c r="B264" s="37"/>
      <c r="C264" s="201" t="s">
        <v>564</v>
      </c>
      <c r="D264" s="201" t="s">
        <v>410</v>
      </c>
      <c r="E264" s="202" t="s">
        <v>8177</v>
      </c>
      <c r="F264" s="203" t="s">
        <v>8178</v>
      </c>
      <c r="G264" s="204" t="s">
        <v>466</v>
      </c>
      <c r="H264" s="205">
        <v>448.72500000000002</v>
      </c>
      <c r="I264" s="206"/>
      <c r="J264" s="207">
        <f>ROUND(I264*H264,2)</f>
        <v>0</v>
      </c>
      <c r="K264" s="203" t="s">
        <v>7100</v>
      </c>
      <c r="L264" s="57"/>
      <c r="M264" s="208" t="s">
        <v>36</v>
      </c>
      <c r="N264" s="209" t="s">
        <v>50</v>
      </c>
      <c r="O264" s="38"/>
      <c r="P264" s="210">
        <f>O264*H264</f>
        <v>0</v>
      </c>
      <c r="Q264" s="210">
        <v>0</v>
      </c>
      <c r="R264" s="210">
        <f>Q264*H264</f>
        <v>0</v>
      </c>
      <c r="S264" s="210">
        <v>0</v>
      </c>
      <c r="T264" s="211">
        <f>S264*H264</f>
        <v>0</v>
      </c>
      <c r="AR264" s="19" t="s">
        <v>415</v>
      </c>
      <c r="AT264" s="19" t="s">
        <v>410</v>
      </c>
      <c r="AU264" s="19" t="s">
        <v>87</v>
      </c>
      <c r="AY264" s="19" t="s">
        <v>406</v>
      </c>
      <c r="BE264" s="212">
        <f>IF(N264="základní",J264,0)</f>
        <v>0</v>
      </c>
      <c r="BF264" s="212">
        <f>IF(N264="snížená",J264,0)</f>
        <v>0</v>
      </c>
      <c r="BG264" s="212">
        <f>IF(N264="zákl. přenesená",J264,0)</f>
        <v>0</v>
      </c>
      <c r="BH264" s="212">
        <f>IF(N264="sníž. přenesená",J264,0)</f>
        <v>0</v>
      </c>
      <c r="BI264" s="212">
        <f>IF(N264="nulová",J264,0)</f>
        <v>0</v>
      </c>
      <c r="BJ264" s="19" t="s">
        <v>23</v>
      </c>
      <c r="BK264" s="212">
        <f>ROUND(I264*H264,2)</f>
        <v>0</v>
      </c>
      <c r="BL264" s="19" t="s">
        <v>415</v>
      </c>
      <c r="BM264" s="19" t="s">
        <v>723</v>
      </c>
    </row>
    <row r="265" spans="2:65" s="12" customFormat="1" x14ac:dyDescent="0.3">
      <c r="B265" s="213"/>
      <c r="C265" s="214"/>
      <c r="D265" s="215" t="s">
        <v>417</v>
      </c>
      <c r="E265" s="216" t="s">
        <v>36</v>
      </c>
      <c r="F265" s="217" t="s">
        <v>8093</v>
      </c>
      <c r="G265" s="214"/>
      <c r="H265" s="218" t="s">
        <v>36</v>
      </c>
      <c r="I265" s="219"/>
      <c r="J265" s="214"/>
      <c r="K265" s="214"/>
      <c r="L265" s="220"/>
      <c r="M265" s="221"/>
      <c r="N265" s="222"/>
      <c r="O265" s="222"/>
      <c r="P265" s="222"/>
      <c r="Q265" s="222"/>
      <c r="R265" s="222"/>
      <c r="S265" s="222"/>
      <c r="T265" s="223"/>
      <c r="AT265" s="224" t="s">
        <v>417</v>
      </c>
      <c r="AU265" s="224" t="s">
        <v>87</v>
      </c>
      <c r="AV265" s="12" t="s">
        <v>23</v>
      </c>
      <c r="AW265" s="12" t="s">
        <v>43</v>
      </c>
      <c r="AX265" s="12" t="s">
        <v>79</v>
      </c>
      <c r="AY265" s="224" t="s">
        <v>406</v>
      </c>
    </row>
    <row r="266" spans="2:65" s="12" customFormat="1" x14ac:dyDescent="0.3">
      <c r="B266" s="213"/>
      <c r="C266" s="214"/>
      <c r="D266" s="215" t="s">
        <v>417</v>
      </c>
      <c r="E266" s="216" t="s">
        <v>36</v>
      </c>
      <c r="F266" s="217" t="s">
        <v>8179</v>
      </c>
      <c r="G266" s="214"/>
      <c r="H266" s="218" t="s">
        <v>36</v>
      </c>
      <c r="I266" s="219"/>
      <c r="J266" s="214"/>
      <c r="K266" s="214"/>
      <c r="L266" s="220"/>
      <c r="M266" s="221"/>
      <c r="N266" s="222"/>
      <c r="O266" s="222"/>
      <c r="P266" s="222"/>
      <c r="Q266" s="222"/>
      <c r="R266" s="222"/>
      <c r="S266" s="222"/>
      <c r="T266" s="223"/>
      <c r="AT266" s="224" t="s">
        <v>417</v>
      </c>
      <c r="AU266" s="224" t="s">
        <v>87</v>
      </c>
      <c r="AV266" s="12" t="s">
        <v>23</v>
      </c>
      <c r="AW266" s="12" t="s">
        <v>43</v>
      </c>
      <c r="AX266" s="12" t="s">
        <v>79</v>
      </c>
      <c r="AY266" s="224" t="s">
        <v>406</v>
      </c>
    </row>
    <row r="267" spans="2:65" s="12" customFormat="1" x14ac:dyDescent="0.3">
      <c r="B267" s="213"/>
      <c r="C267" s="214"/>
      <c r="D267" s="215" t="s">
        <v>417</v>
      </c>
      <c r="E267" s="216" t="s">
        <v>36</v>
      </c>
      <c r="F267" s="217" t="s">
        <v>8180</v>
      </c>
      <c r="G267" s="214"/>
      <c r="H267" s="218" t="s">
        <v>36</v>
      </c>
      <c r="I267" s="219"/>
      <c r="J267" s="214"/>
      <c r="K267" s="214"/>
      <c r="L267" s="220"/>
      <c r="M267" s="221"/>
      <c r="N267" s="222"/>
      <c r="O267" s="222"/>
      <c r="P267" s="222"/>
      <c r="Q267" s="222"/>
      <c r="R267" s="222"/>
      <c r="S267" s="222"/>
      <c r="T267" s="223"/>
      <c r="AT267" s="224" t="s">
        <v>417</v>
      </c>
      <c r="AU267" s="224" t="s">
        <v>87</v>
      </c>
      <c r="AV267" s="12" t="s">
        <v>23</v>
      </c>
      <c r="AW267" s="12" t="s">
        <v>43</v>
      </c>
      <c r="AX267" s="12" t="s">
        <v>79</v>
      </c>
      <c r="AY267" s="224" t="s">
        <v>406</v>
      </c>
    </row>
    <row r="268" spans="2:65" s="12" customFormat="1" x14ac:dyDescent="0.3">
      <c r="B268" s="213"/>
      <c r="C268" s="214"/>
      <c r="D268" s="215" t="s">
        <v>417</v>
      </c>
      <c r="E268" s="216" t="s">
        <v>36</v>
      </c>
      <c r="F268" s="217" t="s">
        <v>8181</v>
      </c>
      <c r="G268" s="214"/>
      <c r="H268" s="218" t="s">
        <v>36</v>
      </c>
      <c r="I268" s="219"/>
      <c r="J268" s="214"/>
      <c r="K268" s="214"/>
      <c r="L268" s="220"/>
      <c r="M268" s="221"/>
      <c r="N268" s="222"/>
      <c r="O268" s="222"/>
      <c r="P268" s="222"/>
      <c r="Q268" s="222"/>
      <c r="R268" s="222"/>
      <c r="S268" s="222"/>
      <c r="T268" s="223"/>
      <c r="AT268" s="224" t="s">
        <v>417</v>
      </c>
      <c r="AU268" s="224" t="s">
        <v>87</v>
      </c>
      <c r="AV268" s="12" t="s">
        <v>23</v>
      </c>
      <c r="AW268" s="12" t="s">
        <v>43</v>
      </c>
      <c r="AX268" s="12" t="s">
        <v>79</v>
      </c>
      <c r="AY268" s="224" t="s">
        <v>406</v>
      </c>
    </row>
    <row r="269" spans="2:65" s="12" customFormat="1" x14ac:dyDescent="0.3">
      <c r="B269" s="213"/>
      <c r="C269" s="214"/>
      <c r="D269" s="215" t="s">
        <v>417</v>
      </c>
      <c r="E269" s="216" t="s">
        <v>36</v>
      </c>
      <c r="F269" s="217" t="s">
        <v>8182</v>
      </c>
      <c r="G269" s="214"/>
      <c r="H269" s="218" t="s">
        <v>36</v>
      </c>
      <c r="I269" s="219"/>
      <c r="J269" s="214"/>
      <c r="K269" s="214"/>
      <c r="L269" s="220"/>
      <c r="M269" s="221"/>
      <c r="N269" s="222"/>
      <c r="O269" s="222"/>
      <c r="P269" s="222"/>
      <c r="Q269" s="222"/>
      <c r="R269" s="222"/>
      <c r="S269" s="222"/>
      <c r="T269" s="223"/>
      <c r="AT269" s="224" t="s">
        <v>417</v>
      </c>
      <c r="AU269" s="224" t="s">
        <v>87</v>
      </c>
      <c r="AV269" s="12" t="s">
        <v>23</v>
      </c>
      <c r="AW269" s="12" t="s">
        <v>43</v>
      </c>
      <c r="AX269" s="12" t="s">
        <v>79</v>
      </c>
      <c r="AY269" s="224" t="s">
        <v>406</v>
      </c>
    </row>
    <row r="270" spans="2:65" s="12" customFormat="1" x14ac:dyDescent="0.3">
      <c r="B270" s="213"/>
      <c r="C270" s="214"/>
      <c r="D270" s="215" t="s">
        <v>417</v>
      </c>
      <c r="E270" s="216" t="s">
        <v>36</v>
      </c>
      <c r="F270" s="217" t="s">
        <v>8103</v>
      </c>
      <c r="G270" s="214"/>
      <c r="H270" s="218" t="s">
        <v>36</v>
      </c>
      <c r="I270" s="219"/>
      <c r="J270" s="214"/>
      <c r="K270" s="214"/>
      <c r="L270" s="220"/>
      <c r="M270" s="221"/>
      <c r="N270" s="222"/>
      <c r="O270" s="222"/>
      <c r="P270" s="222"/>
      <c r="Q270" s="222"/>
      <c r="R270" s="222"/>
      <c r="S270" s="222"/>
      <c r="T270" s="223"/>
      <c r="AT270" s="224" t="s">
        <v>417</v>
      </c>
      <c r="AU270" s="224" t="s">
        <v>87</v>
      </c>
      <c r="AV270" s="12" t="s">
        <v>23</v>
      </c>
      <c r="AW270" s="12" t="s">
        <v>43</v>
      </c>
      <c r="AX270" s="12" t="s">
        <v>79</v>
      </c>
      <c r="AY270" s="224" t="s">
        <v>406</v>
      </c>
    </row>
    <row r="271" spans="2:65" s="12" customFormat="1" x14ac:dyDescent="0.3">
      <c r="B271" s="213"/>
      <c r="C271" s="214"/>
      <c r="D271" s="215" t="s">
        <v>417</v>
      </c>
      <c r="E271" s="216" t="s">
        <v>36</v>
      </c>
      <c r="F271" s="217" t="s">
        <v>8183</v>
      </c>
      <c r="G271" s="214"/>
      <c r="H271" s="218" t="s">
        <v>36</v>
      </c>
      <c r="I271" s="219"/>
      <c r="J271" s="214"/>
      <c r="K271" s="214"/>
      <c r="L271" s="220"/>
      <c r="M271" s="221"/>
      <c r="N271" s="222"/>
      <c r="O271" s="222"/>
      <c r="P271" s="222"/>
      <c r="Q271" s="222"/>
      <c r="R271" s="222"/>
      <c r="S271" s="222"/>
      <c r="T271" s="223"/>
      <c r="AT271" s="224" t="s">
        <v>417</v>
      </c>
      <c r="AU271" s="224" t="s">
        <v>87</v>
      </c>
      <c r="AV271" s="12" t="s">
        <v>23</v>
      </c>
      <c r="AW271" s="12" t="s">
        <v>43</v>
      </c>
      <c r="AX271" s="12" t="s">
        <v>79</v>
      </c>
      <c r="AY271" s="224" t="s">
        <v>406</v>
      </c>
    </row>
    <row r="272" spans="2:65" s="13" customFormat="1" x14ac:dyDescent="0.3">
      <c r="B272" s="225"/>
      <c r="C272" s="226"/>
      <c r="D272" s="215" t="s">
        <v>417</v>
      </c>
      <c r="E272" s="227" t="s">
        <v>36</v>
      </c>
      <c r="F272" s="228" t="s">
        <v>8184</v>
      </c>
      <c r="G272" s="226"/>
      <c r="H272" s="229">
        <v>448.72500000000002</v>
      </c>
      <c r="I272" s="230"/>
      <c r="J272" s="226"/>
      <c r="K272" s="226"/>
      <c r="L272" s="231"/>
      <c r="M272" s="232"/>
      <c r="N272" s="233"/>
      <c r="O272" s="233"/>
      <c r="P272" s="233"/>
      <c r="Q272" s="233"/>
      <c r="R272" s="233"/>
      <c r="S272" s="233"/>
      <c r="T272" s="234"/>
      <c r="AT272" s="235" t="s">
        <v>417</v>
      </c>
      <c r="AU272" s="235" t="s">
        <v>87</v>
      </c>
      <c r="AV272" s="13" t="s">
        <v>87</v>
      </c>
      <c r="AW272" s="13" t="s">
        <v>43</v>
      </c>
      <c r="AX272" s="13" t="s">
        <v>79</v>
      </c>
      <c r="AY272" s="235" t="s">
        <v>406</v>
      </c>
    </row>
    <row r="273" spans="2:65" s="14" customFormat="1" x14ac:dyDescent="0.3">
      <c r="B273" s="236"/>
      <c r="C273" s="237"/>
      <c r="D273" s="247" t="s">
        <v>417</v>
      </c>
      <c r="E273" s="248" t="s">
        <v>36</v>
      </c>
      <c r="F273" s="249" t="s">
        <v>421</v>
      </c>
      <c r="G273" s="237"/>
      <c r="H273" s="250">
        <v>448.72500000000002</v>
      </c>
      <c r="I273" s="241"/>
      <c r="J273" s="237"/>
      <c r="K273" s="237"/>
      <c r="L273" s="242"/>
      <c r="M273" s="243"/>
      <c r="N273" s="244"/>
      <c r="O273" s="244"/>
      <c r="P273" s="244"/>
      <c r="Q273" s="244"/>
      <c r="R273" s="244"/>
      <c r="S273" s="244"/>
      <c r="T273" s="245"/>
      <c r="AT273" s="246" t="s">
        <v>417</v>
      </c>
      <c r="AU273" s="246" t="s">
        <v>87</v>
      </c>
      <c r="AV273" s="14" t="s">
        <v>415</v>
      </c>
      <c r="AW273" s="14" t="s">
        <v>43</v>
      </c>
      <c r="AX273" s="14" t="s">
        <v>23</v>
      </c>
      <c r="AY273" s="246" t="s">
        <v>406</v>
      </c>
    </row>
    <row r="274" spans="2:65" s="1" customFormat="1" ht="22.5" customHeight="1" x14ac:dyDescent="0.3">
      <c r="B274" s="37"/>
      <c r="C274" s="201" t="s">
        <v>572</v>
      </c>
      <c r="D274" s="201" t="s">
        <v>410</v>
      </c>
      <c r="E274" s="202" t="s">
        <v>8185</v>
      </c>
      <c r="F274" s="203" t="s">
        <v>8186</v>
      </c>
      <c r="G274" s="204" t="s">
        <v>596</v>
      </c>
      <c r="H274" s="205">
        <v>2</v>
      </c>
      <c r="I274" s="206"/>
      <c r="J274" s="207">
        <f>ROUND(I274*H274,2)</f>
        <v>0</v>
      </c>
      <c r="K274" s="203" t="s">
        <v>7100</v>
      </c>
      <c r="L274" s="57"/>
      <c r="M274" s="208" t="s">
        <v>36</v>
      </c>
      <c r="N274" s="209" t="s">
        <v>50</v>
      </c>
      <c r="O274" s="38"/>
      <c r="P274" s="210">
        <f>O274*H274</f>
        <v>0</v>
      </c>
      <c r="Q274" s="210">
        <v>0</v>
      </c>
      <c r="R274" s="210">
        <f>Q274*H274</f>
        <v>0</v>
      </c>
      <c r="S274" s="210">
        <v>0</v>
      </c>
      <c r="T274" s="211">
        <f>S274*H274</f>
        <v>0</v>
      </c>
      <c r="AR274" s="19" t="s">
        <v>415</v>
      </c>
      <c r="AT274" s="19" t="s">
        <v>410</v>
      </c>
      <c r="AU274" s="19" t="s">
        <v>87</v>
      </c>
      <c r="AY274" s="19" t="s">
        <v>406</v>
      </c>
      <c r="BE274" s="212">
        <f>IF(N274="základní",J274,0)</f>
        <v>0</v>
      </c>
      <c r="BF274" s="212">
        <f>IF(N274="snížená",J274,0)</f>
        <v>0</v>
      </c>
      <c r="BG274" s="212">
        <f>IF(N274="zákl. přenesená",J274,0)</f>
        <v>0</v>
      </c>
      <c r="BH274" s="212">
        <f>IF(N274="sníž. přenesená",J274,0)</f>
        <v>0</v>
      </c>
      <c r="BI274" s="212">
        <f>IF(N274="nulová",J274,0)</f>
        <v>0</v>
      </c>
      <c r="BJ274" s="19" t="s">
        <v>23</v>
      </c>
      <c r="BK274" s="212">
        <f>ROUND(I274*H274,2)</f>
        <v>0</v>
      </c>
      <c r="BL274" s="19" t="s">
        <v>415</v>
      </c>
      <c r="BM274" s="19" t="s">
        <v>733</v>
      </c>
    </row>
    <row r="275" spans="2:65" s="1" customFormat="1" ht="22.5" customHeight="1" x14ac:dyDescent="0.3">
      <c r="B275" s="37"/>
      <c r="C275" s="201" t="s">
        <v>576</v>
      </c>
      <c r="D275" s="201" t="s">
        <v>410</v>
      </c>
      <c r="E275" s="202" t="s">
        <v>8187</v>
      </c>
      <c r="F275" s="203" t="s">
        <v>8188</v>
      </c>
      <c r="G275" s="204" t="s">
        <v>596</v>
      </c>
      <c r="H275" s="205">
        <v>284</v>
      </c>
      <c r="I275" s="206"/>
      <c r="J275" s="207">
        <f>ROUND(I275*H275,2)</f>
        <v>0</v>
      </c>
      <c r="K275" s="203" t="s">
        <v>7100</v>
      </c>
      <c r="L275" s="57"/>
      <c r="M275" s="208" t="s">
        <v>36</v>
      </c>
      <c r="N275" s="209" t="s">
        <v>50</v>
      </c>
      <c r="O275" s="38"/>
      <c r="P275" s="210">
        <f>O275*H275</f>
        <v>0</v>
      </c>
      <c r="Q275" s="210">
        <v>0</v>
      </c>
      <c r="R275" s="210">
        <f>Q275*H275</f>
        <v>0</v>
      </c>
      <c r="S275" s="210">
        <v>0</v>
      </c>
      <c r="T275" s="211">
        <f>S275*H275</f>
        <v>0</v>
      </c>
      <c r="AR275" s="19" t="s">
        <v>415</v>
      </c>
      <c r="AT275" s="19" t="s">
        <v>410</v>
      </c>
      <c r="AU275" s="19" t="s">
        <v>87</v>
      </c>
      <c r="AY275" s="19" t="s">
        <v>406</v>
      </c>
      <c r="BE275" s="212">
        <f>IF(N275="základní",J275,0)</f>
        <v>0</v>
      </c>
      <c r="BF275" s="212">
        <f>IF(N275="snížená",J275,0)</f>
        <v>0</v>
      </c>
      <c r="BG275" s="212">
        <f>IF(N275="zákl. přenesená",J275,0)</f>
        <v>0</v>
      </c>
      <c r="BH275" s="212">
        <f>IF(N275="sníž. přenesená",J275,0)</f>
        <v>0</v>
      </c>
      <c r="BI275" s="212">
        <f>IF(N275="nulová",J275,0)</f>
        <v>0</v>
      </c>
      <c r="BJ275" s="19" t="s">
        <v>23</v>
      </c>
      <c r="BK275" s="212">
        <f>ROUND(I275*H275,2)</f>
        <v>0</v>
      </c>
      <c r="BL275" s="19" t="s">
        <v>415</v>
      </c>
      <c r="BM275" s="19" t="s">
        <v>743</v>
      </c>
    </row>
    <row r="276" spans="2:65" s="12" customFormat="1" x14ac:dyDescent="0.3">
      <c r="B276" s="213"/>
      <c r="C276" s="214"/>
      <c r="D276" s="215" t="s">
        <v>417</v>
      </c>
      <c r="E276" s="216" t="s">
        <v>36</v>
      </c>
      <c r="F276" s="217" t="s">
        <v>8093</v>
      </c>
      <c r="G276" s="214"/>
      <c r="H276" s="218" t="s">
        <v>36</v>
      </c>
      <c r="I276" s="219"/>
      <c r="J276" s="214"/>
      <c r="K276" s="214"/>
      <c r="L276" s="220"/>
      <c r="M276" s="221"/>
      <c r="N276" s="222"/>
      <c r="O276" s="222"/>
      <c r="P276" s="222"/>
      <c r="Q276" s="222"/>
      <c r="R276" s="222"/>
      <c r="S276" s="222"/>
      <c r="T276" s="223"/>
      <c r="AT276" s="224" t="s">
        <v>417</v>
      </c>
      <c r="AU276" s="224" t="s">
        <v>87</v>
      </c>
      <c r="AV276" s="12" t="s">
        <v>23</v>
      </c>
      <c r="AW276" s="12" t="s">
        <v>43</v>
      </c>
      <c r="AX276" s="12" t="s">
        <v>79</v>
      </c>
      <c r="AY276" s="224" t="s">
        <v>406</v>
      </c>
    </row>
    <row r="277" spans="2:65" s="12" customFormat="1" x14ac:dyDescent="0.3">
      <c r="B277" s="213"/>
      <c r="C277" s="214"/>
      <c r="D277" s="215" t="s">
        <v>417</v>
      </c>
      <c r="E277" s="216" t="s">
        <v>36</v>
      </c>
      <c r="F277" s="217" t="s">
        <v>8189</v>
      </c>
      <c r="G277" s="214"/>
      <c r="H277" s="218" t="s">
        <v>36</v>
      </c>
      <c r="I277" s="219"/>
      <c r="J277" s="214"/>
      <c r="K277" s="214"/>
      <c r="L277" s="220"/>
      <c r="M277" s="221"/>
      <c r="N277" s="222"/>
      <c r="O277" s="222"/>
      <c r="P277" s="222"/>
      <c r="Q277" s="222"/>
      <c r="R277" s="222"/>
      <c r="S277" s="222"/>
      <c r="T277" s="223"/>
      <c r="AT277" s="224" t="s">
        <v>417</v>
      </c>
      <c r="AU277" s="224" t="s">
        <v>87</v>
      </c>
      <c r="AV277" s="12" t="s">
        <v>23</v>
      </c>
      <c r="AW277" s="12" t="s">
        <v>43</v>
      </c>
      <c r="AX277" s="12" t="s">
        <v>79</v>
      </c>
      <c r="AY277" s="224" t="s">
        <v>406</v>
      </c>
    </row>
    <row r="278" spans="2:65" s="12" customFormat="1" x14ac:dyDescent="0.3">
      <c r="B278" s="213"/>
      <c r="C278" s="214"/>
      <c r="D278" s="215" t="s">
        <v>417</v>
      </c>
      <c r="E278" s="216" t="s">
        <v>36</v>
      </c>
      <c r="F278" s="217" t="s">
        <v>8190</v>
      </c>
      <c r="G278" s="214"/>
      <c r="H278" s="218" t="s">
        <v>36</v>
      </c>
      <c r="I278" s="219"/>
      <c r="J278" s="214"/>
      <c r="K278" s="214"/>
      <c r="L278" s="220"/>
      <c r="M278" s="221"/>
      <c r="N278" s="222"/>
      <c r="O278" s="222"/>
      <c r="P278" s="222"/>
      <c r="Q278" s="222"/>
      <c r="R278" s="222"/>
      <c r="S278" s="222"/>
      <c r="T278" s="223"/>
      <c r="AT278" s="224" t="s">
        <v>417</v>
      </c>
      <c r="AU278" s="224" t="s">
        <v>87</v>
      </c>
      <c r="AV278" s="12" t="s">
        <v>23</v>
      </c>
      <c r="AW278" s="12" t="s">
        <v>43</v>
      </c>
      <c r="AX278" s="12" t="s">
        <v>79</v>
      </c>
      <c r="AY278" s="224" t="s">
        <v>406</v>
      </c>
    </row>
    <row r="279" spans="2:65" s="12" customFormat="1" x14ac:dyDescent="0.3">
      <c r="B279" s="213"/>
      <c r="C279" s="214"/>
      <c r="D279" s="215" t="s">
        <v>417</v>
      </c>
      <c r="E279" s="216" t="s">
        <v>36</v>
      </c>
      <c r="F279" s="217" t="s">
        <v>8191</v>
      </c>
      <c r="G279" s="214"/>
      <c r="H279" s="218" t="s">
        <v>36</v>
      </c>
      <c r="I279" s="219"/>
      <c r="J279" s="214"/>
      <c r="K279" s="214"/>
      <c r="L279" s="220"/>
      <c r="M279" s="221"/>
      <c r="N279" s="222"/>
      <c r="O279" s="222"/>
      <c r="P279" s="222"/>
      <c r="Q279" s="222"/>
      <c r="R279" s="222"/>
      <c r="S279" s="222"/>
      <c r="T279" s="223"/>
      <c r="AT279" s="224" t="s">
        <v>417</v>
      </c>
      <c r="AU279" s="224" t="s">
        <v>87</v>
      </c>
      <c r="AV279" s="12" t="s">
        <v>23</v>
      </c>
      <c r="AW279" s="12" t="s">
        <v>43</v>
      </c>
      <c r="AX279" s="12" t="s">
        <v>79</v>
      </c>
      <c r="AY279" s="224" t="s">
        <v>406</v>
      </c>
    </row>
    <row r="280" spans="2:65" s="12" customFormat="1" x14ac:dyDescent="0.3">
      <c r="B280" s="213"/>
      <c r="C280" s="214"/>
      <c r="D280" s="215" t="s">
        <v>417</v>
      </c>
      <c r="E280" s="216" t="s">
        <v>36</v>
      </c>
      <c r="F280" s="217" t="s">
        <v>8192</v>
      </c>
      <c r="G280" s="214"/>
      <c r="H280" s="218" t="s">
        <v>36</v>
      </c>
      <c r="I280" s="219"/>
      <c r="J280" s="214"/>
      <c r="K280" s="214"/>
      <c r="L280" s="220"/>
      <c r="M280" s="221"/>
      <c r="N280" s="222"/>
      <c r="O280" s="222"/>
      <c r="P280" s="222"/>
      <c r="Q280" s="222"/>
      <c r="R280" s="222"/>
      <c r="S280" s="222"/>
      <c r="T280" s="223"/>
      <c r="AT280" s="224" t="s">
        <v>417</v>
      </c>
      <c r="AU280" s="224" t="s">
        <v>87</v>
      </c>
      <c r="AV280" s="12" t="s">
        <v>23</v>
      </c>
      <c r="AW280" s="12" t="s">
        <v>43</v>
      </c>
      <c r="AX280" s="12" t="s">
        <v>79</v>
      </c>
      <c r="AY280" s="224" t="s">
        <v>406</v>
      </c>
    </row>
    <row r="281" spans="2:65" s="12" customFormat="1" x14ac:dyDescent="0.3">
      <c r="B281" s="213"/>
      <c r="C281" s="214"/>
      <c r="D281" s="215" t="s">
        <v>417</v>
      </c>
      <c r="E281" s="216" t="s">
        <v>36</v>
      </c>
      <c r="F281" s="217" t="s">
        <v>8103</v>
      </c>
      <c r="G281" s="214"/>
      <c r="H281" s="218" t="s">
        <v>36</v>
      </c>
      <c r="I281" s="219"/>
      <c r="J281" s="214"/>
      <c r="K281" s="214"/>
      <c r="L281" s="220"/>
      <c r="M281" s="221"/>
      <c r="N281" s="222"/>
      <c r="O281" s="222"/>
      <c r="P281" s="222"/>
      <c r="Q281" s="222"/>
      <c r="R281" s="222"/>
      <c r="S281" s="222"/>
      <c r="T281" s="223"/>
      <c r="AT281" s="224" t="s">
        <v>417</v>
      </c>
      <c r="AU281" s="224" t="s">
        <v>87</v>
      </c>
      <c r="AV281" s="12" t="s">
        <v>23</v>
      </c>
      <c r="AW281" s="12" t="s">
        <v>43</v>
      </c>
      <c r="AX281" s="12" t="s">
        <v>79</v>
      </c>
      <c r="AY281" s="224" t="s">
        <v>406</v>
      </c>
    </row>
    <row r="282" spans="2:65" s="12" customFormat="1" x14ac:dyDescent="0.3">
      <c r="B282" s="213"/>
      <c r="C282" s="214"/>
      <c r="D282" s="215" t="s">
        <v>417</v>
      </c>
      <c r="E282" s="216" t="s">
        <v>36</v>
      </c>
      <c r="F282" s="217" t="s">
        <v>8193</v>
      </c>
      <c r="G282" s="214"/>
      <c r="H282" s="218" t="s">
        <v>36</v>
      </c>
      <c r="I282" s="219"/>
      <c r="J282" s="214"/>
      <c r="K282" s="214"/>
      <c r="L282" s="220"/>
      <c r="M282" s="221"/>
      <c r="N282" s="222"/>
      <c r="O282" s="222"/>
      <c r="P282" s="222"/>
      <c r="Q282" s="222"/>
      <c r="R282" s="222"/>
      <c r="S282" s="222"/>
      <c r="T282" s="223"/>
      <c r="AT282" s="224" t="s">
        <v>417</v>
      </c>
      <c r="AU282" s="224" t="s">
        <v>87</v>
      </c>
      <c r="AV282" s="12" t="s">
        <v>23</v>
      </c>
      <c r="AW282" s="12" t="s">
        <v>43</v>
      </c>
      <c r="AX282" s="12" t="s">
        <v>79</v>
      </c>
      <c r="AY282" s="224" t="s">
        <v>406</v>
      </c>
    </row>
    <row r="283" spans="2:65" s="12" customFormat="1" x14ac:dyDescent="0.3">
      <c r="B283" s="213"/>
      <c r="C283" s="214"/>
      <c r="D283" s="215" t="s">
        <v>417</v>
      </c>
      <c r="E283" s="216" t="s">
        <v>36</v>
      </c>
      <c r="F283" s="217" t="s">
        <v>8194</v>
      </c>
      <c r="G283" s="214"/>
      <c r="H283" s="218" t="s">
        <v>36</v>
      </c>
      <c r="I283" s="219"/>
      <c r="J283" s="214"/>
      <c r="K283" s="214"/>
      <c r="L283" s="220"/>
      <c r="M283" s="221"/>
      <c r="N283" s="222"/>
      <c r="O283" s="222"/>
      <c r="P283" s="222"/>
      <c r="Q283" s="222"/>
      <c r="R283" s="222"/>
      <c r="S283" s="222"/>
      <c r="T283" s="223"/>
      <c r="AT283" s="224" t="s">
        <v>417</v>
      </c>
      <c r="AU283" s="224" t="s">
        <v>87</v>
      </c>
      <c r="AV283" s="12" t="s">
        <v>23</v>
      </c>
      <c r="AW283" s="12" t="s">
        <v>43</v>
      </c>
      <c r="AX283" s="12" t="s">
        <v>79</v>
      </c>
      <c r="AY283" s="224" t="s">
        <v>406</v>
      </c>
    </row>
    <row r="284" spans="2:65" s="13" customFormat="1" x14ac:dyDescent="0.3">
      <c r="B284" s="225"/>
      <c r="C284" s="226"/>
      <c r="D284" s="215" t="s">
        <v>417</v>
      </c>
      <c r="E284" s="227" t="s">
        <v>36</v>
      </c>
      <c r="F284" s="228" t="s">
        <v>2073</v>
      </c>
      <c r="G284" s="226"/>
      <c r="H284" s="229">
        <v>284</v>
      </c>
      <c r="I284" s="230"/>
      <c r="J284" s="226"/>
      <c r="K284" s="226"/>
      <c r="L284" s="231"/>
      <c r="M284" s="232"/>
      <c r="N284" s="233"/>
      <c r="O284" s="233"/>
      <c r="P284" s="233"/>
      <c r="Q284" s="233"/>
      <c r="R284" s="233"/>
      <c r="S284" s="233"/>
      <c r="T284" s="234"/>
      <c r="AT284" s="235" t="s">
        <v>417</v>
      </c>
      <c r="AU284" s="235" t="s">
        <v>87</v>
      </c>
      <c r="AV284" s="13" t="s">
        <v>87</v>
      </c>
      <c r="AW284" s="13" t="s">
        <v>43</v>
      </c>
      <c r="AX284" s="13" t="s">
        <v>79</v>
      </c>
      <c r="AY284" s="235" t="s">
        <v>406</v>
      </c>
    </row>
    <row r="285" spans="2:65" s="14" customFormat="1" x14ac:dyDescent="0.3">
      <c r="B285" s="236"/>
      <c r="C285" s="237"/>
      <c r="D285" s="247" t="s">
        <v>417</v>
      </c>
      <c r="E285" s="248" t="s">
        <v>36</v>
      </c>
      <c r="F285" s="249" t="s">
        <v>421</v>
      </c>
      <c r="G285" s="237"/>
      <c r="H285" s="250">
        <v>284</v>
      </c>
      <c r="I285" s="241"/>
      <c r="J285" s="237"/>
      <c r="K285" s="237"/>
      <c r="L285" s="242"/>
      <c r="M285" s="243"/>
      <c r="N285" s="244"/>
      <c r="O285" s="244"/>
      <c r="P285" s="244"/>
      <c r="Q285" s="244"/>
      <c r="R285" s="244"/>
      <c r="S285" s="244"/>
      <c r="T285" s="245"/>
      <c r="AT285" s="246" t="s">
        <v>417</v>
      </c>
      <c r="AU285" s="246" t="s">
        <v>87</v>
      </c>
      <c r="AV285" s="14" t="s">
        <v>415</v>
      </c>
      <c r="AW285" s="14" t="s">
        <v>43</v>
      </c>
      <c r="AX285" s="14" t="s">
        <v>23</v>
      </c>
      <c r="AY285" s="246" t="s">
        <v>406</v>
      </c>
    </row>
    <row r="286" spans="2:65" s="1" customFormat="1" ht="22.5" customHeight="1" x14ac:dyDescent="0.3">
      <c r="B286" s="37"/>
      <c r="C286" s="201" t="s">
        <v>580</v>
      </c>
      <c r="D286" s="201" t="s">
        <v>410</v>
      </c>
      <c r="E286" s="202" t="s">
        <v>7572</v>
      </c>
      <c r="F286" s="203" t="s">
        <v>7573</v>
      </c>
      <c r="G286" s="204" t="s">
        <v>501</v>
      </c>
      <c r="H286" s="205">
        <v>1702.5</v>
      </c>
      <c r="I286" s="206"/>
      <c r="J286" s="207">
        <f>ROUND(I286*H286,2)</f>
        <v>0</v>
      </c>
      <c r="K286" s="203" t="s">
        <v>7100</v>
      </c>
      <c r="L286" s="57"/>
      <c r="M286" s="208" t="s">
        <v>36</v>
      </c>
      <c r="N286" s="209" t="s">
        <v>50</v>
      </c>
      <c r="O286" s="38"/>
      <c r="P286" s="210">
        <f>O286*H286</f>
        <v>0</v>
      </c>
      <c r="Q286" s="210">
        <v>0</v>
      </c>
      <c r="R286" s="210">
        <f>Q286*H286</f>
        <v>0</v>
      </c>
      <c r="S286" s="210">
        <v>0</v>
      </c>
      <c r="T286" s="211">
        <f>S286*H286</f>
        <v>0</v>
      </c>
      <c r="AR286" s="19" t="s">
        <v>415</v>
      </c>
      <c r="AT286" s="19" t="s">
        <v>410</v>
      </c>
      <c r="AU286" s="19" t="s">
        <v>87</v>
      </c>
      <c r="AY286" s="19" t="s">
        <v>406</v>
      </c>
      <c r="BE286" s="212">
        <f>IF(N286="základní",J286,0)</f>
        <v>0</v>
      </c>
      <c r="BF286" s="212">
        <f>IF(N286="snížená",J286,0)</f>
        <v>0</v>
      </c>
      <c r="BG286" s="212">
        <f>IF(N286="zákl. přenesená",J286,0)</f>
        <v>0</v>
      </c>
      <c r="BH286" s="212">
        <f>IF(N286="sníž. přenesená",J286,0)</f>
        <v>0</v>
      </c>
      <c r="BI286" s="212">
        <f>IF(N286="nulová",J286,0)</f>
        <v>0</v>
      </c>
      <c r="BJ286" s="19" t="s">
        <v>23</v>
      </c>
      <c r="BK286" s="212">
        <f>ROUND(I286*H286,2)</f>
        <v>0</v>
      </c>
      <c r="BL286" s="19" t="s">
        <v>415</v>
      </c>
      <c r="BM286" s="19" t="s">
        <v>755</v>
      </c>
    </row>
    <row r="287" spans="2:65" s="12" customFormat="1" x14ac:dyDescent="0.3">
      <c r="B287" s="213"/>
      <c r="C287" s="214"/>
      <c r="D287" s="215" t="s">
        <v>417</v>
      </c>
      <c r="E287" s="216" t="s">
        <v>36</v>
      </c>
      <c r="F287" s="217" t="s">
        <v>8195</v>
      </c>
      <c r="G287" s="214"/>
      <c r="H287" s="218" t="s">
        <v>36</v>
      </c>
      <c r="I287" s="219"/>
      <c r="J287" s="214"/>
      <c r="K287" s="214"/>
      <c r="L287" s="220"/>
      <c r="M287" s="221"/>
      <c r="N287" s="222"/>
      <c r="O287" s="222"/>
      <c r="P287" s="222"/>
      <c r="Q287" s="222"/>
      <c r="R287" s="222"/>
      <c r="S287" s="222"/>
      <c r="T287" s="223"/>
      <c r="AT287" s="224" t="s">
        <v>417</v>
      </c>
      <c r="AU287" s="224" t="s">
        <v>87</v>
      </c>
      <c r="AV287" s="12" t="s">
        <v>23</v>
      </c>
      <c r="AW287" s="12" t="s">
        <v>43</v>
      </c>
      <c r="AX287" s="12" t="s">
        <v>79</v>
      </c>
      <c r="AY287" s="224" t="s">
        <v>406</v>
      </c>
    </row>
    <row r="288" spans="2:65" s="12" customFormat="1" x14ac:dyDescent="0.3">
      <c r="B288" s="213"/>
      <c r="C288" s="214"/>
      <c r="D288" s="215" t="s">
        <v>417</v>
      </c>
      <c r="E288" s="216" t="s">
        <v>36</v>
      </c>
      <c r="F288" s="217" t="s">
        <v>8196</v>
      </c>
      <c r="G288" s="214"/>
      <c r="H288" s="218" t="s">
        <v>36</v>
      </c>
      <c r="I288" s="219"/>
      <c r="J288" s="214"/>
      <c r="K288" s="214"/>
      <c r="L288" s="220"/>
      <c r="M288" s="221"/>
      <c r="N288" s="222"/>
      <c r="O288" s="222"/>
      <c r="P288" s="222"/>
      <c r="Q288" s="222"/>
      <c r="R288" s="222"/>
      <c r="S288" s="222"/>
      <c r="T288" s="223"/>
      <c r="AT288" s="224" t="s">
        <v>417</v>
      </c>
      <c r="AU288" s="224" t="s">
        <v>87</v>
      </c>
      <c r="AV288" s="12" t="s">
        <v>23</v>
      </c>
      <c r="AW288" s="12" t="s">
        <v>43</v>
      </c>
      <c r="AX288" s="12" t="s">
        <v>79</v>
      </c>
      <c r="AY288" s="224" t="s">
        <v>406</v>
      </c>
    </row>
    <row r="289" spans="2:65" s="13" customFormat="1" x14ac:dyDescent="0.3">
      <c r="B289" s="225"/>
      <c r="C289" s="226"/>
      <c r="D289" s="215" t="s">
        <v>417</v>
      </c>
      <c r="E289" s="227" t="s">
        <v>36</v>
      </c>
      <c r="F289" s="228" t="s">
        <v>8197</v>
      </c>
      <c r="G289" s="226"/>
      <c r="H289" s="229">
        <v>1702.5</v>
      </c>
      <c r="I289" s="230"/>
      <c r="J289" s="226"/>
      <c r="K289" s="226"/>
      <c r="L289" s="231"/>
      <c r="M289" s="232"/>
      <c r="N289" s="233"/>
      <c r="O289" s="233"/>
      <c r="P289" s="233"/>
      <c r="Q289" s="233"/>
      <c r="R289" s="233"/>
      <c r="S289" s="233"/>
      <c r="T289" s="234"/>
      <c r="AT289" s="235" t="s">
        <v>417</v>
      </c>
      <c r="AU289" s="235" t="s">
        <v>87</v>
      </c>
      <c r="AV289" s="13" t="s">
        <v>87</v>
      </c>
      <c r="AW289" s="13" t="s">
        <v>43</v>
      </c>
      <c r="AX289" s="13" t="s">
        <v>79</v>
      </c>
      <c r="AY289" s="235" t="s">
        <v>406</v>
      </c>
    </row>
    <row r="290" spans="2:65" s="14" customFormat="1" x14ac:dyDescent="0.3">
      <c r="B290" s="236"/>
      <c r="C290" s="237"/>
      <c r="D290" s="247" t="s">
        <v>417</v>
      </c>
      <c r="E290" s="248" t="s">
        <v>36</v>
      </c>
      <c r="F290" s="249" t="s">
        <v>421</v>
      </c>
      <c r="G290" s="237"/>
      <c r="H290" s="250">
        <v>1702.5</v>
      </c>
      <c r="I290" s="241"/>
      <c r="J290" s="237"/>
      <c r="K290" s="237"/>
      <c r="L290" s="242"/>
      <c r="M290" s="243"/>
      <c r="N290" s="244"/>
      <c r="O290" s="244"/>
      <c r="P290" s="244"/>
      <c r="Q290" s="244"/>
      <c r="R290" s="244"/>
      <c r="S290" s="244"/>
      <c r="T290" s="245"/>
      <c r="AT290" s="246" t="s">
        <v>417</v>
      </c>
      <c r="AU290" s="246" t="s">
        <v>87</v>
      </c>
      <c r="AV290" s="14" t="s">
        <v>415</v>
      </c>
      <c r="AW290" s="14" t="s">
        <v>43</v>
      </c>
      <c r="AX290" s="14" t="s">
        <v>23</v>
      </c>
      <c r="AY290" s="246" t="s">
        <v>406</v>
      </c>
    </row>
    <row r="291" spans="2:65" s="1" customFormat="1" ht="22.5" customHeight="1" x14ac:dyDescent="0.3">
      <c r="B291" s="37"/>
      <c r="C291" s="201" t="s">
        <v>585</v>
      </c>
      <c r="D291" s="201" t="s">
        <v>410</v>
      </c>
      <c r="E291" s="202" t="s">
        <v>8198</v>
      </c>
      <c r="F291" s="203" t="s">
        <v>8199</v>
      </c>
      <c r="G291" s="204" t="s">
        <v>466</v>
      </c>
      <c r="H291" s="205">
        <v>448.72500000000002</v>
      </c>
      <c r="I291" s="206"/>
      <c r="J291" s="207">
        <f>ROUND(I291*H291,2)</f>
        <v>0</v>
      </c>
      <c r="K291" s="203" t="s">
        <v>7140</v>
      </c>
      <c r="L291" s="57"/>
      <c r="M291" s="208" t="s">
        <v>36</v>
      </c>
      <c r="N291" s="209" t="s">
        <v>50</v>
      </c>
      <c r="O291" s="38"/>
      <c r="P291" s="210">
        <f>O291*H291</f>
        <v>0</v>
      </c>
      <c r="Q291" s="210">
        <v>0</v>
      </c>
      <c r="R291" s="210">
        <f>Q291*H291</f>
        <v>0</v>
      </c>
      <c r="S291" s="210">
        <v>0</v>
      </c>
      <c r="T291" s="211">
        <f>S291*H291</f>
        <v>0</v>
      </c>
      <c r="AR291" s="19" t="s">
        <v>415</v>
      </c>
      <c r="AT291" s="19" t="s">
        <v>410</v>
      </c>
      <c r="AU291" s="19" t="s">
        <v>87</v>
      </c>
      <c r="AY291" s="19" t="s">
        <v>406</v>
      </c>
      <c r="BE291" s="212">
        <f>IF(N291="základní",J291,0)</f>
        <v>0</v>
      </c>
      <c r="BF291" s="212">
        <f>IF(N291="snížená",J291,0)</f>
        <v>0</v>
      </c>
      <c r="BG291" s="212">
        <f>IF(N291="zákl. přenesená",J291,0)</f>
        <v>0</v>
      </c>
      <c r="BH291" s="212">
        <f>IF(N291="sníž. přenesená",J291,0)</f>
        <v>0</v>
      </c>
      <c r="BI291" s="212">
        <f>IF(N291="nulová",J291,0)</f>
        <v>0</v>
      </c>
      <c r="BJ291" s="19" t="s">
        <v>23</v>
      </c>
      <c r="BK291" s="212">
        <f>ROUND(I291*H291,2)</f>
        <v>0</v>
      </c>
      <c r="BL291" s="19" t="s">
        <v>415</v>
      </c>
      <c r="BM291" s="19" t="s">
        <v>778</v>
      </c>
    </row>
    <row r="292" spans="2:65" s="1" customFormat="1" ht="22.5" customHeight="1" x14ac:dyDescent="0.3">
      <c r="B292" s="37"/>
      <c r="C292" s="201" t="s">
        <v>587</v>
      </c>
      <c r="D292" s="201" t="s">
        <v>410</v>
      </c>
      <c r="E292" s="202" t="s">
        <v>7583</v>
      </c>
      <c r="F292" s="203" t="s">
        <v>7584</v>
      </c>
      <c r="G292" s="204" t="s">
        <v>501</v>
      </c>
      <c r="H292" s="205">
        <v>425.625</v>
      </c>
      <c r="I292" s="206"/>
      <c r="J292" s="207">
        <f>ROUND(I292*H292,2)</f>
        <v>0</v>
      </c>
      <c r="K292" s="203" t="s">
        <v>7100</v>
      </c>
      <c r="L292" s="57"/>
      <c r="M292" s="208" t="s">
        <v>36</v>
      </c>
      <c r="N292" s="209" t="s">
        <v>50</v>
      </c>
      <c r="O292" s="38"/>
      <c r="P292" s="210">
        <f>O292*H292</f>
        <v>0</v>
      </c>
      <c r="Q292" s="210">
        <v>0</v>
      </c>
      <c r="R292" s="210">
        <f>Q292*H292</f>
        <v>0</v>
      </c>
      <c r="S292" s="210">
        <v>0</v>
      </c>
      <c r="T292" s="211">
        <f>S292*H292</f>
        <v>0</v>
      </c>
      <c r="AR292" s="19" t="s">
        <v>415</v>
      </c>
      <c r="AT292" s="19" t="s">
        <v>410</v>
      </c>
      <c r="AU292" s="19" t="s">
        <v>87</v>
      </c>
      <c r="AY292" s="19" t="s">
        <v>406</v>
      </c>
      <c r="BE292" s="212">
        <f>IF(N292="základní",J292,0)</f>
        <v>0</v>
      </c>
      <c r="BF292" s="212">
        <f>IF(N292="snížená",J292,0)</f>
        <v>0</v>
      </c>
      <c r="BG292" s="212">
        <f>IF(N292="zákl. přenesená",J292,0)</f>
        <v>0</v>
      </c>
      <c r="BH292" s="212">
        <f>IF(N292="sníž. přenesená",J292,0)</f>
        <v>0</v>
      </c>
      <c r="BI292" s="212">
        <f>IF(N292="nulová",J292,0)</f>
        <v>0</v>
      </c>
      <c r="BJ292" s="19" t="s">
        <v>23</v>
      </c>
      <c r="BK292" s="212">
        <f>ROUND(I292*H292,2)</f>
        <v>0</v>
      </c>
      <c r="BL292" s="19" t="s">
        <v>415</v>
      </c>
      <c r="BM292" s="19" t="s">
        <v>784</v>
      </c>
    </row>
    <row r="293" spans="2:65" s="1" customFormat="1" ht="22.5" customHeight="1" x14ac:dyDescent="0.3">
      <c r="B293" s="37"/>
      <c r="C293" s="201" t="s">
        <v>593</v>
      </c>
      <c r="D293" s="201" t="s">
        <v>410</v>
      </c>
      <c r="E293" s="202" t="s">
        <v>8200</v>
      </c>
      <c r="F293" s="203" t="s">
        <v>510</v>
      </c>
      <c r="G293" s="204" t="s">
        <v>501</v>
      </c>
      <c r="H293" s="205">
        <v>425.625</v>
      </c>
      <c r="I293" s="206"/>
      <c r="J293" s="207">
        <f>ROUND(I293*H293,2)</f>
        <v>0</v>
      </c>
      <c r="K293" s="203" t="s">
        <v>7140</v>
      </c>
      <c r="L293" s="57"/>
      <c r="M293" s="208" t="s">
        <v>36</v>
      </c>
      <c r="N293" s="209" t="s">
        <v>50</v>
      </c>
      <c r="O293" s="38"/>
      <c r="P293" s="210">
        <f>O293*H293</f>
        <v>0</v>
      </c>
      <c r="Q293" s="210">
        <v>0</v>
      </c>
      <c r="R293" s="210">
        <f>Q293*H293</f>
        <v>0</v>
      </c>
      <c r="S293" s="210">
        <v>0</v>
      </c>
      <c r="T293" s="211">
        <f>S293*H293</f>
        <v>0</v>
      </c>
      <c r="AR293" s="19" t="s">
        <v>415</v>
      </c>
      <c r="AT293" s="19" t="s">
        <v>410</v>
      </c>
      <c r="AU293" s="19" t="s">
        <v>87</v>
      </c>
      <c r="AY293" s="19" t="s">
        <v>406</v>
      </c>
      <c r="BE293" s="212">
        <f>IF(N293="základní",J293,0)</f>
        <v>0</v>
      </c>
      <c r="BF293" s="212">
        <f>IF(N293="snížená",J293,0)</f>
        <v>0</v>
      </c>
      <c r="BG293" s="212">
        <f>IF(N293="zákl. přenesená",J293,0)</f>
        <v>0</v>
      </c>
      <c r="BH293" s="212">
        <f>IF(N293="sníž. přenesená",J293,0)</f>
        <v>0</v>
      </c>
      <c r="BI293" s="212">
        <f>IF(N293="nulová",J293,0)</f>
        <v>0</v>
      </c>
      <c r="BJ293" s="19" t="s">
        <v>23</v>
      </c>
      <c r="BK293" s="212">
        <f>ROUND(I293*H293,2)</f>
        <v>0</v>
      </c>
      <c r="BL293" s="19" t="s">
        <v>415</v>
      </c>
      <c r="BM293" s="19" t="s">
        <v>795</v>
      </c>
    </row>
    <row r="294" spans="2:65" s="11" customFormat="1" ht="29.85" customHeight="1" x14ac:dyDescent="0.3">
      <c r="B294" s="182"/>
      <c r="C294" s="183"/>
      <c r="D294" s="198" t="s">
        <v>78</v>
      </c>
      <c r="E294" s="199" t="s">
        <v>87</v>
      </c>
      <c r="F294" s="199" t="s">
        <v>7585</v>
      </c>
      <c r="G294" s="183"/>
      <c r="H294" s="183"/>
      <c r="I294" s="186"/>
      <c r="J294" s="200">
        <f>BK294</f>
        <v>0</v>
      </c>
      <c r="K294" s="183"/>
      <c r="L294" s="188"/>
      <c r="M294" s="189"/>
      <c r="N294" s="190"/>
      <c r="O294" s="190"/>
      <c r="P294" s="191">
        <f>SUM(P295:P299)</f>
        <v>0</v>
      </c>
      <c r="Q294" s="190"/>
      <c r="R294" s="191">
        <f>SUM(R295:R299)</f>
        <v>0</v>
      </c>
      <c r="S294" s="190"/>
      <c r="T294" s="192">
        <f>SUM(T295:T299)</f>
        <v>0</v>
      </c>
      <c r="AR294" s="193" t="s">
        <v>23</v>
      </c>
      <c r="AT294" s="194" t="s">
        <v>78</v>
      </c>
      <c r="AU294" s="194" t="s">
        <v>23</v>
      </c>
      <c r="AY294" s="193" t="s">
        <v>406</v>
      </c>
      <c r="BK294" s="195">
        <f>SUM(BK295:BK299)</f>
        <v>0</v>
      </c>
    </row>
    <row r="295" spans="2:65" s="1" customFormat="1" ht="22.5" customHeight="1" x14ac:dyDescent="0.3">
      <c r="B295" s="37"/>
      <c r="C295" s="201" t="s">
        <v>600</v>
      </c>
      <c r="D295" s="201" t="s">
        <v>410</v>
      </c>
      <c r="E295" s="202" t="s">
        <v>7586</v>
      </c>
      <c r="F295" s="203" t="s">
        <v>7587</v>
      </c>
      <c r="G295" s="204" t="s">
        <v>596</v>
      </c>
      <c r="H295" s="205">
        <v>130</v>
      </c>
      <c r="I295" s="206"/>
      <c r="J295" s="207">
        <f>ROUND(I295*H295,2)</f>
        <v>0</v>
      </c>
      <c r="K295" s="203" t="s">
        <v>7100</v>
      </c>
      <c r="L295" s="57"/>
      <c r="M295" s="208" t="s">
        <v>36</v>
      </c>
      <c r="N295" s="209" t="s">
        <v>50</v>
      </c>
      <c r="O295" s="38"/>
      <c r="P295" s="210">
        <f>O295*H295</f>
        <v>0</v>
      </c>
      <c r="Q295" s="210">
        <v>0</v>
      </c>
      <c r="R295" s="210">
        <f>Q295*H295</f>
        <v>0</v>
      </c>
      <c r="S295" s="210">
        <v>0</v>
      </c>
      <c r="T295" s="211">
        <f>S295*H295</f>
        <v>0</v>
      </c>
      <c r="AR295" s="19" t="s">
        <v>415</v>
      </c>
      <c r="AT295" s="19" t="s">
        <v>410</v>
      </c>
      <c r="AU295" s="19" t="s">
        <v>87</v>
      </c>
      <c r="AY295" s="19" t="s">
        <v>406</v>
      </c>
      <c r="BE295" s="212">
        <f>IF(N295="základní",J295,0)</f>
        <v>0</v>
      </c>
      <c r="BF295" s="212">
        <f>IF(N295="snížená",J295,0)</f>
        <v>0</v>
      </c>
      <c r="BG295" s="212">
        <f>IF(N295="zákl. přenesená",J295,0)</f>
        <v>0</v>
      </c>
      <c r="BH295" s="212">
        <f>IF(N295="sníž. přenesená",J295,0)</f>
        <v>0</v>
      </c>
      <c r="BI295" s="212">
        <f>IF(N295="nulová",J295,0)</f>
        <v>0</v>
      </c>
      <c r="BJ295" s="19" t="s">
        <v>23</v>
      </c>
      <c r="BK295" s="212">
        <f>ROUND(I295*H295,2)</f>
        <v>0</v>
      </c>
      <c r="BL295" s="19" t="s">
        <v>415</v>
      </c>
      <c r="BM295" s="19" t="s">
        <v>804</v>
      </c>
    </row>
    <row r="296" spans="2:65" s="12" customFormat="1" x14ac:dyDescent="0.3">
      <c r="B296" s="213"/>
      <c r="C296" s="214"/>
      <c r="D296" s="215" t="s">
        <v>417</v>
      </c>
      <c r="E296" s="216" t="s">
        <v>36</v>
      </c>
      <c r="F296" s="217" t="s">
        <v>8201</v>
      </c>
      <c r="G296" s="214"/>
      <c r="H296" s="218" t="s">
        <v>36</v>
      </c>
      <c r="I296" s="219"/>
      <c r="J296" s="214"/>
      <c r="K296" s="214"/>
      <c r="L296" s="220"/>
      <c r="M296" s="221"/>
      <c r="N296" s="222"/>
      <c r="O296" s="222"/>
      <c r="P296" s="222"/>
      <c r="Q296" s="222"/>
      <c r="R296" s="222"/>
      <c r="S296" s="222"/>
      <c r="T296" s="223"/>
      <c r="AT296" s="224" t="s">
        <v>417</v>
      </c>
      <c r="AU296" s="224" t="s">
        <v>87</v>
      </c>
      <c r="AV296" s="12" t="s">
        <v>23</v>
      </c>
      <c r="AW296" s="12" t="s">
        <v>43</v>
      </c>
      <c r="AX296" s="12" t="s">
        <v>79</v>
      </c>
      <c r="AY296" s="224" t="s">
        <v>406</v>
      </c>
    </row>
    <row r="297" spans="2:65" s="12" customFormat="1" x14ac:dyDescent="0.3">
      <c r="B297" s="213"/>
      <c r="C297" s="214"/>
      <c r="D297" s="215" t="s">
        <v>417</v>
      </c>
      <c r="E297" s="216" t="s">
        <v>36</v>
      </c>
      <c r="F297" s="217" t="s">
        <v>8202</v>
      </c>
      <c r="G297" s="214"/>
      <c r="H297" s="218" t="s">
        <v>36</v>
      </c>
      <c r="I297" s="219"/>
      <c r="J297" s="214"/>
      <c r="K297" s="214"/>
      <c r="L297" s="220"/>
      <c r="M297" s="221"/>
      <c r="N297" s="222"/>
      <c r="O297" s="222"/>
      <c r="P297" s="222"/>
      <c r="Q297" s="222"/>
      <c r="R297" s="222"/>
      <c r="S297" s="222"/>
      <c r="T297" s="223"/>
      <c r="AT297" s="224" t="s">
        <v>417</v>
      </c>
      <c r="AU297" s="224" t="s">
        <v>87</v>
      </c>
      <c r="AV297" s="12" t="s">
        <v>23</v>
      </c>
      <c r="AW297" s="12" t="s">
        <v>43</v>
      </c>
      <c r="AX297" s="12" t="s">
        <v>79</v>
      </c>
      <c r="AY297" s="224" t="s">
        <v>406</v>
      </c>
    </row>
    <row r="298" spans="2:65" s="13" customFormat="1" x14ac:dyDescent="0.3">
      <c r="B298" s="225"/>
      <c r="C298" s="226"/>
      <c r="D298" s="215" t="s">
        <v>417</v>
      </c>
      <c r="E298" s="227" t="s">
        <v>36</v>
      </c>
      <c r="F298" s="228" t="s">
        <v>1159</v>
      </c>
      <c r="G298" s="226"/>
      <c r="H298" s="229">
        <v>130</v>
      </c>
      <c r="I298" s="230"/>
      <c r="J298" s="226"/>
      <c r="K298" s="226"/>
      <c r="L298" s="231"/>
      <c r="M298" s="232"/>
      <c r="N298" s="233"/>
      <c r="O298" s="233"/>
      <c r="P298" s="233"/>
      <c r="Q298" s="233"/>
      <c r="R298" s="233"/>
      <c r="S298" s="233"/>
      <c r="T298" s="234"/>
      <c r="AT298" s="235" t="s">
        <v>417</v>
      </c>
      <c r="AU298" s="235" t="s">
        <v>87</v>
      </c>
      <c r="AV298" s="13" t="s">
        <v>87</v>
      </c>
      <c r="AW298" s="13" t="s">
        <v>43</v>
      </c>
      <c r="AX298" s="13" t="s">
        <v>79</v>
      </c>
      <c r="AY298" s="235" t="s">
        <v>406</v>
      </c>
    </row>
    <row r="299" spans="2:65" s="14" customFormat="1" x14ac:dyDescent="0.3">
      <c r="B299" s="236"/>
      <c r="C299" s="237"/>
      <c r="D299" s="215" t="s">
        <v>417</v>
      </c>
      <c r="E299" s="238" t="s">
        <v>36</v>
      </c>
      <c r="F299" s="239" t="s">
        <v>421</v>
      </c>
      <c r="G299" s="237"/>
      <c r="H299" s="240">
        <v>130</v>
      </c>
      <c r="I299" s="241"/>
      <c r="J299" s="237"/>
      <c r="K299" s="237"/>
      <c r="L299" s="242"/>
      <c r="M299" s="243"/>
      <c r="N299" s="244"/>
      <c r="O299" s="244"/>
      <c r="P299" s="244"/>
      <c r="Q299" s="244"/>
      <c r="R299" s="244"/>
      <c r="S299" s="244"/>
      <c r="T299" s="245"/>
      <c r="AT299" s="246" t="s">
        <v>417</v>
      </c>
      <c r="AU299" s="246" t="s">
        <v>87</v>
      </c>
      <c r="AV299" s="14" t="s">
        <v>415</v>
      </c>
      <c r="AW299" s="14" t="s">
        <v>43</v>
      </c>
      <c r="AX299" s="14" t="s">
        <v>23</v>
      </c>
      <c r="AY299" s="246" t="s">
        <v>406</v>
      </c>
    </row>
    <row r="300" spans="2:65" s="11" customFormat="1" ht="29.85" customHeight="1" x14ac:dyDescent="0.3">
      <c r="B300" s="182"/>
      <c r="C300" s="183"/>
      <c r="D300" s="198" t="s">
        <v>78</v>
      </c>
      <c r="E300" s="199" t="s">
        <v>415</v>
      </c>
      <c r="F300" s="199" t="s">
        <v>1900</v>
      </c>
      <c r="G300" s="183"/>
      <c r="H300" s="183"/>
      <c r="I300" s="186"/>
      <c r="J300" s="200">
        <f>BK300</f>
        <v>0</v>
      </c>
      <c r="K300" s="183"/>
      <c r="L300" s="188"/>
      <c r="M300" s="189"/>
      <c r="N300" s="190"/>
      <c r="O300" s="190"/>
      <c r="P300" s="191">
        <f>SUM(P301:P312)</f>
        <v>0</v>
      </c>
      <c r="Q300" s="190"/>
      <c r="R300" s="191">
        <f>SUM(R301:R312)</f>
        <v>0</v>
      </c>
      <c r="S300" s="190"/>
      <c r="T300" s="192">
        <f>SUM(T301:T312)</f>
        <v>0</v>
      </c>
      <c r="AR300" s="193" t="s">
        <v>23</v>
      </c>
      <c r="AT300" s="194" t="s">
        <v>78</v>
      </c>
      <c r="AU300" s="194" t="s">
        <v>23</v>
      </c>
      <c r="AY300" s="193" t="s">
        <v>406</v>
      </c>
      <c r="BK300" s="195">
        <f>SUM(BK301:BK312)</f>
        <v>0</v>
      </c>
    </row>
    <row r="301" spans="2:65" s="1" customFormat="1" ht="22.5" customHeight="1" x14ac:dyDescent="0.3">
      <c r="B301" s="37"/>
      <c r="C301" s="201" t="s">
        <v>607</v>
      </c>
      <c r="D301" s="201" t="s">
        <v>410</v>
      </c>
      <c r="E301" s="202" t="s">
        <v>7591</v>
      </c>
      <c r="F301" s="203" t="s">
        <v>7592</v>
      </c>
      <c r="G301" s="204" t="s">
        <v>413</v>
      </c>
      <c r="H301" s="205">
        <v>42.664000000000001</v>
      </c>
      <c r="I301" s="206"/>
      <c r="J301" s="207">
        <f>ROUND(I301*H301,2)</f>
        <v>0</v>
      </c>
      <c r="K301" s="203" t="s">
        <v>7100</v>
      </c>
      <c r="L301" s="57"/>
      <c r="M301" s="208" t="s">
        <v>36</v>
      </c>
      <c r="N301" s="209" t="s">
        <v>50</v>
      </c>
      <c r="O301" s="38"/>
      <c r="P301" s="210">
        <f>O301*H301</f>
        <v>0</v>
      </c>
      <c r="Q301" s="210">
        <v>0</v>
      </c>
      <c r="R301" s="210">
        <f>Q301*H301</f>
        <v>0</v>
      </c>
      <c r="S301" s="210">
        <v>0</v>
      </c>
      <c r="T301" s="211">
        <f>S301*H301</f>
        <v>0</v>
      </c>
      <c r="AR301" s="19" t="s">
        <v>415</v>
      </c>
      <c r="AT301" s="19" t="s">
        <v>410</v>
      </c>
      <c r="AU301" s="19" t="s">
        <v>87</v>
      </c>
      <c r="AY301" s="19" t="s">
        <v>406</v>
      </c>
      <c r="BE301" s="212">
        <f>IF(N301="základní",J301,0)</f>
        <v>0</v>
      </c>
      <c r="BF301" s="212">
        <f>IF(N301="snížená",J301,0)</f>
        <v>0</v>
      </c>
      <c r="BG301" s="212">
        <f>IF(N301="zákl. přenesená",J301,0)</f>
        <v>0</v>
      </c>
      <c r="BH301" s="212">
        <f>IF(N301="sníž. přenesená",J301,0)</f>
        <v>0</v>
      </c>
      <c r="BI301" s="212">
        <f>IF(N301="nulová",J301,0)</f>
        <v>0</v>
      </c>
      <c r="BJ301" s="19" t="s">
        <v>23</v>
      </c>
      <c r="BK301" s="212">
        <f>ROUND(I301*H301,2)</f>
        <v>0</v>
      </c>
      <c r="BL301" s="19" t="s">
        <v>415</v>
      </c>
      <c r="BM301" s="19" t="s">
        <v>857</v>
      </c>
    </row>
    <row r="302" spans="2:65" s="12" customFormat="1" x14ac:dyDescent="0.3">
      <c r="B302" s="213"/>
      <c r="C302" s="214"/>
      <c r="D302" s="215" t="s">
        <v>417</v>
      </c>
      <c r="E302" s="216" t="s">
        <v>36</v>
      </c>
      <c r="F302" s="217" t="s">
        <v>8203</v>
      </c>
      <c r="G302" s="214"/>
      <c r="H302" s="218" t="s">
        <v>36</v>
      </c>
      <c r="I302" s="219"/>
      <c r="J302" s="214"/>
      <c r="K302" s="214"/>
      <c r="L302" s="220"/>
      <c r="M302" s="221"/>
      <c r="N302" s="222"/>
      <c r="O302" s="222"/>
      <c r="P302" s="222"/>
      <c r="Q302" s="222"/>
      <c r="R302" s="222"/>
      <c r="S302" s="222"/>
      <c r="T302" s="223"/>
      <c r="AT302" s="224" t="s">
        <v>417</v>
      </c>
      <c r="AU302" s="224" t="s">
        <v>87</v>
      </c>
      <c r="AV302" s="12" t="s">
        <v>23</v>
      </c>
      <c r="AW302" s="12" t="s">
        <v>43</v>
      </c>
      <c r="AX302" s="12" t="s">
        <v>79</v>
      </c>
      <c r="AY302" s="224" t="s">
        <v>406</v>
      </c>
    </row>
    <row r="303" spans="2:65" s="12" customFormat="1" x14ac:dyDescent="0.3">
      <c r="B303" s="213"/>
      <c r="C303" s="214"/>
      <c r="D303" s="215" t="s">
        <v>417</v>
      </c>
      <c r="E303" s="216" t="s">
        <v>36</v>
      </c>
      <c r="F303" s="217" t="s">
        <v>8204</v>
      </c>
      <c r="G303" s="214"/>
      <c r="H303" s="218" t="s">
        <v>36</v>
      </c>
      <c r="I303" s="219"/>
      <c r="J303" s="214"/>
      <c r="K303" s="214"/>
      <c r="L303" s="220"/>
      <c r="M303" s="221"/>
      <c r="N303" s="222"/>
      <c r="O303" s="222"/>
      <c r="P303" s="222"/>
      <c r="Q303" s="222"/>
      <c r="R303" s="222"/>
      <c r="S303" s="222"/>
      <c r="T303" s="223"/>
      <c r="AT303" s="224" t="s">
        <v>417</v>
      </c>
      <c r="AU303" s="224" t="s">
        <v>87</v>
      </c>
      <c r="AV303" s="12" t="s">
        <v>23</v>
      </c>
      <c r="AW303" s="12" t="s">
        <v>43</v>
      </c>
      <c r="AX303" s="12" t="s">
        <v>79</v>
      </c>
      <c r="AY303" s="224" t="s">
        <v>406</v>
      </c>
    </row>
    <row r="304" spans="2:65" s="13" customFormat="1" x14ac:dyDescent="0.3">
      <c r="B304" s="225"/>
      <c r="C304" s="226"/>
      <c r="D304" s="215" t="s">
        <v>417</v>
      </c>
      <c r="E304" s="227" t="s">
        <v>36</v>
      </c>
      <c r="F304" s="228" t="s">
        <v>8205</v>
      </c>
      <c r="G304" s="226"/>
      <c r="H304" s="229">
        <v>42.664000000000001</v>
      </c>
      <c r="I304" s="230"/>
      <c r="J304" s="226"/>
      <c r="K304" s="226"/>
      <c r="L304" s="231"/>
      <c r="M304" s="232"/>
      <c r="N304" s="233"/>
      <c r="O304" s="233"/>
      <c r="P304" s="233"/>
      <c r="Q304" s="233"/>
      <c r="R304" s="233"/>
      <c r="S304" s="233"/>
      <c r="T304" s="234"/>
      <c r="AT304" s="235" t="s">
        <v>417</v>
      </c>
      <c r="AU304" s="235" t="s">
        <v>87</v>
      </c>
      <c r="AV304" s="13" t="s">
        <v>87</v>
      </c>
      <c r="AW304" s="13" t="s">
        <v>43</v>
      </c>
      <c r="AX304" s="13" t="s">
        <v>79</v>
      </c>
      <c r="AY304" s="235" t="s">
        <v>406</v>
      </c>
    </row>
    <row r="305" spans="2:65" s="14" customFormat="1" x14ac:dyDescent="0.3">
      <c r="B305" s="236"/>
      <c r="C305" s="237"/>
      <c r="D305" s="247" t="s">
        <v>417</v>
      </c>
      <c r="E305" s="248" t="s">
        <v>36</v>
      </c>
      <c r="F305" s="249" t="s">
        <v>421</v>
      </c>
      <c r="G305" s="237"/>
      <c r="H305" s="250">
        <v>42.664000000000001</v>
      </c>
      <c r="I305" s="241"/>
      <c r="J305" s="237"/>
      <c r="K305" s="237"/>
      <c r="L305" s="242"/>
      <c r="M305" s="243"/>
      <c r="N305" s="244"/>
      <c r="O305" s="244"/>
      <c r="P305" s="244"/>
      <c r="Q305" s="244"/>
      <c r="R305" s="244"/>
      <c r="S305" s="244"/>
      <c r="T305" s="245"/>
      <c r="AT305" s="246" t="s">
        <v>417</v>
      </c>
      <c r="AU305" s="246" t="s">
        <v>87</v>
      </c>
      <c r="AV305" s="14" t="s">
        <v>415</v>
      </c>
      <c r="AW305" s="14" t="s">
        <v>43</v>
      </c>
      <c r="AX305" s="14" t="s">
        <v>23</v>
      </c>
      <c r="AY305" s="246" t="s">
        <v>406</v>
      </c>
    </row>
    <row r="306" spans="2:65" s="1" customFormat="1" ht="22.5" customHeight="1" x14ac:dyDescent="0.3">
      <c r="B306" s="37"/>
      <c r="C306" s="201" t="s">
        <v>615</v>
      </c>
      <c r="D306" s="201" t="s">
        <v>410</v>
      </c>
      <c r="E306" s="202" t="s">
        <v>7593</v>
      </c>
      <c r="F306" s="203" t="s">
        <v>7594</v>
      </c>
      <c r="G306" s="204" t="s">
        <v>413</v>
      </c>
      <c r="H306" s="205">
        <v>3.24</v>
      </c>
      <c r="I306" s="206"/>
      <c r="J306" s="207">
        <f>ROUND(I306*H306,2)</f>
        <v>0</v>
      </c>
      <c r="K306" s="203" t="s">
        <v>7100</v>
      </c>
      <c r="L306" s="57"/>
      <c r="M306" s="208" t="s">
        <v>36</v>
      </c>
      <c r="N306" s="209" t="s">
        <v>50</v>
      </c>
      <c r="O306" s="38"/>
      <c r="P306" s="210">
        <f>O306*H306</f>
        <v>0</v>
      </c>
      <c r="Q306" s="210">
        <v>0</v>
      </c>
      <c r="R306" s="210">
        <f>Q306*H306</f>
        <v>0</v>
      </c>
      <c r="S306" s="210">
        <v>0</v>
      </c>
      <c r="T306" s="211">
        <f>S306*H306</f>
        <v>0</v>
      </c>
      <c r="AR306" s="19" t="s">
        <v>415</v>
      </c>
      <c r="AT306" s="19" t="s">
        <v>410</v>
      </c>
      <c r="AU306" s="19" t="s">
        <v>87</v>
      </c>
      <c r="AY306" s="19" t="s">
        <v>406</v>
      </c>
      <c r="BE306" s="212">
        <f>IF(N306="základní",J306,0)</f>
        <v>0</v>
      </c>
      <c r="BF306" s="212">
        <f>IF(N306="snížená",J306,0)</f>
        <v>0</v>
      </c>
      <c r="BG306" s="212">
        <f>IF(N306="zákl. přenesená",J306,0)</f>
        <v>0</v>
      </c>
      <c r="BH306" s="212">
        <f>IF(N306="sníž. přenesená",J306,0)</f>
        <v>0</v>
      </c>
      <c r="BI306" s="212">
        <f>IF(N306="nulová",J306,0)</f>
        <v>0</v>
      </c>
      <c r="BJ306" s="19" t="s">
        <v>23</v>
      </c>
      <c r="BK306" s="212">
        <f>ROUND(I306*H306,2)</f>
        <v>0</v>
      </c>
      <c r="BL306" s="19" t="s">
        <v>415</v>
      </c>
      <c r="BM306" s="19" t="s">
        <v>867</v>
      </c>
    </row>
    <row r="307" spans="2:65" s="12" customFormat="1" x14ac:dyDescent="0.3">
      <c r="B307" s="213"/>
      <c r="C307" s="214"/>
      <c r="D307" s="215" t="s">
        <v>417</v>
      </c>
      <c r="E307" s="216" t="s">
        <v>36</v>
      </c>
      <c r="F307" s="217" t="s">
        <v>8206</v>
      </c>
      <c r="G307" s="214"/>
      <c r="H307" s="218" t="s">
        <v>36</v>
      </c>
      <c r="I307" s="219"/>
      <c r="J307" s="214"/>
      <c r="K307" s="214"/>
      <c r="L307" s="220"/>
      <c r="M307" s="221"/>
      <c r="N307" s="222"/>
      <c r="O307" s="222"/>
      <c r="P307" s="222"/>
      <c r="Q307" s="222"/>
      <c r="R307" s="222"/>
      <c r="S307" s="222"/>
      <c r="T307" s="223"/>
      <c r="AT307" s="224" t="s">
        <v>417</v>
      </c>
      <c r="AU307" s="224" t="s">
        <v>87</v>
      </c>
      <c r="AV307" s="12" t="s">
        <v>23</v>
      </c>
      <c r="AW307" s="12" t="s">
        <v>43</v>
      </c>
      <c r="AX307" s="12" t="s">
        <v>79</v>
      </c>
      <c r="AY307" s="224" t="s">
        <v>406</v>
      </c>
    </row>
    <row r="308" spans="2:65" s="13" customFormat="1" x14ac:dyDescent="0.3">
      <c r="B308" s="225"/>
      <c r="C308" s="226"/>
      <c r="D308" s="215" t="s">
        <v>417</v>
      </c>
      <c r="E308" s="227" t="s">
        <v>36</v>
      </c>
      <c r="F308" s="228" t="s">
        <v>8207</v>
      </c>
      <c r="G308" s="226"/>
      <c r="H308" s="229">
        <v>3.24</v>
      </c>
      <c r="I308" s="230"/>
      <c r="J308" s="226"/>
      <c r="K308" s="226"/>
      <c r="L308" s="231"/>
      <c r="M308" s="232"/>
      <c r="N308" s="233"/>
      <c r="O308" s="233"/>
      <c r="P308" s="233"/>
      <c r="Q308" s="233"/>
      <c r="R308" s="233"/>
      <c r="S308" s="233"/>
      <c r="T308" s="234"/>
      <c r="AT308" s="235" t="s">
        <v>417</v>
      </c>
      <c r="AU308" s="235" t="s">
        <v>87</v>
      </c>
      <c r="AV308" s="13" t="s">
        <v>87</v>
      </c>
      <c r="AW308" s="13" t="s">
        <v>43</v>
      </c>
      <c r="AX308" s="13" t="s">
        <v>79</v>
      </c>
      <c r="AY308" s="235" t="s">
        <v>406</v>
      </c>
    </row>
    <row r="309" spans="2:65" s="14" customFormat="1" x14ac:dyDescent="0.3">
      <c r="B309" s="236"/>
      <c r="C309" s="237"/>
      <c r="D309" s="247" t="s">
        <v>417</v>
      </c>
      <c r="E309" s="248" t="s">
        <v>36</v>
      </c>
      <c r="F309" s="249" t="s">
        <v>421</v>
      </c>
      <c r="G309" s="237"/>
      <c r="H309" s="250">
        <v>3.24</v>
      </c>
      <c r="I309" s="241"/>
      <c r="J309" s="237"/>
      <c r="K309" s="237"/>
      <c r="L309" s="242"/>
      <c r="M309" s="243"/>
      <c r="N309" s="244"/>
      <c r="O309" s="244"/>
      <c r="P309" s="244"/>
      <c r="Q309" s="244"/>
      <c r="R309" s="244"/>
      <c r="S309" s="244"/>
      <c r="T309" s="245"/>
      <c r="AT309" s="246" t="s">
        <v>417</v>
      </c>
      <c r="AU309" s="246" t="s">
        <v>87</v>
      </c>
      <c r="AV309" s="14" t="s">
        <v>415</v>
      </c>
      <c r="AW309" s="14" t="s">
        <v>43</v>
      </c>
      <c r="AX309" s="14" t="s">
        <v>23</v>
      </c>
      <c r="AY309" s="246" t="s">
        <v>406</v>
      </c>
    </row>
    <row r="310" spans="2:65" s="1" customFormat="1" ht="22.5" customHeight="1" x14ac:dyDescent="0.3">
      <c r="B310" s="37"/>
      <c r="C310" s="201" t="s">
        <v>619</v>
      </c>
      <c r="D310" s="201" t="s">
        <v>410</v>
      </c>
      <c r="E310" s="202" t="s">
        <v>7595</v>
      </c>
      <c r="F310" s="203" t="s">
        <v>7596</v>
      </c>
      <c r="G310" s="204" t="s">
        <v>466</v>
      </c>
      <c r="H310" s="205">
        <v>7.2</v>
      </c>
      <c r="I310" s="206"/>
      <c r="J310" s="207">
        <f>ROUND(I310*H310,2)</f>
        <v>0</v>
      </c>
      <c r="K310" s="203" t="s">
        <v>7100</v>
      </c>
      <c r="L310" s="57"/>
      <c r="M310" s="208" t="s">
        <v>36</v>
      </c>
      <c r="N310" s="209" t="s">
        <v>50</v>
      </c>
      <c r="O310" s="38"/>
      <c r="P310" s="210">
        <f>O310*H310</f>
        <v>0</v>
      </c>
      <c r="Q310" s="210">
        <v>0</v>
      </c>
      <c r="R310" s="210">
        <f>Q310*H310</f>
        <v>0</v>
      </c>
      <c r="S310" s="210">
        <v>0</v>
      </c>
      <c r="T310" s="211">
        <f>S310*H310</f>
        <v>0</v>
      </c>
      <c r="AR310" s="19" t="s">
        <v>415</v>
      </c>
      <c r="AT310" s="19" t="s">
        <v>410</v>
      </c>
      <c r="AU310" s="19" t="s">
        <v>87</v>
      </c>
      <c r="AY310" s="19" t="s">
        <v>406</v>
      </c>
      <c r="BE310" s="212">
        <f>IF(N310="základní",J310,0)</f>
        <v>0</v>
      </c>
      <c r="BF310" s="212">
        <f>IF(N310="snížená",J310,0)</f>
        <v>0</v>
      </c>
      <c r="BG310" s="212">
        <f>IF(N310="zákl. přenesená",J310,0)</f>
        <v>0</v>
      </c>
      <c r="BH310" s="212">
        <f>IF(N310="sníž. přenesená",J310,0)</f>
        <v>0</v>
      </c>
      <c r="BI310" s="212">
        <f>IF(N310="nulová",J310,0)</f>
        <v>0</v>
      </c>
      <c r="BJ310" s="19" t="s">
        <v>23</v>
      </c>
      <c r="BK310" s="212">
        <f>ROUND(I310*H310,2)</f>
        <v>0</v>
      </c>
      <c r="BL310" s="19" t="s">
        <v>415</v>
      </c>
      <c r="BM310" s="19" t="s">
        <v>877</v>
      </c>
    </row>
    <row r="311" spans="2:65" s="13" customFormat="1" x14ac:dyDescent="0.3">
      <c r="B311" s="225"/>
      <c r="C311" s="226"/>
      <c r="D311" s="215" t="s">
        <v>417</v>
      </c>
      <c r="E311" s="227" t="s">
        <v>36</v>
      </c>
      <c r="F311" s="228" t="s">
        <v>8208</v>
      </c>
      <c r="G311" s="226"/>
      <c r="H311" s="229">
        <v>7.2</v>
      </c>
      <c r="I311" s="230"/>
      <c r="J311" s="226"/>
      <c r="K311" s="226"/>
      <c r="L311" s="231"/>
      <c r="M311" s="232"/>
      <c r="N311" s="233"/>
      <c r="O311" s="233"/>
      <c r="P311" s="233"/>
      <c r="Q311" s="233"/>
      <c r="R311" s="233"/>
      <c r="S311" s="233"/>
      <c r="T311" s="234"/>
      <c r="AT311" s="235" t="s">
        <v>417</v>
      </c>
      <c r="AU311" s="235" t="s">
        <v>87</v>
      </c>
      <c r="AV311" s="13" t="s">
        <v>87</v>
      </c>
      <c r="AW311" s="13" t="s">
        <v>43</v>
      </c>
      <c r="AX311" s="13" t="s">
        <v>79</v>
      </c>
      <c r="AY311" s="235" t="s">
        <v>406</v>
      </c>
    </row>
    <row r="312" spans="2:65" s="14" customFormat="1" x14ac:dyDescent="0.3">
      <c r="B312" s="236"/>
      <c r="C312" s="237"/>
      <c r="D312" s="215" t="s">
        <v>417</v>
      </c>
      <c r="E312" s="238" t="s">
        <v>36</v>
      </c>
      <c r="F312" s="239" t="s">
        <v>421</v>
      </c>
      <c r="G312" s="237"/>
      <c r="H312" s="240">
        <v>7.2</v>
      </c>
      <c r="I312" s="241"/>
      <c r="J312" s="237"/>
      <c r="K312" s="237"/>
      <c r="L312" s="242"/>
      <c r="M312" s="243"/>
      <c r="N312" s="244"/>
      <c r="O312" s="244"/>
      <c r="P312" s="244"/>
      <c r="Q312" s="244"/>
      <c r="R312" s="244"/>
      <c r="S312" s="244"/>
      <c r="T312" s="245"/>
      <c r="AT312" s="246" t="s">
        <v>417</v>
      </c>
      <c r="AU312" s="246" t="s">
        <v>87</v>
      </c>
      <c r="AV312" s="14" t="s">
        <v>415</v>
      </c>
      <c r="AW312" s="14" t="s">
        <v>43</v>
      </c>
      <c r="AX312" s="14" t="s">
        <v>23</v>
      </c>
      <c r="AY312" s="246" t="s">
        <v>406</v>
      </c>
    </row>
    <row r="313" spans="2:65" s="11" customFormat="1" ht="29.85" customHeight="1" x14ac:dyDescent="0.3">
      <c r="B313" s="182"/>
      <c r="C313" s="183"/>
      <c r="D313" s="198" t="s">
        <v>78</v>
      </c>
      <c r="E313" s="199" t="s">
        <v>440</v>
      </c>
      <c r="F313" s="199" t="s">
        <v>2132</v>
      </c>
      <c r="G313" s="183"/>
      <c r="H313" s="183"/>
      <c r="I313" s="186"/>
      <c r="J313" s="200">
        <f>BK313</f>
        <v>0</v>
      </c>
      <c r="K313" s="183"/>
      <c r="L313" s="188"/>
      <c r="M313" s="189"/>
      <c r="N313" s="190"/>
      <c r="O313" s="190"/>
      <c r="P313" s="191">
        <f>SUM(P314:P360)</f>
        <v>0</v>
      </c>
      <c r="Q313" s="190"/>
      <c r="R313" s="191">
        <f>SUM(R314:R360)</f>
        <v>0</v>
      </c>
      <c r="S313" s="190"/>
      <c r="T313" s="192">
        <f>SUM(T314:T360)</f>
        <v>0</v>
      </c>
      <c r="AR313" s="193" t="s">
        <v>23</v>
      </c>
      <c r="AT313" s="194" t="s">
        <v>78</v>
      </c>
      <c r="AU313" s="194" t="s">
        <v>23</v>
      </c>
      <c r="AY313" s="193" t="s">
        <v>406</v>
      </c>
      <c r="BK313" s="195">
        <f>SUM(BK314:BK360)</f>
        <v>0</v>
      </c>
    </row>
    <row r="314" spans="2:65" s="1" customFormat="1" ht="22.5" customHeight="1" x14ac:dyDescent="0.3">
      <c r="B314" s="37"/>
      <c r="C314" s="201" t="s">
        <v>624</v>
      </c>
      <c r="D314" s="201" t="s">
        <v>410</v>
      </c>
      <c r="E314" s="202" t="s">
        <v>8209</v>
      </c>
      <c r="F314" s="203" t="s">
        <v>8210</v>
      </c>
      <c r="G314" s="204" t="s">
        <v>466</v>
      </c>
      <c r="H314" s="205">
        <v>288.82499999999999</v>
      </c>
      <c r="I314" s="206"/>
      <c r="J314" s="207">
        <f>ROUND(I314*H314,2)</f>
        <v>0</v>
      </c>
      <c r="K314" s="203" t="s">
        <v>7100</v>
      </c>
      <c r="L314" s="57"/>
      <c r="M314" s="208" t="s">
        <v>36</v>
      </c>
      <c r="N314" s="209" t="s">
        <v>50</v>
      </c>
      <c r="O314" s="38"/>
      <c r="P314" s="210">
        <f>O314*H314</f>
        <v>0</v>
      </c>
      <c r="Q314" s="210">
        <v>0</v>
      </c>
      <c r="R314" s="210">
        <f>Q314*H314</f>
        <v>0</v>
      </c>
      <c r="S314" s="210">
        <v>0</v>
      </c>
      <c r="T314" s="211">
        <f>S314*H314</f>
        <v>0</v>
      </c>
      <c r="AR314" s="19" t="s">
        <v>415</v>
      </c>
      <c r="AT314" s="19" t="s">
        <v>410</v>
      </c>
      <c r="AU314" s="19" t="s">
        <v>87</v>
      </c>
      <c r="AY314" s="19" t="s">
        <v>406</v>
      </c>
      <c r="BE314" s="212">
        <f>IF(N314="základní",J314,0)</f>
        <v>0</v>
      </c>
      <c r="BF314" s="212">
        <f>IF(N314="snížená",J314,0)</f>
        <v>0</v>
      </c>
      <c r="BG314" s="212">
        <f>IF(N314="zákl. přenesená",J314,0)</f>
        <v>0</v>
      </c>
      <c r="BH314" s="212">
        <f>IF(N314="sníž. přenesená",J314,0)</f>
        <v>0</v>
      </c>
      <c r="BI314" s="212">
        <f>IF(N314="nulová",J314,0)</f>
        <v>0</v>
      </c>
      <c r="BJ314" s="19" t="s">
        <v>23</v>
      </c>
      <c r="BK314" s="212">
        <f>ROUND(I314*H314,2)</f>
        <v>0</v>
      </c>
      <c r="BL314" s="19" t="s">
        <v>415</v>
      </c>
      <c r="BM314" s="19" t="s">
        <v>887</v>
      </c>
    </row>
    <row r="315" spans="2:65" s="12" customFormat="1" x14ac:dyDescent="0.3">
      <c r="B315" s="213"/>
      <c r="C315" s="214"/>
      <c r="D315" s="215" t="s">
        <v>417</v>
      </c>
      <c r="E315" s="216" t="s">
        <v>36</v>
      </c>
      <c r="F315" s="217" t="s">
        <v>8211</v>
      </c>
      <c r="G315" s="214"/>
      <c r="H315" s="218" t="s">
        <v>36</v>
      </c>
      <c r="I315" s="219"/>
      <c r="J315" s="214"/>
      <c r="K315" s="214"/>
      <c r="L315" s="220"/>
      <c r="M315" s="221"/>
      <c r="N315" s="222"/>
      <c r="O315" s="222"/>
      <c r="P315" s="222"/>
      <c r="Q315" s="222"/>
      <c r="R315" s="222"/>
      <c r="S315" s="222"/>
      <c r="T315" s="223"/>
      <c r="AT315" s="224" t="s">
        <v>417</v>
      </c>
      <c r="AU315" s="224" t="s">
        <v>87</v>
      </c>
      <c r="AV315" s="12" t="s">
        <v>23</v>
      </c>
      <c r="AW315" s="12" t="s">
        <v>43</v>
      </c>
      <c r="AX315" s="12" t="s">
        <v>79</v>
      </c>
      <c r="AY315" s="224" t="s">
        <v>406</v>
      </c>
    </row>
    <row r="316" spans="2:65" s="12" customFormat="1" x14ac:dyDescent="0.3">
      <c r="B316" s="213"/>
      <c r="C316" s="214"/>
      <c r="D316" s="215" t="s">
        <v>417</v>
      </c>
      <c r="E316" s="216" t="s">
        <v>36</v>
      </c>
      <c r="F316" s="217" t="s">
        <v>8093</v>
      </c>
      <c r="G316" s="214"/>
      <c r="H316" s="218" t="s">
        <v>36</v>
      </c>
      <c r="I316" s="219"/>
      <c r="J316" s="214"/>
      <c r="K316" s="214"/>
      <c r="L316" s="220"/>
      <c r="M316" s="221"/>
      <c r="N316" s="222"/>
      <c r="O316" s="222"/>
      <c r="P316" s="222"/>
      <c r="Q316" s="222"/>
      <c r="R316" s="222"/>
      <c r="S316" s="222"/>
      <c r="T316" s="223"/>
      <c r="AT316" s="224" t="s">
        <v>417</v>
      </c>
      <c r="AU316" s="224" t="s">
        <v>87</v>
      </c>
      <c r="AV316" s="12" t="s">
        <v>23</v>
      </c>
      <c r="AW316" s="12" t="s">
        <v>43</v>
      </c>
      <c r="AX316" s="12" t="s">
        <v>79</v>
      </c>
      <c r="AY316" s="224" t="s">
        <v>406</v>
      </c>
    </row>
    <row r="317" spans="2:65" s="12" customFormat="1" x14ac:dyDescent="0.3">
      <c r="B317" s="213"/>
      <c r="C317" s="214"/>
      <c r="D317" s="215" t="s">
        <v>417</v>
      </c>
      <c r="E317" s="216" t="s">
        <v>36</v>
      </c>
      <c r="F317" s="217" t="s">
        <v>8171</v>
      </c>
      <c r="G317" s="214"/>
      <c r="H317" s="218" t="s">
        <v>36</v>
      </c>
      <c r="I317" s="219"/>
      <c r="J317" s="214"/>
      <c r="K317" s="214"/>
      <c r="L317" s="220"/>
      <c r="M317" s="221"/>
      <c r="N317" s="222"/>
      <c r="O317" s="222"/>
      <c r="P317" s="222"/>
      <c r="Q317" s="222"/>
      <c r="R317" s="222"/>
      <c r="S317" s="222"/>
      <c r="T317" s="223"/>
      <c r="AT317" s="224" t="s">
        <v>417</v>
      </c>
      <c r="AU317" s="224" t="s">
        <v>87</v>
      </c>
      <c r="AV317" s="12" t="s">
        <v>23</v>
      </c>
      <c r="AW317" s="12" t="s">
        <v>43</v>
      </c>
      <c r="AX317" s="12" t="s">
        <v>79</v>
      </c>
      <c r="AY317" s="224" t="s">
        <v>406</v>
      </c>
    </row>
    <row r="318" spans="2:65" s="12" customFormat="1" x14ac:dyDescent="0.3">
      <c r="B318" s="213"/>
      <c r="C318" s="214"/>
      <c r="D318" s="215" t="s">
        <v>417</v>
      </c>
      <c r="E318" s="216" t="s">
        <v>36</v>
      </c>
      <c r="F318" s="217" t="s">
        <v>8172</v>
      </c>
      <c r="G318" s="214"/>
      <c r="H318" s="218" t="s">
        <v>36</v>
      </c>
      <c r="I318" s="219"/>
      <c r="J318" s="214"/>
      <c r="K318" s="214"/>
      <c r="L318" s="220"/>
      <c r="M318" s="221"/>
      <c r="N318" s="222"/>
      <c r="O318" s="222"/>
      <c r="P318" s="222"/>
      <c r="Q318" s="222"/>
      <c r="R318" s="222"/>
      <c r="S318" s="222"/>
      <c r="T318" s="223"/>
      <c r="AT318" s="224" t="s">
        <v>417</v>
      </c>
      <c r="AU318" s="224" t="s">
        <v>87</v>
      </c>
      <c r="AV318" s="12" t="s">
        <v>23</v>
      </c>
      <c r="AW318" s="12" t="s">
        <v>43</v>
      </c>
      <c r="AX318" s="12" t="s">
        <v>79</v>
      </c>
      <c r="AY318" s="224" t="s">
        <v>406</v>
      </c>
    </row>
    <row r="319" spans="2:65" s="12" customFormat="1" x14ac:dyDescent="0.3">
      <c r="B319" s="213"/>
      <c r="C319" s="214"/>
      <c r="D319" s="215" t="s">
        <v>417</v>
      </c>
      <c r="E319" s="216" t="s">
        <v>36</v>
      </c>
      <c r="F319" s="217" t="s">
        <v>8173</v>
      </c>
      <c r="G319" s="214"/>
      <c r="H319" s="218" t="s">
        <v>36</v>
      </c>
      <c r="I319" s="219"/>
      <c r="J319" s="214"/>
      <c r="K319" s="214"/>
      <c r="L319" s="220"/>
      <c r="M319" s="221"/>
      <c r="N319" s="222"/>
      <c r="O319" s="222"/>
      <c r="P319" s="222"/>
      <c r="Q319" s="222"/>
      <c r="R319" s="222"/>
      <c r="S319" s="222"/>
      <c r="T319" s="223"/>
      <c r="AT319" s="224" t="s">
        <v>417</v>
      </c>
      <c r="AU319" s="224" t="s">
        <v>87</v>
      </c>
      <c r="AV319" s="12" t="s">
        <v>23</v>
      </c>
      <c r="AW319" s="12" t="s">
        <v>43</v>
      </c>
      <c r="AX319" s="12" t="s">
        <v>79</v>
      </c>
      <c r="AY319" s="224" t="s">
        <v>406</v>
      </c>
    </row>
    <row r="320" spans="2:65" s="12" customFormat="1" x14ac:dyDescent="0.3">
      <c r="B320" s="213"/>
      <c r="C320" s="214"/>
      <c r="D320" s="215" t="s">
        <v>417</v>
      </c>
      <c r="E320" s="216" t="s">
        <v>36</v>
      </c>
      <c r="F320" s="217" t="s">
        <v>8212</v>
      </c>
      <c r="G320" s="214"/>
      <c r="H320" s="218" t="s">
        <v>36</v>
      </c>
      <c r="I320" s="219"/>
      <c r="J320" s="214"/>
      <c r="K320" s="214"/>
      <c r="L320" s="220"/>
      <c r="M320" s="221"/>
      <c r="N320" s="222"/>
      <c r="O320" s="222"/>
      <c r="P320" s="222"/>
      <c r="Q320" s="222"/>
      <c r="R320" s="222"/>
      <c r="S320" s="222"/>
      <c r="T320" s="223"/>
      <c r="AT320" s="224" t="s">
        <v>417</v>
      </c>
      <c r="AU320" s="224" t="s">
        <v>87</v>
      </c>
      <c r="AV320" s="12" t="s">
        <v>23</v>
      </c>
      <c r="AW320" s="12" t="s">
        <v>43</v>
      </c>
      <c r="AX320" s="12" t="s">
        <v>79</v>
      </c>
      <c r="AY320" s="224" t="s">
        <v>406</v>
      </c>
    </row>
    <row r="321" spans="2:65" s="12" customFormat="1" x14ac:dyDescent="0.3">
      <c r="B321" s="213"/>
      <c r="C321" s="214"/>
      <c r="D321" s="215" t="s">
        <v>417</v>
      </c>
      <c r="E321" s="216" t="s">
        <v>36</v>
      </c>
      <c r="F321" s="217" t="s">
        <v>8103</v>
      </c>
      <c r="G321" s="214"/>
      <c r="H321" s="218" t="s">
        <v>36</v>
      </c>
      <c r="I321" s="219"/>
      <c r="J321" s="214"/>
      <c r="K321" s="214"/>
      <c r="L321" s="220"/>
      <c r="M321" s="221"/>
      <c r="N321" s="222"/>
      <c r="O321" s="222"/>
      <c r="P321" s="222"/>
      <c r="Q321" s="222"/>
      <c r="R321" s="222"/>
      <c r="S321" s="222"/>
      <c r="T321" s="223"/>
      <c r="AT321" s="224" t="s">
        <v>417</v>
      </c>
      <c r="AU321" s="224" t="s">
        <v>87</v>
      </c>
      <c r="AV321" s="12" t="s">
        <v>23</v>
      </c>
      <c r="AW321" s="12" t="s">
        <v>43</v>
      </c>
      <c r="AX321" s="12" t="s">
        <v>79</v>
      </c>
      <c r="AY321" s="224" t="s">
        <v>406</v>
      </c>
    </row>
    <row r="322" spans="2:65" s="12" customFormat="1" x14ac:dyDescent="0.3">
      <c r="B322" s="213"/>
      <c r="C322" s="214"/>
      <c r="D322" s="215" t="s">
        <v>417</v>
      </c>
      <c r="E322" s="216" t="s">
        <v>36</v>
      </c>
      <c r="F322" s="217" t="s">
        <v>8175</v>
      </c>
      <c r="G322" s="214"/>
      <c r="H322" s="218" t="s">
        <v>36</v>
      </c>
      <c r="I322" s="219"/>
      <c r="J322" s="214"/>
      <c r="K322" s="214"/>
      <c r="L322" s="220"/>
      <c r="M322" s="221"/>
      <c r="N322" s="222"/>
      <c r="O322" s="222"/>
      <c r="P322" s="222"/>
      <c r="Q322" s="222"/>
      <c r="R322" s="222"/>
      <c r="S322" s="222"/>
      <c r="T322" s="223"/>
      <c r="AT322" s="224" t="s">
        <v>417</v>
      </c>
      <c r="AU322" s="224" t="s">
        <v>87</v>
      </c>
      <c r="AV322" s="12" t="s">
        <v>23</v>
      </c>
      <c r="AW322" s="12" t="s">
        <v>43</v>
      </c>
      <c r="AX322" s="12" t="s">
        <v>79</v>
      </c>
      <c r="AY322" s="224" t="s">
        <v>406</v>
      </c>
    </row>
    <row r="323" spans="2:65" s="13" customFormat="1" x14ac:dyDescent="0.3">
      <c r="B323" s="225"/>
      <c r="C323" s="226"/>
      <c r="D323" s="215" t="s">
        <v>417</v>
      </c>
      <c r="E323" s="227" t="s">
        <v>36</v>
      </c>
      <c r="F323" s="228" t="s">
        <v>8176</v>
      </c>
      <c r="G323" s="226"/>
      <c r="H323" s="229">
        <v>288.82499999999999</v>
      </c>
      <c r="I323" s="230"/>
      <c r="J323" s="226"/>
      <c r="K323" s="226"/>
      <c r="L323" s="231"/>
      <c r="M323" s="232"/>
      <c r="N323" s="233"/>
      <c r="O323" s="233"/>
      <c r="P323" s="233"/>
      <c r="Q323" s="233"/>
      <c r="R323" s="233"/>
      <c r="S323" s="233"/>
      <c r="T323" s="234"/>
      <c r="AT323" s="235" t="s">
        <v>417</v>
      </c>
      <c r="AU323" s="235" t="s">
        <v>87</v>
      </c>
      <c r="AV323" s="13" t="s">
        <v>87</v>
      </c>
      <c r="AW323" s="13" t="s">
        <v>43</v>
      </c>
      <c r="AX323" s="13" t="s">
        <v>79</v>
      </c>
      <c r="AY323" s="235" t="s">
        <v>406</v>
      </c>
    </row>
    <row r="324" spans="2:65" s="14" customFormat="1" x14ac:dyDescent="0.3">
      <c r="B324" s="236"/>
      <c r="C324" s="237"/>
      <c r="D324" s="247" t="s">
        <v>417</v>
      </c>
      <c r="E324" s="248" t="s">
        <v>36</v>
      </c>
      <c r="F324" s="249" t="s">
        <v>421</v>
      </c>
      <c r="G324" s="237"/>
      <c r="H324" s="250">
        <v>288.82499999999999</v>
      </c>
      <c r="I324" s="241"/>
      <c r="J324" s="237"/>
      <c r="K324" s="237"/>
      <c r="L324" s="242"/>
      <c r="M324" s="243"/>
      <c r="N324" s="244"/>
      <c r="O324" s="244"/>
      <c r="P324" s="244"/>
      <c r="Q324" s="244"/>
      <c r="R324" s="244"/>
      <c r="S324" s="244"/>
      <c r="T324" s="245"/>
      <c r="AT324" s="246" t="s">
        <v>417</v>
      </c>
      <c r="AU324" s="246" t="s">
        <v>87</v>
      </c>
      <c r="AV324" s="14" t="s">
        <v>415</v>
      </c>
      <c r="AW324" s="14" t="s">
        <v>43</v>
      </c>
      <c r="AX324" s="14" t="s">
        <v>23</v>
      </c>
      <c r="AY324" s="246" t="s">
        <v>406</v>
      </c>
    </row>
    <row r="325" spans="2:65" s="1" customFormat="1" ht="22.5" customHeight="1" x14ac:dyDescent="0.3">
      <c r="B325" s="37"/>
      <c r="C325" s="201" t="s">
        <v>626</v>
      </c>
      <c r="D325" s="201" t="s">
        <v>410</v>
      </c>
      <c r="E325" s="202" t="s">
        <v>7605</v>
      </c>
      <c r="F325" s="203" t="s">
        <v>7606</v>
      </c>
      <c r="G325" s="204" t="s">
        <v>466</v>
      </c>
      <c r="H325" s="205">
        <v>288.82499999999999</v>
      </c>
      <c r="I325" s="206"/>
      <c r="J325" s="207">
        <f>ROUND(I325*H325,2)</f>
        <v>0</v>
      </c>
      <c r="K325" s="203" t="s">
        <v>7100</v>
      </c>
      <c r="L325" s="57"/>
      <c r="M325" s="208" t="s">
        <v>36</v>
      </c>
      <c r="N325" s="209" t="s">
        <v>50</v>
      </c>
      <c r="O325" s="38"/>
      <c r="P325" s="210">
        <f>O325*H325</f>
        <v>0</v>
      </c>
      <c r="Q325" s="210">
        <v>0</v>
      </c>
      <c r="R325" s="210">
        <f>Q325*H325</f>
        <v>0</v>
      </c>
      <c r="S325" s="210">
        <v>0</v>
      </c>
      <c r="T325" s="211">
        <f>S325*H325</f>
        <v>0</v>
      </c>
      <c r="AR325" s="19" t="s">
        <v>415</v>
      </c>
      <c r="AT325" s="19" t="s">
        <v>410</v>
      </c>
      <c r="AU325" s="19" t="s">
        <v>87</v>
      </c>
      <c r="AY325" s="19" t="s">
        <v>406</v>
      </c>
      <c r="BE325" s="212">
        <f>IF(N325="základní",J325,0)</f>
        <v>0</v>
      </c>
      <c r="BF325" s="212">
        <f>IF(N325="snížená",J325,0)</f>
        <v>0</v>
      </c>
      <c r="BG325" s="212">
        <f>IF(N325="zákl. přenesená",J325,0)</f>
        <v>0</v>
      </c>
      <c r="BH325" s="212">
        <f>IF(N325="sníž. přenesená",J325,0)</f>
        <v>0</v>
      </c>
      <c r="BI325" s="212">
        <f>IF(N325="nulová",J325,0)</f>
        <v>0</v>
      </c>
      <c r="BJ325" s="19" t="s">
        <v>23</v>
      </c>
      <c r="BK325" s="212">
        <f>ROUND(I325*H325,2)</f>
        <v>0</v>
      </c>
      <c r="BL325" s="19" t="s">
        <v>415</v>
      </c>
      <c r="BM325" s="19" t="s">
        <v>896</v>
      </c>
    </row>
    <row r="326" spans="2:65" s="12" customFormat="1" x14ac:dyDescent="0.3">
      <c r="B326" s="213"/>
      <c r="C326" s="214"/>
      <c r="D326" s="215" t="s">
        <v>417</v>
      </c>
      <c r="E326" s="216" t="s">
        <v>36</v>
      </c>
      <c r="F326" s="217" t="s">
        <v>8093</v>
      </c>
      <c r="G326" s="214"/>
      <c r="H326" s="218" t="s">
        <v>36</v>
      </c>
      <c r="I326" s="219"/>
      <c r="J326" s="214"/>
      <c r="K326" s="214"/>
      <c r="L326" s="220"/>
      <c r="M326" s="221"/>
      <c r="N326" s="222"/>
      <c r="O326" s="222"/>
      <c r="P326" s="222"/>
      <c r="Q326" s="222"/>
      <c r="R326" s="222"/>
      <c r="S326" s="222"/>
      <c r="T326" s="223"/>
      <c r="AT326" s="224" t="s">
        <v>417</v>
      </c>
      <c r="AU326" s="224" t="s">
        <v>87</v>
      </c>
      <c r="AV326" s="12" t="s">
        <v>23</v>
      </c>
      <c r="AW326" s="12" t="s">
        <v>43</v>
      </c>
      <c r="AX326" s="12" t="s">
        <v>79</v>
      </c>
      <c r="AY326" s="224" t="s">
        <v>406</v>
      </c>
    </row>
    <row r="327" spans="2:65" s="12" customFormat="1" x14ac:dyDescent="0.3">
      <c r="B327" s="213"/>
      <c r="C327" s="214"/>
      <c r="D327" s="215" t="s">
        <v>417</v>
      </c>
      <c r="E327" s="216" t="s">
        <v>36</v>
      </c>
      <c r="F327" s="217" t="s">
        <v>8171</v>
      </c>
      <c r="G327" s="214"/>
      <c r="H327" s="218" t="s">
        <v>36</v>
      </c>
      <c r="I327" s="219"/>
      <c r="J327" s="214"/>
      <c r="K327" s="214"/>
      <c r="L327" s="220"/>
      <c r="M327" s="221"/>
      <c r="N327" s="222"/>
      <c r="O327" s="222"/>
      <c r="P327" s="222"/>
      <c r="Q327" s="222"/>
      <c r="R327" s="222"/>
      <c r="S327" s="222"/>
      <c r="T327" s="223"/>
      <c r="AT327" s="224" t="s">
        <v>417</v>
      </c>
      <c r="AU327" s="224" t="s">
        <v>87</v>
      </c>
      <c r="AV327" s="12" t="s">
        <v>23</v>
      </c>
      <c r="AW327" s="12" t="s">
        <v>43</v>
      </c>
      <c r="AX327" s="12" t="s">
        <v>79</v>
      </c>
      <c r="AY327" s="224" t="s">
        <v>406</v>
      </c>
    </row>
    <row r="328" spans="2:65" s="12" customFormat="1" x14ac:dyDescent="0.3">
      <c r="B328" s="213"/>
      <c r="C328" s="214"/>
      <c r="D328" s="215" t="s">
        <v>417</v>
      </c>
      <c r="E328" s="216" t="s">
        <v>36</v>
      </c>
      <c r="F328" s="217" t="s">
        <v>8172</v>
      </c>
      <c r="G328" s="214"/>
      <c r="H328" s="218" t="s">
        <v>36</v>
      </c>
      <c r="I328" s="219"/>
      <c r="J328" s="214"/>
      <c r="K328" s="214"/>
      <c r="L328" s="220"/>
      <c r="M328" s="221"/>
      <c r="N328" s="222"/>
      <c r="O328" s="222"/>
      <c r="P328" s="222"/>
      <c r="Q328" s="222"/>
      <c r="R328" s="222"/>
      <c r="S328" s="222"/>
      <c r="T328" s="223"/>
      <c r="AT328" s="224" t="s">
        <v>417</v>
      </c>
      <c r="AU328" s="224" t="s">
        <v>87</v>
      </c>
      <c r="AV328" s="12" t="s">
        <v>23</v>
      </c>
      <c r="AW328" s="12" t="s">
        <v>43</v>
      </c>
      <c r="AX328" s="12" t="s">
        <v>79</v>
      </c>
      <c r="AY328" s="224" t="s">
        <v>406</v>
      </c>
    </row>
    <row r="329" spans="2:65" s="12" customFormat="1" x14ac:dyDescent="0.3">
      <c r="B329" s="213"/>
      <c r="C329" s="214"/>
      <c r="D329" s="215" t="s">
        <v>417</v>
      </c>
      <c r="E329" s="216" t="s">
        <v>36</v>
      </c>
      <c r="F329" s="217" t="s">
        <v>8173</v>
      </c>
      <c r="G329" s="214"/>
      <c r="H329" s="218" t="s">
        <v>36</v>
      </c>
      <c r="I329" s="219"/>
      <c r="J329" s="214"/>
      <c r="K329" s="214"/>
      <c r="L329" s="220"/>
      <c r="M329" s="221"/>
      <c r="N329" s="222"/>
      <c r="O329" s="222"/>
      <c r="P329" s="222"/>
      <c r="Q329" s="222"/>
      <c r="R329" s="222"/>
      <c r="S329" s="222"/>
      <c r="T329" s="223"/>
      <c r="AT329" s="224" t="s">
        <v>417</v>
      </c>
      <c r="AU329" s="224" t="s">
        <v>87</v>
      </c>
      <c r="AV329" s="12" t="s">
        <v>23</v>
      </c>
      <c r="AW329" s="12" t="s">
        <v>43</v>
      </c>
      <c r="AX329" s="12" t="s">
        <v>79</v>
      </c>
      <c r="AY329" s="224" t="s">
        <v>406</v>
      </c>
    </row>
    <row r="330" spans="2:65" s="12" customFormat="1" x14ac:dyDescent="0.3">
      <c r="B330" s="213"/>
      <c r="C330" s="214"/>
      <c r="D330" s="215" t="s">
        <v>417</v>
      </c>
      <c r="E330" s="216" t="s">
        <v>36</v>
      </c>
      <c r="F330" s="217" t="s">
        <v>8212</v>
      </c>
      <c r="G330" s="214"/>
      <c r="H330" s="218" t="s">
        <v>36</v>
      </c>
      <c r="I330" s="219"/>
      <c r="J330" s="214"/>
      <c r="K330" s="214"/>
      <c r="L330" s="220"/>
      <c r="M330" s="221"/>
      <c r="N330" s="222"/>
      <c r="O330" s="222"/>
      <c r="P330" s="222"/>
      <c r="Q330" s="222"/>
      <c r="R330" s="222"/>
      <c r="S330" s="222"/>
      <c r="T330" s="223"/>
      <c r="AT330" s="224" t="s">
        <v>417</v>
      </c>
      <c r="AU330" s="224" t="s">
        <v>87</v>
      </c>
      <c r="AV330" s="12" t="s">
        <v>23</v>
      </c>
      <c r="AW330" s="12" t="s">
        <v>43</v>
      </c>
      <c r="AX330" s="12" t="s">
        <v>79</v>
      </c>
      <c r="AY330" s="224" t="s">
        <v>406</v>
      </c>
    </row>
    <row r="331" spans="2:65" s="12" customFormat="1" x14ac:dyDescent="0.3">
      <c r="B331" s="213"/>
      <c r="C331" s="214"/>
      <c r="D331" s="215" t="s">
        <v>417</v>
      </c>
      <c r="E331" s="216" t="s">
        <v>36</v>
      </c>
      <c r="F331" s="217" t="s">
        <v>8103</v>
      </c>
      <c r="G331" s="214"/>
      <c r="H331" s="218" t="s">
        <v>36</v>
      </c>
      <c r="I331" s="219"/>
      <c r="J331" s="214"/>
      <c r="K331" s="214"/>
      <c r="L331" s="220"/>
      <c r="M331" s="221"/>
      <c r="N331" s="222"/>
      <c r="O331" s="222"/>
      <c r="P331" s="222"/>
      <c r="Q331" s="222"/>
      <c r="R331" s="222"/>
      <c r="S331" s="222"/>
      <c r="T331" s="223"/>
      <c r="AT331" s="224" t="s">
        <v>417</v>
      </c>
      <c r="AU331" s="224" t="s">
        <v>87</v>
      </c>
      <c r="AV331" s="12" t="s">
        <v>23</v>
      </c>
      <c r="AW331" s="12" t="s">
        <v>43</v>
      </c>
      <c r="AX331" s="12" t="s">
        <v>79</v>
      </c>
      <c r="AY331" s="224" t="s">
        <v>406</v>
      </c>
    </row>
    <row r="332" spans="2:65" s="12" customFormat="1" x14ac:dyDescent="0.3">
      <c r="B332" s="213"/>
      <c r="C332" s="214"/>
      <c r="D332" s="215" t="s">
        <v>417</v>
      </c>
      <c r="E332" s="216" t="s">
        <v>36</v>
      </c>
      <c r="F332" s="217" t="s">
        <v>8175</v>
      </c>
      <c r="G332" s="214"/>
      <c r="H332" s="218" t="s">
        <v>36</v>
      </c>
      <c r="I332" s="219"/>
      <c r="J332" s="214"/>
      <c r="K332" s="214"/>
      <c r="L332" s="220"/>
      <c r="M332" s="221"/>
      <c r="N332" s="222"/>
      <c r="O332" s="222"/>
      <c r="P332" s="222"/>
      <c r="Q332" s="222"/>
      <c r="R332" s="222"/>
      <c r="S332" s="222"/>
      <c r="T332" s="223"/>
      <c r="AT332" s="224" t="s">
        <v>417</v>
      </c>
      <c r="AU332" s="224" t="s">
        <v>87</v>
      </c>
      <c r="AV332" s="12" t="s">
        <v>23</v>
      </c>
      <c r="AW332" s="12" t="s">
        <v>43</v>
      </c>
      <c r="AX332" s="12" t="s">
        <v>79</v>
      </c>
      <c r="AY332" s="224" t="s">
        <v>406</v>
      </c>
    </row>
    <row r="333" spans="2:65" s="13" customFormat="1" x14ac:dyDescent="0.3">
      <c r="B333" s="225"/>
      <c r="C333" s="226"/>
      <c r="D333" s="215" t="s">
        <v>417</v>
      </c>
      <c r="E333" s="227" t="s">
        <v>36</v>
      </c>
      <c r="F333" s="228" t="s">
        <v>8176</v>
      </c>
      <c r="G333" s="226"/>
      <c r="H333" s="229">
        <v>288.82499999999999</v>
      </c>
      <c r="I333" s="230"/>
      <c r="J333" s="226"/>
      <c r="K333" s="226"/>
      <c r="L333" s="231"/>
      <c r="M333" s="232"/>
      <c r="N333" s="233"/>
      <c r="O333" s="233"/>
      <c r="P333" s="233"/>
      <c r="Q333" s="233"/>
      <c r="R333" s="233"/>
      <c r="S333" s="233"/>
      <c r="T333" s="234"/>
      <c r="AT333" s="235" t="s">
        <v>417</v>
      </c>
      <c r="AU333" s="235" t="s">
        <v>87</v>
      </c>
      <c r="AV333" s="13" t="s">
        <v>87</v>
      </c>
      <c r="AW333" s="13" t="s">
        <v>43</v>
      </c>
      <c r="AX333" s="13" t="s">
        <v>79</v>
      </c>
      <c r="AY333" s="235" t="s">
        <v>406</v>
      </c>
    </row>
    <row r="334" spans="2:65" s="14" customFormat="1" x14ac:dyDescent="0.3">
      <c r="B334" s="236"/>
      <c r="C334" s="237"/>
      <c r="D334" s="247" t="s">
        <v>417</v>
      </c>
      <c r="E334" s="248" t="s">
        <v>36</v>
      </c>
      <c r="F334" s="249" t="s">
        <v>421</v>
      </c>
      <c r="G334" s="237"/>
      <c r="H334" s="250">
        <v>288.82499999999999</v>
      </c>
      <c r="I334" s="241"/>
      <c r="J334" s="237"/>
      <c r="K334" s="237"/>
      <c r="L334" s="242"/>
      <c r="M334" s="243"/>
      <c r="N334" s="244"/>
      <c r="O334" s="244"/>
      <c r="P334" s="244"/>
      <c r="Q334" s="244"/>
      <c r="R334" s="244"/>
      <c r="S334" s="244"/>
      <c r="T334" s="245"/>
      <c r="AT334" s="246" t="s">
        <v>417</v>
      </c>
      <c r="AU334" s="246" t="s">
        <v>87</v>
      </c>
      <c r="AV334" s="14" t="s">
        <v>415</v>
      </c>
      <c r="AW334" s="14" t="s">
        <v>43</v>
      </c>
      <c r="AX334" s="14" t="s">
        <v>23</v>
      </c>
      <c r="AY334" s="246" t="s">
        <v>406</v>
      </c>
    </row>
    <row r="335" spans="2:65" s="1" customFormat="1" ht="22.5" customHeight="1" x14ac:dyDescent="0.3">
      <c r="B335" s="37"/>
      <c r="C335" s="201" t="s">
        <v>632</v>
      </c>
      <c r="D335" s="201" t="s">
        <v>410</v>
      </c>
      <c r="E335" s="202" t="s">
        <v>7605</v>
      </c>
      <c r="F335" s="203" t="s">
        <v>7606</v>
      </c>
      <c r="G335" s="204" t="s">
        <v>466</v>
      </c>
      <c r="H335" s="205">
        <v>3.95</v>
      </c>
      <c r="I335" s="206"/>
      <c r="J335" s="207">
        <f>ROUND(I335*H335,2)</f>
        <v>0</v>
      </c>
      <c r="K335" s="203" t="s">
        <v>7100</v>
      </c>
      <c r="L335" s="57"/>
      <c r="M335" s="208" t="s">
        <v>36</v>
      </c>
      <c r="N335" s="209" t="s">
        <v>50</v>
      </c>
      <c r="O335" s="38"/>
      <c r="P335" s="210">
        <f>O335*H335</f>
        <v>0</v>
      </c>
      <c r="Q335" s="210">
        <v>0</v>
      </c>
      <c r="R335" s="210">
        <f>Q335*H335</f>
        <v>0</v>
      </c>
      <c r="S335" s="210">
        <v>0</v>
      </c>
      <c r="T335" s="211">
        <f>S335*H335</f>
        <v>0</v>
      </c>
      <c r="AR335" s="19" t="s">
        <v>415</v>
      </c>
      <c r="AT335" s="19" t="s">
        <v>410</v>
      </c>
      <c r="AU335" s="19" t="s">
        <v>87</v>
      </c>
      <c r="AY335" s="19" t="s">
        <v>406</v>
      </c>
      <c r="BE335" s="212">
        <f>IF(N335="základní",J335,0)</f>
        <v>0</v>
      </c>
      <c r="BF335" s="212">
        <f>IF(N335="snížená",J335,0)</f>
        <v>0</v>
      </c>
      <c r="BG335" s="212">
        <f>IF(N335="zákl. přenesená",J335,0)</f>
        <v>0</v>
      </c>
      <c r="BH335" s="212">
        <f>IF(N335="sníž. přenesená",J335,0)</f>
        <v>0</v>
      </c>
      <c r="BI335" s="212">
        <f>IF(N335="nulová",J335,0)</f>
        <v>0</v>
      </c>
      <c r="BJ335" s="19" t="s">
        <v>23</v>
      </c>
      <c r="BK335" s="212">
        <f>ROUND(I335*H335,2)</f>
        <v>0</v>
      </c>
      <c r="BL335" s="19" t="s">
        <v>415</v>
      </c>
      <c r="BM335" s="19" t="s">
        <v>920</v>
      </c>
    </row>
    <row r="336" spans="2:65" s="12" customFormat="1" x14ac:dyDescent="0.3">
      <c r="B336" s="213"/>
      <c r="C336" s="214"/>
      <c r="D336" s="215" t="s">
        <v>417</v>
      </c>
      <c r="E336" s="216" t="s">
        <v>36</v>
      </c>
      <c r="F336" s="217" t="s">
        <v>8165</v>
      </c>
      <c r="G336" s="214"/>
      <c r="H336" s="218" t="s">
        <v>36</v>
      </c>
      <c r="I336" s="219"/>
      <c r="J336" s="214"/>
      <c r="K336" s="214"/>
      <c r="L336" s="220"/>
      <c r="M336" s="221"/>
      <c r="N336" s="222"/>
      <c r="O336" s="222"/>
      <c r="P336" s="222"/>
      <c r="Q336" s="222"/>
      <c r="R336" s="222"/>
      <c r="S336" s="222"/>
      <c r="T336" s="223"/>
      <c r="AT336" s="224" t="s">
        <v>417</v>
      </c>
      <c r="AU336" s="224" t="s">
        <v>87</v>
      </c>
      <c r="AV336" s="12" t="s">
        <v>23</v>
      </c>
      <c r="AW336" s="12" t="s">
        <v>43</v>
      </c>
      <c r="AX336" s="12" t="s">
        <v>79</v>
      </c>
      <c r="AY336" s="224" t="s">
        <v>406</v>
      </c>
    </row>
    <row r="337" spans="2:65" s="12" customFormat="1" x14ac:dyDescent="0.3">
      <c r="B337" s="213"/>
      <c r="C337" s="214"/>
      <c r="D337" s="215" t="s">
        <v>417</v>
      </c>
      <c r="E337" s="216" t="s">
        <v>36</v>
      </c>
      <c r="F337" s="217" t="s">
        <v>8166</v>
      </c>
      <c r="G337" s="214"/>
      <c r="H337" s="218" t="s">
        <v>36</v>
      </c>
      <c r="I337" s="219"/>
      <c r="J337" s="214"/>
      <c r="K337" s="214"/>
      <c r="L337" s="220"/>
      <c r="M337" s="221"/>
      <c r="N337" s="222"/>
      <c r="O337" s="222"/>
      <c r="P337" s="222"/>
      <c r="Q337" s="222"/>
      <c r="R337" s="222"/>
      <c r="S337" s="222"/>
      <c r="T337" s="223"/>
      <c r="AT337" s="224" t="s">
        <v>417</v>
      </c>
      <c r="AU337" s="224" t="s">
        <v>87</v>
      </c>
      <c r="AV337" s="12" t="s">
        <v>23</v>
      </c>
      <c r="AW337" s="12" t="s">
        <v>43</v>
      </c>
      <c r="AX337" s="12" t="s">
        <v>79</v>
      </c>
      <c r="AY337" s="224" t="s">
        <v>406</v>
      </c>
    </row>
    <row r="338" spans="2:65" s="12" customFormat="1" x14ac:dyDescent="0.3">
      <c r="B338" s="213"/>
      <c r="C338" s="214"/>
      <c r="D338" s="215" t="s">
        <v>417</v>
      </c>
      <c r="E338" s="216" t="s">
        <v>36</v>
      </c>
      <c r="F338" s="217" t="s">
        <v>8167</v>
      </c>
      <c r="G338" s="214"/>
      <c r="H338" s="218" t="s">
        <v>36</v>
      </c>
      <c r="I338" s="219"/>
      <c r="J338" s="214"/>
      <c r="K338" s="214"/>
      <c r="L338" s="220"/>
      <c r="M338" s="221"/>
      <c r="N338" s="222"/>
      <c r="O338" s="222"/>
      <c r="P338" s="222"/>
      <c r="Q338" s="222"/>
      <c r="R338" s="222"/>
      <c r="S338" s="222"/>
      <c r="T338" s="223"/>
      <c r="AT338" s="224" t="s">
        <v>417</v>
      </c>
      <c r="AU338" s="224" t="s">
        <v>87</v>
      </c>
      <c r="AV338" s="12" t="s">
        <v>23</v>
      </c>
      <c r="AW338" s="12" t="s">
        <v>43</v>
      </c>
      <c r="AX338" s="12" t="s">
        <v>79</v>
      </c>
      <c r="AY338" s="224" t="s">
        <v>406</v>
      </c>
    </row>
    <row r="339" spans="2:65" s="13" customFormat="1" x14ac:dyDescent="0.3">
      <c r="B339" s="225"/>
      <c r="C339" s="226"/>
      <c r="D339" s="215" t="s">
        <v>417</v>
      </c>
      <c r="E339" s="227" t="s">
        <v>36</v>
      </c>
      <c r="F339" s="228" t="s">
        <v>8168</v>
      </c>
      <c r="G339" s="226"/>
      <c r="H339" s="229">
        <v>3.95</v>
      </c>
      <c r="I339" s="230"/>
      <c r="J339" s="226"/>
      <c r="K339" s="226"/>
      <c r="L339" s="231"/>
      <c r="M339" s="232"/>
      <c r="N339" s="233"/>
      <c r="O339" s="233"/>
      <c r="P339" s="233"/>
      <c r="Q339" s="233"/>
      <c r="R339" s="233"/>
      <c r="S339" s="233"/>
      <c r="T339" s="234"/>
      <c r="AT339" s="235" t="s">
        <v>417</v>
      </c>
      <c r="AU339" s="235" t="s">
        <v>87</v>
      </c>
      <c r="AV339" s="13" t="s">
        <v>87</v>
      </c>
      <c r="AW339" s="13" t="s">
        <v>43</v>
      </c>
      <c r="AX339" s="13" t="s">
        <v>79</v>
      </c>
      <c r="AY339" s="235" t="s">
        <v>406</v>
      </c>
    </row>
    <row r="340" spans="2:65" s="14" customFormat="1" x14ac:dyDescent="0.3">
      <c r="B340" s="236"/>
      <c r="C340" s="237"/>
      <c r="D340" s="247" t="s">
        <v>417</v>
      </c>
      <c r="E340" s="248" t="s">
        <v>36</v>
      </c>
      <c r="F340" s="249" t="s">
        <v>421</v>
      </c>
      <c r="G340" s="237"/>
      <c r="H340" s="250">
        <v>3.95</v>
      </c>
      <c r="I340" s="241"/>
      <c r="J340" s="237"/>
      <c r="K340" s="237"/>
      <c r="L340" s="242"/>
      <c r="M340" s="243"/>
      <c r="N340" s="244"/>
      <c r="O340" s="244"/>
      <c r="P340" s="244"/>
      <c r="Q340" s="244"/>
      <c r="R340" s="244"/>
      <c r="S340" s="244"/>
      <c r="T340" s="245"/>
      <c r="AT340" s="246" t="s">
        <v>417</v>
      </c>
      <c r="AU340" s="246" t="s">
        <v>87</v>
      </c>
      <c r="AV340" s="14" t="s">
        <v>415</v>
      </c>
      <c r="AW340" s="14" t="s">
        <v>43</v>
      </c>
      <c r="AX340" s="14" t="s">
        <v>23</v>
      </c>
      <c r="AY340" s="246" t="s">
        <v>406</v>
      </c>
    </row>
    <row r="341" spans="2:65" s="1" customFormat="1" ht="22.5" customHeight="1" x14ac:dyDescent="0.3">
      <c r="B341" s="37"/>
      <c r="C341" s="201" t="s">
        <v>637</v>
      </c>
      <c r="D341" s="201" t="s">
        <v>410</v>
      </c>
      <c r="E341" s="202" t="s">
        <v>7638</v>
      </c>
      <c r="F341" s="203" t="s">
        <v>7639</v>
      </c>
      <c r="G341" s="204" t="s">
        <v>466</v>
      </c>
      <c r="H341" s="205">
        <v>288.82499999999999</v>
      </c>
      <c r="I341" s="206"/>
      <c r="J341" s="207">
        <f>ROUND(I341*H341,2)</f>
        <v>0</v>
      </c>
      <c r="K341" s="203" t="s">
        <v>7100</v>
      </c>
      <c r="L341" s="57"/>
      <c r="M341" s="208" t="s">
        <v>36</v>
      </c>
      <c r="N341" s="209" t="s">
        <v>50</v>
      </c>
      <c r="O341" s="38"/>
      <c r="P341" s="210">
        <f>O341*H341</f>
        <v>0</v>
      </c>
      <c r="Q341" s="210">
        <v>0</v>
      </c>
      <c r="R341" s="210">
        <f>Q341*H341</f>
        <v>0</v>
      </c>
      <c r="S341" s="210">
        <v>0</v>
      </c>
      <c r="T341" s="211">
        <f>S341*H341</f>
        <v>0</v>
      </c>
      <c r="AR341" s="19" t="s">
        <v>415</v>
      </c>
      <c r="AT341" s="19" t="s">
        <v>410</v>
      </c>
      <c r="AU341" s="19" t="s">
        <v>87</v>
      </c>
      <c r="AY341" s="19" t="s">
        <v>406</v>
      </c>
      <c r="BE341" s="212">
        <f>IF(N341="základní",J341,0)</f>
        <v>0</v>
      </c>
      <c r="BF341" s="212">
        <f>IF(N341="snížená",J341,0)</f>
        <v>0</v>
      </c>
      <c r="BG341" s="212">
        <f>IF(N341="zákl. přenesená",J341,0)</f>
        <v>0</v>
      </c>
      <c r="BH341" s="212">
        <f>IF(N341="sníž. přenesená",J341,0)</f>
        <v>0</v>
      </c>
      <c r="BI341" s="212">
        <f>IF(N341="nulová",J341,0)</f>
        <v>0</v>
      </c>
      <c r="BJ341" s="19" t="s">
        <v>23</v>
      </c>
      <c r="BK341" s="212">
        <f>ROUND(I341*H341,2)</f>
        <v>0</v>
      </c>
      <c r="BL341" s="19" t="s">
        <v>415</v>
      </c>
      <c r="BM341" s="19" t="s">
        <v>928</v>
      </c>
    </row>
    <row r="342" spans="2:65" s="1" customFormat="1" ht="22.5" customHeight="1" x14ac:dyDescent="0.3">
      <c r="B342" s="37"/>
      <c r="C342" s="201" t="s">
        <v>641</v>
      </c>
      <c r="D342" s="201" t="s">
        <v>410</v>
      </c>
      <c r="E342" s="202" t="s">
        <v>8213</v>
      </c>
      <c r="F342" s="203" t="s">
        <v>8214</v>
      </c>
      <c r="G342" s="204" t="s">
        <v>466</v>
      </c>
      <c r="H342" s="205">
        <v>897.45</v>
      </c>
      <c r="I342" s="206"/>
      <c r="J342" s="207">
        <f>ROUND(I342*H342,2)</f>
        <v>0</v>
      </c>
      <c r="K342" s="203" t="s">
        <v>7100</v>
      </c>
      <c r="L342" s="57"/>
      <c r="M342" s="208" t="s">
        <v>36</v>
      </c>
      <c r="N342" s="209" t="s">
        <v>50</v>
      </c>
      <c r="O342" s="38"/>
      <c r="P342" s="210">
        <f>O342*H342</f>
        <v>0</v>
      </c>
      <c r="Q342" s="210">
        <v>0</v>
      </c>
      <c r="R342" s="210">
        <f>Q342*H342</f>
        <v>0</v>
      </c>
      <c r="S342" s="210">
        <v>0</v>
      </c>
      <c r="T342" s="211">
        <f>S342*H342</f>
        <v>0</v>
      </c>
      <c r="AR342" s="19" t="s">
        <v>415</v>
      </c>
      <c r="AT342" s="19" t="s">
        <v>410</v>
      </c>
      <c r="AU342" s="19" t="s">
        <v>87</v>
      </c>
      <c r="AY342" s="19" t="s">
        <v>406</v>
      </c>
      <c r="BE342" s="212">
        <f>IF(N342="základní",J342,0)</f>
        <v>0</v>
      </c>
      <c r="BF342" s="212">
        <f>IF(N342="snížená",J342,0)</f>
        <v>0</v>
      </c>
      <c r="BG342" s="212">
        <f>IF(N342="zákl. přenesená",J342,0)</f>
        <v>0</v>
      </c>
      <c r="BH342" s="212">
        <f>IF(N342="sníž. přenesená",J342,0)</f>
        <v>0</v>
      </c>
      <c r="BI342" s="212">
        <f>IF(N342="nulová",J342,0)</f>
        <v>0</v>
      </c>
      <c r="BJ342" s="19" t="s">
        <v>23</v>
      </c>
      <c r="BK342" s="212">
        <f>ROUND(I342*H342,2)</f>
        <v>0</v>
      </c>
      <c r="BL342" s="19" t="s">
        <v>415</v>
      </c>
      <c r="BM342" s="19" t="s">
        <v>940</v>
      </c>
    </row>
    <row r="343" spans="2:65" s="13" customFormat="1" x14ac:dyDescent="0.3">
      <c r="B343" s="225"/>
      <c r="C343" s="226"/>
      <c r="D343" s="215" t="s">
        <v>417</v>
      </c>
      <c r="E343" s="227" t="s">
        <v>36</v>
      </c>
      <c r="F343" s="228" t="s">
        <v>8215</v>
      </c>
      <c r="G343" s="226"/>
      <c r="H343" s="229">
        <v>897.45</v>
      </c>
      <c r="I343" s="230"/>
      <c r="J343" s="226"/>
      <c r="K343" s="226"/>
      <c r="L343" s="231"/>
      <c r="M343" s="232"/>
      <c r="N343" s="233"/>
      <c r="O343" s="233"/>
      <c r="P343" s="233"/>
      <c r="Q343" s="233"/>
      <c r="R343" s="233"/>
      <c r="S343" s="233"/>
      <c r="T343" s="234"/>
      <c r="AT343" s="235" t="s">
        <v>417</v>
      </c>
      <c r="AU343" s="235" t="s">
        <v>87</v>
      </c>
      <c r="AV343" s="13" t="s">
        <v>87</v>
      </c>
      <c r="AW343" s="13" t="s">
        <v>43</v>
      </c>
      <c r="AX343" s="13" t="s">
        <v>79</v>
      </c>
      <c r="AY343" s="235" t="s">
        <v>406</v>
      </c>
    </row>
    <row r="344" spans="2:65" s="14" customFormat="1" x14ac:dyDescent="0.3">
      <c r="B344" s="236"/>
      <c r="C344" s="237"/>
      <c r="D344" s="247" t="s">
        <v>417</v>
      </c>
      <c r="E344" s="248" t="s">
        <v>36</v>
      </c>
      <c r="F344" s="249" t="s">
        <v>421</v>
      </c>
      <c r="G344" s="237"/>
      <c r="H344" s="250">
        <v>897.45</v>
      </c>
      <c r="I344" s="241"/>
      <c r="J344" s="237"/>
      <c r="K344" s="237"/>
      <c r="L344" s="242"/>
      <c r="M344" s="243"/>
      <c r="N344" s="244"/>
      <c r="O344" s="244"/>
      <c r="P344" s="244"/>
      <c r="Q344" s="244"/>
      <c r="R344" s="244"/>
      <c r="S344" s="244"/>
      <c r="T344" s="245"/>
      <c r="AT344" s="246" t="s">
        <v>417</v>
      </c>
      <c r="AU344" s="246" t="s">
        <v>87</v>
      </c>
      <c r="AV344" s="14" t="s">
        <v>415</v>
      </c>
      <c r="AW344" s="14" t="s">
        <v>43</v>
      </c>
      <c r="AX344" s="14" t="s">
        <v>23</v>
      </c>
      <c r="AY344" s="246" t="s">
        <v>406</v>
      </c>
    </row>
    <row r="345" spans="2:65" s="1" customFormat="1" ht="22.5" customHeight="1" x14ac:dyDescent="0.3">
      <c r="B345" s="37"/>
      <c r="C345" s="201" t="s">
        <v>646</v>
      </c>
      <c r="D345" s="201" t="s">
        <v>410</v>
      </c>
      <c r="E345" s="202" t="s">
        <v>8216</v>
      </c>
      <c r="F345" s="203" t="s">
        <v>8217</v>
      </c>
      <c r="G345" s="204" t="s">
        <v>466</v>
      </c>
      <c r="H345" s="205">
        <v>1346.175</v>
      </c>
      <c r="I345" s="206"/>
      <c r="J345" s="207">
        <f>ROUND(I345*H345,2)</f>
        <v>0</v>
      </c>
      <c r="K345" s="203" t="s">
        <v>7100</v>
      </c>
      <c r="L345" s="57"/>
      <c r="M345" s="208" t="s">
        <v>36</v>
      </c>
      <c r="N345" s="209" t="s">
        <v>50</v>
      </c>
      <c r="O345" s="38"/>
      <c r="P345" s="210">
        <f>O345*H345</f>
        <v>0</v>
      </c>
      <c r="Q345" s="210">
        <v>0</v>
      </c>
      <c r="R345" s="210">
        <f>Q345*H345</f>
        <v>0</v>
      </c>
      <c r="S345" s="210">
        <v>0</v>
      </c>
      <c r="T345" s="211">
        <f>S345*H345</f>
        <v>0</v>
      </c>
      <c r="AR345" s="19" t="s">
        <v>415</v>
      </c>
      <c r="AT345" s="19" t="s">
        <v>410</v>
      </c>
      <c r="AU345" s="19" t="s">
        <v>87</v>
      </c>
      <c r="AY345" s="19" t="s">
        <v>406</v>
      </c>
      <c r="BE345" s="212">
        <f>IF(N345="základní",J345,0)</f>
        <v>0</v>
      </c>
      <c r="BF345" s="212">
        <f>IF(N345="snížená",J345,0)</f>
        <v>0</v>
      </c>
      <c r="BG345" s="212">
        <f>IF(N345="zákl. přenesená",J345,0)</f>
        <v>0</v>
      </c>
      <c r="BH345" s="212">
        <f>IF(N345="sníž. přenesená",J345,0)</f>
        <v>0</v>
      </c>
      <c r="BI345" s="212">
        <f>IF(N345="nulová",J345,0)</f>
        <v>0</v>
      </c>
      <c r="BJ345" s="19" t="s">
        <v>23</v>
      </c>
      <c r="BK345" s="212">
        <f>ROUND(I345*H345,2)</f>
        <v>0</v>
      </c>
      <c r="BL345" s="19" t="s">
        <v>415</v>
      </c>
      <c r="BM345" s="19" t="s">
        <v>952</v>
      </c>
    </row>
    <row r="346" spans="2:65" s="12" customFormat="1" x14ac:dyDescent="0.3">
      <c r="B346" s="213"/>
      <c r="C346" s="214"/>
      <c r="D346" s="215" t="s">
        <v>417</v>
      </c>
      <c r="E346" s="216" t="s">
        <v>36</v>
      </c>
      <c r="F346" s="217" t="s">
        <v>8093</v>
      </c>
      <c r="G346" s="214"/>
      <c r="H346" s="218" t="s">
        <v>36</v>
      </c>
      <c r="I346" s="219"/>
      <c r="J346" s="214"/>
      <c r="K346" s="214"/>
      <c r="L346" s="220"/>
      <c r="M346" s="221"/>
      <c r="N346" s="222"/>
      <c r="O346" s="222"/>
      <c r="P346" s="222"/>
      <c r="Q346" s="222"/>
      <c r="R346" s="222"/>
      <c r="S346" s="222"/>
      <c r="T346" s="223"/>
      <c r="AT346" s="224" t="s">
        <v>417</v>
      </c>
      <c r="AU346" s="224" t="s">
        <v>87</v>
      </c>
      <c r="AV346" s="12" t="s">
        <v>23</v>
      </c>
      <c r="AW346" s="12" t="s">
        <v>43</v>
      </c>
      <c r="AX346" s="12" t="s">
        <v>79</v>
      </c>
      <c r="AY346" s="224" t="s">
        <v>406</v>
      </c>
    </row>
    <row r="347" spans="2:65" s="12" customFormat="1" x14ac:dyDescent="0.3">
      <c r="B347" s="213"/>
      <c r="C347" s="214"/>
      <c r="D347" s="215" t="s">
        <v>417</v>
      </c>
      <c r="E347" s="216" t="s">
        <v>36</v>
      </c>
      <c r="F347" s="217" t="s">
        <v>8218</v>
      </c>
      <c r="G347" s="214"/>
      <c r="H347" s="218" t="s">
        <v>36</v>
      </c>
      <c r="I347" s="219"/>
      <c r="J347" s="214"/>
      <c r="K347" s="214"/>
      <c r="L347" s="220"/>
      <c r="M347" s="221"/>
      <c r="N347" s="222"/>
      <c r="O347" s="222"/>
      <c r="P347" s="222"/>
      <c r="Q347" s="222"/>
      <c r="R347" s="222"/>
      <c r="S347" s="222"/>
      <c r="T347" s="223"/>
      <c r="AT347" s="224" t="s">
        <v>417</v>
      </c>
      <c r="AU347" s="224" t="s">
        <v>87</v>
      </c>
      <c r="AV347" s="12" t="s">
        <v>23</v>
      </c>
      <c r="AW347" s="12" t="s">
        <v>43</v>
      </c>
      <c r="AX347" s="12" t="s">
        <v>79</v>
      </c>
      <c r="AY347" s="224" t="s">
        <v>406</v>
      </c>
    </row>
    <row r="348" spans="2:65" s="12" customFormat="1" x14ac:dyDescent="0.3">
      <c r="B348" s="213"/>
      <c r="C348" s="214"/>
      <c r="D348" s="215" t="s">
        <v>417</v>
      </c>
      <c r="E348" s="216" t="s">
        <v>36</v>
      </c>
      <c r="F348" s="217" t="s">
        <v>8219</v>
      </c>
      <c r="G348" s="214"/>
      <c r="H348" s="218" t="s">
        <v>36</v>
      </c>
      <c r="I348" s="219"/>
      <c r="J348" s="214"/>
      <c r="K348" s="214"/>
      <c r="L348" s="220"/>
      <c r="M348" s="221"/>
      <c r="N348" s="222"/>
      <c r="O348" s="222"/>
      <c r="P348" s="222"/>
      <c r="Q348" s="222"/>
      <c r="R348" s="222"/>
      <c r="S348" s="222"/>
      <c r="T348" s="223"/>
      <c r="AT348" s="224" t="s">
        <v>417</v>
      </c>
      <c r="AU348" s="224" t="s">
        <v>87</v>
      </c>
      <c r="AV348" s="12" t="s">
        <v>23</v>
      </c>
      <c r="AW348" s="12" t="s">
        <v>43</v>
      </c>
      <c r="AX348" s="12" t="s">
        <v>79</v>
      </c>
      <c r="AY348" s="224" t="s">
        <v>406</v>
      </c>
    </row>
    <row r="349" spans="2:65" s="12" customFormat="1" x14ac:dyDescent="0.3">
      <c r="B349" s="213"/>
      <c r="C349" s="214"/>
      <c r="D349" s="215" t="s">
        <v>417</v>
      </c>
      <c r="E349" s="216" t="s">
        <v>36</v>
      </c>
      <c r="F349" s="217" t="s">
        <v>8220</v>
      </c>
      <c r="G349" s="214"/>
      <c r="H349" s="218" t="s">
        <v>36</v>
      </c>
      <c r="I349" s="219"/>
      <c r="J349" s="214"/>
      <c r="K349" s="214"/>
      <c r="L349" s="220"/>
      <c r="M349" s="221"/>
      <c r="N349" s="222"/>
      <c r="O349" s="222"/>
      <c r="P349" s="222"/>
      <c r="Q349" s="222"/>
      <c r="R349" s="222"/>
      <c r="S349" s="222"/>
      <c r="T349" s="223"/>
      <c r="AT349" s="224" t="s">
        <v>417</v>
      </c>
      <c r="AU349" s="224" t="s">
        <v>87</v>
      </c>
      <c r="AV349" s="12" t="s">
        <v>23</v>
      </c>
      <c r="AW349" s="12" t="s">
        <v>43</v>
      </c>
      <c r="AX349" s="12" t="s">
        <v>79</v>
      </c>
      <c r="AY349" s="224" t="s">
        <v>406</v>
      </c>
    </row>
    <row r="350" spans="2:65" s="12" customFormat="1" x14ac:dyDescent="0.3">
      <c r="B350" s="213"/>
      <c r="C350" s="214"/>
      <c r="D350" s="215" t="s">
        <v>417</v>
      </c>
      <c r="E350" s="216" t="s">
        <v>36</v>
      </c>
      <c r="F350" s="217" t="s">
        <v>8221</v>
      </c>
      <c r="G350" s="214"/>
      <c r="H350" s="218" t="s">
        <v>36</v>
      </c>
      <c r="I350" s="219"/>
      <c r="J350" s="214"/>
      <c r="K350" s="214"/>
      <c r="L350" s="220"/>
      <c r="M350" s="221"/>
      <c r="N350" s="222"/>
      <c r="O350" s="222"/>
      <c r="P350" s="222"/>
      <c r="Q350" s="222"/>
      <c r="R350" s="222"/>
      <c r="S350" s="222"/>
      <c r="T350" s="223"/>
      <c r="AT350" s="224" t="s">
        <v>417</v>
      </c>
      <c r="AU350" s="224" t="s">
        <v>87</v>
      </c>
      <c r="AV350" s="12" t="s">
        <v>23</v>
      </c>
      <c r="AW350" s="12" t="s">
        <v>43</v>
      </c>
      <c r="AX350" s="12" t="s">
        <v>79</v>
      </c>
      <c r="AY350" s="224" t="s">
        <v>406</v>
      </c>
    </row>
    <row r="351" spans="2:65" s="12" customFormat="1" x14ac:dyDescent="0.3">
      <c r="B351" s="213"/>
      <c r="C351" s="214"/>
      <c r="D351" s="215" t="s">
        <v>417</v>
      </c>
      <c r="E351" s="216" t="s">
        <v>36</v>
      </c>
      <c r="F351" s="217" t="s">
        <v>8103</v>
      </c>
      <c r="G351" s="214"/>
      <c r="H351" s="218" t="s">
        <v>36</v>
      </c>
      <c r="I351" s="219"/>
      <c r="J351" s="214"/>
      <c r="K351" s="214"/>
      <c r="L351" s="220"/>
      <c r="M351" s="221"/>
      <c r="N351" s="222"/>
      <c r="O351" s="222"/>
      <c r="P351" s="222"/>
      <c r="Q351" s="222"/>
      <c r="R351" s="222"/>
      <c r="S351" s="222"/>
      <c r="T351" s="223"/>
      <c r="AT351" s="224" t="s">
        <v>417</v>
      </c>
      <c r="AU351" s="224" t="s">
        <v>87</v>
      </c>
      <c r="AV351" s="12" t="s">
        <v>23</v>
      </c>
      <c r="AW351" s="12" t="s">
        <v>43</v>
      </c>
      <c r="AX351" s="12" t="s">
        <v>79</v>
      </c>
      <c r="AY351" s="224" t="s">
        <v>406</v>
      </c>
    </row>
    <row r="352" spans="2:65" s="12" customFormat="1" x14ac:dyDescent="0.3">
      <c r="B352" s="213"/>
      <c r="C352" s="214"/>
      <c r="D352" s="215" t="s">
        <v>417</v>
      </c>
      <c r="E352" s="216" t="s">
        <v>36</v>
      </c>
      <c r="F352" s="217" t="s">
        <v>8222</v>
      </c>
      <c r="G352" s="214"/>
      <c r="H352" s="218" t="s">
        <v>36</v>
      </c>
      <c r="I352" s="219"/>
      <c r="J352" s="214"/>
      <c r="K352" s="214"/>
      <c r="L352" s="220"/>
      <c r="M352" s="221"/>
      <c r="N352" s="222"/>
      <c r="O352" s="222"/>
      <c r="P352" s="222"/>
      <c r="Q352" s="222"/>
      <c r="R352" s="222"/>
      <c r="S352" s="222"/>
      <c r="T352" s="223"/>
      <c r="AT352" s="224" t="s">
        <v>417</v>
      </c>
      <c r="AU352" s="224" t="s">
        <v>87</v>
      </c>
      <c r="AV352" s="12" t="s">
        <v>23</v>
      </c>
      <c r="AW352" s="12" t="s">
        <v>43</v>
      </c>
      <c r="AX352" s="12" t="s">
        <v>79</v>
      </c>
      <c r="AY352" s="224" t="s">
        <v>406</v>
      </c>
    </row>
    <row r="353" spans="2:65" s="13" customFormat="1" x14ac:dyDescent="0.3">
      <c r="B353" s="225"/>
      <c r="C353" s="226"/>
      <c r="D353" s="215" t="s">
        <v>417</v>
      </c>
      <c r="E353" s="227" t="s">
        <v>36</v>
      </c>
      <c r="F353" s="228" t="s">
        <v>8223</v>
      </c>
      <c r="G353" s="226"/>
      <c r="H353" s="229">
        <v>1346.175</v>
      </c>
      <c r="I353" s="230"/>
      <c r="J353" s="226"/>
      <c r="K353" s="226"/>
      <c r="L353" s="231"/>
      <c r="M353" s="232"/>
      <c r="N353" s="233"/>
      <c r="O353" s="233"/>
      <c r="P353" s="233"/>
      <c r="Q353" s="233"/>
      <c r="R353" s="233"/>
      <c r="S353" s="233"/>
      <c r="T353" s="234"/>
      <c r="AT353" s="235" t="s">
        <v>417</v>
      </c>
      <c r="AU353" s="235" t="s">
        <v>87</v>
      </c>
      <c r="AV353" s="13" t="s">
        <v>87</v>
      </c>
      <c r="AW353" s="13" t="s">
        <v>43</v>
      </c>
      <c r="AX353" s="13" t="s">
        <v>79</v>
      </c>
      <c r="AY353" s="235" t="s">
        <v>406</v>
      </c>
    </row>
    <row r="354" spans="2:65" s="14" customFormat="1" x14ac:dyDescent="0.3">
      <c r="B354" s="236"/>
      <c r="C354" s="237"/>
      <c r="D354" s="247" t="s">
        <v>417</v>
      </c>
      <c r="E354" s="248" t="s">
        <v>36</v>
      </c>
      <c r="F354" s="249" t="s">
        <v>421</v>
      </c>
      <c r="G354" s="237"/>
      <c r="H354" s="250">
        <v>1346.175</v>
      </c>
      <c r="I354" s="241"/>
      <c r="J354" s="237"/>
      <c r="K354" s="237"/>
      <c r="L354" s="242"/>
      <c r="M354" s="243"/>
      <c r="N354" s="244"/>
      <c r="O354" s="244"/>
      <c r="P354" s="244"/>
      <c r="Q354" s="244"/>
      <c r="R354" s="244"/>
      <c r="S354" s="244"/>
      <c r="T354" s="245"/>
      <c r="AT354" s="246" t="s">
        <v>417</v>
      </c>
      <c r="AU354" s="246" t="s">
        <v>87</v>
      </c>
      <c r="AV354" s="14" t="s">
        <v>415</v>
      </c>
      <c r="AW354" s="14" t="s">
        <v>43</v>
      </c>
      <c r="AX354" s="14" t="s">
        <v>23</v>
      </c>
      <c r="AY354" s="246" t="s">
        <v>406</v>
      </c>
    </row>
    <row r="355" spans="2:65" s="1" customFormat="1" ht="22.5" customHeight="1" x14ac:dyDescent="0.3">
      <c r="B355" s="37"/>
      <c r="C355" s="201" t="s">
        <v>652</v>
      </c>
      <c r="D355" s="201" t="s">
        <v>410</v>
      </c>
      <c r="E355" s="202" t="s">
        <v>8224</v>
      </c>
      <c r="F355" s="203" t="s">
        <v>8225</v>
      </c>
      <c r="G355" s="204" t="s">
        <v>466</v>
      </c>
      <c r="H355" s="205">
        <v>3.95</v>
      </c>
      <c r="I355" s="206"/>
      <c r="J355" s="207">
        <f>ROUND(I355*H355,2)</f>
        <v>0</v>
      </c>
      <c r="K355" s="203" t="s">
        <v>7100</v>
      </c>
      <c r="L355" s="57"/>
      <c r="M355" s="208" t="s">
        <v>36</v>
      </c>
      <c r="N355" s="209" t="s">
        <v>50</v>
      </c>
      <c r="O355" s="38"/>
      <c r="P355" s="210">
        <f>O355*H355</f>
        <v>0</v>
      </c>
      <c r="Q355" s="210">
        <v>0</v>
      </c>
      <c r="R355" s="210">
        <f>Q355*H355</f>
        <v>0</v>
      </c>
      <c r="S355" s="210">
        <v>0</v>
      </c>
      <c r="T355" s="211">
        <f>S355*H355</f>
        <v>0</v>
      </c>
      <c r="AR355" s="19" t="s">
        <v>415</v>
      </c>
      <c r="AT355" s="19" t="s">
        <v>410</v>
      </c>
      <c r="AU355" s="19" t="s">
        <v>87</v>
      </c>
      <c r="AY355" s="19" t="s">
        <v>406</v>
      </c>
      <c r="BE355" s="212">
        <f>IF(N355="základní",J355,0)</f>
        <v>0</v>
      </c>
      <c r="BF355" s="212">
        <f>IF(N355="snížená",J355,0)</f>
        <v>0</v>
      </c>
      <c r="BG355" s="212">
        <f>IF(N355="zákl. přenesená",J355,0)</f>
        <v>0</v>
      </c>
      <c r="BH355" s="212">
        <f>IF(N355="sníž. přenesená",J355,0)</f>
        <v>0</v>
      </c>
      <c r="BI355" s="212">
        <f>IF(N355="nulová",J355,0)</f>
        <v>0</v>
      </c>
      <c r="BJ355" s="19" t="s">
        <v>23</v>
      </c>
      <c r="BK355" s="212">
        <f>ROUND(I355*H355,2)</f>
        <v>0</v>
      </c>
      <c r="BL355" s="19" t="s">
        <v>415</v>
      </c>
      <c r="BM355" s="19" t="s">
        <v>969</v>
      </c>
    </row>
    <row r="356" spans="2:65" s="1" customFormat="1" ht="22.5" customHeight="1" x14ac:dyDescent="0.3">
      <c r="B356" s="37"/>
      <c r="C356" s="201" t="s">
        <v>657</v>
      </c>
      <c r="D356" s="201" t="s">
        <v>410</v>
      </c>
      <c r="E356" s="202" t="s">
        <v>8226</v>
      </c>
      <c r="F356" s="203" t="s">
        <v>8227</v>
      </c>
      <c r="G356" s="204" t="s">
        <v>466</v>
      </c>
      <c r="H356" s="205">
        <v>448.72500000000002</v>
      </c>
      <c r="I356" s="206"/>
      <c r="J356" s="207">
        <f>ROUND(I356*H356,2)</f>
        <v>0</v>
      </c>
      <c r="K356" s="203" t="s">
        <v>7140</v>
      </c>
      <c r="L356" s="57"/>
      <c r="M356" s="208" t="s">
        <v>36</v>
      </c>
      <c r="N356" s="209" t="s">
        <v>50</v>
      </c>
      <c r="O356" s="38"/>
      <c r="P356" s="210">
        <f>O356*H356</f>
        <v>0</v>
      </c>
      <c r="Q356" s="210">
        <v>0</v>
      </c>
      <c r="R356" s="210">
        <f>Q356*H356</f>
        <v>0</v>
      </c>
      <c r="S356" s="210">
        <v>0</v>
      </c>
      <c r="T356" s="211">
        <f>S356*H356</f>
        <v>0</v>
      </c>
      <c r="AR356" s="19" t="s">
        <v>415</v>
      </c>
      <c r="AT356" s="19" t="s">
        <v>410</v>
      </c>
      <c r="AU356" s="19" t="s">
        <v>87</v>
      </c>
      <c r="AY356" s="19" t="s">
        <v>406</v>
      </c>
      <c r="BE356" s="212">
        <f>IF(N356="základní",J356,0)</f>
        <v>0</v>
      </c>
      <c r="BF356" s="212">
        <f>IF(N356="snížená",J356,0)</f>
        <v>0</v>
      </c>
      <c r="BG356" s="212">
        <f>IF(N356="zákl. přenesená",J356,0)</f>
        <v>0</v>
      </c>
      <c r="BH356" s="212">
        <f>IF(N356="sníž. přenesená",J356,0)</f>
        <v>0</v>
      </c>
      <c r="BI356" s="212">
        <f>IF(N356="nulová",J356,0)</f>
        <v>0</v>
      </c>
      <c r="BJ356" s="19" t="s">
        <v>23</v>
      </c>
      <c r="BK356" s="212">
        <f>ROUND(I356*H356,2)</f>
        <v>0</v>
      </c>
      <c r="BL356" s="19" t="s">
        <v>415</v>
      </c>
      <c r="BM356" s="19" t="s">
        <v>33</v>
      </c>
    </row>
    <row r="357" spans="2:65" s="1" customFormat="1" ht="22.5" customHeight="1" x14ac:dyDescent="0.3">
      <c r="B357" s="37"/>
      <c r="C357" s="268" t="s">
        <v>659</v>
      </c>
      <c r="D357" s="268" t="s">
        <v>533</v>
      </c>
      <c r="E357" s="269" t="s">
        <v>7647</v>
      </c>
      <c r="F357" s="270" t="s">
        <v>7648</v>
      </c>
      <c r="G357" s="271" t="s">
        <v>501</v>
      </c>
      <c r="H357" s="272">
        <v>0.504</v>
      </c>
      <c r="I357" s="273"/>
      <c r="J357" s="274">
        <f>ROUND(I357*H357,2)</f>
        <v>0</v>
      </c>
      <c r="K357" s="270" t="s">
        <v>7100</v>
      </c>
      <c r="L357" s="275"/>
      <c r="M357" s="276" t="s">
        <v>36</v>
      </c>
      <c r="N357" s="277" t="s">
        <v>50</v>
      </c>
      <c r="O357" s="38"/>
      <c r="P357" s="210">
        <f>O357*H357</f>
        <v>0</v>
      </c>
      <c r="Q357" s="210">
        <v>0</v>
      </c>
      <c r="R357" s="210">
        <f>Q357*H357</f>
        <v>0</v>
      </c>
      <c r="S357" s="210">
        <v>0</v>
      </c>
      <c r="T357" s="211">
        <f>S357*H357</f>
        <v>0</v>
      </c>
      <c r="AR357" s="19" t="s">
        <v>457</v>
      </c>
      <c r="AT357" s="19" t="s">
        <v>533</v>
      </c>
      <c r="AU357" s="19" t="s">
        <v>87</v>
      </c>
      <c r="AY357" s="19" t="s">
        <v>406</v>
      </c>
      <c r="BE357" s="212">
        <f>IF(N357="základní",J357,0)</f>
        <v>0</v>
      </c>
      <c r="BF357" s="212">
        <f>IF(N357="snížená",J357,0)</f>
        <v>0</v>
      </c>
      <c r="BG357" s="212">
        <f>IF(N357="zákl. přenesená",J357,0)</f>
        <v>0</v>
      </c>
      <c r="BH357" s="212">
        <f>IF(N357="sníž. přenesená",J357,0)</f>
        <v>0</v>
      </c>
      <c r="BI357" s="212">
        <f>IF(N357="nulová",J357,0)</f>
        <v>0</v>
      </c>
      <c r="BJ357" s="19" t="s">
        <v>23</v>
      </c>
      <c r="BK357" s="212">
        <f>ROUND(I357*H357,2)</f>
        <v>0</v>
      </c>
      <c r="BL357" s="19" t="s">
        <v>415</v>
      </c>
      <c r="BM357" s="19" t="s">
        <v>998</v>
      </c>
    </row>
    <row r="358" spans="2:65" s="12" customFormat="1" x14ac:dyDescent="0.3">
      <c r="B358" s="213"/>
      <c r="C358" s="214"/>
      <c r="D358" s="215" t="s">
        <v>417</v>
      </c>
      <c r="E358" s="216" t="s">
        <v>36</v>
      </c>
      <c r="F358" s="217" t="s">
        <v>7649</v>
      </c>
      <c r="G358" s="214"/>
      <c r="H358" s="218" t="s">
        <v>36</v>
      </c>
      <c r="I358" s="219"/>
      <c r="J358" s="214"/>
      <c r="K358" s="214"/>
      <c r="L358" s="220"/>
      <c r="M358" s="221"/>
      <c r="N358" s="222"/>
      <c r="O358" s="222"/>
      <c r="P358" s="222"/>
      <c r="Q358" s="222"/>
      <c r="R358" s="222"/>
      <c r="S358" s="222"/>
      <c r="T358" s="223"/>
      <c r="AT358" s="224" t="s">
        <v>417</v>
      </c>
      <c r="AU358" s="224" t="s">
        <v>87</v>
      </c>
      <c r="AV358" s="12" t="s">
        <v>23</v>
      </c>
      <c r="AW358" s="12" t="s">
        <v>43</v>
      </c>
      <c r="AX358" s="12" t="s">
        <v>79</v>
      </c>
      <c r="AY358" s="224" t="s">
        <v>406</v>
      </c>
    </row>
    <row r="359" spans="2:65" s="13" customFormat="1" x14ac:dyDescent="0.3">
      <c r="B359" s="225"/>
      <c r="C359" s="226"/>
      <c r="D359" s="215" t="s">
        <v>417</v>
      </c>
      <c r="E359" s="227" t="s">
        <v>36</v>
      </c>
      <c r="F359" s="228" t="s">
        <v>8228</v>
      </c>
      <c r="G359" s="226"/>
      <c r="H359" s="229">
        <v>0.504</v>
      </c>
      <c r="I359" s="230"/>
      <c r="J359" s="226"/>
      <c r="K359" s="226"/>
      <c r="L359" s="231"/>
      <c r="M359" s="232"/>
      <c r="N359" s="233"/>
      <c r="O359" s="233"/>
      <c r="P359" s="233"/>
      <c r="Q359" s="233"/>
      <c r="R359" s="233"/>
      <c r="S359" s="233"/>
      <c r="T359" s="234"/>
      <c r="AT359" s="235" t="s">
        <v>417</v>
      </c>
      <c r="AU359" s="235" t="s">
        <v>87</v>
      </c>
      <c r="AV359" s="13" t="s">
        <v>87</v>
      </c>
      <c r="AW359" s="13" t="s">
        <v>43</v>
      </c>
      <c r="AX359" s="13" t="s">
        <v>79</v>
      </c>
      <c r="AY359" s="235" t="s">
        <v>406</v>
      </c>
    </row>
    <row r="360" spans="2:65" s="14" customFormat="1" x14ac:dyDescent="0.3">
      <c r="B360" s="236"/>
      <c r="C360" s="237"/>
      <c r="D360" s="215" t="s">
        <v>417</v>
      </c>
      <c r="E360" s="238" t="s">
        <v>36</v>
      </c>
      <c r="F360" s="239" t="s">
        <v>421</v>
      </c>
      <c r="G360" s="237"/>
      <c r="H360" s="240">
        <v>0.504</v>
      </c>
      <c r="I360" s="241"/>
      <c r="J360" s="237"/>
      <c r="K360" s="237"/>
      <c r="L360" s="242"/>
      <c r="M360" s="243"/>
      <c r="N360" s="244"/>
      <c r="O360" s="244"/>
      <c r="P360" s="244"/>
      <c r="Q360" s="244"/>
      <c r="R360" s="244"/>
      <c r="S360" s="244"/>
      <c r="T360" s="245"/>
      <c r="AT360" s="246" t="s">
        <v>417</v>
      </c>
      <c r="AU360" s="246" t="s">
        <v>87</v>
      </c>
      <c r="AV360" s="14" t="s">
        <v>415</v>
      </c>
      <c r="AW360" s="14" t="s">
        <v>43</v>
      </c>
      <c r="AX360" s="14" t="s">
        <v>23</v>
      </c>
      <c r="AY360" s="246" t="s">
        <v>406</v>
      </c>
    </row>
    <row r="361" spans="2:65" s="11" customFormat="1" ht="29.85" customHeight="1" x14ac:dyDescent="0.3">
      <c r="B361" s="182"/>
      <c r="C361" s="183"/>
      <c r="D361" s="198" t="s">
        <v>78</v>
      </c>
      <c r="E361" s="199" t="s">
        <v>457</v>
      </c>
      <c r="F361" s="199" t="s">
        <v>2244</v>
      </c>
      <c r="G361" s="183"/>
      <c r="H361" s="183"/>
      <c r="I361" s="186"/>
      <c r="J361" s="200">
        <f>BK361</f>
        <v>0</v>
      </c>
      <c r="K361" s="183"/>
      <c r="L361" s="188"/>
      <c r="M361" s="189"/>
      <c r="N361" s="190"/>
      <c r="O361" s="190"/>
      <c r="P361" s="191">
        <f>SUM(P362:P402)</f>
        <v>0</v>
      </c>
      <c r="Q361" s="190"/>
      <c r="R361" s="191">
        <f>SUM(R362:R402)</f>
        <v>0</v>
      </c>
      <c r="S361" s="190"/>
      <c r="T361" s="192">
        <f>SUM(T362:T402)</f>
        <v>0</v>
      </c>
      <c r="AR361" s="193" t="s">
        <v>23</v>
      </c>
      <c r="AT361" s="194" t="s">
        <v>78</v>
      </c>
      <c r="AU361" s="194" t="s">
        <v>23</v>
      </c>
      <c r="AY361" s="193" t="s">
        <v>406</v>
      </c>
      <c r="BK361" s="195">
        <f>SUM(BK362:BK402)</f>
        <v>0</v>
      </c>
    </row>
    <row r="362" spans="2:65" s="1" customFormat="1" ht="22.5" customHeight="1" x14ac:dyDescent="0.3">
      <c r="B362" s="37"/>
      <c r="C362" s="201" t="s">
        <v>662</v>
      </c>
      <c r="D362" s="201" t="s">
        <v>410</v>
      </c>
      <c r="E362" s="202" t="s">
        <v>7654</v>
      </c>
      <c r="F362" s="203" t="s">
        <v>7655</v>
      </c>
      <c r="G362" s="204" t="s">
        <v>596</v>
      </c>
      <c r="H362" s="205">
        <v>4</v>
      </c>
      <c r="I362" s="206"/>
      <c r="J362" s="207">
        <f>ROUND(I362*H362,2)</f>
        <v>0</v>
      </c>
      <c r="K362" s="203" t="s">
        <v>7100</v>
      </c>
      <c r="L362" s="57"/>
      <c r="M362" s="208" t="s">
        <v>36</v>
      </c>
      <c r="N362" s="209" t="s">
        <v>50</v>
      </c>
      <c r="O362" s="38"/>
      <c r="P362" s="210">
        <f>O362*H362</f>
        <v>0</v>
      </c>
      <c r="Q362" s="210">
        <v>0</v>
      </c>
      <c r="R362" s="210">
        <f>Q362*H362</f>
        <v>0</v>
      </c>
      <c r="S362" s="210">
        <v>0</v>
      </c>
      <c r="T362" s="211">
        <f>S362*H362</f>
        <v>0</v>
      </c>
      <c r="AR362" s="19" t="s">
        <v>415</v>
      </c>
      <c r="AT362" s="19" t="s">
        <v>410</v>
      </c>
      <c r="AU362" s="19" t="s">
        <v>87</v>
      </c>
      <c r="AY362" s="19" t="s">
        <v>406</v>
      </c>
      <c r="BE362" s="212">
        <f>IF(N362="základní",J362,0)</f>
        <v>0</v>
      </c>
      <c r="BF362" s="212">
        <f>IF(N362="snížená",J362,0)</f>
        <v>0</v>
      </c>
      <c r="BG362" s="212">
        <f>IF(N362="zákl. přenesená",J362,0)</f>
        <v>0</v>
      </c>
      <c r="BH362" s="212">
        <f>IF(N362="sníž. přenesená",J362,0)</f>
        <v>0</v>
      </c>
      <c r="BI362" s="212">
        <f>IF(N362="nulová",J362,0)</f>
        <v>0</v>
      </c>
      <c r="BJ362" s="19" t="s">
        <v>23</v>
      </c>
      <c r="BK362" s="212">
        <f>ROUND(I362*H362,2)</f>
        <v>0</v>
      </c>
      <c r="BL362" s="19" t="s">
        <v>415</v>
      </c>
      <c r="BM362" s="19" t="s">
        <v>1015</v>
      </c>
    </row>
    <row r="363" spans="2:65" s="13" customFormat="1" x14ac:dyDescent="0.3">
      <c r="B363" s="225"/>
      <c r="C363" s="226"/>
      <c r="D363" s="215" t="s">
        <v>417</v>
      </c>
      <c r="E363" s="227" t="s">
        <v>36</v>
      </c>
      <c r="F363" s="228" t="s">
        <v>8229</v>
      </c>
      <c r="G363" s="226"/>
      <c r="H363" s="229">
        <v>4</v>
      </c>
      <c r="I363" s="230"/>
      <c r="J363" s="226"/>
      <c r="K363" s="226"/>
      <c r="L363" s="231"/>
      <c r="M363" s="232"/>
      <c r="N363" s="233"/>
      <c r="O363" s="233"/>
      <c r="P363" s="233"/>
      <c r="Q363" s="233"/>
      <c r="R363" s="233"/>
      <c r="S363" s="233"/>
      <c r="T363" s="234"/>
      <c r="AT363" s="235" t="s">
        <v>417</v>
      </c>
      <c r="AU363" s="235" t="s">
        <v>87</v>
      </c>
      <c r="AV363" s="13" t="s">
        <v>87</v>
      </c>
      <c r="AW363" s="13" t="s">
        <v>43</v>
      </c>
      <c r="AX363" s="13" t="s">
        <v>79</v>
      </c>
      <c r="AY363" s="235" t="s">
        <v>406</v>
      </c>
    </row>
    <row r="364" spans="2:65" s="14" customFormat="1" x14ac:dyDescent="0.3">
      <c r="B364" s="236"/>
      <c r="C364" s="237"/>
      <c r="D364" s="247" t="s">
        <v>417</v>
      </c>
      <c r="E364" s="248" t="s">
        <v>36</v>
      </c>
      <c r="F364" s="249" t="s">
        <v>421</v>
      </c>
      <c r="G364" s="237"/>
      <c r="H364" s="250">
        <v>4</v>
      </c>
      <c r="I364" s="241"/>
      <c r="J364" s="237"/>
      <c r="K364" s="237"/>
      <c r="L364" s="242"/>
      <c r="M364" s="243"/>
      <c r="N364" s="244"/>
      <c r="O364" s="244"/>
      <c r="P364" s="244"/>
      <c r="Q364" s="244"/>
      <c r="R364" s="244"/>
      <c r="S364" s="244"/>
      <c r="T364" s="245"/>
      <c r="AT364" s="246" t="s">
        <v>417</v>
      </c>
      <c r="AU364" s="246" t="s">
        <v>87</v>
      </c>
      <c r="AV364" s="14" t="s">
        <v>415</v>
      </c>
      <c r="AW364" s="14" t="s">
        <v>43</v>
      </c>
      <c r="AX364" s="14" t="s">
        <v>23</v>
      </c>
      <c r="AY364" s="246" t="s">
        <v>406</v>
      </c>
    </row>
    <row r="365" spans="2:65" s="1" customFormat="1" ht="22.5" customHeight="1" x14ac:dyDescent="0.3">
      <c r="B365" s="37"/>
      <c r="C365" s="201" t="s">
        <v>664</v>
      </c>
      <c r="D365" s="201" t="s">
        <v>410</v>
      </c>
      <c r="E365" s="202" t="s">
        <v>7657</v>
      </c>
      <c r="F365" s="203" t="s">
        <v>7658</v>
      </c>
      <c r="G365" s="204" t="s">
        <v>596</v>
      </c>
      <c r="H365" s="205">
        <v>256</v>
      </c>
      <c r="I365" s="206"/>
      <c r="J365" s="207">
        <f>ROUND(I365*H365,2)</f>
        <v>0</v>
      </c>
      <c r="K365" s="203" t="s">
        <v>7100</v>
      </c>
      <c r="L365" s="57"/>
      <c r="M365" s="208" t="s">
        <v>36</v>
      </c>
      <c r="N365" s="209" t="s">
        <v>50</v>
      </c>
      <c r="O365" s="38"/>
      <c r="P365" s="210">
        <f>O365*H365</f>
        <v>0</v>
      </c>
      <c r="Q365" s="210">
        <v>0</v>
      </c>
      <c r="R365" s="210">
        <f>Q365*H365</f>
        <v>0</v>
      </c>
      <c r="S365" s="210">
        <v>0</v>
      </c>
      <c r="T365" s="211">
        <f>S365*H365</f>
        <v>0</v>
      </c>
      <c r="AR365" s="19" t="s">
        <v>415</v>
      </c>
      <c r="AT365" s="19" t="s">
        <v>410</v>
      </c>
      <c r="AU365" s="19" t="s">
        <v>87</v>
      </c>
      <c r="AY365" s="19" t="s">
        <v>406</v>
      </c>
      <c r="BE365" s="212">
        <f>IF(N365="základní",J365,0)</f>
        <v>0</v>
      </c>
      <c r="BF365" s="212">
        <f>IF(N365="snížená",J365,0)</f>
        <v>0</v>
      </c>
      <c r="BG365" s="212">
        <f>IF(N365="zákl. přenesená",J365,0)</f>
        <v>0</v>
      </c>
      <c r="BH365" s="212">
        <f>IF(N365="sníž. přenesená",J365,0)</f>
        <v>0</v>
      </c>
      <c r="BI365" s="212">
        <f>IF(N365="nulová",J365,0)</f>
        <v>0</v>
      </c>
      <c r="BJ365" s="19" t="s">
        <v>23</v>
      </c>
      <c r="BK365" s="212">
        <f>ROUND(I365*H365,2)</f>
        <v>0</v>
      </c>
      <c r="BL365" s="19" t="s">
        <v>415</v>
      </c>
      <c r="BM365" s="19" t="s">
        <v>1022</v>
      </c>
    </row>
    <row r="366" spans="2:65" s="13" customFormat="1" x14ac:dyDescent="0.3">
      <c r="B366" s="225"/>
      <c r="C366" s="226"/>
      <c r="D366" s="215" t="s">
        <v>417</v>
      </c>
      <c r="E366" s="227" t="s">
        <v>36</v>
      </c>
      <c r="F366" s="228" t="s">
        <v>8230</v>
      </c>
      <c r="G366" s="226"/>
      <c r="H366" s="229">
        <v>225</v>
      </c>
      <c r="I366" s="230"/>
      <c r="J366" s="226"/>
      <c r="K366" s="226"/>
      <c r="L366" s="231"/>
      <c r="M366" s="232"/>
      <c r="N366" s="233"/>
      <c r="O366" s="233"/>
      <c r="P366" s="233"/>
      <c r="Q366" s="233"/>
      <c r="R366" s="233"/>
      <c r="S366" s="233"/>
      <c r="T366" s="234"/>
      <c r="AT366" s="235" t="s">
        <v>417</v>
      </c>
      <c r="AU366" s="235" t="s">
        <v>87</v>
      </c>
      <c r="AV366" s="13" t="s">
        <v>87</v>
      </c>
      <c r="AW366" s="13" t="s">
        <v>43</v>
      </c>
      <c r="AX366" s="13" t="s">
        <v>79</v>
      </c>
      <c r="AY366" s="235" t="s">
        <v>406</v>
      </c>
    </row>
    <row r="367" spans="2:65" s="13" customFormat="1" x14ac:dyDescent="0.3">
      <c r="B367" s="225"/>
      <c r="C367" s="226"/>
      <c r="D367" s="215" t="s">
        <v>417</v>
      </c>
      <c r="E367" s="227" t="s">
        <v>36</v>
      </c>
      <c r="F367" s="228" t="s">
        <v>8231</v>
      </c>
      <c r="G367" s="226"/>
      <c r="H367" s="229">
        <v>31</v>
      </c>
      <c r="I367" s="230"/>
      <c r="J367" s="226"/>
      <c r="K367" s="226"/>
      <c r="L367" s="231"/>
      <c r="M367" s="232"/>
      <c r="N367" s="233"/>
      <c r="O367" s="233"/>
      <c r="P367" s="233"/>
      <c r="Q367" s="233"/>
      <c r="R367" s="233"/>
      <c r="S367" s="233"/>
      <c r="T367" s="234"/>
      <c r="AT367" s="235" t="s">
        <v>417</v>
      </c>
      <c r="AU367" s="235" t="s">
        <v>87</v>
      </c>
      <c r="AV367" s="13" t="s">
        <v>87</v>
      </c>
      <c r="AW367" s="13" t="s">
        <v>43</v>
      </c>
      <c r="AX367" s="13" t="s">
        <v>79</v>
      </c>
      <c r="AY367" s="235" t="s">
        <v>406</v>
      </c>
    </row>
    <row r="368" spans="2:65" s="14" customFormat="1" x14ac:dyDescent="0.3">
      <c r="B368" s="236"/>
      <c r="C368" s="237"/>
      <c r="D368" s="247" t="s">
        <v>417</v>
      </c>
      <c r="E368" s="248" t="s">
        <v>36</v>
      </c>
      <c r="F368" s="249" t="s">
        <v>421</v>
      </c>
      <c r="G368" s="237"/>
      <c r="H368" s="250">
        <v>256</v>
      </c>
      <c r="I368" s="241"/>
      <c r="J368" s="237"/>
      <c r="K368" s="237"/>
      <c r="L368" s="242"/>
      <c r="M368" s="243"/>
      <c r="N368" s="244"/>
      <c r="O368" s="244"/>
      <c r="P368" s="244"/>
      <c r="Q368" s="244"/>
      <c r="R368" s="244"/>
      <c r="S368" s="244"/>
      <c r="T368" s="245"/>
      <c r="AT368" s="246" t="s">
        <v>417</v>
      </c>
      <c r="AU368" s="246" t="s">
        <v>87</v>
      </c>
      <c r="AV368" s="14" t="s">
        <v>415</v>
      </c>
      <c r="AW368" s="14" t="s">
        <v>43</v>
      </c>
      <c r="AX368" s="14" t="s">
        <v>23</v>
      </c>
      <c r="AY368" s="246" t="s">
        <v>406</v>
      </c>
    </row>
    <row r="369" spans="2:65" s="1" customFormat="1" ht="22.5" customHeight="1" x14ac:dyDescent="0.3">
      <c r="B369" s="37"/>
      <c r="C369" s="201" t="s">
        <v>252</v>
      </c>
      <c r="D369" s="201" t="s">
        <v>410</v>
      </c>
      <c r="E369" s="202" t="s">
        <v>8232</v>
      </c>
      <c r="F369" s="203" t="s">
        <v>8233</v>
      </c>
      <c r="G369" s="204" t="s">
        <v>1363</v>
      </c>
      <c r="H369" s="205">
        <v>10</v>
      </c>
      <c r="I369" s="206"/>
      <c r="J369" s="207">
        <f>ROUND(I369*H369,2)</f>
        <v>0</v>
      </c>
      <c r="K369" s="203" t="s">
        <v>7100</v>
      </c>
      <c r="L369" s="57"/>
      <c r="M369" s="208" t="s">
        <v>36</v>
      </c>
      <c r="N369" s="209" t="s">
        <v>50</v>
      </c>
      <c r="O369" s="38"/>
      <c r="P369" s="210">
        <f>O369*H369</f>
        <v>0</v>
      </c>
      <c r="Q369" s="210">
        <v>0</v>
      </c>
      <c r="R369" s="210">
        <f>Q369*H369</f>
        <v>0</v>
      </c>
      <c r="S369" s="210">
        <v>0</v>
      </c>
      <c r="T369" s="211">
        <f>S369*H369</f>
        <v>0</v>
      </c>
      <c r="AR369" s="19" t="s">
        <v>415</v>
      </c>
      <c r="AT369" s="19" t="s">
        <v>410</v>
      </c>
      <c r="AU369" s="19" t="s">
        <v>87</v>
      </c>
      <c r="AY369" s="19" t="s">
        <v>406</v>
      </c>
      <c r="BE369" s="212">
        <f>IF(N369="základní",J369,0)</f>
        <v>0</v>
      </c>
      <c r="BF369" s="212">
        <f>IF(N369="snížená",J369,0)</f>
        <v>0</v>
      </c>
      <c r="BG369" s="212">
        <f>IF(N369="zákl. přenesená",J369,0)</f>
        <v>0</v>
      </c>
      <c r="BH369" s="212">
        <f>IF(N369="sníž. přenesená",J369,0)</f>
        <v>0</v>
      </c>
      <c r="BI369" s="212">
        <f>IF(N369="nulová",J369,0)</f>
        <v>0</v>
      </c>
      <c r="BJ369" s="19" t="s">
        <v>23</v>
      </c>
      <c r="BK369" s="212">
        <f>ROUND(I369*H369,2)</f>
        <v>0</v>
      </c>
      <c r="BL369" s="19" t="s">
        <v>415</v>
      </c>
      <c r="BM369" s="19" t="s">
        <v>1029</v>
      </c>
    </row>
    <row r="370" spans="2:65" s="1" customFormat="1" ht="22.5" customHeight="1" x14ac:dyDescent="0.3">
      <c r="B370" s="37"/>
      <c r="C370" s="201" t="s">
        <v>683</v>
      </c>
      <c r="D370" s="201" t="s">
        <v>410</v>
      </c>
      <c r="E370" s="202" t="s">
        <v>7674</v>
      </c>
      <c r="F370" s="203" t="s">
        <v>7675</v>
      </c>
      <c r="G370" s="204" t="s">
        <v>596</v>
      </c>
      <c r="H370" s="205">
        <v>4</v>
      </c>
      <c r="I370" s="206"/>
      <c r="J370" s="207">
        <f>ROUND(I370*H370,2)</f>
        <v>0</v>
      </c>
      <c r="K370" s="203" t="s">
        <v>7100</v>
      </c>
      <c r="L370" s="57"/>
      <c r="M370" s="208" t="s">
        <v>36</v>
      </c>
      <c r="N370" s="209" t="s">
        <v>50</v>
      </c>
      <c r="O370" s="38"/>
      <c r="P370" s="210">
        <f>O370*H370</f>
        <v>0</v>
      </c>
      <c r="Q370" s="210">
        <v>0</v>
      </c>
      <c r="R370" s="210">
        <f>Q370*H370</f>
        <v>0</v>
      </c>
      <c r="S370" s="210">
        <v>0</v>
      </c>
      <c r="T370" s="211">
        <f>S370*H370</f>
        <v>0</v>
      </c>
      <c r="AR370" s="19" t="s">
        <v>415</v>
      </c>
      <c r="AT370" s="19" t="s">
        <v>410</v>
      </c>
      <c r="AU370" s="19" t="s">
        <v>87</v>
      </c>
      <c r="AY370" s="19" t="s">
        <v>406</v>
      </c>
      <c r="BE370" s="212">
        <f>IF(N370="základní",J370,0)</f>
        <v>0</v>
      </c>
      <c r="BF370" s="212">
        <f>IF(N370="snížená",J370,0)</f>
        <v>0</v>
      </c>
      <c r="BG370" s="212">
        <f>IF(N370="zákl. přenesená",J370,0)</f>
        <v>0</v>
      </c>
      <c r="BH370" s="212">
        <f>IF(N370="sníž. přenesená",J370,0)</f>
        <v>0</v>
      </c>
      <c r="BI370" s="212">
        <f>IF(N370="nulová",J370,0)</f>
        <v>0</v>
      </c>
      <c r="BJ370" s="19" t="s">
        <v>23</v>
      </c>
      <c r="BK370" s="212">
        <f>ROUND(I370*H370,2)</f>
        <v>0</v>
      </c>
      <c r="BL370" s="19" t="s">
        <v>415</v>
      </c>
      <c r="BM370" s="19" t="s">
        <v>1042</v>
      </c>
    </row>
    <row r="371" spans="2:65" s="1" customFormat="1" ht="22.5" customHeight="1" x14ac:dyDescent="0.3">
      <c r="B371" s="37"/>
      <c r="C371" s="201" t="s">
        <v>688</v>
      </c>
      <c r="D371" s="201" t="s">
        <v>410</v>
      </c>
      <c r="E371" s="202" t="s">
        <v>7677</v>
      </c>
      <c r="F371" s="203" t="s">
        <v>7678</v>
      </c>
      <c r="G371" s="204" t="s">
        <v>596</v>
      </c>
      <c r="H371" s="205">
        <v>256</v>
      </c>
      <c r="I371" s="206"/>
      <c r="J371" s="207">
        <f>ROUND(I371*H371,2)</f>
        <v>0</v>
      </c>
      <c r="K371" s="203" t="s">
        <v>7100</v>
      </c>
      <c r="L371" s="57"/>
      <c r="M371" s="208" t="s">
        <v>36</v>
      </c>
      <c r="N371" s="209" t="s">
        <v>50</v>
      </c>
      <c r="O371" s="38"/>
      <c r="P371" s="210">
        <f>O371*H371</f>
        <v>0</v>
      </c>
      <c r="Q371" s="210">
        <v>0</v>
      </c>
      <c r="R371" s="210">
        <f>Q371*H371</f>
        <v>0</v>
      </c>
      <c r="S371" s="210">
        <v>0</v>
      </c>
      <c r="T371" s="211">
        <f>S371*H371</f>
        <v>0</v>
      </c>
      <c r="AR371" s="19" t="s">
        <v>415</v>
      </c>
      <c r="AT371" s="19" t="s">
        <v>410</v>
      </c>
      <c r="AU371" s="19" t="s">
        <v>87</v>
      </c>
      <c r="AY371" s="19" t="s">
        <v>406</v>
      </c>
      <c r="BE371" s="212">
        <f>IF(N371="základní",J371,0)</f>
        <v>0</v>
      </c>
      <c r="BF371" s="212">
        <f>IF(N371="snížená",J371,0)</f>
        <v>0</v>
      </c>
      <c r="BG371" s="212">
        <f>IF(N371="zákl. přenesená",J371,0)</f>
        <v>0</v>
      </c>
      <c r="BH371" s="212">
        <f>IF(N371="sníž. přenesená",J371,0)</f>
        <v>0</v>
      </c>
      <c r="BI371" s="212">
        <f>IF(N371="nulová",J371,0)</f>
        <v>0</v>
      </c>
      <c r="BJ371" s="19" t="s">
        <v>23</v>
      </c>
      <c r="BK371" s="212">
        <f>ROUND(I371*H371,2)</f>
        <v>0</v>
      </c>
      <c r="BL371" s="19" t="s">
        <v>415</v>
      </c>
      <c r="BM371" s="19" t="s">
        <v>1048</v>
      </c>
    </row>
    <row r="372" spans="2:65" s="1" customFormat="1" ht="22.5" customHeight="1" x14ac:dyDescent="0.3">
      <c r="B372" s="37"/>
      <c r="C372" s="201" t="s">
        <v>694</v>
      </c>
      <c r="D372" s="201" t="s">
        <v>410</v>
      </c>
      <c r="E372" s="202" t="s">
        <v>7679</v>
      </c>
      <c r="F372" s="203" t="s">
        <v>7680</v>
      </c>
      <c r="G372" s="204" t="s">
        <v>7925</v>
      </c>
      <c r="H372" s="205">
        <v>1</v>
      </c>
      <c r="I372" s="206"/>
      <c r="J372" s="207">
        <f>ROUND(I372*H372,2)</f>
        <v>0</v>
      </c>
      <c r="K372" s="203" t="s">
        <v>7100</v>
      </c>
      <c r="L372" s="57"/>
      <c r="M372" s="208" t="s">
        <v>36</v>
      </c>
      <c r="N372" s="209" t="s">
        <v>50</v>
      </c>
      <c r="O372" s="38"/>
      <c r="P372" s="210">
        <f>O372*H372</f>
        <v>0</v>
      </c>
      <c r="Q372" s="210">
        <v>0</v>
      </c>
      <c r="R372" s="210">
        <f>Q372*H372</f>
        <v>0</v>
      </c>
      <c r="S372" s="210">
        <v>0</v>
      </c>
      <c r="T372" s="211">
        <f>S372*H372</f>
        <v>0</v>
      </c>
      <c r="AR372" s="19" t="s">
        <v>415</v>
      </c>
      <c r="AT372" s="19" t="s">
        <v>410</v>
      </c>
      <c r="AU372" s="19" t="s">
        <v>87</v>
      </c>
      <c r="AY372" s="19" t="s">
        <v>406</v>
      </c>
      <c r="BE372" s="212">
        <f>IF(N372="základní",J372,0)</f>
        <v>0</v>
      </c>
      <c r="BF372" s="212">
        <f>IF(N372="snížená",J372,0)</f>
        <v>0</v>
      </c>
      <c r="BG372" s="212">
        <f>IF(N372="zákl. přenesená",J372,0)</f>
        <v>0</v>
      </c>
      <c r="BH372" s="212">
        <f>IF(N372="sníž. přenesená",J372,0)</f>
        <v>0</v>
      </c>
      <c r="BI372" s="212">
        <f>IF(N372="nulová",J372,0)</f>
        <v>0</v>
      </c>
      <c r="BJ372" s="19" t="s">
        <v>23</v>
      </c>
      <c r="BK372" s="212">
        <f>ROUND(I372*H372,2)</f>
        <v>0</v>
      </c>
      <c r="BL372" s="19" t="s">
        <v>415</v>
      </c>
      <c r="BM372" s="19" t="s">
        <v>1083</v>
      </c>
    </row>
    <row r="373" spans="2:65" s="1" customFormat="1" ht="22.5" customHeight="1" x14ac:dyDescent="0.3">
      <c r="B373" s="37"/>
      <c r="C373" s="201" t="s">
        <v>696</v>
      </c>
      <c r="D373" s="201" t="s">
        <v>410</v>
      </c>
      <c r="E373" s="202" t="s">
        <v>8234</v>
      </c>
      <c r="F373" s="203" t="s">
        <v>7682</v>
      </c>
      <c r="G373" s="204" t="s">
        <v>1363</v>
      </c>
      <c r="H373" s="205">
        <v>16</v>
      </c>
      <c r="I373" s="206"/>
      <c r="J373" s="207">
        <f>ROUND(I373*H373,2)</f>
        <v>0</v>
      </c>
      <c r="K373" s="203" t="s">
        <v>7100</v>
      </c>
      <c r="L373" s="57"/>
      <c r="M373" s="208" t="s">
        <v>36</v>
      </c>
      <c r="N373" s="209" t="s">
        <v>50</v>
      </c>
      <c r="O373" s="38"/>
      <c r="P373" s="210">
        <f>O373*H373</f>
        <v>0</v>
      </c>
      <c r="Q373" s="210">
        <v>0</v>
      </c>
      <c r="R373" s="210">
        <f>Q373*H373</f>
        <v>0</v>
      </c>
      <c r="S373" s="210">
        <v>0</v>
      </c>
      <c r="T373" s="211">
        <f>S373*H373</f>
        <v>0</v>
      </c>
      <c r="AR373" s="19" t="s">
        <v>415</v>
      </c>
      <c r="AT373" s="19" t="s">
        <v>410</v>
      </c>
      <c r="AU373" s="19" t="s">
        <v>87</v>
      </c>
      <c r="AY373" s="19" t="s">
        <v>406</v>
      </c>
      <c r="BE373" s="212">
        <f>IF(N373="základní",J373,0)</f>
        <v>0</v>
      </c>
      <c r="BF373" s="212">
        <f>IF(N373="snížená",J373,0)</f>
        <v>0</v>
      </c>
      <c r="BG373" s="212">
        <f>IF(N373="zákl. přenesená",J373,0)</f>
        <v>0</v>
      </c>
      <c r="BH373" s="212">
        <f>IF(N373="sníž. přenesená",J373,0)</f>
        <v>0</v>
      </c>
      <c r="BI373" s="212">
        <f>IF(N373="nulová",J373,0)</f>
        <v>0</v>
      </c>
      <c r="BJ373" s="19" t="s">
        <v>23</v>
      </c>
      <c r="BK373" s="212">
        <f>ROUND(I373*H373,2)</f>
        <v>0</v>
      </c>
      <c r="BL373" s="19" t="s">
        <v>415</v>
      </c>
      <c r="BM373" s="19" t="s">
        <v>1098</v>
      </c>
    </row>
    <row r="374" spans="2:65" s="13" customFormat="1" x14ac:dyDescent="0.3">
      <c r="B374" s="225"/>
      <c r="C374" s="226"/>
      <c r="D374" s="215" t="s">
        <v>417</v>
      </c>
      <c r="E374" s="227" t="s">
        <v>36</v>
      </c>
      <c r="F374" s="228" t="s">
        <v>8235</v>
      </c>
      <c r="G374" s="226"/>
      <c r="H374" s="229">
        <v>15</v>
      </c>
      <c r="I374" s="230"/>
      <c r="J374" s="226"/>
      <c r="K374" s="226"/>
      <c r="L374" s="231"/>
      <c r="M374" s="232"/>
      <c r="N374" s="233"/>
      <c r="O374" s="233"/>
      <c r="P374" s="233"/>
      <c r="Q374" s="233"/>
      <c r="R374" s="233"/>
      <c r="S374" s="233"/>
      <c r="T374" s="234"/>
      <c r="AT374" s="235" t="s">
        <v>417</v>
      </c>
      <c r="AU374" s="235" t="s">
        <v>87</v>
      </c>
      <c r="AV374" s="13" t="s">
        <v>87</v>
      </c>
      <c r="AW374" s="13" t="s">
        <v>43</v>
      </c>
      <c r="AX374" s="13" t="s">
        <v>79</v>
      </c>
      <c r="AY374" s="235" t="s">
        <v>406</v>
      </c>
    </row>
    <row r="375" spans="2:65" s="13" customFormat="1" x14ac:dyDescent="0.3">
      <c r="B375" s="225"/>
      <c r="C375" s="226"/>
      <c r="D375" s="215" t="s">
        <v>417</v>
      </c>
      <c r="E375" s="227" t="s">
        <v>36</v>
      </c>
      <c r="F375" s="228" t="s">
        <v>8236</v>
      </c>
      <c r="G375" s="226"/>
      <c r="H375" s="229">
        <v>1</v>
      </c>
      <c r="I375" s="230"/>
      <c r="J375" s="226"/>
      <c r="K375" s="226"/>
      <c r="L375" s="231"/>
      <c r="M375" s="232"/>
      <c r="N375" s="233"/>
      <c r="O375" s="233"/>
      <c r="P375" s="233"/>
      <c r="Q375" s="233"/>
      <c r="R375" s="233"/>
      <c r="S375" s="233"/>
      <c r="T375" s="234"/>
      <c r="AT375" s="235" t="s">
        <v>417</v>
      </c>
      <c r="AU375" s="235" t="s">
        <v>87</v>
      </c>
      <c r="AV375" s="13" t="s">
        <v>87</v>
      </c>
      <c r="AW375" s="13" t="s">
        <v>43</v>
      </c>
      <c r="AX375" s="13" t="s">
        <v>79</v>
      </c>
      <c r="AY375" s="235" t="s">
        <v>406</v>
      </c>
    </row>
    <row r="376" spans="2:65" s="14" customFormat="1" x14ac:dyDescent="0.3">
      <c r="B376" s="236"/>
      <c r="C376" s="237"/>
      <c r="D376" s="247" t="s">
        <v>417</v>
      </c>
      <c r="E376" s="248" t="s">
        <v>36</v>
      </c>
      <c r="F376" s="249" t="s">
        <v>421</v>
      </c>
      <c r="G376" s="237"/>
      <c r="H376" s="250">
        <v>16</v>
      </c>
      <c r="I376" s="241"/>
      <c r="J376" s="237"/>
      <c r="K376" s="237"/>
      <c r="L376" s="242"/>
      <c r="M376" s="243"/>
      <c r="N376" s="244"/>
      <c r="O376" s="244"/>
      <c r="P376" s="244"/>
      <c r="Q376" s="244"/>
      <c r="R376" s="244"/>
      <c r="S376" s="244"/>
      <c r="T376" s="245"/>
      <c r="AT376" s="246" t="s">
        <v>417</v>
      </c>
      <c r="AU376" s="246" t="s">
        <v>87</v>
      </c>
      <c r="AV376" s="14" t="s">
        <v>415</v>
      </c>
      <c r="AW376" s="14" t="s">
        <v>43</v>
      </c>
      <c r="AX376" s="14" t="s">
        <v>23</v>
      </c>
      <c r="AY376" s="246" t="s">
        <v>406</v>
      </c>
    </row>
    <row r="377" spans="2:65" s="1" customFormat="1" ht="22.5" customHeight="1" x14ac:dyDescent="0.3">
      <c r="B377" s="37"/>
      <c r="C377" s="201" t="s">
        <v>699</v>
      </c>
      <c r="D377" s="201" t="s">
        <v>410</v>
      </c>
      <c r="E377" s="202" t="s">
        <v>7683</v>
      </c>
      <c r="F377" s="203" t="s">
        <v>7684</v>
      </c>
      <c r="G377" s="204" t="s">
        <v>1363</v>
      </c>
      <c r="H377" s="205">
        <v>9</v>
      </c>
      <c r="I377" s="206"/>
      <c r="J377" s="207">
        <f>ROUND(I377*H377,2)</f>
        <v>0</v>
      </c>
      <c r="K377" s="203" t="s">
        <v>7100</v>
      </c>
      <c r="L377" s="57"/>
      <c r="M377" s="208" t="s">
        <v>36</v>
      </c>
      <c r="N377" s="209" t="s">
        <v>50</v>
      </c>
      <c r="O377" s="38"/>
      <c r="P377" s="210">
        <f>O377*H377</f>
        <v>0</v>
      </c>
      <c r="Q377" s="210">
        <v>0</v>
      </c>
      <c r="R377" s="210">
        <f>Q377*H377</f>
        <v>0</v>
      </c>
      <c r="S377" s="210">
        <v>0</v>
      </c>
      <c r="T377" s="211">
        <f>S377*H377</f>
        <v>0</v>
      </c>
      <c r="AR377" s="19" t="s">
        <v>415</v>
      </c>
      <c r="AT377" s="19" t="s">
        <v>410</v>
      </c>
      <c r="AU377" s="19" t="s">
        <v>87</v>
      </c>
      <c r="AY377" s="19" t="s">
        <v>406</v>
      </c>
      <c r="BE377" s="212">
        <f>IF(N377="základní",J377,0)</f>
        <v>0</v>
      </c>
      <c r="BF377" s="212">
        <f>IF(N377="snížená",J377,0)</f>
        <v>0</v>
      </c>
      <c r="BG377" s="212">
        <f>IF(N377="zákl. přenesená",J377,0)</f>
        <v>0</v>
      </c>
      <c r="BH377" s="212">
        <f>IF(N377="sníž. přenesená",J377,0)</f>
        <v>0</v>
      </c>
      <c r="BI377" s="212">
        <f>IF(N377="nulová",J377,0)</f>
        <v>0</v>
      </c>
      <c r="BJ377" s="19" t="s">
        <v>23</v>
      </c>
      <c r="BK377" s="212">
        <f>ROUND(I377*H377,2)</f>
        <v>0</v>
      </c>
      <c r="BL377" s="19" t="s">
        <v>415</v>
      </c>
      <c r="BM377" s="19" t="s">
        <v>1103</v>
      </c>
    </row>
    <row r="378" spans="2:65" s="12" customFormat="1" x14ac:dyDescent="0.3">
      <c r="B378" s="213"/>
      <c r="C378" s="214"/>
      <c r="D378" s="215" t="s">
        <v>417</v>
      </c>
      <c r="E378" s="216" t="s">
        <v>36</v>
      </c>
      <c r="F378" s="217" t="s">
        <v>8237</v>
      </c>
      <c r="G378" s="214"/>
      <c r="H378" s="218" t="s">
        <v>36</v>
      </c>
      <c r="I378" s="219"/>
      <c r="J378" s="214"/>
      <c r="K378" s="214"/>
      <c r="L378" s="220"/>
      <c r="M378" s="221"/>
      <c r="N378" s="222"/>
      <c r="O378" s="222"/>
      <c r="P378" s="222"/>
      <c r="Q378" s="222"/>
      <c r="R378" s="222"/>
      <c r="S378" s="222"/>
      <c r="T378" s="223"/>
      <c r="AT378" s="224" t="s">
        <v>417</v>
      </c>
      <c r="AU378" s="224" t="s">
        <v>87</v>
      </c>
      <c r="AV378" s="12" t="s">
        <v>23</v>
      </c>
      <c r="AW378" s="12" t="s">
        <v>43</v>
      </c>
      <c r="AX378" s="12" t="s">
        <v>79</v>
      </c>
      <c r="AY378" s="224" t="s">
        <v>406</v>
      </c>
    </row>
    <row r="379" spans="2:65" s="12" customFormat="1" x14ac:dyDescent="0.3">
      <c r="B379" s="213"/>
      <c r="C379" s="214"/>
      <c r="D379" s="215" t="s">
        <v>417</v>
      </c>
      <c r="E379" s="216" t="s">
        <v>36</v>
      </c>
      <c r="F379" s="217" t="s">
        <v>8238</v>
      </c>
      <c r="G379" s="214"/>
      <c r="H379" s="218" t="s">
        <v>36</v>
      </c>
      <c r="I379" s="219"/>
      <c r="J379" s="214"/>
      <c r="K379" s="214"/>
      <c r="L379" s="220"/>
      <c r="M379" s="221"/>
      <c r="N379" s="222"/>
      <c r="O379" s="222"/>
      <c r="P379" s="222"/>
      <c r="Q379" s="222"/>
      <c r="R379" s="222"/>
      <c r="S379" s="222"/>
      <c r="T379" s="223"/>
      <c r="AT379" s="224" t="s">
        <v>417</v>
      </c>
      <c r="AU379" s="224" t="s">
        <v>87</v>
      </c>
      <c r="AV379" s="12" t="s">
        <v>23</v>
      </c>
      <c r="AW379" s="12" t="s">
        <v>43</v>
      </c>
      <c r="AX379" s="12" t="s">
        <v>79</v>
      </c>
      <c r="AY379" s="224" t="s">
        <v>406</v>
      </c>
    </row>
    <row r="380" spans="2:65" s="13" customFormat="1" x14ac:dyDescent="0.3">
      <c r="B380" s="225"/>
      <c r="C380" s="226"/>
      <c r="D380" s="215" t="s">
        <v>417</v>
      </c>
      <c r="E380" s="227" t="s">
        <v>36</v>
      </c>
      <c r="F380" s="228" t="s">
        <v>463</v>
      </c>
      <c r="G380" s="226"/>
      <c r="H380" s="229">
        <v>9</v>
      </c>
      <c r="I380" s="230"/>
      <c r="J380" s="226"/>
      <c r="K380" s="226"/>
      <c r="L380" s="231"/>
      <c r="M380" s="232"/>
      <c r="N380" s="233"/>
      <c r="O380" s="233"/>
      <c r="P380" s="233"/>
      <c r="Q380" s="233"/>
      <c r="R380" s="233"/>
      <c r="S380" s="233"/>
      <c r="T380" s="234"/>
      <c r="AT380" s="235" t="s">
        <v>417</v>
      </c>
      <c r="AU380" s="235" t="s">
        <v>87</v>
      </c>
      <c r="AV380" s="13" t="s">
        <v>87</v>
      </c>
      <c r="AW380" s="13" t="s">
        <v>43</v>
      </c>
      <c r="AX380" s="13" t="s">
        <v>79</v>
      </c>
      <c r="AY380" s="235" t="s">
        <v>406</v>
      </c>
    </row>
    <row r="381" spans="2:65" s="14" customFormat="1" x14ac:dyDescent="0.3">
      <c r="B381" s="236"/>
      <c r="C381" s="237"/>
      <c r="D381" s="247" t="s">
        <v>417</v>
      </c>
      <c r="E381" s="248" t="s">
        <v>36</v>
      </c>
      <c r="F381" s="249" t="s">
        <v>421</v>
      </c>
      <c r="G381" s="237"/>
      <c r="H381" s="250">
        <v>9</v>
      </c>
      <c r="I381" s="241"/>
      <c r="J381" s="237"/>
      <c r="K381" s="237"/>
      <c r="L381" s="242"/>
      <c r="M381" s="243"/>
      <c r="N381" s="244"/>
      <c r="O381" s="244"/>
      <c r="P381" s="244"/>
      <c r="Q381" s="244"/>
      <c r="R381" s="244"/>
      <c r="S381" s="244"/>
      <c r="T381" s="245"/>
      <c r="AT381" s="246" t="s">
        <v>417</v>
      </c>
      <c r="AU381" s="246" t="s">
        <v>87</v>
      </c>
      <c r="AV381" s="14" t="s">
        <v>415</v>
      </c>
      <c r="AW381" s="14" t="s">
        <v>43</v>
      </c>
      <c r="AX381" s="14" t="s">
        <v>23</v>
      </c>
      <c r="AY381" s="246" t="s">
        <v>406</v>
      </c>
    </row>
    <row r="382" spans="2:65" s="1" customFormat="1" ht="22.5" customHeight="1" x14ac:dyDescent="0.3">
      <c r="B382" s="37"/>
      <c r="C382" s="201" t="s">
        <v>703</v>
      </c>
      <c r="D382" s="201" t="s">
        <v>410</v>
      </c>
      <c r="E382" s="202" t="s">
        <v>7692</v>
      </c>
      <c r="F382" s="203" t="s">
        <v>7693</v>
      </c>
      <c r="G382" s="204" t="s">
        <v>1363</v>
      </c>
      <c r="H382" s="205">
        <v>9</v>
      </c>
      <c r="I382" s="206"/>
      <c r="J382" s="207">
        <f>ROUND(I382*H382,2)</f>
        <v>0</v>
      </c>
      <c r="K382" s="203" t="s">
        <v>7100</v>
      </c>
      <c r="L382" s="57"/>
      <c r="M382" s="208" t="s">
        <v>36</v>
      </c>
      <c r="N382" s="209" t="s">
        <v>50</v>
      </c>
      <c r="O382" s="38"/>
      <c r="P382" s="210">
        <f>O382*H382</f>
        <v>0</v>
      </c>
      <c r="Q382" s="210">
        <v>0</v>
      </c>
      <c r="R382" s="210">
        <f>Q382*H382</f>
        <v>0</v>
      </c>
      <c r="S382" s="210">
        <v>0</v>
      </c>
      <c r="T382" s="211">
        <f>S382*H382</f>
        <v>0</v>
      </c>
      <c r="AR382" s="19" t="s">
        <v>415</v>
      </c>
      <c r="AT382" s="19" t="s">
        <v>410</v>
      </c>
      <c r="AU382" s="19" t="s">
        <v>87</v>
      </c>
      <c r="AY382" s="19" t="s">
        <v>406</v>
      </c>
      <c r="BE382" s="212">
        <f>IF(N382="základní",J382,0)</f>
        <v>0</v>
      </c>
      <c r="BF382" s="212">
        <f>IF(N382="snížená",J382,0)</f>
        <v>0</v>
      </c>
      <c r="BG382" s="212">
        <f>IF(N382="zákl. přenesená",J382,0)</f>
        <v>0</v>
      </c>
      <c r="BH382" s="212">
        <f>IF(N382="sníž. přenesená",J382,0)</f>
        <v>0</v>
      </c>
      <c r="BI382" s="212">
        <f>IF(N382="nulová",J382,0)</f>
        <v>0</v>
      </c>
      <c r="BJ382" s="19" t="s">
        <v>23</v>
      </c>
      <c r="BK382" s="212">
        <f>ROUND(I382*H382,2)</f>
        <v>0</v>
      </c>
      <c r="BL382" s="19" t="s">
        <v>415</v>
      </c>
      <c r="BM382" s="19" t="s">
        <v>1117</v>
      </c>
    </row>
    <row r="383" spans="2:65" s="1" customFormat="1" ht="22.5" customHeight="1" x14ac:dyDescent="0.3">
      <c r="B383" s="37"/>
      <c r="C383" s="268" t="s">
        <v>709</v>
      </c>
      <c r="D383" s="268" t="s">
        <v>533</v>
      </c>
      <c r="E383" s="269" t="s">
        <v>8239</v>
      </c>
      <c r="F383" s="270" t="s">
        <v>8240</v>
      </c>
      <c r="G383" s="271" t="s">
        <v>1363</v>
      </c>
      <c r="H383" s="272">
        <v>1.373</v>
      </c>
      <c r="I383" s="273"/>
      <c r="J383" s="274">
        <f>ROUND(I383*H383,2)</f>
        <v>0</v>
      </c>
      <c r="K383" s="270" t="s">
        <v>7140</v>
      </c>
      <c r="L383" s="275"/>
      <c r="M383" s="276" t="s">
        <v>36</v>
      </c>
      <c r="N383" s="277" t="s">
        <v>50</v>
      </c>
      <c r="O383" s="38"/>
      <c r="P383" s="210">
        <f>O383*H383</f>
        <v>0</v>
      </c>
      <c r="Q383" s="210">
        <v>0</v>
      </c>
      <c r="R383" s="210">
        <f>Q383*H383</f>
        <v>0</v>
      </c>
      <c r="S383" s="210">
        <v>0</v>
      </c>
      <c r="T383" s="211">
        <f>S383*H383</f>
        <v>0</v>
      </c>
      <c r="AR383" s="19" t="s">
        <v>457</v>
      </c>
      <c r="AT383" s="19" t="s">
        <v>533</v>
      </c>
      <c r="AU383" s="19" t="s">
        <v>87</v>
      </c>
      <c r="AY383" s="19" t="s">
        <v>406</v>
      </c>
      <c r="BE383" s="212">
        <f>IF(N383="základní",J383,0)</f>
        <v>0</v>
      </c>
      <c r="BF383" s="212">
        <f>IF(N383="snížená",J383,0)</f>
        <v>0</v>
      </c>
      <c r="BG383" s="212">
        <f>IF(N383="zákl. přenesená",J383,0)</f>
        <v>0</v>
      </c>
      <c r="BH383" s="212">
        <f>IF(N383="sníž. přenesená",J383,0)</f>
        <v>0</v>
      </c>
      <c r="BI383" s="212">
        <f>IF(N383="nulová",J383,0)</f>
        <v>0</v>
      </c>
      <c r="BJ383" s="19" t="s">
        <v>23</v>
      </c>
      <c r="BK383" s="212">
        <f>ROUND(I383*H383,2)</f>
        <v>0</v>
      </c>
      <c r="BL383" s="19" t="s">
        <v>415</v>
      </c>
      <c r="BM383" s="19" t="s">
        <v>1124</v>
      </c>
    </row>
    <row r="384" spans="2:65" s="13" customFormat="1" x14ac:dyDescent="0.3">
      <c r="B384" s="225"/>
      <c r="C384" s="226"/>
      <c r="D384" s="215" t="s">
        <v>417</v>
      </c>
      <c r="E384" s="227" t="s">
        <v>36</v>
      </c>
      <c r="F384" s="228" t="s">
        <v>8241</v>
      </c>
      <c r="G384" s="226"/>
      <c r="H384" s="229">
        <v>1.373</v>
      </c>
      <c r="I384" s="230"/>
      <c r="J384" s="226"/>
      <c r="K384" s="226"/>
      <c r="L384" s="231"/>
      <c r="M384" s="232"/>
      <c r="N384" s="233"/>
      <c r="O384" s="233"/>
      <c r="P384" s="233"/>
      <c r="Q384" s="233"/>
      <c r="R384" s="233"/>
      <c r="S384" s="233"/>
      <c r="T384" s="234"/>
      <c r="AT384" s="235" t="s">
        <v>417</v>
      </c>
      <c r="AU384" s="235" t="s">
        <v>87</v>
      </c>
      <c r="AV384" s="13" t="s">
        <v>87</v>
      </c>
      <c r="AW384" s="13" t="s">
        <v>43</v>
      </c>
      <c r="AX384" s="13" t="s">
        <v>79</v>
      </c>
      <c r="AY384" s="235" t="s">
        <v>406</v>
      </c>
    </row>
    <row r="385" spans="2:65" s="14" customFormat="1" x14ac:dyDescent="0.3">
      <c r="B385" s="236"/>
      <c r="C385" s="237"/>
      <c r="D385" s="247" t="s">
        <v>417</v>
      </c>
      <c r="E385" s="248" t="s">
        <v>36</v>
      </c>
      <c r="F385" s="249" t="s">
        <v>421</v>
      </c>
      <c r="G385" s="237"/>
      <c r="H385" s="250">
        <v>1.373</v>
      </c>
      <c r="I385" s="241"/>
      <c r="J385" s="237"/>
      <c r="K385" s="237"/>
      <c r="L385" s="242"/>
      <c r="M385" s="243"/>
      <c r="N385" s="244"/>
      <c r="O385" s="244"/>
      <c r="P385" s="244"/>
      <c r="Q385" s="244"/>
      <c r="R385" s="244"/>
      <c r="S385" s="244"/>
      <c r="T385" s="245"/>
      <c r="AT385" s="246" t="s">
        <v>417</v>
      </c>
      <c r="AU385" s="246" t="s">
        <v>87</v>
      </c>
      <c r="AV385" s="14" t="s">
        <v>415</v>
      </c>
      <c r="AW385" s="14" t="s">
        <v>43</v>
      </c>
      <c r="AX385" s="14" t="s">
        <v>23</v>
      </c>
      <c r="AY385" s="246" t="s">
        <v>406</v>
      </c>
    </row>
    <row r="386" spans="2:65" s="1" customFormat="1" ht="22.5" customHeight="1" x14ac:dyDescent="0.3">
      <c r="B386" s="37"/>
      <c r="C386" s="268" t="s">
        <v>714</v>
      </c>
      <c r="D386" s="268" t="s">
        <v>533</v>
      </c>
      <c r="E386" s="269" t="s">
        <v>8242</v>
      </c>
      <c r="F386" s="270" t="s">
        <v>8243</v>
      </c>
      <c r="G386" s="271" t="s">
        <v>1363</v>
      </c>
      <c r="H386" s="272">
        <v>43.947000000000003</v>
      </c>
      <c r="I386" s="273"/>
      <c r="J386" s="274">
        <f>ROUND(I386*H386,2)</f>
        <v>0</v>
      </c>
      <c r="K386" s="270" t="s">
        <v>7140</v>
      </c>
      <c r="L386" s="275"/>
      <c r="M386" s="276" t="s">
        <v>36</v>
      </c>
      <c r="N386" s="277" t="s">
        <v>50</v>
      </c>
      <c r="O386" s="38"/>
      <c r="P386" s="210">
        <f>O386*H386</f>
        <v>0</v>
      </c>
      <c r="Q386" s="210">
        <v>0</v>
      </c>
      <c r="R386" s="210">
        <f>Q386*H386</f>
        <v>0</v>
      </c>
      <c r="S386" s="210">
        <v>0</v>
      </c>
      <c r="T386" s="211">
        <f>S386*H386</f>
        <v>0</v>
      </c>
      <c r="AR386" s="19" t="s">
        <v>457</v>
      </c>
      <c r="AT386" s="19" t="s">
        <v>533</v>
      </c>
      <c r="AU386" s="19" t="s">
        <v>87</v>
      </c>
      <c r="AY386" s="19" t="s">
        <v>406</v>
      </c>
      <c r="BE386" s="212">
        <f>IF(N386="základní",J386,0)</f>
        <v>0</v>
      </c>
      <c r="BF386" s="212">
        <f>IF(N386="snížená",J386,0)</f>
        <v>0</v>
      </c>
      <c r="BG386" s="212">
        <f>IF(N386="zákl. přenesená",J386,0)</f>
        <v>0</v>
      </c>
      <c r="BH386" s="212">
        <f>IF(N386="sníž. přenesená",J386,0)</f>
        <v>0</v>
      </c>
      <c r="BI386" s="212">
        <f>IF(N386="nulová",J386,0)</f>
        <v>0</v>
      </c>
      <c r="BJ386" s="19" t="s">
        <v>23</v>
      </c>
      <c r="BK386" s="212">
        <f>ROUND(I386*H386,2)</f>
        <v>0</v>
      </c>
      <c r="BL386" s="19" t="s">
        <v>415</v>
      </c>
      <c r="BM386" s="19" t="s">
        <v>1135</v>
      </c>
    </row>
    <row r="387" spans="2:65" s="13" customFormat="1" x14ac:dyDescent="0.3">
      <c r="B387" s="225"/>
      <c r="C387" s="226"/>
      <c r="D387" s="215" t="s">
        <v>417</v>
      </c>
      <c r="E387" s="227" t="s">
        <v>36</v>
      </c>
      <c r="F387" s="228" t="s">
        <v>8244</v>
      </c>
      <c r="G387" s="226"/>
      <c r="H387" s="229">
        <v>38.625</v>
      </c>
      <c r="I387" s="230"/>
      <c r="J387" s="226"/>
      <c r="K387" s="226"/>
      <c r="L387" s="231"/>
      <c r="M387" s="232"/>
      <c r="N387" s="233"/>
      <c r="O387" s="233"/>
      <c r="P387" s="233"/>
      <c r="Q387" s="233"/>
      <c r="R387" s="233"/>
      <c r="S387" s="233"/>
      <c r="T387" s="234"/>
      <c r="AT387" s="235" t="s">
        <v>417</v>
      </c>
      <c r="AU387" s="235" t="s">
        <v>87</v>
      </c>
      <c r="AV387" s="13" t="s">
        <v>87</v>
      </c>
      <c r="AW387" s="13" t="s">
        <v>43</v>
      </c>
      <c r="AX387" s="13" t="s">
        <v>79</v>
      </c>
      <c r="AY387" s="235" t="s">
        <v>406</v>
      </c>
    </row>
    <row r="388" spans="2:65" s="13" customFormat="1" x14ac:dyDescent="0.3">
      <c r="B388" s="225"/>
      <c r="C388" s="226"/>
      <c r="D388" s="215" t="s">
        <v>417</v>
      </c>
      <c r="E388" s="227" t="s">
        <v>36</v>
      </c>
      <c r="F388" s="228" t="s">
        <v>8245</v>
      </c>
      <c r="G388" s="226"/>
      <c r="H388" s="229">
        <v>5.3220000000000001</v>
      </c>
      <c r="I388" s="230"/>
      <c r="J388" s="226"/>
      <c r="K388" s="226"/>
      <c r="L388" s="231"/>
      <c r="M388" s="232"/>
      <c r="N388" s="233"/>
      <c r="O388" s="233"/>
      <c r="P388" s="233"/>
      <c r="Q388" s="233"/>
      <c r="R388" s="233"/>
      <c r="S388" s="233"/>
      <c r="T388" s="234"/>
      <c r="AT388" s="235" t="s">
        <v>417</v>
      </c>
      <c r="AU388" s="235" t="s">
        <v>87</v>
      </c>
      <c r="AV388" s="13" t="s">
        <v>87</v>
      </c>
      <c r="AW388" s="13" t="s">
        <v>43</v>
      </c>
      <c r="AX388" s="13" t="s">
        <v>79</v>
      </c>
      <c r="AY388" s="235" t="s">
        <v>406</v>
      </c>
    </row>
    <row r="389" spans="2:65" s="14" customFormat="1" x14ac:dyDescent="0.3">
      <c r="B389" s="236"/>
      <c r="C389" s="237"/>
      <c r="D389" s="247" t="s">
        <v>417</v>
      </c>
      <c r="E389" s="248" t="s">
        <v>36</v>
      </c>
      <c r="F389" s="249" t="s">
        <v>421</v>
      </c>
      <c r="G389" s="237"/>
      <c r="H389" s="250">
        <v>43.947000000000003</v>
      </c>
      <c r="I389" s="241"/>
      <c r="J389" s="237"/>
      <c r="K389" s="237"/>
      <c r="L389" s="242"/>
      <c r="M389" s="243"/>
      <c r="N389" s="244"/>
      <c r="O389" s="244"/>
      <c r="P389" s="244"/>
      <c r="Q389" s="244"/>
      <c r="R389" s="244"/>
      <c r="S389" s="244"/>
      <c r="T389" s="245"/>
      <c r="AT389" s="246" t="s">
        <v>417</v>
      </c>
      <c r="AU389" s="246" t="s">
        <v>87</v>
      </c>
      <c r="AV389" s="14" t="s">
        <v>415</v>
      </c>
      <c r="AW389" s="14" t="s">
        <v>43</v>
      </c>
      <c r="AX389" s="14" t="s">
        <v>23</v>
      </c>
      <c r="AY389" s="246" t="s">
        <v>406</v>
      </c>
    </row>
    <row r="390" spans="2:65" s="1" customFormat="1" ht="22.5" customHeight="1" x14ac:dyDescent="0.3">
      <c r="B390" s="37"/>
      <c r="C390" s="268" t="s">
        <v>719</v>
      </c>
      <c r="D390" s="268" t="s">
        <v>533</v>
      </c>
      <c r="E390" s="269" t="s">
        <v>8246</v>
      </c>
      <c r="F390" s="270" t="s">
        <v>8247</v>
      </c>
      <c r="G390" s="271" t="s">
        <v>1363</v>
      </c>
      <c r="H390" s="272">
        <v>9</v>
      </c>
      <c r="I390" s="273"/>
      <c r="J390" s="274">
        <f t="shared" ref="J390:J402" si="0">ROUND(I390*H390,2)</f>
        <v>0</v>
      </c>
      <c r="K390" s="270" t="s">
        <v>7140</v>
      </c>
      <c r="L390" s="275"/>
      <c r="M390" s="276" t="s">
        <v>36</v>
      </c>
      <c r="N390" s="277" t="s">
        <v>50</v>
      </c>
      <c r="O390" s="38"/>
      <c r="P390" s="210">
        <f t="shared" ref="P390:P402" si="1">O390*H390</f>
        <v>0</v>
      </c>
      <c r="Q390" s="210">
        <v>0</v>
      </c>
      <c r="R390" s="210">
        <f t="shared" ref="R390:R402" si="2">Q390*H390</f>
        <v>0</v>
      </c>
      <c r="S390" s="210">
        <v>0</v>
      </c>
      <c r="T390" s="211">
        <f t="shared" ref="T390:T402" si="3">S390*H390</f>
        <v>0</v>
      </c>
      <c r="AR390" s="19" t="s">
        <v>457</v>
      </c>
      <c r="AT390" s="19" t="s">
        <v>533</v>
      </c>
      <c r="AU390" s="19" t="s">
        <v>87</v>
      </c>
      <c r="AY390" s="19" t="s">
        <v>406</v>
      </c>
      <c r="BE390" s="212">
        <f t="shared" ref="BE390:BE402" si="4">IF(N390="základní",J390,0)</f>
        <v>0</v>
      </c>
      <c r="BF390" s="212">
        <f t="shared" ref="BF390:BF402" si="5">IF(N390="snížená",J390,0)</f>
        <v>0</v>
      </c>
      <c r="BG390" s="212">
        <f t="shared" ref="BG390:BG402" si="6">IF(N390="zákl. přenesená",J390,0)</f>
        <v>0</v>
      </c>
      <c r="BH390" s="212">
        <f t="shared" ref="BH390:BH402" si="7">IF(N390="sníž. přenesená",J390,0)</f>
        <v>0</v>
      </c>
      <c r="BI390" s="212">
        <f t="shared" ref="BI390:BI402" si="8">IF(N390="nulová",J390,0)</f>
        <v>0</v>
      </c>
      <c r="BJ390" s="19" t="s">
        <v>23</v>
      </c>
      <c r="BK390" s="212">
        <f t="shared" ref="BK390:BK402" si="9">ROUND(I390*H390,2)</f>
        <v>0</v>
      </c>
      <c r="BL390" s="19" t="s">
        <v>415</v>
      </c>
      <c r="BM390" s="19" t="s">
        <v>1142</v>
      </c>
    </row>
    <row r="391" spans="2:65" s="1" customFormat="1" ht="22.5" customHeight="1" x14ac:dyDescent="0.3">
      <c r="B391" s="37"/>
      <c r="C391" s="268" t="s">
        <v>723</v>
      </c>
      <c r="D391" s="268" t="s">
        <v>533</v>
      </c>
      <c r="E391" s="269" t="s">
        <v>8248</v>
      </c>
      <c r="F391" s="270" t="s">
        <v>8249</v>
      </c>
      <c r="G391" s="271" t="s">
        <v>1363</v>
      </c>
      <c r="H391" s="272">
        <v>1</v>
      </c>
      <c r="I391" s="273"/>
      <c r="J391" s="274">
        <f t="shared" si="0"/>
        <v>0</v>
      </c>
      <c r="K391" s="270" t="s">
        <v>7140</v>
      </c>
      <c r="L391" s="275"/>
      <c r="M391" s="276" t="s">
        <v>36</v>
      </c>
      <c r="N391" s="277" t="s">
        <v>50</v>
      </c>
      <c r="O391" s="38"/>
      <c r="P391" s="210">
        <f t="shared" si="1"/>
        <v>0</v>
      </c>
      <c r="Q391" s="210">
        <v>0</v>
      </c>
      <c r="R391" s="210">
        <f t="shared" si="2"/>
        <v>0</v>
      </c>
      <c r="S391" s="210">
        <v>0</v>
      </c>
      <c r="T391" s="211">
        <f t="shared" si="3"/>
        <v>0</v>
      </c>
      <c r="AR391" s="19" t="s">
        <v>457</v>
      </c>
      <c r="AT391" s="19" t="s">
        <v>533</v>
      </c>
      <c r="AU391" s="19" t="s">
        <v>87</v>
      </c>
      <c r="AY391" s="19" t="s">
        <v>406</v>
      </c>
      <c r="BE391" s="212">
        <f t="shared" si="4"/>
        <v>0</v>
      </c>
      <c r="BF391" s="212">
        <f t="shared" si="5"/>
        <v>0</v>
      </c>
      <c r="BG391" s="212">
        <f t="shared" si="6"/>
        <v>0</v>
      </c>
      <c r="BH391" s="212">
        <f t="shared" si="7"/>
        <v>0</v>
      </c>
      <c r="BI391" s="212">
        <f t="shared" si="8"/>
        <v>0</v>
      </c>
      <c r="BJ391" s="19" t="s">
        <v>23</v>
      </c>
      <c r="BK391" s="212">
        <f t="shared" si="9"/>
        <v>0</v>
      </c>
      <c r="BL391" s="19" t="s">
        <v>415</v>
      </c>
      <c r="BM391" s="19" t="s">
        <v>1150</v>
      </c>
    </row>
    <row r="392" spans="2:65" s="1" customFormat="1" ht="22.5" customHeight="1" x14ac:dyDescent="0.3">
      <c r="B392" s="37"/>
      <c r="C392" s="268" t="s">
        <v>730</v>
      </c>
      <c r="D392" s="268" t="s">
        <v>533</v>
      </c>
      <c r="E392" s="269" t="s">
        <v>8250</v>
      </c>
      <c r="F392" s="270" t="s">
        <v>8251</v>
      </c>
      <c r="G392" s="271" t="s">
        <v>1363</v>
      </c>
      <c r="H392" s="272">
        <v>1</v>
      </c>
      <c r="I392" s="273"/>
      <c r="J392" s="274">
        <f t="shared" si="0"/>
        <v>0</v>
      </c>
      <c r="K392" s="270" t="s">
        <v>7140</v>
      </c>
      <c r="L392" s="275"/>
      <c r="M392" s="276" t="s">
        <v>36</v>
      </c>
      <c r="N392" s="277" t="s">
        <v>50</v>
      </c>
      <c r="O392" s="38"/>
      <c r="P392" s="210">
        <f t="shared" si="1"/>
        <v>0</v>
      </c>
      <c r="Q392" s="210">
        <v>0</v>
      </c>
      <c r="R392" s="210">
        <f t="shared" si="2"/>
        <v>0</v>
      </c>
      <c r="S392" s="210">
        <v>0</v>
      </c>
      <c r="T392" s="211">
        <f t="shared" si="3"/>
        <v>0</v>
      </c>
      <c r="AR392" s="19" t="s">
        <v>457</v>
      </c>
      <c r="AT392" s="19" t="s">
        <v>533</v>
      </c>
      <c r="AU392" s="19" t="s">
        <v>87</v>
      </c>
      <c r="AY392" s="19" t="s">
        <v>406</v>
      </c>
      <c r="BE392" s="212">
        <f t="shared" si="4"/>
        <v>0</v>
      </c>
      <c r="BF392" s="212">
        <f t="shared" si="5"/>
        <v>0</v>
      </c>
      <c r="BG392" s="212">
        <f t="shared" si="6"/>
        <v>0</v>
      </c>
      <c r="BH392" s="212">
        <f t="shared" si="7"/>
        <v>0</v>
      </c>
      <c r="BI392" s="212">
        <f t="shared" si="8"/>
        <v>0</v>
      </c>
      <c r="BJ392" s="19" t="s">
        <v>23</v>
      </c>
      <c r="BK392" s="212">
        <f t="shared" si="9"/>
        <v>0</v>
      </c>
      <c r="BL392" s="19" t="s">
        <v>415</v>
      </c>
      <c r="BM392" s="19" t="s">
        <v>1159</v>
      </c>
    </row>
    <row r="393" spans="2:65" s="1" customFormat="1" ht="22.5" customHeight="1" x14ac:dyDescent="0.3">
      <c r="B393" s="37"/>
      <c r="C393" s="268" t="s">
        <v>733</v>
      </c>
      <c r="D393" s="268" t="s">
        <v>533</v>
      </c>
      <c r="E393" s="269" t="s">
        <v>7746</v>
      </c>
      <c r="F393" s="270" t="s">
        <v>7747</v>
      </c>
      <c r="G393" s="271" t="s">
        <v>1363</v>
      </c>
      <c r="H393" s="272">
        <v>3</v>
      </c>
      <c r="I393" s="273"/>
      <c r="J393" s="274">
        <f t="shared" si="0"/>
        <v>0</v>
      </c>
      <c r="K393" s="270" t="s">
        <v>7100</v>
      </c>
      <c r="L393" s="275"/>
      <c r="M393" s="276" t="s">
        <v>36</v>
      </c>
      <c r="N393" s="277" t="s">
        <v>50</v>
      </c>
      <c r="O393" s="38"/>
      <c r="P393" s="210">
        <f t="shared" si="1"/>
        <v>0</v>
      </c>
      <c r="Q393" s="210">
        <v>0</v>
      </c>
      <c r="R393" s="210">
        <f t="shared" si="2"/>
        <v>0</v>
      </c>
      <c r="S393" s="210">
        <v>0</v>
      </c>
      <c r="T393" s="211">
        <f t="shared" si="3"/>
        <v>0</v>
      </c>
      <c r="AR393" s="19" t="s">
        <v>457</v>
      </c>
      <c r="AT393" s="19" t="s">
        <v>533</v>
      </c>
      <c r="AU393" s="19" t="s">
        <v>87</v>
      </c>
      <c r="AY393" s="19" t="s">
        <v>406</v>
      </c>
      <c r="BE393" s="212">
        <f t="shared" si="4"/>
        <v>0</v>
      </c>
      <c r="BF393" s="212">
        <f t="shared" si="5"/>
        <v>0</v>
      </c>
      <c r="BG393" s="212">
        <f t="shared" si="6"/>
        <v>0</v>
      </c>
      <c r="BH393" s="212">
        <f t="shared" si="7"/>
        <v>0</v>
      </c>
      <c r="BI393" s="212">
        <f t="shared" si="8"/>
        <v>0</v>
      </c>
      <c r="BJ393" s="19" t="s">
        <v>23</v>
      </c>
      <c r="BK393" s="212">
        <f t="shared" si="9"/>
        <v>0</v>
      </c>
      <c r="BL393" s="19" t="s">
        <v>415</v>
      </c>
      <c r="BM393" s="19" t="s">
        <v>1168</v>
      </c>
    </row>
    <row r="394" spans="2:65" s="1" customFormat="1" ht="22.5" customHeight="1" x14ac:dyDescent="0.3">
      <c r="B394" s="37"/>
      <c r="C394" s="268" t="s">
        <v>738</v>
      </c>
      <c r="D394" s="268" t="s">
        <v>533</v>
      </c>
      <c r="E394" s="269" t="s">
        <v>7748</v>
      </c>
      <c r="F394" s="270" t="s">
        <v>7749</v>
      </c>
      <c r="G394" s="271" t="s">
        <v>1363</v>
      </c>
      <c r="H394" s="272">
        <v>3</v>
      </c>
      <c r="I394" s="273"/>
      <c r="J394" s="274">
        <f t="shared" si="0"/>
        <v>0</v>
      </c>
      <c r="K394" s="270" t="s">
        <v>7100</v>
      </c>
      <c r="L394" s="275"/>
      <c r="M394" s="276" t="s">
        <v>36</v>
      </c>
      <c r="N394" s="277" t="s">
        <v>50</v>
      </c>
      <c r="O394" s="38"/>
      <c r="P394" s="210">
        <f t="shared" si="1"/>
        <v>0</v>
      </c>
      <c r="Q394" s="210">
        <v>0</v>
      </c>
      <c r="R394" s="210">
        <f t="shared" si="2"/>
        <v>0</v>
      </c>
      <c r="S394" s="210">
        <v>0</v>
      </c>
      <c r="T394" s="211">
        <f t="shared" si="3"/>
        <v>0</v>
      </c>
      <c r="AR394" s="19" t="s">
        <v>457</v>
      </c>
      <c r="AT394" s="19" t="s">
        <v>533</v>
      </c>
      <c r="AU394" s="19" t="s">
        <v>87</v>
      </c>
      <c r="AY394" s="19" t="s">
        <v>406</v>
      </c>
      <c r="BE394" s="212">
        <f t="shared" si="4"/>
        <v>0</v>
      </c>
      <c r="BF394" s="212">
        <f t="shared" si="5"/>
        <v>0</v>
      </c>
      <c r="BG394" s="212">
        <f t="shared" si="6"/>
        <v>0</v>
      </c>
      <c r="BH394" s="212">
        <f t="shared" si="7"/>
        <v>0</v>
      </c>
      <c r="BI394" s="212">
        <f t="shared" si="8"/>
        <v>0</v>
      </c>
      <c r="BJ394" s="19" t="s">
        <v>23</v>
      </c>
      <c r="BK394" s="212">
        <f t="shared" si="9"/>
        <v>0</v>
      </c>
      <c r="BL394" s="19" t="s">
        <v>415</v>
      </c>
      <c r="BM394" s="19" t="s">
        <v>1176</v>
      </c>
    </row>
    <row r="395" spans="2:65" s="1" customFormat="1" ht="22.5" customHeight="1" x14ac:dyDescent="0.3">
      <c r="B395" s="37"/>
      <c r="C395" s="268" t="s">
        <v>743</v>
      </c>
      <c r="D395" s="268" t="s">
        <v>533</v>
      </c>
      <c r="E395" s="269" t="s">
        <v>7750</v>
      </c>
      <c r="F395" s="270" t="s">
        <v>7751</v>
      </c>
      <c r="G395" s="271" t="s">
        <v>1363</v>
      </c>
      <c r="H395" s="272">
        <v>2</v>
      </c>
      <c r="I395" s="273"/>
      <c r="J395" s="274">
        <f t="shared" si="0"/>
        <v>0</v>
      </c>
      <c r="K395" s="270" t="s">
        <v>7100</v>
      </c>
      <c r="L395" s="275"/>
      <c r="M395" s="276" t="s">
        <v>36</v>
      </c>
      <c r="N395" s="277" t="s">
        <v>50</v>
      </c>
      <c r="O395" s="38"/>
      <c r="P395" s="210">
        <f t="shared" si="1"/>
        <v>0</v>
      </c>
      <c r="Q395" s="210">
        <v>0</v>
      </c>
      <c r="R395" s="210">
        <f t="shared" si="2"/>
        <v>0</v>
      </c>
      <c r="S395" s="210">
        <v>0</v>
      </c>
      <c r="T395" s="211">
        <f t="shared" si="3"/>
        <v>0</v>
      </c>
      <c r="AR395" s="19" t="s">
        <v>457</v>
      </c>
      <c r="AT395" s="19" t="s">
        <v>533</v>
      </c>
      <c r="AU395" s="19" t="s">
        <v>87</v>
      </c>
      <c r="AY395" s="19" t="s">
        <v>406</v>
      </c>
      <c r="BE395" s="212">
        <f t="shared" si="4"/>
        <v>0</v>
      </c>
      <c r="BF395" s="212">
        <f t="shared" si="5"/>
        <v>0</v>
      </c>
      <c r="BG395" s="212">
        <f t="shared" si="6"/>
        <v>0</v>
      </c>
      <c r="BH395" s="212">
        <f t="shared" si="7"/>
        <v>0</v>
      </c>
      <c r="BI395" s="212">
        <f t="shared" si="8"/>
        <v>0</v>
      </c>
      <c r="BJ395" s="19" t="s">
        <v>23</v>
      </c>
      <c r="BK395" s="212">
        <f t="shared" si="9"/>
        <v>0</v>
      </c>
      <c r="BL395" s="19" t="s">
        <v>415</v>
      </c>
      <c r="BM395" s="19" t="s">
        <v>1186</v>
      </c>
    </row>
    <row r="396" spans="2:65" s="1" customFormat="1" ht="31.5" customHeight="1" x14ac:dyDescent="0.3">
      <c r="B396" s="37"/>
      <c r="C396" s="268" t="s">
        <v>748</v>
      </c>
      <c r="D396" s="268" t="s">
        <v>533</v>
      </c>
      <c r="E396" s="269" t="s">
        <v>7752</v>
      </c>
      <c r="F396" s="270" t="s">
        <v>8252</v>
      </c>
      <c r="G396" s="271" t="s">
        <v>1363</v>
      </c>
      <c r="H396" s="272">
        <v>6</v>
      </c>
      <c r="I396" s="273"/>
      <c r="J396" s="274">
        <f t="shared" si="0"/>
        <v>0</v>
      </c>
      <c r="K396" s="270" t="s">
        <v>7140</v>
      </c>
      <c r="L396" s="275"/>
      <c r="M396" s="276" t="s">
        <v>36</v>
      </c>
      <c r="N396" s="277" t="s">
        <v>50</v>
      </c>
      <c r="O396" s="38"/>
      <c r="P396" s="210">
        <f t="shared" si="1"/>
        <v>0</v>
      </c>
      <c r="Q396" s="210">
        <v>0</v>
      </c>
      <c r="R396" s="210">
        <f t="shared" si="2"/>
        <v>0</v>
      </c>
      <c r="S396" s="210">
        <v>0</v>
      </c>
      <c r="T396" s="211">
        <f t="shared" si="3"/>
        <v>0</v>
      </c>
      <c r="AR396" s="19" t="s">
        <v>457</v>
      </c>
      <c r="AT396" s="19" t="s">
        <v>533</v>
      </c>
      <c r="AU396" s="19" t="s">
        <v>87</v>
      </c>
      <c r="AY396" s="19" t="s">
        <v>406</v>
      </c>
      <c r="BE396" s="212">
        <f t="shared" si="4"/>
        <v>0</v>
      </c>
      <c r="BF396" s="212">
        <f t="shared" si="5"/>
        <v>0</v>
      </c>
      <c r="BG396" s="212">
        <f t="shared" si="6"/>
        <v>0</v>
      </c>
      <c r="BH396" s="212">
        <f t="shared" si="7"/>
        <v>0</v>
      </c>
      <c r="BI396" s="212">
        <f t="shared" si="8"/>
        <v>0</v>
      </c>
      <c r="BJ396" s="19" t="s">
        <v>23</v>
      </c>
      <c r="BK396" s="212">
        <f t="shared" si="9"/>
        <v>0</v>
      </c>
      <c r="BL396" s="19" t="s">
        <v>415</v>
      </c>
      <c r="BM396" s="19" t="s">
        <v>1196</v>
      </c>
    </row>
    <row r="397" spans="2:65" s="1" customFormat="1" ht="22.5" customHeight="1" x14ac:dyDescent="0.3">
      <c r="B397" s="37"/>
      <c r="C397" s="268" t="s">
        <v>755</v>
      </c>
      <c r="D397" s="268" t="s">
        <v>533</v>
      </c>
      <c r="E397" s="269" t="s">
        <v>7754</v>
      </c>
      <c r="F397" s="270" t="s">
        <v>7755</v>
      </c>
      <c r="G397" s="271" t="s">
        <v>1363</v>
      </c>
      <c r="H397" s="272">
        <v>9</v>
      </c>
      <c r="I397" s="273"/>
      <c r="J397" s="274">
        <f t="shared" si="0"/>
        <v>0</v>
      </c>
      <c r="K397" s="270" t="s">
        <v>7100</v>
      </c>
      <c r="L397" s="275"/>
      <c r="M397" s="276" t="s">
        <v>36</v>
      </c>
      <c r="N397" s="277" t="s">
        <v>50</v>
      </c>
      <c r="O397" s="38"/>
      <c r="P397" s="210">
        <f t="shared" si="1"/>
        <v>0</v>
      </c>
      <c r="Q397" s="210">
        <v>0</v>
      </c>
      <c r="R397" s="210">
        <f t="shared" si="2"/>
        <v>0</v>
      </c>
      <c r="S397" s="210">
        <v>0</v>
      </c>
      <c r="T397" s="211">
        <f t="shared" si="3"/>
        <v>0</v>
      </c>
      <c r="AR397" s="19" t="s">
        <v>457</v>
      </c>
      <c r="AT397" s="19" t="s">
        <v>533</v>
      </c>
      <c r="AU397" s="19" t="s">
        <v>87</v>
      </c>
      <c r="AY397" s="19" t="s">
        <v>406</v>
      </c>
      <c r="BE397" s="212">
        <f t="shared" si="4"/>
        <v>0</v>
      </c>
      <c r="BF397" s="212">
        <f t="shared" si="5"/>
        <v>0</v>
      </c>
      <c r="BG397" s="212">
        <f t="shared" si="6"/>
        <v>0</v>
      </c>
      <c r="BH397" s="212">
        <f t="shared" si="7"/>
        <v>0</v>
      </c>
      <c r="BI397" s="212">
        <f t="shared" si="8"/>
        <v>0</v>
      </c>
      <c r="BJ397" s="19" t="s">
        <v>23</v>
      </c>
      <c r="BK397" s="212">
        <f t="shared" si="9"/>
        <v>0</v>
      </c>
      <c r="BL397" s="19" t="s">
        <v>415</v>
      </c>
      <c r="BM397" s="19" t="s">
        <v>1211</v>
      </c>
    </row>
    <row r="398" spans="2:65" s="1" customFormat="1" ht="22.5" customHeight="1" x14ac:dyDescent="0.3">
      <c r="B398" s="37"/>
      <c r="C398" s="268" t="s">
        <v>775</v>
      </c>
      <c r="D398" s="268" t="s">
        <v>533</v>
      </c>
      <c r="E398" s="269" t="s">
        <v>7756</v>
      </c>
      <c r="F398" s="270" t="s">
        <v>7757</v>
      </c>
      <c r="G398" s="271" t="s">
        <v>1363</v>
      </c>
      <c r="H398" s="272">
        <v>6</v>
      </c>
      <c r="I398" s="273"/>
      <c r="J398" s="274">
        <f t="shared" si="0"/>
        <v>0</v>
      </c>
      <c r="K398" s="270" t="s">
        <v>7100</v>
      </c>
      <c r="L398" s="275"/>
      <c r="M398" s="276" t="s">
        <v>36</v>
      </c>
      <c r="N398" s="277" t="s">
        <v>50</v>
      </c>
      <c r="O398" s="38"/>
      <c r="P398" s="210">
        <f t="shared" si="1"/>
        <v>0</v>
      </c>
      <c r="Q398" s="210">
        <v>0</v>
      </c>
      <c r="R398" s="210">
        <f t="shared" si="2"/>
        <v>0</v>
      </c>
      <c r="S398" s="210">
        <v>0</v>
      </c>
      <c r="T398" s="211">
        <f t="shared" si="3"/>
        <v>0</v>
      </c>
      <c r="AR398" s="19" t="s">
        <v>457</v>
      </c>
      <c r="AT398" s="19" t="s">
        <v>533</v>
      </c>
      <c r="AU398" s="19" t="s">
        <v>87</v>
      </c>
      <c r="AY398" s="19" t="s">
        <v>406</v>
      </c>
      <c r="BE398" s="212">
        <f t="shared" si="4"/>
        <v>0</v>
      </c>
      <c r="BF398" s="212">
        <f t="shared" si="5"/>
        <v>0</v>
      </c>
      <c r="BG398" s="212">
        <f t="shared" si="6"/>
        <v>0</v>
      </c>
      <c r="BH398" s="212">
        <f t="shared" si="7"/>
        <v>0</v>
      </c>
      <c r="BI398" s="212">
        <f t="shared" si="8"/>
        <v>0</v>
      </c>
      <c r="BJ398" s="19" t="s">
        <v>23</v>
      </c>
      <c r="BK398" s="212">
        <f t="shared" si="9"/>
        <v>0</v>
      </c>
      <c r="BL398" s="19" t="s">
        <v>415</v>
      </c>
      <c r="BM398" s="19" t="s">
        <v>1220</v>
      </c>
    </row>
    <row r="399" spans="2:65" s="1" customFormat="1" ht="22.5" customHeight="1" x14ac:dyDescent="0.3">
      <c r="B399" s="37"/>
      <c r="C399" s="268" t="s">
        <v>778</v>
      </c>
      <c r="D399" s="268" t="s">
        <v>533</v>
      </c>
      <c r="E399" s="269" t="s">
        <v>7758</v>
      </c>
      <c r="F399" s="270" t="s">
        <v>7759</v>
      </c>
      <c r="G399" s="271" t="s">
        <v>1363</v>
      </c>
      <c r="H399" s="272">
        <v>7</v>
      </c>
      <c r="I399" s="273"/>
      <c r="J399" s="274">
        <f t="shared" si="0"/>
        <v>0</v>
      </c>
      <c r="K399" s="270" t="s">
        <v>7100</v>
      </c>
      <c r="L399" s="275"/>
      <c r="M399" s="276" t="s">
        <v>36</v>
      </c>
      <c r="N399" s="277" t="s">
        <v>50</v>
      </c>
      <c r="O399" s="38"/>
      <c r="P399" s="210">
        <f t="shared" si="1"/>
        <v>0</v>
      </c>
      <c r="Q399" s="210">
        <v>0</v>
      </c>
      <c r="R399" s="210">
        <f t="shared" si="2"/>
        <v>0</v>
      </c>
      <c r="S399" s="210">
        <v>0</v>
      </c>
      <c r="T399" s="211">
        <f t="shared" si="3"/>
        <v>0</v>
      </c>
      <c r="AR399" s="19" t="s">
        <v>457</v>
      </c>
      <c r="AT399" s="19" t="s">
        <v>533</v>
      </c>
      <c r="AU399" s="19" t="s">
        <v>87</v>
      </c>
      <c r="AY399" s="19" t="s">
        <v>406</v>
      </c>
      <c r="BE399" s="212">
        <f t="shared" si="4"/>
        <v>0</v>
      </c>
      <c r="BF399" s="212">
        <f t="shared" si="5"/>
        <v>0</v>
      </c>
      <c r="BG399" s="212">
        <f t="shared" si="6"/>
        <v>0</v>
      </c>
      <c r="BH399" s="212">
        <f t="shared" si="7"/>
        <v>0</v>
      </c>
      <c r="BI399" s="212">
        <f t="shared" si="8"/>
        <v>0</v>
      </c>
      <c r="BJ399" s="19" t="s">
        <v>23</v>
      </c>
      <c r="BK399" s="212">
        <f t="shared" si="9"/>
        <v>0</v>
      </c>
      <c r="BL399" s="19" t="s">
        <v>415</v>
      </c>
      <c r="BM399" s="19" t="s">
        <v>1243</v>
      </c>
    </row>
    <row r="400" spans="2:65" s="1" customFormat="1" ht="22.5" customHeight="1" x14ac:dyDescent="0.3">
      <c r="B400" s="37"/>
      <c r="C400" s="268" t="s">
        <v>781</v>
      </c>
      <c r="D400" s="268" t="s">
        <v>533</v>
      </c>
      <c r="E400" s="269" t="s">
        <v>7760</v>
      </c>
      <c r="F400" s="270" t="s">
        <v>7761</v>
      </c>
      <c r="G400" s="271" t="s">
        <v>1363</v>
      </c>
      <c r="H400" s="272">
        <v>3</v>
      </c>
      <c r="I400" s="273"/>
      <c r="J400" s="274">
        <f t="shared" si="0"/>
        <v>0</v>
      </c>
      <c r="K400" s="270" t="s">
        <v>7100</v>
      </c>
      <c r="L400" s="275"/>
      <c r="M400" s="276" t="s">
        <v>36</v>
      </c>
      <c r="N400" s="277" t="s">
        <v>50</v>
      </c>
      <c r="O400" s="38"/>
      <c r="P400" s="210">
        <f t="shared" si="1"/>
        <v>0</v>
      </c>
      <c r="Q400" s="210">
        <v>0</v>
      </c>
      <c r="R400" s="210">
        <f t="shared" si="2"/>
        <v>0</v>
      </c>
      <c r="S400" s="210">
        <v>0</v>
      </c>
      <c r="T400" s="211">
        <f t="shared" si="3"/>
        <v>0</v>
      </c>
      <c r="AR400" s="19" t="s">
        <v>457</v>
      </c>
      <c r="AT400" s="19" t="s">
        <v>533</v>
      </c>
      <c r="AU400" s="19" t="s">
        <v>87</v>
      </c>
      <c r="AY400" s="19" t="s">
        <v>406</v>
      </c>
      <c r="BE400" s="212">
        <f t="shared" si="4"/>
        <v>0</v>
      </c>
      <c r="BF400" s="212">
        <f t="shared" si="5"/>
        <v>0</v>
      </c>
      <c r="BG400" s="212">
        <f t="shared" si="6"/>
        <v>0</v>
      </c>
      <c r="BH400" s="212">
        <f t="shared" si="7"/>
        <v>0</v>
      </c>
      <c r="BI400" s="212">
        <f t="shared" si="8"/>
        <v>0</v>
      </c>
      <c r="BJ400" s="19" t="s">
        <v>23</v>
      </c>
      <c r="BK400" s="212">
        <f t="shared" si="9"/>
        <v>0</v>
      </c>
      <c r="BL400" s="19" t="s">
        <v>415</v>
      </c>
      <c r="BM400" s="19" t="s">
        <v>1253</v>
      </c>
    </row>
    <row r="401" spans="2:65" s="1" customFormat="1" ht="22.5" customHeight="1" x14ac:dyDescent="0.3">
      <c r="B401" s="37"/>
      <c r="C401" s="268" t="s">
        <v>784</v>
      </c>
      <c r="D401" s="268" t="s">
        <v>533</v>
      </c>
      <c r="E401" s="269" t="s">
        <v>7762</v>
      </c>
      <c r="F401" s="270" t="s">
        <v>7763</v>
      </c>
      <c r="G401" s="271" t="s">
        <v>1363</v>
      </c>
      <c r="H401" s="272">
        <v>9</v>
      </c>
      <c r="I401" s="273"/>
      <c r="J401" s="274">
        <f t="shared" si="0"/>
        <v>0</v>
      </c>
      <c r="K401" s="270" t="s">
        <v>7100</v>
      </c>
      <c r="L401" s="275"/>
      <c r="M401" s="276" t="s">
        <v>36</v>
      </c>
      <c r="N401" s="277" t="s">
        <v>50</v>
      </c>
      <c r="O401" s="38"/>
      <c r="P401" s="210">
        <f t="shared" si="1"/>
        <v>0</v>
      </c>
      <c r="Q401" s="210">
        <v>0</v>
      </c>
      <c r="R401" s="210">
        <f t="shared" si="2"/>
        <v>0</v>
      </c>
      <c r="S401" s="210">
        <v>0</v>
      </c>
      <c r="T401" s="211">
        <f t="shared" si="3"/>
        <v>0</v>
      </c>
      <c r="AR401" s="19" t="s">
        <v>457</v>
      </c>
      <c r="AT401" s="19" t="s">
        <v>533</v>
      </c>
      <c r="AU401" s="19" t="s">
        <v>87</v>
      </c>
      <c r="AY401" s="19" t="s">
        <v>406</v>
      </c>
      <c r="BE401" s="212">
        <f t="shared" si="4"/>
        <v>0</v>
      </c>
      <c r="BF401" s="212">
        <f t="shared" si="5"/>
        <v>0</v>
      </c>
      <c r="BG401" s="212">
        <f t="shared" si="6"/>
        <v>0</v>
      </c>
      <c r="BH401" s="212">
        <f t="shared" si="7"/>
        <v>0</v>
      </c>
      <c r="BI401" s="212">
        <f t="shared" si="8"/>
        <v>0</v>
      </c>
      <c r="BJ401" s="19" t="s">
        <v>23</v>
      </c>
      <c r="BK401" s="212">
        <f t="shared" si="9"/>
        <v>0</v>
      </c>
      <c r="BL401" s="19" t="s">
        <v>415</v>
      </c>
      <c r="BM401" s="19" t="s">
        <v>1263</v>
      </c>
    </row>
    <row r="402" spans="2:65" s="1" customFormat="1" ht="22.5" customHeight="1" x14ac:dyDescent="0.3">
      <c r="B402" s="37"/>
      <c r="C402" s="268" t="s">
        <v>787</v>
      </c>
      <c r="D402" s="268" t="s">
        <v>533</v>
      </c>
      <c r="E402" s="269" t="s">
        <v>8253</v>
      </c>
      <c r="F402" s="270" t="s">
        <v>8254</v>
      </c>
      <c r="G402" s="271" t="s">
        <v>1363</v>
      </c>
      <c r="H402" s="272">
        <v>9</v>
      </c>
      <c r="I402" s="273"/>
      <c r="J402" s="274">
        <f t="shared" si="0"/>
        <v>0</v>
      </c>
      <c r="K402" s="270" t="s">
        <v>7140</v>
      </c>
      <c r="L402" s="275"/>
      <c r="M402" s="276" t="s">
        <v>36</v>
      </c>
      <c r="N402" s="277" t="s">
        <v>50</v>
      </c>
      <c r="O402" s="38"/>
      <c r="P402" s="210">
        <f t="shared" si="1"/>
        <v>0</v>
      </c>
      <c r="Q402" s="210">
        <v>0</v>
      </c>
      <c r="R402" s="210">
        <f t="shared" si="2"/>
        <v>0</v>
      </c>
      <c r="S402" s="210">
        <v>0</v>
      </c>
      <c r="T402" s="211">
        <f t="shared" si="3"/>
        <v>0</v>
      </c>
      <c r="AR402" s="19" t="s">
        <v>457</v>
      </c>
      <c r="AT402" s="19" t="s">
        <v>533</v>
      </c>
      <c r="AU402" s="19" t="s">
        <v>87</v>
      </c>
      <c r="AY402" s="19" t="s">
        <v>406</v>
      </c>
      <c r="BE402" s="212">
        <f t="shared" si="4"/>
        <v>0</v>
      </c>
      <c r="BF402" s="212">
        <f t="shared" si="5"/>
        <v>0</v>
      </c>
      <c r="BG402" s="212">
        <f t="shared" si="6"/>
        <v>0</v>
      </c>
      <c r="BH402" s="212">
        <f t="shared" si="7"/>
        <v>0</v>
      </c>
      <c r="BI402" s="212">
        <f t="shared" si="8"/>
        <v>0</v>
      </c>
      <c r="BJ402" s="19" t="s">
        <v>23</v>
      </c>
      <c r="BK402" s="212">
        <f t="shared" si="9"/>
        <v>0</v>
      </c>
      <c r="BL402" s="19" t="s">
        <v>415</v>
      </c>
      <c r="BM402" s="19" t="s">
        <v>1277</v>
      </c>
    </row>
    <row r="403" spans="2:65" s="11" customFormat="1" ht="29.85" customHeight="1" x14ac:dyDescent="0.3">
      <c r="B403" s="182"/>
      <c r="C403" s="183"/>
      <c r="D403" s="198" t="s">
        <v>78</v>
      </c>
      <c r="E403" s="199" t="s">
        <v>924</v>
      </c>
      <c r="F403" s="199" t="s">
        <v>8255</v>
      </c>
      <c r="G403" s="183"/>
      <c r="H403" s="183"/>
      <c r="I403" s="186"/>
      <c r="J403" s="200">
        <f>BK403</f>
        <v>0</v>
      </c>
      <c r="K403" s="183"/>
      <c r="L403" s="188"/>
      <c r="M403" s="189"/>
      <c r="N403" s="190"/>
      <c r="O403" s="190"/>
      <c r="P403" s="191">
        <f>SUM(P404:P411)</f>
        <v>0</v>
      </c>
      <c r="Q403" s="190"/>
      <c r="R403" s="191">
        <f>SUM(R404:R411)</f>
        <v>0</v>
      </c>
      <c r="S403" s="190"/>
      <c r="T403" s="192">
        <f>SUM(T404:T411)</f>
        <v>0</v>
      </c>
      <c r="AR403" s="193" t="s">
        <v>23</v>
      </c>
      <c r="AT403" s="194" t="s">
        <v>78</v>
      </c>
      <c r="AU403" s="194" t="s">
        <v>23</v>
      </c>
      <c r="AY403" s="193" t="s">
        <v>406</v>
      </c>
      <c r="BK403" s="195">
        <f>SUM(BK404:BK411)</f>
        <v>0</v>
      </c>
    </row>
    <row r="404" spans="2:65" s="1" customFormat="1" ht="22.5" customHeight="1" x14ac:dyDescent="0.3">
      <c r="B404" s="37"/>
      <c r="C404" s="201" t="s">
        <v>795</v>
      </c>
      <c r="D404" s="201" t="s">
        <v>410</v>
      </c>
      <c r="E404" s="202" t="s">
        <v>8256</v>
      </c>
      <c r="F404" s="203" t="s">
        <v>8257</v>
      </c>
      <c r="G404" s="204" t="s">
        <v>596</v>
      </c>
      <c r="H404" s="205">
        <v>284</v>
      </c>
      <c r="I404" s="206"/>
      <c r="J404" s="207">
        <f>ROUND(I404*H404,2)</f>
        <v>0</v>
      </c>
      <c r="K404" s="203" t="s">
        <v>7140</v>
      </c>
      <c r="L404" s="57"/>
      <c r="M404" s="208" t="s">
        <v>36</v>
      </c>
      <c r="N404" s="209" t="s">
        <v>50</v>
      </c>
      <c r="O404" s="38"/>
      <c r="P404" s="210">
        <f>O404*H404</f>
        <v>0</v>
      </c>
      <c r="Q404" s="210">
        <v>0</v>
      </c>
      <c r="R404" s="210">
        <f>Q404*H404</f>
        <v>0</v>
      </c>
      <c r="S404" s="210">
        <v>0</v>
      </c>
      <c r="T404" s="211">
        <f>S404*H404</f>
        <v>0</v>
      </c>
      <c r="AR404" s="19" t="s">
        <v>415</v>
      </c>
      <c r="AT404" s="19" t="s">
        <v>410</v>
      </c>
      <c r="AU404" s="19" t="s">
        <v>87</v>
      </c>
      <c r="AY404" s="19" t="s">
        <v>406</v>
      </c>
      <c r="BE404" s="212">
        <f>IF(N404="základní",J404,0)</f>
        <v>0</v>
      </c>
      <c r="BF404" s="212">
        <f>IF(N404="snížená",J404,0)</f>
        <v>0</v>
      </c>
      <c r="BG404" s="212">
        <f>IF(N404="zákl. přenesená",J404,0)</f>
        <v>0</v>
      </c>
      <c r="BH404" s="212">
        <f>IF(N404="sníž. přenesená",J404,0)</f>
        <v>0</v>
      </c>
      <c r="BI404" s="212">
        <f>IF(N404="nulová",J404,0)</f>
        <v>0</v>
      </c>
      <c r="BJ404" s="19" t="s">
        <v>23</v>
      </c>
      <c r="BK404" s="212">
        <f>ROUND(I404*H404,2)</f>
        <v>0</v>
      </c>
      <c r="BL404" s="19" t="s">
        <v>415</v>
      </c>
      <c r="BM404" s="19" t="s">
        <v>1288</v>
      </c>
    </row>
    <row r="405" spans="2:65" s="12" customFormat="1" x14ac:dyDescent="0.3">
      <c r="B405" s="213"/>
      <c r="C405" s="214"/>
      <c r="D405" s="215" t="s">
        <v>417</v>
      </c>
      <c r="E405" s="216" t="s">
        <v>36</v>
      </c>
      <c r="F405" s="217" t="s">
        <v>8258</v>
      </c>
      <c r="G405" s="214"/>
      <c r="H405" s="218" t="s">
        <v>36</v>
      </c>
      <c r="I405" s="219"/>
      <c r="J405" s="214"/>
      <c r="K405" s="214"/>
      <c r="L405" s="220"/>
      <c r="M405" s="221"/>
      <c r="N405" s="222"/>
      <c r="O405" s="222"/>
      <c r="P405" s="222"/>
      <c r="Q405" s="222"/>
      <c r="R405" s="222"/>
      <c r="S405" s="222"/>
      <c r="T405" s="223"/>
      <c r="AT405" s="224" t="s">
        <v>417</v>
      </c>
      <c r="AU405" s="224" t="s">
        <v>87</v>
      </c>
      <c r="AV405" s="12" t="s">
        <v>23</v>
      </c>
      <c r="AW405" s="12" t="s">
        <v>43</v>
      </c>
      <c r="AX405" s="12" t="s">
        <v>79</v>
      </c>
      <c r="AY405" s="224" t="s">
        <v>406</v>
      </c>
    </row>
    <row r="406" spans="2:65" s="13" customFormat="1" x14ac:dyDescent="0.3">
      <c r="B406" s="225"/>
      <c r="C406" s="226"/>
      <c r="D406" s="215" t="s">
        <v>417</v>
      </c>
      <c r="E406" s="227" t="s">
        <v>36</v>
      </c>
      <c r="F406" s="228" t="s">
        <v>2073</v>
      </c>
      <c r="G406" s="226"/>
      <c r="H406" s="229">
        <v>284</v>
      </c>
      <c r="I406" s="230"/>
      <c r="J406" s="226"/>
      <c r="K406" s="226"/>
      <c r="L406" s="231"/>
      <c r="M406" s="232"/>
      <c r="N406" s="233"/>
      <c r="O406" s="233"/>
      <c r="P406" s="233"/>
      <c r="Q406" s="233"/>
      <c r="R406" s="233"/>
      <c r="S406" s="233"/>
      <c r="T406" s="234"/>
      <c r="AT406" s="235" t="s">
        <v>417</v>
      </c>
      <c r="AU406" s="235" t="s">
        <v>87</v>
      </c>
      <c r="AV406" s="13" t="s">
        <v>87</v>
      </c>
      <c r="AW406" s="13" t="s">
        <v>43</v>
      </c>
      <c r="AX406" s="13" t="s">
        <v>79</v>
      </c>
      <c r="AY406" s="235" t="s">
        <v>406</v>
      </c>
    </row>
    <row r="407" spans="2:65" s="14" customFormat="1" x14ac:dyDescent="0.3">
      <c r="B407" s="236"/>
      <c r="C407" s="237"/>
      <c r="D407" s="247" t="s">
        <v>417</v>
      </c>
      <c r="E407" s="248" t="s">
        <v>36</v>
      </c>
      <c r="F407" s="249" t="s">
        <v>421</v>
      </c>
      <c r="G407" s="237"/>
      <c r="H407" s="250">
        <v>284</v>
      </c>
      <c r="I407" s="241"/>
      <c r="J407" s="237"/>
      <c r="K407" s="237"/>
      <c r="L407" s="242"/>
      <c r="M407" s="243"/>
      <c r="N407" s="244"/>
      <c r="O407" s="244"/>
      <c r="P407" s="244"/>
      <c r="Q407" s="244"/>
      <c r="R407" s="244"/>
      <c r="S407" s="244"/>
      <c r="T407" s="245"/>
      <c r="AT407" s="246" t="s">
        <v>417</v>
      </c>
      <c r="AU407" s="246" t="s">
        <v>87</v>
      </c>
      <c r="AV407" s="14" t="s">
        <v>415</v>
      </c>
      <c r="AW407" s="14" t="s">
        <v>43</v>
      </c>
      <c r="AX407" s="14" t="s">
        <v>23</v>
      </c>
      <c r="AY407" s="246" t="s">
        <v>406</v>
      </c>
    </row>
    <row r="408" spans="2:65" s="1" customFormat="1" ht="22.5" customHeight="1" x14ac:dyDescent="0.3">
      <c r="B408" s="37"/>
      <c r="C408" s="201" t="s">
        <v>799</v>
      </c>
      <c r="D408" s="201" t="s">
        <v>410</v>
      </c>
      <c r="E408" s="202" t="s">
        <v>8259</v>
      </c>
      <c r="F408" s="203" t="s">
        <v>8260</v>
      </c>
      <c r="G408" s="204" t="s">
        <v>596</v>
      </c>
      <c r="H408" s="205">
        <v>2</v>
      </c>
      <c r="I408" s="206"/>
      <c r="J408" s="207">
        <f>ROUND(I408*H408,2)</f>
        <v>0</v>
      </c>
      <c r="K408" s="203" t="s">
        <v>7100</v>
      </c>
      <c r="L408" s="57"/>
      <c r="M408" s="208" t="s">
        <v>36</v>
      </c>
      <c r="N408" s="209" t="s">
        <v>50</v>
      </c>
      <c r="O408" s="38"/>
      <c r="P408" s="210">
        <f>O408*H408</f>
        <v>0</v>
      </c>
      <c r="Q408" s="210">
        <v>0</v>
      </c>
      <c r="R408" s="210">
        <f>Q408*H408</f>
        <v>0</v>
      </c>
      <c r="S408" s="210">
        <v>0</v>
      </c>
      <c r="T408" s="211">
        <f>S408*H408</f>
        <v>0</v>
      </c>
      <c r="AR408" s="19" t="s">
        <v>415</v>
      </c>
      <c r="AT408" s="19" t="s">
        <v>410</v>
      </c>
      <c r="AU408" s="19" t="s">
        <v>87</v>
      </c>
      <c r="AY408" s="19" t="s">
        <v>406</v>
      </c>
      <c r="BE408" s="212">
        <f>IF(N408="základní",J408,0)</f>
        <v>0</v>
      </c>
      <c r="BF408" s="212">
        <f>IF(N408="snížená",J408,0)</f>
        <v>0</v>
      </c>
      <c r="BG408" s="212">
        <f>IF(N408="zákl. přenesená",J408,0)</f>
        <v>0</v>
      </c>
      <c r="BH408" s="212">
        <f>IF(N408="sníž. přenesená",J408,0)</f>
        <v>0</v>
      </c>
      <c r="BI408" s="212">
        <f>IF(N408="nulová",J408,0)</f>
        <v>0</v>
      </c>
      <c r="BJ408" s="19" t="s">
        <v>23</v>
      </c>
      <c r="BK408" s="212">
        <f>ROUND(I408*H408,2)</f>
        <v>0</v>
      </c>
      <c r="BL408" s="19" t="s">
        <v>415</v>
      </c>
      <c r="BM408" s="19" t="s">
        <v>1297</v>
      </c>
    </row>
    <row r="409" spans="2:65" s="12" customFormat="1" x14ac:dyDescent="0.3">
      <c r="B409" s="213"/>
      <c r="C409" s="214"/>
      <c r="D409" s="215" t="s">
        <v>417</v>
      </c>
      <c r="E409" s="216" t="s">
        <v>36</v>
      </c>
      <c r="F409" s="217" t="s">
        <v>8261</v>
      </c>
      <c r="G409" s="214"/>
      <c r="H409" s="218" t="s">
        <v>36</v>
      </c>
      <c r="I409" s="219"/>
      <c r="J409" s="214"/>
      <c r="K409" s="214"/>
      <c r="L409" s="220"/>
      <c r="M409" s="221"/>
      <c r="N409" s="222"/>
      <c r="O409" s="222"/>
      <c r="P409" s="222"/>
      <c r="Q409" s="222"/>
      <c r="R409" s="222"/>
      <c r="S409" s="222"/>
      <c r="T409" s="223"/>
      <c r="AT409" s="224" t="s">
        <v>417</v>
      </c>
      <c r="AU409" s="224" t="s">
        <v>87</v>
      </c>
      <c r="AV409" s="12" t="s">
        <v>23</v>
      </c>
      <c r="AW409" s="12" t="s">
        <v>43</v>
      </c>
      <c r="AX409" s="12" t="s">
        <v>79</v>
      </c>
      <c r="AY409" s="224" t="s">
        <v>406</v>
      </c>
    </row>
    <row r="410" spans="2:65" s="13" customFormat="1" x14ac:dyDescent="0.3">
      <c r="B410" s="225"/>
      <c r="C410" s="226"/>
      <c r="D410" s="215" t="s">
        <v>417</v>
      </c>
      <c r="E410" s="227" t="s">
        <v>36</v>
      </c>
      <c r="F410" s="228" t="s">
        <v>87</v>
      </c>
      <c r="G410" s="226"/>
      <c r="H410" s="229">
        <v>2</v>
      </c>
      <c r="I410" s="230"/>
      <c r="J410" s="226"/>
      <c r="K410" s="226"/>
      <c r="L410" s="231"/>
      <c r="M410" s="232"/>
      <c r="N410" s="233"/>
      <c r="O410" s="233"/>
      <c r="P410" s="233"/>
      <c r="Q410" s="233"/>
      <c r="R410" s="233"/>
      <c r="S410" s="233"/>
      <c r="T410" s="234"/>
      <c r="AT410" s="235" t="s">
        <v>417</v>
      </c>
      <c r="AU410" s="235" t="s">
        <v>87</v>
      </c>
      <c r="AV410" s="13" t="s">
        <v>87</v>
      </c>
      <c r="AW410" s="13" t="s">
        <v>43</v>
      </c>
      <c r="AX410" s="13" t="s">
        <v>79</v>
      </c>
      <c r="AY410" s="235" t="s">
        <v>406</v>
      </c>
    </row>
    <row r="411" spans="2:65" s="14" customFormat="1" x14ac:dyDescent="0.3">
      <c r="B411" s="236"/>
      <c r="C411" s="237"/>
      <c r="D411" s="215" t="s">
        <v>417</v>
      </c>
      <c r="E411" s="238" t="s">
        <v>36</v>
      </c>
      <c r="F411" s="239" t="s">
        <v>421</v>
      </c>
      <c r="G411" s="237"/>
      <c r="H411" s="240">
        <v>2</v>
      </c>
      <c r="I411" s="241"/>
      <c r="J411" s="237"/>
      <c r="K411" s="237"/>
      <c r="L411" s="242"/>
      <c r="M411" s="243"/>
      <c r="N411" s="244"/>
      <c r="O411" s="244"/>
      <c r="P411" s="244"/>
      <c r="Q411" s="244"/>
      <c r="R411" s="244"/>
      <c r="S411" s="244"/>
      <c r="T411" s="245"/>
      <c r="AT411" s="246" t="s">
        <v>417</v>
      </c>
      <c r="AU411" s="246" t="s">
        <v>87</v>
      </c>
      <c r="AV411" s="14" t="s">
        <v>415</v>
      </c>
      <c r="AW411" s="14" t="s">
        <v>43</v>
      </c>
      <c r="AX411" s="14" t="s">
        <v>23</v>
      </c>
      <c r="AY411" s="246" t="s">
        <v>406</v>
      </c>
    </row>
    <row r="412" spans="2:65" s="11" customFormat="1" ht="29.85" customHeight="1" x14ac:dyDescent="0.3">
      <c r="B412" s="182"/>
      <c r="C412" s="183"/>
      <c r="D412" s="198" t="s">
        <v>78</v>
      </c>
      <c r="E412" s="199" t="s">
        <v>974</v>
      </c>
      <c r="F412" s="199" t="s">
        <v>7766</v>
      </c>
      <c r="G412" s="183"/>
      <c r="H412" s="183"/>
      <c r="I412" s="186"/>
      <c r="J412" s="200">
        <f>BK412</f>
        <v>0</v>
      </c>
      <c r="K412" s="183"/>
      <c r="L412" s="188"/>
      <c r="M412" s="189"/>
      <c r="N412" s="190"/>
      <c r="O412" s="190"/>
      <c r="P412" s="191">
        <f>P413</f>
        <v>0</v>
      </c>
      <c r="Q412" s="190"/>
      <c r="R412" s="191">
        <f>R413</f>
        <v>0</v>
      </c>
      <c r="S412" s="190"/>
      <c r="T412" s="192">
        <f>T413</f>
        <v>0</v>
      </c>
      <c r="AR412" s="193" t="s">
        <v>23</v>
      </c>
      <c r="AT412" s="194" t="s">
        <v>78</v>
      </c>
      <c r="AU412" s="194" t="s">
        <v>23</v>
      </c>
      <c r="AY412" s="193" t="s">
        <v>406</v>
      </c>
      <c r="BK412" s="195">
        <f>BK413</f>
        <v>0</v>
      </c>
    </row>
    <row r="413" spans="2:65" s="1" customFormat="1" ht="22.5" customHeight="1" x14ac:dyDescent="0.3">
      <c r="B413" s="37"/>
      <c r="C413" s="201" t="s">
        <v>804</v>
      </c>
      <c r="D413" s="201" t="s">
        <v>410</v>
      </c>
      <c r="E413" s="202" t="s">
        <v>7767</v>
      </c>
      <c r="F413" s="203" t="s">
        <v>7768</v>
      </c>
      <c r="G413" s="204" t="s">
        <v>501</v>
      </c>
      <c r="H413" s="205">
        <v>932.41200000000003</v>
      </c>
      <c r="I413" s="206"/>
      <c r="J413" s="207">
        <f>ROUND(I413*H413,2)</f>
        <v>0</v>
      </c>
      <c r="K413" s="203" t="s">
        <v>7100</v>
      </c>
      <c r="L413" s="57"/>
      <c r="M413" s="208" t="s">
        <v>36</v>
      </c>
      <c r="N413" s="281" t="s">
        <v>50</v>
      </c>
      <c r="O413" s="282"/>
      <c r="P413" s="283">
        <f>O413*H413</f>
        <v>0</v>
      </c>
      <c r="Q413" s="283">
        <v>0</v>
      </c>
      <c r="R413" s="283">
        <f>Q413*H413</f>
        <v>0</v>
      </c>
      <c r="S413" s="283">
        <v>0</v>
      </c>
      <c r="T413" s="284">
        <f>S413*H413</f>
        <v>0</v>
      </c>
      <c r="AR413" s="19" t="s">
        <v>415</v>
      </c>
      <c r="AT413" s="19" t="s">
        <v>410</v>
      </c>
      <c r="AU413" s="19" t="s">
        <v>87</v>
      </c>
      <c r="AY413" s="19" t="s">
        <v>406</v>
      </c>
      <c r="BE413" s="212">
        <f>IF(N413="základní",J413,0)</f>
        <v>0</v>
      </c>
      <c r="BF413" s="212">
        <f>IF(N413="snížená",J413,0)</f>
        <v>0</v>
      </c>
      <c r="BG413" s="212">
        <f>IF(N413="zákl. přenesená",J413,0)</f>
        <v>0</v>
      </c>
      <c r="BH413" s="212">
        <f>IF(N413="sníž. přenesená",J413,0)</f>
        <v>0</v>
      </c>
      <c r="BI413" s="212">
        <f>IF(N413="nulová",J413,0)</f>
        <v>0</v>
      </c>
      <c r="BJ413" s="19" t="s">
        <v>23</v>
      </c>
      <c r="BK413" s="212">
        <f>ROUND(I413*H413,2)</f>
        <v>0</v>
      </c>
      <c r="BL413" s="19" t="s">
        <v>415</v>
      </c>
      <c r="BM413" s="19" t="s">
        <v>1306</v>
      </c>
    </row>
    <row r="414" spans="2:65" s="1" customFormat="1" ht="6.95" customHeight="1" x14ac:dyDescent="0.3">
      <c r="B414" s="52"/>
      <c r="C414" s="53"/>
      <c r="D414" s="53"/>
      <c r="E414" s="53"/>
      <c r="F414" s="53"/>
      <c r="G414" s="53"/>
      <c r="H414" s="53"/>
      <c r="I414" s="141"/>
      <c r="J414" s="53"/>
      <c r="K414" s="53"/>
      <c r="L414" s="57"/>
    </row>
  </sheetData>
  <sheetProtection password="CC35" sheet="1" objects="1" scenarios="1" formatColumns="0" formatRows="0" sort="0" autoFilter="0"/>
  <autoFilter ref="C96:K96"/>
  <mergeCells count="15">
    <mergeCell ref="E87:H87"/>
    <mergeCell ref="E85:H85"/>
    <mergeCell ref="E89:H89"/>
    <mergeCell ref="G1:H1"/>
    <mergeCell ref="L2:V2"/>
    <mergeCell ref="E49:H49"/>
    <mergeCell ref="E53:H53"/>
    <mergeCell ref="E51:H51"/>
    <mergeCell ref="E55:H55"/>
    <mergeCell ref="E83:H83"/>
    <mergeCell ref="E7:H7"/>
    <mergeCell ref="E11:H11"/>
    <mergeCell ref="E9:H9"/>
    <mergeCell ref="E13:H13"/>
    <mergeCell ref="E28:H28"/>
  </mergeCells>
  <hyperlinks>
    <hyperlink ref="F1:G1" location="C2" tooltip="Krycí list soupisu" display="1) Krycí list soupisu"/>
    <hyperlink ref="G1:H1" location="C62" tooltip="Rekapitulace" display="2) Rekapitulace"/>
    <hyperlink ref="J1" location="C96" tooltip="Soupis prací" display="3) Soupis prací"/>
    <hyperlink ref="L1:V1" location="'Rekapitulace stavby'!C2" tooltip="Rekapitulace stavby" display="Rekapitulace stavby"/>
  </hyperlinks>
  <printOptions horizontalCentered="1"/>
  <pageMargins left="0.59055118110236227" right="0.59055118110236227" top="0.59055118110236227" bottom="0.59055118110236227" header="0" footer="0"/>
  <pageSetup paperSize="9" fitToHeight="100" orientation="landscape" r:id="rId1"/>
  <headerFooter>
    <oddFooter>&amp;CStrana &amp;P z &amp;N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BR275"/>
  <sheetViews>
    <sheetView showGridLines="0" workbookViewId="0">
      <pane ySplit="1" topLeftCell="A2" activePane="bottomLeft" state="frozen"/>
      <selection pane="bottomLeft"/>
    </sheetView>
  </sheetViews>
  <sheetFormatPr defaultRowHeight="13.5" x14ac:dyDescent="0.3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15" customWidth="1"/>
    <col min="10" max="10" width="23.5" customWidth="1"/>
    <col min="11" max="11" width="15.5" customWidth="1"/>
    <col min="13" max="18" width="9.33203125" hidden="1"/>
    <col min="19" max="19" width="8.1640625" hidden="1" customWidth="1"/>
    <col min="20" max="20" width="29.6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 x14ac:dyDescent="0.3">
      <c r="A1" s="17"/>
      <c r="B1" s="294"/>
      <c r="C1" s="294"/>
      <c r="D1" s="293" t="s">
        <v>1</v>
      </c>
      <c r="E1" s="294"/>
      <c r="F1" s="295" t="s">
        <v>8574</v>
      </c>
      <c r="G1" s="427" t="s">
        <v>8575</v>
      </c>
      <c r="H1" s="427"/>
      <c r="I1" s="300"/>
      <c r="J1" s="295" t="s">
        <v>8576</v>
      </c>
      <c r="K1" s="293" t="s">
        <v>213</v>
      </c>
      <c r="L1" s="295" t="s">
        <v>8577</v>
      </c>
      <c r="M1" s="295"/>
      <c r="N1" s="295"/>
      <c r="O1" s="295"/>
      <c r="P1" s="295"/>
      <c r="Q1" s="295"/>
      <c r="R1" s="295"/>
      <c r="S1" s="295"/>
      <c r="T1" s="295"/>
      <c r="U1" s="291"/>
      <c r="V1" s="291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</row>
    <row r="2" spans="1:70" ht="36.950000000000003" customHeight="1" x14ac:dyDescent="0.3">
      <c r="L2" s="385"/>
      <c r="M2" s="385"/>
      <c r="N2" s="385"/>
      <c r="O2" s="385"/>
      <c r="P2" s="385"/>
      <c r="Q2" s="385"/>
      <c r="R2" s="385"/>
      <c r="S2" s="385"/>
      <c r="T2" s="385"/>
      <c r="U2" s="385"/>
      <c r="V2" s="385"/>
      <c r="AT2" s="19" t="s">
        <v>209</v>
      </c>
    </row>
    <row r="3" spans="1:70" ht="6.95" customHeight="1" x14ac:dyDescent="0.3">
      <c r="B3" s="20"/>
      <c r="C3" s="21"/>
      <c r="D3" s="21"/>
      <c r="E3" s="21"/>
      <c r="F3" s="21"/>
      <c r="G3" s="21"/>
      <c r="H3" s="21"/>
      <c r="I3" s="117"/>
      <c r="J3" s="21"/>
      <c r="K3" s="22"/>
      <c r="AT3" s="19" t="s">
        <v>87</v>
      </c>
    </row>
    <row r="4" spans="1:70" ht="36.950000000000003" customHeight="1" x14ac:dyDescent="0.3">
      <c r="B4" s="23"/>
      <c r="C4" s="24"/>
      <c r="D4" s="25" t="s">
        <v>218</v>
      </c>
      <c r="E4" s="24"/>
      <c r="F4" s="24"/>
      <c r="G4" s="24"/>
      <c r="H4" s="24"/>
      <c r="I4" s="118"/>
      <c r="J4" s="24"/>
      <c r="K4" s="26"/>
      <c r="M4" s="27" t="s">
        <v>10</v>
      </c>
      <c r="AT4" s="19" t="s">
        <v>4</v>
      </c>
    </row>
    <row r="5" spans="1:70" ht="6.95" customHeight="1" x14ac:dyDescent="0.3">
      <c r="B5" s="23"/>
      <c r="C5" s="24"/>
      <c r="D5" s="24"/>
      <c r="E5" s="24"/>
      <c r="F5" s="24"/>
      <c r="G5" s="24"/>
      <c r="H5" s="24"/>
      <c r="I5" s="118"/>
      <c r="J5" s="24"/>
      <c r="K5" s="26"/>
    </row>
    <row r="6" spans="1:70" ht="15" x14ac:dyDescent="0.3">
      <c r="B6" s="23"/>
      <c r="C6" s="24"/>
      <c r="D6" s="32" t="s">
        <v>16</v>
      </c>
      <c r="E6" s="24"/>
      <c r="F6" s="24"/>
      <c r="G6" s="24"/>
      <c r="H6" s="24"/>
      <c r="I6" s="118"/>
      <c r="J6" s="24"/>
      <c r="K6" s="26"/>
    </row>
    <row r="7" spans="1:70" ht="22.5" customHeight="1" x14ac:dyDescent="0.3">
      <c r="B7" s="23"/>
      <c r="C7" s="24"/>
      <c r="D7" s="24"/>
      <c r="E7" s="428" t="str">
        <f>'Rekapitulace stavby'!K6</f>
        <v>ZLEPŠENÍ EKOLOGICKÉHO STAVU ŘEKY BEČVY V HRANICÍCH</v>
      </c>
      <c r="F7" s="414"/>
      <c r="G7" s="414"/>
      <c r="H7" s="414"/>
      <c r="I7" s="118"/>
      <c r="J7" s="24"/>
      <c r="K7" s="26"/>
    </row>
    <row r="8" spans="1:70" ht="15" x14ac:dyDescent="0.3">
      <c r="B8" s="23"/>
      <c r="C8" s="24"/>
      <c r="D8" s="32" t="s">
        <v>226</v>
      </c>
      <c r="E8" s="24"/>
      <c r="F8" s="24"/>
      <c r="G8" s="24"/>
      <c r="H8" s="24"/>
      <c r="I8" s="118"/>
      <c r="J8" s="24"/>
      <c r="K8" s="26"/>
    </row>
    <row r="9" spans="1:70" ht="22.5" customHeight="1" x14ac:dyDescent="0.3">
      <c r="B9" s="23"/>
      <c r="C9" s="24"/>
      <c r="D9" s="24"/>
      <c r="E9" s="428" t="s">
        <v>8063</v>
      </c>
      <c r="F9" s="414"/>
      <c r="G9" s="414"/>
      <c r="H9" s="414"/>
      <c r="I9" s="118"/>
      <c r="J9" s="24"/>
      <c r="K9" s="26"/>
    </row>
    <row r="10" spans="1:70" ht="15" x14ac:dyDescent="0.3">
      <c r="B10" s="23"/>
      <c r="C10" s="24"/>
      <c r="D10" s="32" t="s">
        <v>232</v>
      </c>
      <c r="E10" s="24"/>
      <c r="F10" s="24"/>
      <c r="G10" s="24"/>
      <c r="H10" s="24"/>
      <c r="I10" s="118"/>
      <c r="J10" s="24"/>
      <c r="K10" s="26"/>
    </row>
    <row r="11" spans="1:70" s="1" customFormat="1" ht="22.5" customHeight="1" x14ac:dyDescent="0.3">
      <c r="B11" s="37"/>
      <c r="C11" s="38"/>
      <c r="D11" s="38"/>
      <c r="E11" s="429" t="s">
        <v>7178</v>
      </c>
      <c r="F11" s="405"/>
      <c r="G11" s="405"/>
      <c r="H11" s="405"/>
      <c r="I11" s="119"/>
      <c r="J11" s="38"/>
      <c r="K11" s="41"/>
    </row>
    <row r="12" spans="1:70" s="1" customFormat="1" ht="15" x14ac:dyDescent="0.3">
      <c r="B12" s="37"/>
      <c r="C12" s="38"/>
      <c r="D12" s="32" t="s">
        <v>238</v>
      </c>
      <c r="E12" s="38"/>
      <c r="F12" s="38"/>
      <c r="G12" s="38"/>
      <c r="H12" s="38"/>
      <c r="I12" s="119"/>
      <c r="J12" s="38"/>
      <c r="K12" s="41"/>
    </row>
    <row r="13" spans="1:70" s="1" customFormat="1" ht="36.950000000000003" customHeight="1" x14ac:dyDescent="0.3">
      <c r="B13" s="37"/>
      <c r="C13" s="38"/>
      <c r="D13" s="38"/>
      <c r="E13" s="430" t="s">
        <v>8262</v>
      </c>
      <c r="F13" s="405"/>
      <c r="G13" s="405"/>
      <c r="H13" s="405"/>
      <c r="I13" s="119"/>
      <c r="J13" s="38"/>
      <c r="K13" s="41"/>
    </row>
    <row r="14" spans="1:70" s="1" customFormat="1" x14ac:dyDescent="0.3">
      <c r="B14" s="37"/>
      <c r="C14" s="38"/>
      <c r="D14" s="38"/>
      <c r="E14" s="38"/>
      <c r="F14" s="38"/>
      <c r="G14" s="38"/>
      <c r="H14" s="38"/>
      <c r="I14" s="119"/>
      <c r="J14" s="38"/>
      <c r="K14" s="41"/>
    </row>
    <row r="15" spans="1:70" s="1" customFormat="1" ht="14.45" customHeight="1" x14ac:dyDescent="0.3">
      <c r="B15" s="37"/>
      <c r="C15" s="38"/>
      <c r="D15" s="32" t="s">
        <v>19</v>
      </c>
      <c r="E15" s="38"/>
      <c r="F15" s="30" t="s">
        <v>192</v>
      </c>
      <c r="G15" s="38"/>
      <c r="H15" s="38"/>
      <c r="I15" s="120" t="s">
        <v>21</v>
      </c>
      <c r="J15" s="30" t="s">
        <v>36</v>
      </c>
      <c r="K15" s="41"/>
    </row>
    <row r="16" spans="1:70" s="1" customFormat="1" ht="14.45" customHeight="1" x14ac:dyDescent="0.3">
      <c r="B16" s="37"/>
      <c r="C16" s="38"/>
      <c r="D16" s="32" t="s">
        <v>24</v>
      </c>
      <c r="E16" s="38"/>
      <c r="F16" s="30" t="s">
        <v>25</v>
      </c>
      <c r="G16" s="38"/>
      <c r="H16" s="38"/>
      <c r="I16" s="120" t="s">
        <v>26</v>
      </c>
      <c r="J16" s="121" t="str">
        <f>'Rekapitulace stavby'!AN8</f>
        <v>6.4.2016</v>
      </c>
      <c r="K16" s="41"/>
    </row>
    <row r="17" spans="2:11" s="1" customFormat="1" ht="10.9" customHeight="1" x14ac:dyDescent="0.3">
      <c r="B17" s="37"/>
      <c r="C17" s="38"/>
      <c r="D17" s="38"/>
      <c r="E17" s="38"/>
      <c r="F17" s="38"/>
      <c r="G17" s="38"/>
      <c r="H17" s="38"/>
      <c r="I17" s="119"/>
      <c r="J17" s="38"/>
      <c r="K17" s="41"/>
    </row>
    <row r="18" spans="2:11" s="1" customFormat="1" ht="14.45" customHeight="1" x14ac:dyDescent="0.3">
      <c r="B18" s="37"/>
      <c r="C18" s="38"/>
      <c r="D18" s="32" t="s">
        <v>34</v>
      </c>
      <c r="E18" s="38"/>
      <c r="F18" s="38"/>
      <c r="G18" s="38"/>
      <c r="H18" s="38"/>
      <c r="I18" s="120" t="s">
        <v>35</v>
      </c>
      <c r="J18" s="30" t="s">
        <v>36</v>
      </c>
      <c r="K18" s="41"/>
    </row>
    <row r="19" spans="2:11" s="1" customFormat="1" ht="18" customHeight="1" x14ac:dyDescent="0.3">
      <c r="B19" s="37"/>
      <c r="C19" s="38"/>
      <c r="D19" s="38"/>
      <c r="E19" s="30" t="s">
        <v>37</v>
      </c>
      <c r="F19" s="38"/>
      <c r="G19" s="38"/>
      <c r="H19" s="38"/>
      <c r="I19" s="120" t="s">
        <v>38</v>
      </c>
      <c r="J19" s="30" t="s">
        <v>36</v>
      </c>
      <c r="K19" s="41"/>
    </row>
    <row r="20" spans="2:11" s="1" customFormat="1" ht="6.95" customHeight="1" x14ac:dyDescent="0.3">
      <c r="B20" s="37"/>
      <c r="C20" s="38"/>
      <c r="D20" s="38"/>
      <c r="E20" s="38"/>
      <c r="F20" s="38"/>
      <c r="G20" s="38"/>
      <c r="H20" s="38"/>
      <c r="I20" s="119"/>
      <c r="J20" s="38"/>
      <c r="K20" s="41"/>
    </row>
    <row r="21" spans="2:11" s="1" customFormat="1" ht="14.45" customHeight="1" x14ac:dyDescent="0.3">
      <c r="B21" s="37"/>
      <c r="C21" s="38"/>
      <c r="D21" s="32" t="s">
        <v>39</v>
      </c>
      <c r="E21" s="38"/>
      <c r="F21" s="38"/>
      <c r="G21" s="38"/>
      <c r="H21" s="38"/>
      <c r="I21" s="120" t="s">
        <v>35</v>
      </c>
      <c r="J21" s="30" t="str">
        <f>IF('Rekapitulace stavby'!AN13="Vyplň údaj","",IF('Rekapitulace stavby'!AN13="","",'Rekapitulace stavby'!AN13))</f>
        <v/>
      </c>
      <c r="K21" s="41"/>
    </row>
    <row r="22" spans="2:11" s="1" customFormat="1" ht="18" customHeight="1" x14ac:dyDescent="0.3">
      <c r="B22" s="37"/>
      <c r="C22" s="38"/>
      <c r="D22" s="38"/>
      <c r="E22" s="30" t="str">
        <f>IF('Rekapitulace stavby'!E14="Vyplň údaj","",IF('Rekapitulace stavby'!E14="","",'Rekapitulace stavby'!E14))</f>
        <v/>
      </c>
      <c r="F22" s="38"/>
      <c r="G22" s="38"/>
      <c r="H22" s="38"/>
      <c r="I22" s="120" t="s">
        <v>38</v>
      </c>
      <c r="J22" s="30" t="str">
        <f>IF('Rekapitulace stavby'!AN14="Vyplň údaj","",IF('Rekapitulace stavby'!AN14="","",'Rekapitulace stavby'!AN14))</f>
        <v/>
      </c>
      <c r="K22" s="41"/>
    </row>
    <row r="23" spans="2:11" s="1" customFormat="1" ht="6.95" customHeight="1" x14ac:dyDescent="0.3">
      <c r="B23" s="37"/>
      <c r="C23" s="38"/>
      <c r="D23" s="38"/>
      <c r="E23" s="38"/>
      <c r="F23" s="38"/>
      <c r="G23" s="38"/>
      <c r="H23" s="38"/>
      <c r="I23" s="119"/>
      <c r="J23" s="38"/>
      <c r="K23" s="41"/>
    </row>
    <row r="24" spans="2:11" s="1" customFormat="1" ht="14.45" customHeight="1" x14ac:dyDescent="0.3">
      <c r="B24" s="37"/>
      <c r="C24" s="38"/>
      <c r="D24" s="32" t="s">
        <v>41</v>
      </c>
      <c r="E24" s="38"/>
      <c r="F24" s="38"/>
      <c r="G24" s="38"/>
      <c r="H24" s="38"/>
      <c r="I24" s="120" t="s">
        <v>35</v>
      </c>
      <c r="J24" s="30" t="s">
        <v>36</v>
      </c>
      <c r="K24" s="41"/>
    </row>
    <row r="25" spans="2:11" s="1" customFormat="1" ht="18" customHeight="1" x14ac:dyDescent="0.3">
      <c r="B25" s="37"/>
      <c r="C25" s="38"/>
      <c r="D25" s="38"/>
      <c r="E25" s="30" t="s">
        <v>7092</v>
      </c>
      <c r="F25" s="38"/>
      <c r="G25" s="38"/>
      <c r="H25" s="38"/>
      <c r="I25" s="120" t="s">
        <v>38</v>
      </c>
      <c r="J25" s="30" t="s">
        <v>36</v>
      </c>
      <c r="K25" s="41"/>
    </row>
    <row r="26" spans="2:11" s="1" customFormat="1" ht="6.95" customHeight="1" x14ac:dyDescent="0.3">
      <c r="B26" s="37"/>
      <c r="C26" s="38"/>
      <c r="D26" s="38"/>
      <c r="E26" s="38"/>
      <c r="F26" s="38"/>
      <c r="G26" s="38"/>
      <c r="H26" s="38"/>
      <c r="I26" s="119"/>
      <c r="J26" s="38"/>
      <c r="K26" s="41"/>
    </row>
    <row r="27" spans="2:11" s="1" customFormat="1" ht="14.45" customHeight="1" x14ac:dyDescent="0.3">
      <c r="B27" s="37"/>
      <c r="C27" s="38"/>
      <c r="D27" s="32" t="s">
        <v>44</v>
      </c>
      <c r="E27" s="38"/>
      <c r="F27" s="38"/>
      <c r="G27" s="38"/>
      <c r="H27" s="38"/>
      <c r="I27" s="119"/>
      <c r="J27" s="38"/>
      <c r="K27" s="41"/>
    </row>
    <row r="28" spans="2:11" s="7" customFormat="1" ht="22.5" customHeight="1" x14ac:dyDescent="0.3">
      <c r="B28" s="122"/>
      <c r="C28" s="123"/>
      <c r="D28" s="123"/>
      <c r="E28" s="417" t="s">
        <v>36</v>
      </c>
      <c r="F28" s="431"/>
      <c r="G28" s="431"/>
      <c r="H28" s="431"/>
      <c r="I28" s="124"/>
      <c r="J28" s="123"/>
      <c r="K28" s="125"/>
    </row>
    <row r="29" spans="2:11" s="1" customFormat="1" ht="6.95" customHeight="1" x14ac:dyDescent="0.3">
      <c r="B29" s="37"/>
      <c r="C29" s="38"/>
      <c r="D29" s="38"/>
      <c r="E29" s="38"/>
      <c r="F29" s="38"/>
      <c r="G29" s="38"/>
      <c r="H29" s="38"/>
      <c r="I29" s="119"/>
      <c r="J29" s="38"/>
      <c r="K29" s="41"/>
    </row>
    <row r="30" spans="2:11" s="1" customFormat="1" ht="6.95" customHeight="1" x14ac:dyDescent="0.3">
      <c r="B30" s="37"/>
      <c r="C30" s="38"/>
      <c r="D30" s="81"/>
      <c r="E30" s="81"/>
      <c r="F30" s="81"/>
      <c r="G30" s="81"/>
      <c r="H30" s="81"/>
      <c r="I30" s="127"/>
      <c r="J30" s="81"/>
      <c r="K30" s="128"/>
    </row>
    <row r="31" spans="2:11" s="1" customFormat="1" ht="25.35" customHeight="1" x14ac:dyDescent="0.3">
      <c r="B31" s="37"/>
      <c r="C31" s="38"/>
      <c r="D31" s="129" t="s">
        <v>45</v>
      </c>
      <c r="E31" s="38"/>
      <c r="F31" s="38"/>
      <c r="G31" s="38"/>
      <c r="H31" s="38"/>
      <c r="I31" s="119"/>
      <c r="J31" s="130">
        <f>ROUND(J96,2)</f>
        <v>0</v>
      </c>
      <c r="K31" s="41"/>
    </row>
    <row r="32" spans="2:11" s="1" customFormat="1" ht="6.95" customHeight="1" x14ac:dyDescent="0.3">
      <c r="B32" s="37"/>
      <c r="C32" s="38"/>
      <c r="D32" s="81"/>
      <c r="E32" s="81"/>
      <c r="F32" s="81"/>
      <c r="G32" s="81"/>
      <c r="H32" s="81"/>
      <c r="I32" s="127"/>
      <c r="J32" s="81"/>
      <c r="K32" s="128"/>
    </row>
    <row r="33" spans="2:11" s="1" customFormat="1" ht="14.45" customHeight="1" x14ac:dyDescent="0.3">
      <c r="B33" s="37"/>
      <c r="C33" s="38"/>
      <c r="D33" s="38"/>
      <c r="E33" s="38"/>
      <c r="F33" s="42" t="s">
        <v>47</v>
      </c>
      <c r="G33" s="38"/>
      <c r="H33" s="38"/>
      <c r="I33" s="131" t="s">
        <v>46</v>
      </c>
      <c r="J33" s="42" t="s">
        <v>48</v>
      </c>
      <c r="K33" s="41"/>
    </row>
    <row r="34" spans="2:11" s="1" customFormat="1" ht="14.45" customHeight="1" x14ac:dyDescent="0.3">
      <c r="B34" s="37"/>
      <c r="C34" s="38"/>
      <c r="D34" s="45" t="s">
        <v>49</v>
      </c>
      <c r="E34" s="45" t="s">
        <v>50</v>
      </c>
      <c r="F34" s="132">
        <f>ROUND(SUM(BE96:BE274), 2)</f>
        <v>0</v>
      </c>
      <c r="G34" s="38"/>
      <c r="H34" s="38"/>
      <c r="I34" s="133">
        <v>0.21</v>
      </c>
      <c r="J34" s="132">
        <f>ROUND(ROUND((SUM(BE96:BE274)), 2)*I34, 2)</f>
        <v>0</v>
      </c>
      <c r="K34" s="41"/>
    </row>
    <row r="35" spans="2:11" s="1" customFormat="1" ht="14.45" customHeight="1" x14ac:dyDescent="0.3">
      <c r="B35" s="37"/>
      <c r="C35" s="38"/>
      <c r="D35" s="38"/>
      <c r="E35" s="45" t="s">
        <v>51</v>
      </c>
      <c r="F35" s="132">
        <f>ROUND(SUM(BF96:BF274), 2)</f>
        <v>0</v>
      </c>
      <c r="G35" s="38"/>
      <c r="H35" s="38"/>
      <c r="I35" s="133">
        <v>0.15</v>
      </c>
      <c r="J35" s="132">
        <f>ROUND(ROUND((SUM(BF96:BF274)), 2)*I35, 2)</f>
        <v>0</v>
      </c>
      <c r="K35" s="41"/>
    </row>
    <row r="36" spans="2:11" s="1" customFormat="1" ht="14.45" hidden="1" customHeight="1" x14ac:dyDescent="0.3">
      <c r="B36" s="37"/>
      <c r="C36" s="38"/>
      <c r="D36" s="38"/>
      <c r="E36" s="45" t="s">
        <v>52</v>
      </c>
      <c r="F36" s="132">
        <f>ROUND(SUM(BG96:BG274), 2)</f>
        <v>0</v>
      </c>
      <c r="G36" s="38"/>
      <c r="H36" s="38"/>
      <c r="I36" s="133">
        <v>0.21</v>
      </c>
      <c r="J36" s="132">
        <v>0</v>
      </c>
      <c r="K36" s="41"/>
    </row>
    <row r="37" spans="2:11" s="1" customFormat="1" ht="14.45" hidden="1" customHeight="1" x14ac:dyDescent="0.3">
      <c r="B37" s="37"/>
      <c r="C37" s="38"/>
      <c r="D37" s="38"/>
      <c r="E37" s="45" t="s">
        <v>53</v>
      </c>
      <c r="F37" s="132">
        <f>ROUND(SUM(BH96:BH274), 2)</f>
        <v>0</v>
      </c>
      <c r="G37" s="38"/>
      <c r="H37" s="38"/>
      <c r="I37" s="133">
        <v>0.15</v>
      </c>
      <c r="J37" s="132">
        <v>0</v>
      </c>
      <c r="K37" s="41"/>
    </row>
    <row r="38" spans="2:11" s="1" customFormat="1" ht="14.45" hidden="1" customHeight="1" x14ac:dyDescent="0.3">
      <c r="B38" s="37"/>
      <c r="C38" s="38"/>
      <c r="D38" s="38"/>
      <c r="E38" s="45" t="s">
        <v>54</v>
      </c>
      <c r="F38" s="132">
        <f>ROUND(SUM(BI96:BI274), 2)</f>
        <v>0</v>
      </c>
      <c r="G38" s="38"/>
      <c r="H38" s="38"/>
      <c r="I38" s="133">
        <v>0</v>
      </c>
      <c r="J38" s="132">
        <v>0</v>
      </c>
      <c r="K38" s="41"/>
    </row>
    <row r="39" spans="2:11" s="1" customFormat="1" ht="6.95" customHeight="1" x14ac:dyDescent="0.3">
      <c r="B39" s="37"/>
      <c r="C39" s="38"/>
      <c r="D39" s="38"/>
      <c r="E39" s="38"/>
      <c r="F39" s="38"/>
      <c r="G39" s="38"/>
      <c r="H39" s="38"/>
      <c r="I39" s="119"/>
      <c r="J39" s="38"/>
      <c r="K39" s="41"/>
    </row>
    <row r="40" spans="2:11" s="1" customFormat="1" ht="25.35" customHeight="1" x14ac:dyDescent="0.3">
      <c r="B40" s="37"/>
      <c r="C40" s="134"/>
      <c r="D40" s="135" t="s">
        <v>55</v>
      </c>
      <c r="E40" s="75"/>
      <c r="F40" s="75"/>
      <c r="G40" s="136" t="s">
        <v>56</v>
      </c>
      <c r="H40" s="137" t="s">
        <v>57</v>
      </c>
      <c r="I40" s="138"/>
      <c r="J40" s="139">
        <f>SUM(J31:J38)</f>
        <v>0</v>
      </c>
      <c r="K40" s="140"/>
    </row>
    <row r="41" spans="2:11" s="1" customFormat="1" ht="14.45" customHeight="1" x14ac:dyDescent="0.3">
      <c r="B41" s="52"/>
      <c r="C41" s="53"/>
      <c r="D41" s="53"/>
      <c r="E41" s="53"/>
      <c r="F41" s="53"/>
      <c r="G41" s="53"/>
      <c r="H41" s="53"/>
      <c r="I41" s="141"/>
      <c r="J41" s="53"/>
      <c r="K41" s="54"/>
    </row>
    <row r="45" spans="2:11" s="1" customFormat="1" ht="6.95" customHeight="1" x14ac:dyDescent="0.3">
      <c r="B45" s="142"/>
      <c r="C45" s="143"/>
      <c r="D45" s="143"/>
      <c r="E45" s="143"/>
      <c r="F45" s="143"/>
      <c r="G45" s="143"/>
      <c r="H45" s="143"/>
      <c r="I45" s="144"/>
      <c r="J45" s="143"/>
      <c r="K45" s="145"/>
    </row>
    <row r="46" spans="2:11" s="1" customFormat="1" ht="36.950000000000003" customHeight="1" x14ac:dyDescent="0.3">
      <c r="B46" s="37"/>
      <c r="C46" s="25" t="s">
        <v>305</v>
      </c>
      <c r="D46" s="38"/>
      <c r="E46" s="38"/>
      <c r="F46" s="38"/>
      <c r="G46" s="38"/>
      <c r="H46" s="38"/>
      <c r="I46" s="119"/>
      <c r="J46" s="38"/>
      <c r="K46" s="41"/>
    </row>
    <row r="47" spans="2:11" s="1" customFormat="1" ht="6.95" customHeight="1" x14ac:dyDescent="0.3">
      <c r="B47" s="37"/>
      <c r="C47" s="38"/>
      <c r="D47" s="38"/>
      <c r="E47" s="38"/>
      <c r="F47" s="38"/>
      <c r="G47" s="38"/>
      <c r="H47" s="38"/>
      <c r="I47" s="119"/>
      <c r="J47" s="38"/>
      <c r="K47" s="41"/>
    </row>
    <row r="48" spans="2:11" s="1" customFormat="1" ht="14.45" customHeight="1" x14ac:dyDescent="0.3">
      <c r="B48" s="37"/>
      <c r="C48" s="32" t="s">
        <v>16</v>
      </c>
      <c r="D48" s="38"/>
      <c r="E48" s="38"/>
      <c r="F48" s="38"/>
      <c r="G48" s="38"/>
      <c r="H48" s="38"/>
      <c r="I48" s="119"/>
      <c r="J48" s="38"/>
      <c r="K48" s="41"/>
    </row>
    <row r="49" spans="2:47" s="1" customFormat="1" ht="22.5" customHeight="1" x14ac:dyDescent="0.3">
      <c r="B49" s="37"/>
      <c r="C49" s="38"/>
      <c r="D49" s="38"/>
      <c r="E49" s="428" t="str">
        <f>E7</f>
        <v>ZLEPŠENÍ EKOLOGICKÉHO STAVU ŘEKY BEČVY V HRANICÍCH</v>
      </c>
      <c r="F49" s="405"/>
      <c r="G49" s="405"/>
      <c r="H49" s="405"/>
      <c r="I49" s="119"/>
      <c r="J49" s="38"/>
      <c r="K49" s="41"/>
    </row>
    <row r="50" spans="2:47" ht="15" x14ac:dyDescent="0.3">
      <c r="B50" s="23"/>
      <c r="C50" s="32" t="s">
        <v>226</v>
      </c>
      <c r="D50" s="24"/>
      <c r="E50" s="24"/>
      <c r="F50" s="24"/>
      <c r="G50" s="24"/>
      <c r="H50" s="24"/>
      <c r="I50" s="118"/>
      <c r="J50" s="24"/>
      <c r="K50" s="26"/>
    </row>
    <row r="51" spans="2:47" ht="22.5" customHeight="1" x14ac:dyDescent="0.3">
      <c r="B51" s="23"/>
      <c r="C51" s="24"/>
      <c r="D51" s="24"/>
      <c r="E51" s="428" t="s">
        <v>8063</v>
      </c>
      <c r="F51" s="414"/>
      <c r="G51" s="414"/>
      <c r="H51" s="414"/>
      <c r="I51" s="118"/>
      <c r="J51" s="24"/>
      <c r="K51" s="26"/>
    </row>
    <row r="52" spans="2:47" ht="15" x14ac:dyDescent="0.3">
      <c r="B52" s="23"/>
      <c r="C52" s="32" t="s">
        <v>232</v>
      </c>
      <c r="D52" s="24"/>
      <c r="E52" s="24"/>
      <c r="F52" s="24"/>
      <c r="G52" s="24"/>
      <c r="H52" s="24"/>
      <c r="I52" s="118"/>
      <c r="J52" s="24"/>
      <c r="K52" s="26"/>
    </row>
    <row r="53" spans="2:47" s="1" customFormat="1" ht="22.5" customHeight="1" x14ac:dyDescent="0.3">
      <c r="B53" s="37"/>
      <c r="C53" s="38"/>
      <c r="D53" s="38"/>
      <c r="E53" s="429" t="s">
        <v>7178</v>
      </c>
      <c r="F53" s="405"/>
      <c r="G53" s="405"/>
      <c r="H53" s="405"/>
      <c r="I53" s="119"/>
      <c r="J53" s="38"/>
      <c r="K53" s="41"/>
    </row>
    <row r="54" spans="2:47" s="1" customFormat="1" ht="14.45" customHeight="1" x14ac:dyDescent="0.3">
      <c r="B54" s="37"/>
      <c r="C54" s="32" t="s">
        <v>238</v>
      </c>
      <c r="D54" s="38"/>
      <c r="E54" s="38"/>
      <c r="F54" s="38"/>
      <c r="G54" s="38"/>
      <c r="H54" s="38"/>
      <c r="I54" s="119"/>
      <c r="J54" s="38"/>
      <c r="K54" s="41"/>
    </row>
    <row r="55" spans="2:47" s="1" customFormat="1" ht="23.25" customHeight="1" x14ac:dyDescent="0.3">
      <c r="B55" s="37"/>
      <c r="C55" s="38"/>
      <c r="D55" s="38"/>
      <c r="E55" s="430" t="str">
        <f>E13</f>
        <v>SO 01.2 - kanalizační odbočky</v>
      </c>
      <c r="F55" s="405"/>
      <c r="G55" s="405"/>
      <c r="H55" s="405"/>
      <c r="I55" s="119"/>
      <c r="J55" s="38"/>
      <c r="K55" s="41"/>
    </row>
    <row r="56" spans="2:47" s="1" customFormat="1" ht="6.95" customHeight="1" x14ac:dyDescent="0.3">
      <c r="B56" s="37"/>
      <c r="C56" s="38"/>
      <c r="D56" s="38"/>
      <c r="E56" s="38"/>
      <c r="F56" s="38"/>
      <c r="G56" s="38"/>
      <c r="H56" s="38"/>
      <c r="I56" s="119"/>
      <c r="J56" s="38"/>
      <c r="K56" s="41"/>
    </row>
    <row r="57" spans="2:47" s="1" customFormat="1" ht="18" customHeight="1" x14ac:dyDescent="0.3">
      <c r="B57" s="37"/>
      <c r="C57" s="32" t="s">
        <v>24</v>
      </c>
      <c r="D57" s="38"/>
      <c r="E57" s="38"/>
      <c r="F57" s="30" t="str">
        <f>F16</f>
        <v>HRANICE - DRAHOTUŠE</v>
      </c>
      <c r="G57" s="38"/>
      <c r="H57" s="38"/>
      <c r="I57" s="120" t="s">
        <v>26</v>
      </c>
      <c r="J57" s="121" t="str">
        <f>IF(J16="","",J16)</f>
        <v>6.4.2016</v>
      </c>
      <c r="K57" s="41"/>
    </row>
    <row r="58" spans="2:47" s="1" customFormat="1" ht="6.95" customHeight="1" x14ac:dyDescent="0.3">
      <c r="B58" s="37"/>
      <c r="C58" s="38"/>
      <c r="D58" s="38"/>
      <c r="E58" s="38"/>
      <c r="F58" s="38"/>
      <c r="G58" s="38"/>
      <c r="H58" s="38"/>
      <c r="I58" s="119"/>
      <c r="J58" s="38"/>
      <c r="K58" s="41"/>
    </row>
    <row r="59" spans="2:47" s="1" customFormat="1" ht="15" x14ac:dyDescent="0.3">
      <c r="B59" s="37"/>
      <c r="C59" s="32" t="s">
        <v>34</v>
      </c>
      <c r="D59" s="38"/>
      <c r="E59" s="38"/>
      <c r="F59" s="30" t="str">
        <f>E19</f>
        <v>VODOVODY A KANALIZACE PŘEROV a.s.</v>
      </c>
      <c r="G59" s="38"/>
      <c r="H59" s="38"/>
      <c r="I59" s="120" t="s">
        <v>41</v>
      </c>
      <c r="J59" s="30" t="str">
        <f>E25</f>
        <v>PROJEKTY VODAM s.r.o.   HRANICE</v>
      </c>
      <c r="K59" s="41"/>
    </row>
    <row r="60" spans="2:47" s="1" customFormat="1" ht="14.45" customHeight="1" x14ac:dyDescent="0.3">
      <c r="B60" s="37"/>
      <c r="C60" s="32" t="s">
        <v>39</v>
      </c>
      <c r="D60" s="38"/>
      <c r="E60" s="38"/>
      <c r="F60" s="30" t="str">
        <f>IF(E22="","",E22)</f>
        <v/>
      </c>
      <c r="G60" s="38"/>
      <c r="H60" s="38"/>
      <c r="I60" s="119"/>
      <c r="J60" s="38"/>
      <c r="K60" s="41"/>
    </row>
    <row r="61" spans="2:47" s="1" customFormat="1" ht="10.35" customHeight="1" x14ac:dyDescent="0.3">
      <c r="B61" s="37"/>
      <c r="C61" s="38"/>
      <c r="D61" s="38"/>
      <c r="E61" s="38"/>
      <c r="F61" s="38"/>
      <c r="G61" s="38"/>
      <c r="H61" s="38"/>
      <c r="I61" s="119"/>
      <c r="J61" s="38"/>
      <c r="K61" s="41"/>
    </row>
    <row r="62" spans="2:47" s="1" customFormat="1" ht="29.25" customHeight="1" x14ac:dyDescent="0.3">
      <c r="B62" s="37"/>
      <c r="C62" s="146" t="s">
        <v>332</v>
      </c>
      <c r="D62" s="134"/>
      <c r="E62" s="134"/>
      <c r="F62" s="134"/>
      <c r="G62" s="134"/>
      <c r="H62" s="134"/>
      <c r="I62" s="147"/>
      <c r="J62" s="148" t="s">
        <v>333</v>
      </c>
      <c r="K62" s="149"/>
    </row>
    <row r="63" spans="2:47" s="1" customFormat="1" ht="10.35" customHeight="1" x14ac:dyDescent="0.3">
      <c r="B63" s="37"/>
      <c r="C63" s="38"/>
      <c r="D63" s="38"/>
      <c r="E63" s="38"/>
      <c r="F63" s="38"/>
      <c r="G63" s="38"/>
      <c r="H63" s="38"/>
      <c r="I63" s="119"/>
      <c r="J63" s="38"/>
      <c r="K63" s="41"/>
    </row>
    <row r="64" spans="2:47" s="1" customFormat="1" ht="29.25" customHeight="1" x14ac:dyDescent="0.3">
      <c r="B64" s="37"/>
      <c r="C64" s="150" t="s">
        <v>338</v>
      </c>
      <c r="D64" s="38"/>
      <c r="E64" s="38"/>
      <c r="F64" s="38"/>
      <c r="G64" s="38"/>
      <c r="H64" s="38"/>
      <c r="I64" s="119"/>
      <c r="J64" s="130">
        <f>J96</f>
        <v>0</v>
      </c>
      <c r="K64" s="41"/>
      <c r="AU64" s="19" t="s">
        <v>339</v>
      </c>
    </row>
    <row r="65" spans="2:12" s="8" customFormat="1" ht="24.95" customHeight="1" x14ac:dyDescent="0.3">
      <c r="B65" s="151"/>
      <c r="C65" s="152"/>
      <c r="D65" s="153" t="s">
        <v>342</v>
      </c>
      <c r="E65" s="154"/>
      <c r="F65" s="154"/>
      <c r="G65" s="154"/>
      <c r="H65" s="154"/>
      <c r="I65" s="155"/>
      <c r="J65" s="156">
        <f>J97</f>
        <v>0</v>
      </c>
      <c r="K65" s="157"/>
    </row>
    <row r="66" spans="2:12" s="9" customFormat="1" ht="19.899999999999999" customHeight="1" x14ac:dyDescent="0.3">
      <c r="B66" s="159"/>
      <c r="C66" s="160"/>
      <c r="D66" s="161" t="s">
        <v>345</v>
      </c>
      <c r="E66" s="162"/>
      <c r="F66" s="162"/>
      <c r="G66" s="162"/>
      <c r="H66" s="162"/>
      <c r="I66" s="163"/>
      <c r="J66" s="164">
        <f>J98</f>
        <v>0</v>
      </c>
      <c r="K66" s="165"/>
    </row>
    <row r="67" spans="2:12" s="9" customFormat="1" ht="19.899999999999999" customHeight="1" x14ac:dyDescent="0.3">
      <c r="B67" s="159"/>
      <c r="C67" s="160"/>
      <c r="D67" s="161" t="s">
        <v>7180</v>
      </c>
      <c r="E67" s="162"/>
      <c r="F67" s="162"/>
      <c r="G67" s="162"/>
      <c r="H67" s="162"/>
      <c r="I67" s="163"/>
      <c r="J67" s="164">
        <f>J179</f>
        <v>0</v>
      </c>
      <c r="K67" s="165"/>
    </row>
    <row r="68" spans="2:12" s="9" customFormat="1" ht="19.899999999999999" customHeight="1" x14ac:dyDescent="0.3">
      <c r="B68" s="159"/>
      <c r="C68" s="160"/>
      <c r="D68" s="161" t="s">
        <v>363</v>
      </c>
      <c r="E68" s="162"/>
      <c r="F68" s="162"/>
      <c r="G68" s="162"/>
      <c r="H68" s="162"/>
      <c r="I68" s="163"/>
      <c r="J68" s="164">
        <f>J206</f>
        <v>0</v>
      </c>
      <c r="K68" s="165"/>
    </row>
    <row r="69" spans="2:12" s="9" customFormat="1" ht="19.899999999999999" customHeight="1" x14ac:dyDescent="0.3">
      <c r="B69" s="159"/>
      <c r="C69" s="160"/>
      <c r="D69" s="161" t="s">
        <v>366</v>
      </c>
      <c r="E69" s="162"/>
      <c r="F69" s="162"/>
      <c r="G69" s="162"/>
      <c r="H69" s="162"/>
      <c r="I69" s="163"/>
      <c r="J69" s="164">
        <f>J217</f>
        <v>0</v>
      </c>
      <c r="K69" s="165"/>
    </row>
    <row r="70" spans="2:12" s="9" customFormat="1" ht="19.899999999999999" customHeight="1" x14ac:dyDescent="0.3">
      <c r="B70" s="159"/>
      <c r="C70" s="160"/>
      <c r="D70" s="161" t="s">
        <v>372</v>
      </c>
      <c r="E70" s="162"/>
      <c r="F70" s="162"/>
      <c r="G70" s="162"/>
      <c r="H70" s="162"/>
      <c r="I70" s="163"/>
      <c r="J70" s="164">
        <f>J248</f>
        <v>0</v>
      </c>
      <c r="K70" s="165"/>
    </row>
    <row r="71" spans="2:12" s="9" customFormat="1" ht="19.899999999999999" customHeight="1" x14ac:dyDescent="0.3">
      <c r="B71" s="159"/>
      <c r="C71" s="160"/>
      <c r="D71" s="161" t="s">
        <v>8066</v>
      </c>
      <c r="E71" s="162"/>
      <c r="F71" s="162"/>
      <c r="G71" s="162"/>
      <c r="H71" s="162"/>
      <c r="I71" s="163"/>
      <c r="J71" s="164">
        <f>J268</f>
        <v>0</v>
      </c>
      <c r="K71" s="165"/>
    </row>
    <row r="72" spans="2:12" s="9" customFormat="1" ht="19.899999999999999" customHeight="1" x14ac:dyDescent="0.3">
      <c r="B72" s="159"/>
      <c r="C72" s="160"/>
      <c r="D72" s="161" t="s">
        <v>7182</v>
      </c>
      <c r="E72" s="162"/>
      <c r="F72" s="162"/>
      <c r="G72" s="162"/>
      <c r="H72" s="162"/>
      <c r="I72" s="163"/>
      <c r="J72" s="164">
        <f>J273</f>
        <v>0</v>
      </c>
      <c r="K72" s="165"/>
    </row>
    <row r="73" spans="2:12" s="1" customFormat="1" ht="21.75" customHeight="1" x14ac:dyDescent="0.3">
      <c r="B73" s="37"/>
      <c r="C73" s="38"/>
      <c r="D73" s="38"/>
      <c r="E73" s="38"/>
      <c r="F73" s="38"/>
      <c r="G73" s="38"/>
      <c r="H73" s="38"/>
      <c r="I73" s="119"/>
      <c r="J73" s="38"/>
      <c r="K73" s="41"/>
    </row>
    <row r="74" spans="2:12" s="1" customFormat="1" ht="6.95" customHeight="1" x14ac:dyDescent="0.3">
      <c r="B74" s="52"/>
      <c r="C74" s="53"/>
      <c r="D74" s="53"/>
      <c r="E74" s="53"/>
      <c r="F74" s="53"/>
      <c r="G74" s="53"/>
      <c r="H74" s="53"/>
      <c r="I74" s="141"/>
      <c r="J74" s="53"/>
      <c r="K74" s="54"/>
    </row>
    <row r="78" spans="2:12" s="1" customFormat="1" ht="6.95" customHeight="1" x14ac:dyDescent="0.3">
      <c r="B78" s="55"/>
      <c r="C78" s="56"/>
      <c r="D78" s="56"/>
      <c r="E78" s="56"/>
      <c r="F78" s="56"/>
      <c r="G78" s="56"/>
      <c r="H78" s="56"/>
      <c r="I78" s="144"/>
      <c r="J78" s="56"/>
      <c r="K78" s="56"/>
      <c r="L78" s="57"/>
    </row>
    <row r="79" spans="2:12" s="1" customFormat="1" ht="36.950000000000003" customHeight="1" x14ac:dyDescent="0.3">
      <c r="B79" s="37"/>
      <c r="C79" s="58" t="s">
        <v>390</v>
      </c>
      <c r="D79" s="59"/>
      <c r="E79" s="59"/>
      <c r="F79" s="59"/>
      <c r="G79" s="59"/>
      <c r="H79" s="59"/>
      <c r="I79" s="167"/>
      <c r="J79" s="59"/>
      <c r="K79" s="59"/>
      <c r="L79" s="57"/>
    </row>
    <row r="80" spans="2:12" s="1" customFormat="1" ht="6.95" customHeight="1" x14ac:dyDescent="0.3">
      <c r="B80" s="37"/>
      <c r="C80" s="59"/>
      <c r="D80" s="59"/>
      <c r="E80" s="59"/>
      <c r="F80" s="59"/>
      <c r="G80" s="59"/>
      <c r="H80" s="59"/>
      <c r="I80" s="167"/>
      <c r="J80" s="59"/>
      <c r="K80" s="59"/>
      <c r="L80" s="57"/>
    </row>
    <row r="81" spans="2:63" s="1" customFormat="1" ht="14.45" customHeight="1" x14ac:dyDescent="0.3">
      <c r="B81" s="37"/>
      <c r="C81" s="61" t="s">
        <v>16</v>
      </c>
      <c r="D81" s="59"/>
      <c r="E81" s="59"/>
      <c r="F81" s="59"/>
      <c r="G81" s="59"/>
      <c r="H81" s="59"/>
      <c r="I81" s="167"/>
      <c r="J81" s="59"/>
      <c r="K81" s="59"/>
      <c r="L81" s="57"/>
    </row>
    <row r="82" spans="2:63" s="1" customFormat="1" ht="22.5" customHeight="1" x14ac:dyDescent="0.3">
      <c r="B82" s="37"/>
      <c r="C82" s="59"/>
      <c r="D82" s="59"/>
      <c r="E82" s="425" t="str">
        <f>E7</f>
        <v>ZLEPŠENÍ EKOLOGICKÉHO STAVU ŘEKY BEČVY V HRANICÍCH</v>
      </c>
      <c r="F82" s="398"/>
      <c r="G82" s="398"/>
      <c r="H82" s="398"/>
      <c r="I82" s="167"/>
      <c r="J82" s="59"/>
      <c r="K82" s="59"/>
      <c r="L82" s="57"/>
    </row>
    <row r="83" spans="2:63" ht="15" x14ac:dyDescent="0.3">
      <c r="B83" s="23"/>
      <c r="C83" s="61" t="s">
        <v>226</v>
      </c>
      <c r="D83" s="168"/>
      <c r="E83" s="168"/>
      <c r="F83" s="168"/>
      <c r="G83" s="168"/>
      <c r="H83" s="168"/>
      <c r="J83" s="168"/>
      <c r="K83" s="168"/>
      <c r="L83" s="169"/>
    </row>
    <row r="84" spans="2:63" ht="22.5" customHeight="1" x14ac:dyDescent="0.3">
      <c r="B84" s="23"/>
      <c r="C84" s="168"/>
      <c r="D84" s="168"/>
      <c r="E84" s="425" t="s">
        <v>8063</v>
      </c>
      <c r="F84" s="426"/>
      <c r="G84" s="426"/>
      <c r="H84" s="426"/>
      <c r="J84" s="168"/>
      <c r="K84" s="168"/>
      <c r="L84" s="169"/>
    </row>
    <row r="85" spans="2:63" ht="15" x14ac:dyDescent="0.3">
      <c r="B85" s="23"/>
      <c r="C85" s="61" t="s">
        <v>232</v>
      </c>
      <c r="D85" s="168"/>
      <c r="E85" s="168"/>
      <c r="F85" s="168"/>
      <c r="G85" s="168"/>
      <c r="H85" s="168"/>
      <c r="J85" s="168"/>
      <c r="K85" s="168"/>
      <c r="L85" s="169"/>
    </row>
    <row r="86" spans="2:63" s="1" customFormat="1" ht="22.5" customHeight="1" x14ac:dyDescent="0.3">
      <c r="B86" s="37"/>
      <c r="C86" s="59"/>
      <c r="D86" s="59"/>
      <c r="E86" s="424" t="s">
        <v>7178</v>
      </c>
      <c r="F86" s="398"/>
      <c r="G86" s="398"/>
      <c r="H86" s="398"/>
      <c r="I86" s="167"/>
      <c r="J86" s="59"/>
      <c r="K86" s="59"/>
      <c r="L86" s="57"/>
    </row>
    <row r="87" spans="2:63" s="1" customFormat="1" ht="14.45" customHeight="1" x14ac:dyDescent="0.3">
      <c r="B87" s="37"/>
      <c r="C87" s="61" t="s">
        <v>238</v>
      </c>
      <c r="D87" s="59"/>
      <c r="E87" s="59"/>
      <c r="F87" s="59"/>
      <c r="G87" s="59"/>
      <c r="H87" s="59"/>
      <c r="I87" s="167"/>
      <c r="J87" s="59"/>
      <c r="K87" s="59"/>
      <c r="L87" s="57"/>
    </row>
    <row r="88" spans="2:63" s="1" customFormat="1" ht="23.25" customHeight="1" x14ac:dyDescent="0.3">
      <c r="B88" s="37"/>
      <c r="C88" s="59"/>
      <c r="D88" s="59"/>
      <c r="E88" s="395" t="str">
        <f>E13</f>
        <v>SO 01.2 - kanalizační odbočky</v>
      </c>
      <c r="F88" s="398"/>
      <c r="G88" s="398"/>
      <c r="H88" s="398"/>
      <c r="I88" s="167"/>
      <c r="J88" s="59"/>
      <c r="K88" s="59"/>
      <c r="L88" s="57"/>
    </row>
    <row r="89" spans="2:63" s="1" customFormat="1" ht="6.95" customHeight="1" x14ac:dyDescent="0.3">
      <c r="B89" s="37"/>
      <c r="C89" s="59"/>
      <c r="D89" s="59"/>
      <c r="E89" s="59"/>
      <c r="F89" s="59"/>
      <c r="G89" s="59"/>
      <c r="H89" s="59"/>
      <c r="I89" s="167"/>
      <c r="J89" s="59"/>
      <c r="K89" s="59"/>
      <c r="L89" s="57"/>
    </row>
    <row r="90" spans="2:63" s="1" customFormat="1" ht="18" customHeight="1" x14ac:dyDescent="0.3">
      <c r="B90" s="37"/>
      <c r="C90" s="61" t="s">
        <v>24</v>
      </c>
      <c r="D90" s="59"/>
      <c r="E90" s="59"/>
      <c r="F90" s="170" t="str">
        <f>F16</f>
        <v>HRANICE - DRAHOTUŠE</v>
      </c>
      <c r="G90" s="59"/>
      <c r="H90" s="59"/>
      <c r="I90" s="171" t="s">
        <v>26</v>
      </c>
      <c r="J90" s="69" t="str">
        <f>IF(J16="","",J16)</f>
        <v>6.4.2016</v>
      </c>
      <c r="K90" s="59"/>
      <c r="L90" s="57"/>
    </row>
    <row r="91" spans="2:63" s="1" customFormat="1" ht="6.95" customHeight="1" x14ac:dyDescent="0.3">
      <c r="B91" s="37"/>
      <c r="C91" s="59"/>
      <c r="D91" s="59"/>
      <c r="E91" s="59"/>
      <c r="F91" s="59"/>
      <c r="G91" s="59"/>
      <c r="H91" s="59"/>
      <c r="I91" s="167"/>
      <c r="J91" s="59"/>
      <c r="K91" s="59"/>
      <c r="L91" s="57"/>
    </row>
    <row r="92" spans="2:63" s="1" customFormat="1" ht="15" x14ac:dyDescent="0.3">
      <c r="B92" s="37"/>
      <c r="C92" s="61" t="s">
        <v>34</v>
      </c>
      <c r="D92" s="59"/>
      <c r="E92" s="59"/>
      <c r="F92" s="170" t="str">
        <f>E19</f>
        <v>VODOVODY A KANALIZACE PŘEROV a.s.</v>
      </c>
      <c r="G92" s="59"/>
      <c r="H92" s="59"/>
      <c r="I92" s="171" t="s">
        <v>41</v>
      </c>
      <c r="J92" s="170" t="str">
        <f>E25</f>
        <v>PROJEKTY VODAM s.r.o.   HRANICE</v>
      </c>
      <c r="K92" s="59"/>
      <c r="L92" s="57"/>
    </row>
    <row r="93" spans="2:63" s="1" customFormat="1" ht="14.45" customHeight="1" x14ac:dyDescent="0.3">
      <c r="B93" s="37"/>
      <c r="C93" s="61" t="s">
        <v>39</v>
      </c>
      <c r="D93" s="59"/>
      <c r="E93" s="59"/>
      <c r="F93" s="170" t="str">
        <f>IF(E22="","",E22)</f>
        <v/>
      </c>
      <c r="G93" s="59"/>
      <c r="H93" s="59"/>
      <c r="I93" s="167"/>
      <c r="J93" s="59"/>
      <c r="K93" s="59"/>
      <c r="L93" s="57"/>
    </row>
    <row r="94" spans="2:63" s="1" customFormat="1" ht="10.35" customHeight="1" x14ac:dyDescent="0.3">
      <c r="B94" s="37"/>
      <c r="C94" s="59"/>
      <c r="D94" s="59"/>
      <c r="E94" s="59"/>
      <c r="F94" s="59"/>
      <c r="G94" s="59"/>
      <c r="H94" s="59"/>
      <c r="I94" s="167"/>
      <c r="J94" s="59"/>
      <c r="K94" s="59"/>
      <c r="L94" s="57"/>
    </row>
    <row r="95" spans="2:63" s="10" customFormat="1" ht="29.25" customHeight="1" x14ac:dyDescent="0.3">
      <c r="B95" s="172"/>
      <c r="C95" s="173" t="s">
        <v>391</v>
      </c>
      <c r="D95" s="174" t="s">
        <v>64</v>
      </c>
      <c r="E95" s="174" t="s">
        <v>60</v>
      </c>
      <c r="F95" s="174" t="s">
        <v>392</v>
      </c>
      <c r="G95" s="174" t="s">
        <v>393</v>
      </c>
      <c r="H95" s="174" t="s">
        <v>394</v>
      </c>
      <c r="I95" s="175" t="s">
        <v>395</v>
      </c>
      <c r="J95" s="174" t="s">
        <v>333</v>
      </c>
      <c r="K95" s="176" t="s">
        <v>396</v>
      </c>
      <c r="L95" s="177"/>
      <c r="M95" s="77" t="s">
        <v>397</v>
      </c>
      <c r="N95" s="78" t="s">
        <v>49</v>
      </c>
      <c r="O95" s="78" t="s">
        <v>398</v>
      </c>
      <c r="P95" s="78" t="s">
        <v>399</v>
      </c>
      <c r="Q95" s="78" t="s">
        <v>400</v>
      </c>
      <c r="R95" s="78" t="s">
        <v>401</v>
      </c>
      <c r="S95" s="78" t="s">
        <v>402</v>
      </c>
      <c r="T95" s="79" t="s">
        <v>403</v>
      </c>
    </row>
    <row r="96" spans="2:63" s="1" customFormat="1" ht="29.25" customHeight="1" x14ac:dyDescent="0.35">
      <c r="B96" s="37"/>
      <c r="C96" s="83" t="s">
        <v>338</v>
      </c>
      <c r="D96" s="59"/>
      <c r="E96" s="59"/>
      <c r="F96" s="59"/>
      <c r="G96" s="59"/>
      <c r="H96" s="59"/>
      <c r="I96" s="167"/>
      <c r="J96" s="178">
        <f>BK96</f>
        <v>0</v>
      </c>
      <c r="K96" s="59"/>
      <c r="L96" s="57"/>
      <c r="M96" s="80"/>
      <c r="N96" s="81"/>
      <c r="O96" s="81"/>
      <c r="P96" s="179">
        <f>P97</f>
        <v>0</v>
      </c>
      <c r="Q96" s="81"/>
      <c r="R96" s="179">
        <f>R97</f>
        <v>0</v>
      </c>
      <c r="S96" s="81"/>
      <c r="T96" s="180">
        <f>T97</f>
        <v>0</v>
      </c>
      <c r="AT96" s="19" t="s">
        <v>78</v>
      </c>
      <c r="AU96" s="19" t="s">
        <v>339</v>
      </c>
      <c r="BK96" s="181">
        <f>BK97</f>
        <v>0</v>
      </c>
    </row>
    <row r="97" spans="2:65" s="11" customFormat="1" ht="37.35" customHeight="1" x14ac:dyDescent="0.35">
      <c r="B97" s="182"/>
      <c r="C97" s="183"/>
      <c r="D97" s="184" t="s">
        <v>78</v>
      </c>
      <c r="E97" s="185" t="s">
        <v>404</v>
      </c>
      <c r="F97" s="185" t="s">
        <v>405</v>
      </c>
      <c r="G97" s="183"/>
      <c r="H97" s="183"/>
      <c r="I97" s="186"/>
      <c r="J97" s="187">
        <f>BK97</f>
        <v>0</v>
      </c>
      <c r="K97" s="183"/>
      <c r="L97" s="188"/>
      <c r="M97" s="189"/>
      <c r="N97" s="190"/>
      <c r="O97" s="190"/>
      <c r="P97" s="191">
        <f>P98+P179+P206+P217+P248+P268+P273</f>
        <v>0</v>
      </c>
      <c r="Q97" s="190"/>
      <c r="R97" s="191">
        <f>R98+R179+R206+R217+R248+R268+R273</f>
        <v>0</v>
      </c>
      <c r="S97" s="190"/>
      <c r="T97" s="192">
        <f>T98+T179+T206+T217+T248+T268+T273</f>
        <v>0</v>
      </c>
      <c r="AR97" s="193" t="s">
        <v>23</v>
      </c>
      <c r="AT97" s="194" t="s">
        <v>78</v>
      </c>
      <c r="AU97" s="194" t="s">
        <v>79</v>
      </c>
      <c r="AY97" s="193" t="s">
        <v>406</v>
      </c>
      <c r="BK97" s="195">
        <f>BK98+BK179+BK206+BK217+BK248+BK268+BK273</f>
        <v>0</v>
      </c>
    </row>
    <row r="98" spans="2:65" s="11" customFormat="1" ht="19.899999999999999" customHeight="1" x14ac:dyDescent="0.3">
      <c r="B98" s="182"/>
      <c r="C98" s="183"/>
      <c r="D98" s="198" t="s">
        <v>78</v>
      </c>
      <c r="E98" s="199" t="s">
        <v>23</v>
      </c>
      <c r="F98" s="199" t="s">
        <v>407</v>
      </c>
      <c r="G98" s="183"/>
      <c r="H98" s="183"/>
      <c r="I98" s="186"/>
      <c r="J98" s="200">
        <f>BK98</f>
        <v>0</v>
      </c>
      <c r="K98" s="183"/>
      <c r="L98" s="188"/>
      <c r="M98" s="189"/>
      <c r="N98" s="190"/>
      <c r="O98" s="190"/>
      <c r="P98" s="191">
        <f>SUM(P99:P178)</f>
        <v>0</v>
      </c>
      <c r="Q98" s="190"/>
      <c r="R98" s="191">
        <f>SUM(R99:R178)</f>
        <v>0</v>
      </c>
      <c r="S98" s="190"/>
      <c r="T98" s="192">
        <f>SUM(T99:T178)</f>
        <v>0</v>
      </c>
      <c r="AR98" s="193" t="s">
        <v>23</v>
      </c>
      <c r="AT98" s="194" t="s">
        <v>78</v>
      </c>
      <c r="AU98" s="194" t="s">
        <v>23</v>
      </c>
      <c r="AY98" s="193" t="s">
        <v>406</v>
      </c>
      <c r="BK98" s="195">
        <f>SUM(BK99:BK178)</f>
        <v>0</v>
      </c>
    </row>
    <row r="99" spans="2:65" s="1" customFormat="1" ht="22.5" customHeight="1" x14ac:dyDescent="0.3">
      <c r="B99" s="37"/>
      <c r="C99" s="201" t="s">
        <v>23</v>
      </c>
      <c r="D99" s="201" t="s">
        <v>410</v>
      </c>
      <c r="E99" s="202" t="s">
        <v>7184</v>
      </c>
      <c r="F99" s="203" t="s">
        <v>8067</v>
      </c>
      <c r="G99" s="204" t="s">
        <v>8068</v>
      </c>
      <c r="H99" s="205">
        <v>19</v>
      </c>
      <c r="I99" s="206"/>
      <c r="J99" s="207">
        <f>ROUND(I99*H99,2)</f>
        <v>0</v>
      </c>
      <c r="K99" s="203" t="s">
        <v>7100</v>
      </c>
      <c r="L99" s="57"/>
      <c r="M99" s="208" t="s">
        <v>36</v>
      </c>
      <c r="N99" s="209" t="s">
        <v>50</v>
      </c>
      <c r="O99" s="38"/>
      <c r="P99" s="210">
        <f>O99*H99</f>
        <v>0</v>
      </c>
      <c r="Q99" s="210">
        <v>0</v>
      </c>
      <c r="R99" s="210">
        <f>Q99*H99</f>
        <v>0</v>
      </c>
      <c r="S99" s="210">
        <v>0</v>
      </c>
      <c r="T99" s="211">
        <f>S99*H99</f>
        <v>0</v>
      </c>
      <c r="AR99" s="19" t="s">
        <v>415</v>
      </c>
      <c r="AT99" s="19" t="s">
        <v>410</v>
      </c>
      <c r="AU99" s="19" t="s">
        <v>87</v>
      </c>
      <c r="AY99" s="19" t="s">
        <v>406</v>
      </c>
      <c r="BE99" s="212">
        <f>IF(N99="základní",J99,0)</f>
        <v>0</v>
      </c>
      <c r="BF99" s="212">
        <f>IF(N99="snížená",J99,0)</f>
        <v>0</v>
      </c>
      <c r="BG99" s="212">
        <f>IF(N99="zákl. přenesená",J99,0)</f>
        <v>0</v>
      </c>
      <c r="BH99" s="212">
        <f>IF(N99="sníž. přenesená",J99,0)</f>
        <v>0</v>
      </c>
      <c r="BI99" s="212">
        <f>IF(N99="nulová",J99,0)</f>
        <v>0</v>
      </c>
      <c r="BJ99" s="19" t="s">
        <v>23</v>
      </c>
      <c r="BK99" s="212">
        <f>ROUND(I99*H99,2)</f>
        <v>0</v>
      </c>
      <c r="BL99" s="19" t="s">
        <v>415</v>
      </c>
      <c r="BM99" s="19" t="s">
        <v>87</v>
      </c>
    </row>
    <row r="100" spans="2:65" s="1" customFormat="1" ht="22.5" customHeight="1" x14ac:dyDescent="0.3">
      <c r="B100" s="37"/>
      <c r="C100" s="201" t="s">
        <v>87</v>
      </c>
      <c r="D100" s="201" t="s">
        <v>410</v>
      </c>
      <c r="E100" s="202" t="s">
        <v>7842</v>
      </c>
      <c r="F100" s="203" t="s">
        <v>7843</v>
      </c>
      <c r="G100" s="204" t="s">
        <v>1189</v>
      </c>
      <c r="H100" s="205">
        <v>4</v>
      </c>
      <c r="I100" s="206"/>
      <c r="J100" s="207">
        <f>ROUND(I100*H100,2)</f>
        <v>0</v>
      </c>
      <c r="K100" s="203" t="s">
        <v>7100</v>
      </c>
      <c r="L100" s="57"/>
      <c r="M100" s="208" t="s">
        <v>36</v>
      </c>
      <c r="N100" s="209" t="s">
        <v>50</v>
      </c>
      <c r="O100" s="38"/>
      <c r="P100" s="210">
        <f>O100*H100</f>
        <v>0</v>
      </c>
      <c r="Q100" s="210">
        <v>0</v>
      </c>
      <c r="R100" s="210">
        <f>Q100*H100</f>
        <v>0</v>
      </c>
      <c r="S100" s="210">
        <v>0</v>
      </c>
      <c r="T100" s="211">
        <f>S100*H100</f>
        <v>0</v>
      </c>
      <c r="AR100" s="19" t="s">
        <v>415</v>
      </c>
      <c r="AT100" s="19" t="s">
        <v>410</v>
      </c>
      <c r="AU100" s="19" t="s">
        <v>87</v>
      </c>
      <c r="AY100" s="19" t="s">
        <v>406</v>
      </c>
      <c r="BE100" s="212">
        <f>IF(N100="základní",J100,0)</f>
        <v>0</v>
      </c>
      <c r="BF100" s="212">
        <f>IF(N100="snížená",J100,0)</f>
        <v>0</v>
      </c>
      <c r="BG100" s="212">
        <f>IF(N100="zákl. přenesená",J100,0)</f>
        <v>0</v>
      </c>
      <c r="BH100" s="212">
        <f>IF(N100="sníž. přenesená",J100,0)</f>
        <v>0</v>
      </c>
      <c r="BI100" s="212">
        <f>IF(N100="nulová",J100,0)</f>
        <v>0</v>
      </c>
      <c r="BJ100" s="19" t="s">
        <v>23</v>
      </c>
      <c r="BK100" s="212">
        <f>ROUND(I100*H100,2)</f>
        <v>0</v>
      </c>
      <c r="BL100" s="19" t="s">
        <v>415</v>
      </c>
      <c r="BM100" s="19" t="s">
        <v>415</v>
      </c>
    </row>
    <row r="101" spans="2:65" s="1" customFormat="1" ht="22.5" customHeight="1" x14ac:dyDescent="0.3">
      <c r="B101" s="37"/>
      <c r="C101" s="201" t="s">
        <v>94</v>
      </c>
      <c r="D101" s="201" t="s">
        <v>410</v>
      </c>
      <c r="E101" s="202" t="s">
        <v>8069</v>
      </c>
      <c r="F101" s="203" t="s">
        <v>8070</v>
      </c>
      <c r="G101" s="204" t="s">
        <v>596</v>
      </c>
      <c r="H101" s="205">
        <v>30</v>
      </c>
      <c r="I101" s="206"/>
      <c r="J101" s="207">
        <f>ROUND(I101*H101,2)</f>
        <v>0</v>
      </c>
      <c r="K101" s="203" t="s">
        <v>7100</v>
      </c>
      <c r="L101" s="57"/>
      <c r="M101" s="208" t="s">
        <v>36</v>
      </c>
      <c r="N101" s="209" t="s">
        <v>50</v>
      </c>
      <c r="O101" s="38"/>
      <c r="P101" s="210">
        <f>O101*H101</f>
        <v>0</v>
      </c>
      <c r="Q101" s="210">
        <v>0</v>
      </c>
      <c r="R101" s="210">
        <f>Q101*H101</f>
        <v>0</v>
      </c>
      <c r="S101" s="210">
        <v>0</v>
      </c>
      <c r="T101" s="211">
        <f>S101*H101</f>
        <v>0</v>
      </c>
      <c r="AR101" s="19" t="s">
        <v>415</v>
      </c>
      <c r="AT101" s="19" t="s">
        <v>410</v>
      </c>
      <c r="AU101" s="19" t="s">
        <v>87</v>
      </c>
      <c r="AY101" s="19" t="s">
        <v>406</v>
      </c>
      <c r="BE101" s="212">
        <f>IF(N101="základní",J101,0)</f>
        <v>0</v>
      </c>
      <c r="BF101" s="212">
        <f>IF(N101="snížená",J101,0)</f>
        <v>0</v>
      </c>
      <c r="BG101" s="212">
        <f>IF(N101="zákl. přenesená",J101,0)</f>
        <v>0</v>
      </c>
      <c r="BH101" s="212">
        <f>IF(N101="sníž. přenesená",J101,0)</f>
        <v>0</v>
      </c>
      <c r="BI101" s="212">
        <f>IF(N101="nulová",J101,0)</f>
        <v>0</v>
      </c>
      <c r="BJ101" s="19" t="s">
        <v>23</v>
      </c>
      <c r="BK101" s="212">
        <f>ROUND(I101*H101,2)</f>
        <v>0</v>
      </c>
      <c r="BL101" s="19" t="s">
        <v>415</v>
      </c>
      <c r="BM101" s="19" t="s">
        <v>446</v>
      </c>
    </row>
    <row r="102" spans="2:65" s="12" customFormat="1" x14ac:dyDescent="0.3">
      <c r="B102" s="213"/>
      <c r="C102" s="214"/>
      <c r="D102" s="215" t="s">
        <v>417</v>
      </c>
      <c r="E102" s="216" t="s">
        <v>36</v>
      </c>
      <c r="F102" s="217" t="s">
        <v>8071</v>
      </c>
      <c r="G102" s="214"/>
      <c r="H102" s="218" t="s">
        <v>36</v>
      </c>
      <c r="I102" s="219"/>
      <c r="J102" s="214"/>
      <c r="K102" s="214"/>
      <c r="L102" s="220"/>
      <c r="M102" s="221"/>
      <c r="N102" s="222"/>
      <c r="O102" s="222"/>
      <c r="P102" s="222"/>
      <c r="Q102" s="222"/>
      <c r="R102" s="222"/>
      <c r="S102" s="222"/>
      <c r="T102" s="223"/>
      <c r="AT102" s="224" t="s">
        <v>417</v>
      </c>
      <c r="AU102" s="224" t="s">
        <v>87</v>
      </c>
      <c r="AV102" s="12" t="s">
        <v>23</v>
      </c>
      <c r="AW102" s="12" t="s">
        <v>43</v>
      </c>
      <c r="AX102" s="12" t="s">
        <v>79</v>
      </c>
      <c r="AY102" s="224" t="s">
        <v>406</v>
      </c>
    </row>
    <row r="103" spans="2:65" s="13" customFormat="1" x14ac:dyDescent="0.3">
      <c r="B103" s="225"/>
      <c r="C103" s="226"/>
      <c r="D103" s="215" t="s">
        <v>417</v>
      </c>
      <c r="E103" s="227" t="s">
        <v>36</v>
      </c>
      <c r="F103" s="228" t="s">
        <v>8263</v>
      </c>
      <c r="G103" s="226"/>
      <c r="H103" s="229">
        <v>30</v>
      </c>
      <c r="I103" s="230"/>
      <c r="J103" s="226"/>
      <c r="K103" s="226"/>
      <c r="L103" s="231"/>
      <c r="M103" s="232"/>
      <c r="N103" s="233"/>
      <c r="O103" s="233"/>
      <c r="P103" s="233"/>
      <c r="Q103" s="233"/>
      <c r="R103" s="233"/>
      <c r="S103" s="233"/>
      <c r="T103" s="234"/>
      <c r="AT103" s="235" t="s">
        <v>417</v>
      </c>
      <c r="AU103" s="235" t="s">
        <v>87</v>
      </c>
      <c r="AV103" s="13" t="s">
        <v>87</v>
      </c>
      <c r="AW103" s="13" t="s">
        <v>43</v>
      </c>
      <c r="AX103" s="13" t="s">
        <v>79</v>
      </c>
      <c r="AY103" s="235" t="s">
        <v>406</v>
      </c>
    </row>
    <row r="104" spans="2:65" s="14" customFormat="1" x14ac:dyDescent="0.3">
      <c r="B104" s="236"/>
      <c r="C104" s="237"/>
      <c r="D104" s="247" t="s">
        <v>417</v>
      </c>
      <c r="E104" s="248" t="s">
        <v>36</v>
      </c>
      <c r="F104" s="249" t="s">
        <v>421</v>
      </c>
      <c r="G104" s="237"/>
      <c r="H104" s="250">
        <v>30</v>
      </c>
      <c r="I104" s="241"/>
      <c r="J104" s="237"/>
      <c r="K104" s="237"/>
      <c r="L104" s="242"/>
      <c r="M104" s="243"/>
      <c r="N104" s="244"/>
      <c r="O104" s="244"/>
      <c r="P104" s="244"/>
      <c r="Q104" s="244"/>
      <c r="R104" s="244"/>
      <c r="S104" s="244"/>
      <c r="T104" s="245"/>
      <c r="AT104" s="246" t="s">
        <v>417</v>
      </c>
      <c r="AU104" s="246" t="s">
        <v>87</v>
      </c>
      <c r="AV104" s="14" t="s">
        <v>415</v>
      </c>
      <c r="AW104" s="14" t="s">
        <v>43</v>
      </c>
      <c r="AX104" s="14" t="s">
        <v>23</v>
      </c>
      <c r="AY104" s="246" t="s">
        <v>406</v>
      </c>
    </row>
    <row r="105" spans="2:65" s="1" customFormat="1" ht="22.5" customHeight="1" x14ac:dyDescent="0.3">
      <c r="B105" s="37"/>
      <c r="C105" s="201" t="s">
        <v>415</v>
      </c>
      <c r="D105" s="201" t="s">
        <v>410</v>
      </c>
      <c r="E105" s="202" t="s">
        <v>7845</v>
      </c>
      <c r="F105" s="203" t="s">
        <v>7846</v>
      </c>
      <c r="G105" s="204" t="s">
        <v>596</v>
      </c>
      <c r="H105" s="205">
        <v>24</v>
      </c>
      <c r="I105" s="206"/>
      <c r="J105" s="207">
        <f>ROUND(I105*H105,2)</f>
        <v>0</v>
      </c>
      <c r="K105" s="203" t="s">
        <v>7100</v>
      </c>
      <c r="L105" s="57"/>
      <c r="M105" s="208" t="s">
        <v>36</v>
      </c>
      <c r="N105" s="209" t="s">
        <v>50</v>
      </c>
      <c r="O105" s="38"/>
      <c r="P105" s="210">
        <f>O105*H105</f>
        <v>0</v>
      </c>
      <c r="Q105" s="210">
        <v>0</v>
      </c>
      <c r="R105" s="210">
        <f>Q105*H105</f>
        <v>0</v>
      </c>
      <c r="S105" s="210">
        <v>0</v>
      </c>
      <c r="T105" s="211">
        <f>S105*H105</f>
        <v>0</v>
      </c>
      <c r="AR105" s="19" t="s">
        <v>415</v>
      </c>
      <c r="AT105" s="19" t="s">
        <v>410</v>
      </c>
      <c r="AU105" s="19" t="s">
        <v>87</v>
      </c>
      <c r="AY105" s="19" t="s">
        <v>406</v>
      </c>
      <c r="BE105" s="212">
        <f>IF(N105="základní",J105,0)</f>
        <v>0</v>
      </c>
      <c r="BF105" s="212">
        <f>IF(N105="snížená",J105,0)</f>
        <v>0</v>
      </c>
      <c r="BG105" s="212">
        <f>IF(N105="zákl. přenesená",J105,0)</f>
        <v>0</v>
      </c>
      <c r="BH105" s="212">
        <f>IF(N105="sníž. přenesená",J105,0)</f>
        <v>0</v>
      </c>
      <c r="BI105" s="212">
        <f>IF(N105="nulová",J105,0)</f>
        <v>0</v>
      </c>
      <c r="BJ105" s="19" t="s">
        <v>23</v>
      </c>
      <c r="BK105" s="212">
        <f>ROUND(I105*H105,2)</f>
        <v>0</v>
      </c>
      <c r="BL105" s="19" t="s">
        <v>415</v>
      </c>
      <c r="BM105" s="19" t="s">
        <v>457</v>
      </c>
    </row>
    <row r="106" spans="2:65" s="12" customFormat="1" x14ac:dyDescent="0.3">
      <c r="B106" s="213"/>
      <c r="C106" s="214"/>
      <c r="D106" s="215" t="s">
        <v>417</v>
      </c>
      <c r="E106" s="216" t="s">
        <v>36</v>
      </c>
      <c r="F106" s="217" t="s">
        <v>8077</v>
      </c>
      <c r="G106" s="214"/>
      <c r="H106" s="218" t="s">
        <v>36</v>
      </c>
      <c r="I106" s="219"/>
      <c r="J106" s="214"/>
      <c r="K106" s="214"/>
      <c r="L106" s="220"/>
      <c r="M106" s="221"/>
      <c r="N106" s="222"/>
      <c r="O106" s="222"/>
      <c r="P106" s="222"/>
      <c r="Q106" s="222"/>
      <c r="R106" s="222"/>
      <c r="S106" s="222"/>
      <c r="T106" s="223"/>
      <c r="AT106" s="224" t="s">
        <v>417</v>
      </c>
      <c r="AU106" s="224" t="s">
        <v>87</v>
      </c>
      <c r="AV106" s="12" t="s">
        <v>23</v>
      </c>
      <c r="AW106" s="12" t="s">
        <v>43</v>
      </c>
      <c r="AX106" s="12" t="s">
        <v>79</v>
      </c>
      <c r="AY106" s="224" t="s">
        <v>406</v>
      </c>
    </row>
    <row r="107" spans="2:65" s="13" customFormat="1" x14ac:dyDescent="0.3">
      <c r="B107" s="225"/>
      <c r="C107" s="226"/>
      <c r="D107" s="215" t="s">
        <v>417</v>
      </c>
      <c r="E107" s="227" t="s">
        <v>36</v>
      </c>
      <c r="F107" s="228" t="s">
        <v>8264</v>
      </c>
      <c r="G107" s="226"/>
      <c r="H107" s="229">
        <v>24</v>
      </c>
      <c r="I107" s="230"/>
      <c r="J107" s="226"/>
      <c r="K107" s="226"/>
      <c r="L107" s="231"/>
      <c r="M107" s="232"/>
      <c r="N107" s="233"/>
      <c r="O107" s="233"/>
      <c r="P107" s="233"/>
      <c r="Q107" s="233"/>
      <c r="R107" s="233"/>
      <c r="S107" s="233"/>
      <c r="T107" s="234"/>
      <c r="AT107" s="235" t="s">
        <v>417</v>
      </c>
      <c r="AU107" s="235" t="s">
        <v>87</v>
      </c>
      <c r="AV107" s="13" t="s">
        <v>87</v>
      </c>
      <c r="AW107" s="13" t="s">
        <v>43</v>
      </c>
      <c r="AX107" s="13" t="s">
        <v>79</v>
      </c>
      <c r="AY107" s="235" t="s">
        <v>406</v>
      </c>
    </row>
    <row r="108" spans="2:65" s="14" customFormat="1" x14ac:dyDescent="0.3">
      <c r="B108" s="236"/>
      <c r="C108" s="237"/>
      <c r="D108" s="247" t="s">
        <v>417</v>
      </c>
      <c r="E108" s="248" t="s">
        <v>36</v>
      </c>
      <c r="F108" s="249" t="s">
        <v>421</v>
      </c>
      <c r="G108" s="237"/>
      <c r="H108" s="250">
        <v>24</v>
      </c>
      <c r="I108" s="241"/>
      <c r="J108" s="237"/>
      <c r="K108" s="237"/>
      <c r="L108" s="242"/>
      <c r="M108" s="243"/>
      <c r="N108" s="244"/>
      <c r="O108" s="244"/>
      <c r="P108" s="244"/>
      <c r="Q108" s="244"/>
      <c r="R108" s="244"/>
      <c r="S108" s="244"/>
      <c r="T108" s="245"/>
      <c r="AT108" s="246" t="s">
        <v>417</v>
      </c>
      <c r="AU108" s="246" t="s">
        <v>87</v>
      </c>
      <c r="AV108" s="14" t="s">
        <v>415</v>
      </c>
      <c r="AW108" s="14" t="s">
        <v>43</v>
      </c>
      <c r="AX108" s="14" t="s">
        <v>23</v>
      </c>
      <c r="AY108" s="246" t="s">
        <v>406</v>
      </c>
    </row>
    <row r="109" spans="2:65" s="1" customFormat="1" ht="22.5" customHeight="1" x14ac:dyDescent="0.3">
      <c r="B109" s="37"/>
      <c r="C109" s="201" t="s">
        <v>440</v>
      </c>
      <c r="D109" s="201" t="s">
        <v>410</v>
      </c>
      <c r="E109" s="202" t="s">
        <v>7198</v>
      </c>
      <c r="F109" s="203" t="s">
        <v>7199</v>
      </c>
      <c r="G109" s="204" t="s">
        <v>596</v>
      </c>
      <c r="H109" s="205">
        <v>3</v>
      </c>
      <c r="I109" s="206"/>
      <c r="J109" s="207">
        <f>ROUND(I109*H109,2)</f>
        <v>0</v>
      </c>
      <c r="K109" s="203" t="s">
        <v>7100</v>
      </c>
      <c r="L109" s="57"/>
      <c r="M109" s="208" t="s">
        <v>36</v>
      </c>
      <c r="N109" s="209" t="s">
        <v>50</v>
      </c>
      <c r="O109" s="38"/>
      <c r="P109" s="210">
        <f>O109*H109</f>
        <v>0</v>
      </c>
      <c r="Q109" s="210">
        <v>0</v>
      </c>
      <c r="R109" s="210">
        <f>Q109*H109</f>
        <v>0</v>
      </c>
      <c r="S109" s="210">
        <v>0</v>
      </c>
      <c r="T109" s="211">
        <f>S109*H109</f>
        <v>0</v>
      </c>
      <c r="AR109" s="19" t="s">
        <v>415</v>
      </c>
      <c r="AT109" s="19" t="s">
        <v>410</v>
      </c>
      <c r="AU109" s="19" t="s">
        <v>87</v>
      </c>
      <c r="AY109" s="19" t="s">
        <v>406</v>
      </c>
      <c r="BE109" s="212">
        <f>IF(N109="základní",J109,0)</f>
        <v>0</v>
      </c>
      <c r="BF109" s="212">
        <f>IF(N109="snížená",J109,0)</f>
        <v>0</v>
      </c>
      <c r="BG109" s="212">
        <f>IF(N109="zákl. přenesená",J109,0)</f>
        <v>0</v>
      </c>
      <c r="BH109" s="212">
        <f>IF(N109="sníž. přenesená",J109,0)</f>
        <v>0</v>
      </c>
      <c r="BI109" s="212">
        <f>IF(N109="nulová",J109,0)</f>
        <v>0</v>
      </c>
      <c r="BJ109" s="19" t="s">
        <v>23</v>
      </c>
      <c r="BK109" s="212">
        <f>ROUND(I109*H109,2)</f>
        <v>0</v>
      </c>
      <c r="BL109" s="19" t="s">
        <v>415</v>
      </c>
      <c r="BM109" s="19" t="s">
        <v>28</v>
      </c>
    </row>
    <row r="110" spans="2:65" s="12" customFormat="1" x14ac:dyDescent="0.3">
      <c r="B110" s="213"/>
      <c r="C110" s="214"/>
      <c r="D110" s="215" t="s">
        <v>417</v>
      </c>
      <c r="E110" s="216" t="s">
        <v>36</v>
      </c>
      <c r="F110" s="217" t="s">
        <v>8079</v>
      </c>
      <c r="G110" s="214"/>
      <c r="H110" s="218" t="s">
        <v>36</v>
      </c>
      <c r="I110" s="219"/>
      <c r="J110" s="214"/>
      <c r="K110" s="214"/>
      <c r="L110" s="220"/>
      <c r="M110" s="221"/>
      <c r="N110" s="222"/>
      <c r="O110" s="222"/>
      <c r="P110" s="222"/>
      <c r="Q110" s="222"/>
      <c r="R110" s="222"/>
      <c r="S110" s="222"/>
      <c r="T110" s="223"/>
      <c r="AT110" s="224" t="s">
        <v>417</v>
      </c>
      <c r="AU110" s="224" t="s">
        <v>87</v>
      </c>
      <c r="AV110" s="12" t="s">
        <v>23</v>
      </c>
      <c r="AW110" s="12" t="s">
        <v>43</v>
      </c>
      <c r="AX110" s="12" t="s">
        <v>79</v>
      </c>
      <c r="AY110" s="224" t="s">
        <v>406</v>
      </c>
    </row>
    <row r="111" spans="2:65" s="13" customFormat="1" x14ac:dyDescent="0.3">
      <c r="B111" s="225"/>
      <c r="C111" s="226"/>
      <c r="D111" s="215" t="s">
        <v>417</v>
      </c>
      <c r="E111" s="227" t="s">
        <v>36</v>
      </c>
      <c r="F111" s="228" t="s">
        <v>8265</v>
      </c>
      <c r="G111" s="226"/>
      <c r="H111" s="229">
        <v>3</v>
      </c>
      <c r="I111" s="230"/>
      <c r="J111" s="226"/>
      <c r="K111" s="226"/>
      <c r="L111" s="231"/>
      <c r="M111" s="232"/>
      <c r="N111" s="233"/>
      <c r="O111" s="233"/>
      <c r="P111" s="233"/>
      <c r="Q111" s="233"/>
      <c r="R111" s="233"/>
      <c r="S111" s="233"/>
      <c r="T111" s="234"/>
      <c r="AT111" s="235" t="s">
        <v>417</v>
      </c>
      <c r="AU111" s="235" t="s">
        <v>87</v>
      </c>
      <c r="AV111" s="13" t="s">
        <v>87</v>
      </c>
      <c r="AW111" s="13" t="s">
        <v>43</v>
      </c>
      <c r="AX111" s="13" t="s">
        <v>79</v>
      </c>
      <c r="AY111" s="235" t="s">
        <v>406</v>
      </c>
    </row>
    <row r="112" spans="2:65" s="14" customFormat="1" x14ac:dyDescent="0.3">
      <c r="B112" s="236"/>
      <c r="C112" s="237"/>
      <c r="D112" s="247" t="s">
        <v>417</v>
      </c>
      <c r="E112" s="248" t="s">
        <v>36</v>
      </c>
      <c r="F112" s="249" t="s">
        <v>421</v>
      </c>
      <c r="G112" s="237"/>
      <c r="H112" s="250">
        <v>3</v>
      </c>
      <c r="I112" s="241"/>
      <c r="J112" s="237"/>
      <c r="K112" s="237"/>
      <c r="L112" s="242"/>
      <c r="M112" s="243"/>
      <c r="N112" s="244"/>
      <c r="O112" s="244"/>
      <c r="P112" s="244"/>
      <c r="Q112" s="244"/>
      <c r="R112" s="244"/>
      <c r="S112" s="244"/>
      <c r="T112" s="245"/>
      <c r="AT112" s="246" t="s">
        <v>417</v>
      </c>
      <c r="AU112" s="246" t="s">
        <v>87</v>
      </c>
      <c r="AV112" s="14" t="s">
        <v>415</v>
      </c>
      <c r="AW112" s="14" t="s">
        <v>43</v>
      </c>
      <c r="AX112" s="14" t="s">
        <v>23</v>
      </c>
      <c r="AY112" s="246" t="s">
        <v>406</v>
      </c>
    </row>
    <row r="113" spans="2:65" s="1" customFormat="1" ht="22.5" customHeight="1" x14ac:dyDescent="0.3">
      <c r="B113" s="37"/>
      <c r="C113" s="201" t="s">
        <v>446</v>
      </c>
      <c r="D113" s="201" t="s">
        <v>410</v>
      </c>
      <c r="E113" s="202" t="s">
        <v>7203</v>
      </c>
      <c r="F113" s="203" t="s">
        <v>7204</v>
      </c>
      <c r="G113" s="204" t="s">
        <v>413</v>
      </c>
      <c r="H113" s="205">
        <v>114.51</v>
      </c>
      <c r="I113" s="206"/>
      <c r="J113" s="207">
        <f>ROUND(I113*H113,2)</f>
        <v>0</v>
      </c>
      <c r="K113" s="203" t="s">
        <v>7100</v>
      </c>
      <c r="L113" s="57"/>
      <c r="M113" s="208" t="s">
        <v>36</v>
      </c>
      <c r="N113" s="209" t="s">
        <v>50</v>
      </c>
      <c r="O113" s="38"/>
      <c r="P113" s="210">
        <f>O113*H113</f>
        <v>0</v>
      </c>
      <c r="Q113" s="210">
        <v>0</v>
      </c>
      <c r="R113" s="210">
        <f>Q113*H113</f>
        <v>0</v>
      </c>
      <c r="S113" s="210">
        <v>0</v>
      </c>
      <c r="T113" s="211">
        <f>S113*H113</f>
        <v>0</v>
      </c>
      <c r="AR113" s="19" t="s">
        <v>415</v>
      </c>
      <c r="AT113" s="19" t="s">
        <v>410</v>
      </c>
      <c r="AU113" s="19" t="s">
        <v>87</v>
      </c>
      <c r="AY113" s="19" t="s">
        <v>406</v>
      </c>
      <c r="BE113" s="212">
        <f>IF(N113="základní",J113,0)</f>
        <v>0</v>
      </c>
      <c r="BF113" s="212">
        <f>IF(N113="snížená",J113,0)</f>
        <v>0</v>
      </c>
      <c r="BG113" s="212">
        <f>IF(N113="zákl. přenesená",J113,0)</f>
        <v>0</v>
      </c>
      <c r="BH113" s="212">
        <f>IF(N113="sníž. přenesená",J113,0)</f>
        <v>0</v>
      </c>
      <c r="BI113" s="212">
        <f>IF(N113="nulová",J113,0)</f>
        <v>0</v>
      </c>
      <c r="BJ113" s="19" t="s">
        <v>23</v>
      </c>
      <c r="BK113" s="212">
        <f>ROUND(I113*H113,2)</f>
        <v>0</v>
      </c>
      <c r="BL113" s="19" t="s">
        <v>415</v>
      </c>
      <c r="BM113" s="19" t="s">
        <v>476</v>
      </c>
    </row>
    <row r="114" spans="2:65" s="12" customFormat="1" x14ac:dyDescent="0.3">
      <c r="B114" s="213"/>
      <c r="C114" s="214"/>
      <c r="D114" s="215" t="s">
        <v>417</v>
      </c>
      <c r="E114" s="216" t="s">
        <v>36</v>
      </c>
      <c r="F114" s="217" t="s">
        <v>8071</v>
      </c>
      <c r="G114" s="214"/>
      <c r="H114" s="218" t="s">
        <v>36</v>
      </c>
      <c r="I114" s="219"/>
      <c r="J114" s="214"/>
      <c r="K114" s="214"/>
      <c r="L114" s="220"/>
      <c r="M114" s="221"/>
      <c r="N114" s="222"/>
      <c r="O114" s="222"/>
      <c r="P114" s="222"/>
      <c r="Q114" s="222"/>
      <c r="R114" s="222"/>
      <c r="S114" s="222"/>
      <c r="T114" s="223"/>
      <c r="AT114" s="224" t="s">
        <v>417</v>
      </c>
      <c r="AU114" s="224" t="s">
        <v>87</v>
      </c>
      <c r="AV114" s="12" t="s">
        <v>23</v>
      </c>
      <c r="AW114" s="12" t="s">
        <v>43</v>
      </c>
      <c r="AX114" s="12" t="s">
        <v>79</v>
      </c>
      <c r="AY114" s="224" t="s">
        <v>406</v>
      </c>
    </row>
    <row r="115" spans="2:65" s="13" customFormat="1" x14ac:dyDescent="0.3">
      <c r="B115" s="225"/>
      <c r="C115" s="226"/>
      <c r="D115" s="215" t="s">
        <v>417</v>
      </c>
      <c r="E115" s="227" t="s">
        <v>36</v>
      </c>
      <c r="F115" s="228" t="s">
        <v>8266</v>
      </c>
      <c r="G115" s="226"/>
      <c r="H115" s="229">
        <v>52.8</v>
      </c>
      <c r="I115" s="230"/>
      <c r="J115" s="226"/>
      <c r="K115" s="226"/>
      <c r="L115" s="231"/>
      <c r="M115" s="232"/>
      <c r="N115" s="233"/>
      <c r="O115" s="233"/>
      <c r="P115" s="233"/>
      <c r="Q115" s="233"/>
      <c r="R115" s="233"/>
      <c r="S115" s="233"/>
      <c r="T115" s="234"/>
      <c r="AT115" s="235" t="s">
        <v>417</v>
      </c>
      <c r="AU115" s="235" t="s">
        <v>87</v>
      </c>
      <c r="AV115" s="13" t="s">
        <v>87</v>
      </c>
      <c r="AW115" s="13" t="s">
        <v>43</v>
      </c>
      <c r="AX115" s="13" t="s">
        <v>79</v>
      </c>
      <c r="AY115" s="235" t="s">
        <v>406</v>
      </c>
    </row>
    <row r="116" spans="2:65" s="12" customFormat="1" x14ac:dyDescent="0.3">
      <c r="B116" s="213"/>
      <c r="C116" s="214"/>
      <c r="D116" s="215" t="s">
        <v>417</v>
      </c>
      <c r="E116" s="216" t="s">
        <v>36</v>
      </c>
      <c r="F116" s="217" t="s">
        <v>8077</v>
      </c>
      <c r="G116" s="214"/>
      <c r="H116" s="218" t="s">
        <v>36</v>
      </c>
      <c r="I116" s="219"/>
      <c r="J116" s="214"/>
      <c r="K116" s="214"/>
      <c r="L116" s="220"/>
      <c r="M116" s="221"/>
      <c r="N116" s="222"/>
      <c r="O116" s="222"/>
      <c r="P116" s="222"/>
      <c r="Q116" s="222"/>
      <c r="R116" s="222"/>
      <c r="S116" s="222"/>
      <c r="T116" s="223"/>
      <c r="AT116" s="224" t="s">
        <v>417</v>
      </c>
      <c r="AU116" s="224" t="s">
        <v>87</v>
      </c>
      <c r="AV116" s="12" t="s">
        <v>23</v>
      </c>
      <c r="AW116" s="12" t="s">
        <v>43</v>
      </c>
      <c r="AX116" s="12" t="s">
        <v>79</v>
      </c>
      <c r="AY116" s="224" t="s">
        <v>406</v>
      </c>
    </row>
    <row r="117" spans="2:65" s="13" customFormat="1" x14ac:dyDescent="0.3">
      <c r="B117" s="225"/>
      <c r="C117" s="226"/>
      <c r="D117" s="215" t="s">
        <v>417</v>
      </c>
      <c r="E117" s="227" t="s">
        <v>36</v>
      </c>
      <c r="F117" s="228" t="s">
        <v>8267</v>
      </c>
      <c r="G117" s="226"/>
      <c r="H117" s="229">
        <v>58.08</v>
      </c>
      <c r="I117" s="230"/>
      <c r="J117" s="226"/>
      <c r="K117" s="226"/>
      <c r="L117" s="231"/>
      <c r="M117" s="232"/>
      <c r="N117" s="233"/>
      <c r="O117" s="233"/>
      <c r="P117" s="233"/>
      <c r="Q117" s="233"/>
      <c r="R117" s="233"/>
      <c r="S117" s="233"/>
      <c r="T117" s="234"/>
      <c r="AT117" s="235" t="s">
        <v>417</v>
      </c>
      <c r="AU117" s="235" t="s">
        <v>87</v>
      </c>
      <c r="AV117" s="13" t="s">
        <v>87</v>
      </c>
      <c r="AW117" s="13" t="s">
        <v>43</v>
      </c>
      <c r="AX117" s="13" t="s">
        <v>79</v>
      </c>
      <c r="AY117" s="235" t="s">
        <v>406</v>
      </c>
    </row>
    <row r="118" spans="2:65" s="12" customFormat="1" x14ac:dyDescent="0.3">
      <c r="B118" s="213"/>
      <c r="C118" s="214"/>
      <c r="D118" s="215" t="s">
        <v>417</v>
      </c>
      <c r="E118" s="216" t="s">
        <v>36</v>
      </c>
      <c r="F118" s="217" t="s">
        <v>8079</v>
      </c>
      <c r="G118" s="214"/>
      <c r="H118" s="218" t="s">
        <v>36</v>
      </c>
      <c r="I118" s="219"/>
      <c r="J118" s="214"/>
      <c r="K118" s="214"/>
      <c r="L118" s="220"/>
      <c r="M118" s="221"/>
      <c r="N118" s="222"/>
      <c r="O118" s="222"/>
      <c r="P118" s="222"/>
      <c r="Q118" s="222"/>
      <c r="R118" s="222"/>
      <c r="S118" s="222"/>
      <c r="T118" s="223"/>
      <c r="AT118" s="224" t="s">
        <v>417</v>
      </c>
      <c r="AU118" s="224" t="s">
        <v>87</v>
      </c>
      <c r="AV118" s="12" t="s">
        <v>23</v>
      </c>
      <c r="AW118" s="12" t="s">
        <v>43</v>
      </c>
      <c r="AX118" s="12" t="s">
        <v>79</v>
      </c>
      <c r="AY118" s="224" t="s">
        <v>406</v>
      </c>
    </row>
    <row r="119" spans="2:65" s="13" customFormat="1" x14ac:dyDescent="0.3">
      <c r="B119" s="225"/>
      <c r="C119" s="226"/>
      <c r="D119" s="215" t="s">
        <v>417</v>
      </c>
      <c r="E119" s="227" t="s">
        <v>36</v>
      </c>
      <c r="F119" s="228" t="s">
        <v>8268</v>
      </c>
      <c r="G119" s="226"/>
      <c r="H119" s="229">
        <v>3.63</v>
      </c>
      <c r="I119" s="230"/>
      <c r="J119" s="226"/>
      <c r="K119" s="226"/>
      <c r="L119" s="231"/>
      <c r="M119" s="232"/>
      <c r="N119" s="233"/>
      <c r="O119" s="233"/>
      <c r="P119" s="233"/>
      <c r="Q119" s="233"/>
      <c r="R119" s="233"/>
      <c r="S119" s="233"/>
      <c r="T119" s="234"/>
      <c r="AT119" s="235" t="s">
        <v>417</v>
      </c>
      <c r="AU119" s="235" t="s">
        <v>87</v>
      </c>
      <c r="AV119" s="13" t="s">
        <v>87</v>
      </c>
      <c r="AW119" s="13" t="s">
        <v>43</v>
      </c>
      <c r="AX119" s="13" t="s">
        <v>79</v>
      </c>
      <c r="AY119" s="235" t="s">
        <v>406</v>
      </c>
    </row>
    <row r="120" spans="2:65" s="14" customFormat="1" x14ac:dyDescent="0.3">
      <c r="B120" s="236"/>
      <c r="C120" s="237"/>
      <c r="D120" s="247" t="s">
        <v>417</v>
      </c>
      <c r="E120" s="248" t="s">
        <v>36</v>
      </c>
      <c r="F120" s="249" t="s">
        <v>421</v>
      </c>
      <c r="G120" s="237"/>
      <c r="H120" s="250">
        <v>114.51</v>
      </c>
      <c r="I120" s="241"/>
      <c r="J120" s="237"/>
      <c r="K120" s="237"/>
      <c r="L120" s="242"/>
      <c r="M120" s="243"/>
      <c r="N120" s="244"/>
      <c r="O120" s="244"/>
      <c r="P120" s="244"/>
      <c r="Q120" s="244"/>
      <c r="R120" s="244"/>
      <c r="S120" s="244"/>
      <c r="T120" s="245"/>
      <c r="AT120" s="246" t="s">
        <v>417</v>
      </c>
      <c r="AU120" s="246" t="s">
        <v>87</v>
      </c>
      <c r="AV120" s="14" t="s">
        <v>415</v>
      </c>
      <c r="AW120" s="14" t="s">
        <v>43</v>
      </c>
      <c r="AX120" s="14" t="s">
        <v>23</v>
      </c>
      <c r="AY120" s="246" t="s">
        <v>406</v>
      </c>
    </row>
    <row r="121" spans="2:65" s="1" customFormat="1" ht="22.5" customHeight="1" x14ac:dyDescent="0.3">
      <c r="B121" s="37"/>
      <c r="C121" s="201" t="s">
        <v>452</v>
      </c>
      <c r="D121" s="201" t="s">
        <v>410</v>
      </c>
      <c r="E121" s="202" t="s">
        <v>8269</v>
      </c>
      <c r="F121" s="203" t="s">
        <v>8270</v>
      </c>
      <c r="G121" s="204" t="s">
        <v>413</v>
      </c>
      <c r="H121" s="205">
        <v>127.001</v>
      </c>
      <c r="I121" s="206"/>
      <c r="J121" s="207">
        <f>ROUND(I121*H121,2)</f>
        <v>0</v>
      </c>
      <c r="K121" s="203" t="s">
        <v>7100</v>
      </c>
      <c r="L121" s="57"/>
      <c r="M121" s="208" t="s">
        <v>36</v>
      </c>
      <c r="N121" s="209" t="s">
        <v>50</v>
      </c>
      <c r="O121" s="38"/>
      <c r="P121" s="210">
        <f>O121*H121</f>
        <v>0</v>
      </c>
      <c r="Q121" s="210">
        <v>0</v>
      </c>
      <c r="R121" s="210">
        <f>Q121*H121</f>
        <v>0</v>
      </c>
      <c r="S121" s="210">
        <v>0</v>
      </c>
      <c r="T121" s="211">
        <f>S121*H121</f>
        <v>0</v>
      </c>
      <c r="AR121" s="19" t="s">
        <v>415</v>
      </c>
      <c r="AT121" s="19" t="s">
        <v>410</v>
      </c>
      <c r="AU121" s="19" t="s">
        <v>87</v>
      </c>
      <c r="AY121" s="19" t="s">
        <v>406</v>
      </c>
      <c r="BE121" s="212">
        <f>IF(N121="základní",J121,0)</f>
        <v>0</v>
      </c>
      <c r="BF121" s="212">
        <f>IF(N121="snížená",J121,0)</f>
        <v>0</v>
      </c>
      <c r="BG121" s="212">
        <f>IF(N121="zákl. přenesená",J121,0)</f>
        <v>0</v>
      </c>
      <c r="BH121" s="212">
        <f>IF(N121="sníž. přenesená",J121,0)</f>
        <v>0</v>
      </c>
      <c r="BI121" s="212">
        <f>IF(N121="nulová",J121,0)</f>
        <v>0</v>
      </c>
      <c r="BJ121" s="19" t="s">
        <v>23</v>
      </c>
      <c r="BK121" s="212">
        <f>ROUND(I121*H121,2)</f>
        <v>0</v>
      </c>
      <c r="BL121" s="19" t="s">
        <v>415</v>
      </c>
      <c r="BM121" s="19" t="s">
        <v>484</v>
      </c>
    </row>
    <row r="122" spans="2:65" s="12" customFormat="1" x14ac:dyDescent="0.3">
      <c r="B122" s="213"/>
      <c r="C122" s="214"/>
      <c r="D122" s="215" t="s">
        <v>417</v>
      </c>
      <c r="E122" s="216" t="s">
        <v>36</v>
      </c>
      <c r="F122" s="217" t="s">
        <v>8271</v>
      </c>
      <c r="G122" s="214"/>
      <c r="H122" s="218" t="s">
        <v>36</v>
      </c>
      <c r="I122" s="219"/>
      <c r="J122" s="214"/>
      <c r="K122" s="214"/>
      <c r="L122" s="220"/>
      <c r="M122" s="221"/>
      <c r="N122" s="222"/>
      <c r="O122" s="222"/>
      <c r="P122" s="222"/>
      <c r="Q122" s="222"/>
      <c r="R122" s="222"/>
      <c r="S122" s="222"/>
      <c r="T122" s="223"/>
      <c r="AT122" s="224" t="s">
        <v>417</v>
      </c>
      <c r="AU122" s="224" t="s">
        <v>87</v>
      </c>
      <c r="AV122" s="12" t="s">
        <v>23</v>
      </c>
      <c r="AW122" s="12" t="s">
        <v>43</v>
      </c>
      <c r="AX122" s="12" t="s">
        <v>79</v>
      </c>
      <c r="AY122" s="224" t="s">
        <v>406</v>
      </c>
    </row>
    <row r="123" spans="2:65" s="13" customFormat="1" x14ac:dyDescent="0.3">
      <c r="B123" s="225"/>
      <c r="C123" s="226"/>
      <c r="D123" s="215" t="s">
        <v>417</v>
      </c>
      <c r="E123" s="227" t="s">
        <v>36</v>
      </c>
      <c r="F123" s="228" t="s">
        <v>8272</v>
      </c>
      <c r="G123" s="226"/>
      <c r="H123" s="229">
        <v>110.501</v>
      </c>
      <c r="I123" s="230"/>
      <c r="J123" s="226"/>
      <c r="K123" s="226"/>
      <c r="L123" s="231"/>
      <c r="M123" s="232"/>
      <c r="N123" s="233"/>
      <c r="O123" s="233"/>
      <c r="P123" s="233"/>
      <c r="Q123" s="233"/>
      <c r="R123" s="233"/>
      <c r="S123" s="233"/>
      <c r="T123" s="234"/>
      <c r="AT123" s="235" t="s">
        <v>417</v>
      </c>
      <c r="AU123" s="235" t="s">
        <v>87</v>
      </c>
      <c r="AV123" s="13" t="s">
        <v>87</v>
      </c>
      <c r="AW123" s="13" t="s">
        <v>43</v>
      </c>
      <c r="AX123" s="13" t="s">
        <v>79</v>
      </c>
      <c r="AY123" s="235" t="s">
        <v>406</v>
      </c>
    </row>
    <row r="124" spans="2:65" s="13" customFormat="1" x14ac:dyDescent="0.3">
      <c r="B124" s="225"/>
      <c r="C124" s="226"/>
      <c r="D124" s="215" t="s">
        <v>417</v>
      </c>
      <c r="E124" s="227" t="s">
        <v>36</v>
      </c>
      <c r="F124" s="228" t="s">
        <v>8273</v>
      </c>
      <c r="G124" s="226"/>
      <c r="H124" s="229">
        <v>16.5</v>
      </c>
      <c r="I124" s="230"/>
      <c r="J124" s="226"/>
      <c r="K124" s="226"/>
      <c r="L124" s="231"/>
      <c r="M124" s="232"/>
      <c r="N124" s="233"/>
      <c r="O124" s="233"/>
      <c r="P124" s="233"/>
      <c r="Q124" s="233"/>
      <c r="R124" s="233"/>
      <c r="S124" s="233"/>
      <c r="T124" s="234"/>
      <c r="AT124" s="235" t="s">
        <v>417</v>
      </c>
      <c r="AU124" s="235" t="s">
        <v>87</v>
      </c>
      <c r="AV124" s="13" t="s">
        <v>87</v>
      </c>
      <c r="AW124" s="13" t="s">
        <v>43</v>
      </c>
      <c r="AX124" s="13" t="s">
        <v>79</v>
      </c>
      <c r="AY124" s="235" t="s">
        <v>406</v>
      </c>
    </row>
    <row r="125" spans="2:65" s="14" customFormat="1" x14ac:dyDescent="0.3">
      <c r="B125" s="236"/>
      <c r="C125" s="237"/>
      <c r="D125" s="247" t="s">
        <v>417</v>
      </c>
      <c r="E125" s="248" t="s">
        <v>36</v>
      </c>
      <c r="F125" s="249" t="s">
        <v>421</v>
      </c>
      <c r="G125" s="237"/>
      <c r="H125" s="250">
        <v>127.001</v>
      </c>
      <c r="I125" s="241"/>
      <c r="J125" s="237"/>
      <c r="K125" s="237"/>
      <c r="L125" s="242"/>
      <c r="M125" s="243"/>
      <c r="N125" s="244"/>
      <c r="O125" s="244"/>
      <c r="P125" s="244"/>
      <c r="Q125" s="244"/>
      <c r="R125" s="244"/>
      <c r="S125" s="244"/>
      <c r="T125" s="245"/>
      <c r="AT125" s="246" t="s">
        <v>417</v>
      </c>
      <c r="AU125" s="246" t="s">
        <v>87</v>
      </c>
      <c r="AV125" s="14" t="s">
        <v>415</v>
      </c>
      <c r="AW125" s="14" t="s">
        <v>43</v>
      </c>
      <c r="AX125" s="14" t="s">
        <v>23</v>
      </c>
      <c r="AY125" s="246" t="s">
        <v>406</v>
      </c>
    </row>
    <row r="126" spans="2:65" s="1" customFormat="1" ht="22.5" customHeight="1" x14ac:dyDescent="0.3">
      <c r="B126" s="37"/>
      <c r="C126" s="201" t="s">
        <v>457</v>
      </c>
      <c r="D126" s="201" t="s">
        <v>410</v>
      </c>
      <c r="E126" s="202" t="s">
        <v>7310</v>
      </c>
      <c r="F126" s="203" t="s">
        <v>7311</v>
      </c>
      <c r="G126" s="204" t="s">
        <v>413</v>
      </c>
      <c r="H126" s="205">
        <v>38.1</v>
      </c>
      <c r="I126" s="206"/>
      <c r="J126" s="207">
        <f>ROUND(I126*H126,2)</f>
        <v>0</v>
      </c>
      <c r="K126" s="203" t="s">
        <v>7100</v>
      </c>
      <c r="L126" s="57"/>
      <c r="M126" s="208" t="s">
        <v>36</v>
      </c>
      <c r="N126" s="209" t="s">
        <v>50</v>
      </c>
      <c r="O126" s="38"/>
      <c r="P126" s="210">
        <f>O126*H126</f>
        <v>0</v>
      </c>
      <c r="Q126" s="210">
        <v>0</v>
      </c>
      <c r="R126" s="210">
        <f>Q126*H126</f>
        <v>0</v>
      </c>
      <c r="S126" s="210">
        <v>0</v>
      </c>
      <c r="T126" s="211">
        <f>S126*H126</f>
        <v>0</v>
      </c>
      <c r="AR126" s="19" t="s">
        <v>415</v>
      </c>
      <c r="AT126" s="19" t="s">
        <v>410</v>
      </c>
      <c r="AU126" s="19" t="s">
        <v>87</v>
      </c>
      <c r="AY126" s="19" t="s">
        <v>406</v>
      </c>
      <c r="BE126" s="212">
        <f>IF(N126="základní",J126,0)</f>
        <v>0</v>
      </c>
      <c r="BF126" s="212">
        <f>IF(N126="snížená",J126,0)</f>
        <v>0</v>
      </c>
      <c r="BG126" s="212">
        <f>IF(N126="zákl. přenesená",J126,0)</f>
        <v>0</v>
      </c>
      <c r="BH126" s="212">
        <f>IF(N126="sníž. přenesená",J126,0)</f>
        <v>0</v>
      </c>
      <c r="BI126" s="212">
        <f>IF(N126="nulová",J126,0)</f>
        <v>0</v>
      </c>
      <c r="BJ126" s="19" t="s">
        <v>23</v>
      </c>
      <c r="BK126" s="212">
        <f>ROUND(I126*H126,2)</f>
        <v>0</v>
      </c>
      <c r="BL126" s="19" t="s">
        <v>415</v>
      </c>
      <c r="BM126" s="19" t="s">
        <v>493</v>
      </c>
    </row>
    <row r="127" spans="2:65" s="13" customFormat="1" x14ac:dyDescent="0.3">
      <c r="B127" s="225"/>
      <c r="C127" s="226"/>
      <c r="D127" s="215" t="s">
        <v>417</v>
      </c>
      <c r="E127" s="227" t="s">
        <v>36</v>
      </c>
      <c r="F127" s="228" t="s">
        <v>8274</v>
      </c>
      <c r="G127" s="226"/>
      <c r="H127" s="229">
        <v>38.1</v>
      </c>
      <c r="I127" s="230"/>
      <c r="J127" s="226"/>
      <c r="K127" s="226"/>
      <c r="L127" s="231"/>
      <c r="M127" s="232"/>
      <c r="N127" s="233"/>
      <c r="O127" s="233"/>
      <c r="P127" s="233"/>
      <c r="Q127" s="233"/>
      <c r="R127" s="233"/>
      <c r="S127" s="233"/>
      <c r="T127" s="234"/>
      <c r="AT127" s="235" t="s">
        <v>417</v>
      </c>
      <c r="AU127" s="235" t="s">
        <v>87</v>
      </c>
      <c r="AV127" s="13" t="s">
        <v>87</v>
      </c>
      <c r="AW127" s="13" t="s">
        <v>43</v>
      </c>
      <c r="AX127" s="13" t="s">
        <v>79</v>
      </c>
      <c r="AY127" s="235" t="s">
        <v>406</v>
      </c>
    </row>
    <row r="128" spans="2:65" s="14" customFormat="1" x14ac:dyDescent="0.3">
      <c r="B128" s="236"/>
      <c r="C128" s="237"/>
      <c r="D128" s="247" t="s">
        <v>417</v>
      </c>
      <c r="E128" s="248" t="s">
        <v>36</v>
      </c>
      <c r="F128" s="249" t="s">
        <v>421</v>
      </c>
      <c r="G128" s="237"/>
      <c r="H128" s="250">
        <v>38.1</v>
      </c>
      <c r="I128" s="241"/>
      <c r="J128" s="237"/>
      <c r="K128" s="237"/>
      <c r="L128" s="242"/>
      <c r="M128" s="243"/>
      <c r="N128" s="244"/>
      <c r="O128" s="244"/>
      <c r="P128" s="244"/>
      <c r="Q128" s="244"/>
      <c r="R128" s="244"/>
      <c r="S128" s="244"/>
      <c r="T128" s="245"/>
      <c r="AT128" s="246" t="s">
        <v>417</v>
      </c>
      <c r="AU128" s="246" t="s">
        <v>87</v>
      </c>
      <c r="AV128" s="14" t="s">
        <v>415</v>
      </c>
      <c r="AW128" s="14" t="s">
        <v>43</v>
      </c>
      <c r="AX128" s="14" t="s">
        <v>23</v>
      </c>
      <c r="AY128" s="246" t="s">
        <v>406</v>
      </c>
    </row>
    <row r="129" spans="2:65" s="1" customFormat="1" ht="22.5" customHeight="1" x14ac:dyDescent="0.3">
      <c r="B129" s="37"/>
      <c r="C129" s="201" t="s">
        <v>463</v>
      </c>
      <c r="D129" s="201" t="s">
        <v>410</v>
      </c>
      <c r="E129" s="202" t="s">
        <v>8109</v>
      </c>
      <c r="F129" s="203" t="s">
        <v>8110</v>
      </c>
      <c r="G129" s="204" t="s">
        <v>466</v>
      </c>
      <c r="H129" s="205">
        <v>271.92</v>
      </c>
      <c r="I129" s="206"/>
      <c r="J129" s="207">
        <f>ROUND(I129*H129,2)</f>
        <v>0</v>
      </c>
      <c r="K129" s="203" t="s">
        <v>7100</v>
      </c>
      <c r="L129" s="57"/>
      <c r="M129" s="208" t="s">
        <v>36</v>
      </c>
      <c r="N129" s="209" t="s">
        <v>50</v>
      </c>
      <c r="O129" s="38"/>
      <c r="P129" s="210">
        <f>O129*H129</f>
        <v>0</v>
      </c>
      <c r="Q129" s="210">
        <v>0</v>
      </c>
      <c r="R129" s="210">
        <f>Q129*H129</f>
        <v>0</v>
      </c>
      <c r="S129" s="210">
        <v>0</v>
      </c>
      <c r="T129" s="211">
        <f>S129*H129</f>
        <v>0</v>
      </c>
      <c r="AR129" s="19" t="s">
        <v>415</v>
      </c>
      <c r="AT129" s="19" t="s">
        <v>410</v>
      </c>
      <c r="AU129" s="19" t="s">
        <v>87</v>
      </c>
      <c r="AY129" s="19" t="s">
        <v>406</v>
      </c>
      <c r="BE129" s="212">
        <f>IF(N129="základní",J129,0)</f>
        <v>0</v>
      </c>
      <c r="BF129" s="212">
        <f>IF(N129="snížená",J129,0)</f>
        <v>0</v>
      </c>
      <c r="BG129" s="212">
        <f>IF(N129="zákl. přenesená",J129,0)</f>
        <v>0</v>
      </c>
      <c r="BH129" s="212">
        <f>IF(N129="sníž. přenesená",J129,0)</f>
        <v>0</v>
      </c>
      <c r="BI129" s="212">
        <f>IF(N129="nulová",J129,0)</f>
        <v>0</v>
      </c>
      <c r="BJ129" s="19" t="s">
        <v>23</v>
      </c>
      <c r="BK129" s="212">
        <f>ROUND(I129*H129,2)</f>
        <v>0</v>
      </c>
      <c r="BL129" s="19" t="s">
        <v>415</v>
      </c>
      <c r="BM129" s="19" t="s">
        <v>503</v>
      </c>
    </row>
    <row r="130" spans="2:65" s="13" customFormat="1" x14ac:dyDescent="0.3">
      <c r="B130" s="225"/>
      <c r="C130" s="226"/>
      <c r="D130" s="215" t="s">
        <v>417</v>
      </c>
      <c r="E130" s="227" t="s">
        <v>36</v>
      </c>
      <c r="F130" s="228" t="s">
        <v>8275</v>
      </c>
      <c r="G130" s="226"/>
      <c r="H130" s="229">
        <v>271.92</v>
      </c>
      <c r="I130" s="230"/>
      <c r="J130" s="226"/>
      <c r="K130" s="226"/>
      <c r="L130" s="231"/>
      <c r="M130" s="232"/>
      <c r="N130" s="233"/>
      <c r="O130" s="233"/>
      <c r="P130" s="233"/>
      <c r="Q130" s="233"/>
      <c r="R130" s="233"/>
      <c r="S130" s="233"/>
      <c r="T130" s="234"/>
      <c r="AT130" s="235" t="s">
        <v>417</v>
      </c>
      <c r="AU130" s="235" t="s">
        <v>87</v>
      </c>
      <c r="AV130" s="13" t="s">
        <v>87</v>
      </c>
      <c r="AW130" s="13" t="s">
        <v>43</v>
      </c>
      <c r="AX130" s="13" t="s">
        <v>79</v>
      </c>
      <c r="AY130" s="235" t="s">
        <v>406</v>
      </c>
    </row>
    <row r="131" spans="2:65" s="14" customFormat="1" x14ac:dyDescent="0.3">
      <c r="B131" s="236"/>
      <c r="C131" s="237"/>
      <c r="D131" s="247" t="s">
        <v>417</v>
      </c>
      <c r="E131" s="248" t="s">
        <v>36</v>
      </c>
      <c r="F131" s="249" t="s">
        <v>421</v>
      </c>
      <c r="G131" s="237"/>
      <c r="H131" s="250">
        <v>271.92</v>
      </c>
      <c r="I131" s="241"/>
      <c r="J131" s="237"/>
      <c r="K131" s="237"/>
      <c r="L131" s="242"/>
      <c r="M131" s="243"/>
      <c r="N131" s="244"/>
      <c r="O131" s="244"/>
      <c r="P131" s="244"/>
      <c r="Q131" s="244"/>
      <c r="R131" s="244"/>
      <c r="S131" s="244"/>
      <c r="T131" s="245"/>
      <c r="AT131" s="246" t="s">
        <v>417</v>
      </c>
      <c r="AU131" s="246" t="s">
        <v>87</v>
      </c>
      <c r="AV131" s="14" t="s">
        <v>415</v>
      </c>
      <c r="AW131" s="14" t="s">
        <v>43</v>
      </c>
      <c r="AX131" s="14" t="s">
        <v>23</v>
      </c>
      <c r="AY131" s="246" t="s">
        <v>406</v>
      </c>
    </row>
    <row r="132" spans="2:65" s="1" customFormat="1" ht="22.5" customHeight="1" x14ac:dyDescent="0.3">
      <c r="B132" s="37"/>
      <c r="C132" s="201" t="s">
        <v>28</v>
      </c>
      <c r="D132" s="201" t="s">
        <v>410</v>
      </c>
      <c r="E132" s="202" t="s">
        <v>8114</v>
      </c>
      <c r="F132" s="203" t="s">
        <v>8115</v>
      </c>
      <c r="G132" s="204" t="s">
        <v>466</v>
      </c>
      <c r="H132" s="205">
        <v>271.92</v>
      </c>
      <c r="I132" s="206"/>
      <c r="J132" s="207">
        <f>ROUND(I132*H132,2)</f>
        <v>0</v>
      </c>
      <c r="K132" s="203" t="s">
        <v>7100</v>
      </c>
      <c r="L132" s="57"/>
      <c r="M132" s="208" t="s">
        <v>36</v>
      </c>
      <c r="N132" s="209" t="s">
        <v>50</v>
      </c>
      <c r="O132" s="38"/>
      <c r="P132" s="210">
        <f>O132*H132</f>
        <v>0</v>
      </c>
      <c r="Q132" s="210">
        <v>0</v>
      </c>
      <c r="R132" s="210">
        <f>Q132*H132</f>
        <v>0</v>
      </c>
      <c r="S132" s="210">
        <v>0</v>
      </c>
      <c r="T132" s="211">
        <f>S132*H132</f>
        <v>0</v>
      </c>
      <c r="AR132" s="19" t="s">
        <v>415</v>
      </c>
      <c r="AT132" s="19" t="s">
        <v>410</v>
      </c>
      <c r="AU132" s="19" t="s">
        <v>87</v>
      </c>
      <c r="AY132" s="19" t="s">
        <v>406</v>
      </c>
      <c r="BE132" s="212">
        <f>IF(N132="základní",J132,0)</f>
        <v>0</v>
      </c>
      <c r="BF132" s="212">
        <f>IF(N132="snížená",J132,0)</f>
        <v>0</v>
      </c>
      <c r="BG132" s="212">
        <f>IF(N132="zákl. přenesená",J132,0)</f>
        <v>0</v>
      </c>
      <c r="BH132" s="212">
        <f>IF(N132="sníž. přenesená",J132,0)</f>
        <v>0</v>
      </c>
      <c r="BI132" s="212">
        <f>IF(N132="nulová",J132,0)</f>
        <v>0</v>
      </c>
      <c r="BJ132" s="19" t="s">
        <v>23</v>
      </c>
      <c r="BK132" s="212">
        <f>ROUND(I132*H132,2)</f>
        <v>0</v>
      </c>
      <c r="BL132" s="19" t="s">
        <v>415</v>
      </c>
      <c r="BM132" s="19" t="s">
        <v>512</v>
      </c>
    </row>
    <row r="133" spans="2:65" s="1" customFormat="1" ht="22.5" customHeight="1" x14ac:dyDescent="0.3">
      <c r="B133" s="37"/>
      <c r="C133" s="201" t="s">
        <v>408</v>
      </c>
      <c r="D133" s="201" t="s">
        <v>410</v>
      </c>
      <c r="E133" s="202" t="s">
        <v>7321</v>
      </c>
      <c r="F133" s="203" t="s">
        <v>8276</v>
      </c>
      <c r="G133" s="204" t="s">
        <v>413</v>
      </c>
      <c r="H133" s="205">
        <v>63.5</v>
      </c>
      <c r="I133" s="206"/>
      <c r="J133" s="207">
        <f>ROUND(I133*H133,2)</f>
        <v>0</v>
      </c>
      <c r="K133" s="203" t="s">
        <v>7100</v>
      </c>
      <c r="L133" s="57"/>
      <c r="M133" s="208" t="s">
        <v>36</v>
      </c>
      <c r="N133" s="209" t="s">
        <v>50</v>
      </c>
      <c r="O133" s="38"/>
      <c r="P133" s="210">
        <f>O133*H133</f>
        <v>0</v>
      </c>
      <c r="Q133" s="210">
        <v>0</v>
      </c>
      <c r="R133" s="210">
        <f>Q133*H133</f>
        <v>0</v>
      </c>
      <c r="S133" s="210">
        <v>0</v>
      </c>
      <c r="T133" s="211">
        <f>S133*H133</f>
        <v>0</v>
      </c>
      <c r="AR133" s="19" t="s">
        <v>415</v>
      </c>
      <c r="AT133" s="19" t="s">
        <v>410</v>
      </c>
      <c r="AU133" s="19" t="s">
        <v>87</v>
      </c>
      <c r="AY133" s="19" t="s">
        <v>406</v>
      </c>
      <c r="BE133" s="212">
        <f>IF(N133="základní",J133,0)</f>
        <v>0</v>
      </c>
      <c r="BF133" s="212">
        <f>IF(N133="snížená",J133,0)</f>
        <v>0</v>
      </c>
      <c r="BG133" s="212">
        <f>IF(N133="zákl. přenesená",J133,0)</f>
        <v>0</v>
      </c>
      <c r="BH133" s="212">
        <f>IF(N133="sníž. přenesená",J133,0)</f>
        <v>0</v>
      </c>
      <c r="BI133" s="212">
        <f>IF(N133="nulová",J133,0)</f>
        <v>0</v>
      </c>
      <c r="BJ133" s="19" t="s">
        <v>23</v>
      </c>
      <c r="BK133" s="212">
        <f>ROUND(I133*H133,2)</f>
        <v>0</v>
      </c>
      <c r="BL133" s="19" t="s">
        <v>415</v>
      </c>
      <c r="BM133" s="19" t="s">
        <v>520</v>
      </c>
    </row>
    <row r="134" spans="2:65" s="13" customFormat="1" x14ac:dyDescent="0.3">
      <c r="B134" s="225"/>
      <c r="C134" s="226"/>
      <c r="D134" s="215" t="s">
        <v>417</v>
      </c>
      <c r="E134" s="227" t="s">
        <v>36</v>
      </c>
      <c r="F134" s="228" t="s">
        <v>8277</v>
      </c>
      <c r="G134" s="226"/>
      <c r="H134" s="229">
        <v>63.5</v>
      </c>
      <c r="I134" s="230"/>
      <c r="J134" s="226"/>
      <c r="K134" s="226"/>
      <c r="L134" s="231"/>
      <c r="M134" s="232"/>
      <c r="N134" s="233"/>
      <c r="O134" s="233"/>
      <c r="P134" s="233"/>
      <c r="Q134" s="233"/>
      <c r="R134" s="233"/>
      <c r="S134" s="233"/>
      <c r="T134" s="234"/>
      <c r="AT134" s="235" t="s">
        <v>417</v>
      </c>
      <c r="AU134" s="235" t="s">
        <v>87</v>
      </c>
      <c r="AV134" s="13" t="s">
        <v>87</v>
      </c>
      <c r="AW134" s="13" t="s">
        <v>43</v>
      </c>
      <c r="AX134" s="13" t="s">
        <v>79</v>
      </c>
      <c r="AY134" s="235" t="s">
        <v>406</v>
      </c>
    </row>
    <row r="135" spans="2:65" s="14" customFormat="1" x14ac:dyDescent="0.3">
      <c r="B135" s="236"/>
      <c r="C135" s="237"/>
      <c r="D135" s="247" t="s">
        <v>417</v>
      </c>
      <c r="E135" s="248" t="s">
        <v>36</v>
      </c>
      <c r="F135" s="249" t="s">
        <v>421</v>
      </c>
      <c r="G135" s="237"/>
      <c r="H135" s="250">
        <v>63.5</v>
      </c>
      <c r="I135" s="241"/>
      <c r="J135" s="237"/>
      <c r="K135" s="237"/>
      <c r="L135" s="242"/>
      <c r="M135" s="243"/>
      <c r="N135" s="244"/>
      <c r="O135" s="244"/>
      <c r="P135" s="244"/>
      <c r="Q135" s="244"/>
      <c r="R135" s="244"/>
      <c r="S135" s="244"/>
      <c r="T135" s="245"/>
      <c r="AT135" s="246" t="s">
        <v>417</v>
      </c>
      <c r="AU135" s="246" t="s">
        <v>87</v>
      </c>
      <c r="AV135" s="14" t="s">
        <v>415</v>
      </c>
      <c r="AW135" s="14" t="s">
        <v>43</v>
      </c>
      <c r="AX135" s="14" t="s">
        <v>23</v>
      </c>
      <c r="AY135" s="246" t="s">
        <v>406</v>
      </c>
    </row>
    <row r="136" spans="2:65" s="1" customFormat="1" ht="22.5" customHeight="1" x14ac:dyDescent="0.3">
      <c r="B136" s="37"/>
      <c r="C136" s="201" t="s">
        <v>476</v>
      </c>
      <c r="D136" s="201" t="s">
        <v>410</v>
      </c>
      <c r="E136" s="202" t="s">
        <v>8117</v>
      </c>
      <c r="F136" s="203" t="s">
        <v>8118</v>
      </c>
      <c r="G136" s="204" t="s">
        <v>413</v>
      </c>
      <c r="H136" s="205">
        <v>22.274999999999999</v>
      </c>
      <c r="I136" s="206"/>
      <c r="J136" s="207">
        <f>ROUND(I136*H136,2)</f>
        <v>0</v>
      </c>
      <c r="K136" s="203" t="s">
        <v>7100</v>
      </c>
      <c r="L136" s="57"/>
      <c r="M136" s="208" t="s">
        <v>36</v>
      </c>
      <c r="N136" s="209" t="s">
        <v>50</v>
      </c>
      <c r="O136" s="38"/>
      <c r="P136" s="210">
        <f>O136*H136</f>
        <v>0</v>
      </c>
      <c r="Q136" s="210">
        <v>0</v>
      </c>
      <c r="R136" s="210">
        <f>Q136*H136</f>
        <v>0</v>
      </c>
      <c r="S136" s="210">
        <v>0</v>
      </c>
      <c r="T136" s="211">
        <f>S136*H136</f>
        <v>0</v>
      </c>
      <c r="AR136" s="19" t="s">
        <v>415</v>
      </c>
      <c r="AT136" s="19" t="s">
        <v>410</v>
      </c>
      <c r="AU136" s="19" t="s">
        <v>87</v>
      </c>
      <c r="AY136" s="19" t="s">
        <v>406</v>
      </c>
      <c r="BE136" s="212">
        <f>IF(N136="základní",J136,0)</f>
        <v>0</v>
      </c>
      <c r="BF136" s="212">
        <f>IF(N136="snížená",J136,0)</f>
        <v>0</v>
      </c>
      <c r="BG136" s="212">
        <f>IF(N136="zákl. přenesená",J136,0)</f>
        <v>0</v>
      </c>
      <c r="BH136" s="212">
        <f>IF(N136="sníž. přenesená",J136,0)</f>
        <v>0</v>
      </c>
      <c r="BI136" s="212">
        <f>IF(N136="nulová",J136,0)</f>
        <v>0</v>
      </c>
      <c r="BJ136" s="19" t="s">
        <v>23</v>
      </c>
      <c r="BK136" s="212">
        <f>ROUND(I136*H136,2)</f>
        <v>0</v>
      </c>
      <c r="BL136" s="19" t="s">
        <v>415</v>
      </c>
      <c r="BM136" s="19" t="s">
        <v>527</v>
      </c>
    </row>
    <row r="137" spans="2:65" s="12" customFormat="1" x14ac:dyDescent="0.3">
      <c r="B137" s="213"/>
      <c r="C137" s="214"/>
      <c r="D137" s="215" t="s">
        <v>417</v>
      </c>
      <c r="E137" s="216" t="s">
        <v>36</v>
      </c>
      <c r="F137" s="217" t="s">
        <v>8119</v>
      </c>
      <c r="G137" s="214"/>
      <c r="H137" s="218" t="s">
        <v>36</v>
      </c>
      <c r="I137" s="219"/>
      <c r="J137" s="214"/>
      <c r="K137" s="214"/>
      <c r="L137" s="220"/>
      <c r="M137" s="221"/>
      <c r="N137" s="222"/>
      <c r="O137" s="222"/>
      <c r="P137" s="222"/>
      <c r="Q137" s="222"/>
      <c r="R137" s="222"/>
      <c r="S137" s="222"/>
      <c r="T137" s="223"/>
      <c r="AT137" s="224" t="s">
        <v>417</v>
      </c>
      <c r="AU137" s="224" t="s">
        <v>87</v>
      </c>
      <c r="AV137" s="12" t="s">
        <v>23</v>
      </c>
      <c r="AW137" s="12" t="s">
        <v>43</v>
      </c>
      <c r="AX137" s="12" t="s">
        <v>79</v>
      </c>
      <c r="AY137" s="224" t="s">
        <v>406</v>
      </c>
    </row>
    <row r="138" spans="2:65" s="13" customFormat="1" x14ac:dyDescent="0.3">
      <c r="B138" s="225"/>
      <c r="C138" s="226"/>
      <c r="D138" s="215" t="s">
        <v>417</v>
      </c>
      <c r="E138" s="227" t="s">
        <v>36</v>
      </c>
      <c r="F138" s="228" t="s">
        <v>8278</v>
      </c>
      <c r="G138" s="226"/>
      <c r="H138" s="229">
        <v>22.274999999999999</v>
      </c>
      <c r="I138" s="230"/>
      <c r="J138" s="226"/>
      <c r="K138" s="226"/>
      <c r="L138" s="231"/>
      <c r="M138" s="232"/>
      <c r="N138" s="233"/>
      <c r="O138" s="233"/>
      <c r="P138" s="233"/>
      <c r="Q138" s="233"/>
      <c r="R138" s="233"/>
      <c r="S138" s="233"/>
      <c r="T138" s="234"/>
      <c r="AT138" s="235" t="s">
        <v>417</v>
      </c>
      <c r="AU138" s="235" t="s">
        <v>87</v>
      </c>
      <c r="AV138" s="13" t="s">
        <v>87</v>
      </c>
      <c r="AW138" s="13" t="s">
        <v>43</v>
      </c>
      <c r="AX138" s="13" t="s">
        <v>79</v>
      </c>
      <c r="AY138" s="235" t="s">
        <v>406</v>
      </c>
    </row>
    <row r="139" spans="2:65" s="14" customFormat="1" x14ac:dyDescent="0.3">
      <c r="B139" s="236"/>
      <c r="C139" s="237"/>
      <c r="D139" s="247" t="s">
        <v>417</v>
      </c>
      <c r="E139" s="248" t="s">
        <v>36</v>
      </c>
      <c r="F139" s="249" t="s">
        <v>421</v>
      </c>
      <c r="G139" s="237"/>
      <c r="H139" s="250">
        <v>22.274999999999999</v>
      </c>
      <c r="I139" s="241"/>
      <c r="J139" s="237"/>
      <c r="K139" s="237"/>
      <c r="L139" s="242"/>
      <c r="M139" s="243"/>
      <c r="N139" s="244"/>
      <c r="O139" s="244"/>
      <c r="P139" s="244"/>
      <c r="Q139" s="244"/>
      <c r="R139" s="244"/>
      <c r="S139" s="244"/>
      <c r="T139" s="245"/>
      <c r="AT139" s="246" t="s">
        <v>417</v>
      </c>
      <c r="AU139" s="246" t="s">
        <v>87</v>
      </c>
      <c r="AV139" s="14" t="s">
        <v>415</v>
      </c>
      <c r="AW139" s="14" t="s">
        <v>43</v>
      </c>
      <c r="AX139" s="14" t="s">
        <v>23</v>
      </c>
      <c r="AY139" s="246" t="s">
        <v>406</v>
      </c>
    </row>
    <row r="140" spans="2:65" s="1" customFormat="1" ht="22.5" customHeight="1" x14ac:dyDescent="0.3">
      <c r="B140" s="37"/>
      <c r="C140" s="201" t="s">
        <v>314</v>
      </c>
      <c r="D140" s="201" t="s">
        <v>410</v>
      </c>
      <c r="E140" s="202" t="s">
        <v>7365</v>
      </c>
      <c r="F140" s="203" t="s">
        <v>7366</v>
      </c>
      <c r="G140" s="204" t="s">
        <v>413</v>
      </c>
      <c r="H140" s="205">
        <v>115.863</v>
      </c>
      <c r="I140" s="206"/>
      <c r="J140" s="207">
        <f>ROUND(I140*H140,2)</f>
        <v>0</v>
      </c>
      <c r="K140" s="203" t="s">
        <v>7100</v>
      </c>
      <c r="L140" s="57"/>
      <c r="M140" s="208" t="s">
        <v>36</v>
      </c>
      <c r="N140" s="209" t="s">
        <v>50</v>
      </c>
      <c r="O140" s="38"/>
      <c r="P140" s="210">
        <f>O140*H140</f>
        <v>0</v>
      </c>
      <c r="Q140" s="210">
        <v>0</v>
      </c>
      <c r="R140" s="210">
        <f>Q140*H140</f>
        <v>0</v>
      </c>
      <c r="S140" s="210">
        <v>0</v>
      </c>
      <c r="T140" s="211">
        <f>S140*H140</f>
        <v>0</v>
      </c>
      <c r="AR140" s="19" t="s">
        <v>415</v>
      </c>
      <c r="AT140" s="19" t="s">
        <v>410</v>
      </c>
      <c r="AU140" s="19" t="s">
        <v>87</v>
      </c>
      <c r="AY140" s="19" t="s">
        <v>406</v>
      </c>
      <c r="BE140" s="212">
        <f>IF(N140="základní",J140,0)</f>
        <v>0</v>
      </c>
      <c r="BF140" s="212">
        <f>IF(N140="snížená",J140,0)</f>
        <v>0</v>
      </c>
      <c r="BG140" s="212">
        <f>IF(N140="zákl. přenesená",J140,0)</f>
        <v>0</v>
      </c>
      <c r="BH140" s="212">
        <f>IF(N140="sníž. přenesená",J140,0)</f>
        <v>0</v>
      </c>
      <c r="BI140" s="212">
        <f>IF(N140="nulová",J140,0)</f>
        <v>0</v>
      </c>
      <c r="BJ140" s="19" t="s">
        <v>23</v>
      </c>
      <c r="BK140" s="212">
        <f>ROUND(I140*H140,2)</f>
        <v>0</v>
      </c>
      <c r="BL140" s="19" t="s">
        <v>415</v>
      </c>
      <c r="BM140" s="19" t="s">
        <v>539</v>
      </c>
    </row>
    <row r="141" spans="2:65" s="12" customFormat="1" x14ac:dyDescent="0.3">
      <c r="B141" s="213"/>
      <c r="C141" s="214"/>
      <c r="D141" s="215" t="s">
        <v>417</v>
      </c>
      <c r="E141" s="216" t="s">
        <v>36</v>
      </c>
      <c r="F141" s="217" t="s">
        <v>7367</v>
      </c>
      <c r="G141" s="214"/>
      <c r="H141" s="218" t="s">
        <v>36</v>
      </c>
      <c r="I141" s="219"/>
      <c r="J141" s="214"/>
      <c r="K141" s="214"/>
      <c r="L141" s="220"/>
      <c r="M141" s="221"/>
      <c r="N141" s="222"/>
      <c r="O141" s="222"/>
      <c r="P141" s="222"/>
      <c r="Q141" s="222"/>
      <c r="R141" s="222"/>
      <c r="S141" s="222"/>
      <c r="T141" s="223"/>
      <c r="AT141" s="224" t="s">
        <v>417</v>
      </c>
      <c r="AU141" s="224" t="s">
        <v>87</v>
      </c>
      <c r="AV141" s="12" t="s">
        <v>23</v>
      </c>
      <c r="AW141" s="12" t="s">
        <v>43</v>
      </c>
      <c r="AX141" s="12" t="s">
        <v>79</v>
      </c>
      <c r="AY141" s="224" t="s">
        <v>406</v>
      </c>
    </row>
    <row r="142" spans="2:65" s="13" customFormat="1" x14ac:dyDescent="0.3">
      <c r="B142" s="225"/>
      <c r="C142" s="226"/>
      <c r="D142" s="215" t="s">
        <v>417</v>
      </c>
      <c r="E142" s="227" t="s">
        <v>36</v>
      </c>
      <c r="F142" s="228" t="s">
        <v>8279</v>
      </c>
      <c r="G142" s="226"/>
      <c r="H142" s="229">
        <v>115.863</v>
      </c>
      <c r="I142" s="230"/>
      <c r="J142" s="226"/>
      <c r="K142" s="226"/>
      <c r="L142" s="231"/>
      <c r="M142" s="232"/>
      <c r="N142" s="233"/>
      <c r="O142" s="233"/>
      <c r="P142" s="233"/>
      <c r="Q142" s="233"/>
      <c r="R142" s="233"/>
      <c r="S142" s="233"/>
      <c r="T142" s="234"/>
      <c r="AT142" s="235" t="s">
        <v>417</v>
      </c>
      <c r="AU142" s="235" t="s">
        <v>87</v>
      </c>
      <c r="AV142" s="13" t="s">
        <v>87</v>
      </c>
      <c r="AW142" s="13" t="s">
        <v>43</v>
      </c>
      <c r="AX142" s="13" t="s">
        <v>79</v>
      </c>
      <c r="AY142" s="235" t="s">
        <v>406</v>
      </c>
    </row>
    <row r="143" spans="2:65" s="14" customFormat="1" x14ac:dyDescent="0.3">
      <c r="B143" s="236"/>
      <c r="C143" s="237"/>
      <c r="D143" s="247" t="s">
        <v>417</v>
      </c>
      <c r="E143" s="248" t="s">
        <v>36</v>
      </c>
      <c r="F143" s="249" t="s">
        <v>421</v>
      </c>
      <c r="G143" s="237"/>
      <c r="H143" s="250">
        <v>115.863</v>
      </c>
      <c r="I143" s="241"/>
      <c r="J143" s="237"/>
      <c r="K143" s="237"/>
      <c r="L143" s="242"/>
      <c r="M143" s="243"/>
      <c r="N143" s="244"/>
      <c r="O143" s="244"/>
      <c r="P143" s="244"/>
      <c r="Q143" s="244"/>
      <c r="R143" s="244"/>
      <c r="S143" s="244"/>
      <c r="T143" s="245"/>
      <c r="AT143" s="246" t="s">
        <v>417</v>
      </c>
      <c r="AU143" s="246" t="s">
        <v>87</v>
      </c>
      <c r="AV143" s="14" t="s">
        <v>415</v>
      </c>
      <c r="AW143" s="14" t="s">
        <v>43</v>
      </c>
      <c r="AX143" s="14" t="s">
        <v>23</v>
      </c>
      <c r="AY143" s="246" t="s">
        <v>406</v>
      </c>
    </row>
    <row r="144" spans="2:65" s="1" customFormat="1" ht="22.5" customHeight="1" x14ac:dyDescent="0.3">
      <c r="B144" s="37"/>
      <c r="C144" s="201" t="s">
        <v>484</v>
      </c>
      <c r="D144" s="201" t="s">
        <v>410</v>
      </c>
      <c r="E144" s="202" t="s">
        <v>7369</v>
      </c>
      <c r="F144" s="203" t="s">
        <v>7370</v>
      </c>
      <c r="G144" s="204" t="s">
        <v>413</v>
      </c>
      <c r="H144" s="205">
        <v>231.726</v>
      </c>
      <c r="I144" s="206"/>
      <c r="J144" s="207">
        <f>ROUND(I144*H144,2)</f>
        <v>0</v>
      </c>
      <c r="K144" s="203" t="s">
        <v>7100</v>
      </c>
      <c r="L144" s="57"/>
      <c r="M144" s="208" t="s">
        <v>36</v>
      </c>
      <c r="N144" s="209" t="s">
        <v>50</v>
      </c>
      <c r="O144" s="38"/>
      <c r="P144" s="210">
        <f>O144*H144</f>
        <v>0</v>
      </c>
      <c r="Q144" s="210">
        <v>0</v>
      </c>
      <c r="R144" s="210">
        <f>Q144*H144</f>
        <v>0</v>
      </c>
      <c r="S144" s="210">
        <v>0</v>
      </c>
      <c r="T144" s="211">
        <f>S144*H144</f>
        <v>0</v>
      </c>
      <c r="AR144" s="19" t="s">
        <v>415</v>
      </c>
      <c r="AT144" s="19" t="s">
        <v>410</v>
      </c>
      <c r="AU144" s="19" t="s">
        <v>87</v>
      </c>
      <c r="AY144" s="19" t="s">
        <v>406</v>
      </c>
      <c r="BE144" s="212">
        <f>IF(N144="základní",J144,0)</f>
        <v>0</v>
      </c>
      <c r="BF144" s="212">
        <f>IF(N144="snížená",J144,0)</f>
        <v>0</v>
      </c>
      <c r="BG144" s="212">
        <f>IF(N144="zákl. přenesená",J144,0)</f>
        <v>0</v>
      </c>
      <c r="BH144" s="212">
        <f>IF(N144="sníž. přenesená",J144,0)</f>
        <v>0</v>
      </c>
      <c r="BI144" s="212">
        <f>IF(N144="nulová",J144,0)</f>
        <v>0</v>
      </c>
      <c r="BJ144" s="19" t="s">
        <v>23</v>
      </c>
      <c r="BK144" s="212">
        <f>ROUND(I144*H144,2)</f>
        <v>0</v>
      </c>
      <c r="BL144" s="19" t="s">
        <v>415</v>
      </c>
      <c r="BM144" s="19" t="s">
        <v>546</v>
      </c>
    </row>
    <row r="145" spans="2:65" s="13" customFormat="1" x14ac:dyDescent="0.3">
      <c r="B145" s="225"/>
      <c r="C145" s="226"/>
      <c r="D145" s="215" t="s">
        <v>417</v>
      </c>
      <c r="E145" s="227" t="s">
        <v>36</v>
      </c>
      <c r="F145" s="228" t="s">
        <v>8280</v>
      </c>
      <c r="G145" s="226"/>
      <c r="H145" s="229">
        <v>231.726</v>
      </c>
      <c r="I145" s="230"/>
      <c r="J145" s="226"/>
      <c r="K145" s="226"/>
      <c r="L145" s="231"/>
      <c r="M145" s="232"/>
      <c r="N145" s="233"/>
      <c r="O145" s="233"/>
      <c r="P145" s="233"/>
      <c r="Q145" s="233"/>
      <c r="R145" s="233"/>
      <c r="S145" s="233"/>
      <c r="T145" s="234"/>
      <c r="AT145" s="235" t="s">
        <v>417</v>
      </c>
      <c r="AU145" s="235" t="s">
        <v>87</v>
      </c>
      <c r="AV145" s="13" t="s">
        <v>87</v>
      </c>
      <c r="AW145" s="13" t="s">
        <v>43</v>
      </c>
      <c r="AX145" s="13" t="s">
        <v>79</v>
      </c>
      <c r="AY145" s="235" t="s">
        <v>406</v>
      </c>
    </row>
    <row r="146" spans="2:65" s="14" customFormat="1" x14ac:dyDescent="0.3">
      <c r="B146" s="236"/>
      <c r="C146" s="237"/>
      <c r="D146" s="247" t="s">
        <v>417</v>
      </c>
      <c r="E146" s="248" t="s">
        <v>36</v>
      </c>
      <c r="F146" s="249" t="s">
        <v>421</v>
      </c>
      <c r="G146" s="237"/>
      <c r="H146" s="250">
        <v>231.726</v>
      </c>
      <c r="I146" s="241"/>
      <c r="J146" s="237"/>
      <c r="K146" s="237"/>
      <c r="L146" s="242"/>
      <c r="M146" s="243"/>
      <c r="N146" s="244"/>
      <c r="O146" s="244"/>
      <c r="P146" s="244"/>
      <c r="Q146" s="244"/>
      <c r="R146" s="244"/>
      <c r="S146" s="244"/>
      <c r="T146" s="245"/>
      <c r="AT146" s="246" t="s">
        <v>417</v>
      </c>
      <c r="AU146" s="246" t="s">
        <v>87</v>
      </c>
      <c r="AV146" s="14" t="s">
        <v>415</v>
      </c>
      <c r="AW146" s="14" t="s">
        <v>43</v>
      </c>
      <c r="AX146" s="14" t="s">
        <v>23</v>
      </c>
      <c r="AY146" s="246" t="s">
        <v>406</v>
      </c>
    </row>
    <row r="147" spans="2:65" s="1" customFormat="1" ht="22.5" customHeight="1" x14ac:dyDescent="0.3">
      <c r="B147" s="37"/>
      <c r="C147" s="201" t="s">
        <v>8</v>
      </c>
      <c r="D147" s="201" t="s">
        <v>410</v>
      </c>
      <c r="E147" s="202" t="s">
        <v>7372</v>
      </c>
      <c r="F147" s="203" t="s">
        <v>7373</v>
      </c>
      <c r="G147" s="204" t="s">
        <v>413</v>
      </c>
      <c r="H147" s="205">
        <v>11.138</v>
      </c>
      <c r="I147" s="206"/>
      <c r="J147" s="207">
        <f>ROUND(I147*H147,2)</f>
        <v>0</v>
      </c>
      <c r="K147" s="203" t="s">
        <v>7100</v>
      </c>
      <c r="L147" s="57"/>
      <c r="M147" s="208" t="s">
        <v>36</v>
      </c>
      <c r="N147" s="209" t="s">
        <v>50</v>
      </c>
      <c r="O147" s="38"/>
      <c r="P147" s="210">
        <f>O147*H147</f>
        <v>0</v>
      </c>
      <c r="Q147" s="210">
        <v>0</v>
      </c>
      <c r="R147" s="210">
        <f>Q147*H147</f>
        <v>0</v>
      </c>
      <c r="S147" s="210">
        <v>0</v>
      </c>
      <c r="T147" s="211">
        <f>S147*H147</f>
        <v>0</v>
      </c>
      <c r="AR147" s="19" t="s">
        <v>415</v>
      </c>
      <c r="AT147" s="19" t="s">
        <v>410</v>
      </c>
      <c r="AU147" s="19" t="s">
        <v>87</v>
      </c>
      <c r="AY147" s="19" t="s">
        <v>406</v>
      </c>
      <c r="BE147" s="212">
        <f>IF(N147="základní",J147,0)</f>
        <v>0</v>
      </c>
      <c r="BF147" s="212">
        <f>IF(N147="snížená",J147,0)</f>
        <v>0</v>
      </c>
      <c r="BG147" s="212">
        <f>IF(N147="zákl. přenesená",J147,0)</f>
        <v>0</v>
      </c>
      <c r="BH147" s="212">
        <f>IF(N147="sníž. přenesená",J147,0)</f>
        <v>0</v>
      </c>
      <c r="BI147" s="212">
        <f>IF(N147="nulová",J147,0)</f>
        <v>0</v>
      </c>
      <c r="BJ147" s="19" t="s">
        <v>23</v>
      </c>
      <c r="BK147" s="212">
        <f>ROUND(I147*H147,2)</f>
        <v>0</v>
      </c>
      <c r="BL147" s="19" t="s">
        <v>415</v>
      </c>
      <c r="BM147" s="19" t="s">
        <v>299</v>
      </c>
    </row>
    <row r="148" spans="2:65" s="1" customFormat="1" ht="22.5" customHeight="1" x14ac:dyDescent="0.3">
      <c r="B148" s="37"/>
      <c r="C148" s="201" t="s">
        <v>493</v>
      </c>
      <c r="D148" s="201" t="s">
        <v>410</v>
      </c>
      <c r="E148" s="202" t="s">
        <v>7376</v>
      </c>
      <c r="F148" s="203" t="s">
        <v>8127</v>
      </c>
      <c r="G148" s="204" t="s">
        <v>413</v>
      </c>
      <c r="H148" s="205">
        <v>5.6020000000000003</v>
      </c>
      <c r="I148" s="206"/>
      <c r="J148" s="207">
        <f>ROUND(I148*H148,2)</f>
        <v>0</v>
      </c>
      <c r="K148" s="203" t="s">
        <v>7100</v>
      </c>
      <c r="L148" s="57"/>
      <c r="M148" s="208" t="s">
        <v>36</v>
      </c>
      <c r="N148" s="209" t="s">
        <v>50</v>
      </c>
      <c r="O148" s="38"/>
      <c r="P148" s="210">
        <f>O148*H148</f>
        <v>0</v>
      </c>
      <c r="Q148" s="210">
        <v>0</v>
      </c>
      <c r="R148" s="210">
        <f>Q148*H148</f>
        <v>0</v>
      </c>
      <c r="S148" s="210">
        <v>0</v>
      </c>
      <c r="T148" s="211">
        <f>S148*H148</f>
        <v>0</v>
      </c>
      <c r="AR148" s="19" t="s">
        <v>415</v>
      </c>
      <c r="AT148" s="19" t="s">
        <v>410</v>
      </c>
      <c r="AU148" s="19" t="s">
        <v>87</v>
      </c>
      <c r="AY148" s="19" t="s">
        <v>406</v>
      </c>
      <c r="BE148" s="212">
        <f>IF(N148="základní",J148,0)</f>
        <v>0</v>
      </c>
      <c r="BF148" s="212">
        <f>IF(N148="snížená",J148,0)</f>
        <v>0</v>
      </c>
      <c r="BG148" s="212">
        <f>IF(N148="zákl. přenesená",J148,0)</f>
        <v>0</v>
      </c>
      <c r="BH148" s="212">
        <f>IF(N148="sníž. přenesená",J148,0)</f>
        <v>0</v>
      </c>
      <c r="BI148" s="212">
        <f>IF(N148="nulová",J148,0)</f>
        <v>0</v>
      </c>
      <c r="BJ148" s="19" t="s">
        <v>23</v>
      </c>
      <c r="BK148" s="212">
        <f>ROUND(I148*H148,2)</f>
        <v>0</v>
      </c>
      <c r="BL148" s="19" t="s">
        <v>415</v>
      </c>
      <c r="BM148" s="19" t="s">
        <v>564</v>
      </c>
    </row>
    <row r="149" spans="2:65" s="13" customFormat="1" x14ac:dyDescent="0.3">
      <c r="B149" s="225"/>
      <c r="C149" s="226"/>
      <c r="D149" s="215" t="s">
        <v>417</v>
      </c>
      <c r="E149" s="227" t="s">
        <v>36</v>
      </c>
      <c r="F149" s="228" t="s">
        <v>8281</v>
      </c>
      <c r="G149" s="226"/>
      <c r="H149" s="229">
        <v>5.6020000000000003</v>
      </c>
      <c r="I149" s="230"/>
      <c r="J149" s="226"/>
      <c r="K149" s="226"/>
      <c r="L149" s="231"/>
      <c r="M149" s="232"/>
      <c r="N149" s="233"/>
      <c r="O149" s="233"/>
      <c r="P149" s="233"/>
      <c r="Q149" s="233"/>
      <c r="R149" s="233"/>
      <c r="S149" s="233"/>
      <c r="T149" s="234"/>
      <c r="AT149" s="235" t="s">
        <v>417</v>
      </c>
      <c r="AU149" s="235" t="s">
        <v>87</v>
      </c>
      <c r="AV149" s="13" t="s">
        <v>87</v>
      </c>
      <c r="AW149" s="13" t="s">
        <v>43</v>
      </c>
      <c r="AX149" s="13" t="s">
        <v>79</v>
      </c>
      <c r="AY149" s="235" t="s">
        <v>406</v>
      </c>
    </row>
    <row r="150" spans="2:65" s="14" customFormat="1" x14ac:dyDescent="0.3">
      <c r="B150" s="236"/>
      <c r="C150" s="237"/>
      <c r="D150" s="247" t="s">
        <v>417</v>
      </c>
      <c r="E150" s="248" t="s">
        <v>36</v>
      </c>
      <c r="F150" s="249" t="s">
        <v>421</v>
      </c>
      <c r="G150" s="237"/>
      <c r="H150" s="250">
        <v>5.6020000000000003</v>
      </c>
      <c r="I150" s="241"/>
      <c r="J150" s="237"/>
      <c r="K150" s="237"/>
      <c r="L150" s="242"/>
      <c r="M150" s="243"/>
      <c r="N150" s="244"/>
      <c r="O150" s="244"/>
      <c r="P150" s="244"/>
      <c r="Q150" s="244"/>
      <c r="R150" s="244"/>
      <c r="S150" s="244"/>
      <c r="T150" s="245"/>
      <c r="AT150" s="246" t="s">
        <v>417</v>
      </c>
      <c r="AU150" s="246" t="s">
        <v>87</v>
      </c>
      <c r="AV150" s="14" t="s">
        <v>415</v>
      </c>
      <c r="AW150" s="14" t="s">
        <v>43</v>
      </c>
      <c r="AX150" s="14" t="s">
        <v>23</v>
      </c>
      <c r="AY150" s="246" t="s">
        <v>406</v>
      </c>
    </row>
    <row r="151" spans="2:65" s="1" customFormat="1" ht="22.5" customHeight="1" x14ac:dyDescent="0.3">
      <c r="B151" s="37"/>
      <c r="C151" s="201" t="s">
        <v>498</v>
      </c>
      <c r="D151" s="201" t="s">
        <v>410</v>
      </c>
      <c r="E151" s="202" t="s">
        <v>7380</v>
      </c>
      <c r="F151" s="203" t="s">
        <v>7381</v>
      </c>
      <c r="G151" s="204" t="s">
        <v>413</v>
      </c>
      <c r="H151" s="205">
        <v>11.138</v>
      </c>
      <c r="I151" s="206"/>
      <c r="J151" s="207">
        <f>ROUND(I151*H151,2)</f>
        <v>0</v>
      </c>
      <c r="K151" s="203" t="s">
        <v>7100</v>
      </c>
      <c r="L151" s="57"/>
      <c r="M151" s="208" t="s">
        <v>36</v>
      </c>
      <c r="N151" s="209" t="s">
        <v>50</v>
      </c>
      <c r="O151" s="38"/>
      <c r="P151" s="210">
        <f>O151*H151</f>
        <v>0</v>
      </c>
      <c r="Q151" s="210">
        <v>0</v>
      </c>
      <c r="R151" s="210">
        <f>Q151*H151</f>
        <v>0</v>
      </c>
      <c r="S151" s="210">
        <v>0</v>
      </c>
      <c r="T151" s="211">
        <f>S151*H151</f>
        <v>0</v>
      </c>
      <c r="AR151" s="19" t="s">
        <v>415</v>
      </c>
      <c r="AT151" s="19" t="s">
        <v>410</v>
      </c>
      <c r="AU151" s="19" t="s">
        <v>87</v>
      </c>
      <c r="AY151" s="19" t="s">
        <v>406</v>
      </c>
      <c r="BE151" s="212">
        <f>IF(N151="základní",J151,0)</f>
        <v>0</v>
      </c>
      <c r="BF151" s="212">
        <f>IF(N151="snížená",J151,0)</f>
        <v>0</v>
      </c>
      <c r="BG151" s="212">
        <f>IF(N151="zákl. přenesená",J151,0)</f>
        <v>0</v>
      </c>
      <c r="BH151" s="212">
        <f>IF(N151="sníž. přenesená",J151,0)</f>
        <v>0</v>
      </c>
      <c r="BI151" s="212">
        <f>IF(N151="nulová",J151,0)</f>
        <v>0</v>
      </c>
      <c r="BJ151" s="19" t="s">
        <v>23</v>
      </c>
      <c r="BK151" s="212">
        <f>ROUND(I151*H151,2)</f>
        <v>0</v>
      </c>
      <c r="BL151" s="19" t="s">
        <v>415</v>
      </c>
      <c r="BM151" s="19" t="s">
        <v>576</v>
      </c>
    </row>
    <row r="152" spans="2:65" s="12" customFormat="1" x14ac:dyDescent="0.3">
      <c r="B152" s="213"/>
      <c r="C152" s="214"/>
      <c r="D152" s="215" t="s">
        <v>417</v>
      </c>
      <c r="E152" s="216" t="s">
        <v>36</v>
      </c>
      <c r="F152" s="217" t="s">
        <v>8271</v>
      </c>
      <c r="G152" s="214"/>
      <c r="H152" s="218" t="s">
        <v>36</v>
      </c>
      <c r="I152" s="219"/>
      <c r="J152" s="214"/>
      <c r="K152" s="214"/>
      <c r="L152" s="220"/>
      <c r="M152" s="221"/>
      <c r="N152" s="222"/>
      <c r="O152" s="222"/>
      <c r="P152" s="222"/>
      <c r="Q152" s="222"/>
      <c r="R152" s="222"/>
      <c r="S152" s="222"/>
      <c r="T152" s="223"/>
      <c r="AT152" s="224" t="s">
        <v>417</v>
      </c>
      <c r="AU152" s="224" t="s">
        <v>87</v>
      </c>
      <c r="AV152" s="12" t="s">
        <v>23</v>
      </c>
      <c r="AW152" s="12" t="s">
        <v>43</v>
      </c>
      <c r="AX152" s="12" t="s">
        <v>79</v>
      </c>
      <c r="AY152" s="224" t="s">
        <v>406</v>
      </c>
    </row>
    <row r="153" spans="2:65" s="13" customFormat="1" x14ac:dyDescent="0.3">
      <c r="B153" s="225"/>
      <c r="C153" s="226"/>
      <c r="D153" s="215" t="s">
        <v>417</v>
      </c>
      <c r="E153" s="227" t="s">
        <v>36</v>
      </c>
      <c r="F153" s="228" t="s">
        <v>8282</v>
      </c>
      <c r="G153" s="226"/>
      <c r="H153" s="229">
        <v>11.138</v>
      </c>
      <c r="I153" s="230"/>
      <c r="J153" s="226"/>
      <c r="K153" s="226"/>
      <c r="L153" s="231"/>
      <c r="M153" s="232"/>
      <c r="N153" s="233"/>
      <c r="O153" s="233"/>
      <c r="P153" s="233"/>
      <c r="Q153" s="233"/>
      <c r="R153" s="233"/>
      <c r="S153" s="233"/>
      <c r="T153" s="234"/>
      <c r="AT153" s="235" t="s">
        <v>417</v>
      </c>
      <c r="AU153" s="235" t="s">
        <v>87</v>
      </c>
      <c r="AV153" s="13" t="s">
        <v>87</v>
      </c>
      <c r="AW153" s="13" t="s">
        <v>43</v>
      </c>
      <c r="AX153" s="13" t="s">
        <v>79</v>
      </c>
      <c r="AY153" s="235" t="s">
        <v>406</v>
      </c>
    </row>
    <row r="154" spans="2:65" s="14" customFormat="1" x14ac:dyDescent="0.3">
      <c r="B154" s="236"/>
      <c r="C154" s="237"/>
      <c r="D154" s="247" t="s">
        <v>417</v>
      </c>
      <c r="E154" s="248" t="s">
        <v>36</v>
      </c>
      <c r="F154" s="249" t="s">
        <v>421</v>
      </c>
      <c r="G154" s="237"/>
      <c r="H154" s="250">
        <v>11.138</v>
      </c>
      <c r="I154" s="241"/>
      <c r="J154" s="237"/>
      <c r="K154" s="237"/>
      <c r="L154" s="242"/>
      <c r="M154" s="243"/>
      <c r="N154" s="244"/>
      <c r="O154" s="244"/>
      <c r="P154" s="244"/>
      <c r="Q154" s="244"/>
      <c r="R154" s="244"/>
      <c r="S154" s="244"/>
      <c r="T154" s="245"/>
      <c r="AT154" s="246" t="s">
        <v>417</v>
      </c>
      <c r="AU154" s="246" t="s">
        <v>87</v>
      </c>
      <c r="AV154" s="14" t="s">
        <v>415</v>
      </c>
      <c r="AW154" s="14" t="s">
        <v>43</v>
      </c>
      <c r="AX154" s="14" t="s">
        <v>23</v>
      </c>
      <c r="AY154" s="246" t="s">
        <v>406</v>
      </c>
    </row>
    <row r="155" spans="2:65" s="1" customFormat="1" ht="22.5" customHeight="1" x14ac:dyDescent="0.3">
      <c r="B155" s="37"/>
      <c r="C155" s="201" t="s">
        <v>503</v>
      </c>
      <c r="D155" s="201" t="s">
        <v>410</v>
      </c>
      <c r="E155" s="202" t="s">
        <v>7430</v>
      </c>
      <c r="F155" s="203" t="s">
        <v>7431</v>
      </c>
      <c r="G155" s="204" t="s">
        <v>413</v>
      </c>
      <c r="H155" s="205">
        <v>30.795000000000002</v>
      </c>
      <c r="I155" s="206"/>
      <c r="J155" s="207">
        <f>ROUND(I155*H155,2)</f>
        <v>0</v>
      </c>
      <c r="K155" s="203" t="s">
        <v>7100</v>
      </c>
      <c r="L155" s="57"/>
      <c r="M155" s="208" t="s">
        <v>36</v>
      </c>
      <c r="N155" s="209" t="s">
        <v>50</v>
      </c>
      <c r="O155" s="38"/>
      <c r="P155" s="210">
        <f>O155*H155</f>
        <v>0</v>
      </c>
      <c r="Q155" s="210">
        <v>0</v>
      </c>
      <c r="R155" s="210">
        <f>Q155*H155</f>
        <v>0</v>
      </c>
      <c r="S155" s="210">
        <v>0</v>
      </c>
      <c r="T155" s="211">
        <f>S155*H155</f>
        <v>0</v>
      </c>
      <c r="AR155" s="19" t="s">
        <v>415</v>
      </c>
      <c r="AT155" s="19" t="s">
        <v>410</v>
      </c>
      <c r="AU155" s="19" t="s">
        <v>87</v>
      </c>
      <c r="AY155" s="19" t="s">
        <v>406</v>
      </c>
      <c r="BE155" s="212">
        <f>IF(N155="základní",J155,0)</f>
        <v>0</v>
      </c>
      <c r="BF155" s="212">
        <f>IF(N155="snížená",J155,0)</f>
        <v>0</v>
      </c>
      <c r="BG155" s="212">
        <f>IF(N155="zákl. přenesená",J155,0)</f>
        <v>0</v>
      </c>
      <c r="BH155" s="212">
        <f>IF(N155="sníž. přenesená",J155,0)</f>
        <v>0</v>
      </c>
      <c r="BI155" s="212">
        <f>IF(N155="nulová",J155,0)</f>
        <v>0</v>
      </c>
      <c r="BJ155" s="19" t="s">
        <v>23</v>
      </c>
      <c r="BK155" s="212">
        <f>ROUND(I155*H155,2)</f>
        <v>0</v>
      </c>
      <c r="BL155" s="19" t="s">
        <v>415</v>
      </c>
      <c r="BM155" s="19" t="s">
        <v>585</v>
      </c>
    </row>
    <row r="156" spans="2:65" s="12" customFormat="1" x14ac:dyDescent="0.3">
      <c r="B156" s="213"/>
      <c r="C156" s="214"/>
      <c r="D156" s="215" t="s">
        <v>417</v>
      </c>
      <c r="E156" s="216" t="s">
        <v>36</v>
      </c>
      <c r="F156" s="217" t="s">
        <v>8271</v>
      </c>
      <c r="G156" s="214"/>
      <c r="H156" s="218" t="s">
        <v>36</v>
      </c>
      <c r="I156" s="219"/>
      <c r="J156" s="214"/>
      <c r="K156" s="214"/>
      <c r="L156" s="220"/>
      <c r="M156" s="221"/>
      <c r="N156" s="222"/>
      <c r="O156" s="222"/>
      <c r="P156" s="222"/>
      <c r="Q156" s="222"/>
      <c r="R156" s="222"/>
      <c r="S156" s="222"/>
      <c r="T156" s="223"/>
      <c r="AT156" s="224" t="s">
        <v>417</v>
      </c>
      <c r="AU156" s="224" t="s">
        <v>87</v>
      </c>
      <c r="AV156" s="12" t="s">
        <v>23</v>
      </c>
      <c r="AW156" s="12" t="s">
        <v>43</v>
      </c>
      <c r="AX156" s="12" t="s">
        <v>79</v>
      </c>
      <c r="AY156" s="224" t="s">
        <v>406</v>
      </c>
    </row>
    <row r="157" spans="2:65" s="13" customFormat="1" x14ac:dyDescent="0.3">
      <c r="B157" s="225"/>
      <c r="C157" s="226"/>
      <c r="D157" s="215" t="s">
        <v>417</v>
      </c>
      <c r="E157" s="227" t="s">
        <v>36</v>
      </c>
      <c r="F157" s="228" t="s">
        <v>8283</v>
      </c>
      <c r="G157" s="226"/>
      <c r="H157" s="229">
        <v>2.0350000000000001</v>
      </c>
      <c r="I157" s="230"/>
      <c r="J157" s="226"/>
      <c r="K157" s="226"/>
      <c r="L157" s="231"/>
      <c r="M157" s="232"/>
      <c r="N157" s="233"/>
      <c r="O157" s="233"/>
      <c r="P157" s="233"/>
      <c r="Q157" s="233"/>
      <c r="R157" s="233"/>
      <c r="S157" s="233"/>
      <c r="T157" s="234"/>
      <c r="AT157" s="235" t="s">
        <v>417</v>
      </c>
      <c r="AU157" s="235" t="s">
        <v>87</v>
      </c>
      <c r="AV157" s="13" t="s">
        <v>87</v>
      </c>
      <c r="AW157" s="13" t="s">
        <v>43</v>
      </c>
      <c r="AX157" s="13" t="s">
        <v>79</v>
      </c>
      <c r="AY157" s="235" t="s">
        <v>406</v>
      </c>
    </row>
    <row r="158" spans="2:65" s="13" customFormat="1" x14ac:dyDescent="0.3">
      <c r="B158" s="225"/>
      <c r="C158" s="226"/>
      <c r="D158" s="215" t="s">
        <v>417</v>
      </c>
      <c r="E158" s="227" t="s">
        <v>36</v>
      </c>
      <c r="F158" s="228" t="s">
        <v>8284</v>
      </c>
      <c r="G158" s="226"/>
      <c r="H158" s="229">
        <v>28.76</v>
      </c>
      <c r="I158" s="230"/>
      <c r="J158" s="226"/>
      <c r="K158" s="226"/>
      <c r="L158" s="231"/>
      <c r="M158" s="232"/>
      <c r="N158" s="233"/>
      <c r="O158" s="233"/>
      <c r="P158" s="233"/>
      <c r="Q158" s="233"/>
      <c r="R158" s="233"/>
      <c r="S158" s="233"/>
      <c r="T158" s="234"/>
      <c r="AT158" s="235" t="s">
        <v>417</v>
      </c>
      <c r="AU158" s="235" t="s">
        <v>87</v>
      </c>
      <c r="AV158" s="13" t="s">
        <v>87</v>
      </c>
      <c r="AW158" s="13" t="s">
        <v>43</v>
      </c>
      <c r="AX158" s="13" t="s">
        <v>79</v>
      </c>
      <c r="AY158" s="235" t="s">
        <v>406</v>
      </c>
    </row>
    <row r="159" spans="2:65" s="14" customFormat="1" x14ac:dyDescent="0.3">
      <c r="B159" s="236"/>
      <c r="C159" s="237"/>
      <c r="D159" s="247" t="s">
        <v>417</v>
      </c>
      <c r="E159" s="248" t="s">
        <v>36</v>
      </c>
      <c r="F159" s="249" t="s">
        <v>421</v>
      </c>
      <c r="G159" s="237"/>
      <c r="H159" s="250">
        <v>30.795000000000002</v>
      </c>
      <c r="I159" s="241"/>
      <c r="J159" s="237"/>
      <c r="K159" s="237"/>
      <c r="L159" s="242"/>
      <c r="M159" s="243"/>
      <c r="N159" s="244"/>
      <c r="O159" s="244"/>
      <c r="P159" s="244"/>
      <c r="Q159" s="244"/>
      <c r="R159" s="244"/>
      <c r="S159" s="244"/>
      <c r="T159" s="245"/>
      <c r="AT159" s="246" t="s">
        <v>417</v>
      </c>
      <c r="AU159" s="246" t="s">
        <v>87</v>
      </c>
      <c r="AV159" s="14" t="s">
        <v>415</v>
      </c>
      <c r="AW159" s="14" t="s">
        <v>43</v>
      </c>
      <c r="AX159" s="14" t="s">
        <v>23</v>
      </c>
      <c r="AY159" s="246" t="s">
        <v>406</v>
      </c>
    </row>
    <row r="160" spans="2:65" s="1" customFormat="1" ht="22.5" customHeight="1" x14ac:dyDescent="0.3">
      <c r="B160" s="37"/>
      <c r="C160" s="201" t="s">
        <v>508</v>
      </c>
      <c r="D160" s="201" t="s">
        <v>410</v>
      </c>
      <c r="E160" s="202" t="s">
        <v>7466</v>
      </c>
      <c r="F160" s="203" t="s">
        <v>7467</v>
      </c>
      <c r="G160" s="204" t="s">
        <v>413</v>
      </c>
      <c r="H160" s="205">
        <v>115.863</v>
      </c>
      <c r="I160" s="206"/>
      <c r="J160" s="207">
        <f>ROUND(I160*H160,2)</f>
        <v>0</v>
      </c>
      <c r="K160" s="203" t="s">
        <v>7100</v>
      </c>
      <c r="L160" s="57"/>
      <c r="M160" s="208" t="s">
        <v>36</v>
      </c>
      <c r="N160" s="209" t="s">
        <v>50</v>
      </c>
      <c r="O160" s="38"/>
      <c r="P160" s="210">
        <f>O160*H160</f>
        <v>0</v>
      </c>
      <c r="Q160" s="210">
        <v>0</v>
      </c>
      <c r="R160" s="210">
        <f>Q160*H160</f>
        <v>0</v>
      </c>
      <c r="S160" s="210">
        <v>0</v>
      </c>
      <c r="T160" s="211">
        <f>S160*H160</f>
        <v>0</v>
      </c>
      <c r="AR160" s="19" t="s">
        <v>415</v>
      </c>
      <c r="AT160" s="19" t="s">
        <v>410</v>
      </c>
      <c r="AU160" s="19" t="s">
        <v>87</v>
      </c>
      <c r="AY160" s="19" t="s">
        <v>406</v>
      </c>
      <c r="BE160" s="212">
        <f>IF(N160="základní",J160,0)</f>
        <v>0</v>
      </c>
      <c r="BF160" s="212">
        <f>IF(N160="snížená",J160,0)</f>
        <v>0</v>
      </c>
      <c r="BG160" s="212">
        <f>IF(N160="zákl. přenesená",J160,0)</f>
        <v>0</v>
      </c>
      <c r="BH160" s="212">
        <f>IF(N160="sníž. přenesená",J160,0)</f>
        <v>0</v>
      </c>
      <c r="BI160" s="212">
        <f>IF(N160="nulová",J160,0)</f>
        <v>0</v>
      </c>
      <c r="BJ160" s="19" t="s">
        <v>23</v>
      </c>
      <c r="BK160" s="212">
        <f>ROUND(I160*H160,2)</f>
        <v>0</v>
      </c>
      <c r="BL160" s="19" t="s">
        <v>415</v>
      </c>
      <c r="BM160" s="19" t="s">
        <v>593</v>
      </c>
    </row>
    <row r="161" spans="2:65" s="1" customFormat="1" ht="22.5" customHeight="1" x14ac:dyDescent="0.3">
      <c r="B161" s="37"/>
      <c r="C161" s="201" t="s">
        <v>512</v>
      </c>
      <c r="D161" s="201" t="s">
        <v>410</v>
      </c>
      <c r="E161" s="202" t="s">
        <v>8143</v>
      </c>
      <c r="F161" s="203" t="s">
        <v>8144</v>
      </c>
      <c r="G161" s="204" t="s">
        <v>413</v>
      </c>
      <c r="H161" s="205">
        <v>65.703000000000003</v>
      </c>
      <c r="I161" s="206"/>
      <c r="J161" s="207">
        <f>ROUND(I161*H161,2)</f>
        <v>0</v>
      </c>
      <c r="K161" s="203" t="s">
        <v>7140</v>
      </c>
      <c r="L161" s="57"/>
      <c r="M161" s="208" t="s">
        <v>36</v>
      </c>
      <c r="N161" s="209" t="s">
        <v>50</v>
      </c>
      <c r="O161" s="38"/>
      <c r="P161" s="210">
        <f>O161*H161</f>
        <v>0</v>
      </c>
      <c r="Q161" s="210">
        <v>0</v>
      </c>
      <c r="R161" s="210">
        <f>Q161*H161</f>
        <v>0</v>
      </c>
      <c r="S161" s="210">
        <v>0</v>
      </c>
      <c r="T161" s="211">
        <f>S161*H161</f>
        <v>0</v>
      </c>
      <c r="AR161" s="19" t="s">
        <v>415</v>
      </c>
      <c r="AT161" s="19" t="s">
        <v>410</v>
      </c>
      <c r="AU161" s="19" t="s">
        <v>87</v>
      </c>
      <c r="AY161" s="19" t="s">
        <v>406</v>
      </c>
      <c r="BE161" s="212">
        <f>IF(N161="základní",J161,0)</f>
        <v>0</v>
      </c>
      <c r="BF161" s="212">
        <f>IF(N161="snížená",J161,0)</f>
        <v>0</v>
      </c>
      <c r="BG161" s="212">
        <f>IF(N161="zákl. přenesená",J161,0)</f>
        <v>0</v>
      </c>
      <c r="BH161" s="212">
        <f>IF(N161="sníž. přenesená",J161,0)</f>
        <v>0</v>
      </c>
      <c r="BI161" s="212">
        <f>IF(N161="nulová",J161,0)</f>
        <v>0</v>
      </c>
      <c r="BJ161" s="19" t="s">
        <v>23</v>
      </c>
      <c r="BK161" s="212">
        <f>ROUND(I161*H161,2)</f>
        <v>0</v>
      </c>
      <c r="BL161" s="19" t="s">
        <v>415</v>
      </c>
      <c r="BM161" s="19" t="s">
        <v>607</v>
      </c>
    </row>
    <row r="162" spans="2:65" s="12" customFormat="1" x14ac:dyDescent="0.3">
      <c r="B162" s="213"/>
      <c r="C162" s="214"/>
      <c r="D162" s="215" t="s">
        <v>417</v>
      </c>
      <c r="E162" s="216" t="s">
        <v>36</v>
      </c>
      <c r="F162" s="217" t="s">
        <v>8145</v>
      </c>
      <c r="G162" s="214"/>
      <c r="H162" s="218" t="s">
        <v>36</v>
      </c>
      <c r="I162" s="219"/>
      <c r="J162" s="214"/>
      <c r="K162" s="214"/>
      <c r="L162" s="220"/>
      <c r="M162" s="221"/>
      <c r="N162" s="222"/>
      <c r="O162" s="222"/>
      <c r="P162" s="222"/>
      <c r="Q162" s="222"/>
      <c r="R162" s="222"/>
      <c r="S162" s="222"/>
      <c r="T162" s="223"/>
      <c r="AT162" s="224" t="s">
        <v>417</v>
      </c>
      <c r="AU162" s="224" t="s">
        <v>87</v>
      </c>
      <c r="AV162" s="12" t="s">
        <v>23</v>
      </c>
      <c r="AW162" s="12" t="s">
        <v>43</v>
      </c>
      <c r="AX162" s="12" t="s">
        <v>79</v>
      </c>
      <c r="AY162" s="224" t="s">
        <v>406</v>
      </c>
    </row>
    <row r="163" spans="2:65" s="12" customFormat="1" ht="27" x14ac:dyDescent="0.3">
      <c r="B163" s="213"/>
      <c r="C163" s="214"/>
      <c r="D163" s="215" t="s">
        <v>417</v>
      </c>
      <c r="E163" s="216" t="s">
        <v>36</v>
      </c>
      <c r="F163" s="217" t="s">
        <v>7383</v>
      </c>
      <c r="G163" s="214"/>
      <c r="H163" s="218" t="s">
        <v>36</v>
      </c>
      <c r="I163" s="219"/>
      <c r="J163" s="214"/>
      <c r="K163" s="214"/>
      <c r="L163" s="220"/>
      <c r="M163" s="221"/>
      <c r="N163" s="222"/>
      <c r="O163" s="222"/>
      <c r="P163" s="222"/>
      <c r="Q163" s="222"/>
      <c r="R163" s="222"/>
      <c r="S163" s="222"/>
      <c r="T163" s="223"/>
      <c r="AT163" s="224" t="s">
        <v>417</v>
      </c>
      <c r="AU163" s="224" t="s">
        <v>87</v>
      </c>
      <c r="AV163" s="12" t="s">
        <v>23</v>
      </c>
      <c r="AW163" s="12" t="s">
        <v>43</v>
      </c>
      <c r="AX163" s="12" t="s">
        <v>79</v>
      </c>
      <c r="AY163" s="224" t="s">
        <v>406</v>
      </c>
    </row>
    <row r="164" spans="2:65" s="12" customFormat="1" x14ac:dyDescent="0.3">
      <c r="B164" s="213"/>
      <c r="C164" s="214"/>
      <c r="D164" s="215" t="s">
        <v>417</v>
      </c>
      <c r="E164" s="216" t="s">
        <v>36</v>
      </c>
      <c r="F164" s="217" t="s">
        <v>8271</v>
      </c>
      <c r="G164" s="214"/>
      <c r="H164" s="218" t="s">
        <v>36</v>
      </c>
      <c r="I164" s="219"/>
      <c r="J164" s="214"/>
      <c r="K164" s="214"/>
      <c r="L164" s="220"/>
      <c r="M164" s="221"/>
      <c r="N164" s="222"/>
      <c r="O164" s="222"/>
      <c r="P164" s="222"/>
      <c r="Q164" s="222"/>
      <c r="R164" s="222"/>
      <c r="S164" s="222"/>
      <c r="T164" s="223"/>
      <c r="AT164" s="224" t="s">
        <v>417</v>
      </c>
      <c r="AU164" s="224" t="s">
        <v>87</v>
      </c>
      <c r="AV164" s="12" t="s">
        <v>23</v>
      </c>
      <c r="AW164" s="12" t="s">
        <v>43</v>
      </c>
      <c r="AX164" s="12" t="s">
        <v>79</v>
      </c>
      <c r="AY164" s="224" t="s">
        <v>406</v>
      </c>
    </row>
    <row r="165" spans="2:65" s="13" customFormat="1" x14ac:dyDescent="0.3">
      <c r="B165" s="225"/>
      <c r="C165" s="226"/>
      <c r="D165" s="215" t="s">
        <v>417</v>
      </c>
      <c r="E165" s="227" t="s">
        <v>36</v>
      </c>
      <c r="F165" s="228" t="s">
        <v>8285</v>
      </c>
      <c r="G165" s="226"/>
      <c r="H165" s="229">
        <v>65.703000000000003</v>
      </c>
      <c r="I165" s="230"/>
      <c r="J165" s="226"/>
      <c r="K165" s="226"/>
      <c r="L165" s="231"/>
      <c r="M165" s="232"/>
      <c r="N165" s="233"/>
      <c r="O165" s="233"/>
      <c r="P165" s="233"/>
      <c r="Q165" s="233"/>
      <c r="R165" s="233"/>
      <c r="S165" s="233"/>
      <c r="T165" s="234"/>
      <c r="AT165" s="235" t="s">
        <v>417</v>
      </c>
      <c r="AU165" s="235" t="s">
        <v>87</v>
      </c>
      <c r="AV165" s="13" t="s">
        <v>87</v>
      </c>
      <c r="AW165" s="13" t="s">
        <v>43</v>
      </c>
      <c r="AX165" s="13" t="s">
        <v>79</v>
      </c>
      <c r="AY165" s="235" t="s">
        <v>406</v>
      </c>
    </row>
    <row r="166" spans="2:65" s="14" customFormat="1" x14ac:dyDescent="0.3">
      <c r="B166" s="236"/>
      <c r="C166" s="237"/>
      <c r="D166" s="247" t="s">
        <v>417</v>
      </c>
      <c r="E166" s="248" t="s">
        <v>36</v>
      </c>
      <c r="F166" s="249" t="s">
        <v>421</v>
      </c>
      <c r="G166" s="237"/>
      <c r="H166" s="250">
        <v>65.703000000000003</v>
      </c>
      <c r="I166" s="241"/>
      <c r="J166" s="237"/>
      <c r="K166" s="237"/>
      <c r="L166" s="242"/>
      <c r="M166" s="243"/>
      <c r="N166" s="244"/>
      <c r="O166" s="244"/>
      <c r="P166" s="244"/>
      <c r="Q166" s="244"/>
      <c r="R166" s="244"/>
      <c r="S166" s="244"/>
      <c r="T166" s="245"/>
      <c r="AT166" s="246" t="s">
        <v>417</v>
      </c>
      <c r="AU166" s="246" t="s">
        <v>87</v>
      </c>
      <c r="AV166" s="14" t="s">
        <v>415</v>
      </c>
      <c r="AW166" s="14" t="s">
        <v>43</v>
      </c>
      <c r="AX166" s="14" t="s">
        <v>23</v>
      </c>
      <c r="AY166" s="246" t="s">
        <v>406</v>
      </c>
    </row>
    <row r="167" spans="2:65" s="1" customFormat="1" ht="22.5" customHeight="1" x14ac:dyDescent="0.3">
      <c r="B167" s="37"/>
      <c r="C167" s="201" t="s">
        <v>7</v>
      </c>
      <c r="D167" s="201" t="s">
        <v>410</v>
      </c>
      <c r="E167" s="202" t="s">
        <v>8154</v>
      </c>
      <c r="F167" s="203" t="s">
        <v>8155</v>
      </c>
      <c r="G167" s="204" t="s">
        <v>596</v>
      </c>
      <c r="H167" s="205">
        <v>3</v>
      </c>
      <c r="I167" s="206"/>
      <c r="J167" s="207">
        <f>ROUND(I167*H167,2)</f>
        <v>0</v>
      </c>
      <c r="K167" s="203" t="s">
        <v>7140</v>
      </c>
      <c r="L167" s="57"/>
      <c r="M167" s="208" t="s">
        <v>36</v>
      </c>
      <c r="N167" s="209" t="s">
        <v>50</v>
      </c>
      <c r="O167" s="38"/>
      <c r="P167" s="210">
        <f>O167*H167</f>
        <v>0</v>
      </c>
      <c r="Q167" s="210">
        <v>0</v>
      </c>
      <c r="R167" s="210">
        <f>Q167*H167</f>
        <v>0</v>
      </c>
      <c r="S167" s="210">
        <v>0</v>
      </c>
      <c r="T167" s="211">
        <f>S167*H167</f>
        <v>0</v>
      </c>
      <c r="AR167" s="19" t="s">
        <v>415</v>
      </c>
      <c r="AT167" s="19" t="s">
        <v>410</v>
      </c>
      <c r="AU167" s="19" t="s">
        <v>87</v>
      </c>
      <c r="AY167" s="19" t="s">
        <v>406</v>
      </c>
      <c r="BE167" s="212">
        <f>IF(N167="základní",J167,0)</f>
        <v>0</v>
      </c>
      <c r="BF167" s="212">
        <f>IF(N167="snížená",J167,0)</f>
        <v>0</v>
      </c>
      <c r="BG167" s="212">
        <f>IF(N167="zákl. přenesená",J167,0)</f>
        <v>0</v>
      </c>
      <c r="BH167" s="212">
        <f>IF(N167="sníž. přenesená",J167,0)</f>
        <v>0</v>
      </c>
      <c r="BI167" s="212">
        <f>IF(N167="nulová",J167,0)</f>
        <v>0</v>
      </c>
      <c r="BJ167" s="19" t="s">
        <v>23</v>
      </c>
      <c r="BK167" s="212">
        <f>ROUND(I167*H167,2)</f>
        <v>0</v>
      </c>
      <c r="BL167" s="19" t="s">
        <v>415</v>
      </c>
      <c r="BM167" s="19" t="s">
        <v>619</v>
      </c>
    </row>
    <row r="168" spans="2:65" s="1" customFormat="1" ht="22.5" customHeight="1" x14ac:dyDescent="0.3">
      <c r="B168" s="37"/>
      <c r="C168" s="268" t="s">
        <v>520</v>
      </c>
      <c r="D168" s="268" t="s">
        <v>533</v>
      </c>
      <c r="E168" s="269" t="s">
        <v>8157</v>
      </c>
      <c r="F168" s="270" t="s">
        <v>8158</v>
      </c>
      <c r="G168" s="271" t="s">
        <v>4956</v>
      </c>
      <c r="H168" s="272">
        <v>3</v>
      </c>
      <c r="I168" s="273"/>
      <c r="J168" s="274">
        <f>ROUND(I168*H168,2)</f>
        <v>0</v>
      </c>
      <c r="K168" s="270" t="s">
        <v>7140</v>
      </c>
      <c r="L168" s="275"/>
      <c r="M168" s="276" t="s">
        <v>36</v>
      </c>
      <c r="N168" s="277" t="s">
        <v>50</v>
      </c>
      <c r="O168" s="38"/>
      <c r="P168" s="210">
        <f>O168*H168</f>
        <v>0</v>
      </c>
      <c r="Q168" s="210">
        <v>0</v>
      </c>
      <c r="R168" s="210">
        <f>Q168*H168</f>
        <v>0</v>
      </c>
      <c r="S168" s="210">
        <v>0</v>
      </c>
      <c r="T168" s="211">
        <f>S168*H168</f>
        <v>0</v>
      </c>
      <c r="AR168" s="19" t="s">
        <v>457</v>
      </c>
      <c r="AT168" s="19" t="s">
        <v>533</v>
      </c>
      <c r="AU168" s="19" t="s">
        <v>87</v>
      </c>
      <c r="AY168" s="19" t="s">
        <v>406</v>
      </c>
      <c r="BE168" s="212">
        <f>IF(N168="základní",J168,0)</f>
        <v>0</v>
      </c>
      <c r="BF168" s="212">
        <f>IF(N168="snížená",J168,0)</f>
        <v>0</v>
      </c>
      <c r="BG168" s="212">
        <f>IF(N168="zákl. přenesená",J168,0)</f>
        <v>0</v>
      </c>
      <c r="BH168" s="212">
        <f>IF(N168="sníž. přenesená",J168,0)</f>
        <v>0</v>
      </c>
      <c r="BI168" s="212">
        <f>IF(N168="nulová",J168,0)</f>
        <v>0</v>
      </c>
      <c r="BJ168" s="19" t="s">
        <v>23</v>
      </c>
      <c r="BK168" s="212">
        <f>ROUND(I168*H168,2)</f>
        <v>0</v>
      </c>
      <c r="BL168" s="19" t="s">
        <v>415</v>
      </c>
      <c r="BM168" s="19" t="s">
        <v>626</v>
      </c>
    </row>
    <row r="169" spans="2:65" s="12" customFormat="1" x14ac:dyDescent="0.3">
      <c r="B169" s="213"/>
      <c r="C169" s="214"/>
      <c r="D169" s="215" t="s">
        <v>417</v>
      </c>
      <c r="E169" s="216" t="s">
        <v>36</v>
      </c>
      <c r="F169" s="217" t="s">
        <v>8159</v>
      </c>
      <c r="G169" s="214"/>
      <c r="H169" s="218" t="s">
        <v>36</v>
      </c>
      <c r="I169" s="219"/>
      <c r="J169" s="214"/>
      <c r="K169" s="214"/>
      <c r="L169" s="220"/>
      <c r="M169" s="221"/>
      <c r="N169" s="222"/>
      <c r="O169" s="222"/>
      <c r="P169" s="222"/>
      <c r="Q169" s="222"/>
      <c r="R169" s="222"/>
      <c r="S169" s="222"/>
      <c r="T169" s="223"/>
      <c r="AT169" s="224" t="s">
        <v>417</v>
      </c>
      <c r="AU169" s="224" t="s">
        <v>87</v>
      </c>
      <c r="AV169" s="12" t="s">
        <v>23</v>
      </c>
      <c r="AW169" s="12" t="s">
        <v>43</v>
      </c>
      <c r="AX169" s="12" t="s">
        <v>79</v>
      </c>
      <c r="AY169" s="224" t="s">
        <v>406</v>
      </c>
    </row>
    <row r="170" spans="2:65" s="13" customFormat="1" x14ac:dyDescent="0.3">
      <c r="B170" s="225"/>
      <c r="C170" s="226"/>
      <c r="D170" s="215" t="s">
        <v>417</v>
      </c>
      <c r="E170" s="227" t="s">
        <v>36</v>
      </c>
      <c r="F170" s="228" t="s">
        <v>94</v>
      </c>
      <c r="G170" s="226"/>
      <c r="H170" s="229">
        <v>3</v>
      </c>
      <c r="I170" s="230"/>
      <c r="J170" s="226"/>
      <c r="K170" s="226"/>
      <c r="L170" s="231"/>
      <c r="M170" s="232"/>
      <c r="N170" s="233"/>
      <c r="O170" s="233"/>
      <c r="P170" s="233"/>
      <c r="Q170" s="233"/>
      <c r="R170" s="233"/>
      <c r="S170" s="233"/>
      <c r="T170" s="234"/>
      <c r="AT170" s="235" t="s">
        <v>417</v>
      </c>
      <c r="AU170" s="235" t="s">
        <v>87</v>
      </c>
      <c r="AV170" s="13" t="s">
        <v>87</v>
      </c>
      <c r="AW170" s="13" t="s">
        <v>43</v>
      </c>
      <c r="AX170" s="13" t="s">
        <v>79</v>
      </c>
      <c r="AY170" s="235" t="s">
        <v>406</v>
      </c>
    </row>
    <row r="171" spans="2:65" s="14" customFormat="1" x14ac:dyDescent="0.3">
      <c r="B171" s="236"/>
      <c r="C171" s="237"/>
      <c r="D171" s="247" t="s">
        <v>417</v>
      </c>
      <c r="E171" s="248" t="s">
        <v>36</v>
      </c>
      <c r="F171" s="249" t="s">
        <v>421</v>
      </c>
      <c r="G171" s="237"/>
      <c r="H171" s="250">
        <v>3</v>
      </c>
      <c r="I171" s="241"/>
      <c r="J171" s="237"/>
      <c r="K171" s="237"/>
      <c r="L171" s="242"/>
      <c r="M171" s="243"/>
      <c r="N171" s="244"/>
      <c r="O171" s="244"/>
      <c r="P171" s="244"/>
      <c r="Q171" s="244"/>
      <c r="R171" s="244"/>
      <c r="S171" s="244"/>
      <c r="T171" s="245"/>
      <c r="AT171" s="246" t="s">
        <v>417</v>
      </c>
      <c r="AU171" s="246" t="s">
        <v>87</v>
      </c>
      <c r="AV171" s="14" t="s">
        <v>415</v>
      </c>
      <c r="AW171" s="14" t="s">
        <v>43</v>
      </c>
      <c r="AX171" s="14" t="s">
        <v>23</v>
      </c>
      <c r="AY171" s="246" t="s">
        <v>406</v>
      </c>
    </row>
    <row r="172" spans="2:65" s="1" customFormat="1" ht="22.5" customHeight="1" x14ac:dyDescent="0.3">
      <c r="B172" s="37"/>
      <c r="C172" s="268" t="s">
        <v>525</v>
      </c>
      <c r="D172" s="268" t="s">
        <v>533</v>
      </c>
      <c r="E172" s="269" t="s">
        <v>8160</v>
      </c>
      <c r="F172" s="270" t="s">
        <v>8161</v>
      </c>
      <c r="G172" s="271" t="s">
        <v>4956</v>
      </c>
      <c r="H172" s="272">
        <v>6</v>
      </c>
      <c r="I172" s="273"/>
      <c r="J172" s="274">
        <f>ROUND(I172*H172,2)</f>
        <v>0</v>
      </c>
      <c r="K172" s="270" t="s">
        <v>7140</v>
      </c>
      <c r="L172" s="275"/>
      <c r="M172" s="276" t="s">
        <v>36</v>
      </c>
      <c r="N172" s="277" t="s">
        <v>50</v>
      </c>
      <c r="O172" s="38"/>
      <c r="P172" s="210">
        <f>O172*H172</f>
        <v>0</v>
      </c>
      <c r="Q172" s="210">
        <v>0</v>
      </c>
      <c r="R172" s="210">
        <f>Q172*H172</f>
        <v>0</v>
      </c>
      <c r="S172" s="210">
        <v>0</v>
      </c>
      <c r="T172" s="211">
        <f>S172*H172</f>
        <v>0</v>
      </c>
      <c r="AR172" s="19" t="s">
        <v>457</v>
      </c>
      <c r="AT172" s="19" t="s">
        <v>533</v>
      </c>
      <c r="AU172" s="19" t="s">
        <v>87</v>
      </c>
      <c r="AY172" s="19" t="s">
        <v>406</v>
      </c>
      <c r="BE172" s="212">
        <f>IF(N172="základní",J172,0)</f>
        <v>0</v>
      </c>
      <c r="BF172" s="212">
        <f>IF(N172="snížená",J172,0)</f>
        <v>0</v>
      </c>
      <c r="BG172" s="212">
        <f>IF(N172="zákl. přenesená",J172,0)</f>
        <v>0</v>
      </c>
      <c r="BH172" s="212">
        <f>IF(N172="sníž. přenesená",J172,0)</f>
        <v>0</v>
      </c>
      <c r="BI172" s="212">
        <f>IF(N172="nulová",J172,0)</f>
        <v>0</v>
      </c>
      <c r="BJ172" s="19" t="s">
        <v>23</v>
      </c>
      <c r="BK172" s="212">
        <f>ROUND(I172*H172,2)</f>
        <v>0</v>
      </c>
      <c r="BL172" s="19" t="s">
        <v>415</v>
      </c>
      <c r="BM172" s="19" t="s">
        <v>637</v>
      </c>
    </row>
    <row r="173" spans="2:65" s="12" customFormat="1" x14ac:dyDescent="0.3">
      <c r="B173" s="213"/>
      <c r="C173" s="214"/>
      <c r="D173" s="215" t="s">
        <v>417</v>
      </c>
      <c r="E173" s="216" t="s">
        <v>36</v>
      </c>
      <c r="F173" s="217" t="s">
        <v>8162</v>
      </c>
      <c r="G173" s="214"/>
      <c r="H173" s="218" t="s">
        <v>36</v>
      </c>
      <c r="I173" s="219"/>
      <c r="J173" s="214"/>
      <c r="K173" s="214"/>
      <c r="L173" s="220"/>
      <c r="M173" s="221"/>
      <c r="N173" s="222"/>
      <c r="O173" s="222"/>
      <c r="P173" s="222"/>
      <c r="Q173" s="222"/>
      <c r="R173" s="222"/>
      <c r="S173" s="222"/>
      <c r="T173" s="223"/>
      <c r="AT173" s="224" t="s">
        <v>417</v>
      </c>
      <c r="AU173" s="224" t="s">
        <v>87</v>
      </c>
      <c r="AV173" s="12" t="s">
        <v>23</v>
      </c>
      <c r="AW173" s="12" t="s">
        <v>43</v>
      </c>
      <c r="AX173" s="12" t="s">
        <v>79</v>
      </c>
      <c r="AY173" s="224" t="s">
        <v>406</v>
      </c>
    </row>
    <row r="174" spans="2:65" s="13" customFormat="1" x14ac:dyDescent="0.3">
      <c r="B174" s="225"/>
      <c r="C174" s="226"/>
      <c r="D174" s="215" t="s">
        <v>417</v>
      </c>
      <c r="E174" s="227" t="s">
        <v>36</v>
      </c>
      <c r="F174" s="228" t="s">
        <v>8286</v>
      </c>
      <c r="G174" s="226"/>
      <c r="H174" s="229">
        <v>6</v>
      </c>
      <c r="I174" s="230"/>
      <c r="J174" s="226"/>
      <c r="K174" s="226"/>
      <c r="L174" s="231"/>
      <c r="M174" s="232"/>
      <c r="N174" s="233"/>
      <c r="O174" s="233"/>
      <c r="P174" s="233"/>
      <c r="Q174" s="233"/>
      <c r="R174" s="233"/>
      <c r="S174" s="233"/>
      <c r="T174" s="234"/>
      <c r="AT174" s="235" t="s">
        <v>417</v>
      </c>
      <c r="AU174" s="235" t="s">
        <v>87</v>
      </c>
      <c r="AV174" s="13" t="s">
        <v>87</v>
      </c>
      <c r="AW174" s="13" t="s">
        <v>43</v>
      </c>
      <c r="AX174" s="13" t="s">
        <v>79</v>
      </c>
      <c r="AY174" s="235" t="s">
        <v>406</v>
      </c>
    </row>
    <row r="175" spans="2:65" s="14" customFormat="1" x14ac:dyDescent="0.3">
      <c r="B175" s="236"/>
      <c r="C175" s="237"/>
      <c r="D175" s="247" t="s">
        <v>417</v>
      </c>
      <c r="E175" s="248" t="s">
        <v>36</v>
      </c>
      <c r="F175" s="249" t="s">
        <v>421</v>
      </c>
      <c r="G175" s="237"/>
      <c r="H175" s="250">
        <v>6</v>
      </c>
      <c r="I175" s="241"/>
      <c r="J175" s="237"/>
      <c r="K175" s="237"/>
      <c r="L175" s="242"/>
      <c r="M175" s="243"/>
      <c r="N175" s="244"/>
      <c r="O175" s="244"/>
      <c r="P175" s="244"/>
      <c r="Q175" s="244"/>
      <c r="R175" s="244"/>
      <c r="S175" s="244"/>
      <c r="T175" s="245"/>
      <c r="AT175" s="246" t="s">
        <v>417</v>
      </c>
      <c r="AU175" s="246" t="s">
        <v>87</v>
      </c>
      <c r="AV175" s="14" t="s">
        <v>415</v>
      </c>
      <c r="AW175" s="14" t="s">
        <v>43</v>
      </c>
      <c r="AX175" s="14" t="s">
        <v>23</v>
      </c>
      <c r="AY175" s="246" t="s">
        <v>406</v>
      </c>
    </row>
    <row r="176" spans="2:65" s="1" customFormat="1" ht="22.5" customHeight="1" x14ac:dyDescent="0.3">
      <c r="B176" s="37"/>
      <c r="C176" s="268" t="s">
        <v>527</v>
      </c>
      <c r="D176" s="268" t="s">
        <v>533</v>
      </c>
      <c r="E176" s="269" t="s">
        <v>7494</v>
      </c>
      <c r="F176" s="270" t="s">
        <v>7495</v>
      </c>
      <c r="G176" s="271" t="s">
        <v>501</v>
      </c>
      <c r="H176" s="272">
        <v>55.43</v>
      </c>
      <c r="I176" s="273"/>
      <c r="J176" s="274">
        <f>ROUND(I176*H176,2)</f>
        <v>0</v>
      </c>
      <c r="K176" s="270" t="s">
        <v>7100</v>
      </c>
      <c r="L176" s="275"/>
      <c r="M176" s="276" t="s">
        <v>36</v>
      </c>
      <c r="N176" s="277" t="s">
        <v>50</v>
      </c>
      <c r="O176" s="38"/>
      <c r="P176" s="210">
        <f>O176*H176</f>
        <v>0</v>
      </c>
      <c r="Q176" s="210">
        <v>0</v>
      </c>
      <c r="R176" s="210">
        <f>Q176*H176</f>
        <v>0</v>
      </c>
      <c r="S176" s="210">
        <v>0</v>
      </c>
      <c r="T176" s="211">
        <f>S176*H176</f>
        <v>0</v>
      </c>
      <c r="AR176" s="19" t="s">
        <v>457</v>
      </c>
      <c r="AT176" s="19" t="s">
        <v>533</v>
      </c>
      <c r="AU176" s="19" t="s">
        <v>87</v>
      </c>
      <c r="AY176" s="19" t="s">
        <v>406</v>
      </c>
      <c r="BE176" s="212">
        <f>IF(N176="základní",J176,0)</f>
        <v>0</v>
      </c>
      <c r="BF176" s="212">
        <f>IF(N176="snížená",J176,0)</f>
        <v>0</v>
      </c>
      <c r="BG176" s="212">
        <f>IF(N176="zákl. přenesená",J176,0)</f>
        <v>0</v>
      </c>
      <c r="BH176" s="212">
        <f>IF(N176="sníž. přenesená",J176,0)</f>
        <v>0</v>
      </c>
      <c r="BI176" s="212">
        <f>IF(N176="nulová",J176,0)</f>
        <v>0</v>
      </c>
      <c r="BJ176" s="19" t="s">
        <v>23</v>
      </c>
      <c r="BK176" s="212">
        <f>ROUND(I176*H176,2)</f>
        <v>0</v>
      </c>
      <c r="BL176" s="19" t="s">
        <v>415</v>
      </c>
      <c r="BM176" s="19" t="s">
        <v>646</v>
      </c>
    </row>
    <row r="177" spans="2:65" s="13" customFormat="1" x14ac:dyDescent="0.3">
      <c r="B177" s="225"/>
      <c r="C177" s="226"/>
      <c r="D177" s="215" t="s">
        <v>417</v>
      </c>
      <c r="E177" s="227" t="s">
        <v>36</v>
      </c>
      <c r="F177" s="228" t="s">
        <v>8287</v>
      </c>
      <c r="G177" s="226"/>
      <c r="H177" s="229">
        <v>55.43</v>
      </c>
      <c r="I177" s="230"/>
      <c r="J177" s="226"/>
      <c r="K177" s="226"/>
      <c r="L177" s="231"/>
      <c r="M177" s="232"/>
      <c r="N177" s="233"/>
      <c r="O177" s="233"/>
      <c r="P177" s="233"/>
      <c r="Q177" s="233"/>
      <c r="R177" s="233"/>
      <c r="S177" s="233"/>
      <c r="T177" s="234"/>
      <c r="AT177" s="235" t="s">
        <v>417</v>
      </c>
      <c r="AU177" s="235" t="s">
        <v>87</v>
      </c>
      <c r="AV177" s="13" t="s">
        <v>87</v>
      </c>
      <c r="AW177" s="13" t="s">
        <v>43</v>
      </c>
      <c r="AX177" s="13" t="s">
        <v>79</v>
      </c>
      <c r="AY177" s="235" t="s">
        <v>406</v>
      </c>
    </row>
    <row r="178" spans="2:65" s="14" customFormat="1" x14ac:dyDescent="0.3">
      <c r="B178" s="236"/>
      <c r="C178" s="237"/>
      <c r="D178" s="215" t="s">
        <v>417</v>
      </c>
      <c r="E178" s="238" t="s">
        <v>36</v>
      </c>
      <c r="F178" s="239" t="s">
        <v>421</v>
      </c>
      <c r="G178" s="237"/>
      <c r="H178" s="240">
        <v>55.43</v>
      </c>
      <c r="I178" s="241"/>
      <c r="J178" s="237"/>
      <c r="K178" s="237"/>
      <c r="L178" s="242"/>
      <c r="M178" s="243"/>
      <c r="N178" s="244"/>
      <c r="O178" s="244"/>
      <c r="P178" s="244"/>
      <c r="Q178" s="244"/>
      <c r="R178" s="244"/>
      <c r="S178" s="244"/>
      <c r="T178" s="245"/>
      <c r="AT178" s="246" t="s">
        <v>417</v>
      </c>
      <c r="AU178" s="246" t="s">
        <v>87</v>
      </c>
      <c r="AV178" s="14" t="s">
        <v>415</v>
      </c>
      <c r="AW178" s="14" t="s">
        <v>43</v>
      </c>
      <c r="AX178" s="14" t="s">
        <v>23</v>
      </c>
      <c r="AY178" s="246" t="s">
        <v>406</v>
      </c>
    </row>
    <row r="179" spans="2:65" s="11" customFormat="1" ht="29.85" customHeight="1" x14ac:dyDescent="0.3">
      <c r="B179" s="182"/>
      <c r="C179" s="183"/>
      <c r="D179" s="198" t="s">
        <v>78</v>
      </c>
      <c r="E179" s="199" t="s">
        <v>408</v>
      </c>
      <c r="F179" s="199" t="s">
        <v>7507</v>
      </c>
      <c r="G179" s="183"/>
      <c r="H179" s="183"/>
      <c r="I179" s="186"/>
      <c r="J179" s="200">
        <f>BK179</f>
        <v>0</v>
      </c>
      <c r="K179" s="183"/>
      <c r="L179" s="188"/>
      <c r="M179" s="189"/>
      <c r="N179" s="190"/>
      <c r="O179" s="190"/>
      <c r="P179" s="191">
        <f>SUM(P180:P205)</f>
        <v>0</v>
      </c>
      <c r="Q179" s="190"/>
      <c r="R179" s="191">
        <f>SUM(R180:R205)</f>
        <v>0</v>
      </c>
      <c r="S179" s="190"/>
      <c r="T179" s="192">
        <f>SUM(T180:T205)</f>
        <v>0</v>
      </c>
      <c r="AR179" s="193" t="s">
        <v>23</v>
      </c>
      <c r="AT179" s="194" t="s">
        <v>78</v>
      </c>
      <c r="AU179" s="194" t="s">
        <v>23</v>
      </c>
      <c r="AY179" s="193" t="s">
        <v>406</v>
      </c>
      <c r="BK179" s="195">
        <f>SUM(BK180:BK205)</f>
        <v>0</v>
      </c>
    </row>
    <row r="180" spans="2:65" s="1" customFormat="1" ht="22.5" customHeight="1" x14ac:dyDescent="0.3">
      <c r="B180" s="37"/>
      <c r="C180" s="201" t="s">
        <v>532</v>
      </c>
      <c r="D180" s="201" t="s">
        <v>410</v>
      </c>
      <c r="E180" s="202" t="s">
        <v>8288</v>
      </c>
      <c r="F180" s="203" t="s">
        <v>8289</v>
      </c>
      <c r="G180" s="204" t="s">
        <v>466</v>
      </c>
      <c r="H180" s="205">
        <v>8.25</v>
      </c>
      <c r="I180" s="206"/>
      <c r="J180" s="207">
        <f>ROUND(I180*H180,2)</f>
        <v>0</v>
      </c>
      <c r="K180" s="203" t="s">
        <v>7100</v>
      </c>
      <c r="L180" s="57"/>
      <c r="M180" s="208" t="s">
        <v>36</v>
      </c>
      <c r="N180" s="209" t="s">
        <v>50</v>
      </c>
      <c r="O180" s="38"/>
      <c r="P180" s="210">
        <f>O180*H180</f>
        <v>0</v>
      </c>
      <c r="Q180" s="210">
        <v>0</v>
      </c>
      <c r="R180" s="210">
        <f>Q180*H180</f>
        <v>0</v>
      </c>
      <c r="S180" s="210">
        <v>0</v>
      </c>
      <c r="T180" s="211">
        <f>S180*H180</f>
        <v>0</v>
      </c>
      <c r="AR180" s="19" t="s">
        <v>415</v>
      </c>
      <c r="AT180" s="19" t="s">
        <v>410</v>
      </c>
      <c r="AU180" s="19" t="s">
        <v>87</v>
      </c>
      <c r="AY180" s="19" t="s">
        <v>406</v>
      </c>
      <c r="BE180" s="212">
        <f>IF(N180="základní",J180,0)</f>
        <v>0</v>
      </c>
      <c r="BF180" s="212">
        <f>IF(N180="snížená",J180,0)</f>
        <v>0</v>
      </c>
      <c r="BG180" s="212">
        <f>IF(N180="zákl. přenesená",J180,0)</f>
        <v>0</v>
      </c>
      <c r="BH180" s="212">
        <f>IF(N180="sníž. přenesená",J180,0)</f>
        <v>0</v>
      </c>
      <c r="BI180" s="212">
        <f>IF(N180="nulová",J180,0)</f>
        <v>0</v>
      </c>
      <c r="BJ180" s="19" t="s">
        <v>23</v>
      </c>
      <c r="BK180" s="212">
        <f>ROUND(I180*H180,2)</f>
        <v>0</v>
      </c>
      <c r="BL180" s="19" t="s">
        <v>415</v>
      </c>
      <c r="BM180" s="19" t="s">
        <v>657</v>
      </c>
    </row>
    <row r="181" spans="2:65" s="12" customFormat="1" x14ac:dyDescent="0.3">
      <c r="B181" s="213"/>
      <c r="C181" s="214"/>
      <c r="D181" s="215" t="s">
        <v>417</v>
      </c>
      <c r="E181" s="216" t="s">
        <v>36</v>
      </c>
      <c r="F181" s="217" t="s">
        <v>8271</v>
      </c>
      <c r="G181" s="214"/>
      <c r="H181" s="218" t="s">
        <v>36</v>
      </c>
      <c r="I181" s="219"/>
      <c r="J181" s="214"/>
      <c r="K181" s="214"/>
      <c r="L181" s="220"/>
      <c r="M181" s="221"/>
      <c r="N181" s="222"/>
      <c r="O181" s="222"/>
      <c r="P181" s="222"/>
      <c r="Q181" s="222"/>
      <c r="R181" s="222"/>
      <c r="S181" s="222"/>
      <c r="T181" s="223"/>
      <c r="AT181" s="224" t="s">
        <v>417</v>
      </c>
      <c r="AU181" s="224" t="s">
        <v>87</v>
      </c>
      <c r="AV181" s="12" t="s">
        <v>23</v>
      </c>
      <c r="AW181" s="12" t="s">
        <v>43</v>
      </c>
      <c r="AX181" s="12" t="s">
        <v>79</v>
      </c>
      <c r="AY181" s="224" t="s">
        <v>406</v>
      </c>
    </row>
    <row r="182" spans="2:65" s="13" customFormat="1" x14ac:dyDescent="0.3">
      <c r="B182" s="225"/>
      <c r="C182" s="226"/>
      <c r="D182" s="215" t="s">
        <v>417</v>
      </c>
      <c r="E182" s="227" t="s">
        <v>36</v>
      </c>
      <c r="F182" s="228" t="s">
        <v>8290</v>
      </c>
      <c r="G182" s="226"/>
      <c r="H182" s="229">
        <v>8.25</v>
      </c>
      <c r="I182" s="230"/>
      <c r="J182" s="226"/>
      <c r="K182" s="226"/>
      <c r="L182" s="231"/>
      <c r="M182" s="232"/>
      <c r="N182" s="233"/>
      <c r="O182" s="233"/>
      <c r="P182" s="233"/>
      <c r="Q182" s="233"/>
      <c r="R182" s="233"/>
      <c r="S182" s="233"/>
      <c r="T182" s="234"/>
      <c r="AT182" s="235" t="s">
        <v>417</v>
      </c>
      <c r="AU182" s="235" t="s">
        <v>87</v>
      </c>
      <c r="AV182" s="13" t="s">
        <v>87</v>
      </c>
      <c r="AW182" s="13" t="s">
        <v>43</v>
      </c>
      <c r="AX182" s="13" t="s">
        <v>79</v>
      </c>
      <c r="AY182" s="235" t="s">
        <v>406</v>
      </c>
    </row>
    <row r="183" spans="2:65" s="14" customFormat="1" x14ac:dyDescent="0.3">
      <c r="B183" s="236"/>
      <c r="C183" s="237"/>
      <c r="D183" s="247" t="s">
        <v>417</v>
      </c>
      <c r="E183" s="248" t="s">
        <v>36</v>
      </c>
      <c r="F183" s="249" t="s">
        <v>421</v>
      </c>
      <c r="G183" s="237"/>
      <c r="H183" s="250">
        <v>8.25</v>
      </c>
      <c r="I183" s="241"/>
      <c r="J183" s="237"/>
      <c r="K183" s="237"/>
      <c r="L183" s="242"/>
      <c r="M183" s="243"/>
      <c r="N183" s="244"/>
      <c r="O183" s="244"/>
      <c r="P183" s="244"/>
      <c r="Q183" s="244"/>
      <c r="R183" s="244"/>
      <c r="S183" s="244"/>
      <c r="T183" s="245"/>
      <c r="AT183" s="246" t="s">
        <v>417</v>
      </c>
      <c r="AU183" s="246" t="s">
        <v>87</v>
      </c>
      <c r="AV183" s="14" t="s">
        <v>415</v>
      </c>
      <c r="AW183" s="14" t="s">
        <v>43</v>
      </c>
      <c r="AX183" s="14" t="s">
        <v>23</v>
      </c>
      <c r="AY183" s="246" t="s">
        <v>406</v>
      </c>
    </row>
    <row r="184" spans="2:65" s="1" customFormat="1" ht="22.5" customHeight="1" x14ac:dyDescent="0.3">
      <c r="B184" s="37"/>
      <c r="C184" s="201" t="s">
        <v>539</v>
      </c>
      <c r="D184" s="201" t="s">
        <v>410</v>
      </c>
      <c r="E184" s="202" t="s">
        <v>7536</v>
      </c>
      <c r="F184" s="203" t="s">
        <v>7537</v>
      </c>
      <c r="G184" s="204" t="s">
        <v>466</v>
      </c>
      <c r="H184" s="205">
        <v>59.73</v>
      </c>
      <c r="I184" s="206"/>
      <c r="J184" s="207">
        <f>ROUND(I184*H184,2)</f>
        <v>0</v>
      </c>
      <c r="K184" s="203" t="s">
        <v>7100</v>
      </c>
      <c r="L184" s="57"/>
      <c r="M184" s="208" t="s">
        <v>36</v>
      </c>
      <c r="N184" s="209" t="s">
        <v>50</v>
      </c>
      <c r="O184" s="38"/>
      <c r="P184" s="210">
        <f>O184*H184</f>
        <v>0</v>
      </c>
      <c r="Q184" s="210">
        <v>0</v>
      </c>
      <c r="R184" s="210">
        <f>Q184*H184</f>
        <v>0</v>
      </c>
      <c r="S184" s="210">
        <v>0</v>
      </c>
      <c r="T184" s="211">
        <f>S184*H184</f>
        <v>0</v>
      </c>
      <c r="AR184" s="19" t="s">
        <v>415</v>
      </c>
      <c r="AT184" s="19" t="s">
        <v>410</v>
      </c>
      <c r="AU184" s="19" t="s">
        <v>87</v>
      </c>
      <c r="AY184" s="19" t="s">
        <v>406</v>
      </c>
      <c r="BE184" s="212">
        <f>IF(N184="základní",J184,0)</f>
        <v>0</v>
      </c>
      <c r="BF184" s="212">
        <f>IF(N184="snížená",J184,0)</f>
        <v>0</v>
      </c>
      <c r="BG184" s="212">
        <f>IF(N184="zákl. přenesená",J184,0)</f>
        <v>0</v>
      </c>
      <c r="BH184" s="212">
        <f>IF(N184="sníž. přenesená",J184,0)</f>
        <v>0</v>
      </c>
      <c r="BI184" s="212">
        <f>IF(N184="nulová",J184,0)</f>
        <v>0</v>
      </c>
      <c r="BJ184" s="19" t="s">
        <v>23</v>
      </c>
      <c r="BK184" s="212">
        <f>ROUND(I184*H184,2)</f>
        <v>0</v>
      </c>
      <c r="BL184" s="19" t="s">
        <v>415</v>
      </c>
      <c r="BM184" s="19" t="s">
        <v>662</v>
      </c>
    </row>
    <row r="185" spans="2:65" s="12" customFormat="1" x14ac:dyDescent="0.3">
      <c r="B185" s="213"/>
      <c r="C185" s="214"/>
      <c r="D185" s="215" t="s">
        <v>417</v>
      </c>
      <c r="E185" s="216" t="s">
        <v>36</v>
      </c>
      <c r="F185" s="217" t="s">
        <v>8271</v>
      </c>
      <c r="G185" s="214"/>
      <c r="H185" s="218" t="s">
        <v>36</v>
      </c>
      <c r="I185" s="219"/>
      <c r="J185" s="214"/>
      <c r="K185" s="214"/>
      <c r="L185" s="220"/>
      <c r="M185" s="221"/>
      <c r="N185" s="222"/>
      <c r="O185" s="222"/>
      <c r="P185" s="222"/>
      <c r="Q185" s="222"/>
      <c r="R185" s="222"/>
      <c r="S185" s="222"/>
      <c r="T185" s="223"/>
      <c r="AT185" s="224" t="s">
        <v>417</v>
      </c>
      <c r="AU185" s="224" t="s">
        <v>87</v>
      </c>
      <c r="AV185" s="12" t="s">
        <v>23</v>
      </c>
      <c r="AW185" s="12" t="s">
        <v>43</v>
      </c>
      <c r="AX185" s="12" t="s">
        <v>79</v>
      </c>
      <c r="AY185" s="224" t="s">
        <v>406</v>
      </c>
    </row>
    <row r="186" spans="2:65" s="13" customFormat="1" x14ac:dyDescent="0.3">
      <c r="B186" s="225"/>
      <c r="C186" s="226"/>
      <c r="D186" s="215" t="s">
        <v>417</v>
      </c>
      <c r="E186" s="227" t="s">
        <v>36</v>
      </c>
      <c r="F186" s="228" t="s">
        <v>8291</v>
      </c>
      <c r="G186" s="226"/>
      <c r="H186" s="229">
        <v>59.73</v>
      </c>
      <c r="I186" s="230"/>
      <c r="J186" s="226"/>
      <c r="K186" s="226"/>
      <c r="L186" s="231"/>
      <c r="M186" s="232"/>
      <c r="N186" s="233"/>
      <c r="O186" s="233"/>
      <c r="P186" s="233"/>
      <c r="Q186" s="233"/>
      <c r="R186" s="233"/>
      <c r="S186" s="233"/>
      <c r="T186" s="234"/>
      <c r="AT186" s="235" t="s">
        <v>417</v>
      </c>
      <c r="AU186" s="235" t="s">
        <v>87</v>
      </c>
      <c r="AV186" s="13" t="s">
        <v>87</v>
      </c>
      <c r="AW186" s="13" t="s">
        <v>43</v>
      </c>
      <c r="AX186" s="13" t="s">
        <v>79</v>
      </c>
      <c r="AY186" s="235" t="s">
        <v>406</v>
      </c>
    </row>
    <row r="187" spans="2:65" s="14" customFormat="1" x14ac:dyDescent="0.3">
      <c r="B187" s="236"/>
      <c r="C187" s="237"/>
      <c r="D187" s="247" t="s">
        <v>417</v>
      </c>
      <c r="E187" s="248" t="s">
        <v>36</v>
      </c>
      <c r="F187" s="249" t="s">
        <v>421</v>
      </c>
      <c r="G187" s="237"/>
      <c r="H187" s="250">
        <v>59.73</v>
      </c>
      <c r="I187" s="241"/>
      <c r="J187" s="237"/>
      <c r="K187" s="237"/>
      <c r="L187" s="242"/>
      <c r="M187" s="243"/>
      <c r="N187" s="244"/>
      <c r="O187" s="244"/>
      <c r="P187" s="244"/>
      <c r="Q187" s="244"/>
      <c r="R187" s="244"/>
      <c r="S187" s="244"/>
      <c r="T187" s="245"/>
      <c r="AT187" s="246" t="s">
        <v>417</v>
      </c>
      <c r="AU187" s="246" t="s">
        <v>87</v>
      </c>
      <c r="AV187" s="14" t="s">
        <v>415</v>
      </c>
      <c r="AW187" s="14" t="s">
        <v>43</v>
      </c>
      <c r="AX187" s="14" t="s">
        <v>23</v>
      </c>
      <c r="AY187" s="246" t="s">
        <v>406</v>
      </c>
    </row>
    <row r="188" spans="2:65" s="1" customFormat="1" ht="22.5" customHeight="1" x14ac:dyDescent="0.3">
      <c r="B188" s="37"/>
      <c r="C188" s="201" t="s">
        <v>543</v>
      </c>
      <c r="D188" s="201" t="s">
        <v>410</v>
      </c>
      <c r="E188" s="202" t="s">
        <v>8292</v>
      </c>
      <c r="F188" s="203" t="s">
        <v>8293</v>
      </c>
      <c r="G188" s="204" t="s">
        <v>466</v>
      </c>
      <c r="H188" s="205">
        <v>8.25</v>
      </c>
      <c r="I188" s="206"/>
      <c r="J188" s="207">
        <f>ROUND(I188*H188,2)</f>
        <v>0</v>
      </c>
      <c r="K188" s="203" t="s">
        <v>7100</v>
      </c>
      <c r="L188" s="57"/>
      <c r="M188" s="208" t="s">
        <v>36</v>
      </c>
      <c r="N188" s="209" t="s">
        <v>50</v>
      </c>
      <c r="O188" s="38"/>
      <c r="P188" s="210">
        <f>O188*H188</f>
        <v>0</v>
      </c>
      <c r="Q188" s="210">
        <v>0</v>
      </c>
      <c r="R188" s="210">
        <f>Q188*H188</f>
        <v>0</v>
      </c>
      <c r="S188" s="210">
        <v>0</v>
      </c>
      <c r="T188" s="211">
        <f>S188*H188</f>
        <v>0</v>
      </c>
      <c r="AR188" s="19" t="s">
        <v>415</v>
      </c>
      <c r="AT188" s="19" t="s">
        <v>410</v>
      </c>
      <c r="AU188" s="19" t="s">
        <v>87</v>
      </c>
      <c r="AY188" s="19" t="s">
        <v>406</v>
      </c>
      <c r="BE188" s="212">
        <f>IF(N188="základní",J188,0)</f>
        <v>0</v>
      </c>
      <c r="BF188" s="212">
        <f>IF(N188="snížená",J188,0)</f>
        <v>0</v>
      </c>
      <c r="BG188" s="212">
        <f>IF(N188="zákl. přenesená",J188,0)</f>
        <v>0</v>
      </c>
      <c r="BH188" s="212">
        <f>IF(N188="sníž. přenesená",J188,0)</f>
        <v>0</v>
      </c>
      <c r="BI188" s="212">
        <f>IF(N188="nulová",J188,0)</f>
        <v>0</v>
      </c>
      <c r="BJ188" s="19" t="s">
        <v>23</v>
      </c>
      <c r="BK188" s="212">
        <f>ROUND(I188*H188,2)</f>
        <v>0</v>
      </c>
      <c r="BL188" s="19" t="s">
        <v>415</v>
      </c>
      <c r="BM188" s="19" t="s">
        <v>252</v>
      </c>
    </row>
    <row r="189" spans="2:65" s="12" customFormat="1" x14ac:dyDescent="0.3">
      <c r="B189" s="213"/>
      <c r="C189" s="214"/>
      <c r="D189" s="215" t="s">
        <v>417</v>
      </c>
      <c r="E189" s="216" t="s">
        <v>36</v>
      </c>
      <c r="F189" s="217" t="s">
        <v>8271</v>
      </c>
      <c r="G189" s="214"/>
      <c r="H189" s="218" t="s">
        <v>36</v>
      </c>
      <c r="I189" s="219"/>
      <c r="J189" s="214"/>
      <c r="K189" s="214"/>
      <c r="L189" s="220"/>
      <c r="M189" s="221"/>
      <c r="N189" s="222"/>
      <c r="O189" s="222"/>
      <c r="P189" s="222"/>
      <c r="Q189" s="222"/>
      <c r="R189" s="222"/>
      <c r="S189" s="222"/>
      <c r="T189" s="223"/>
      <c r="AT189" s="224" t="s">
        <v>417</v>
      </c>
      <c r="AU189" s="224" t="s">
        <v>87</v>
      </c>
      <c r="AV189" s="12" t="s">
        <v>23</v>
      </c>
      <c r="AW189" s="12" t="s">
        <v>43</v>
      </c>
      <c r="AX189" s="12" t="s">
        <v>79</v>
      </c>
      <c r="AY189" s="224" t="s">
        <v>406</v>
      </c>
    </row>
    <row r="190" spans="2:65" s="13" customFormat="1" x14ac:dyDescent="0.3">
      <c r="B190" s="225"/>
      <c r="C190" s="226"/>
      <c r="D190" s="215" t="s">
        <v>417</v>
      </c>
      <c r="E190" s="227" t="s">
        <v>36</v>
      </c>
      <c r="F190" s="228" t="s">
        <v>8294</v>
      </c>
      <c r="G190" s="226"/>
      <c r="H190" s="229">
        <v>8.25</v>
      </c>
      <c r="I190" s="230"/>
      <c r="J190" s="226"/>
      <c r="K190" s="226"/>
      <c r="L190" s="231"/>
      <c r="M190" s="232"/>
      <c r="N190" s="233"/>
      <c r="O190" s="233"/>
      <c r="P190" s="233"/>
      <c r="Q190" s="233"/>
      <c r="R190" s="233"/>
      <c r="S190" s="233"/>
      <c r="T190" s="234"/>
      <c r="AT190" s="235" t="s">
        <v>417</v>
      </c>
      <c r="AU190" s="235" t="s">
        <v>87</v>
      </c>
      <c r="AV190" s="13" t="s">
        <v>87</v>
      </c>
      <c r="AW190" s="13" t="s">
        <v>43</v>
      </c>
      <c r="AX190" s="13" t="s">
        <v>79</v>
      </c>
      <c r="AY190" s="235" t="s">
        <v>406</v>
      </c>
    </row>
    <row r="191" spans="2:65" s="14" customFormat="1" x14ac:dyDescent="0.3">
      <c r="B191" s="236"/>
      <c r="C191" s="237"/>
      <c r="D191" s="247" t="s">
        <v>417</v>
      </c>
      <c r="E191" s="248" t="s">
        <v>36</v>
      </c>
      <c r="F191" s="249" t="s">
        <v>421</v>
      </c>
      <c r="G191" s="237"/>
      <c r="H191" s="250">
        <v>8.25</v>
      </c>
      <c r="I191" s="241"/>
      <c r="J191" s="237"/>
      <c r="K191" s="237"/>
      <c r="L191" s="242"/>
      <c r="M191" s="243"/>
      <c r="N191" s="244"/>
      <c r="O191" s="244"/>
      <c r="P191" s="244"/>
      <c r="Q191" s="244"/>
      <c r="R191" s="244"/>
      <c r="S191" s="244"/>
      <c r="T191" s="245"/>
      <c r="AT191" s="246" t="s">
        <v>417</v>
      </c>
      <c r="AU191" s="246" t="s">
        <v>87</v>
      </c>
      <c r="AV191" s="14" t="s">
        <v>415</v>
      </c>
      <c r="AW191" s="14" t="s">
        <v>43</v>
      </c>
      <c r="AX191" s="14" t="s">
        <v>23</v>
      </c>
      <c r="AY191" s="246" t="s">
        <v>406</v>
      </c>
    </row>
    <row r="192" spans="2:65" s="1" customFormat="1" ht="22.5" customHeight="1" x14ac:dyDescent="0.3">
      <c r="B192" s="37"/>
      <c r="C192" s="201" t="s">
        <v>546</v>
      </c>
      <c r="D192" s="201" t="s">
        <v>410</v>
      </c>
      <c r="E192" s="202" t="s">
        <v>8177</v>
      </c>
      <c r="F192" s="203" t="s">
        <v>8178</v>
      </c>
      <c r="G192" s="204" t="s">
        <v>466</v>
      </c>
      <c r="H192" s="205">
        <v>92.31</v>
      </c>
      <c r="I192" s="206"/>
      <c r="J192" s="207">
        <f>ROUND(I192*H192,2)</f>
        <v>0</v>
      </c>
      <c r="K192" s="203" t="s">
        <v>7100</v>
      </c>
      <c r="L192" s="57"/>
      <c r="M192" s="208" t="s">
        <v>36</v>
      </c>
      <c r="N192" s="209" t="s">
        <v>50</v>
      </c>
      <c r="O192" s="38"/>
      <c r="P192" s="210">
        <f>O192*H192</f>
        <v>0</v>
      </c>
      <c r="Q192" s="210">
        <v>0</v>
      </c>
      <c r="R192" s="210">
        <f>Q192*H192</f>
        <v>0</v>
      </c>
      <c r="S192" s="210">
        <v>0</v>
      </c>
      <c r="T192" s="211">
        <f>S192*H192</f>
        <v>0</v>
      </c>
      <c r="AR192" s="19" t="s">
        <v>415</v>
      </c>
      <c r="AT192" s="19" t="s">
        <v>410</v>
      </c>
      <c r="AU192" s="19" t="s">
        <v>87</v>
      </c>
      <c r="AY192" s="19" t="s">
        <v>406</v>
      </c>
      <c r="BE192" s="212">
        <f>IF(N192="základní",J192,0)</f>
        <v>0</v>
      </c>
      <c r="BF192" s="212">
        <f>IF(N192="snížená",J192,0)</f>
        <v>0</v>
      </c>
      <c r="BG192" s="212">
        <f>IF(N192="zákl. přenesená",J192,0)</f>
        <v>0</v>
      </c>
      <c r="BH192" s="212">
        <f>IF(N192="sníž. přenesená",J192,0)</f>
        <v>0</v>
      </c>
      <c r="BI192" s="212">
        <f>IF(N192="nulová",J192,0)</f>
        <v>0</v>
      </c>
      <c r="BJ192" s="19" t="s">
        <v>23</v>
      </c>
      <c r="BK192" s="212">
        <f>ROUND(I192*H192,2)</f>
        <v>0</v>
      </c>
      <c r="BL192" s="19" t="s">
        <v>415</v>
      </c>
      <c r="BM192" s="19" t="s">
        <v>688</v>
      </c>
    </row>
    <row r="193" spans="2:65" s="12" customFormat="1" x14ac:dyDescent="0.3">
      <c r="B193" s="213"/>
      <c r="C193" s="214"/>
      <c r="D193" s="215" t="s">
        <v>417</v>
      </c>
      <c r="E193" s="216" t="s">
        <v>36</v>
      </c>
      <c r="F193" s="217" t="s">
        <v>8271</v>
      </c>
      <c r="G193" s="214"/>
      <c r="H193" s="218" t="s">
        <v>36</v>
      </c>
      <c r="I193" s="219"/>
      <c r="J193" s="214"/>
      <c r="K193" s="214"/>
      <c r="L193" s="220"/>
      <c r="M193" s="221"/>
      <c r="N193" s="222"/>
      <c r="O193" s="222"/>
      <c r="P193" s="222"/>
      <c r="Q193" s="222"/>
      <c r="R193" s="222"/>
      <c r="S193" s="222"/>
      <c r="T193" s="223"/>
      <c r="AT193" s="224" t="s">
        <v>417</v>
      </c>
      <c r="AU193" s="224" t="s">
        <v>87</v>
      </c>
      <c r="AV193" s="12" t="s">
        <v>23</v>
      </c>
      <c r="AW193" s="12" t="s">
        <v>43</v>
      </c>
      <c r="AX193" s="12" t="s">
        <v>79</v>
      </c>
      <c r="AY193" s="224" t="s">
        <v>406</v>
      </c>
    </row>
    <row r="194" spans="2:65" s="13" customFormat="1" x14ac:dyDescent="0.3">
      <c r="B194" s="225"/>
      <c r="C194" s="226"/>
      <c r="D194" s="215" t="s">
        <v>417</v>
      </c>
      <c r="E194" s="227" t="s">
        <v>36</v>
      </c>
      <c r="F194" s="228" t="s">
        <v>8295</v>
      </c>
      <c r="G194" s="226"/>
      <c r="H194" s="229">
        <v>92.31</v>
      </c>
      <c r="I194" s="230"/>
      <c r="J194" s="226"/>
      <c r="K194" s="226"/>
      <c r="L194" s="231"/>
      <c r="M194" s="232"/>
      <c r="N194" s="233"/>
      <c r="O194" s="233"/>
      <c r="P194" s="233"/>
      <c r="Q194" s="233"/>
      <c r="R194" s="233"/>
      <c r="S194" s="233"/>
      <c r="T194" s="234"/>
      <c r="AT194" s="235" t="s">
        <v>417</v>
      </c>
      <c r="AU194" s="235" t="s">
        <v>87</v>
      </c>
      <c r="AV194" s="13" t="s">
        <v>87</v>
      </c>
      <c r="AW194" s="13" t="s">
        <v>43</v>
      </c>
      <c r="AX194" s="13" t="s">
        <v>79</v>
      </c>
      <c r="AY194" s="235" t="s">
        <v>406</v>
      </c>
    </row>
    <row r="195" spans="2:65" s="14" customFormat="1" x14ac:dyDescent="0.3">
      <c r="B195" s="236"/>
      <c r="C195" s="237"/>
      <c r="D195" s="247" t="s">
        <v>417</v>
      </c>
      <c r="E195" s="248" t="s">
        <v>36</v>
      </c>
      <c r="F195" s="249" t="s">
        <v>421</v>
      </c>
      <c r="G195" s="237"/>
      <c r="H195" s="250">
        <v>92.31</v>
      </c>
      <c r="I195" s="241"/>
      <c r="J195" s="237"/>
      <c r="K195" s="237"/>
      <c r="L195" s="242"/>
      <c r="M195" s="243"/>
      <c r="N195" s="244"/>
      <c r="O195" s="244"/>
      <c r="P195" s="244"/>
      <c r="Q195" s="244"/>
      <c r="R195" s="244"/>
      <c r="S195" s="244"/>
      <c r="T195" s="245"/>
      <c r="AT195" s="246" t="s">
        <v>417</v>
      </c>
      <c r="AU195" s="246" t="s">
        <v>87</v>
      </c>
      <c r="AV195" s="14" t="s">
        <v>415</v>
      </c>
      <c r="AW195" s="14" t="s">
        <v>43</v>
      </c>
      <c r="AX195" s="14" t="s">
        <v>23</v>
      </c>
      <c r="AY195" s="246" t="s">
        <v>406</v>
      </c>
    </row>
    <row r="196" spans="2:65" s="1" customFormat="1" ht="22.5" customHeight="1" x14ac:dyDescent="0.3">
      <c r="B196" s="37"/>
      <c r="C196" s="201" t="s">
        <v>550</v>
      </c>
      <c r="D196" s="201" t="s">
        <v>410</v>
      </c>
      <c r="E196" s="202" t="s">
        <v>8185</v>
      </c>
      <c r="F196" s="203" t="s">
        <v>8186</v>
      </c>
      <c r="G196" s="204" t="s">
        <v>596</v>
      </c>
      <c r="H196" s="205">
        <v>11</v>
      </c>
      <c r="I196" s="206"/>
      <c r="J196" s="207">
        <f>ROUND(I196*H196,2)</f>
        <v>0</v>
      </c>
      <c r="K196" s="203" t="s">
        <v>7100</v>
      </c>
      <c r="L196" s="57"/>
      <c r="M196" s="208" t="s">
        <v>36</v>
      </c>
      <c r="N196" s="209" t="s">
        <v>50</v>
      </c>
      <c r="O196" s="38"/>
      <c r="P196" s="210">
        <f>O196*H196</f>
        <v>0</v>
      </c>
      <c r="Q196" s="210">
        <v>0</v>
      </c>
      <c r="R196" s="210">
        <f>Q196*H196</f>
        <v>0</v>
      </c>
      <c r="S196" s="210">
        <v>0</v>
      </c>
      <c r="T196" s="211">
        <f>S196*H196</f>
        <v>0</v>
      </c>
      <c r="AR196" s="19" t="s">
        <v>415</v>
      </c>
      <c r="AT196" s="19" t="s">
        <v>410</v>
      </c>
      <c r="AU196" s="19" t="s">
        <v>87</v>
      </c>
      <c r="AY196" s="19" t="s">
        <v>406</v>
      </c>
      <c r="BE196" s="212">
        <f>IF(N196="základní",J196,0)</f>
        <v>0</v>
      </c>
      <c r="BF196" s="212">
        <f>IF(N196="snížená",J196,0)</f>
        <v>0</v>
      </c>
      <c r="BG196" s="212">
        <f>IF(N196="zákl. přenesená",J196,0)</f>
        <v>0</v>
      </c>
      <c r="BH196" s="212">
        <f>IF(N196="sníž. přenesená",J196,0)</f>
        <v>0</v>
      </c>
      <c r="BI196" s="212">
        <f>IF(N196="nulová",J196,0)</f>
        <v>0</v>
      </c>
      <c r="BJ196" s="19" t="s">
        <v>23</v>
      </c>
      <c r="BK196" s="212">
        <f>ROUND(I196*H196,2)</f>
        <v>0</v>
      </c>
      <c r="BL196" s="19" t="s">
        <v>415</v>
      </c>
      <c r="BM196" s="19" t="s">
        <v>696</v>
      </c>
    </row>
    <row r="197" spans="2:65" s="1" customFormat="1" ht="22.5" customHeight="1" x14ac:dyDescent="0.3">
      <c r="B197" s="37"/>
      <c r="C197" s="201" t="s">
        <v>299</v>
      </c>
      <c r="D197" s="201" t="s">
        <v>410</v>
      </c>
      <c r="E197" s="202" t="s">
        <v>8187</v>
      </c>
      <c r="F197" s="203" t="s">
        <v>8188</v>
      </c>
      <c r="G197" s="204" t="s">
        <v>596</v>
      </c>
      <c r="H197" s="205">
        <v>123.6</v>
      </c>
      <c r="I197" s="206"/>
      <c r="J197" s="207">
        <f>ROUND(I197*H197,2)</f>
        <v>0</v>
      </c>
      <c r="K197" s="203" t="s">
        <v>7100</v>
      </c>
      <c r="L197" s="57"/>
      <c r="M197" s="208" t="s">
        <v>36</v>
      </c>
      <c r="N197" s="209" t="s">
        <v>50</v>
      </c>
      <c r="O197" s="38"/>
      <c r="P197" s="210">
        <f>O197*H197</f>
        <v>0</v>
      </c>
      <c r="Q197" s="210">
        <v>0</v>
      </c>
      <c r="R197" s="210">
        <f>Q197*H197</f>
        <v>0</v>
      </c>
      <c r="S197" s="210">
        <v>0</v>
      </c>
      <c r="T197" s="211">
        <f>S197*H197</f>
        <v>0</v>
      </c>
      <c r="AR197" s="19" t="s">
        <v>415</v>
      </c>
      <c r="AT197" s="19" t="s">
        <v>410</v>
      </c>
      <c r="AU197" s="19" t="s">
        <v>87</v>
      </c>
      <c r="AY197" s="19" t="s">
        <v>406</v>
      </c>
      <c r="BE197" s="212">
        <f>IF(N197="základní",J197,0)</f>
        <v>0</v>
      </c>
      <c r="BF197" s="212">
        <f>IF(N197="snížená",J197,0)</f>
        <v>0</v>
      </c>
      <c r="BG197" s="212">
        <f>IF(N197="zákl. přenesená",J197,0)</f>
        <v>0</v>
      </c>
      <c r="BH197" s="212">
        <f>IF(N197="sníž. přenesená",J197,0)</f>
        <v>0</v>
      </c>
      <c r="BI197" s="212">
        <f>IF(N197="nulová",J197,0)</f>
        <v>0</v>
      </c>
      <c r="BJ197" s="19" t="s">
        <v>23</v>
      </c>
      <c r="BK197" s="212">
        <f>ROUND(I197*H197,2)</f>
        <v>0</v>
      </c>
      <c r="BL197" s="19" t="s">
        <v>415</v>
      </c>
      <c r="BM197" s="19" t="s">
        <v>703</v>
      </c>
    </row>
    <row r="198" spans="2:65" s="12" customFormat="1" x14ac:dyDescent="0.3">
      <c r="B198" s="213"/>
      <c r="C198" s="214"/>
      <c r="D198" s="215" t="s">
        <v>417</v>
      </c>
      <c r="E198" s="216" t="s">
        <v>36</v>
      </c>
      <c r="F198" s="217" t="s">
        <v>8271</v>
      </c>
      <c r="G198" s="214"/>
      <c r="H198" s="218" t="s">
        <v>36</v>
      </c>
      <c r="I198" s="219"/>
      <c r="J198" s="214"/>
      <c r="K198" s="214"/>
      <c r="L198" s="220"/>
      <c r="M198" s="221"/>
      <c r="N198" s="222"/>
      <c r="O198" s="222"/>
      <c r="P198" s="222"/>
      <c r="Q198" s="222"/>
      <c r="R198" s="222"/>
      <c r="S198" s="222"/>
      <c r="T198" s="223"/>
      <c r="AT198" s="224" t="s">
        <v>417</v>
      </c>
      <c r="AU198" s="224" t="s">
        <v>87</v>
      </c>
      <c r="AV198" s="12" t="s">
        <v>23</v>
      </c>
      <c r="AW198" s="12" t="s">
        <v>43</v>
      </c>
      <c r="AX198" s="12" t="s">
        <v>79</v>
      </c>
      <c r="AY198" s="224" t="s">
        <v>406</v>
      </c>
    </row>
    <row r="199" spans="2:65" s="13" customFormat="1" x14ac:dyDescent="0.3">
      <c r="B199" s="225"/>
      <c r="C199" s="226"/>
      <c r="D199" s="215" t="s">
        <v>417</v>
      </c>
      <c r="E199" s="227" t="s">
        <v>36</v>
      </c>
      <c r="F199" s="228" t="s">
        <v>8296</v>
      </c>
      <c r="G199" s="226"/>
      <c r="H199" s="229">
        <v>108.6</v>
      </c>
      <c r="I199" s="230"/>
      <c r="J199" s="226"/>
      <c r="K199" s="226"/>
      <c r="L199" s="231"/>
      <c r="M199" s="232"/>
      <c r="N199" s="233"/>
      <c r="O199" s="233"/>
      <c r="P199" s="233"/>
      <c r="Q199" s="233"/>
      <c r="R199" s="233"/>
      <c r="S199" s="233"/>
      <c r="T199" s="234"/>
      <c r="AT199" s="235" t="s">
        <v>417</v>
      </c>
      <c r="AU199" s="235" t="s">
        <v>87</v>
      </c>
      <c r="AV199" s="13" t="s">
        <v>87</v>
      </c>
      <c r="AW199" s="13" t="s">
        <v>43</v>
      </c>
      <c r="AX199" s="13" t="s">
        <v>79</v>
      </c>
      <c r="AY199" s="235" t="s">
        <v>406</v>
      </c>
    </row>
    <row r="200" spans="2:65" s="13" customFormat="1" x14ac:dyDescent="0.3">
      <c r="B200" s="225"/>
      <c r="C200" s="226"/>
      <c r="D200" s="215" t="s">
        <v>417</v>
      </c>
      <c r="E200" s="227" t="s">
        <v>36</v>
      </c>
      <c r="F200" s="228" t="s">
        <v>8297</v>
      </c>
      <c r="G200" s="226"/>
      <c r="H200" s="229">
        <v>15</v>
      </c>
      <c r="I200" s="230"/>
      <c r="J200" s="226"/>
      <c r="K200" s="226"/>
      <c r="L200" s="231"/>
      <c r="M200" s="232"/>
      <c r="N200" s="233"/>
      <c r="O200" s="233"/>
      <c r="P200" s="233"/>
      <c r="Q200" s="233"/>
      <c r="R200" s="233"/>
      <c r="S200" s="233"/>
      <c r="T200" s="234"/>
      <c r="AT200" s="235" t="s">
        <v>417</v>
      </c>
      <c r="AU200" s="235" t="s">
        <v>87</v>
      </c>
      <c r="AV200" s="13" t="s">
        <v>87</v>
      </c>
      <c r="AW200" s="13" t="s">
        <v>43</v>
      </c>
      <c r="AX200" s="13" t="s">
        <v>79</v>
      </c>
      <c r="AY200" s="235" t="s">
        <v>406</v>
      </c>
    </row>
    <row r="201" spans="2:65" s="14" customFormat="1" x14ac:dyDescent="0.3">
      <c r="B201" s="236"/>
      <c r="C201" s="237"/>
      <c r="D201" s="247" t="s">
        <v>417</v>
      </c>
      <c r="E201" s="248" t="s">
        <v>36</v>
      </c>
      <c r="F201" s="249" t="s">
        <v>421</v>
      </c>
      <c r="G201" s="237"/>
      <c r="H201" s="250">
        <v>123.6</v>
      </c>
      <c r="I201" s="241"/>
      <c r="J201" s="237"/>
      <c r="K201" s="237"/>
      <c r="L201" s="242"/>
      <c r="M201" s="243"/>
      <c r="N201" s="244"/>
      <c r="O201" s="244"/>
      <c r="P201" s="244"/>
      <c r="Q201" s="244"/>
      <c r="R201" s="244"/>
      <c r="S201" s="244"/>
      <c r="T201" s="245"/>
      <c r="AT201" s="246" t="s">
        <v>417</v>
      </c>
      <c r="AU201" s="246" t="s">
        <v>87</v>
      </c>
      <c r="AV201" s="14" t="s">
        <v>415</v>
      </c>
      <c r="AW201" s="14" t="s">
        <v>43</v>
      </c>
      <c r="AX201" s="14" t="s">
        <v>23</v>
      </c>
      <c r="AY201" s="246" t="s">
        <v>406</v>
      </c>
    </row>
    <row r="202" spans="2:65" s="1" customFormat="1" ht="22.5" customHeight="1" x14ac:dyDescent="0.3">
      <c r="B202" s="37"/>
      <c r="C202" s="201" t="s">
        <v>559</v>
      </c>
      <c r="D202" s="201" t="s">
        <v>410</v>
      </c>
      <c r="E202" s="202" t="s">
        <v>7572</v>
      </c>
      <c r="F202" s="203" t="s">
        <v>7573</v>
      </c>
      <c r="G202" s="204" t="s">
        <v>501</v>
      </c>
      <c r="H202" s="205">
        <v>369.72300000000001</v>
      </c>
      <c r="I202" s="206"/>
      <c r="J202" s="207">
        <f>ROUND(I202*H202,2)</f>
        <v>0</v>
      </c>
      <c r="K202" s="203" t="s">
        <v>7100</v>
      </c>
      <c r="L202" s="57"/>
      <c r="M202" s="208" t="s">
        <v>36</v>
      </c>
      <c r="N202" s="209" t="s">
        <v>50</v>
      </c>
      <c r="O202" s="38"/>
      <c r="P202" s="210">
        <f>O202*H202</f>
        <v>0</v>
      </c>
      <c r="Q202" s="210">
        <v>0</v>
      </c>
      <c r="R202" s="210">
        <f>Q202*H202</f>
        <v>0</v>
      </c>
      <c r="S202" s="210">
        <v>0</v>
      </c>
      <c r="T202" s="211">
        <f>S202*H202</f>
        <v>0</v>
      </c>
      <c r="AR202" s="19" t="s">
        <v>415</v>
      </c>
      <c r="AT202" s="19" t="s">
        <v>410</v>
      </c>
      <c r="AU202" s="19" t="s">
        <v>87</v>
      </c>
      <c r="AY202" s="19" t="s">
        <v>406</v>
      </c>
      <c r="BE202" s="212">
        <f>IF(N202="základní",J202,0)</f>
        <v>0</v>
      </c>
      <c r="BF202" s="212">
        <f>IF(N202="snížená",J202,0)</f>
        <v>0</v>
      </c>
      <c r="BG202" s="212">
        <f>IF(N202="zákl. přenesená",J202,0)</f>
        <v>0</v>
      </c>
      <c r="BH202" s="212">
        <f>IF(N202="sníž. přenesená",J202,0)</f>
        <v>0</v>
      </c>
      <c r="BI202" s="212">
        <f>IF(N202="nulová",J202,0)</f>
        <v>0</v>
      </c>
      <c r="BJ202" s="19" t="s">
        <v>23</v>
      </c>
      <c r="BK202" s="212">
        <f>ROUND(I202*H202,2)</f>
        <v>0</v>
      </c>
      <c r="BL202" s="19" t="s">
        <v>415</v>
      </c>
      <c r="BM202" s="19" t="s">
        <v>714</v>
      </c>
    </row>
    <row r="203" spans="2:65" s="1" customFormat="1" ht="22.5" customHeight="1" x14ac:dyDescent="0.3">
      <c r="B203" s="37"/>
      <c r="C203" s="201" t="s">
        <v>564</v>
      </c>
      <c r="D203" s="201" t="s">
        <v>410</v>
      </c>
      <c r="E203" s="202" t="s">
        <v>8198</v>
      </c>
      <c r="F203" s="203" t="s">
        <v>8199</v>
      </c>
      <c r="G203" s="204" t="s">
        <v>466</v>
      </c>
      <c r="H203" s="205">
        <v>92.31</v>
      </c>
      <c r="I203" s="206"/>
      <c r="J203" s="207">
        <f>ROUND(I203*H203,2)</f>
        <v>0</v>
      </c>
      <c r="K203" s="203" t="s">
        <v>7140</v>
      </c>
      <c r="L203" s="57"/>
      <c r="M203" s="208" t="s">
        <v>36</v>
      </c>
      <c r="N203" s="209" t="s">
        <v>50</v>
      </c>
      <c r="O203" s="38"/>
      <c r="P203" s="210">
        <f>O203*H203</f>
        <v>0</v>
      </c>
      <c r="Q203" s="210">
        <v>0</v>
      </c>
      <c r="R203" s="210">
        <f>Q203*H203</f>
        <v>0</v>
      </c>
      <c r="S203" s="210">
        <v>0</v>
      </c>
      <c r="T203" s="211">
        <f>S203*H203</f>
        <v>0</v>
      </c>
      <c r="AR203" s="19" t="s">
        <v>415</v>
      </c>
      <c r="AT203" s="19" t="s">
        <v>410</v>
      </c>
      <c r="AU203" s="19" t="s">
        <v>87</v>
      </c>
      <c r="AY203" s="19" t="s">
        <v>406</v>
      </c>
      <c r="BE203" s="212">
        <f>IF(N203="základní",J203,0)</f>
        <v>0</v>
      </c>
      <c r="BF203" s="212">
        <f>IF(N203="snížená",J203,0)</f>
        <v>0</v>
      </c>
      <c r="BG203" s="212">
        <f>IF(N203="zákl. přenesená",J203,0)</f>
        <v>0</v>
      </c>
      <c r="BH203" s="212">
        <f>IF(N203="sníž. přenesená",J203,0)</f>
        <v>0</v>
      </c>
      <c r="BI203" s="212">
        <f>IF(N203="nulová",J203,0)</f>
        <v>0</v>
      </c>
      <c r="BJ203" s="19" t="s">
        <v>23</v>
      </c>
      <c r="BK203" s="212">
        <f>ROUND(I203*H203,2)</f>
        <v>0</v>
      </c>
      <c r="BL203" s="19" t="s">
        <v>415</v>
      </c>
      <c r="BM203" s="19" t="s">
        <v>723</v>
      </c>
    </row>
    <row r="204" spans="2:65" s="1" customFormat="1" ht="22.5" customHeight="1" x14ac:dyDescent="0.3">
      <c r="B204" s="37"/>
      <c r="C204" s="201" t="s">
        <v>572</v>
      </c>
      <c r="D204" s="201" t="s">
        <v>410</v>
      </c>
      <c r="E204" s="202" t="s">
        <v>7583</v>
      </c>
      <c r="F204" s="203" t="s">
        <v>7584</v>
      </c>
      <c r="G204" s="204" t="s">
        <v>501</v>
      </c>
      <c r="H204" s="205">
        <v>92.430999999999997</v>
      </c>
      <c r="I204" s="206"/>
      <c r="J204" s="207">
        <f>ROUND(I204*H204,2)</f>
        <v>0</v>
      </c>
      <c r="K204" s="203" t="s">
        <v>7100</v>
      </c>
      <c r="L204" s="57"/>
      <c r="M204" s="208" t="s">
        <v>36</v>
      </c>
      <c r="N204" s="209" t="s">
        <v>50</v>
      </c>
      <c r="O204" s="38"/>
      <c r="P204" s="210">
        <f>O204*H204</f>
        <v>0</v>
      </c>
      <c r="Q204" s="210">
        <v>0</v>
      </c>
      <c r="R204" s="210">
        <f>Q204*H204</f>
        <v>0</v>
      </c>
      <c r="S204" s="210">
        <v>0</v>
      </c>
      <c r="T204" s="211">
        <f>S204*H204</f>
        <v>0</v>
      </c>
      <c r="AR204" s="19" t="s">
        <v>415</v>
      </c>
      <c r="AT204" s="19" t="s">
        <v>410</v>
      </c>
      <c r="AU204" s="19" t="s">
        <v>87</v>
      </c>
      <c r="AY204" s="19" t="s">
        <v>406</v>
      </c>
      <c r="BE204" s="212">
        <f>IF(N204="základní",J204,0)</f>
        <v>0</v>
      </c>
      <c r="BF204" s="212">
        <f>IF(N204="snížená",J204,0)</f>
        <v>0</v>
      </c>
      <c r="BG204" s="212">
        <f>IF(N204="zákl. přenesená",J204,0)</f>
        <v>0</v>
      </c>
      <c r="BH204" s="212">
        <f>IF(N204="sníž. přenesená",J204,0)</f>
        <v>0</v>
      </c>
      <c r="BI204" s="212">
        <f>IF(N204="nulová",J204,0)</f>
        <v>0</v>
      </c>
      <c r="BJ204" s="19" t="s">
        <v>23</v>
      </c>
      <c r="BK204" s="212">
        <f>ROUND(I204*H204,2)</f>
        <v>0</v>
      </c>
      <c r="BL204" s="19" t="s">
        <v>415</v>
      </c>
      <c r="BM204" s="19" t="s">
        <v>733</v>
      </c>
    </row>
    <row r="205" spans="2:65" s="1" customFormat="1" ht="22.5" customHeight="1" x14ac:dyDescent="0.3">
      <c r="B205" s="37"/>
      <c r="C205" s="201" t="s">
        <v>576</v>
      </c>
      <c r="D205" s="201" t="s">
        <v>410</v>
      </c>
      <c r="E205" s="202" t="s">
        <v>8200</v>
      </c>
      <c r="F205" s="203" t="s">
        <v>510</v>
      </c>
      <c r="G205" s="204" t="s">
        <v>501</v>
      </c>
      <c r="H205" s="205">
        <v>92.430999999999997</v>
      </c>
      <c r="I205" s="206"/>
      <c r="J205" s="207">
        <f>ROUND(I205*H205,2)</f>
        <v>0</v>
      </c>
      <c r="K205" s="203" t="s">
        <v>7140</v>
      </c>
      <c r="L205" s="57"/>
      <c r="M205" s="208" t="s">
        <v>36</v>
      </c>
      <c r="N205" s="209" t="s">
        <v>50</v>
      </c>
      <c r="O205" s="38"/>
      <c r="P205" s="210">
        <f>O205*H205</f>
        <v>0</v>
      </c>
      <c r="Q205" s="210">
        <v>0</v>
      </c>
      <c r="R205" s="210">
        <f>Q205*H205</f>
        <v>0</v>
      </c>
      <c r="S205" s="210">
        <v>0</v>
      </c>
      <c r="T205" s="211">
        <f>S205*H205</f>
        <v>0</v>
      </c>
      <c r="AR205" s="19" t="s">
        <v>415</v>
      </c>
      <c r="AT205" s="19" t="s">
        <v>410</v>
      </c>
      <c r="AU205" s="19" t="s">
        <v>87</v>
      </c>
      <c r="AY205" s="19" t="s">
        <v>406</v>
      </c>
      <c r="BE205" s="212">
        <f>IF(N205="základní",J205,0)</f>
        <v>0</v>
      </c>
      <c r="BF205" s="212">
        <f>IF(N205="snížená",J205,0)</f>
        <v>0</v>
      </c>
      <c r="BG205" s="212">
        <f>IF(N205="zákl. přenesená",J205,0)</f>
        <v>0</v>
      </c>
      <c r="BH205" s="212">
        <f>IF(N205="sníž. přenesená",J205,0)</f>
        <v>0</v>
      </c>
      <c r="BI205" s="212">
        <f>IF(N205="nulová",J205,0)</f>
        <v>0</v>
      </c>
      <c r="BJ205" s="19" t="s">
        <v>23</v>
      </c>
      <c r="BK205" s="212">
        <f>ROUND(I205*H205,2)</f>
        <v>0</v>
      </c>
      <c r="BL205" s="19" t="s">
        <v>415</v>
      </c>
      <c r="BM205" s="19" t="s">
        <v>743</v>
      </c>
    </row>
    <row r="206" spans="2:65" s="11" customFormat="1" ht="29.85" customHeight="1" x14ac:dyDescent="0.3">
      <c r="B206" s="182"/>
      <c r="C206" s="183"/>
      <c r="D206" s="198" t="s">
        <v>78</v>
      </c>
      <c r="E206" s="199" t="s">
        <v>415</v>
      </c>
      <c r="F206" s="199" t="s">
        <v>1900</v>
      </c>
      <c r="G206" s="183"/>
      <c r="H206" s="183"/>
      <c r="I206" s="186"/>
      <c r="J206" s="200">
        <f>BK206</f>
        <v>0</v>
      </c>
      <c r="K206" s="183"/>
      <c r="L206" s="188"/>
      <c r="M206" s="189"/>
      <c r="N206" s="190"/>
      <c r="O206" s="190"/>
      <c r="P206" s="191">
        <f>SUM(P207:P216)</f>
        <v>0</v>
      </c>
      <c r="Q206" s="190"/>
      <c r="R206" s="191">
        <f>SUM(R207:R216)</f>
        <v>0</v>
      </c>
      <c r="S206" s="190"/>
      <c r="T206" s="192">
        <f>SUM(T207:T216)</f>
        <v>0</v>
      </c>
      <c r="AR206" s="193" t="s">
        <v>23</v>
      </c>
      <c r="AT206" s="194" t="s">
        <v>78</v>
      </c>
      <c r="AU206" s="194" t="s">
        <v>23</v>
      </c>
      <c r="AY206" s="193" t="s">
        <v>406</v>
      </c>
      <c r="BK206" s="195">
        <f>SUM(BK207:BK216)</f>
        <v>0</v>
      </c>
    </row>
    <row r="207" spans="2:65" s="1" customFormat="1" ht="22.5" customHeight="1" x14ac:dyDescent="0.3">
      <c r="B207" s="37"/>
      <c r="C207" s="201" t="s">
        <v>580</v>
      </c>
      <c r="D207" s="201" t="s">
        <v>410</v>
      </c>
      <c r="E207" s="202" t="s">
        <v>7591</v>
      </c>
      <c r="F207" s="203" t="s">
        <v>7592</v>
      </c>
      <c r="G207" s="204" t="s">
        <v>413</v>
      </c>
      <c r="H207" s="205">
        <v>10.196999999999999</v>
      </c>
      <c r="I207" s="206"/>
      <c r="J207" s="207">
        <f>ROUND(I207*H207,2)</f>
        <v>0</v>
      </c>
      <c r="K207" s="203" t="s">
        <v>7100</v>
      </c>
      <c r="L207" s="57"/>
      <c r="M207" s="208" t="s">
        <v>36</v>
      </c>
      <c r="N207" s="209" t="s">
        <v>50</v>
      </c>
      <c r="O207" s="38"/>
      <c r="P207" s="210">
        <f>O207*H207</f>
        <v>0</v>
      </c>
      <c r="Q207" s="210">
        <v>0</v>
      </c>
      <c r="R207" s="210">
        <f>Q207*H207</f>
        <v>0</v>
      </c>
      <c r="S207" s="210">
        <v>0</v>
      </c>
      <c r="T207" s="211">
        <f>S207*H207</f>
        <v>0</v>
      </c>
      <c r="AR207" s="19" t="s">
        <v>415</v>
      </c>
      <c r="AT207" s="19" t="s">
        <v>410</v>
      </c>
      <c r="AU207" s="19" t="s">
        <v>87</v>
      </c>
      <c r="AY207" s="19" t="s">
        <v>406</v>
      </c>
      <c r="BE207" s="212">
        <f>IF(N207="základní",J207,0)</f>
        <v>0</v>
      </c>
      <c r="BF207" s="212">
        <f>IF(N207="snížená",J207,0)</f>
        <v>0</v>
      </c>
      <c r="BG207" s="212">
        <f>IF(N207="zákl. přenesená",J207,0)</f>
        <v>0</v>
      </c>
      <c r="BH207" s="212">
        <f>IF(N207="sníž. přenesená",J207,0)</f>
        <v>0</v>
      </c>
      <c r="BI207" s="212">
        <f>IF(N207="nulová",J207,0)</f>
        <v>0</v>
      </c>
      <c r="BJ207" s="19" t="s">
        <v>23</v>
      </c>
      <c r="BK207" s="212">
        <f>ROUND(I207*H207,2)</f>
        <v>0</v>
      </c>
      <c r="BL207" s="19" t="s">
        <v>415</v>
      </c>
      <c r="BM207" s="19" t="s">
        <v>755</v>
      </c>
    </row>
    <row r="208" spans="2:65" s="13" customFormat="1" x14ac:dyDescent="0.3">
      <c r="B208" s="225"/>
      <c r="C208" s="226"/>
      <c r="D208" s="215" t="s">
        <v>417</v>
      </c>
      <c r="E208" s="227" t="s">
        <v>36</v>
      </c>
      <c r="F208" s="228" t="s">
        <v>8298</v>
      </c>
      <c r="G208" s="226"/>
      <c r="H208" s="229">
        <v>10.196999999999999</v>
      </c>
      <c r="I208" s="230"/>
      <c r="J208" s="226"/>
      <c r="K208" s="226"/>
      <c r="L208" s="231"/>
      <c r="M208" s="232"/>
      <c r="N208" s="233"/>
      <c r="O208" s="233"/>
      <c r="P208" s="233"/>
      <c r="Q208" s="233"/>
      <c r="R208" s="233"/>
      <c r="S208" s="233"/>
      <c r="T208" s="234"/>
      <c r="AT208" s="235" t="s">
        <v>417</v>
      </c>
      <c r="AU208" s="235" t="s">
        <v>87</v>
      </c>
      <c r="AV208" s="13" t="s">
        <v>87</v>
      </c>
      <c r="AW208" s="13" t="s">
        <v>43</v>
      </c>
      <c r="AX208" s="13" t="s">
        <v>79</v>
      </c>
      <c r="AY208" s="235" t="s">
        <v>406</v>
      </c>
    </row>
    <row r="209" spans="2:65" s="14" customFormat="1" x14ac:dyDescent="0.3">
      <c r="B209" s="236"/>
      <c r="C209" s="237"/>
      <c r="D209" s="247" t="s">
        <v>417</v>
      </c>
      <c r="E209" s="248" t="s">
        <v>36</v>
      </c>
      <c r="F209" s="249" t="s">
        <v>421</v>
      </c>
      <c r="G209" s="237"/>
      <c r="H209" s="250">
        <v>10.196999999999999</v>
      </c>
      <c r="I209" s="241"/>
      <c r="J209" s="237"/>
      <c r="K209" s="237"/>
      <c r="L209" s="242"/>
      <c r="M209" s="243"/>
      <c r="N209" s="244"/>
      <c r="O209" s="244"/>
      <c r="P209" s="244"/>
      <c r="Q209" s="244"/>
      <c r="R209" s="244"/>
      <c r="S209" s="244"/>
      <c r="T209" s="245"/>
      <c r="AT209" s="246" t="s">
        <v>417</v>
      </c>
      <c r="AU209" s="246" t="s">
        <v>87</v>
      </c>
      <c r="AV209" s="14" t="s">
        <v>415</v>
      </c>
      <c r="AW209" s="14" t="s">
        <v>43</v>
      </c>
      <c r="AX209" s="14" t="s">
        <v>23</v>
      </c>
      <c r="AY209" s="246" t="s">
        <v>406</v>
      </c>
    </row>
    <row r="210" spans="2:65" s="1" customFormat="1" ht="22.5" customHeight="1" x14ac:dyDescent="0.3">
      <c r="B210" s="37"/>
      <c r="C210" s="201" t="s">
        <v>585</v>
      </c>
      <c r="D210" s="201" t="s">
        <v>410</v>
      </c>
      <c r="E210" s="202" t="s">
        <v>7593</v>
      </c>
      <c r="F210" s="203" t="s">
        <v>7594</v>
      </c>
      <c r="G210" s="204" t="s">
        <v>413</v>
      </c>
      <c r="H210" s="205">
        <v>0.70399999999999996</v>
      </c>
      <c r="I210" s="206"/>
      <c r="J210" s="207">
        <f>ROUND(I210*H210,2)</f>
        <v>0</v>
      </c>
      <c r="K210" s="203" t="s">
        <v>7100</v>
      </c>
      <c r="L210" s="57"/>
      <c r="M210" s="208" t="s">
        <v>36</v>
      </c>
      <c r="N210" s="209" t="s">
        <v>50</v>
      </c>
      <c r="O210" s="38"/>
      <c r="P210" s="210">
        <f>O210*H210</f>
        <v>0</v>
      </c>
      <c r="Q210" s="210">
        <v>0</v>
      </c>
      <c r="R210" s="210">
        <f>Q210*H210</f>
        <v>0</v>
      </c>
      <c r="S210" s="210">
        <v>0</v>
      </c>
      <c r="T210" s="211">
        <f>S210*H210</f>
        <v>0</v>
      </c>
      <c r="AR210" s="19" t="s">
        <v>415</v>
      </c>
      <c r="AT210" s="19" t="s">
        <v>410</v>
      </c>
      <c r="AU210" s="19" t="s">
        <v>87</v>
      </c>
      <c r="AY210" s="19" t="s">
        <v>406</v>
      </c>
      <c r="BE210" s="212">
        <f>IF(N210="základní",J210,0)</f>
        <v>0</v>
      </c>
      <c r="BF210" s="212">
        <f>IF(N210="snížená",J210,0)</f>
        <v>0</v>
      </c>
      <c r="BG210" s="212">
        <f>IF(N210="zákl. přenesená",J210,0)</f>
        <v>0</v>
      </c>
      <c r="BH210" s="212">
        <f>IF(N210="sníž. přenesená",J210,0)</f>
        <v>0</v>
      </c>
      <c r="BI210" s="212">
        <f>IF(N210="nulová",J210,0)</f>
        <v>0</v>
      </c>
      <c r="BJ210" s="19" t="s">
        <v>23</v>
      </c>
      <c r="BK210" s="212">
        <f>ROUND(I210*H210,2)</f>
        <v>0</v>
      </c>
      <c r="BL210" s="19" t="s">
        <v>415</v>
      </c>
      <c r="BM210" s="19" t="s">
        <v>778</v>
      </c>
    </row>
    <row r="211" spans="2:65" s="12" customFormat="1" x14ac:dyDescent="0.3">
      <c r="B211" s="213"/>
      <c r="C211" s="214"/>
      <c r="D211" s="215" t="s">
        <v>417</v>
      </c>
      <c r="E211" s="216" t="s">
        <v>36</v>
      </c>
      <c r="F211" s="217" t="s">
        <v>8206</v>
      </c>
      <c r="G211" s="214"/>
      <c r="H211" s="218" t="s">
        <v>36</v>
      </c>
      <c r="I211" s="219"/>
      <c r="J211" s="214"/>
      <c r="K211" s="214"/>
      <c r="L211" s="220"/>
      <c r="M211" s="221"/>
      <c r="N211" s="222"/>
      <c r="O211" s="222"/>
      <c r="P211" s="222"/>
      <c r="Q211" s="222"/>
      <c r="R211" s="222"/>
      <c r="S211" s="222"/>
      <c r="T211" s="223"/>
      <c r="AT211" s="224" t="s">
        <v>417</v>
      </c>
      <c r="AU211" s="224" t="s">
        <v>87</v>
      </c>
      <c r="AV211" s="12" t="s">
        <v>23</v>
      </c>
      <c r="AW211" s="12" t="s">
        <v>43</v>
      </c>
      <c r="AX211" s="12" t="s">
        <v>79</v>
      </c>
      <c r="AY211" s="224" t="s">
        <v>406</v>
      </c>
    </row>
    <row r="212" spans="2:65" s="13" customFormat="1" x14ac:dyDescent="0.3">
      <c r="B212" s="225"/>
      <c r="C212" s="226"/>
      <c r="D212" s="215" t="s">
        <v>417</v>
      </c>
      <c r="E212" s="227" t="s">
        <v>36</v>
      </c>
      <c r="F212" s="228" t="s">
        <v>8299</v>
      </c>
      <c r="G212" s="226"/>
      <c r="H212" s="229">
        <v>0.70399999999999996</v>
      </c>
      <c r="I212" s="230"/>
      <c r="J212" s="226"/>
      <c r="K212" s="226"/>
      <c r="L212" s="231"/>
      <c r="M212" s="232"/>
      <c r="N212" s="233"/>
      <c r="O212" s="233"/>
      <c r="P212" s="233"/>
      <c r="Q212" s="233"/>
      <c r="R212" s="233"/>
      <c r="S212" s="233"/>
      <c r="T212" s="234"/>
      <c r="AT212" s="235" t="s">
        <v>417</v>
      </c>
      <c r="AU212" s="235" t="s">
        <v>87</v>
      </c>
      <c r="AV212" s="13" t="s">
        <v>87</v>
      </c>
      <c r="AW212" s="13" t="s">
        <v>43</v>
      </c>
      <c r="AX212" s="13" t="s">
        <v>79</v>
      </c>
      <c r="AY212" s="235" t="s">
        <v>406</v>
      </c>
    </row>
    <row r="213" spans="2:65" s="14" customFormat="1" x14ac:dyDescent="0.3">
      <c r="B213" s="236"/>
      <c r="C213" s="237"/>
      <c r="D213" s="247" t="s">
        <v>417</v>
      </c>
      <c r="E213" s="248" t="s">
        <v>36</v>
      </c>
      <c r="F213" s="249" t="s">
        <v>421</v>
      </c>
      <c r="G213" s="237"/>
      <c r="H213" s="250">
        <v>0.70399999999999996</v>
      </c>
      <c r="I213" s="241"/>
      <c r="J213" s="237"/>
      <c r="K213" s="237"/>
      <c r="L213" s="242"/>
      <c r="M213" s="243"/>
      <c r="N213" s="244"/>
      <c r="O213" s="244"/>
      <c r="P213" s="244"/>
      <c r="Q213" s="244"/>
      <c r="R213" s="244"/>
      <c r="S213" s="244"/>
      <c r="T213" s="245"/>
      <c r="AT213" s="246" t="s">
        <v>417</v>
      </c>
      <c r="AU213" s="246" t="s">
        <v>87</v>
      </c>
      <c r="AV213" s="14" t="s">
        <v>415</v>
      </c>
      <c r="AW213" s="14" t="s">
        <v>43</v>
      </c>
      <c r="AX213" s="14" t="s">
        <v>23</v>
      </c>
      <c r="AY213" s="246" t="s">
        <v>406</v>
      </c>
    </row>
    <row r="214" spans="2:65" s="1" customFormat="1" ht="22.5" customHeight="1" x14ac:dyDescent="0.3">
      <c r="B214" s="37"/>
      <c r="C214" s="201" t="s">
        <v>587</v>
      </c>
      <c r="D214" s="201" t="s">
        <v>410</v>
      </c>
      <c r="E214" s="202" t="s">
        <v>7595</v>
      </c>
      <c r="F214" s="203" t="s">
        <v>7596</v>
      </c>
      <c r="G214" s="204" t="s">
        <v>466</v>
      </c>
      <c r="H214" s="205">
        <v>3.52</v>
      </c>
      <c r="I214" s="206"/>
      <c r="J214" s="207">
        <f>ROUND(I214*H214,2)</f>
        <v>0</v>
      </c>
      <c r="K214" s="203" t="s">
        <v>7100</v>
      </c>
      <c r="L214" s="57"/>
      <c r="M214" s="208" t="s">
        <v>36</v>
      </c>
      <c r="N214" s="209" t="s">
        <v>50</v>
      </c>
      <c r="O214" s="38"/>
      <c r="P214" s="210">
        <f>O214*H214</f>
        <v>0</v>
      </c>
      <c r="Q214" s="210">
        <v>0</v>
      </c>
      <c r="R214" s="210">
        <f>Q214*H214</f>
        <v>0</v>
      </c>
      <c r="S214" s="210">
        <v>0</v>
      </c>
      <c r="T214" s="211">
        <f>S214*H214</f>
        <v>0</v>
      </c>
      <c r="AR214" s="19" t="s">
        <v>415</v>
      </c>
      <c r="AT214" s="19" t="s">
        <v>410</v>
      </c>
      <c r="AU214" s="19" t="s">
        <v>87</v>
      </c>
      <c r="AY214" s="19" t="s">
        <v>406</v>
      </c>
      <c r="BE214" s="212">
        <f>IF(N214="základní",J214,0)</f>
        <v>0</v>
      </c>
      <c r="BF214" s="212">
        <f>IF(N214="snížená",J214,0)</f>
        <v>0</v>
      </c>
      <c r="BG214" s="212">
        <f>IF(N214="zákl. přenesená",J214,0)</f>
        <v>0</v>
      </c>
      <c r="BH214" s="212">
        <f>IF(N214="sníž. přenesená",J214,0)</f>
        <v>0</v>
      </c>
      <c r="BI214" s="212">
        <f>IF(N214="nulová",J214,0)</f>
        <v>0</v>
      </c>
      <c r="BJ214" s="19" t="s">
        <v>23</v>
      </c>
      <c r="BK214" s="212">
        <f>ROUND(I214*H214,2)</f>
        <v>0</v>
      </c>
      <c r="BL214" s="19" t="s">
        <v>415</v>
      </c>
      <c r="BM214" s="19" t="s">
        <v>784</v>
      </c>
    </row>
    <row r="215" spans="2:65" s="13" customFormat="1" x14ac:dyDescent="0.3">
      <c r="B215" s="225"/>
      <c r="C215" s="226"/>
      <c r="D215" s="215" t="s">
        <v>417</v>
      </c>
      <c r="E215" s="227" t="s">
        <v>36</v>
      </c>
      <c r="F215" s="228" t="s">
        <v>8300</v>
      </c>
      <c r="G215" s="226"/>
      <c r="H215" s="229">
        <v>3.52</v>
      </c>
      <c r="I215" s="230"/>
      <c r="J215" s="226"/>
      <c r="K215" s="226"/>
      <c r="L215" s="231"/>
      <c r="M215" s="232"/>
      <c r="N215" s="233"/>
      <c r="O215" s="233"/>
      <c r="P215" s="233"/>
      <c r="Q215" s="233"/>
      <c r="R215" s="233"/>
      <c r="S215" s="233"/>
      <c r="T215" s="234"/>
      <c r="AT215" s="235" t="s">
        <v>417</v>
      </c>
      <c r="AU215" s="235" t="s">
        <v>87</v>
      </c>
      <c r="AV215" s="13" t="s">
        <v>87</v>
      </c>
      <c r="AW215" s="13" t="s">
        <v>43</v>
      </c>
      <c r="AX215" s="13" t="s">
        <v>79</v>
      </c>
      <c r="AY215" s="235" t="s">
        <v>406</v>
      </c>
    </row>
    <row r="216" spans="2:65" s="14" customFormat="1" x14ac:dyDescent="0.3">
      <c r="B216" s="236"/>
      <c r="C216" s="237"/>
      <c r="D216" s="215" t="s">
        <v>417</v>
      </c>
      <c r="E216" s="238" t="s">
        <v>36</v>
      </c>
      <c r="F216" s="239" t="s">
        <v>421</v>
      </c>
      <c r="G216" s="237"/>
      <c r="H216" s="240">
        <v>3.52</v>
      </c>
      <c r="I216" s="241"/>
      <c r="J216" s="237"/>
      <c r="K216" s="237"/>
      <c r="L216" s="242"/>
      <c r="M216" s="243"/>
      <c r="N216" s="244"/>
      <c r="O216" s="244"/>
      <c r="P216" s="244"/>
      <c r="Q216" s="244"/>
      <c r="R216" s="244"/>
      <c r="S216" s="244"/>
      <c r="T216" s="245"/>
      <c r="AT216" s="246" t="s">
        <v>417</v>
      </c>
      <c r="AU216" s="246" t="s">
        <v>87</v>
      </c>
      <c r="AV216" s="14" t="s">
        <v>415</v>
      </c>
      <c r="AW216" s="14" t="s">
        <v>43</v>
      </c>
      <c r="AX216" s="14" t="s">
        <v>23</v>
      </c>
      <c r="AY216" s="246" t="s">
        <v>406</v>
      </c>
    </row>
    <row r="217" spans="2:65" s="11" customFormat="1" ht="29.85" customHeight="1" x14ac:dyDescent="0.3">
      <c r="B217" s="182"/>
      <c r="C217" s="183"/>
      <c r="D217" s="198" t="s">
        <v>78</v>
      </c>
      <c r="E217" s="199" t="s">
        <v>440</v>
      </c>
      <c r="F217" s="199" t="s">
        <v>2132</v>
      </c>
      <c r="G217" s="183"/>
      <c r="H217" s="183"/>
      <c r="I217" s="186"/>
      <c r="J217" s="200">
        <f>BK217</f>
        <v>0</v>
      </c>
      <c r="K217" s="183"/>
      <c r="L217" s="188"/>
      <c r="M217" s="189"/>
      <c r="N217" s="190"/>
      <c r="O217" s="190"/>
      <c r="P217" s="191">
        <f>SUM(P218:P247)</f>
        <v>0</v>
      </c>
      <c r="Q217" s="190"/>
      <c r="R217" s="191">
        <f>SUM(R218:R247)</f>
        <v>0</v>
      </c>
      <c r="S217" s="190"/>
      <c r="T217" s="192">
        <f>SUM(T218:T247)</f>
        <v>0</v>
      </c>
      <c r="AR217" s="193" t="s">
        <v>23</v>
      </c>
      <c r="AT217" s="194" t="s">
        <v>78</v>
      </c>
      <c r="AU217" s="194" t="s">
        <v>23</v>
      </c>
      <c r="AY217" s="193" t="s">
        <v>406</v>
      </c>
      <c r="BK217" s="195">
        <f>SUM(BK218:BK247)</f>
        <v>0</v>
      </c>
    </row>
    <row r="218" spans="2:65" s="1" customFormat="1" ht="22.5" customHeight="1" x14ac:dyDescent="0.3">
      <c r="B218" s="37"/>
      <c r="C218" s="201" t="s">
        <v>593</v>
      </c>
      <c r="D218" s="201" t="s">
        <v>410</v>
      </c>
      <c r="E218" s="202" t="s">
        <v>8209</v>
      </c>
      <c r="F218" s="203" t="s">
        <v>8210</v>
      </c>
      <c r="G218" s="204" t="s">
        <v>466</v>
      </c>
      <c r="H218" s="205">
        <v>59.73</v>
      </c>
      <c r="I218" s="206"/>
      <c r="J218" s="207">
        <f>ROUND(I218*H218,2)</f>
        <v>0</v>
      </c>
      <c r="K218" s="203" t="s">
        <v>7100</v>
      </c>
      <c r="L218" s="57"/>
      <c r="M218" s="208" t="s">
        <v>36</v>
      </c>
      <c r="N218" s="209" t="s">
        <v>50</v>
      </c>
      <c r="O218" s="38"/>
      <c r="P218" s="210">
        <f>O218*H218</f>
        <v>0</v>
      </c>
      <c r="Q218" s="210">
        <v>0</v>
      </c>
      <c r="R218" s="210">
        <f>Q218*H218</f>
        <v>0</v>
      </c>
      <c r="S218" s="210">
        <v>0</v>
      </c>
      <c r="T218" s="211">
        <f>S218*H218</f>
        <v>0</v>
      </c>
      <c r="AR218" s="19" t="s">
        <v>415</v>
      </c>
      <c r="AT218" s="19" t="s">
        <v>410</v>
      </c>
      <c r="AU218" s="19" t="s">
        <v>87</v>
      </c>
      <c r="AY218" s="19" t="s">
        <v>406</v>
      </c>
      <c r="BE218" s="212">
        <f>IF(N218="základní",J218,0)</f>
        <v>0</v>
      </c>
      <c r="BF218" s="212">
        <f>IF(N218="snížená",J218,0)</f>
        <v>0</v>
      </c>
      <c r="BG218" s="212">
        <f>IF(N218="zákl. přenesená",J218,0)</f>
        <v>0</v>
      </c>
      <c r="BH218" s="212">
        <f>IF(N218="sníž. přenesená",J218,0)</f>
        <v>0</v>
      </c>
      <c r="BI218" s="212">
        <f>IF(N218="nulová",J218,0)</f>
        <v>0</v>
      </c>
      <c r="BJ218" s="19" t="s">
        <v>23</v>
      </c>
      <c r="BK218" s="212">
        <f>ROUND(I218*H218,2)</f>
        <v>0</v>
      </c>
      <c r="BL218" s="19" t="s">
        <v>415</v>
      </c>
      <c r="BM218" s="19" t="s">
        <v>795</v>
      </c>
    </row>
    <row r="219" spans="2:65" s="12" customFormat="1" x14ac:dyDescent="0.3">
      <c r="B219" s="213"/>
      <c r="C219" s="214"/>
      <c r="D219" s="215" t="s">
        <v>417</v>
      </c>
      <c r="E219" s="216" t="s">
        <v>36</v>
      </c>
      <c r="F219" s="217" t="s">
        <v>8211</v>
      </c>
      <c r="G219" s="214"/>
      <c r="H219" s="218" t="s">
        <v>36</v>
      </c>
      <c r="I219" s="219"/>
      <c r="J219" s="214"/>
      <c r="K219" s="214"/>
      <c r="L219" s="220"/>
      <c r="M219" s="221"/>
      <c r="N219" s="222"/>
      <c r="O219" s="222"/>
      <c r="P219" s="222"/>
      <c r="Q219" s="222"/>
      <c r="R219" s="222"/>
      <c r="S219" s="222"/>
      <c r="T219" s="223"/>
      <c r="AT219" s="224" t="s">
        <v>417</v>
      </c>
      <c r="AU219" s="224" t="s">
        <v>87</v>
      </c>
      <c r="AV219" s="12" t="s">
        <v>23</v>
      </c>
      <c r="AW219" s="12" t="s">
        <v>43</v>
      </c>
      <c r="AX219" s="12" t="s">
        <v>79</v>
      </c>
      <c r="AY219" s="224" t="s">
        <v>406</v>
      </c>
    </row>
    <row r="220" spans="2:65" s="12" customFormat="1" x14ac:dyDescent="0.3">
      <c r="B220" s="213"/>
      <c r="C220" s="214"/>
      <c r="D220" s="215" t="s">
        <v>417</v>
      </c>
      <c r="E220" s="216" t="s">
        <v>36</v>
      </c>
      <c r="F220" s="217" t="s">
        <v>8271</v>
      </c>
      <c r="G220" s="214"/>
      <c r="H220" s="218" t="s">
        <v>36</v>
      </c>
      <c r="I220" s="219"/>
      <c r="J220" s="214"/>
      <c r="K220" s="214"/>
      <c r="L220" s="220"/>
      <c r="M220" s="221"/>
      <c r="N220" s="222"/>
      <c r="O220" s="222"/>
      <c r="P220" s="222"/>
      <c r="Q220" s="222"/>
      <c r="R220" s="222"/>
      <c r="S220" s="222"/>
      <c r="T220" s="223"/>
      <c r="AT220" s="224" t="s">
        <v>417</v>
      </c>
      <c r="AU220" s="224" t="s">
        <v>87</v>
      </c>
      <c r="AV220" s="12" t="s">
        <v>23</v>
      </c>
      <c r="AW220" s="12" t="s">
        <v>43</v>
      </c>
      <c r="AX220" s="12" t="s">
        <v>79</v>
      </c>
      <c r="AY220" s="224" t="s">
        <v>406</v>
      </c>
    </row>
    <row r="221" spans="2:65" s="13" customFormat="1" x14ac:dyDescent="0.3">
      <c r="B221" s="225"/>
      <c r="C221" s="226"/>
      <c r="D221" s="215" t="s">
        <v>417</v>
      </c>
      <c r="E221" s="227" t="s">
        <v>36</v>
      </c>
      <c r="F221" s="228" t="s">
        <v>8291</v>
      </c>
      <c r="G221" s="226"/>
      <c r="H221" s="229">
        <v>59.73</v>
      </c>
      <c r="I221" s="230"/>
      <c r="J221" s="226"/>
      <c r="K221" s="226"/>
      <c r="L221" s="231"/>
      <c r="M221" s="232"/>
      <c r="N221" s="233"/>
      <c r="O221" s="233"/>
      <c r="P221" s="233"/>
      <c r="Q221" s="233"/>
      <c r="R221" s="233"/>
      <c r="S221" s="233"/>
      <c r="T221" s="234"/>
      <c r="AT221" s="235" t="s">
        <v>417</v>
      </c>
      <c r="AU221" s="235" t="s">
        <v>87</v>
      </c>
      <c r="AV221" s="13" t="s">
        <v>87</v>
      </c>
      <c r="AW221" s="13" t="s">
        <v>43</v>
      </c>
      <c r="AX221" s="13" t="s">
        <v>79</v>
      </c>
      <c r="AY221" s="235" t="s">
        <v>406</v>
      </c>
    </row>
    <row r="222" spans="2:65" s="14" customFormat="1" x14ac:dyDescent="0.3">
      <c r="B222" s="236"/>
      <c r="C222" s="237"/>
      <c r="D222" s="247" t="s">
        <v>417</v>
      </c>
      <c r="E222" s="248" t="s">
        <v>36</v>
      </c>
      <c r="F222" s="249" t="s">
        <v>421</v>
      </c>
      <c r="G222" s="237"/>
      <c r="H222" s="250">
        <v>59.73</v>
      </c>
      <c r="I222" s="241"/>
      <c r="J222" s="237"/>
      <c r="K222" s="237"/>
      <c r="L222" s="242"/>
      <c r="M222" s="243"/>
      <c r="N222" s="244"/>
      <c r="O222" s="244"/>
      <c r="P222" s="244"/>
      <c r="Q222" s="244"/>
      <c r="R222" s="244"/>
      <c r="S222" s="244"/>
      <c r="T222" s="245"/>
      <c r="AT222" s="246" t="s">
        <v>417</v>
      </c>
      <c r="AU222" s="246" t="s">
        <v>87</v>
      </c>
      <c r="AV222" s="14" t="s">
        <v>415</v>
      </c>
      <c r="AW222" s="14" t="s">
        <v>43</v>
      </c>
      <c r="AX222" s="14" t="s">
        <v>23</v>
      </c>
      <c r="AY222" s="246" t="s">
        <v>406</v>
      </c>
    </row>
    <row r="223" spans="2:65" s="1" customFormat="1" ht="22.5" customHeight="1" x14ac:dyDescent="0.3">
      <c r="B223" s="37"/>
      <c r="C223" s="201" t="s">
        <v>600</v>
      </c>
      <c r="D223" s="201" t="s">
        <v>410</v>
      </c>
      <c r="E223" s="202" t="s">
        <v>7605</v>
      </c>
      <c r="F223" s="203" t="s">
        <v>7606</v>
      </c>
      <c r="G223" s="204" t="s">
        <v>466</v>
      </c>
      <c r="H223" s="205">
        <v>59.73</v>
      </c>
      <c r="I223" s="206"/>
      <c r="J223" s="207">
        <f>ROUND(I223*H223,2)</f>
        <v>0</v>
      </c>
      <c r="K223" s="203" t="s">
        <v>7100</v>
      </c>
      <c r="L223" s="57"/>
      <c r="M223" s="208" t="s">
        <v>36</v>
      </c>
      <c r="N223" s="209" t="s">
        <v>50</v>
      </c>
      <c r="O223" s="38"/>
      <c r="P223" s="210">
        <f>O223*H223</f>
        <v>0</v>
      </c>
      <c r="Q223" s="210">
        <v>0</v>
      </c>
      <c r="R223" s="210">
        <f>Q223*H223</f>
        <v>0</v>
      </c>
      <c r="S223" s="210">
        <v>0</v>
      </c>
      <c r="T223" s="211">
        <f>S223*H223</f>
        <v>0</v>
      </c>
      <c r="AR223" s="19" t="s">
        <v>415</v>
      </c>
      <c r="AT223" s="19" t="s">
        <v>410</v>
      </c>
      <c r="AU223" s="19" t="s">
        <v>87</v>
      </c>
      <c r="AY223" s="19" t="s">
        <v>406</v>
      </c>
      <c r="BE223" s="212">
        <f>IF(N223="základní",J223,0)</f>
        <v>0</v>
      </c>
      <c r="BF223" s="212">
        <f>IF(N223="snížená",J223,0)</f>
        <v>0</v>
      </c>
      <c r="BG223" s="212">
        <f>IF(N223="zákl. přenesená",J223,0)</f>
        <v>0</v>
      </c>
      <c r="BH223" s="212">
        <f>IF(N223="sníž. přenesená",J223,0)</f>
        <v>0</v>
      </c>
      <c r="BI223" s="212">
        <f>IF(N223="nulová",J223,0)</f>
        <v>0</v>
      </c>
      <c r="BJ223" s="19" t="s">
        <v>23</v>
      </c>
      <c r="BK223" s="212">
        <f>ROUND(I223*H223,2)</f>
        <v>0</v>
      </c>
      <c r="BL223" s="19" t="s">
        <v>415</v>
      </c>
      <c r="BM223" s="19" t="s">
        <v>804</v>
      </c>
    </row>
    <row r="224" spans="2:65" s="12" customFormat="1" x14ac:dyDescent="0.3">
      <c r="B224" s="213"/>
      <c r="C224" s="214"/>
      <c r="D224" s="215" t="s">
        <v>417</v>
      </c>
      <c r="E224" s="216" t="s">
        <v>36</v>
      </c>
      <c r="F224" s="217" t="s">
        <v>8271</v>
      </c>
      <c r="G224" s="214"/>
      <c r="H224" s="218" t="s">
        <v>36</v>
      </c>
      <c r="I224" s="219"/>
      <c r="J224" s="214"/>
      <c r="K224" s="214"/>
      <c r="L224" s="220"/>
      <c r="M224" s="221"/>
      <c r="N224" s="222"/>
      <c r="O224" s="222"/>
      <c r="P224" s="222"/>
      <c r="Q224" s="222"/>
      <c r="R224" s="222"/>
      <c r="S224" s="222"/>
      <c r="T224" s="223"/>
      <c r="AT224" s="224" t="s">
        <v>417</v>
      </c>
      <c r="AU224" s="224" t="s">
        <v>87</v>
      </c>
      <c r="AV224" s="12" t="s">
        <v>23</v>
      </c>
      <c r="AW224" s="12" t="s">
        <v>43</v>
      </c>
      <c r="AX224" s="12" t="s">
        <v>79</v>
      </c>
      <c r="AY224" s="224" t="s">
        <v>406</v>
      </c>
    </row>
    <row r="225" spans="2:65" s="13" customFormat="1" x14ac:dyDescent="0.3">
      <c r="B225" s="225"/>
      <c r="C225" s="226"/>
      <c r="D225" s="215" t="s">
        <v>417</v>
      </c>
      <c r="E225" s="227" t="s">
        <v>36</v>
      </c>
      <c r="F225" s="228" t="s">
        <v>8301</v>
      </c>
      <c r="G225" s="226"/>
      <c r="H225" s="229">
        <v>59.73</v>
      </c>
      <c r="I225" s="230"/>
      <c r="J225" s="226"/>
      <c r="K225" s="226"/>
      <c r="L225" s="231"/>
      <c r="M225" s="232"/>
      <c r="N225" s="233"/>
      <c r="O225" s="233"/>
      <c r="P225" s="233"/>
      <c r="Q225" s="233"/>
      <c r="R225" s="233"/>
      <c r="S225" s="233"/>
      <c r="T225" s="234"/>
      <c r="AT225" s="235" t="s">
        <v>417</v>
      </c>
      <c r="AU225" s="235" t="s">
        <v>87</v>
      </c>
      <c r="AV225" s="13" t="s">
        <v>87</v>
      </c>
      <c r="AW225" s="13" t="s">
        <v>43</v>
      </c>
      <c r="AX225" s="13" t="s">
        <v>79</v>
      </c>
      <c r="AY225" s="235" t="s">
        <v>406</v>
      </c>
    </row>
    <row r="226" spans="2:65" s="14" customFormat="1" x14ac:dyDescent="0.3">
      <c r="B226" s="236"/>
      <c r="C226" s="237"/>
      <c r="D226" s="247" t="s">
        <v>417</v>
      </c>
      <c r="E226" s="248" t="s">
        <v>36</v>
      </c>
      <c r="F226" s="249" t="s">
        <v>421</v>
      </c>
      <c r="G226" s="237"/>
      <c r="H226" s="250">
        <v>59.73</v>
      </c>
      <c r="I226" s="241"/>
      <c r="J226" s="237"/>
      <c r="K226" s="237"/>
      <c r="L226" s="242"/>
      <c r="M226" s="243"/>
      <c r="N226" s="244"/>
      <c r="O226" s="244"/>
      <c r="P226" s="244"/>
      <c r="Q226" s="244"/>
      <c r="R226" s="244"/>
      <c r="S226" s="244"/>
      <c r="T226" s="245"/>
      <c r="AT226" s="246" t="s">
        <v>417</v>
      </c>
      <c r="AU226" s="246" t="s">
        <v>87</v>
      </c>
      <c r="AV226" s="14" t="s">
        <v>415</v>
      </c>
      <c r="AW226" s="14" t="s">
        <v>43</v>
      </c>
      <c r="AX226" s="14" t="s">
        <v>23</v>
      </c>
      <c r="AY226" s="246" t="s">
        <v>406</v>
      </c>
    </row>
    <row r="227" spans="2:65" s="1" customFormat="1" ht="22.5" customHeight="1" x14ac:dyDescent="0.3">
      <c r="B227" s="37"/>
      <c r="C227" s="201" t="s">
        <v>607</v>
      </c>
      <c r="D227" s="201" t="s">
        <v>410</v>
      </c>
      <c r="E227" s="202" t="s">
        <v>7605</v>
      </c>
      <c r="F227" s="203" t="s">
        <v>7606</v>
      </c>
      <c r="G227" s="204" t="s">
        <v>466</v>
      </c>
      <c r="H227" s="205">
        <v>8.25</v>
      </c>
      <c r="I227" s="206"/>
      <c r="J227" s="207">
        <f>ROUND(I227*H227,2)</f>
        <v>0</v>
      </c>
      <c r="K227" s="203" t="s">
        <v>7100</v>
      </c>
      <c r="L227" s="57"/>
      <c r="M227" s="208" t="s">
        <v>36</v>
      </c>
      <c r="N227" s="209" t="s">
        <v>50</v>
      </c>
      <c r="O227" s="38"/>
      <c r="P227" s="210">
        <f>O227*H227</f>
        <v>0</v>
      </c>
      <c r="Q227" s="210">
        <v>0</v>
      </c>
      <c r="R227" s="210">
        <f>Q227*H227</f>
        <v>0</v>
      </c>
      <c r="S227" s="210">
        <v>0</v>
      </c>
      <c r="T227" s="211">
        <f>S227*H227</f>
        <v>0</v>
      </c>
      <c r="AR227" s="19" t="s">
        <v>415</v>
      </c>
      <c r="AT227" s="19" t="s">
        <v>410</v>
      </c>
      <c r="AU227" s="19" t="s">
        <v>87</v>
      </c>
      <c r="AY227" s="19" t="s">
        <v>406</v>
      </c>
      <c r="BE227" s="212">
        <f>IF(N227="základní",J227,0)</f>
        <v>0</v>
      </c>
      <c r="BF227" s="212">
        <f>IF(N227="snížená",J227,0)</f>
        <v>0</v>
      </c>
      <c r="BG227" s="212">
        <f>IF(N227="zákl. přenesená",J227,0)</f>
        <v>0</v>
      </c>
      <c r="BH227" s="212">
        <f>IF(N227="sníž. přenesená",J227,0)</f>
        <v>0</v>
      </c>
      <c r="BI227" s="212">
        <f>IF(N227="nulová",J227,0)</f>
        <v>0</v>
      </c>
      <c r="BJ227" s="19" t="s">
        <v>23</v>
      </c>
      <c r="BK227" s="212">
        <f>ROUND(I227*H227,2)</f>
        <v>0</v>
      </c>
      <c r="BL227" s="19" t="s">
        <v>415</v>
      </c>
      <c r="BM227" s="19" t="s">
        <v>857</v>
      </c>
    </row>
    <row r="228" spans="2:65" s="12" customFormat="1" x14ac:dyDescent="0.3">
      <c r="B228" s="213"/>
      <c r="C228" s="214"/>
      <c r="D228" s="215" t="s">
        <v>417</v>
      </c>
      <c r="E228" s="216" t="s">
        <v>36</v>
      </c>
      <c r="F228" s="217" t="s">
        <v>8302</v>
      </c>
      <c r="G228" s="214"/>
      <c r="H228" s="218" t="s">
        <v>36</v>
      </c>
      <c r="I228" s="219"/>
      <c r="J228" s="214"/>
      <c r="K228" s="214"/>
      <c r="L228" s="220"/>
      <c r="M228" s="221"/>
      <c r="N228" s="222"/>
      <c r="O228" s="222"/>
      <c r="P228" s="222"/>
      <c r="Q228" s="222"/>
      <c r="R228" s="222"/>
      <c r="S228" s="222"/>
      <c r="T228" s="223"/>
      <c r="AT228" s="224" t="s">
        <v>417</v>
      </c>
      <c r="AU228" s="224" t="s">
        <v>87</v>
      </c>
      <c r="AV228" s="12" t="s">
        <v>23</v>
      </c>
      <c r="AW228" s="12" t="s">
        <v>43</v>
      </c>
      <c r="AX228" s="12" t="s">
        <v>79</v>
      </c>
      <c r="AY228" s="224" t="s">
        <v>406</v>
      </c>
    </row>
    <row r="229" spans="2:65" s="12" customFormat="1" x14ac:dyDescent="0.3">
      <c r="B229" s="213"/>
      <c r="C229" s="214"/>
      <c r="D229" s="215" t="s">
        <v>417</v>
      </c>
      <c r="E229" s="216" t="s">
        <v>36</v>
      </c>
      <c r="F229" s="217" t="s">
        <v>8271</v>
      </c>
      <c r="G229" s="214"/>
      <c r="H229" s="218" t="s">
        <v>36</v>
      </c>
      <c r="I229" s="219"/>
      <c r="J229" s="214"/>
      <c r="K229" s="214"/>
      <c r="L229" s="220"/>
      <c r="M229" s="221"/>
      <c r="N229" s="222"/>
      <c r="O229" s="222"/>
      <c r="P229" s="222"/>
      <c r="Q229" s="222"/>
      <c r="R229" s="222"/>
      <c r="S229" s="222"/>
      <c r="T229" s="223"/>
      <c r="AT229" s="224" t="s">
        <v>417</v>
      </c>
      <c r="AU229" s="224" t="s">
        <v>87</v>
      </c>
      <c r="AV229" s="12" t="s">
        <v>23</v>
      </c>
      <c r="AW229" s="12" t="s">
        <v>43</v>
      </c>
      <c r="AX229" s="12" t="s">
        <v>79</v>
      </c>
      <c r="AY229" s="224" t="s">
        <v>406</v>
      </c>
    </row>
    <row r="230" spans="2:65" s="13" customFormat="1" x14ac:dyDescent="0.3">
      <c r="B230" s="225"/>
      <c r="C230" s="226"/>
      <c r="D230" s="215" t="s">
        <v>417</v>
      </c>
      <c r="E230" s="227" t="s">
        <v>36</v>
      </c>
      <c r="F230" s="228" t="s">
        <v>8303</v>
      </c>
      <c r="G230" s="226"/>
      <c r="H230" s="229">
        <v>8.25</v>
      </c>
      <c r="I230" s="230"/>
      <c r="J230" s="226"/>
      <c r="K230" s="226"/>
      <c r="L230" s="231"/>
      <c r="M230" s="232"/>
      <c r="N230" s="233"/>
      <c r="O230" s="233"/>
      <c r="P230" s="233"/>
      <c r="Q230" s="233"/>
      <c r="R230" s="233"/>
      <c r="S230" s="233"/>
      <c r="T230" s="234"/>
      <c r="AT230" s="235" t="s">
        <v>417</v>
      </c>
      <c r="AU230" s="235" t="s">
        <v>87</v>
      </c>
      <c r="AV230" s="13" t="s">
        <v>87</v>
      </c>
      <c r="AW230" s="13" t="s">
        <v>43</v>
      </c>
      <c r="AX230" s="13" t="s">
        <v>79</v>
      </c>
      <c r="AY230" s="235" t="s">
        <v>406</v>
      </c>
    </row>
    <row r="231" spans="2:65" s="14" customFormat="1" x14ac:dyDescent="0.3">
      <c r="B231" s="236"/>
      <c r="C231" s="237"/>
      <c r="D231" s="247" t="s">
        <v>417</v>
      </c>
      <c r="E231" s="248" t="s">
        <v>36</v>
      </c>
      <c r="F231" s="249" t="s">
        <v>421</v>
      </c>
      <c r="G231" s="237"/>
      <c r="H231" s="250">
        <v>8.25</v>
      </c>
      <c r="I231" s="241"/>
      <c r="J231" s="237"/>
      <c r="K231" s="237"/>
      <c r="L231" s="242"/>
      <c r="M231" s="243"/>
      <c r="N231" s="244"/>
      <c r="O231" s="244"/>
      <c r="P231" s="244"/>
      <c r="Q231" s="244"/>
      <c r="R231" s="244"/>
      <c r="S231" s="244"/>
      <c r="T231" s="245"/>
      <c r="AT231" s="246" t="s">
        <v>417</v>
      </c>
      <c r="AU231" s="246" t="s">
        <v>87</v>
      </c>
      <c r="AV231" s="14" t="s">
        <v>415</v>
      </c>
      <c r="AW231" s="14" t="s">
        <v>43</v>
      </c>
      <c r="AX231" s="14" t="s">
        <v>23</v>
      </c>
      <c r="AY231" s="246" t="s">
        <v>406</v>
      </c>
    </row>
    <row r="232" spans="2:65" s="1" customFormat="1" ht="22.5" customHeight="1" x14ac:dyDescent="0.3">
      <c r="B232" s="37"/>
      <c r="C232" s="201" t="s">
        <v>615</v>
      </c>
      <c r="D232" s="201" t="s">
        <v>410</v>
      </c>
      <c r="E232" s="202" t="s">
        <v>7638</v>
      </c>
      <c r="F232" s="203" t="s">
        <v>7639</v>
      </c>
      <c r="G232" s="204" t="s">
        <v>466</v>
      </c>
      <c r="H232" s="205">
        <v>59.73</v>
      </c>
      <c r="I232" s="206"/>
      <c r="J232" s="207">
        <f>ROUND(I232*H232,2)</f>
        <v>0</v>
      </c>
      <c r="K232" s="203" t="s">
        <v>7100</v>
      </c>
      <c r="L232" s="57"/>
      <c r="M232" s="208" t="s">
        <v>36</v>
      </c>
      <c r="N232" s="209" t="s">
        <v>50</v>
      </c>
      <c r="O232" s="38"/>
      <c r="P232" s="210">
        <f>O232*H232</f>
        <v>0</v>
      </c>
      <c r="Q232" s="210">
        <v>0</v>
      </c>
      <c r="R232" s="210">
        <f>Q232*H232</f>
        <v>0</v>
      </c>
      <c r="S232" s="210">
        <v>0</v>
      </c>
      <c r="T232" s="211">
        <f>S232*H232</f>
        <v>0</v>
      </c>
      <c r="AR232" s="19" t="s">
        <v>415</v>
      </c>
      <c r="AT232" s="19" t="s">
        <v>410</v>
      </c>
      <c r="AU232" s="19" t="s">
        <v>87</v>
      </c>
      <c r="AY232" s="19" t="s">
        <v>406</v>
      </c>
      <c r="BE232" s="212">
        <f>IF(N232="základní",J232,0)</f>
        <v>0</v>
      </c>
      <c r="BF232" s="212">
        <f>IF(N232="snížená",J232,0)</f>
        <v>0</v>
      </c>
      <c r="BG232" s="212">
        <f>IF(N232="zákl. přenesená",J232,0)</f>
        <v>0</v>
      </c>
      <c r="BH232" s="212">
        <f>IF(N232="sníž. přenesená",J232,0)</f>
        <v>0</v>
      </c>
      <c r="BI232" s="212">
        <f>IF(N232="nulová",J232,0)</f>
        <v>0</v>
      </c>
      <c r="BJ232" s="19" t="s">
        <v>23</v>
      </c>
      <c r="BK232" s="212">
        <f>ROUND(I232*H232,2)</f>
        <v>0</v>
      </c>
      <c r="BL232" s="19" t="s">
        <v>415</v>
      </c>
      <c r="BM232" s="19" t="s">
        <v>867</v>
      </c>
    </row>
    <row r="233" spans="2:65" s="1" customFormat="1" ht="22.5" customHeight="1" x14ac:dyDescent="0.3">
      <c r="B233" s="37"/>
      <c r="C233" s="201" t="s">
        <v>619</v>
      </c>
      <c r="D233" s="201" t="s">
        <v>410</v>
      </c>
      <c r="E233" s="202" t="s">
        <v>8213</v>
      </c>
      <c r="F233" s="203" t="s">
        <v>8214</v>
      </c>
      <c r="G233" s="204" t="s">
        <v>466</v>
      </c>
      <c r="H233" s="205">
        <v>184.62</v>
      </c>
      <c r="I233" s="206"/>
      <c r="J233" s="207">
        <f>ROUND(I233*H233,2)</f>
        <v>0</v>
      </c>
      <c r="K233" s="203" t="s">
        <v>7100</v>
      </c>
      <c r="L233" s="57"/>
      <c r="M233" s="208" t="s">
        <v>36</v>
      </c>
      <c r="N233" s="209" t="s">
        <v>50</v>
      </c>
      <c r="O233" s="38"/>
      <c r="P233" s="210">
        <f>O233*H233</f>
        <v>0</v>
      </c>
      <c r="Q233" s="210">
        <v>0</v>
      </c>
      <c r="R233" s="210">
        <f>Q233*H233</f>
        <v>0</v>
      </c>
      <c r="S233" s="210">
        <v>0</v>
      </c>
      <c r="T233" s="211">
        <f>S233*H233</f>
        <v>0</v>
      </c>
      <c r="AR233" s="19" t="s">
        <v>415</v>
      </c>
      <c r="AT233" s="19" t="s">
        <v>410</v>
      </c>
      <c r="AU233" s="19" t="s">
        <v>87</v>
      </c>
      <c r="AY233" s="19" t="s">
        <v>406</v>
      </c>
      <c r="BE233" s="212">
        <f>IF(N233="základní",J233,0)</f>
        <v>0</v>
      </c>
      <c r="BF233" s="212">
        <f>IF(N233="snížená",J233,0)</f>
        <v>0</v>
      </c>
      <c r="BG233" s="212">
        <f>IF(N233="zákl. přenesená",J233,0)</f>
        <v>0</v>
      </c>
      <c r="BH233" s="212">
        <f>IF(N233="sníž. přenesená",J233,0)</f>
        <v>0</v>
      </c>
      <c r="BI233" s="212">
        <f>IF(N233="nulová",J233,0)</f>
        <v>0</v>
      </c>
      <c r="BJ233" s="19" t="s">
        <v>23</v>
      </c>
      <c r="BK233" s="212">
        <f>ROUND(I233*H233,2)</f>
        <v>0</v>
      </c>
      <c r="BL233" s="19" t="s">
        <v>415</v>
      </c>
      <c r="BM233" s="19" t="s">
        <v>877</v>
      </c>
    </row>
    <row r="234" spans="2:65" s="13" customFormat="1" x14ac:dyDescent="0.3">
      <c r="B234" s="225"/>
      <c r="C234" s="226"/>
      <c r="D234" s="215" t="s">
        <v>417</v>
      </c>
      <c r="E234" s="227" t="s">
        <v>36</v>
      </c>
      <c r="F234" s="228" t="s">
        <v>8304</v>
      </c>
      <c r="G234" s="226"/>
      <c r="H234" s="229">
        <v>184.62</v>
      </c>
      <c r="I234" s="230"/>
      <c r="J234" s="226"/>
      <c r="K234" s="226"/>
      <c r="L234" s="231"/>
      <c r="M234" s="232"/>
      <c r="N234" s="233"/>
      <c r="O234" s="233"/>
      <c r="P234" s="233"/>
      <c r="Q234" s="233"/>
      <c r="R234" s="233"/>
      <c r="S234" s="233"/>
      <c r="T234" s="234"/>
      <c r="AT234" s="235" t="s">
        <v>417</v>
      </c>
      <c r="AU234" s="235" t="s">
        <v>87</v>
      </c>
      <c r="AV234" s="13" t="s">
        <v>87</v>
      </c>
      <c r="AW234" s="13" t="s">
        <v>43</v>
      </c>
      <c r="AX234" s="13" t="s">
        <v>79</v>
      </c>
      <c r="AY234" s="235" t="s">
        <v>406</v>
      </c>
    </row>
    <row r="235" spans="2:65" s="14" customFormat="1" x14ac:dyDescent="0.3">
      <c r="B235" s="236"/>
      <c r="C235" s="237"/>
      <c r="D235" s="247" t="s">
        <v>417</v>
      </c>
      <c r="E235" s="248" t="s">
        <v>36</v>
      </c>
      <c r="F235" s="249" t="s">
        <v>421</v>
      </c>
      <c r="G235" s="237"/>
      <c r="H235" s="250">
        <v>184.62</v>
      </c>
      <c r="I235" s="241"/>
      <c r="J235" s="237"/>
      <c r="K235" s="237"/>
      <c r="L235" s="242"/>
      <c r="M235" s="243"/>
      <c r="N235" s="244"/>
      <c r="O235" s="244"/>
      <c r="P235" s="244"/>
      <c r="Q235" s="244"/>
      <c r="R235" s="244"/>
      <c r="S235" s="244"/>
      <c r="T235" s="245"/>
      <c r="AT235" s="246" t="s">
        <v>417</v>
      </c>
      <c r="AU235" s="246" t="s">
        <v>87</v>
      </c>
      <c r="AV235" s="14" t="s">
        <v>415</v>
      </c>
      <c r="AW235" s="14" t="s">
        <v>43</v>
      </c>
      <c r="AX235" s="14" t="s">
        <v>23</v>
      </c>
      <c r="AY235" s="246" t="s">
        <v>406</v>
      </c>
    </row>
    <row r="236" spans="2:65" s="1" customFormat="1" ht="22.5" customHeight="1" x14ac:dyDescent="0.3">
      <c r="B236" s="37"/>
      <c r="C236" s="201" t="s">
        <v>624</v>
      </c>
      <c r="D236" s="201" t="s">
        <v>410</v>
      </c>
      <c r="E236" s="202" t="s">
        <v>8216</v>
      </c>
      <c r="F236" s="203" t="s">
        <v>8217</v>
      </c>
      <c r="G236" s="204" t="s">
        <v>466</v>
      </c>
      <c r="H236" s="205">
        <v>276.93</v>
      </c>
      <c r="I236" s="206"/>
      <c r="J236" s="207">
        <f>ROUND(I236*H236,2)</f>
        <v>0</v>
      </c>
      <c r="K236" s="203" t="s">
        <v>7100</v>
      </c>
      <c r="L236" s="57"/>
      <c r="M236" s="208" t="s">
        <v>36</v>
      </c>
      <c r="N236" s="209" t="s">
        <v>50</v>
      </c>
      <c r="O236" s="38"/>
      <c r="P236" s="210">
        <f>O236*H236</f>
        <v>0</v>
      </c>
      <c r="Q236" s="210">
        <v>0</v>
      </c>
      <c r="R236" s="210">
        <f>Q236*H236</f>
        <v>0</v>
      </c>
      <c r="S236" s="210">
        <v>0</v>
      </c>
      <c r="T236" s="211">
        <f>S236*H236</f>
        <v>0</v>
      </c>
      <c r="AR236" s="19" t="s">
        <v>415</v>
      </c>
      <c r="AT236" s="19" t="s">
        <v>410</v>
      </c>
      <c r="AU236" s="19" t="s">
        <v>87</v>
      </c>
      <c r="AY236" s="19" t="s">
        <v>406</v>
      </c>
      <c r="BE236" s="212">
        <f>IF(N236="základní",J236,0)</f>
        <v>0</v>
      </c>
      <c r="BF236" s="212">
        <f>IF(N236="snížená",J236,0)</f>
        <v>0</v>
      </c>
      <c r="BG236" s="212">
        <f>IF(N236="zákl. přenesená",J236,0)</f>
        <v>0</v>
      </c>
      <c r="BH236" s="212">
        <f>IF(N236="sníž. přenesená",J236,0)</f>
        <v>0</v>
      </c>
      <c r="BI236" s="212">
        <f>IF(N236="nulová",J236,0)</f>
        <v>0</v>
      </c>
      <c r="BJ236" s="19" t="s">
        <v>23</v>
      </c>
      <c r="BK236" s="212">
        <f>ROUND(I236*H236,2)</f>
        <v>0</v>
      </c>
      <c r="BL236" s="19" t="s">
        <v>415</v>
      </c>
      <c r="BM236" s="19" t="s">
        <v>887</v>
      </c>
    </row>
    <row r="237" spans="2:65" s="12" customFormat="1" x14ac:dyDescent="0.3">
      <c r="B237" s="213"/>
      <c r="C237" s="214"/>
      <c r="D237" s="215" t="s">
        <v>417</v>
      </c>
      <c r="E237" s="216" t="s">
        <v>36</v>
      </c>
      <c r="F237" s="217" t="s">
        <v>8271</v>
      </c>
      <c r="G237" s="214"/>
      <c r="H237" s="218" t="s">
        <v>36</v>
      </c>
      <c r="I237" s="219"/>
      <c r="J237" s="214"/>
      <c r="K237" s="214"/>
      <c r="L237" s="220"/>
      <c r="M237" s="221"/>
      <c r="N237" s="222"/>
      <c r="O237" s="222"/>
      <c r="P237" s="222"/>
      <c r="Q237" s="222"/>
      <c r="R237" s="222"/>
      <c r="S237" s="222"/>
      <c r="T237" s="223"/>
      <c r="AT237" s="224" t="s">
        <v>417</v>
      </c>
      <c r="AU237" s="224" t="s">
        <v>87</v>
      </c>
      <c r="AV237" s="12" t="s">
        <v>23</v>
      </c>
      <c r="AW237" s="12" t="s">
        <v>43</v>
      </c>
      <c r="AX237" s="12" t="s">
        <v>79</v>
      </c>
      <c r="AY237" s="224" t="s">
        <v>406</v>
      </c>
    </row>
    <row r="238" spans="2:65" s="13" customFormat="1" x14ac:dyDescent="0.3">
      <c r="B238" s="225"/>
      <c r="C238" s="226"/>
      <c r="D238" s="215" t="s">
        <v>417</v>
      </c>
      <c r="E238" s="227" t="s">
        <v>36</v>
      </c>
      <c r="F238" s="228" t="s">
        <v>8305</v>
      </c>
      <c r="G238" s="226"/>
      <c r="H238" s="229">
        <v>276.93</v>
      </c>
      <c r="I238" s="230"/>
      <c r="J238" s="226"/>
      <c r="K238" s="226"/>
      <c r="L238" s="231"/>
      <c r="M238" s="232"/>
      <c r="N238" s="233"/>
      <c r="O238" s="233"/>
      <c r="P238" s="233"/>
      <c r="Q238" s="233"/>
      <c r="R238" s="233"/>
      <c r="S238" s="233"/>
      <c r="T238" s="234"/>
      <c r="AT238" s="235" t="s">
        <v>417</v>
      </c>
      <c r="AU238" s="235" t="s">
        <v>87</v>
      </c>
      <c r="AV238" s="13" t="s">
        <v>87</v>
      </c>
      <c r="AW238" s="13" t="s">
        <v>43</v>
      </c>
      <c r="AX238" s="13" t="s">
        <v>79</v>
      </c>
      <c r="AY238" s="235" t="s">
        <v>406</v>
      </c>
    </row>
    <row r="239" spans="2:65" s="14" customFormat="1" x14ac:dyDescent="0.3">
      <c r="B239" s="236"/>
      <c r="C239" s="237"/>
      <c r="D239" s="247" t="s">
        <v>417</v>
      </c>
      <c r="E239" s="248" t="s">
        <v>36</v>
      </c>
      <c r="F239" s="249" t="s">
        <v>421</v>
      </c>
      <c r="G239" s="237"/>
      <c r="H239" s="250">
        <v>276.93</v>
      </c>
      <c r="I239" s="241"/>
      <c r="J239" s="237"/>
      <c r="K239" s="237"/>
      <c r="L239" s="242"/>
      <c r="M239" s="243"/>
      <c r="N239" s="244"/>
      <c r="O239" s="244"/>
      <c r="P239" s="244"/>
      <c r="Q239" s="244"/>
      <c r="R239" s="244"/>
      <c r="S239" s="244"/>
      <c r="T239" s="245"/>
      <c r="AT239" s="246" t="s">
        <v>417</v>
      </c>
      <c r="AU239" s="246" t="s">
        <v>87</v>
      </c>
      <c r="AV239" s="14" t="s">
        <v>415</v>
      </c>
      <c r="AW239" s="14" t="s">
        <v>43</v>
      </c>
      <c r="AX239" s="14" t="s">
        <v>23</v>
      </c>
      <c r="AY239" s="246" t="s">
        <v>406</v>
      </c>
    </row>
    <row r="240" spans="2:65" s="1" customFormat="1" ht="22.5" customHeight="1" x14ac:dyDescent="0.3">
      <c r="B240" s="37"/>
      <c r="C240" s="201" t="s">
        <v>626</v>
      </c>
      <c r="D240" s="201" t="s">
        <v>410</v>
      </c>
      <c r="E240" s="202" t="s">
        <v>8306</v>
      </c>
      <c r="F240" s="203" t="s">
        <v>8307</v>
      </c>
      <c r="G240" s="204" t="s">
        <v>466</v>
      </c>
      <c r="H240" s="205">
        <v>8.25</v>
      </c>
      <c r="I240" s="206"/>
      <c r="J240" s="207">
        <f>ROUND(I240*H240,2)</f>
        <v>0</v>
      </c>
      <c r="K240" s="203" t="s">
        <v>7100</v>
      </c>
      <c r="L240" s="57"/>
      <c r="M240" s="208" t="s">
        <v>36</v>
      </c>
      <c r="N240" s="209" t="s">
        <v>50</v>
      </c>
      <c r="O240" s="38"/>
      <c r="P240" s="210">
        <f>O240*H240</f>
        <v>0</v>
      </c>
      <c r="Q240" s="210">
        <v>0</v>
      </c>
      <c r="R240" s="210">
        <f>Q240*H240</f>
        <v>0</v>
      </c>
      <c r="S240" s="210">
        <v>0</v>
      </c>
      <c r="T240" s="211">
        <f>S240*H240</f>
        <v>0</v>
      </c>
      <c r="AR240" s="19" t="s">
        <v>415</v>
      </c>
      <c r="AT240" s="19" t="s">
        <v>410</v>
      </c>
      <c r="AU240" s="19" t="s">
        <v>87</v>
      </c>
      <c r="AY240" s="19" t="s">
        <v>406</v>
      </c>
      <c r="BE240" s="212">
        <f>IF(N240="základní",J240,0)</f>
        <v>0</v>
      </c>
      <c r="BF240" s="212">
        <f>IF(N240="snížená",J240,0)</f>
        <v>0</v>
      </c>
      <c r="BG240" s="212">
        <f>IF(N240="zákl. přenesená",J240,0)</f>
        <v>0</v>
      </c>
      <c r="BH240" s="212">
        <f>IF(N240="sníž. přenesená",J240,0)</f>
        <v>0</v>
      </c>
      <c r="BI240" s="212">
        <f>IF(N240="nulová",J240,0)</f>
        <v>0</v>
      </c>
      <c r="BJ240" s="19" t="s">
        <v>23</v>
      </c>
      <c r="BK240" s="212">
        <f>ROUND(I240*H240,2)</f>
        <v>0</v>
      </c>
      <c r="BL240" s="19" t="s">
        <v>415</v>
      </c>
      <c r="BM240" s="19" t="s">
        <v>896</v>
      </c>
    </row>
    <row r="241" spans="2:65" s="12" customFormat="1" x14ac:dyDescent="0.3">
      <c r="B241" s="213"/>
      <c r="C241" s="214"/>
      <c r="D241" s="215" t="s">
        <v>417</v>
      </c>
      <c r="E241" s="216" t="s">
        <v>36</v>
      </c>
      <c r="F241" s="217" t="s">
        <v>8271</v>
      </c>
      <c r="G241" s="214"/>
      <c r="H241" s="218" t="s">
        <v>36</v>
      </c>
      <c r="I241" s="219"/>
      <c r="J241" s="214"/>
      <c r="K241" s="214"/>
      <c r="L241" s="220"/>
      <c r="M241" s="221"/>
      <c r="N241" s="222"/>
      <c r="O241" s="222"/>
      <c r="P241" s="222"/>
      <c r="Q241" s="222"/>
      <c r="R241" s="222"/>
      <c r="S241" s="222"/>
      <c r="T241" s="223"/>
      <c r="AT241" s="224" t="s">
        <v>417</v>
      </c>
      <c r="AU241" s="224" t="s">
        <v>87</v>
      </c>
      <c r="AV241" s="12" t="s">
        <v>23</v>
      </c>
      <c r="AW241" s="12" t="s">
        <v>43</v>
      </c>
      <c r="AX241" s="12" t="s">
        <v>79</v>
      </c>
      <c r="AY241" s="224" t="s">
        <v>406</v>
      </c>
    </row>
    <row r="242" spans="2:65" s="13" customFormat="1" x14ac:dyDescent="0.3">
      <c r="B242" s="225"/>
      <c r="C242" s="226"/>
      <c r="D242" s="215" t="s">
        <v>417</v>
      </c>
      <c r="E242" s="227" t="s">
        <v>36</v>
      </c>
      <c r="F242" s="228" t="s">
        <v>8303</v>
      </c>
      <c r="G242" s="226"/>
      <c r="H242" s="229">
        <v>8.25</v>
      </c>
      <c r="I242" s="230"/>
      <c r="J242" s="226"/>
      <c r="K242" s="226"/>
      <c r="L242" s="231"/>
      <c r="M242" s="232"/>
      <c r="N242" s="233"/>
      <c r="O242" s="233"/>
      <c r="P242" s="233"/>
      <c r="Q242" s="233"/>
      <c r="R242" s="233"/>
      <c r="S242" s="233"/>
      <c r="T242" s="234"/>
      <c r="AT242" s="235" t="s">
        <v>417</v>
      </c>
      <c r="AU242" s="235" t="s">
        <v>87</v>
      </c>
      <c r="AV242" s="13" t="s">
        <v>87</v>
      </c>
      <c r="AW242" s="13" t="s">
        <v>43</v>
      </c>
      <c r="AX242" s="13" t="s">
        <v>79</v>
      </c>
      <c r="AY242" s="235" t="s">
        <v>406</v>
      </c>
    </row>
    <row r="243" spans="2:65" s="14" customFormat="1" x14ac:dyDescent="0.3">
      <c r="B243" s="236"/>
      <c r="C243" s="237"/>
      <c r="D243" s="247" t="s">
        <v>417</v>
      </c>
      <c r="E243" s="248" t="s">
        <v>36</v>
      </c>
      <c r="F243" s="249" t="s">
        <v>421</v>
      </c>
      <c r="G243" s="237"/>
      <c r="H243" s="250">
        <v>8.25</v>
      </c>
      <c r="I243" s="241"/>
      <c r="J243" s="237"/>
      <c r="K243" s="237"/>
      <c r="L243" s="242"/>
      <c r="M243" s="243"/>
      <c r="N243" s="244"/>
      <c r="O243" s="244"/>
      <c r="P243" s="244"/>
      <c r="Q243" s="244"/>
      <c r="R243" s="244"/>
      <c r="S243" s="244"/>
      <c r="T243" s="245"/>
      <c r="AT243" s="246" t="s">
        <v>417</v>
      </c>
      <c r="AU243" s="246" t="s">
        <v>87</v>
      </c>
      <c r="AV243" s="14" t="s">
        <v>415</v>
      </c>
      <c r="AW243" s="14" t="s">
        <v>43</v>
      </c>
      <c r="AX243" s="14" t="s">
        <v>23</v>
      </c>
      <c r="AY243" s="246" t="s">
        <v>406</v>
      </c>
    </row>
    <row r="244" spans="2:65" s="1" customFormat="1" ht="22.5" customHeight="1" x14ac:dyDescent="0.3">
      <c r="B244" s="37"/>
      <c r="C244" s="201" t="s">
        <v>632</v>
      </c>
      <c r="D244" s="201" t="s">
        <v>410</v>
      </c>
      <c r="E244" s="202" t="s">
        <v>8226</v>
      </c>
      <c r="F244" s="203" t="s">
        <v>8227</v>
      </c>
      <c r="G244" s="204" t="s">
        <v>466</v>
      </c>
      <c r="H244" s="205">
        <v>92.31</v>
      </c>
      <c r="I244" s="206"/>
      <c r="J244" s="207">
        <f>ROUND(I244*H244,2)</f>
        <v>0</v>
      </c>
      <c r="K244" s="203" t="s">
        <v>7140</v>
      </c>
      <c r="L244" s="57"/>
      <c r="M244" s="208" t="s">
        <v>36</v>
      </c>
      <c r="N244" s="209" t="s">
        <v>50</v>
      </c>
      <c r="O244" s="38"/>
      <c r="P244" s="210">
        <f>O244*H244</f>
        <v>0</v>
      </c>
      <c r="Q244" s="210">
        <v>0</v>
      </c>
      <c r="R244" s="210">
        <f>Q244*H244</f>
        <v>0</v>
      </c>
      <c r="S244" s="210">
        <v>0</v>
      </c>
      <c r="T244" s="211">
        <f>S244*H244</f>
        <v>0</v>
      </c>
      <c r="AR244" s="19" t="s">
        <v>415</v>
      </c>
      <c r="AT244" s="19" t="s">
        <v>410</v>
      </c>
      <c r="AU244" s="19" t="s">
        <v>87</v>
      </c>
      <c r="AY244" s="19" t="s">
        <v>406</v>
      </c>
      <c r="BE244" s="212">
        <f>IF(N244="základní",J244,0)</f>
        <v>0</v>
      </c>
      <c r="BF244" s="212">
        <f>IF(N244="snížená",J244,0)</f>
        <v>0</v>
      </c>
      <c r="BG244" s="212">
        <f>IF(N244="zákl. přenesená",J244,0)</f>
        <v>0</v>
      </c>
      <c r="BH244" s="212">
        <f>IF(N244="sníž. přenesená",J244,0)</f>
        <v>0</v>
      </c>
      <c r="BI244" s="212">
        <f>IF(N244="nulová",J244,0)</f>
        <v>0</v>
      </c>
      <c r="BJ244" s="19" t="s">
        <v>23</v>
      </c>
      <c r="BK244" s="212">
        <f>ROUND(I244*H244,2)</f>
        <v>0</v>
      </c>
      <c r="BL244" s="19" t="s">
        <v>415</v>
      </c>
      <c r="BM244" s="19" t="s">
        <v>920</v>
      </c>
    </row>
    <row r="245" spans="2:65" s="1" customFormat="1" ht="22.5" customHeight="1" x14ac:dyDescent="0.3">
      <c r="B245" s="37"/>
      <c r="C245" s="268" t="s">
        <v>637</v>
      </c>
      <c r="D245" s="268" t="s">
        <v>533</v>
      </c>
      <c r="E245" s="269" t="s">
        <v>8308</v>
      </c>
      <c r="F245" s="270" t="s">
        <v>8309</v>
      </c>
      <c r="G245" s="271" t="s">
        <v>466</v>
      </c>
      <c r="H245" s="272">
        <v>8.4149999999999991</v>
      </c>
      <c r="I245" s="273"/>
      <c r="J245" s="274">
        <f>ROUND(I245*H245,2)</f>
        <v>0</v>
      </c>
      <c r="K245" s="270" t="s">
        <v>7100</v>
      </c>
      <c r="L245" s="275"/>
      <c r="M245" s="276" t="s">
        <v>36</v>
      </c>
      <c r="N245" s="277" t="s">
        <v>50</v>
      </c>
      <c r="O245" s="38"/>
      <c r="P245" s="210">
        <f>O245*H245</f>
        <v>0</v>
      </c>
      <c r="Q245" s="210">
        <v>0</v>
      </c>
      <c r="R245" s="210">
        <f>Q245*H245</f>
        <v>0</v>
      </c>
      <c r="S245" s="210">
        <v>0</v>
      </c>
      <c r="T245" s="211">
        <f>S245*H245</f>
        <v>0</v>
      </c>
      <c r="AR245" s="19" t="s">
        <v>457</v>
      </c>
      <c r="AT245" s="19" t="s">
        <v>533</v>
      </c>
      <c r="AU245" s="19" t="s">
        <v>87</v>
      </c>
      <c r="AY245" s="19" t="s">
        <v>406</v>
      </c>
      <c r="BE245" s="212">
        <f>IF(N245="základní",J245,0)</f>
        <v>0</v>
      </c>
      <c r="BF245" s="212">
        <f>IF(N245="snížená",J245,0)</f>
        <v>0</v>
      </c>
      <c r="BG245" s="212">
        <f>IF(N245="zákl. přenesená",J245,0)</f>
        <v>0</v>
      </c>
      <c r="BH245" s="212">
        <f>IF(N245="sníž. přenesená",J245,0)</f>
        <v>0</v>
      </c>
      <c r="BI245" s="212">
        <f>IF(N245="nulová",J245,0)</f>
        <v>0</v>
      </c>
      <c r="BJ245" s="19" t="s">
        <v>23</v>
      </c>
      <c r="BK245" s="212">
        <f>ROUND(I245*H245,2)</f>
        <v>0</v>
      </c>
      <c r="BL245" s="19" t="s">
        <v>415</v>
      </c>
      <c r="BM245" s="19" t="s">
        <v>928</v>
      </c>
    </row>
    <row r="246" spans="2:65" s="13" customFormat="1" x14ac:dyDescent="0.3">
      <c r="B246" s="225"/>
      <c r="C246" s="226"/>
      <c r="D246" s="215" t="s">
        <v>417</v>
      </c>
      <c r="E246" s="227" t="s">
        <v>36</v>
      </c>
      <c r="F246" s="228" t="s">
        <v>8310</v>
      </c>
      <c r="G246" s="226"/>
      <c r="H246" s="229">
        <v>8.4149999999999991</v>
      </c>
      <c r="I246" s="230"/>
      <c r="J246" s="226"/>
      <c r="K246" s="226"/>
      <c r="L246" s="231"/>
      <c r="M246" s="232"/>
      <c r="N246" s="233"/>
      <c r="O246" s="233"/>
      <c r="P246" s="233"/>
      <c r="Q246" s="233"/>
      <c r="R246" s="233"/>
      <c r="S246" s="233"/>
      <c r="T246" s="234"/>
      <c r="AT246" s="235" t="s">
        <v>417</v>
      </c>
      <c r="AU246" s="235" t="s">
        <v>87</v>
      </c>
      <c r="AV246" s="13" t="s">
        <v>87</v>
      </c>
      <c r="AW246" s="13" t="s">
        <v>43</v>
      </c>
      <c r="AX246" s="13" t="s">
        <v>79</v>
      </c>
      <c r="AY246" s="235" t="s">
        <v>406</v>
      </c>
    </row>
    <row r="247" spans="2:65" s="14" customFormat="1" x14ac:dyDescent="0.3">
      <c r="B247" s="236"/>
      <c r="C247" s="237"/>
      <c r="D247" s="215" t="s">
        <v>417</v>
      </c>
      <c r="E247" s="238" t="s">
        <v>36</v>
      </c>
      <c r="F247" s="239" t="s">
        <v>421</v>
      </c>
      <c r="G247" s="237"/>
      <c r="H247" s="240">
        <v>8.4149999999999991</v>
      </c>
      <c r="I247" s="241"/>
      <c r="J247" s="237"/>
      <c r="K247" s="237"/>
      <c r="L247" s="242"/>
      <c r="M247" s="243"/>
      <c r="N247" s="244"/>
      <c r="O247" s="244"/>
      <c r="P247" s="244"/>
      <c r="Q247" s="244"/>
      <c r="R247" s="244"/>
      <c r="S247" s="244"/>
      <c r="T247" s="245"/>
      <c r="AT247" s="246" t="s">
        <v>417</v>
      </c>
      <c r="AU247" s="246" t="s">
        <v>87</v>
      </c>
      <c r="AV247" s="14" t="s">
        <v>415</v>
      </c>
      <c r="AW247" s="14" t="s">
        <v>43</v>
      </c>
      <c r="AX247" s="14" t="s">
        <v>23</v>
      </c>
      <c r="AY247" s="246" t="s">
        <v>406</v>
      </c>
    </row>
    <row r="248" spans="2:65" s="11" customFormat="1" ht="29.85" customHeight="1" x14ac:dyDescent="0.3">
      <c r="B248" s="182"/>
      <c r="C248" s="183"/>
      <c r="D248" s="198" t="s">
        <v>78</v>
      </c>
      <c r="E248" s="199" t="s">
        <v>457</v>
      </c>
      <c r="F248" s="199" t="s">
        <v>2244</v>
      </c>
      <c r="G248" s="183"/>
      <c r="H248" s="183"/>
      <c r="I248" s="186"/>
      <c r="J248" s="200">
        <f>BK248</f>
        <v>0</v>
      </c>
      <c r="K248" s="183"/>
      <c r="L248" s="188"/>
      <c r="M248" s="189"/>
      <c r="N248" s="190"/>
      <c r="O248" s="190"/>
      <c r="P248" s="191">
        <f>SUM(P249:P267)</f>
        <v>0</v>
      </c>
      <c r="Q248" s="190"/>
      <c r="R248" s="191">
        <f>SUM(R249:R267)</f>
        <v>0</v>
      </c>
      <c r="S248" s="190"/>
      <c r="T248" s="192">
        <f>SUM(T249:T267)</f>
        <v>0</v>
      </c>
      <c r="AR248" s="193" t="s">
        <v>23</v>
      </c>
      <c r="AT248" s="194" t="s">
        <v>78</v>
      </c>
      <c r="AU248" s="194" t="s">
        <v>23</v>
      </c>
      <c r="AY248" s="193" t="s">
        <v>406</v>
      </c>
      <c r="BK248" s="195">
        <f>SUM(BK249:BK267)</f>
        <v>0</v>
      </c>
    </row>
    <row r="249" spans="2:65" s="1" customFormat="1" ht="22.5" customHeight="1" x14ac:dyDescent="0.3">
      <c r="B249" s="37"/>
      <c r="C249" s="201" t="s">
        <v>641</v>
      </c>
      <c r="D249" s="201" t="s">
        <v>410</v>
      </c>
      <c r="E249" s="202" t="s">
        <v>7651</v>
      </c>
      <c r="F249" s="203" t="s">
        <v>7652</v>
      </c>
      <c r="G249" s="204" t="s">
        <v>596</v>
      </c>
      <c r="H249" s="205">
        <v>58.1</v>
      </c>
      <c r="I249" s="206"/>
      <c r="J249" s="207">
        <f t="shared" ref="J249:J256" si="0">ROUND(I249*H249,2)</f>
        <v>0</v>
      </c>
      <c r="K249" s="203" t="s">
        <v>7100</v>
      </c>
      <c r="L249" s="57"/>
      <c r="M249" s="208" t="s">
        <v>36</v>
      </c>
      <c r="N249" s="209" t="s">
        <v>50</v>
      </c>
      <c r="O249" s="38"/>
      <c r="P249" s="210">
        <f t="shared" ref="P249:P256" si="1">O249*H249</f>
        <v>0</v>
      </c>
      <c r="Q249" s="210">
        <v>0</v>
      </c>
      <c r="R249" s="210">
        <f t="shared" ref="R249:R256" si="2">Q249*H249</f>
        <v>0</v>
      </c>
      <c r="S249" s="210">
        <v>0</v>
      </c>
      <c r="T249" s="211">
        <f t="shared" ref="T249:T256" si="3">S249*H249</f>
        <v>0</v>
      </c>
      <c r="AR249" s="19" t="s">
        <v>415</v>
      </c>
      <c r="AT249" s="19" t="s">
        <v>410</v>
      </c>
      <c r="AU249" s="19" t="s">
        <v>87</v>
      </c>
      <c r="AY249" s="19" t="s">
        <v>406</v>
      </c>
      <c r="BE249" s="212">
        <f t="shared" ref="BE249:BE256" si="4">IF(N249="základní",J249,0)</f>
        <v>0</v>
      </c>
      <c r="BF249" s="212">
        <f t="shared" ref="BF249:BF256" si="5">IF(N249="snížená",J249,0)</f>
        <v>0</v>
      </c>
      <c r="BG249" s="212">
        <f t="shared" ref="BG249:BG256" si="6">IF(N249="zákl. přenesená",J249,0)</f>
        <v>0</v>
      </c>
      <c r="BH249" s="212">
        <f t="shared" ref="BH249:BH256" si="7">IF(N249="sníž. přenesená",J249,0)</f>
        <v>0</v>
      </c>
      <c r="BI249" s="212">
        <f t="shared" ref="BI249:BI256" si="8">IF(N249="nulová",J249,0)</f>
        <v>0</v>
      </c>
      <c r="BJ249" s="19" t="s">
        <v>23</v>
      </c>
      <c r="BK249" s="212">
        <f t="shared" ref="BK249:BK256" si="9">ROUND(I249*H249,2)</f>
        <v>0</v>
      </c>
      <c r="BL249" s="19" t="s">
        <v>415</v>
      </c>
      <c r="BM249" s="19" t="s">
        <v>940</v>
      </c>
    </row>
    <row r="250" spans="2:65" s="1" customFormat="1" ht="22.5" customHeight="1" x14ac:dyDescent="0.3">
      <c r="B250" s="37"/>
      <c r="C250" s="201" t="s">
        <v>646</v>
      </c>
      <c r="D250" s="201" t="s">
        <v>410</v>
      </c>
      <c r="E250" s="202" t="s">
        <v>7654</v>
      </c>
      <c r="F250" s="203" t="s">
        <v>7655</v>
      </c>
      <c r="G250" s="204" t="s">
        <v>596</v>
      </c>
      <c r="H250" s="205">
        <v>3.7</v>
      </c>
      <c r="I250" s="206"/>
      <c r="J250" s="207">
        <f t="shared" si="0"/>
        <v>0</v>
      </c>
      <c r="K250" s="203" t="s">
        <v>7100</v>
      </c>
      <c r="L250" s="57"/>
      <c r="M250" s="208" t="s">
        <v>36</v>
      </c>
      <c r="N250" s="209" t="s">
        <v>50</v>
      </c>
      <c r="O250" s="38"/>
      <c r="P250" s="210">
        <f t="shared" si="1"/>
        <v>0</v>
      </c>
      <c r="Q250" s="210">
        <v>0</v>
      </c>
      <c r="R250" s="210">
        <f t="shared" si="2"/>
        <v>0</v>
      </c>
      <c r="S250" s="210">
        <v>0</v>
      </c>
      <c r="T250" s="211">
        <f t="shared" si="3"/>
        <v>0</v>
      </c>
      <c r="AR250" s="19" t="s">
        <v>415</v>
      </c>
      <c r="AT250" s="19" t="s">
        <v>410</v>
      </c>
      <c r="AU250" s="19" t="s">
        <v>87</v>
      </c>
      <c r="AY250" s="19" t="s">
        <v>406</v>
      </c>
      <c r="BE250" s="212">
        <f t="shared" si="4"/>
        <v>0</v>
      </c>
      <c r="BF250" s="212">
        <f t="shared" si="5"/>
        <v>0</v>
      </c>
      <c r="BG250" s="212">
        <f t="shared" si="6"/>
        <v>0</v>
      </c>
      <c r="BH250" s="212">
        <f t="shared" si="7"/>
        <v>0</v>
      </c>
      <c r="BI250" s="212">
        <f t="shared" si="8"/>
        <v>0</v>
      </c>
      <c r="BJ250" s="19" t="s">
        <v>23</v>
      </c>
      <c r="BK250" s="212">
        <f t="shared" si="9"/>
        <v>0</v>
      </c>
      <c r="BL250" s="19" t="s">
        <v>415</v>
      </c>
      <c r="BM250" s="19" t="s">
        <v>952</v>
      </c>
    </row>
    <row r="251" spans="2:65" s="1" customFormat="1" ht="22.5" customHeight="1" x14ac:dyDescent="0.3">
      <c r="B251" s="37"/>
      <c r="C251" s="201" t="s">
        <v>652</v>
      </c>
      <c r="D251" s="201" t="s">
        <v>410</v>
      </c>
      <c r="E251" s="202" t="s">
        <v>7670</v>
      </c>
      <c r="F251" s="203" t="s">
        <v>8311</v>
      </c>
      <c r="G251" s="204" t="s">
        <v>1363</v>
      </c>
      <c r="H251" s="205">
        <v>1</v>
      </c>
      <c r="I251" s="206"/>
      <c r="J251" s="207">
        <f t="shared" si="0"/>
        <v>0</v>
      </c>
      <c r="K251" s="203" t="s">
        <v>7100</v>
      </c>
      <c r="L251" s="57"/>
      <c r="M251" s="208" t="s">
        <v>36</v>
      </c>
      <c r="N251" s="209" t="s">
        <v>50</v>
      </c>
      <c r="O251" s="38"/>
      <c r="P251" s="210">
        <f t="shared" si="1"/>
        <v>0</v>
      </c>
      <c r="Q251" s="210">
        <v>0</v>
      </c>
      <c r="R251" s="210">
        <f t="shared" si="2"/>
        <v>0</v>
      </c>
      <c r="S251" s="210">
        <v>0</v>
      </c>
      <c r="T251" s="211">
        <f t="shared" si="3"/>
        <v>0</v>
      </c>
      <c r="AR251" s="19" t="s">
        <v>415</v>
      </c>
      <c r="AT251" s="19" t="s">
        <v>410</v>
      </c>
      <c r="AU251" s="19" t="s">
        <v>87</v>
      </c>
      <c r="AY251" s="19" t="s">
        <v>406</v>
      </c>
      <c r="BE251" s="212">
        <f t="shared" si="4"/>
        <v>0</v>
      </c>
      <c r="BF251" s="212">
        <f t="shared" si="5"/>
        <v>0</v>
      </c>
      <c r="BG251" s="212">
        <f t="shared" si="6"/>
        <v>0</v>
      </c>
      <c r="BH251" s="212">
        <f t="shared" si="7"/>
        <v>0</v>
      </c>
      <c r="BI251" s="212">
        <f t="shared" si="8"/>
        <v>0</v>
      </c>
      <c r="BJ251" s="19" t="s">
        <v>23</v>
      </c>
      <c r="BK251" s="212">
        <f t="shared" si="9"/>
        <v>0</v>
      </c>
      <c r="BL251" s="19" t="s">
        <v>415</v>
      </c>
      <c r="BM251" s="19" t="s">
        <v>969</v>
      </c>
    </row>
    <row r="252" spans="2:65" s="1" customFormat="1" ht="22.5" customHeight="1" x14ac:dyDescent="0.3">
      <c r="B252" s="37"/>
      <c r="C252" s="201" t="s">
        <v>657</v>
      </c>
      <c r="D252" s="201" t="s">
        <v>410</v>
      </c>
      <c r="E252" s="202" t="s">
        <v>7674</v>
      </c>
      <c r="F252" s="203" t="s">
        <v>7675</v>
      </c>
      <c r="G252" s="204" t="s">
        <v>596</v>
      </c>
      <c r="H252" s="205">
        <v>61.8</v>
      </c>
      <c r="I252" s="206"/>
      <c r="J252" s="207">
        <f t="shared" si="0"/>
        <v>0</v>
      </c>
      <c r="K252" s="203" t="s">
        <v>7100</v>
      </c>
      <c r="L252" s="57"/>
      <c r="M252" s="208" t="s">
        <v>36</v>
      </c>
      <c r="N252" s="209" t="s">
        <v>50</v>
      </c>
      <c r="O252" s="38"/>
      <c r="P252" s="210">
        <f t="shared" si="1"/>
        <v>0</v>
      </c>
      <c r="Q252" s="210">
        <v>0</v>
      </c>
      <c r="R252" s="210">
        <f t="shared" si="2"/>
        <v>0</v>
      </c>
      <c r="S252" s="210">
        <v>0</v>
      </c>
      <c r="T252" s="211">
        <f t="shared" si="3"/>
        <v>0</v>
      </c>
      <c r="AR252" s="19" t="s">
        <v>415</v>
      </c>
      <c r="AT252" s="19" t="s">
        <v>410</v>
      </c>
      <c r="AU252" s="19" t="s">
        <v>87</v>
      </c>
      <c r="AY252" s="19" t="s">
        <v>406</v>
      </c>
      <c r="BE252" s="212">
        <f t="shared" si="4"/>
        <v>0</v>
      </c>
      <c r="BF252" s="212">
        <f t="shared" si="5"/>
        <v>0</v>
      </c>
      <c r="BG252" s="212">
        <f t="shared" si="6"/>
        <v>0</v>
      </c>
      <c r="BH252" s="212">
        <f t="shared" si="7"/>
        <v>0</v>
      </c>
      <c r="BI252" s="212">
        <f t="shared" si="8"/>
        <v>0</v>
      </c>
      <c r="BJ252" s="19" t="s">
        <v>23</v>
      </c>
      <c r="BK252" s="212">
        <f t="shared" si="9"/>
        <v>0</v>
      </c>
      <c r="BL252" s="19" t="s">
        <v>415</v>
      </c>
      <c r="BM252" s="19" t="s">
        <v>33</v>
      </c>
    </row>
    <row r="253" spans="2:65" s="1" customFormat="1" ht="22.5" customHeight="1" x14ac:dyDescent="0.3">
      <c r="B253" s="37"/>
      <c r="C253" s="201" t="s">
        <v>659</v>
      </c>
      <c r="D253" s="201" t="s">
        <v>410</v>
      </c>
      <c r="E253" s="202" t="s">
        <v>8312</v>
      </c>
      <c r="F253" s="203" t="s">
        <v>8313</v>
      </c>
      <c r="G253" s="204" t="s">
        <v>1363</v>
      </c>
      <c r="H253" s="205">
        <v>11</v>
      </c>
      <c r="I253" s="206"/>
      <c r="J253" s="207">
        <f t="shared" si="0"/>
        <v>0</v>
      </c>
      <c r="K253" s="203" t="s">
        <v>7100</v>
      </c>
      <c r="L253" s="57"/>
      <c r="M253" s="208" t="s">
        <v>36</v>
      </c>
      <c r="N253" s="209" t="s">
        <v>50</v>
      </c>
      <c r="O253" s="38"/>
      <c r="P253" s="210">
        <f t="shared" si="1"/>
        <v>0</v>
      </c>
      <c r="Q253" s="210">
        <v>0</v>
      </c>
      <c r="R253" s="210">
        <f t="shared" si="2"/>
        <v>0</v>
      </c>
      <c r="S253" s="210">
        <v>0</v>
      </c>
      <c r="T253" s="211">
        <f t="shared" si="3"/>
        <v>0</v>
      </c>
      <c r="AR253" s="19" t="s">
        <v>415</v>
      </c>
      <c r="AT253" s="19" t="s">
        <v>410</v>
      </c>
      <c r="AU253" s="19" t="s">
        <v>87</v>
      </c>
      <c r="AY253" s="19" t="s">
        <v>406</v>
      </c>
      <c r="BE253" s="212">
        <f t="shared" si="4"/>
        <v>0</v>
      </c>
      <c r="BF253" s="212">
        <f t="shared" si="5"/>
        <v>0</v>
      </c>
      <c r="BG253" s="212">
        <f t="shared" si="6"/>
        <v>0</v>
      </c>
      <c r="BH253" s="212">
        <f t="shared" si="7"/>
        <v>0</v>
      </c>
      <c r="BI253" s="212">
        <f t="shared" si="8"/>
        <v>0</v>
      </c>
      <c r="BJ253" s="19" t="s">
        <v>23</v>
      </c>
      <c r="BK253" s="212">
        <f t="shared" si="9"/>
        <v>0</v>
      </c>
      <c r="BL253" s="19" t="s">
        <v>415</v>
      </c>
      <c r="BM253" s="19" t="s">
        <v>998</v>
      </c>
    </row>
    <row r="254" spans="2:65" s="1" customFormat="1" ht="22.5" customHeight="1" x14ac:dyDescent="0.3">
      <c r="B254" s="37"/>
      <c r="C254" s="201" t="s">
        <v>662</v>
      </c>
      <c r="D254" s="201" t="s">
        <v>410</v>
      </c>
      <c r="E254" s="202" t="s">
        <v>8314</v>
      </c>
      <c r="F254" s="203" t="s">
        <v>8315</v>
      </c>
      <c r="G254" s="204" t="s">
        <v>1363</v>
      </c>
      <c r="H254" s="205">
        <v>11</v>
      </c>
      <c r="I254" s="206"/>
      <c r="J254" s="207">
        <f t="shared" si="0"/>
        <v>0</v>
      </c>
      <c r="K254" s="203" t="s">
        <v>7100</v>
      </c>
      <c r="L254" s="57"/>
      <c r="M254" s="208" t="s">
        <v>36</v>
      </c>
      <c r="N254" s="209" t="s">
        <v>50</v>
      </c>
      <c r="O254" s="38"/>
      <c r="P254" s="210">
        <f t="shared" si="1"/>
        <v>0</v>
      </c>
      <c r="Q254" s="210">
        <v>0</v>
      </c>
      <c r="R254" s="210">
        <f t="shared" si="2"/>
        <v>0</v>
      </c>
      <c r="S254" s="210">
        <v>0</v>
      </c>
      <c r="T254" s="211">
        <f t="shared" si="3"/>
        <v>0</v>
      </c>
      <c r="AR254" s="19" t="s">
        <v>415</v>
      </c>
      <c r="AT254" s="19" t="s">
        <v>410</v>
      </c>
      <c r="AU254" s="19" t="s">
        <v>87</v>
      </c>
      <c r="AY254" s="19" t="s">
        <v>406</v>
      </c>
      <c r="BE254" s="212">
        <f t="shared" si="4"/>
        <v>0</v>
      </c>
      <c r="BF254" s="212">
        <f t="shared" si="5"/>
        <v>0</v>
      </c>
      <c r="BG254" s="212">
        <f t="shared" si="6"/>
        <v>0</v>
      </c>
      <c r="BH254" s="212">
        <f t="shared" si="7"/>
        <v>0</v>
      </c>
      <c r="BI254" s="212">
        <f t="shared" si="8"/>
        <v>0</v>
      </c>
      <c r="BJ254" s="19" t="s">
        <v>23</v>
      </c>
      <c r="BK254" s="212">
        <f t="shared" si="9"/>
        <v>0</v>
      </c>
      <c r="BL254" s="19" t="s">
        <v>415</v>
      </c>
      <c r="BM254" s="19" t="s">
        <v>1015</v>
      </c>
    </row>
    <row r="255" spans="2:65" s="1" customFormat="1" ht="22.5" customHeight="1" x14ac:dyDescent="0.3">
      <c r="B255" s="37"/>
      <c r="C255" s="201" t="s">
        <v>664</v>
      </c>
      <c r="D255" s="201" t="s">
        <v>410</v>
      </c>
      <c r="E255" s="202" t="s">
        <v>8316</v>
      </c>
      <c r="F255" s="203" t="s">
        <v>8317</v>
      </c>
      <c r="G255" s="204" t="s">
        <v>1363</v>
      </c>
      <c r="H255" s="205">
        <v>12</v>
      </c>
      <c r="I255" s="206"/>
      <c r="J255" s="207">
        <f t="shared" si="0"/>
        <v>0</v>
      </c>
      <c r="K255" s="203" t="s">
        <v>7140</v>
      </c>
      <c r="L255" s="57"/>
      <c r="M255" s="208" t="s">
        <v>36</v>
      </c>
      <c r="N255" s="209" t="s">
        <v>50</v>
      </c>
      <c r="O255" s="38"/>
      <c r="P255" s="210">
        <f t="shared" si="1"/>
        <v>0</v>
      </c>
      <c r="Q255" s="210">
        <v>0</v>
      </c>
      <c r="R255" s="210">
        <f t="shared" si="2"/>
        <v>0</v>
      </c>
      <c r="S255" s="210">
        <v>0</v>
      </c>
      <c r="T255" s="211">
        <f t="shared" si="3"/>
        <v>0</v>
      </c>
      <c r="AR255" s="19" t="s">
        <v>415</v>
      </c>
      <c r="AT255" s="19" t="s">
        <v>410</v>
      </c>
      <c r="AU255" s="19" t="s">
        <v>87</v>
      </c>
      <c r="AY255" s="19" t="s">
        <v>406</v>
      </c>
      <c r="BE255" s="212">
        <f t="shared" si="4"/>
        <v>0</v>
      </c>
      <c r="BF255" s="212">
        <f t="shared" si="5"/>
        <v>0</v>
      </c>
      <c r="BG255" s="212">
        <f t="shared" si="6"/>
        <v>0</v>
      </c>
      <c r="BH255" s="212">
        <f t="shared" si="7"/>
        <v>0</v>
      </c>
      <c r="BI255" s="212">
        <f t="shared" si="8"/>
        <v>0</v>
      </c>
      <c r="BJ255" s="19" t="s">
        <v>23</v>
      </c>
      <c r="BK255" s="212">
        <f t="shared" si="9"/>
        <v>0</v>
      </c>
      <c r="BL255" s="19" t="s">
        <v>415</v>
      </c>
      <c r="BM255" s="19" t="s">
        <v>1022</v>
      </c>
    </row>
    <row r="256" spans="2:65" s="1" customFormat="1" ht="22.5" customHeight="1" x14ac:dyDescent="0.3">
      <c r="B256" s="37"/>
      <c r="C256" s="268" t="s">
        <v>252</v>
      </c>
      <c r="D256" s="268" t="s">
        <v>533</v>
      </c>
      <c r="E256" s="269" t="s">
        <v>8318</v>
      </c>
      <c r="F256" s="270" t="s">
        <v>8319</v>
      </c>
      <c r="G256" s="271" t="s">
        <v>1363</v>
      </c>
      <c r="H256" s="272">
        <v>19.948</v>
      </c>
      <c r="I256" s="273"/>
      <c r="J256" s="274">
        <f t="shared" si="0"/>
        <v>0</v>
      </c>
      <c r="K256" s="270" t="s">
        <v>7140</v>
      </c>
      <c r="L256" s="275"/>
      <c r="M256" s="276" t="s">
        <v>36</v>
      </c>
      <c r="N256" s="277" t="s">
        <v>50</v>
      </c>
      <c r="O256" s="38"/>
      <c r="P256" s="210">
        <f t="shared" si="1"/>
        <v>0</v>
      </c>
      <c r="Q256" s="210">
        <v>0</v>
      </c>
      <c r="R256" s="210">
        <f t="shared" si="2"/>
        <v>0</v>
      </c>
      <c r="S256" s="210">
        <v>0</v>
      </c>
      <c r="T256" s="211">
        <f t="shared" si="3"/>
        <v>0</v>
      </c>
      <c r="AR256" s="19" t="s">
        <v>457</v>
      </c>
      <c r="AT256" s="19" t="s">
        <v>533</v>
      </c>
      <c r="AU256" s="19" t="s">
        <v>87</v>
      </c>
      <c r="AY256" s="19" t="s">
        <v>406</v>
      </c>
      <c r="BE256" s="212">
        <f t="shared" si="4"/>
        <v>0</v>
      </c>
      <c r="BF256" s="212">
        <f t="shared" si="5"/>
        <v>0</v>
      </c>
      <c r="BG256" s="212">
        <f t="shared" si="6"/>
        <v>0</v>
      </c>
      <c r="BH256" s="212">
        <f t="shared" si="7"/>
        <v>0</v>
      </c>
      <c r="BI256" s="212">
        <f t="shared" si="8"/>
        <v>0</v>
      </c>
      <c r="BJ256" s="19" t="s">
        <v>23</v>
      </c>
      <c r="BK256" s="212">
        <f t="shared" si="9"/>
        <v>0</v>
      </c>
      <c r="BL256" s="19" t="s">
        <v>415</v>
      </c>
      <c r="BM256" s="19" t="s">
        <v>1029</v>
      </c>
    </row>
    <row r="257" spans="2:65" s="13" customFormat="1" x14ac:dyDescent="0.3">
      <c r="B257" s="225"/>
      <c r="C257" s="226"/>
      <c r="D257" s="215" t="s">
        <v>417</v>
      </c>
      <c r="E257" s="227" t="s">
        <v>36</v>
      </c>
      <c r="F257" s="228" t="s">
        <v>8320</v>
      </c>
      <c r="G257" s="226"/>
      <c r="H257" s="229">
        <v>19.948</v>
      </c>
      <c r="I257" s="230"/>
      <c r="J257" s="226"/>
      <c r="K257" s="226"/>
      <c r="L257" s="231"/>
      <c r="M257" s="232"/>
      <c r="N257" s="233"/>
      <c r="O257" s="233"/>
      <c r="P257" s="233"/>
      <c r="Q257" s="233"/>
      <c r="R257" s="233"/>
      <c r="S257" s="233"/>
      <c r="T257" s="234"/>
      <c r="AT257" s="235" t="s">
        <v>417</v>
      </c>
      <c r="AU257" s="235" t="s">
        <v>87</v>
      </c>
      <c r="AV257" s="13" t="s">
        <v>87</v>
      </c>
      <c r="AW257" s="13" t="s">
        <v>43</v>
      </c>
      <c r="AX257" s="13" t="s">
        <v>79</v>
      </c>
      <c r="AY257" s="235" t="s">
        <v>406</v>
      </c>
    </row>
    <row r="258" spans="2:65" s="14" customFormat="1" x14ac:dyDescent="0.3">
      <c r="B258" s="236"/>
      <c r="C258" s="237"/>
      <c r="D258" s="247" t="s">
        <v>417</v>
      </c>
      <c r="E258" s="248" t="s">
        <v>36</v>
      </c>
      <c r="F258" s="249" t="s">
        <v>421</v>
      </c>
      <c r="G258" s="237"/>
      <c r="H258" s="250">
        <v>19.948</v>
      </c>
      <c r="I258" s="241"/>
      <c r="J258" s="237"/>
      <c r="K258" s="237"/>
      <c r="L258" s="242"/>
      <c r="M258" s="243"/>
      <c r="N258" s="244"/>
      <c r="O258" s="244"/>
      <c r="P258" s="244"/>
      <c r="Q258" s="244"/>
      <c r="R258" s="244"/>
      <c r="S258" s="244"/>
      <c r="T258" s="245"/>
      <c r="AT258" s="246" t="s">
        <v>417</v>
      </c>
      <c r="AU258" s="246" t="s">
        <v>87</v>
      </c>
      <c r="AV258" s="14" t="s">
        <v>415</v>
      </c>
      <c r="AW258" s="14" t="s">
        <v>43</v>
      </c>
      <c r="AX258" s="14" t="s">
        <v>23</v>
      </c>
      <c r="AY258" s="246" t="s">
        <v>406</v>
      </c>
    </row>
    <row r="259" spans="2:65" s="1" customFormat="1" ht="22.5" customHeight="1" x14ac:dyDescent="0.3">
      <c r="B259" s="37"/>
      <c r="C259" s="268" t="s">
        <v>683</v>
      </c>
      <c r="D259" s="268" t="s">
        <v>533</v>
      </c>
      <c r="E259" s="269" t="s">
        <v>8239</v>
      </c>
      <c r="F259" s="270" t="s">
        <v>8240</v>
      </c>
      <c r="G259" s="271" t="s">
        <v>1363</v>
      </c>
      <c r="H259" s="272">
        <v>1.27</v>
      </c>
      <c r="I259" s="273"/>
      <c r="J259" s="274">
        <f>ROUND(I259*H259,2)</f>
        <v>0</v>
      </c>
      <c r="K259" s="270" t="s">
        <v>7140</v>
      </c>
      <c r="L259" s="275"/>
      <c r="M259" s="276" t="s">
        <v>36</v>
      </c>
      <c r="N259" s="277" t="s">
        <v>50</v>
      </c>
      <c r="O259" s="38"/>
      <c r="P259" s="210">
        <f>O259*H259</f>
        <v>0</v>
      </c>
      <c r="Q259" s="210">
        <v>0</v>
      </c>
      <c r="R259" s="210">
        <f>Q259*H259</f>
        <v>0</v>
      </c>
      <c r="S259" s="210">
        <v>0</v>
      </c>
      <c r="T259" s="211">
        <f>S259*H259</f>
        <v>0</v>
      </c>
      <c r="AR259" s="19" t="s">
        <v>457</v>
      </c>
      <c r="AT259" s="19" t="s">
        <v>533</v>
      </c>
      <c r="AU259" s="19" t="s">
        <v>87</v>
      </c>
      <c r="AY259" s="19" t="s">
        <v>406</v>
      </c>
      <c r="BE259" s="212">
        <f>IF(N259="základní",J259,0)</f>
        <v>0</v>
      </c>
      <c r="BF259" s="212">
        <f>IF(N259="snížená",J259,0)</f>
        <v>0</v>
      </c>
      <c r="BG259" s="212">
        <f>IF(N259="zákl. přenesená",J259,0)</f>
        <v>0</v>
      </c>
      <c r="BH259" s="212">
        <f>IF(N259="sníž. přenesená",J259,0)</f>
        <v>0</v>
      </c>
      <c r="BI259" s="212">
        <f>IF(N259="nulová",J259,0)</f>
        <v>0</v>
      </c>
      <c r="BJ259" s="19" t="s">
        <v>23</v>
      </c>
      <c r="BK259" s="212">
        <f>ROUND(I259*H259,2)</f>
        <v>0</v>
      </c>
      <c r="BL259" s="19" t="s">
        <v>415</v>
      </c>
      <c r="BM259" s="19" t="s">
        <v>1042</v>
      </c>
    </row>
    <row r="260" spans="2:65" s="13" customFormat="1" x14ac:dyDescent="0.3">
      <c r="B260" s="225"/>
      <c r="C260" s="226"/>
      <c r="D260" s="215" t="s">
        <v>417</v>
      </c>
      <c r="E260" s="227" t="s">
        <v>36</v>
      </c>
      <c r="F260" s="228" t="s">
        <v>8321</v>
      </c>
      <c r="G260" s="226"/>
      <c r="H260" s="229">
        <v>1.27</v>
      </c>
      <c r="I260" s="230"/>
      <c r="J260" s="226"/>
      <c r="K260" s="226"/>
      <c r="L260" s="231"/>
      <c r="M260" s="232"/>
      <c r="N260" s="233"/>
      <c r="O260" s="233"/>
      <c r="P260" s="233"/>
      <c r="Q260" s="233"/>
      <c r="R260" s="233"/>
      <c r="S260" s="233"/>
      <c r="T260" s="234"/>
      <c r="AT260" s="235" t="s">
        <v>417</v>
      </c>
      <c r="AU260" s="235" t="s">
        <v>87</v>
      </c>
      <c r="AV260" s="13" t="s">
        <v>87</v>
      </c>
      <c r="AW260" s="13" t="s">
        <v>43</v>
      </c>
      <c r="AX260" s="13" t="s">
        <v>79</v>
      </c>
      <c r="AY260" s="235" t="s">
        <v>406</v>
      </c>
    </row>
    <row r="261" spans="2:65" s="14" customFormat="1" x14ac:dyDescent="0.3">
      <c r="B261" s="236"/>
      <c r="C261" s="237"/>
      <c r="D261" s="247" t="s">
        <v>417</v>
      </c>
      <c r="E261" s="248" t="s">
        <v>36</v>
      </c>
      <c r="F261" s="249" t="s">
        <v>421</v>
      </c>
      <c r="G261" s="237"/>
      <c r="H261" s="250">
        <v>1.27</v>
      </c>
      <c r="I261" s="241"/>
      <c r="J261" s="237"/>
      <c r="K261" s="237"/>
      <c r="L261" s="242"/>
      <c r="M261" s="243"/>
      <c r="N261" s="244"/>
      <c r="O261" s="244"/>
      <c r="P261" s="244"/>
      <c r="Q261" s="244"/>
      <c r="R261" s="244"/>
      <c r="S261" s="244"/>
      <c r="T261" s="245"/>
      <c r="AT261" s="246" t="s">
        <v>417</v>
      </c>
      <c r="AU261" s="246" t="s">
        <v>87</v>
      </c>
      <c r="AV261" s="14" t="s">
        <v>415</v>
      </c>
      <c r="AW261" s="14" t="s">
        <v>43</v>
      </c>
      <c r="AX261" s="14" t="s">
        <v>23</v>
      </c>
      <c r="AY261" s="246" t="s">
        <v>406</v>
      </c>
    </row>
    <row r="262" spans="2:65" s="1" customFormat="1" ht="22.5" customHeight="1" x14ac:dyDescent="0.3">
      <c r="B262" s="37"/>
      <c r="C262" s="268" t="s">
        <v>688</v>
      </c>
      <c r="D262" s="268" t="s">
        <v>533</v>
      </c>
      <c r="E262" s="269" t="s">
        <v>8322</v>
      </c>
      <c r="F262" s="270" t="s">
        <v>8323</v>
      </c>
      <c r="G262" s="271" t="s">
        <v>1363</v>
      </c>
      <c r="H262" s="272">
        <v>1</v>
      </c>
      <c r="I262" s="273"/>
      <c r="J262" s="274">
        <f t="shared" ref="J262:J267" si="10">ROUND(I262*H262,2)</f>
        <v>0</v>
      </c>
      <c r="K262" s="270" t="s">
        <v>7100</v>
      </c>
      <c r="L262" s="275"/>
      <c r="M262" s="276" t="s">
        <v>36</v>
      </c>
      <c r="N262" s="277" t="s">
        <v>50</v>
      </c>
      <c r="O262" s="38"/>
      <c r="P262" s="210">
        <f t="shared" ref="P262:P267" si="11">O262*H262</f>
        <v>0</v>
      </c>
      <c r="Q262" s="210">
        <v>0</v>
      </c>
      <c r="R262" s="210">
        <f t="shared" ref="R262:R267" si="12">Q262*H262</f>
        <v>0</v>
      </c>
      <c r="S262" s="210">
        <v>0</v>
      </c>
      <c r="T262" s="211">
        <f t="shared" ref="T262:T267" si="13">S262*H262</f>
        <v>0</v>
      </c>
      <c r="AR262" s="19" t="s">
        <v>457</v>
      </c>
      <c r="AT262" s="19" t="s">
        <v>533</v>
      </c>
      <c r="AU262" s="19" t="s">
        <v>87</v>
      </c>
      <c r="AY262" s="19" t="s">
        <v>406</v>
      </c>
      <c r="BE262" s="212">
        <f t="shared" ref="BE262:BE267" si="14">IF(N262="základní",J262,0)</f>
        <v>0</v>
      </c>
      <c r="BF262" s="212">
        <f t="shared" ref="BF262:BF267" si="15">IF(N262="snížená",J262,0)</f>
        <v>0</v>
      </c>
      <c r="BG262" s="212">
        <f t="shared" ref="BG262:BG267" si="16">IF(N262="zákl. přenesená",J262,0)</f>
        <v>0</v>
      </c>
      <c r="BH262" s="212">
        <f t="shared" ref="BH262:BH267" si="17">IF(N262="sníž. přenesená",J262,0)</f>
        <v>0</v>
      </c>
      <c r="BI262" s="212">
        <f t="shared" ref="BI262:BI267" si="18">IF(N262="nulová",J262,0)</f>
        <v>0</v>
      </c>
      <c r="BJ262" s="19" t="s">
        <v>23</v>
      </c>
      <c r="BK262" s="212">
        <f t="shared" ref="BK262:BK267" si="19">ROUND(I262*H262,2)</f>
        <v>0</v>
      </c>
      <c r="BL262" s="19" t="s">
        <v>415</v>
      </c>
      <c r="BM262" s="19" t="s">
        <v>1048</v>
      </c>
    </row>
    <row r="263" spans="2:65" s="1" customFormat="1" ht="22.5" customHeight="1" x14ac:dyDescent="0.3">
      <c r="B263" s="37"/>
      <c r="C263" s="268" t="s">
        <v>694</v>
      </c>
      <c r="D263" s="268" t="s">
        <v>533</v>
      </c>
      <c r="E263" s="269" t="s">
        <v>8324</v>
      </c>
      <c r="F263" s="270" t="s">
        <v>8325</v>
      </c>
      <c r="G263" s="271" t="s">
        <v>1363</v>
      </c>
      <c r="H263" s="272">
        <v>11</v>
      </c>
      <c r="I263" s="273"/>
      <c r="J263" s="274">
        <f t="shared" si="10"/>
        <v>0</v>
      </c>
      <c r="K263" s="270" t="s">
        <v>7100</v>
      </c>
      <c r="L263" s="275"/>
      <c r="M263" s="276" t="s">
        <v>36</v>
      </c>
      <c r="N263" s="277" t="s">
        <v>50</v>
      </c>
      <c r="O263" s="38"/>
      <c r="P263" s="210">
        <f t="shared" si="11"/>
        <v>0</v>
      </c>
      <c r="Q263" s="210">
        <v>0</v>
      </c>
      <c r="R263" s="210">
        <f t="shared" si="12"/>
        <v>0</v>
      </c>
      <c r="S263" s="210">
        <v>0</v>
      </c>
      <c r="T263" s="211">
        <f t="shared" si="13"/>
        <v>0</v>
      </c>
      <c r="AR263" s="19" t="s">
        <v>457</v>
      </c>
      <c r="AT263" s="19" t="s">
        <v>533</v>
      </c>
      <c r="AU263" s="19" t="s">
        <v>87</v>
      </c>
      <c r="AY263" s="19" t="s">
        <v>406</v>
      </c>
      <c r="BE263" s="212">
        <f t="shared" si="14"/>
        <v>0</v>
      </c>
      <c r="BF263" s="212">
        <f t="shared" si="15"/>
        <v>0</v>
      </c>
      <c r="BG263" s="212">
        <f t="shared" si="16"/>
        <v>0</v>
      </c>
      <c r="BH263" s="212">
        <f t="shared" si="17"/>
        <v>0</v>
      </c>
      <c r="BI263" s="212">
        <f t="shared" si="18"/>
        <v>0</v>
      </c>
      <c r="BJ263" s="19" t="s">
        <v>23</v>
      </c>
      <c r="BK263" s="212">
        <f t="shared" si="19"/>
        <v>0</v>
      </c>
      <c r="BL263" s="19" t="s">
        <v>415</v>
      </c>
      <c r="BM263" s="19" t="s">
        <v>1083</v>
      </c>
    </row>
    <row r="264" spans="2:65" s="1" customFormat="1" ht="22.5" customHeight="1" x14ac:dyDescent="0.3">
      <c r="B264" s="37"/>
      <c r="C264" s="268" t="s">
        <v>696</v>
      </c>
      <c r="D264" s="268" t="s">
        <v>533</v>
      </c>
      <c r="E264" s="269" t="s">
        <v>8326</v>
      </c>
      <c r="F264" s="270" t="s">
        <v>8327</v>
      </c>
      <c r="G264" s="271" t="s">
        <v>1363</v>
      </c>
      <c r="H264" s="272">
        <v>10</v>
      </c>
      <c r="I264" s="273"/>
      <c r="J264" s="274">
        <f t="shared" si="10"/>
        <v>0</v>
      </c>
      <c r="K264" s="270" t="s">
        <v>7100</v>
      </c>
      <c r="L264" s="275"/>
      <c r="M264" s="276" t="s">
        <v>36</v>
      </c>
      <c r="N264" s="277" t="s">
        <v>50</v>
      </c>
      <c r="O264" s="38"/>
      <c r="P264" s="210">
        <f t="shared" si="11"/>
        <v>0</v>
      </c>
      <c r="Q264" s="210">
        <v>0</v>
      </c>
      <c r="R264" s="210">
        <f t="shared" si="12"/>
        <v>0</v>
      </c>
      <c r="S264" s="210">
        <v>0</v>
      </c>
      <c r="T264" s="211">
        <f t="shared" si="13"/>
        <v>0</v>
      </c>
      <c r="AR264" s="19" t="s">
        <v>457</v>
      </c>
      <c r="AT264" s="19" t="s">
        <v>533</v>
      </c>
      <c r="AU264" s="19" t="s">
        <v>87</v>
      </c>
      <c r="AY264" s="19" t="s">
        <v>406</v>
      </c>
      <c r="BE264" s="212">
        <f t="shared" si="14"/>
        <v>0</v>
      </c>
      <c r="BF264" s="212">
        <f t="shared" si="15"/>
        <v>0</v>
      </c>
      <c r="BG264" s="212">
        <f t="shared" si="16"/>
        <v>0</v>
      </c>
      <c r="BH264" s="212">
        <f t="shared" si="17"/>
        <v>0</v>
      </c>
      <c r="BI264" s="212">
        <f t="shared" si="18"/>
        <v>0</v>
      </c>
      <c r="BJ264" s="19" t="s">
        <v>23</v>
      </c>
      <c r="BK264" s="212">
        <f t="shared" si="19"/>
        <v>0</v>
      </c>
      <c r="BL264" s="19" t="s">
        <v>415</v>
      </c>
      <c r="BM264" s="19" t="s">
        <v>1098</v>
      </c>
    </row>
    <row r="265" spans="2:65" s="1" customFormat="1" ht="22.5" customHeight="1" x14ac:dyDescent="0.3">
      <c r="B265" s="37"/>
      <c r="C265" s="268" t="s">
        <v>699</v>
      </c>
      <c r="D265" s="268" t="s">
        <v>533</v>
      </c>
      <c r="E265" s="269" t="s">
        <v>8328</v>
      </c>
      <c r="F265" s="270" t="s">
        <v>8329</v>
      </c>
      <c r="G265" s="271" t="s">
        <v>1363</v>
      </c>
      <c r="H265" s="272">
        <v>1</v>
      </c>
      <c r="I265" s="273"/>
      <c r="J265" s="274">
        <f t="shared" si="10"/>
        <v>0</v>
      </c>
      <c r="K265" s="270" t="s">
        <v>7100</v>
      </c>
      <c r="L265" s="275"/>
      <c r="M265" s="276" t="s">
        <v>36</v>
      </c>
      <c r="N265" s="277" t="s">
        <v>50</v>
      </c>
      <c r="O265" s="38"/>
      <c r="P265" s="210">
        <f t="shared" si="11"/>
        <v>0</v>
      </c>
      <c r="Q265" s="210">
        <v>0</v>
      </c>
      <c r="R265" s="210">
        <f t="shared" si="12"/>
        <v>0</v>
      </c>
      <c r="S265" s="210">
        <v>0</v>
      </c>
      <c r="T265" s="211">
        <f t="shared" si="13"/>
        <v>0</v>
      </c>
      <c r="AR265" s="19" t="s">
        <v>457</v>
      </c>
      <c r="AT265" s="19" t="s">
        <v>533</v>
      </c>
      <c r="AU265" s="19" t="s">
        <v>87</v>
      </c>
      <c r="AY265" s="19" t="s">
        <v>406</v>
      </c>
      <c r="BE265" s="212">
        <f t="shared" si="14"/>
        <v>0</v>
      </c>
      <c r="BF265" s="212">
        <f t="shared" si="15"/>
        <v>0</v>
      </c>
      <c r="BG265" s="212">
        <f t="shared" si="16"/>
        <v>0</v>
      </c>
      <c r="BH265" s="212">
        <f t="shared" si="17"/>
        <v>0</v>
      </c>
      <c r="BI265" s="212">
        <f t="shared" si="18"/>
        <v>0</v>
      </c>
      <c r="BJ265" s="19" t="s">
        <v>23</v>
      </c>
      <c r="BK265" s="212">
        <f t="shared" si="19"/>
        <v>0</v>
      </c>
      <c r="BL265" s="19" t="s">
        <v>415</v>
      </c>
      <c r="BM265" s="19" t="s">
        <v>1103</v>
      </c>
    </row>
    <row r="266" spans="2:65" s="1" customFormat="1" ht="22.5" customHeight="1" x14ac:dyDescent="0.3">
      <c r="B266" s="37"/>
      <c r="C266" s="268" t="s">
        <v>703</v>
      </c>
      <c r="D266" s="268" t="s">
        <v>533</v>
      </c>
      <c r="E266" s="269" t="s">
        <v>8330</v>
      </c>
      <c r="F266" s="270" t="s">
        <v>8331</v>
      </c>
      <c r="G266" s="271" t="s">
        <v>1363</v>
      </c>
      <c r="H266" s="272">
        <v>11</v>
      </c>
      <c r="I266" s="273"/>
      <c r="J266" s="274">
        <f t="shared" si="10"/>
        <v>0</v>
      </c>
      <c r="K266" s="270" t="s">
        <v>7100</v>
      </c>
      <c r="L266" s="275"/>
      <c r="M266" s="276" t="s">
        <v>36</v>
      </c>
      <c r="N266" s="277" t="s">
        <v>50</v>
      </c>
      <c r="O266" s="38"/>
      <c r="P266" s="210">
        <f t="shared" si="11"/>
        <v>0</v>
      </c>
      <c r="Q266" s="210">
        <v>0</v>
      </c>
      <c r="R266" s="210">
        <f t="shared" si="12"/>
        <v>0</v>
      </c>
      <c r="S266" s="210">
        <v>0</v>
      </c>
      <c r="T266" s="211">
        <f t="shared" si="13"/>
        <v>0</v>
      </c>
      <c r="AR266" s="19" t="s">
        <v>457</v>
      </c>
      <c r="AT266" s="19" t="s">
        <v>533</v>
      </c>
      <c r="AU266" s="19" t="s">
        <v>87</v>
      </c>
      <c r="AY266" s="19" t="s">
        <v>406</v>
      </c>
      <c r="BE266" s="212">
        <f t="shared" si="14"/>
        <v>0</v>
      </c>
      <c r="BF266" s="212">
        <f t="shared" si="15"/>
        <v>0</v>
      </c>
      <c r="BG266" s="212">
        <f t="shared" si="16"/>
        <v>0</v>
      </c>
      <c r="BH266" s="212">
        <f t="shared" si="17"/>
        <v>0</v>
      </c>
      <c r="BI266" s="212">
        <f t="shared" si="18"/>
        <v>0</v>
      </c>
      <c r="BJ266" s="19" t="s">
        <v>23</v>
      </c>
      <c r="BK266" s="212">
        <f t="shared" si="19"/>
        <v>0</v>
      </c>
      <c r="BL266" s="19" t="s">
        <v>415</v>
      </c>
      <c r="BM266" s="19" t="s">
        <v>1117</v>
      </c>
    </row>
    <row r="267" spans="2:65" s="1" customFormat="1" ht="22.5" customHeight="1" x14ac:dyDescent="0.3">
      <c r="B267" s="37"/>
      <c r="C267" s="268" t="s">
        <v>709</v>
      </c>
      <c r="D267" s="268" t="s">
        <v>533</v>
      </c>
      <c r="E267" s="269" t="s">
        <v>8332</v>
      </c>
      <c r="F267" s="270" t="s">
        <v>8333</v>
      </c>
      <c r="G267" s="271" t="s">
        <v>1363</v>
      </c>
      <c r="H267" s="272">
        <v>11</v>
      </c>
      <c r="I267" s="273"/>
      <c r="J267" s="274">
        <f t="shared" si="10"/>
        <v>0</v>
      </c>
      <c r="K267" s="270" t="s">
        <v>7100</v>
      </c>
      <c r="L267" s="275"/>
      <c r="M267" s="276" t="s">
        <v>36</v>
      </c>
      <c r="N267" s="277" t="s">
        <v>50</v>
      </c>
      <c r="O267" s="38"/>
      <c r="P267" s="210">
        <f t="shared" si="11"/>
        <v>0</v>
      </c>
      <c r="Q267" s="210">
        <v>0</v>
      </c>
      <c r="R267" s="210">
        <f t="shared" si="12"/>
        <v>0</v>
      </c>
      <c r="S267" s="210">
        <v>0</v>
      </c>
      <c r="T267" s="211">
        <f t="shared" si="13"/>
        <v>0</v>
      </c>
      <c r="AR267" s="19" t="s">
        <v>457</v>
      </c>
      <c r="AT267" s="19" t="s">
        <v>533</v>
      </c>
      <c r="AU267" s="19" t="s">
        <v>87</v>
      </c>
      <c r="AY267" s="19" t="s">
        <v>406</v>
      </c>
      <c r="BE267" s="212">
        <f t="shared" si="14"/>
        <v>0</v>
      </c>
      <c r="BF267" s="212">
        <f t="shared" si="15"/>
        <v>0</v>
      </c>
      <c r="BG267" s="212">
        <f t="shared" si="16"/>
        <v>0</v>
      </c>
      <c r="BH267" s="212">
        <f t="shared" si="17"/>
        <v>0</v>
      </c>
      <c r="BI267" s="212">
        <f t="shared" si="18"/>
        <v>0</v>
      </c>
      <c r="BJ267" s="19" t="s">
        <v>23</v>
      </c>
      <c r="BK267" s="212">
        <f t="shared" si="19"/>
        <v>0</v>
      </c>
      <c r="BL267" s="19" t="s">
        <v>415</v>
      </c>
      <c r="BM267" s="19" t="s">
        <v>1124</v>
      </c>
    </row>
    <row r="268" spans="2:65" s="11" customFormat="1" ht="29.85" customHeight="1" x14ac:dyDescent="0.3">
      <c r="B268" s="182"/>
      <c r="C268" s="183"/>
      <c r="D268" s="198" t="s">
        <v>78</v>
      </c>
      <c r="E268" s="199" t="s">
        <v>924</v>
      </c>
      <c r="F268" s="199" t="s">
        <v>8255</v>
      </c>
      <c r="G268" s="183"/>
      <c r="H268" s="183"/>
      <c r="I268" s="186"/>
      <c r="J268" s="200">
        <f>BK268</f>
        <v>0</v>
      </c>
      <c r="K268" s="183"/>
      <c r="L268" s="188"/>
      <c r="M268" s="189"/>
      <c r="N268" s="190"/>
      <c r="O268" s="190"/>
      <c r="P268" s="191">
        <f>SUM(P269:P272)</f>
        <v>0</v>
      </c>
      <c r="Q268" s="190"/>
      <c r="R268" s="191">
        <f>SUM(R269:R272)</f>
        <v>0</v>
      </c>
      <c r="S268" s="190"/>
      <c r="T268" s="192">
        <f>SUM(T269:T272)</f>
        <v>0</v>
      </c>
      <c r="AR268" s="193" t="s">
        <v>23</v>
      </c>
      <c r="AT268" s="194" t="s">
        <v>78</v>
      </c>
      <c r="AU268" s="194" t="s">
        <v>23</v>
      </c>
      <c r="AY268" s="193" t="s">
        <v>406</v>
      </c>
      <c r="BK268" s="195">
        <f>SUM(BK269:BK272)</f>
        <v>0</v>
      </c>
    </row>
    <row r="269" spans="2:65" s="1" customFormat="1" ht="22.5" customHeight="1" x14ac:dyDescent="0.3">
      <c r="B269" s="37"/>
      <c r="C269" s="201" t="s">
        <v>714</v>
      </c>
      <c r="D269" s="201" t="s">
        <v>410</v>
      </c>
      <c r="E269" s="202" t="s">
        <v>8256</v>
      </c>
      <c r="F269" s="203" t="s">
        <v>8257</v>
      </c>
      <c r="G269" s="204" t="s">
        <v>596</v>
      </c>
      <c r="H269" s="205">
        <v>123.6</v>
      </c>
      <c r="I269" s="206"/>
      <c r="J269" s="207">
        <f>ROUND(I269*H269,2)</f>
        <v>0</v>
      </c>
      <c r="K269" s="203" t="s">
        <v>7140</v>
      </c>
      <c r="L269" s="57"/>
      <c r="M269" s="208" t="s">
        <v>36</v>
      </c>
      <c r="N269" s="209" t="s">
        <v>50</v>
      </c>
      <c r="O269" s="38"/>
      <c r="P269" s="210">
        <f>O269*H269</f>
        <v>0</v>
      </c>
      <c r="Q269" s="210">
        <v>0</v>
      </c>
      <c r="R269" s="210">
        <f>Q269*H269</f>
        <v>0</v>
      </c>
      <c r="S269" s="210">
        <v>0</v>
      </c>
      <c r="T269" s="211">
        <f>S269*H269</f>
        <v>0</v>
      </c>
      <c r="AR269" s="19" t="s">
        <v>415</v>
      </c>
      <c r="AT269" s="19" t="s">
        <v>410</v>
      </c>
      <c r="AU269" s="19" t="s">
        <v>87</v>
      </c>
      <c r="AY269" s="19" t="s">
        <v>406</v>
      </c>
      <c r="BE269" s="212">
        <f>IF(N269="základní",J269,0)</f>
        <v>0</v>
      </c>
      <c r="BF269" s="212">
        <f>IF(N269="snížená",J269,0)</f>
        <v>0</v>
      </c>
      <c r="BG269" s="212">
        <f>IF(N269="zákl. přenesená",J269,0)</f>
        <v>0</v>
      </c>
      <c r="BH269" s="212">
        <f>IF(N269="sníž. přenesená",J269,0)</f>
        <v>0</v>
      </c>
      <c r="BI269" s="212">
        <f>IF(N269="nulová",J269,0)</f>
        <v>0</v>
      </c>
      <c r="BJ269" s="19" t="s">
        <v>23</v>
      </c>
      <c r="BK269" s="212">
        <f>ROUND(I269*H269,2)</f>
        <v>0</v>
      </c>
      <c r="BL269" s="19" t="s">
        <v>415</v>
      </c>
      <c r="BM269" s="19" t="s">
        <v>1135</v>
      </c>
    </row>
    <row r="270" spans="2:65" s="12" customFormat="1" x14ac:dyDescent="0.3">
      <c r="B270" s="213"/>
      <c r="C270" s="214"/>
      <c r="D270" s="215" t="s">
        <v>417</v>
      </c>
      <c r="E270" s="216" t="s">
        <v>36</v>
      </c>
      <c r="F270" s="217" t="s">
        <v>8258</v>
      </c>
      <c r="G270" s="214"/>
      <c r="H270" s="218" t="s">
        <v>36</v>
      </c>
      <c r="I270" s="219"/>
      <c r="J270" s="214"/>
      <c r="K270" s="214"/>
      <c r="L270" s="220"/>
      <c r="M270" s="221"/>
      <c r="N270" s="222"/>
      <c r="O270" s="222"/>
      <c r="P270" s="222"/>
      <c r="Q270" s="222"/>
      <c r="R270" s="222"/>
      <c r="S270" s="222"/>
      <c r="T270" s="223"/>
      <c r="AT270" s="224" t="s">
        <v>417</v>
      </c>
      <c r="AU270" s="224" t="s">
        <v>87</v>
      </c>
      <c r="AV270" s="12" t="s">
        <v>23</v>
      </c>
      <c r="AW270" s="12" t="s">
        <v>43</v>
      </c>
      <c r="AX270" s="12" t="s">
        <v>79</v>
      </c>
      <c r="AY270" s="224" t="s">
        <v>406</v>
      </c>
    </row>
    <row r="271" spans="2:65" s="13" customFormat="1" x14ac:dyDescent="0.3">
      <c r="B271" s="225"/>
      <c r="C271" s="226"/>
      <c r="D271" s="215" t="s">
        <v>417</v>
      </c>
      <c r="E271" s="227" t="s">
        <v>36</v>
      </c>
      <c r="F271" s="228" t="s">
        <v>8334</v>
      </c>
      <c r="G271" s="226"/>
      <c r="H271" s="229">
        <v>123.6</v>
      </c>
      <c r="I271" s="230"/>
      <c r="J271" s="226"/>
      <c r="K271" s="226"/>
      <c r="L271" s="231"/>
      <c r="M271" s="232"/>
      <c r="N271" s="233"/>
      <c r="O271" s="233"/>
      <c r="P271" s="233"/>
      <c r="Q271" s="233"/>
      <c r="R271" s="233"/>
      <c r="S271" s="233"/>
      <c r="T271" s="234"/>
      <c r="AT271" s="235" t="s">
        <v>417</v>
      </c>
      <c r="AU271" s="235" t="s">
        <v>87</v>
      </c>
      <c r="AV271" s="13" t="s">
        <v>87</v>
      </c>
      <c r="AW271" s="13" t="s">
        <v>43</v>
      </c>
      <c r="AX271" s="13" t="s">
        <v>79</v>
      </c>
      <c r="AY271" s="235" t="s">
        <v>406</v>
      </c>
    </row>
    <row r="272" spans="2:65" s="14" customFormat="1" x14ac:dyDescent="0.3">
      <c r="B272" s="236"/>
      <c r="C272" s="237"/>
      <c r="D272" s="215" t="s">
        <v>417</v>
      </c>
      <c r="E272" s="238" t="s">
        <v>36</v>
      </c>
      <c r="F272" s="239" t="s">
        <v>421</v>
      </c>
      <c r="G272" s="237"/>
      <c r="H272" s="240">
        <v>123.6</v>
      </c>
      <c r="I272" s="241"/>
      <c r="J272" s="237"/>
      <c r="K272" s="237"/>
      <c r="L272" s="242"/>
      <c r="M272" s="243"/>
      <c r="N272" s="244"/>
      <c r="O272" s="244"/>
      <c r="P272" s="244"/>
      <c r="Q272" s="244"/>
      <c r="R272" s="244"/>
      <c r="S272" s="244"/>
      <c r="T272" s="245"/>
      <c r="AT272" s="246" t="s">
        <v>417</v>
      </c>
      <c r="AU272" s="246" t="s">
        <v>87</v>
      </c>
      <c r="AV272" s="14" t="s">
        <v>415</v>
      </c>
      <c r="AW272" s="14" t="s">
        <v>43</v>
      </c>
      <c r="AX272" s="14" t="s">
        <v>23</v>
      </c>
      <c r="AY272" s="246" t="s">
        <v>406</v>
      </c>
    </row>
    <row r="273" spans="2:65" s="11" customFormat="1" ht="29.85" customHeight="1" x14ac:dyDescent="0.3">
      <c r="B273" s="182"/>
      <c r="C273" s="183"/>
      <c r="D273" s="198" t="s">
        <v>78</v>
      </c>
      <c r="E273" s="199" t="s">
        <v>974</v>
      </c>
      <c r="F273" s="199" t="s">
        <v>7766</v>
      </c>
      <c r="G273" s="183"/>
      <c r="H273" s="183"/>
      <c r="I273" s="186"/>
      <c r="J273" s="200">
        <f>BK273</f>
        <v>0</v>
      </c>
      <c r="K273" s="183"/>
      <c r="L273" s="188"/>
      <c r="M273" s="189"/>
      <c r="N273" s="190"/>
      <c r="O273" s="190"/>
      <c r="P273" s="191">
        <f>P274</f>
        <v>0</v>
      </c>
      <c r="Q273" s="190"/>
      <c r="R273" s="191">
        <f>R274</f>
        <v>0</v>
      </c>
      <c r="S273" s="190"/>
      <c r="T273" s="192">
        <f>T274</f>
        <v>0</v>
      </c>
      <c r="AR273" s="193" t="s">
        <v>23</v>
      </c>
      <c r="AT273" s="194" t="s">
        <v>78</v>
      </c>
      <c r="AU273" s="194" t="s">
        <v>23</v>
      </c>
      <c r="AY273" s="193" t="s">
        <v>406</v>
      </c>
      <c r="BK273" s="195">
        <f>BK274</f>
        <v>0</v>
      </c>
    </row>
    <row r="274" spans="2:65" s="1" customFormat="1" ht="22.5" customHeight="1" x14ac:dyDescent="0.3">
      <c r="B274" s="37"/>
      <c r="C274" s="201" t="s">
        <v>719</v>
      </c>
      <c r="D274" s="201" t="s">
        <v>410</v>
      </c>
      <c r="E274" s="202" t="s">
        <v>7767</v>
      </c>
      <c r="F274" s="203" t="s">
        <v>7768</v>
      </c>
      <c r="G274" s="204" t="s">
        <v>501</v>
      </c>
      <c r="H274" s="205">
        <v>178.24199999999999</v>
      </c>
      <c r="I274" s="206"/>
      <c r="J274" s="207">
        <f>ROUND(I274*H274,2)</f>
        <v>0</v>
      </c>
      <c r="K274" s="203" t="s">
        <v>7100</v>
      </c>
      <c r="L274" s="57"/>
      <c r="M274" s="208" t="s">
        <v>36</v>
      </c>
      <c r="N274" s="281" t="s">
        <v>50</v>
      </c>
      <c r="O274" s="282"/>
      <c r="P274" s="283">
        <f>O274*H274</f>
        <v>0</v>
      </c>
      <c r="Q274" s="283">
        <v>0</v>
      </c>
      <c r="R274" s="283">
        <f>Q274*H274</f>
        <v>0</v>
      </c>
      <c r="S274" s="283">
        <v>0</v>
      </c>
      <c r="T274" s="284">
        <f>S274*H274</f>
        <v>0</v>
      </c>
      <c r="AR274" s="19" t="s">
        <v>415</v>
      </c>
      <c r="AT274" s="19" t="s">
        <v>410</v>
      </c>
      <c r="AU274" s="19" t="s">
        <v>87</v>
      </c>
      <c r="AY274" s="19" t="s">
        <v>406</v>
      </c>
      <c r="BE274" s="212">
        <f>IF(N274="základní",J274,0)</f>
        <v>0</v>
      </c>
      <c r="BF274" s="212">
        <f>IF(N274="snížená",J274,0)</f>
        <v>0</v>
      </c>
      <c r="BG274" s="212">
        <f>IF(N274="zákl. přenesená",J274,0)</f>
        <v>0</v>
      </c>
      <c r="BH274" s="212">
        <f>IF(N274="sníž. přenesená",J274,0)</f>
        <v>0</v>
      </c>
      <c r="BI274" s="212">
        <f>IF(N274="nulová",J274,0)</f>
        <v>0</v>
      </c>
      <c r="BJ274" s="19" t="s">
        <v>23</v>
      </c>
      <c r="BK274" s="212">
        <f>ROUND(I274*H274,2)</f>
        <v>0</v>
      </c>
      <c r="BL274" s="19" t="s">
        <v>415</v>
      </c>
      <c r="BM274" s="19" t="s">
        <v>1142</v>
      </c>
    </row>
    <row r="275" spans="2:65" s="1" customFormat="1" ht="6.95" customHeight="1" x14ac:dyDescent="0.3">
      <c r="B275" s="52"/>
      <c r="C275" s="53"/>
      <c r="D275" s="53"/>
      <c r="E275" s="53"/>
      <c r="F275" s="53"/>
      <c r="G275" s="53"/>
      <c r="H275" s="53"/>
      <c r="I275" s="141"/>
      <c r="J275" s="53"/>
      <c r="K275" s="53"/>
      <c r="L275" s="57"/>
    </row>
  </sheetData>
  <sheetProtection password="CC35" sheet="1" objects="1" scenarios="1" formatColumns="0" formatRows="0" sort="0" autoFilter="0"/>
  <autoFilter ref="C95:K95"/>
  <mergeCells count="15">
    <mergeCell ref="E86:H86"/>
    <mergeCell ref="E84:H84"/>
    <mergeCell ref="E88:H88"/>
    <mergeCell ref="G1:H1"/>
    <mergeCell ref="L2:V2"/>
    <mergeCell ref="E49:H49"/>
    <mergeCell ref="E53:H53"/>
    <mergeCell ref="E51:H51"/>
    <mergeCell ref="E55:H55"/>
    <mergeCell ref="E82:H82"/>
    <mergeCell ref="E7:H7"/>
    <mergeCell ref="E11:H11"/>
    <mergeCell ref="E9:H9"/>
    <mergeCell ref="E13:H13"/>
    <mergeCell ref="E28:H28"/>
  </mergeCells>
  <hyperlinks>
    <hyperlink ref="F1:G1" location="C2" tooltip="Krycí list soupisu" display="1) Krycí list soupisu"/>
    <hyperlink ref="G1:H1" location="C62" tooltip="Rekapitulace" display="2) Rekapitulace"/>
    <hyperlink ref="J1" location="C95" tooltip="Soupis prací" display="3) Soupis prací"/>
    <hyperlink ref="L1:V1" location="'Rekapitulace stavby'!C2" tooltip="Rekapitulace stavby" display="Rekapitulace stavby"/>
  </hyperlinks>
  <printOptions horizontalCentered="1"/>
  <pageMargins left="0.59055118110236227" right="0.59055118110236227" top="0.59055118110236227" bottom="0.59055118110236227" header="0" footer="0"/>
  <pageSetup paperSize="9" fitToHeight="100" orientation="landscape" r:id="rId1"/>
  <headerFooter>
    <oddFooter>&amp;CStrana &amp;P z &amp;N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BR486"/>
  <sheetViews>
    <sheetView showGridLines="0" workbookViewId="0">
      <pane ySplit="1" topLeftCell="A2" activePane="bottomLeft" state="frozen"/>
      <selection pane="bottomLeft"/>
    </sheetView>
  </sheetViews>
  <sheetFormatPr defaultRowHeight="13.5" x14ac:dyDescent="0.3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15" customWidth="1"/>
    <col min="10" max="10" width="23.5" customWidth="1"/>
    <col min="11" max="11" width="15.5" customWidth="1"/>
    <col min="13" max="18" width="9.33203125" hidden="1"/>
    <col min="19" max="19" width="8.1640625" hidden="1" customWidth="1"/>
    <col min="20" max="20" width="29.6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 x14ac:dyDescent="0.3">
      <c r="A1" s="17"/>
      <c r="B1" s="294"/>
      <c r="C1" s="294"/>
      <c r="D1" s="293" t="s">
        <v>1</v>
      </c>
      <c r="E1" s="294"/>
      <c r="F1" s="295" t="s">
        <v>8574</v>
      </c>
      <c r="G1" s="427" t="s">
        <v>8575</v>
      </c>
      <c r="H1" s="427"/>
      <c r="I1" s="300"/>
      <c r="J1" s="295" t="s">
        <v>8576</v>
      </c>
      <c r="K1" s="293" t="s">
        <v>213</v>
      </c>
      <c r="L1" s="295" t="s">
        <v>8577</v>
      </c>
      <c r="M1" s="295"/>
      <c r="N1" s="295"/>
      <c r="O1" s="295"/>
      <c r="P1" s="295"/>
      <c r="Q1" s="295"/>
      <c r="R1" s="295"/>
      <c r="S1" s="295"/>
      <c r="T1" s="295"/>
      <c r="U1" s="291"/>
      <c r="V1" s="291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</row>
    <row r="2" spans="1:70" ht="36.950000000000003" customHeight="1" x14ac:dyDescent="0.3">
      <c r="L2" s="385"/>
      <c r="M2" s="385"/>
      <c r="N2" s="385"/>
      <c r="O2" s="385"/>
      <c r="P2" s="385"/>
      <c r="Q2" s="385"/>
      <c r="R2" s="385"/>
      <c r="S2" s="385"/>
      <c r="T2" s="385"/>
      <c r="U2" s="385"/>
      <c r="V2" s="385"/>
      <c r="AT2" s="19" t="s">
        <v>212</v>
      </c>
    </row>
    <row r="3" spans="1:70" ht="6.95" customHeight="1" x14ac:dyDescent="0.3">
      <c r="B3" s="20"/>
      <c r="C3" s="21"/>
      <c r="D3" s="21"/>
      <c r="E3" s="21"/>
      <c r="F3" s="21"/>
      <c r="G3" s="21"/>
      <c r="H3" s="21"/>
      <c r="I3" s="117"/>
      <c r="J3" s="21"/>
      <c r="K3" s="22"/>
      <c r="AT3" s="19" t="s">
        <v>87</v>
      </c>
    </row>
    <row r="4" spans="1:70" ht="36.950000000000003" customHeight="1" x14ac:dyDescent="0.3">
      <c r="B4" s="23"/>
      <c r="C4" s="24"/>
      <c r="D4" s="25" t="s">
        <v>218</v>
      </c>
      <c r="E4" s="24"/>
      <c r="F4" s="24"/>
      <c r="G4" s="24"/>
      <c r="H4" s="24"/>
      <c r="I4" s="118"/>
      <c r="J4" s="24"/>
      <c r="K4" s="26"/>
      <c r="M4" s="27" t="s">
        <v>10</v>
      </c>
      <c r="AT4" s="19" t="s">
        <v>4</v>
      </c>
    </row>
    <row r="5" spans="1:70" ht="6.95" customHeight="1" x14ac:dyDescent="0.3">
      <c r="B5" s="23"/>
      <c r="C5" s="24"/>
      <c r="D5" s="24"/>
      <c r="E5" s="24"/>
      <c r="F5" s="24"/>
      <c r="G5" s="24"/>
      <c r="H5" s="24"/>
      <c r="I5" s="118"/>
      <c r="J5" s="24"/>
      <c r="K5" s="26"/>
    </row>
    <row r="6" spans="1:70" ht="15" x14ac:dyDescent="0.3">
      <c r="B6" s="23"/>
      <c r="C6" s="24"/>
      <c r="D6" s="32" t="s">
        <v>16</v>
      </c>
      <c r="E6" s="24"/>
      <c r="F6" s="24"/>
      <c r="G6" s="24"/>
      <c r="H6" s="24"/>
      <c r="I6" s="118"/>
      <c r="J6" s="24"/>
      <c r="K6" s="26"/>
    </row>
    <row r="7" spans="1:70" ht="22.5" customHeight="1" x14ac:dyDescent="0.3">
      <c r="B7" s="23"/>
      <c r="C7" s="24"/>
      <c r="D7" s="24"/>
      <c r="E7" s="428" t="str">
        <f>'Rekapitulace stavby'!K6</f>
        <v>ZLEPŠENÍ EKOLOGICKÉHO STAVU ŘEKY BEČVY V HRANICÍCH</v>
      </c>
      <c r="F7" s="414"/>
      <c r="G7" s="414"/>
      <c r="H7" s="414"/>
      <c r="I7" s="118"/>
      <c r="J7" s="24"/>
      <c r="K7" s="26"/>
    </row>
    <row r="8" spans="1:70" ht="15" x14ac:dyDescent="0.3">
      <c r="B8" s="23"/>
      <c r="C8" s="24"/>
      <c r="D8" s="32" t="s">
        <v>226</v>
      </c>
      <c r="E8" s="24"/>
      <c r="F8" s="24"/>
      <c r="G8" s="24"/>
      <c r="H8" s="24"/>
      <c r="I8" s="118"/>
      <c r="J8" s="24"/>
      <c r="K8" s="26"/>
    </row>
    <row r="9" spans="1:70" s="1" customFormat="1" ht="22.5" customHeight="1" x14ac:dyDescent="0.3">
      <c r="B9" s="37"/>
      <c r="C9" s="38"/>
      <c r="D9" s="38"/>
      <c r="E9" s="428" t="s">
        <v>8063</v>
      </c>
      <c r="F9" s="405"/>
      <c r="G9" s="405"/>
      <c r="H9" s="405"/>
      <c r="I9" s="119"/>
      <c r="J9" s="38"/>
      <c r="K9" s="41"/>
    </row>
    <row r="10" spans="1:70" s="1" customFormat="1" ht="15" x14ac:dyDescent="0.3">
      <c r="B10" s="37"/>
      <c r="C10" s="38"/>
      <c r="D10" s="32" t="s">
        <v>232</v>
      </c>
      <c r="E10" s="38"/>
      <c r="F10" s="38"/>
      <c r="G10" s="38"/>
      <c r="H10" s="38"/>
      <c r="I10" s="119"/>
      <c r="J10" s="38"/>
      <c r="K10" s="41"/>
    </row>
    <row r="11" spans="1:70" s="1" customFormat="1" ht="36.950000000000003" customHeight="1" x14ac:dyDescent="0.3">
      <c r="B11" s="37"/>
      <c r="C11" s="38"/>
      <c r="D11" s="38"/>
      <c r="E11" s="430" t="s">
        <v>8335</v>
      </c>
      <c r="F11" s="405"/>
      <c r="G11" s="405"/>
      <c r="H11" s="405"/>
      <c r="I11" s="119"/>
      <c r="J11" s="38"/>
      <c r="K11" s="41"/>
    </row>
    <row r="12" spans="1:70" s="1" customFormat="1" x14ac:dyDescent="0.3">
      <c r="B12" s="37"/>
      <c r="C12" s="38"/>
      <c r="D12" s="38"/>
      <c r="E12" s="38"/>
      <c r="F12" s="38"/>
      <c r="G12" s="38"/>
      <c r="H12" s="38"/>
      <c r="I12" s="119"/>
      <c r="J12" s="38"/>
      <c r="K12" s="41"/>
    </row>
    <row r="13" spans="1:70" s="1" customFormat="1" ht="14.45" customHeight="1" x14ac:dyDescent="0.3">
      <c r="B13" s="37"/>
      <c r="C13" s="38"/>
      <c r="D13" s="32" t="s">
        <v>19</v>
      </c>
      <c r="E13" s="38"/>
      <c r="F13" s="30" t="s">
        <v>192</v>
      </c>
      <c r="G13" s="38"/>
      <c r="H13" s="38"/>
      <c r="I13" s="120" t="s">
        <v>21</v>
      </c>
      <c r="J13" s="30" t="s">
        <v>36</v>
      </c>
      <c r="K13" s="41"/>
    </row>
    <row r="14" spans="1:70" s="1" customFormat="1" ht="14.45" customHeight="1" x14ac:dyDescent="0.3">
      <c r="B14" s="37"/>
      <c r="C14" s="38"/>
      <c r="D14" s="32" t="s">
        <v>24</v>
      </c>
      <c r="E14" s="38"/>
      <c r="F14" s="30" t="s">
        <v>25</v>
      </c>
      <c r="G14" s="38"/>
      <c r="H14" s="38"/>
      <c r="I14" s="120" t="s">
        <v>26</v>
      </c>
      <c r="J14" s="121" t="str">
        <f>'Rekapitulace stavby'!AN8</f>
        <v>6.4.2016</v>
      </c>
      <c r="K14" s="41"/>
    </row>
    <row r="15" spans="1:70" s="1" customFormat="1" ht="10.9" customHeight="1" x14ac:dyDescent="0.3">
      <c r="B15" s="37"/>
      <c r="C15" s="38"/>
      <c r="D15" s="38"/>
      <c r="E15" s="38"/>
      <c r="F15" s="38"/>
      <c r="G15" s="38"/>
      <c r="H15" s="38"/>
      <c r="I15" s="119"/>
      <c r="J15" s="38"/>
      <c r="K15" s="41"/>
    </row>
    <row r="16" spans="1:70" s="1" customFormat="1" ht="14.45" customHeight="1" x14ac:dyDescent="0.3">
      <c r="B16" s="37"/>
      <c r="C16" s="38"/>
      <c r="D16" s="32" t="s">
        <v>34</v>
      </c>
      <c r="E16" s="38"/>
      <c r="F16" s="38"/>
      <c r="G16" s="38"/>
      <c r="H16" s="38"/>
      <c r="I16" s="120" t="s">
        <v>35</v>
      </c>
      <c r="J16" s="30" t="s">
        <v>36</v>
      </c>
      <c r="K16" s="41"/>
    </row>
    <row r="17" spans="2:11" s="1" customFormat="1" ht="18" customHeight="1" x14ac:dyDescent="0.3">
      <c r="B17" s="37"/>
      <c r="C17" s="38"/>
      <c r="D17" s="38"/>
      <c r="E17" s="30" t="s">
        <v>37</v>
      </c>
      <c r="F17" s="38"/>
      <c r="G17" s="38"/>
      <c r="H17" s="38"/>
      <c r="I17" s="120" t="s">
        <v>38</v>
      </c>
      <c r="J17" s="30" t="s">
        <v>36</v>
      </c>
      <c r="K17" s="41"/>
    </row>
    <row r="18" spans="2:11" s="1" customFormat="1" ht="6.95" customHeight="1" x14ac:dyDescent="0.3">
      <c r="B18" s="37"/>
      <c r="C18" s="38"/>
      <c r="D18" s="38"/>
      <c r="E18" s="38"/>
      <c r="F18" s="38"/>
      <c r="G18" s="38"/>
      <c r="H18" s="38"/>
      <c r="I18" s="119"/>
      <c r="J18" s="38"/>
      <c r="K18" s="41"/>
    </row>
    <row r="19" spans="2:11" s="1" customFormat="1" ht="14.45" customHeight="1" x14ac:dyDescent="0.3">
      <c r="B19" s="37"/>
      <c r="C19" s="38"/>
      <c r="D19" s="32" t="s">
        <v>39</v>
      </c>
      <c r="E19" s="38"/>
      <c r="F19" s="38"/>
      <c r="G19" s="38"/>
      <c r="H19" s="38"/>
      <c r="I19" s="120" t="s">
        <v>35</v>
      </c>
      <c r="J19" s="30" t="str">
        <f>IF('Rekapitulace stavby'!AN13="Vyplň údaj","",IF('Rekapitulace stavby'!AN13="","",'Rekapitulace stavby'!AN13))</f>
        <v/>
      </c>
      <c r="K19" s="41"/>
    </row>
    <row r="20" spans="2:11" s="1" customFormat="1" ht="18" customHeight="1" x14ac:dyDescent="0.3">
      <c r="B20" s="37"/>
      <c r="C20" s="38"/>
      <c r="D20" s="38"/>
      <c r="E20" s="30" t="str">
        <f>IF('Rekapitulace stavby'!E14="Vyplň údaj","",IF('Rekapitulace stavby'!E14="","",'Rekapitulace stavby'!E14))</f>
        <v/>
      </c>
      <c r="F20" s="38"/>
      <c r="G20" s="38"/>
      <c r="H20" s="38"/>
      <c r="I20" s="120" t="s">
        <v>38</v>
      </c>
      <c r="J20" s="30" t="str">
        <f>IF('Rekapitulace stavby'!AN14="Vyplň údaj","",IF('Rekapitulace stavby'!AN14="","",'Rekapitulace stavby'!AN14))</f>
        <v/>
      </c>
      <c r="K20" s="41"/>
    </row>
    <row r="21" spans="2:11" s="1" customFormat="1" ht="6.95" customHeight="1" x14ac:dyDescent="0.3">
      <c r="B21" s="37"/>
      <c r="C21" s="38"/>
      <c r="D21" s="38"/>
      <c r="E21" s="38"/>
      <c r="F21" s="38"/>
      <c r="G21" s="38"/>
      <c r="H21" s="38"/>
      <c r="I21" s="119"/>
      <c r="J21" s="38"/>
      <c r="K21" s="41"/>
    </row>
    <row r="22" spans="2:11" s="1" customFormat="1" ht="14.45" customHeight="1" x14ac:dyDescent="0.3">
      <c r="B22" s="37"/>
      <c r="C22" s="38"/>
      <c r="D22" s="32" t="s">
        <v>41</v>
      </c>
      <c r="E22" s="38"/>
      <c r="F22" s="38"/>
      <c r="G22" s="38"/>
      <c r="H22" s="38"/>
      <c r="I22" s="120" t="s">
        <v>35</v>
      </c>
      <c r="J22" s="30" t="s">
        <v>36</v>
      </c>
      <c r="K22" s="41"/>
    </row>
    <row r="23" spans="2:11" s="1" customFormat="1" ht="18" customHeight="1" x14ac:dyDescent="0.3">
      <c r="B23" s="37"/>
      <c r="C23" s="38"/>
      <c r="D23" s="38"/>
      <c r="E23" s="30" t="s">
        <v>7092</v>
      </c>
      <c r="F23" s="38"/>
      <c r="G23" s="38"/>
      <c r="H23" s="38"/>
      <c r="I23" s="120" t="s">
        <v>38</v>
      </c>
      <c r="J23" s="30" t="s">
        <v>36</v>
      </c>
      <c r="K23" s="41"/>
    </row>
    <row r="24" spans="2:11" s="1" customFormat="1" ht="6.95" customHeight="1" x14ac:dyDescent="0.3">
      <c r="B24" s="37"/>
      <c r="C24" s="38"/>
      <c r="D24" s="38"/>
      <c r="E24" s="38"/>
      <c r="F24" s="38"/>
      <c r="G24" s="38"/>
      <c r="H24" s="38"/>
      <c r="I24" s="119"/>
      <c r="J24" s="38"/>
      <c r="K24" s="41"/>
    </row>
    <row r="25" spans="2:11" s="1" customFormat="1" ht="14.45" customHeight="1" x14ac:dyDescent="0.3">
      <c r="B25" s="37"/>
      <c r="C25" s="38"/>
      <c r="D25" s="32" t="s">
        <v>44</v>
      </c>
      <c r="E25" s="38"/>
      <c r="F25" s="38"/>
      <c r="G25" s="38"/>
      <c r="H25" s="38"/>
      <c r="I25" s="119"/>
      <c r="J25" s="38"/>
      <c r="K25" s="41"/>
    </row>
    <row r="26" spans="2:11" s="7" customFormat="1" ht="22.5" customHeight="1" x14ac:dyDescent="0.3">
      <c r="B26" s="122"/>
      <c r="C26" s="123"/>
      <c r="D26" s="123"/>
      <c r="E26" s="417" t="s">
        <v>36</v>
      </c>
      <c r="F26" s="431"/>
      <c r="G26" s="431"/>
      <c r="H26" s="431"/>
      <c r="I26" s="124"/>
      <c r="J26" s="123"/>
      <c r="K26" s="125"/>
    </row>
    <row r="27" spans="2:11" s="1" customFormat="1" ht="6.95" customHeight="1" x14ac:dyDescent="0.3">
      <c r="B27" s="37"/>
      <c r="C27" s="38"/>
      <c r="D27" s="38"/>
      <c r="E27" s="38"/>
      <c r="F27" s="38"/>
      <c r="G27" s="38"/>
      <c r="H27" s="38"/>
      <c r="I27" s="119"/>
      <c r="J27" s="38"/>
      <c r="K27" s="41"/>
    </row>
    <row r="28" spans="2:11" s="1" customFormat="1" ht="6.95" customHeight="1" x14ac:dyDescent="0.3">
      <c r="B28" s="37"/>
      <c r="C28" s="38"/>
      <c r="D28" s="81"/>
      <c r="E28" s="81"/>
      <c r="F28" s="81"/>
      <c r="G28" s="81"/>
      <c r="H28" s="81"/>
      <c r="I28" s="127"/>
      <c r="J28" s="81"/>
      <c r="K28" s="128"/>
    </row>
    <row r="29" spans="2:11" s="1" customFormat="1" ht="25.35" customHeight="1" x14ac:dyDescent="0.3">
      <c r="B29" s="37"/>
      <c r="C29" s="38"/>
      <c r="D29" s="129" t="s">
        <v>45</v>
      </c>
      <c r="E29" s="38"/>
      <c r="F29" s="38"/>
      <c r="G29" s="38"/>
      <c r="H29" s="38"/>
      <c r="I29" s="119"/>
      <c r="J29" s="130">
        <f>ROUND(J102,2)</f>
        <v>0</v>
      </c>
      <c r="K29" s="41"/>
    </row>
    <row r="30" spans="2:11" s="1" customFormat="1" ht="6.95" customHeight="1" x14ac:dyDescent="0.3">
      <c r="B30" s="37"/>
      <c r="C30" s="38"/>
      <c r="D30" s="81"/>
      <c r="E30" s="81"/>
      <c r="F30" s="81"/>
      <c r="G30" s="81"/>
      <c r="H30" s="81"/>
      <c r="I30" s="127"/>
      <c r="J30" s="81"/>
      <c r="K30" s="128"/>
    </row>
    <row r="31" spans="2:11" s="1" customFormat="1" ht="14.45" customHeight="1" x14ac:dyDescent="0.3">
      <c r="B31" s="37"/>
      <c r="C31" s="38"/>
      <c r="D31" s="38"/>
      <c r="E31" s="38"/>
      <c r="F31" s="42" t="s">
        <v>47</v>
      </c>
      <c r="G31" s="38"/>
      <c r="H31" s="38"/>
      <c r="I31" s="131" t="s">
        <v>46</v>
      </c>
      <c r="J31" s="42" t="s">
        <v>48</v>
      </c>
      <c r="K31" s="41"/>
    </row>
    <row r="32" spans="2:11" s="1" customFormat="1" ht="14.45" customHeight="1" x14ac:dyDescent="0.3">
      <c r="B32" s="37"/>
      <c r="C32" s="38"/>
      <c r="D32" s="45" t="s">
        <v>49</v>
      </c>
      <c r="E32" s="45" t="s">
        <v>50</v>
      </c>
      <c r="F32" s="132">
        <f>ROUND(SUM(BE102:BE485), 2)</f>
        <v>0</v>
      </c>
      <c r="G32" s="38"/>
      <c r="H32" s="38"/>
      <c r="I32" s="133">
        <v>0.21</v>
      </c>
      <c r="J32" s="132">
        <f>ROUND(ROUND((SUM(BE102:BE485)), 2)*I32, 2)</f>
        <v>0</v>
      </c>
      <c r="K32" s="41"/>
    </row>
    <row r="33" spans="2:11" s="1" customFormat="1" ht="14.45" customHeight="1" x14ac:dyDescent="0.3">
      <c r="B33" s="37"/>
      <c r="C33" s="38"/>
      <c r="D33" s="38"/>
      <c r="E33" s="45" t="s">
        <v>51</v>
      </c>
      <c r="F33" s="132">
        <f>ROUND(SUM(BF102:BF485), 2)</f>
        <v>0</v>
      </c>
      <c r="G33" s="38"/>
      <c r="H33" s="38"/>
      <c r="I33" s="133">
        <v>0.15</v>
      </c>
      <c r="J33" s="132">
        <f>ROUND(ROUND((SUM(BF102:BF485)), 2)*I33, 2)</f>
        <v>0</v>
      </c>
      <c r="K33" s="41"/>
    </row>
    <row r="34" spans="2:11" s="1" customFormat="1" ht="14.45" hidden="1" customHeight="1" x14ac:dyDescent="0.3">
      <c r="B34" s="37"/>
      <c r="C34" s="38"/>
      <c r="D34" s="38"/>
      <c r="E34" s="45" t="s">
        <v>52</v>
      </c>
      <c r="F34" s="132">
        <f>ROUND(SUM(BG102:BG485), 2)</f>
        <v>0</v>
      </c>
      <c r="G34" s="38"/>
      <c r="H34" s="38"/>
      <c r="I34" s="133">
        <v>0.21</v>
      </c>
      <c r="J34" s="132">
        <v>0</v>
      </c>
      <c r="K34" s="41"/>
    </row>
    <row r="35" spans="2:11" s="1" customFormat="1" ht="14.45" hidden="1" customHeight="1" x14ac:dyDescent="0.3">
      <c r="B35" s="37"/>
      <c r="C35" s="38"/>
      <c r="D35" s="38"/>
      <c r="E35" s="45" t="s">
        <v>53</v>
      </c>
      <c r="F35" s="132">
        <f>ROUND(SUM(BH102:BH485), 2)</f>
        <v>0</v>
      </c>
      <c r="G35" s="38"/>
      <c r="H35" s="38"/>
      <c r="I35" s="133">
        <v>0.15</v>
      </c>
      <c r="J35" s="132">
        <v>0</v>
      </c>
      <c r="K35" s="41"/>
    </row>
    <row r="36" spans="2:11" s="1" customFormat="1" ht="14.45" hidden="1" customHeight="1" x14ac:dyDescent="0.3">
      <c r="B36" s="37"/>
      <c r="C36" s="38"/>
      <c r="D36" s="38"/>
      <c r="E36" s="45" t="s">
        <v>54</v>
      </c>
      <c r="F36" s="132">
        <f>ROUND(SUM(BI102:BI485), 2)</f>
        <v>0</v>
      </c>
      <c r="G36" s="38"/>
      <c r="H36" s="38"/>
      <c r="I36" s="133">
        <v>0</v>
      </c>
      <c r="J36" s="132">
        <v>0</v>
      </c>
      <c r="K36" s="41"/>
    </row>
    <row r="37" spans="2:11" s="1" customFormat="1" ht="6.95" customHeight="1" x14ac:dyDescent="0.3">
      <c r="B37" s="37"/>
      <c r="C37" s="38"/>
      <c r="D37" s="38"/>
      <c r="E37" s="38"/>
      <c r="F37" s="38"/>
      <c r="G37" s="38"/>
      <c r="H37" s="38"/>
      <c r="I37" s="119"/>
      <c r="J37" s="38"/>
      <c r="K37" s="41"/>
    </row>
    <row r="38" spans="2:11" s="1" customFormat="1" ht="25.35" customHeight="1" x14ac:dyDescent="0.3">
      <c r="B38" s="37"/>
      <c r="C38" s="134"/>
      <c r="D38" s="135" t="s">
        <v>55</v>
      </c>
      <c r="E38" s="75"/>
      <c r="F38" s="75"/>
      <c r="G38" s="136" t="s">
        <v>56</v>
      </c>
      <c r="H38" s="137" t="s">
        <v>57</v>
      </c>
      <c r="I38" s="138"/>
      <c r="J38" s="139">
        <f>SUM(J29:J36)</f>
        <v>0</v>
      </c>
      <c r="K38" s="140"/>
    </row>
    <row r="39" spans="2:11" s="1" customFormat="1" ht="14.45" customHeight="1" x14ac:dyDescent="0.3">
      <c r="B39" s="52"/>
      <c r="C39" s="53"/>
      <c r="D39" s="53"/>
      <c r="E39" s="53"/>
      <c r="F39" s="53"/>
      <c r="G39" s="53"/>
      <c r="H39" s="53"/>
      <c r="I39" s="141"/>
      <c r="J39" s="53"/>
      <c r="K39" s="54"/>
    </row>
    <row r="43" spans="2:11" s="1" customFormat="1" ht="6.95" customHeight="1" x14ac:dyDescent="0.3">
      <c r="B43" s="142"/>
      <c r="C43" s="143"/>
      <c r="D43" s="143"/>
      <c r="E43" s="143"/>
      <c r="F43" s="143"/>
      <c r="G43" s="143"/>
      <c r="H43" s="143"/>
      <c r="I43" s="144"/>
      <c r="J43" s="143"/>
      <c r="K43" s="145"/>
    </row>
    <row r="44" spans="2:11" s="1" customFormat="1" ht="36.950000000000003" customHeight="1" x14ac:dyDescent="0.3">
      <c r="B44" s="37"/>
      <c r="C44" s="25" t="s">
        <v>305</v>
      </c>
      <c r="D44" s="38"/>
      <c r="E44" s="38"/>
      <c r="F44" s="38"/>
      <c r="G44" s="38"/>
      <c r="H44" s="38"/>
      <c r="I44" s="119"/>
      <c r="J44" s="38"/>
      <c r="K44" s="41"/>
    </row>
    <row r="45" spans="2:11" s="1" customFormat="1" ht="6.95" customHeight="1" x14ac:dyDescent="0.3">
      <c r="B45" s="37"/>
      <c r="C45" s="38"/>
      <c r="D45" s="38"/>
      <c r="E45" s="38"/>
      <c r="F45" s="38"/>
      <c r="G45" s="38"/>
      <c r="H45" s="38"/>
      <c r="I45" s="119"/>
      <c r="J45" s="38"/>
      <c r="K45" s="41"/>
    </row>
    <row r="46" spans="2:11" s="1" customFormat="1" ht="14.45" customHeight="1" x14ac:dyDescent="0.3">
      <c r="B46" s="37"/>
      <c r="C46" s="32" t="s">
        <v>16</v>
      </c>
      <c r="D46" s="38"/>
      <c r="E46" s="38"/>
      <c r="F46" s="38"/>
      <c r="G46" s="38"/>
      <c r="H46" s="38"/>
      <c r="I46" s="119"/>
      <c r="J46" s="38"/>
      <c r="K46" s="41"/>
    </row>
    <row r="47" spans="2:11" s="1" customFormat="1" ht="22.5" customHeight="1" x14ac:dyDescent="0.3">
      <c r="B47" s="37"/>
      <c r="C47" s="38"/>
      <c r="D47" s="38"/>
      <c r="E47" s="428" t="str">
        <f>E7</f>
        <v>ZLEPŠENÍ EKOLOGICKÉHO STAVU ŘEKY BEČVY V HRANICÍCH</v>
      </c>
      <c r="F47" s="405"/>
      <c r="G47" s="405"/>
      <c r="H47" s="405"/>
      <c r="I47" s="119"/>
      <c r="J47" s="38"/>
      <c r="K47" s="41"/>
    </row>
    <row r="48" spans="2:11" ht="15" x14ac:dyDescent="0.3">
      <c r="B48" s="23"/>
      <c r="C48" s="32" t="s">
        <v>226</v>
      </c>
      <c r="D48" s="24"/>
      <c r="E48" s="24"/>
      <c r="F48" s="24"/>
      <c r="G48" s="24"/>
      <c r="H48" s="24"/>
      <c r="I48" s="118"/>
      <c r="J48" s="24"/>
      <c r="K48" s="26"/>
    </row>
    <row r="49" spans="2:47" s="1" customFormat="1" ht="22.5" customHeight="1" x14ac:dyDescent="0.3">
      <c r="B49" s="37"/>
      <c r="C49" s="38"/>
      <c r="D49" s="38"/>
      <c r="E49" s="428" t="s">
        <v>8063</v>
      </c>
      <c r="F49" s="405"/>
      <c r="G49" s="405"/>
      <c r="H49" s="405"/>
      <c r="I49" s="119"/>
      <c r="J49" s="38"/>
      <c r="K49" s="41"/>
    </row>
    <row r="50" spans="2:47" s="1" customFormat="1" ht="14.45" customHeight="1" x14ac:dyDescent="0.3">
      <c r="B50" s="37"/>
      <c r="C50" s="32" t="s">
        <v>232</v>
      </c>
      <c r="D50" s="38"/>
      <c r="E50" s="38"/>
      <c r="F50" s="38"/>
      <c r="G50" s="38"/>
      <c r="H50" s="38"/>
      <c r="I50" s="119"/>
      <c r="J50" s="38"/>
      <c r="K50" s="41"/>
    </row>
    <row r="51" spans="2:47" s="1" customFormat="1" ht="23.25" customHeight="1" x14ac:dyDescent="0.3">
      <c r="B51" s="37"/>
      <c r="C51" s="38"/>
      <c r="D51" s="38"/>
      <c r="E51" s="430" t="str">
        <f>E11</f>
        <v>SO 03,04,05 - SPLAŠKOVÁ KANALIZACE - VÝTLAK, ČS, PŘÍPOJKA NN</v>
      </c>
      <c r="F51" s="405"/>
      <c r="G51" s="405"/>
      <c r="H51" s="405"/>
      <c r="I51" s="119"/>
      <c r="J51" s="38"/>
      <c r="K51" s="41"/>
    </row>
    <row r="52" spans="2:47" s="1" customFormat="1" ht="6.95" customHeight="1" x14ac:dyDescent="0.3">
      <c r="B52" s="37"/>
      <c r="C52" s="38"/>
      <c r="D52" s="38"/>
      <c r="E52" s="38"/>
      <c r="F52" s="38"/>
      <c r="G52" s="38"/>
      <c r="H52" s="38"/>
      <c r="I52" s="119"/>
      <c r="J52" s="38"/>
      <c r="K52" s="41"/>
    </row>
    <row r="53" spans="2:47" s="1" customFormat="1" ht="18" customHeight="1" x14ac:dyDescent="0.3">
      <c r="B53" s="37"/>
      <c r="C53" s="32" t="s">
        <v>24</v>
      </c>
      <c r="D53" s="38"/>
      <c r="E53" s="38"/>
      <c r="F53" s="30" t="str">
        <f>F14</f>
        <v>HRANICE - DRAHOTUŠE</v>
      </c>
      <c r="G53" s="38"/>
      <c r="H53" s="38"/>
      <c r="I53" s="120" t="s">
        <v>26</v>
      </c>
      <c r="J53" s="121" t="str">
        <f>IF(J14="","",J14)</f>
        <v>6.4.2016</v>
      </c>
      <c r="K53" s="41"/>
    </row>
    <row r="54" spans="2:47" s="1" customFormat="1" ht="6.95" customHeight="1" x14ac:dyDescent="0.3">
      <c r="B54" s="37"/>
      <c r="C54" s="38"/>
      <c r="D54" s="38"/>
      <c r="E54" s="38"/>
      <c r="F54" s="38"/>
      <c r="G54" s="38"/>
      <c r="H54" s="38"/>
      <c r="I54" s="119"/>
      <c r="J54" s="38"/>
      <c r="K54" s="41"/>
    </row>
    <row r="55" spans="2:47" s="1" customFormat="1" ht="15" x14ac:dyDescent="0.3">
      <c r="B55" s="37"/>
      <c r="C55" s="32" t="s">
        <v>34</v>
      </c>
      <c r="D55" s="38"/>
      <c r="E55" s="38"/>
      <c r="F55" s="30" t="str">
        <f>E17</f>
        <v>VODOVODY A KANALIZACE PŘEROV a.s.</v>
      </c>
      <c r="G55" s="38"/>
      <c r="H55" s="38"/>
      <c r="I55" s="120" t="s">
        <v>41</v>
      </c>
      <c r="J55" s="30" t="str">
        <f>E23</f>
        <v>PROJEKTY VODAM s.r.o.   HRANICE</v>
      </c>
      <c r="K55" s="41"/>
    </row>
    <row r="56" spans="2:47" s="1" customFormat="1" ht="14.45" customHeight="1" x14ac:dyDescent="0.3">
      <c r="B56" s="37"/>
      <c r="C56" s="32" t="s">
        <v>39</v>
      </c>
      <c r="D56" s="38"/>
      <c r="E56" s="38"/>
      <c r="F56" s="30" t="str">
        <f>IF(E20="","",E20)</f>
        <v/>
      </c>
      <c r="G56" s="38"/>
      <c r="H56" s="38"/>
      <c r="I56" s="119"/>
      <c r="J56" s="38"/>
      <c r="K56" s="41"/>
    </row>
    <row r="57" spans="2:47" s="1" customFormat="1" ht="10.35" customHeight="1" x14ac:dyDescent="0.3">
      <c r="B57" s="37"/>
      <c r="C57" s="38"/>
      <c r="D57" s="38"/>
      <c r="E57" s="38"/>
      <c r="F57" s="38"/>
      <c r="G57" s="38"/>
      <c r="H57" s="38"/>
      <c r="I57" s="119"/>
      <c r="J57" s="38"/>
      <c r="K57" s="41"/>
    </row>
    <row r="58" spans="2:47" s="1" customFormat="1" ht="29.25" customHeight="1" x14ac:dyDescent="0.3">
      <c r="B58" s="37"/>
      <c r="C58" s="146" t="s">
        <v>332</v>
      </c>
      <c r="D58" s="134"/>
      <c r="E58" s="134"/>
      <c r="F58" s="134"/>
      <c r="G58" s="134"/>
      <c r="H58" s="134"/>
      <c r="I58" s="147"/>
      <c r="J58" s="148" t="s">
        <v>333</v>
      </c>
      <c r="K58" s="149"/>
    </row>
    <row r="59" spans="2:47" s="1" customFormat="1" ht="10.35" customHeight="1" x14ac:dyDescent="0.3">
      <c r="B59" s="37"/>
      <c r="C59" s="38"/>
      <c r="D59" s="38"/>
      <c r="E59" s="38"/>
      <c r="F59" s="38"/>
      <c r="G59" s="38"/>
      <c r="H59" s="38"/>
      <c r="I59" s="119"/>
      <c r="J59" s="38"/>
      <c r="K59" s="41"/>
    </row>
    <row r="60" spans="2:47" s="1" customFormat="1" ht="29.25" customHeight="1" x14ac:dyDescent="0.3">
      <c r="B60" s="37"/>
      <c r="C60" s="150" t="s">
        <v>338</v>
      </c>
      <c r="D60" s="38"/>
      <c r="E60" s="38"/>
      <c r="F60" s="38"/>
      <c r="G60" s="38"/>
      <c r="H60" s="38"/>
      <c r="I60" s="119"/>
      <c r="J60" s="130">
        <f>J102</f>
        <v>0</v>
      </c>
      <c r="K60" s="41"/>
      <c r="AU60" s="19" t="s">
        <v>339</v>
      </c>
    </row>
    <row r="61" spans="2:47" s="8" customFormat="1" ht="24.95" customHeight="1" x14ac:dyDescent="0.3">
      <c r="B61" s="151"/>
      <c r="C61" s="152"/>
      <c r="D61" s="153" t="s">
        <v>342</v>
      </c>
      <c r="E61" s="154"/>
      <c r="F61" s="154"/>
      <c r="G61" s="154"/>
      <c r="H61" s="154"/>
      <c r="I61" s="155"/>
      <c r="J61" s="156">
        <f>J103</f>
        <v>0</v>
      </c>
      <c r="K61" s="157"/>
    </row>
    <row r="62" spans="2:47" s="9" customFormat="1" ht="19.899999999999999" customHeight="1" x14ac:dyDescent="0.3">
      <c r="B62" s="159"/>
      <c r="C62" s="160"/>
      <c r="D62" s="161" t="s">
        <v>345</v>
      </c>
      <c r="E62" s="162"/>
      <c r="F62" s="162"/>
      <c r="G62" s="162"/>
      <c r="H62" s="162"/>
      <c r="I62" s="163"/>
      <c r="J62" s="164">
        <f>J104</f>
        <v>0</v>
      </c>
      <c r="K62" s="165"/>
    </row>
    <row r="63" spans="2:47" s="9" customFormat="1" ht="19.899999999999999" customHeight="1" x14ac:dyDescent="0.3">
      <c r="B63" s="159"/>
      <c r="C63" s="160"/>
      <c r="D63" s="161" t="s">
        <v>7180</v>
      </c>
      <c r="E63" s="162"/>
      <c r="F63" s="162"/>
      <c r="G63" s="162"/>
      <c r="H63" s="162"/>
      <c r="I63" s="163"/>
      <c r="J63" s="164">
        <f>J240</f>
        <v>0</v>
      </c>
      <c r="K63" s="165"/>
    </row>
    <row r="64" spans="2:47" s="9" customFormat="1" ht="19.899999999999999" customHeight="1" x14ac:dyDescent="0.3">
      <c r="B64" s="159"/>
      <c r="C64" s="160"/>
      <c r="D64" s="161" t="s">
        <v>7181</v>
      </c>
      <c r="E64" s="162"/>
      <c r="F64" s="162"/>
      <c r="G64" s="162"/>
      <c r="H64" s="162"/>
      <c r="I64" s="163"/>
      <c r="J64" s="164">
        <f>J287</f>
        <v>0</v>
      </c>
      <c r="K64" s="165"/>
    </row>
    <row r="65" spans="2:11" s="9" customFormat="1" ht="19.899999999999999" customHeight="1" x14ac:dyDescent="0.3">
      <c r="B65" s="159"/>
      <c r="C65" s="160"/>
      <c r="D65" s="161" t="s">
        <v>7946</v>
      </c>
      <c r="E65" s="162"/>
      <c r="F65" s="162"/>
      <c r="G65" s="162"/>
      <c r="H65" s="162"/>
      <c r="I65" s="163"/>
      <c r="J65" s="164">
        <f>J306</f>
        <v>0</v>
      </c>
      <c r="K65" s="165"/>
    </row>
    <row r="66" spans="2:11" s="9" customFormat="1" ht="19.899999999999999" customHeight="1" x14ac:dyDescent="0.3">
      <c r="B66" s="159"/>
      <c r="C66" s="160"/>
      <c r="D66" s="161" t="s">
        <v>360</v>
      </c>
      <c r="E66" s="162"/>
      <c r="F66" s="162"/>
      <c r="G66" s="162"/>
      <c r="H66" s="162"/>
      <c r="I66" s="163"/>
      <c r="J66" s="164">
        <f>J318</f>
        <v>0</v>
      </c>
      <c r="K66" s="165"/>
    </row>
    <row r="67" spans="2:11" s="9" customFormat="1" ht="19.899999999999999" customHeight="1" x14ac:dyDescent="0.3">
      <c r="B67" s="159"/>
      <c r="C67" s="160"/>
      <c r="D67" s="161" t="s">
        <v>363</v>
      </c>
      <c r="E67" s="162"/>
      <c r="F67" s="162"/>
      <c r="G67" s="162"/>
      <c r="H67" s="162"/>
      <c r="I67" s="163"/>
      <c r="J67" s="164">
        <f>J324</f>
        <v>0</v>
      </c>
      <c r="K67" s="165"/>
    </row>
    <row r="68" spans="2:11" s="9" customFormat="1" ht="19.899999999999999" customHeight="1" x14ac:dyDescent="0.3">
      <c r="B68" s="159"/>
      <c r="C68" s="160"/>
      <c r="D68" s="161" t="s">
        <v>366</v>
      </c>
      <c r="E68" s="162"/>
      <c r="F68" s="162"/>
      <c r="G68" s="162"/>
      <c r="H68" s="162"/>
      <c r="I68" s="163"/>
      <c r="J68" s="164">
        <f>J331</f>
        <v>0</v>
      </c>
      <c r="K68" s="165"/>
    </row>
    <row r="69" spans="2:11" s="9" customFormat="1" ht="19.899999999999999" customHeight="1" x14ac:dyDescent="0.3">
      <c r="B69" s="159"/>
      <c r="C69" s="160"/>
      <c r="D69" s="161" t="s">
        <v>372</v>
      </c>
      <c r="E69" s="162"/>
      <c r="F69" s="162"/>
      <c r="G69" s="162"/>
      <c r="H69" s="162"/>
      <c r="I69" s="163"/>
      <c r="J69" s="164">
        <f>J372</f>
        <v>0</v>
      </c>
      <c r="K69" s="165"/>
    </row>
    <row r="70" spans="2:11" s="9" customFormat="1" ht="19.899999999999999" customHeight="1" x14ac:dyDescent="0.3">
      <c r="B70" s="159"/>
      <c r="C70" s="160"/>
      <c r="D70" s="161" t="s">
        <v>8066</v>
      </c>
      <c r="E70" s="162"/>
      <c r="F70" s="162"/>
      <c r="G70" s="162"/>
      <c r="H70" s="162"/>
      <c r="I70" s="163"/>
      <c r="J70" s="164">
        <f>J417</f>
        <v>0</v>
      </c>
      <c r="K70" s="165"/>
    </row>
    <row r="71" spans="2:11" s="9" customFormat="1" ht="19.899999999999999" customHeight="1" x14ac:dyDescent="0.3">
      <c r="B71" s="159"/>
      <c r="C71" s="160"/>
      <c r="D71" s="161" t="s">
        <v>8336</v>
      </c>
      <c r="E71" s="162"/>
      <c r="F71" s="162"/>
      <c r="G71" s="162"/>
      <c r="H71" s="162"/>
      <c r="I71" s="163"/>
      <c r="J71" s="164">
        <f>J431</f>
        <v>0</v>
      </c>
      <c r="K71" s="165"/>
    </row>
    <row r="72" spans="2:11" s="9" customFormat="1" ht="19.899999999999999" customHeight="1" x14ac:dyDescent="0.3">
      <c r="B72" s="159"/>
      <c r="C72" s="160"/>
      <c r="D72" s="161" t="s">
        <v>8337</v>
      </c>
      <c r="E72" s="162"/>
      <c r="F72" s="162"/>
      <c r="G72" s="162"/>
      <c r="H72" s="162"/>
      <c r="I72" s="163"/>
      <c r="J72" s="164">
        <f>J437</f>
        <v>0</v>
      </c>
      <c r="K72" s="165"/>
    </row>
    <row r="73" spans="2:11" s="9" customFormat="1" ht="19.899999999999999" customHeight="1" x14ac:dyDescent="0.3">
      <c r="B73" s="159"/>
      <c r="C73" s="160"/>
      <c r="D73" s="161" t="s">
        <v>7182</v>
      </c>
      <c r="E73" s="162"/>
      <c r="F73" s="162"/>
      <c r="G73" s="162"/>
      <c r="H73" s="162"/>
      <c r="I73" s="163"/>
      <c r="J73" s="164">
        <f>J441</f>
        <v>0</v>
      </c>
      <c r="K73" s="165"/>
    </row>
    <row r="74" spans="2:11" s="8" customFormat="1" ht="24.95" customHeight="1" x14ac:dyDescent="0.3">
      <c r="B74" s="151"/>
      <c r="C74" s="152"/>
      <c r="D74" s="153" t="s">
        <v>380</v>
      </c>
      <c r="E74" s="154"/>
      <c r="F74" s="154"/>
      <c r="G74" s="154"/>
      <c r="H74" s="154"/>
      <c r="I74" s="155"/>
      <c r="J74" s="156">
        <f>J443</f>
        <v>0</v>
      </c>
      <c r="K74" s="157"/>
    </row>
    <row r="75" spans="2:11" s="9" customFormat="1" ht="19.899999999999999" customHeight="1" x14ac:dyDescent="0.3">
      <c r="B75" s="159"/>
      <c r="C75" s="160"/>
      <c r="D75" s="161" t="s">
        <v>8338</v>
      </c>
      <c r="E75" s="162"/>
      <c r="F75" s="162"/>
      <c r="G75" s="162"/>
      <c r="H75" s="162"/>
      <c r="I75" s="163"/>
      <c r="J75" s="164">
        <f>J444</f>
        <v>0</v>
      </c>
      <c r="K75" s="165"/>
    </row>
    <row r="76" spans="2:11" s="9" customFormat="1" ht="19.899999999999999" customHeight="1" x14ac:dyDescent="0.3">
      <c r="B76" s="159"/>
      <c r="C76" s="160"/>
      <c r="D76" s="161" t="s">
        <v>8339</v>
      </c>
      <c r="E76" s="162"/>
      <c r="F76" s="162"/>
      <c r="G76" s="162"/>
      <c r="H76" s="162"/>
      <c r="I76" s="163"/>
      <c r="J76" s="164">
        <f>J453</f>
        <v>0</v>
      </c>
      <c r="K76" s="165"/>
    </row>
    <row r="77" spans="2:11" s="8" customFormat="1" ht="24.95" customHeight="1" x14ac:dyDescent="0.3">
      <c r="B77" s="151"/>
      <c r="C77" s="152"/>
      <c r="D77" s="153" t="s">
        <v>387</v>
      </c>
      <c r="E77" s="154"/>
      <c r="F77" s="154"/>
      <c r="G77" s="154"/>
      <c r="H77" s="154"/>
      <c r="I77" s="155"/>
      <c r="J77" s="156">
        <f>J463</f>
        <v>0</v>
      </c>
      <c r="K77" s="157"/>
    </row>
    <row r="78" spans="2:11" s="9" customFormat="1" ht="19.899999999999999" customHeight="1" x14ac:dyDescent="0.3">
      <c r="B78" s="159"/>
      <c r="C78" s="160"/>
      <c r="D78" s="161" t="s">
        <v>7949</v>
      </c>
      <c r="E78" s="162"/>
      <c r="F78" s="162"/>
      <c r="G78" s="162"/>
      <c r="H78" s="162"/>
      <c r="I78" s="163"/>
      <c r="J78" s="164">
        <f>J464</f>
        <v>0</v>
      </c>
      <c r="K78" s="165"/>
    </row>
    <row r="79" spans="2:11" s="9" customFormat="1" ht="19.899999999999999" customHeight="1" x14ac:dyDescent="0.3">
      <c r="B79" s="159"/>
      <c r="C79" s="160"/>
      <c r="D79" s="161" t="s">
        <v>7183</v>
      </c>
      <c r="E79" s="162"/>
      <c r="F79" s="162"/>
      <c r="G79" s="162"/>
      <c r="H79" s="162"/>
      <c r="I79" s="163"/>
      <c r="J79" s="164">
        <f>J470</f>
        <v>0</v>
      </c>
      <c r="K79" s="165"/>
    </row>
    <row r="80" spans="2:11" s="9" customFormat="1" ht="19.899999999999999" customHeight="1" x14ac:dyDescent="0.3">
      <c r="B80" s="159"/>
      <c r="C80" s="160"/>
      <c r="D80" s="161" t="s">
        <v>7950</v>
      </c>
      <c r="E80" s="162"/>
      <c r="F80" s="162"/>
      <c r="G80" s="162"/>
      <c r="H80" s="162"/>
      <c r="I80" s="163"/>
      <c r="J80" s="164">
        <f>J479</f>
        <v>0</v>
      </c>
      <c r="K80" s="165"/>
    </row>
    <row r="81" spans="2:12" s="1" customFormat="1" ht="21.75" customHeight="1" x14ac:dyDescent="0.3">
      <c r="B81" s="37"/>
      <c r="C81" s="38"/>
      <c r="D81" s="38"/>
      <c r="E81" s="38"/>
      <c r="F81" s="38"/>
      <c r="G81" s="38"/>
      <c r="H81" s="38"/>
      <c r="I81" s="119"/>
      <c r="J81" s="38"/>
      <c r="K81" s="41"/>
    </row>
    <row r="82" spans="2:12" s="1" customFormat="1" ht="6.95" customHeight="1" x14ac:dyDescent="0.3">
      <c r="B82" s="52"/>
      <c r="C82" s="53"/>
      <c r="D82" s="53"/>
      <c r="E82" s="53"/>
      <c r="F82" s="53"/>
      <c r="G82" s="53"/>
      <c r="H82" s="53"/>
      <c r="I82" s="141"/>
      <c r="J82" s="53"/>
      <c r="K82" s="54"/>
    </row>
    <row r="86" spans="2:12" s="1" customFormat="1" ht="6.95" customHeight="1" x14ac:dyDescent="0.3">
      <c r="B86" s="55"/>
      <c r="C86" s="56"/>
      <c r="D86" s="56"/>
      <c r="E86" s="56"/>
      <c r="F86" s="56"/>
      <c r="G86" s="56"/>
      <c r="H86" s="56"/>
      <c r="I86" s="144"/>
      <c r="J86" s="56"/>
      <c r="K86" s="56"/>
      <c r="L86" s="57"/>
    </row>
    <row r="87" spans="2:12" s="1" customFormat="1" ht="36.950000000000003" customHeight="1" x14ac:dyDescent="0.3">
      <c r="B87" s="37"/>
      <c r="C87" s="58" t="s">
        <v>390</v>
      </c>
      <c r="D87" s="59"/>
      <c r="E87" s="59"/>
      <c r="F87" s="59"/>
      <c r="G87" s="59"/>
      <c r="H87" s="59"/>
      <c r="I87" s="167"/>
      <c r="J87" s="59"/>
      <c r="K87" s="59"/>
      <c r="L87" s="57"/>
    </row>
    <row r="88" spans="2:12" s="1" customFormat="1" ht="6.95" customHeight="1" x14ac:dyDescent="0.3">
      <c r="B88" s="37"/>
      <c r="C88" s="59"/>
      <c r="D88" s="59"/>
      <c r="E88" s="59"/>
      <c r="F88" s="59"/>
      <c r="G88" s="59"/>
      <c r="H88" s="59"/>
      <c r="I88" s="167"/>
      <c r="J88" s="59"/>
      <c r="K88" s="59"/>
      <c r="L88" s="57"/>
    </row>
    <row r="89" spans="2:12" s="1" customFormat="1" ht="14.45" customHeight="1" x14ac:dyDescent="0.3">
      <c r="B89" s="37"/>
      <c r="C89" s="61" t="s">
        <v>16</v>
      </c>
      <c r="D89" s="59"/>
      <c r="E89" s="59"/>
      <c r="F89" s="59"/>
      <c r="G89" s="59"/>
      <c r="H89" s="59"/>
      <c r="I89" s="167"/>
      <c r="J89" s="59"/>
      <c r="K89" s="59"/>
      <c r="L89" s="57"/>
    </row>
    <row r="90" spans="2:12" s="1" customFormat="1" ht="22.5" customHeight="1" x14ac:dyDescent="0.3">
      <c r="B90" s="37"/>
      <c r="C90" s="59"/>
      <c r="D90" s="59"/>
      <c r="E90" s="425" t="str">
        <f>E7</f>
        <v>ZLEPŠENÍ EKOLOGICKÉHO STAVU ŘEKY BEČVY V HRANICÍCH</v>
      </c>
      <c r="F90" s="398"/>
      <c r="G90" s="398"/>
      <c r="H90" s="398"/>
      <c r="I90" s="167"/>
      <c r="J90" s="59"/>
      <c r="K90" s="59"/>
      <c r="L90" s="57"/>
    </row>
    <row r="91" spans="2:12" ht="15" x14ac:dyDescent="0.3">
      <c r="B91" s="23"/>
      <c r="C91" s="61" t="s">
        <v>226</v>
      </c>
      <c r="D91" s="168"/>
      <c r="E91" s="168"/>
      <c r="F91" s="168"/>
      <c r="G91" s="168"/>
      <c r="H91" s="168"/>
      <c r="J91" s="168"/>
      <c r="K91" s="168"/>
      <c r="L91" s="169"/>
    </row>
    <row r="92" spans="2:12" s="1" customFormat="1" ht="22.5" customHeight="1" x14ac:dyDescent="0.3">
      <c r="B92" s="37"/>
      <c r="C92" s="59"/>
      <c r="D92" s="59"/>
      <c r="E92" s="425" t="s">
        <v>8063</v>
      </c>
      <c r="F92" s="398"/>
      <c r="G92" s="398"/>
      <c r="H92" s="398"/>
      <c r="I92" s="167"/>
      <c r="J92" s="59"/>
      <c r="K92" s="59"/>
      <c r="L92" s="57"/>
    </row>
    <row r="93" spans="2:12" s="1" customFormat="1" ht="14.45" customHeight="1" x14ac:dyDescent="0.3">
      <c r="B93" s="37"/>
      <c r="C93" s="61" t="s">
        <v>232</v>
      </c>
      <c r="D93" s="59"/>
      <c r="E93" s="59"/>
      <c r="F93" s="59"/>
      <c r="G93" s="59"/>
      <c r="H93" s="59"/>
      <c r="I93" s="167"/>
      <c r="J93" s="59"/>
      <c r="K93" s="59"/>
      <c r="L93" s="57"/>
    </row>
    <row r="94" spans="2:12" s="1" customFormat="1" ht="23.25" customHeight="1" x14ac:dyDescent="0.3">
      <c r="B94" s="37"/>
      <c r="C94" s="59"/>
      <c r="D94" s="59"/>
      <c r="E94" s="395" t="str">
        <f>E11</f>
        <v>SO 03,04,05 - SPLAŠKOVÁ KANALIZACE - VÝTLAK, ČS, PŘÍPOJKA NN</v>
      </c>
      <c r="F94" s="398"/>
      <c r="G94" s="398"/>
      <c r="H94" s="398"/>
      <c r="I94" s="167"/>
      <c r="J94" s="59"/>
      <c r="K94" s="59"/>
      <c r="L94" s="57"/>
    </row>
    <row r="95" spans="2:12" s="1" customFormat="1" ht="6.95" customHeight="1" x14ac:dyDescent="0.3">
      <c r="B95" s="37"/>
      <c r="C95" s="59"/>
      <c r="D95" s="59"/>
      <c r="E95" s="59"/>
      <c r="F95" s="59"/>
      <c r="G95" s="59"/>
      <c r="H95" s="59"/>
      <c r="I95" s="167"/>
      <c r="J95" s="59"/>
      <c r="K95" s="59"/>
      <c r="L95" s="57"/>
    </row>
    <row r="96" spans="2:12" s="1" customFormat="1" ht="18" customHeight="1" x14ac:dyDescent="0.3">
      <c r="B96" s="37"/>
      <c r="C96" s="61" t="s">
        <v>24</v>
      </c>
      <c r="D96" s="59"/>
      <c r="E96" s="59"/>
      <c r="F96" s="170" t="str">
        <f>F14</f>
        <v>HRANICE - DRAHOTUŠE</v>
      </c>
      <c r="G96" s="59"/>
      <c r="H96" s="59"/>
      <c r="I96" s="171" t="s">
        <v>26</v>
      </c>
      <c r="J96" s="69" t="str">
        <f>IF(J14="","",J14)</f>
        <v>6.4.2016</v>
      </c>
      <c r="K96" s="59"/>
      <c r="L96" s="57"/>
    </row>
    <row r="97" spans="2:65" s="1" customFormat="1" ht="6.95" customHeight="1" x14ac:dyDescent="0.3">
      <c r="B97" s="37"/>
      <c r="C97" s="59"/>
      <c r="D97" s="59"/>
      <c r="E97" s="59"/>
      <c r="F97" s="59"/>
      <c r="G97" s="59"/>
      <c r="H97" s="59"/>
      <c r="I97" s="167"/>
      <c r="J97" s="59"/>
      <c r="K97" s="59"/>
      <c r="L97" s="57"/>
    </row>
    <row r="98" spans="2:65" s="1" customFormat="1" ht="15" x14ac:dyDescent="0.3">
      <c r="B98" s="37"/>
      <c r="C98" s="61" t="s">
        <v>34</v>
      </c>
      <c r="D98" s="59"/>
      <c r="E98" s="59"/>
      <c r="F98" s="170" t="str">
        <f>E17</f>
        <v>VODOVODY A KANALIZACE PŘEROV a.s.</v>
      </c>
      <c r="G98" s="59"/>
      <c r="H98" s="59"/>
      <c r="I98" s="171" t="s">
        <v>41</v>
      </c>
      <c r="J98" s="170" t="str">
        <f>E23</f>
        <v>PROJEKTY VODAM s.r.o.   HRANICE</v>
      </c>
      <c r="K98" s="59"/>
      <c r="L98" s="57"/>
    </row>
    <row r="99" spans="2:65" s="1" customFormat="1" ht="14.45" customHeight="1" x14ac:dyDescent="0.3">
      <c r="B99" s="37"/>
      <c r="C99" s="61" t="s">
        <v>39</v>
      </c>
      <c r="D99" s="59"/>
      <c r="E99" s="59"/>
      <c r="F99" s="170" t="str">
        <f>IF(E20="","",E20)</f>
        <v/>
      </c>
      <c r="G99" s="59"/>
      <c r="H99" s="59"/>
      <c r="I99" s="167"/>
      <c r="J99" s="59"/>
      <c r="K99" s="59"/>
      <c r="L99" s="57"/>
    </row>
    <row r="100" spans="2:65" s="1" customFormat="1" ht="10.35" customHeight="1" x14ac:dyDescent="0.3">
      <c r="B100" s="37"/>
      <c r="C100" s="59"/>
      <c r="D100" s="59"/>
      <c r="E100" s="59"/>
      <c r="F100" s="59"/>
      <c r="G100" s="59"/>
      <c r="H100" s="59"/>
      <c r="I100" s="167"/>
      <c r="J100" s="59"/>
      <c r="K100" s="59"/>
      <c r="L100" s="57"/>
    </row>
    <row r="101" spans="2:65" s="10" customFormat="1" ht="29.25" customHeight="1" x14ac:dyDescent="0.3">
      <c r="B101" s="172"/>
      <c r="C101" s="173" t="s">
        <v>391</v>
      </c>
      <c r="D101" s="174" t="s">
        <v>64</v>
      </c>
      <c r="E101" s="174" t="s">
        <v>60</v>
      </c>
      <c r="F101" s="174" t="s">
        <v>392</v>
      </c>
      <c r="G101" s="174" t="s">
        <v>393</v>
      </c>
      <c r="H101" s="174" t="s">
        <v>394</v>
      </c>
      <c r="I101" s="175" t="s">
        <v>395</v>
      </c>
      <c r="J101" s="174" t="s">
        <v>333</v>
      </c>
      <c r="K101" s="176" t="s">
        <v>396</v>
      </c>
      <c r="L101" s="177"/>
      <c r="M101" s="77" t="s">
        <v>397</v>
      </c>
      <c r="N101" s="78" t="s">
        <v>49</v>
      </c>
      <c r="O101" s="78" t="s">
        <v>398</v>
      </c>
      <c r="P101" s="78" t="s">
        <v>399</v>
      </c>
      <c r="Q101" s="78" t="s">
        <v>400</v>
      </c>
      <c r="R101" s="78" t="s">
        <v>401</v>
      </c>
      <c r="S101" s="78" t="s">
        <v>402</v>
      </c>
      <c r="T101" s="79" t="s">
        <v>403</v>
      </c>
    </row>
    <row r="102" spans="2:65" s="1" customFormat="1" ht="29.25" customHeight="1" x14ac:dyDescent="0.35">
      <c r="B102" s="37"/>
      <c r="C102" s="83" t="s">
        <v>338</v>
      </c>
      <c r="D102" s="59"/>
      <c r="E102" s="59"/>
      <c r="F102" s="59"/>
      <c r="G102" s="59"/>
      <c r="H102" s="59"/>
      <c r="I102" s="167"/>
      <c r="J102" s="178">
        <f>BK102</f>
        <v>0</v>
      </c>
      <c r="K102" s="59"/>
      <c r="L102" s="57"/>
      <c r="M102" s="80"/>
      <c r="N102" s="81"/>
      <c r="O102" s="81"/>
      <c r="P102" s="179">
        <f>P103+P443+P463</f>
        <v>0</v>
      </c>
      <c r="Q102" s="81"/>
      <c r="R102" s="179">
        <f>R103+R443+R463</f>
        <v>0</v>
      </c>
      <c r="S102" s="81"/>
      <c r="T102" s="180">
        <f>T103+T443+T463</f>
        <v>0</v>
      </c>
      <c r="AT102" s="19" t="s">
        <v>78</v>
      </c>
      <c r="AU102" s="19" t="s">
        <v>339</v>
      </c>
      <c r="BK102" s="181">
        <f>BK103+BK443+BK463</f>
        <v>0</v>
      </c>
    </row>
    <row r="103" spans="2:65" s="11" customFormat="1" ht="37.35" customHeight="1" x14ac:dyDescent="0.35">
      <c r="B103" s="182"/>
      <c r="C103" s="183"/>
      <c r="D103" s="184" t="s">
        <v>78</v>
      </c>
      <c r="E103" s="185" t="s">
        <v>404</v>
      </c>
      <c r="F103" s="185" t="s">
        <v>405</v>
      </c>
      <c r="G103" s="183"/>
      <c r="H103" s="183"/>
      <c r="I103" s="186"/>
      <c r="J103" s="187">
        <f>BK103</f>
        <v>0</v>
      </c>
      <c r="K103" s="183"/>
      <c r="L103" s="188"/>
      <c r="M103" s="189"/>
      <c r="N103" s="190"/>
      <c r="O103" s="190"/>
      <c r="P103" s="191">
        <f>P104+P240+P287+P306+P318+P324+P331+P372+P417+P431+P437+P441</f>
        <v>0</v>
      </c>
      <c r="Q103" s="190"/>
      <c r="R103" s="191">
        <f>R104+R240+R287+R306+R318+R324+R331+R372+R417+R431+R437+R441</f>
        <v>0</v>
      </c>
      <c r="S103" s="190"/>
      <c r="T103" s="192">
        <f>T104+T240+T287+T306+T318+T324+T331+T372+T417+T431+T437+T441</f>
        <v>0</v>
      </c>
      <c r="AR103" s="193" t="s">
        <v>23</v>
      </c>
      <c r="AT103" s="194" t="s">
        <v>78</v>
      </c>
      <c r="AU103" s="194" t="s">
        <v>79</v>
      </c>
      <c r="AY103" s="193" t="s">
        <v>406</v>
      </c>
      <c r="BK103" s="195">
        <f>BK104+BK240+BK287+BK306+BK318+BK324+BK331+BK372+BK417+BK431+BK437+BK441</f>
        <v>0</v>
      </c>
    </row>
    <row r="104" spans="2:65" s="11" customFormat="1" ht="19.899999999999999" customHeight="1" x14ac:dyDescent="0.3">
      <c r="B104" s="182"/>
      <c r="C104" s="183"/>
      <c r="D104" s="198" t="s">
        <v>78</v>
      </c>
      <c r="E104" s="199" t="s">
        <v>23</v>
      </c>
      <c r="F104" s="199" t="s">
        <v>407</v>
      </c>
      <c r="G104" s="183"/>
      <c r="H104" s="183"/>
      <c r="I104" s="186"/>
      <c r="J104" s="200">
        <f>BK104</f>
        <v>0</v>
      </c>
      <c r="K104" s="183"/>
      <c r="L104" s="188"/>
      <c r="M104" s="189"/>
      <c r="N104" s="190"/>
      <c r="O104" s="190"/>
      <c r="P104" s="191">
        <f>SUM(P105:P239)</f>
        <v>0</v>
      </c>
      <c r="Q104" s="190"/>
      <c r="R104" s="191">
        <f>SUM(R105:R239)</f>
        <v>0</v>
      </c>
      <c r="S104" s="190"/>
      <c r="T104" s="192">
        <f>SUM(T105:T239)</f>
        <v>0</v>
      </c>
      <c r="AR104" s="193" t="s">
        <v>23</v>
      </c>
      <c r="AT104" s="194" t="s">
        <v>78</v>
      </c>
      <c r="AU104" s="194" t="s">
        <v>23</v>
      </c>
      <c r="AY104" s="193" t="s">
        <v>406</v>
      </c>
      <c r="BK104" s="195">
        <f>SUM(BK105:BK239)</f>
        <v>0</v>
      </c>
    </row>
    <row r="105" spans="2:65" s="1" customFormat="1" ht="22.5" customHeight="1" x14ac:dyDescent="0.3">
      <c r="B105" s="37"/>
      <c r="C105" s="201" t="s">
        <v>23</v>
      </c>
      <c r="D105" s="201" t="s">
        <v>410</v>
      </c>
      <c r="E105" s="202" t="s">
        <v>7184</v>
      </c>
      <c r="F105" s="203" t="s">
        <v>8067</v>
      </c>
      <c r="G105" s="204" t="s">
        <v>8068</v>
      </c>
      <c r="H105" s="205">
        <v>33</v>
      </c>
      <c r="I105" s="206"/>
      <c r="J105" s="207">
        <f>ROUND(I105*H105,2)</f>
        <v>0</v>
      </c>
      <c r="K105" s="203" t="s">
        <v>7100</v>
      </c>
      <c r="L105" s="57"/>
      <c r="M105" s="208" t="s">
        <v>36</v>
      </c>
      <c r="N105" s="209" t="s">
        <v>50</v>
      </c>
      <c r="O105" s="38"/>
      <c r="P105" s="210">
        <f>O105*H105</f>
        <v>0</v>
      </c>
      <c r="Q105" s="210">
        <v>0</v>
      </c>
      <c r="R105" s="210">
        <f>Q105*H105</f>
        <v>0</v>
      </c>
      <c r="S105" s="210">
        <v>0</v>
      </c>
      <c r="T105" s="211">
        <f>S105*H105</f>
        <v>0</v>
      </c>
      <c r="AR105" s="19" t="s">
        <v>415</v>
      </c>
      <c r="AT105" s="19" t="s">
        <v>410</v>
      </c>
      <c r="AU105" s="19" t="s">
        <v>87</v>
      </c>
      <c r="AY105" s="19" t="s">
        <v>406</v>
      </c>
      <c r="BE105" s="212">
        <f>IF(N105="základní",J105,0)</f>
        <v>0</v>
      </c>
      <c r="BF105" s="212">
        <f>IF(N105="snížená",J105,0)</f>
        <v>0</v>
      </c>
      <c r="BG105" s="212">
        <f>IF(N105="zákl. přenesená",J105,0)</f>
        <v>0</v>
      </c>
      <c r="BH105" s="212">
        <f>IF(N105="sníž. přenesená",J105,0)</f>
        <v>0</v>
      </c>
      <c r="BI105" s="212">
        <f>IF(N105="nulová",J105,0)</f>
        <v>0</v>
      </c>
      <c r="BJ105" s="19" t="s">
        <v>23</v>
      </c>
      <c r="BK105" s="212">
        <f>ROUND(I105*H105,2)</f>
        <v>0</v>
      </c>
      <c r="BL105" s="19" t="s">
        <v>415</v>
      </c>
      <c r="BM105" s="19" t="s">
        <v>87</v>
      </c>
    </row>
    <row r="106" spans="2:65" s="1" customFormat="1" ht="22.5" customHeight="1" x14ac:dyDescent="0.3">
      <c r="B106" s="37"/>
      <c r="C106" s="201" t="s">
        <v>87</v>
      </c>
      <c r="D106" s="201" t="s">
        <v>410</v>
      </c>
      <c r="E106" s="202" t="s">
        <v>7842</v>
      </c>
      <c r="F106" s="203" t="s">
        <v>7843</v>
      </c>
      <c r="G106" s="204" t="s">
        <v>1189</v>
      </c>
      <c r="H106" s="205">
        <v>4</v>
      </c>
      <c r="I106" s="206"/>
      <c r="J106" s="207">
        <f>ROUND(I106*H106,2)</f>
        <v>0</v>
      </c>
      <c r="K106" s="203" t="s">
        <v>7100</v>
      </c>
      <c r="L106" s="57"/>
      <c r="M106" s="208" t="s">
        <v>36</v>
      </c>
      <c r="N106" s="209" t="s">
        <v>50</v>
      </c>
      <c r="O106" s="38"/>
      <c r="P106" s="210">
        <f>O106*H106</f>
        <v>0</v>
      </c>
      <c r="Q106" s="210">
        <v>0</v>
      </c>
      <c r="R106" s="210">
        <f>Q106*H106</f>
        <v>0</v>
      </c>
      <c r="S106" s="210">
        <v>0</v>
      </c>
      <c r="T106" s="211">
        <f>S106*H106</f>
        <v>0</v>
      </c>
      <c r="AR106" s="19" t="s">
        <v>415</v>
      </c>
      <c r="AT106" s="19" t="s">
        <v>410</v>
      </c>
      <c r="AU106" s="19" t="s">
        <v>87</v>
      </c>
      <c r="AY106" s="19" t="s">
        <v>406</v>
      </c>
      <c r="BE106" s="212">
        <f>IF(N106="základní",J106,0)</f>
        <v>0</v>
      </c>
      <c r="BF106" s="212">
        <f>IF(N106="snížená",J106,0)</f>
        <v>0</v>
      </c>
      <c r="BG106" s="212">
        <f>IF(N106="zákl. přenesená",J106,0)</f>
        <v>0</v>
      </c>
      <c r="BH106" s="212">
        <f>IF(N106="sníž. přenesená",J106,0)</f>
        <v>0</v>
      </c>
      <c r="BI106" s="212">
        <f>IF(N106="nulová",J106,0)</f>
        <v>0</v>
      </c>
      <c r="BJ106" s="19" t="s">
        <v>23</v>
      </c>
      <c r="BK106" s="212">
        <f>ROUND(I106*H106,2)</f>
        <v>0</v>
      </c>
      <c r="BL106" s="19" t="s">
        <v>415</v>
      </c>
      <c r="BM106" s="19" t="s">
        <v>415</v>
      </c>
    </row>
    <row r="107" spans="2:65" s="1" customFormat="1" ht="22.5" customHeight="1" x14ac:dyDescent="0.3">
      <c r="B107" s="37"/>
      <c r="C107" s="201" t="s">
        <v>94</v>
      </c>
      <c r="D107" s="201" t="s">
        <v>410</v>
      </c>
      <c r="E107" s="202" t="s">
        <v>8069</v>
      </c>
      <c r="F107" s="203" t="s">
        <v>8070</v>
      </c>
      <c r="G107" s="204" t="s">
        <v>596</v>
      </c>
      <c r="H107" s="205">
        <v>12</v>
      </c>
      <c r="I107" s="206"/>
      <c r="J107" s="207">
        <f>ROUND(I107*H107,2)</f>
        <v>0</v>
      </c>
      <c r="K107" s="203" t="s">
        <v>7100</v>
      </c>
      <c r="L107" s="57"/>
      <c r="M107" s="208" t="s">
        <v>36</v>
      </c>
      <c r="N107" s="209" t="s">
        <v>50</v>
      </c>
      <c r="O107" s="38"/>
      <c r="P107" s="210">
        <f>O107*H107</f>
        <v>0</v>
      </c>
      <c r="Q107" s="210">
        <v>0</v>
      </c>
      <c r="R107" s="210">
        <f>Q107*H107</f>
        <v>0</v>
      </c>
      <c r="S107" s="210">
        <v>0</v>
      </c>
      <c r="T107" s="211">
        <f>S107*H107</f>
        <v>0</v>
      </c>
      <c r="AR107" s="19" t="s">
        <v>415</v>
      </c>
      <c r="AT107" s="19" t="s">
        <v>410</v>
      </c>
      <c r="AU107" s="19" t="s">
        <v>87</v>
      </c>
      <c r="AY107" s="19" t="s">
        <v>406</v>
      </c>
      <c r="BE107" s="212">
        <f>IF(N107="základní",J107,0)</f>
        <v>0</v>
      </c>
      <c r="BF107" s="212">
        <f>IF(N107="snížená",J107,0)</f>
        <v>0</v>
      </c>
      <c r="BG107" s="212">
        <f>IF(N107="zákl. přenesená",J107,0)</f>
        <v>0</v>
      </c>
      <c r="BH107" s="212">
        <f>IF(N107="sníž. přenesená",J107,0)</f>
        <v>0</v>
      </c>
      <c r="BI107" s="212">
        <f>IF(N107="nulová",J107,0)</f>
        <v>0</v>
      </c>
      <c r="BJ107" s="19" t="s">
        <v>23</v>
      </c>
      <c r="BK107" s="212">
        <f>ROUND(I107*H107,2)</f>
        <v>0</v>
      </c>
      <c r="BL107" s="19" t="s">
        <v>415</v>
      </c>
      <c r="BM107" s="19" t="s">
        <v>446</v>
      </c>
    </row>
    <row r="108" spans="2:65" s="12" customFormat="1" x14ac:dyDescent="0.3">
      <c r="B108" s="213"/>
      <c r="C108" s="214"/>
      <c r="D108" s="215" t="s">
        <v>417</v>
      </c>
      <c r="E108" s="216" t="s">
        <v>36</v>
      </c>
      <c r="F108" s="217" t="s">
        <v>8071</v>
      </c>
      <c r="G108" s="214"/>
      <c r="H108" s="218" t="s">
        <v>36</v>
      </c>
      <c r="I108" s="219"/>
      <c r="J108" s="214"/>
      <c r="K108" s="214"/>
      <c r="L108" s="220"/>
      <c r="M108" s="221"/>
      <c r="N108" s="222"/>
      <c r="O108" s="222"/>
      <c r="P108" s="222"/>
      <c r="Q108" s="222"/>
      <c r="R108" s="222"/>
      <c r="S108" s="222"/>
      <c r="T108" s="223"/>
      <c r="AT108" s="224" t="s">
        <v>417</v>
      </c>
      <c r="AU108" s="224" t="s">
        <v>87</v>
      </c>
      <c r="AV108" s="12" t="s">
        <v>23</v>
      </c>
      <c r="AW108" s="12" t="s">
        <v>43</v>
      </c>
      <c r="AX108" s="12" t="s">
        <v>79</v>
      </c>
      <c r="AY108" s="224" t="s">
        <v>406</v>
      </c>
    </row>
    <row r="109" spans="2:65" s="13" customFormat="1" x14ac:dyDescent="0.3">
      <c r="B109" s="225"/>
      <c r="C109" s="226"/>
      <c r="D109" s="215" t="s">
        <v>417</v>
      </c>
      <c r="E109" s="227" t="s">
        <v>36</v>
      </c>
      <c r="F109" s="228" t="s">
        <v>8340</v>
      </c>
      <c r="G109" s="226"/>
      <c r="H109" s="229">
        <v>9</v>
      </c>
      <c r="I109" s="230"/>
      <c r="J109" s="226"/>
      <c r="K109" s="226"/>
      <c r="L109" s="231"/>
      <c r="M109" s="232"/>
      <c r="N109" s="233"/>
      <c r="O109" s="233"/>
      <c r="P109" s="233"/>
      <c r="Q109" s="233"/>
      <c r="R109" s="233"/>
      <c r="S109" s="233"/>
      <c r="T109" s="234"/>
      <c r="AT109" s="235" t="s">
        <v>417</v>
      </c>
      <c r="AU109" s="235" t="s">
        <v>87</v>
      </c>
      <c r="AV109" s="13" t="s">
        <v>87</v>
      </c>
      <c r="AW109" s="13" t="s">
        <v>43</v>
      </c>
      <c r="AX109" s="13" t="s">
        <v>79</v>
      </c>
      <c r="AY109" s="235" t="s">
        <v>406</v>
      </c>
    </row>
    <row r="110" spans="2:65" s="12" customFormat="1" x14ac:dyDescent="0.3">
      <c r="B110" s="213"/>
      <c r="C110" s="214"/>
      <c r="D110" s="215" t="s">
        <v>417</v>
      </c>
      <c r="E110" s="216" t="s">
        <v>36</v>
      </c>
      <c r="F110" s="217" t="s">
        <v>8074</v>
      </c>
      <c r="G110" s="214"/>
      <c r="H110" s="218" t="s">
        <v>36</v>
      </c>
      <c r="I110" s="219"/>
      <c r="J110" s="214"/>
      <c r="K110" s="214"/>
      <c r="L110" s="220"/>
      <c r="M110" s="221"/>
      <c r="N110" s="222"/>
      <c r="O110" s="222"/>
      <c r="P110" s="222"/>
      <c r="Q110" s="222"/>
      <c r="R110" s="222"/>
      <c r="S110" s="222"/>
      <c r="T110" s="223"/>
      <c r="AT110" s="224" t="s">
        <v>417</v>
      </c>
      <c r="AU110" s="224" t="s">
        <v>87</v>
      </c>
      <c r="AV110" s="12" t="s">
        <v>23</v>
      </c>
      <c r="AW110" s="12" t="s">
        <v>43</v>
      </c>
      <c r="AX110" s="12" t="s">
        <v>79</v>
      </c>
      <c r="AY110" s="224" t="s">
        <v>406</v>
      </c>
    </row>
    <row r="111" spans="2:65" s="13" customFormat="1" x14ac:dyDescent="0.3">
      <c r="B111" s="225"/>
      <c r="C111" s="226"/>
      <c r="D111" s="215" t="s">
        <v>417</v>
      </c>
      <c r="E111" s="227" t="s">
        <v>36</v>
      </c>
      <c r="F111" s="228" t="s">
        <v>8341</v>
      </c>
      <c r="G111" s="226"/>
      <c r="H111" s="229">
        <v>3</v>
      </c>
      <c r="I111" s="230"/>
      <c r="J111" s="226"/>
      <c r="K111" s="226"/>
      <c r="L111" s="231"/>
      <c r="M111" s="232"/>
      <c r="N111" s="233"/>
      <c r="O111" s="233"/>
      <c r="P111" s="233"/>
      <c r="Q111" s="233"/>
      <c r="R111" s="233"/>
      <c r="S111" s="233"/>
      <c r="T111" s="234"/>
      <c r="AT111" s="235" t="s">
        <v>417</v>
      </c>
      <c r="AU111" s="235" t="s">
        <v>87</v>
      </c>
      <c r="AV111" s="13" t="s">
        <v>87</v>
      </c>
      <c r="AW111" s="13" t="s">
        <v>43</v>
      </c>
      <c r="AX111" s="13" t="s">
        <v>79</v>
      </c>
      <c r="AY111" s="235" t="s">
        <v>406</v>
      </c>
    </row>
    <row r="112" spans="2:65" s="14" customFormat="1" x14ac:dyDescent="0.3">
      <c r="B112" s="236"/>
      <c r="C112" s="237"/>
      <c r="D112" s="247" t="s">
        <v>417</v>
      </c>
      <c r="E112" s="248" t="s">
        <v>36</v>
      </c>
      <c r="F112" s="249" t="s">
        <v>421</v>
      </c>
      <c r="G112" s="237"/>
      <c r="H112" s="250">
        <v>12</v>
      </c>
      <c r="I112" s="241"/>
      <c r="J112" s="237"/>
      <c r="K112" s="237"/>
      <c r="L112" s="242"/>
      <c r="M112" s="243"/>
      <c r="N112" s="244"/>
      <c r="O112" s="244"/>
      <c r="P112" s="244"/>
      <c r="Q112" s="244"/>
      <c r="R112" s="244"/>
      <c r="S112" s="244"/>
      <c r="T112" s="245"/>
      <c r="AT112" s="246" t="s">
        <v>417</v>
      </c>
      <c r="AU112" s="246" t="s">
        <v>87</v>
      </c>
      <c r="AV112" s="14" t="s">
        <v>415</v>
      </c>
      <c r="AW112" s="14" t="s">
        <v>43</v>
      </c>
      <c r="AX112" s="14" t="s">
        <v>23</v>
      </c>
      <c r="AY112" s="246" t="s">
        <v>406</v>
      </c>
    </row>
    <row r="113" spans="2:65" s="1" customFormat="1" ht="22.5" customHeight="1" x14ac:dyDescent="0.3">
      <c r="B113" s="37"/>
      <c r="C113" s="201" t="s">
        <v>415</v>
      </c>
      <c r="D113" s="201" t="s">
        <v>410</v>
      </c>
      <c r="E113" s="202" t="s">
        <v>7845</v>
      </c>
      <c r="F113" s="203" t="s">
        <v>7846</v>
      </c>
      <c r="G113" s="204" t="s">
        <v>596</v>
      </c>
      <c r="H113" s="205">
        <v>3</v>
      </c>
      <c r="I113" s="206"/>
      <c r="J113" s="207">
        <f>ROUND(I113*H113,2)</f>
        <v>0</v>
      </c>
      <c r="K113" s="203" t="s">
        <v>7100</v>
      </c>
      <c r="L113" s="57"/>
      <c r="M113" s="208" t="s">
        <v>36</v>
      </c>
      <c r="N113" s="209" t="s">
        <v>50</v>
      </c>
      <c r="O113" s="38"/>
      <c r="P113" s="210">
        <f>O113*H113</f>
        <v>0</v>
      </c>
      <c r="Q113" s="210">
        <v>0</v>
      </c>
      <c r="R113" s="210">
        <f>Q113*H113</f>
        <v>0</v>
      </c>
      <c r="S113" s="210">
        <v>0</v>
      </c>
      <c r="T113" s="211">
        <f>S113*H113</f>
        <v>0</v>
      </c>
      <c r="AR113" s="19" t="s">
        <v>415</v>
      </c>
      <c r="AT113" s="19" t="s">
        <v>410</v>
      </c>
      <c r="AU113" s="19" t="s">
        <v>87</v>
      </c>
      <c r="AY113" s="19" t="s">
        <v>406</v>
      </c>
      <c r="BE113" s="212">
        <f>IF(N113="základní",J113,0)</f>
        <v>0</v>
      </c>
      <c r="BF113" s="212">
        <f>IF(N113="snížená",J113,0)</f>
        <v>0</v>
      </c>
      <c r="BG113" s="212">
        <f>IF(N113="zákl. přenesená",J113,0)</f>
        <v>0</v>
      </c>
      <c r="BH113" s="212">
        <f>IF(N113="sníž. přenesená",J113,0)</f>
        <v>0</v>
      </c>
      <c r="BI113" s="212">
        <f>IF(N113="nulová",J113,0)</f>
        <v>0</v>
      </c>
      <c r="BJ113" s="19" t="s">
        <v>23</v>
      </c>
      <c r="BK113" s="212">
        <f>ROUND(I113*H113,2)</f>
        <v>0</v>
      </c>
      <c r="BL113" s="19" t="s">
        <v>415</v>
      </c>
      <c r="BM113" s="19" t="s">
        <v>457</v>
      </c>
    </row>
    <row r="114" spans="2:65" s="12" customFormat="1" x14ac:dyDescent="0.3">
      <c r="B114" s="213"/>
      <c r="C114" s="214"/>
      <c r="D114" s="215" t="s">
        <v>417</v>
      </c>
      <c r="E114" s="216" t="s">
        <v>36</v>
      </c>
      <c r="F114" s="217" t="s">
        <v>8077</v>
      </c>
      <c r="G114" s="214"/>
      <c r="H114" s="218" t="s">
        <v>36</v>
      </c>
      <c r="I114" s="219"/>
      <c r="J114" s="214"/>
      <c r="K114" s="214"/>
      <c r="L114" s="220"/>
      <c r="M114" s="221"/>
      <c r="N114" s="222"/>
      <c r="O114" s="222"/>
      <c r="P114" s="222"/>
      <c r="Q114" s="222"/>
      <c r="R114" s="222"/>
      <c r="S114" s="222"/>
      <c r="T114" s="223"/>
      <c r="AT114" s="224" t="s">
        <v>417</v>
      </c>
      <c r="AU114" s="224" t="s">
        <v>87</v>
      </c>
      <c r="AV114" s="12" t="s">
        <v>23</v>
      </c>
      <c r="AW114" s="12" t="s">
        <v>43</v>
      </c>
      <c r="AX114" s="12" t="s">
        <v>79</v>
      </c>
      <c r="AY114" s="224" t="s">
        <v>406</v>
      </c>
    </row>
    <row r="115" spans="2:65" s="13" customFormat="1" x14ac:dyDescent="0.3">
      <c r="B115" s="225"/>
      <c r="C115" s="226"/>
      <c r="D115" s="215" t="s">
        <v>417</v>
      </c>
      <c r="E115" s="227" t="s">
        <v>36</v>
      </c>
      <c r="F115" s="228" t="s">
        <v>8342</v>
      </c>
      <c r="G115" s="226"/>
      <c r="H115" s="229">
        <v>3</v>
      </c>
      <c r="I115" s="230"/>
      <c r="J115" s="226"/>
      <c r="K115" s="226"/>
      <c r="L115" s="231"/>
      <c r="M115" s="232"/>
      <c r="N115" s="233"/>
      <c r="O115" s="233"/>
      <c r="P115" s="233"/>
      <c r="Q115" s="233"/>
      <c r="R115" s="233"/>
      <c r="S115" s="233"/>
      <c r="T115" s="234"/>
      <c r="AT115" s="235" t="s">
        <v>417</v>
      </c>
      <c r="AU115" s="235" t="s">
        <v>87</v>
      </c>
      <c r="AV115" s="13" t="s">
        <v>87</v>
      </c>
      <c r="AW115" s="13" t="s">
        <v>43</v>
      </c>
      <c r="AX115" s="13" t="s">
        <v>79</v>
      </c>
      <c r="AY115" s="235" t="s">
        <v>406</v>
      </c>
    </row>
    <row r="116" spans="2:65" s="14" customFormat="1" x14ac:dyDescent="0.3">
      <c r="B116" s="236"/>
      <c r="C116" s="237"/>
      <c r="D116" s="247" t="s">
        <v>417</v>
      </c>
      <c r="E116" s="248" t="s">
        <v>36</v>
      </c>
      <c r="F116" s="249" t="s">
        <v>421</v>
      </c>
      <c r="G116" s="237"/>
      <c r="H116" s="250">
        <v>3</v>
      </c>
      <c r="I116" s="241"/>
      <c r="J116" s="237"/>
      <c r="K116" s="237"/>
      <c r="L116" s="242"/>
      <c r="M116" s="243"/>
      <c r="N116" s="244"/>
      <c r="O116" s="244"/>
      <c r="P116" s="244"/>
      <c r="Q116" s="244"/>
      <c r="R116" s="244"/>
      <c r="S116" s="244"/>
      <c r="T116" s="245"/>
      <c r="AT116" s="246" t="s">
        <v>417</v>
      </c>
      <c r="AU116" s="246" t="s">
        <v>87</v>
      </c>
      <c r="AV116" s="14" t="s">
        <v>415</v>
      </c>
      <c r="AW116" s="14" t="s">
        <v>43</v>
      </c>
      <c r="AX116" s="14" t="s">
        <v>23</v>
      </c>
      <c r="AY116" s="246" t="s">
        <v>406</v>
      </c>
    </row>
    <row r="117" spans="2:65" s="1" customFormat="1" ht="22.5" customHeight="1" x14ac:dyDescent="0.3">
      <c r="B117" s="37"/>
      <c r="C117" s="201" t="s">
        <v>440</v>
      </c>
      <c r="D117" s="201" t="s">
        <v>410</v>
      </c>
      <c r="E117" s="202" t="s">
        <v>7198</v>
      </c>
      <c r="F117" s="203" t="s">
        <v>7199</v>
      </c>
      <c r="G117" s="204" t="s">
        <v>596</v>
      </c>
      <c r="H117" s="205">
        <v>12</v>
      </c>
      <c r="I117" s="206"/>
      <c r="J117" s="207">
        <f>ROUND(I117*H117,2)</f>
        <v>0</v>
      </c>
      <c r="K117" s="203" t="s">
        <v>7100</v>
      </c>
      <c r="L117" s="57"/>
      <c r="M117" s="208" t="s">
        <v>36</v>
      </c>
      <c r="N117" s="209" t="s">
        <v>50</v>
      </c>
      <c r="O117" s="38"/>
      <c r="P117" s="210">
        <f>O117*H117</f>
        <v>0</v>
      </c>
      <c r="Q117" s="210">
        <v>0</v>
      </c>
      <c r="R117" s="210">
        <f>Q117*H117</f>
        <v>0</v>
      </c>
      <c r="S117" s="210">
        <v>0</v>
      </c>
      <c r="T117" s="211">
        <f>S117*H117</f>
        <v>0</v>
      </c>
      <c r="AR117" s="19" t="s">
        <v>415</v>
      </c>
      <c r="AT117" s="19" t="s">
        <v>410</v>
      </c>
      <c r="AU117" s="19" t="s">
        <v>87</v>
      </c>
      <c r="AY117" s="19" t="s">
        <v>406</v>
      </c>
      <c r="BE117" s="212">
        <f>IF(N117="základní",J117,0)</f>
        <v>0</v>
      </c>
      <c r="BF117" s="212">
        <f>IF(N117="snížená",J117,0)</f>
        <v>0</v>
      </c>
      <c r="BG117" s="212">
        <f>IF(N117="zákl. přenesená",J117,0)</f>
        <v>0</v>
      </c>
      <c r="BH117" s="212">
        <f>IF(N117="sníž. přenesená",J117,0)</f>
        <v>0</v>
      </c>
      <c r="BI117" s="212">
        <f>IF(N117="nulová",J117,0)</f>
        <v>0</v>
      </c>
      <c r="BJ117" s="19" t="s">
        <v>23</v>
      </c>
      <c r="BK117" s="212">
        <f>ROUND(I117*H117,2)</f>
        <v>0</v>
      </c>
      <c r="BL117" s="19" t="s">
        <v>415</v>
      </c>
      <c r="BM117" s="19" t="s">
        <v>28</v>
      </c>
    </row>
    <row r="118" spans="2:65" s="12" customFormat="1" x14ac:dyDescent="0.3">
      <c r="B118" s="213"/>
      <c r="C118" s="214"/>
      <c r="D118" s="215" t="s">
        <v>417</v>
      </c>
      <c r="E118" s="216" t="s">
        <v>36</v>
      </c>
      <c r="F118" s="217" t="s">
        <v>8079</v>
      </c>
      <c r="G118" s="214"/>
      <c r="H118" s="218" t="s">
        <v>36</v>
      </c>
      <c r="I118" s="219"/>
      <c r="J118" s="214"/>
      <c r="K118" s="214"/>
      <c r="L118" s="220"/>
      <c r="M118" s="221"/>
      <c r="N118" s="222"/>
      <c r="O118" s="222"/>
      <c r="P118" s="222"/>
      <c r="Q118" s="222"/>
      <c r="R118" s="222"/>
      <c r="S118" s="222"/>
      <c r="T118" s="223"/>
      <c r="AT118" s="224" t="s">
        <v>417</v>
      </c>
      <c r="AU118" s="224" t="s">
        <v>87</v>
      </c>
      <c r="AV118" s="12" t="s">
        <v>23</v>
      </c>
      <c r="AW118" s="12" t="s">
        <v>43</v>
      </c>
      <c r="AX118" s="12" t="s">
        <v>79</v>
      </c>
      <c r="AY118" s="224" t="s">
        <v>406</v>
      </c>
    </row>
    <row r="119" spans="2:65" s="13" customFormat="1" x14ac:dyDescent="0.3">
      <c r="B119" s="225"/>
      <c r="C119" s="226"/>
      <c r="D119" s="215" t="s">
        <v>417</v>
      </c>
      <c r="E119" s="227" t="s">
        <v>36</v>
      </c>
      <c r="F119" s="228" t="s">
        <v>8342</v>
      </c>
      <c r="G119" s="226"/>
      <c r="H119" s="229">
        <v>3</v>
      </c>
      <c r="I119" s="230"/>
      <c r="J119" s="226"/>
      <c r="K119" s="226"/>
      <c r="L119" s="231"/>
      <c r="M119" s="232"/>
      <c r="N119" s="233"/>
      <c r="O119" s="233"/>
      <c r="P119" s="233"/>
      <c r="Q119" s="233"/>
      <c r="R119" s="233"/>
      <c r="S119" s="233"/>
      <c r="T119" s="234"/>
      <c r="AT119" s="235" t="s">
        <v>417</v>
      </c>
      <c r="AU119" s="235" t="s">
        <v>87</v>
      </c>
      <c r="AV119" s="13" t="s">
        <v>87</v>
      </c>
      <c r="AW119" s="13" t="s">
        <v>43</v>
      </c>
      <c r="AX119" s="13" t="s">
        <v>79</v>
      </c>
      <c r="AY119" s="235" t="s">
        <v>406</v>
      </c>
    </row>
    <row r="120" spans="2:65" s="12" customFormat="1" x14ac:dyDescent="0.3">
      <c r="B120" s="213"/>
      <c r="C120" s="214"/>
      <c r="D120" s="215" t="s">
        <v>417</v>
      </c>
      <c r="E120" s="216" t="s">
        <v>36</v>
      </c>
      <c r="F120" s="217" t="s">
        <v>8081</v>
      </c>
      <c r="G120" s="214"/>
      <c r="H120" s="218" t="s">
        <v>36</v>
      </c>
      <c r="I120" s="219"/>
      <c r="J120" s="214"/>
      <c r="K120" s="214"/>
      <c r="L120" s="220"/>
      <c r="M120" s="221"/>
      <c r="N120" s="222"/>
      <c r="O120" s="222"/>
      <c r="P120" s="222"/>
      <c r="Q120" s="222"/>
      <c r="R120" s="222"/>
      <c r="S120" s="222"/>
      <c r="T120" s="223"/>
      <c r="AT120" s="224" t="s">
        <v>417</v>
      </c>
      <c r="AU120" s="224" t="s">
        <v>87</v>
      </c>
      <c r="AV120" s="12" t="s">
        <v>23</v>
      </c>
      <c r="AW120" s="12" t="s">
        <v>43</v>
      </c>
      <c r="AX120" s="12" t="s">
        <v>79</v>
      </c>
      <c r="AY120" s="224" t="s">
        <v>406</v>
      </c>
    </row>
    <row r="121" spans="2:65" s="13" customFormat="1" x14ac:dyDescent="0.3">
      <c r="B121" s="225"/>
      <c r="C121" s="226"/>
      <c r="D121" s="215" t="s">
        <v>417</v>
      </c>
      <c r="E121" s="227" t="s">
        <v>36</v>
      </c>
      <c r="F121" s="228" t="s">
        <v>8343</v>
      </c>
      <c r="G121" s="226"/>
      <c r="H121" s="229">
        <v>3</v>
      </c>
      <c r="I121" s="230"/>
      <c r="J121" s="226"/>
      <c r="K121" s="226"/>
      <c r="L121" s="231"/>
      <c r="M121" s="232"/>
      <c r="N121" s="233"/>
      <c r="O121" s="233"/>
      <c r="P121" s="233"/>
      <c r="Q121" s="233"/>
      <c r="R121" s="233"/>
      <c r="S121" s="233"/>
      <c r="T121" s="234"/>
      <c r="AT121" s="235" t="s">
        <v>417</v>
      </c>
      <c r="AU121" s="235" t="s">
        <v>87</v>
      </c>
      <c r="AV121" s="13" t="s">
        <v>87</v>
      </c>
      <c r="AW121" s="13" t="s">
        <v>43</v>
      </c>
      <c r="AX121" s="13" t="s">
        <v>79</v>
      </c>
      <c r="AY121" s="235" t="s">
        <v>406</v>
      </c>
    </row>
    <row r="122" spans="2:65" s="12" customFormat="1" x14ac:dyDescent="0.3">
      <c r="B122" s="213"/>
      <c r="C122" s="214"/>
      <c r="D122" s="215" t="s">
        <v>417</v>
      </c>
      <c r="E122" s="216" t="s">
        <v>36</v>
      </c>
      <c r="F122" s="217" t="s">
        <v>8344</v>
      </c>
      <c r="G122" s="214"/>
      <c r="H122" s="218" t="s">
        <v>36</v>
      </c>
      <c r="I122" s="219"/>
      <c r="J122" s="214"/>
      <c r="K122" s="214"/>
      <c r="L122" s="220"/>
      <c r="M122" s="221"/>
      <c r="N122" s="222"/>
      <c r="O122" s="222"/>
      <c r="P122" s="222"/>
      <c r="Q122" s="222"/>
      <c r="R122" s="222"/>
      <c r="S122" s="222"/>
      <c r="T122" s="223"/>
      <c r="AT122" s="224" t="s">
        <v>417</v>
      </c>
      <c r="AU122" s="224" t="s">
        <v>87</v>
      </c>
      <c r="AV122" s="12" t="s">
        <v>23</v>
      </c>
      <c r="AW122" s="12" t="s">
        <v>43</v>
      </c>
      <c r="AX122" s="12" t="s">
        <v>79</v>
      </c>
      <c r="AY122" s="224" t="s">
        <v>406</v>
      </c>
    </row>
    <row r="123" spans="2:65" s="13" customFormat="1" x14ac:dyDescent="0.3">
      <c r="B123" s="225"/>
      <c r="C123" s="226"/>
      <c r="D123" s="215" t="s">
        <v>417</v>
      </c>
      <c r="E123" s="227" t="s">
        <v>36</v>
      </c>
      <c r="F123" s="228" t="s">
        <v>8345</v>
      </c>
      <c r="G123" s="226"/>
      <c r="H123" s="229">
        <v>6</v>
      </c>
      <c r="I123" s="230"/>
      <c r="J123" s="226"/>
      <c r="K123" s="226"/>
      <c r="L123" s="231"/>
      <c r="M123" s="232"/>
      <c r="N123" s="233"/>
      <c r="O123" s="233"/>
      <c r="P123" s="233"/>
      <c r="Q123" s="233"/>
      <c r="R123" s="233"/>
      <c r="S123" s="233"/>
      <c r="T123" s="234"/>
      <c r="AT123" s="235" t="s">
        <v>417</v>
      </c>
      <c r="AU123" s="235" t="s">
        <v>87</v>
      </c>
      <c r="AV123" s="13" t="s">
        <v>87</v>
      </c>
      <c r="AW123" s="13" t="s">
        <v>43</v>
      </c>
      <c r="AX123" s="13" t="s">
        <v>79</v>
      </c>
      <c r="AY123" s="235" t="s">
        <v>406</v>
      </c>
    </row>
    <row r="124" spans="2:65" s="14" customFormat="1" x14ac:dyDescent="0.3">
      <c r="B124" s="236"/>
      <c r="C124" s="237"/>
      <c r="D124" s="247" t="s">
        <v>417</v>
      </c>
      <c r="E124" s="248" t="s">
        <v>36</v>
      </c>
      <c r="F124" s="249" t="s">
        <v>421</v>
      </c>
      <c r="G124" s="237"/>
      <c r="H124" s="250">
        <v>12</v>
      </c>
      <c r="I124" s="241"/>
      <c r="J124" s="237"/>
      <c r="K124" s="237"/>
      <c r="L124" s="242"/>
      <c r="M124" s="243"/>
      <c r="N124" s="244"/>
      <c r="O124" s="244"/>
      <c r="P124" s="244"/>
      <c r="Q124" s="244"/>
      <c r="R124" s="244"/>
      <c r="S124" s="244"/>
      <c r="T124" s="245"/>
      <c r="AT124" s="246" t="s">
        <v>417</v>
      </c>
      <c r="AU124" s="246" t="s">
        <v>87</v>
      </c>
      <c r="AV124" s="14" t="s">
        <v>415</v>
      </c>
      <c r="AW124" s="14" t="s">
        <v>43</v>
      </c>
      <c r="AX124" s="14" t="s">
        <v>23</v>
      </c>
      <c r="AY124" s="246" t="s">
        <v>406</v>
      </c>
    </row>
    <row r="125" spans="2:65" s="1" customFormat="1" ht="22.5" customHeight="1" x14ac:dyDescent="0.3">
      <c r="B125" s="37"/>
      <c r="C125" s="201" t="s">
        <v>446</v>
      </c>
      <c r="D125" s="201" t="s">
        <v>410</v>
      </c>
      <c r="E125" s="202" t="s">
        <v>7203</v>
      </c>
      <c r="F125" s="203" t="s">
        <v>7204</v>
      </c>
      <c r="G125" s="204" t="s">
        <v>413</v>
      </c>
      <c r="H125" s="205">
        <v>41.25</v>
      </c>
      <c r="I125" s="206"/>
      <c r="J125" s="207">
        <f>ROUND(I125*H125,2)</f>
        <v>0</v>
      </c>
      <c r="K125" s="203" t="s">
        <v>7100</v>
      </c>
      <c r="L125" s="57"/>
      <c r="M125" s="208" t="s">
        <v>36</v>
      </c>
      <c r="N125" s="209" t="s">
        <v>50</v>
      </c>
      <c r="O125" s="38"/>
      <c r="P125" s="210">
        <f>O125*H125</f>
        <v>0</v>
      </c>
      <c r="Q125" s="210">
        <v>0</v>
      </c>
      <c r="R125" s="210">
        <f>Q125*H125</f>
        <v>0</v>
      </c>
      <c r="S125" s="210">
        <v>0</v>
      </c>
      <c r="T125" s="211">
        <f>S125*H125</f>
        <v>0</v>
      </c>
      <c r="AR125" s="19" t="s">
        <v>415</v>
      </c>
      <c r="AT125" s="19" t="s">
        <v>410</v>
      </c>
      <c r="AU125" s="19" t="s">
        <v>87</v>
      </c>
      <c r="AY125" s="19" t="s">
        <v>406</v>
      </c>
      <c r="BE125" s="212">
        <f>IF(N125="základní",J125,0)</f>
        <v>0</v>
      </c>
      <c r="BF125" s="212">
        <f>IF(N125="snížená",J125,0)</f>
        <v>0</v>
      </c>
      <c r="BG125" s="212">
        <f>IF(N125="zákl. přenesená",J125,0)</f>
        <v>0</v>
      </c>
      <c r="BH125" s="212">
        <f>IF(N125="sníž. přenesená",J125,0)</f>
        <v>0</v>
      </c>
      <c r="BI125" s="212">
        <f>IF(N125="nulová",J125,0)</f>
        <v>0</v>
      </c>
      <c r="BJ125" s="19" t="s">
        <v>23</v>
      </c>
      <c r="BK125" s="212">
        <f>ROUND(I125*H125,2)</f>
        <v>0</v>
      </c>
      <c r="BL125" s="19" t="s">
        <v>415</v>
      </c>
      <c r="BM125" s="19" t="s">
        <v>476</v>
      </c>
    </row>
    <row r="126" spans="2:65" s="12" customFormat="1" x14ac:dyDescent="0.3">
      <c r="B126" s="213"/>
      <c r="C126" s="214"/>
      <c r="D126" s="215" t="s">
        <v>417</v>
      </c>
      <c r="E126" s="216" t="s">
        <v>36</v>
      </c>
      <c r="F126" s="217" t="s">
        <v>8071</v>
      </c>
      <c r="G126" s="214"/>
      <c r="H126" s="218" t="s">
        <v>36</v>
      </c>
      <c r="I126" s="219"/>
      <c r="J126" s="214"/>
      <c r="K126" s="214"/>
      <c r="L126" s="220"/>
      <c r="M126" s="221"/>
      <c r="N126" s="222"/>
      <c r="O126" s="222"/>
      <c r="P126" s="222"/>
      <c r="Q126" s="222"/>
      <c r="R126" s="222"/>
      <c r="S126" s="222"/>
      <c r="T126" s="223"/>
      <c r="AT126" s="224" t="s">
        <v>417</v>
      </c>
      <c r="AU126" s="224" t="s">
        <v>87</v>
      </c>
      <c r="AV126" s="12" t="s">
        <v>23</v>
      </c>
      <c r="AW126" s="12" t="s">
        <v>43</v>
      </c>
      <c r="AX126" s="12" t="s">
        <v>79</v>
      </c>
      <c r="AY126" s="224" t="s">
        <v>406</v>
      </c>
    </row>
    <row r="127" spans="2:65" s="12" customFormat="1" x14ac:dyDescent="0.3">
      <c r="B127" s="213"/>
      <c r="C127" s="214"/>
      <c r="D127" s="215" t="s">
        <v>417</v>
      </c>
      <c r="E127" s="216" t="s">
        <v>36</v>
      </c>
      <c r="F127" s="217" t="s">
        <v>8346</v>
      </c>
      <c r="G127" s="214"/>
      <c r="H127" s="218" t="s">
        <v>36</v>
      </c>
      <c r="I127" s="219"/>
      <c r="J127" s="214"/>
      <c r="K127" s="214"/>
      <c r="L127" s="220"/>
      <c r="M127" s="221"/>
      <c r="N127" s="222"/>
      <c r="O127" s="222"/>
      <c r="P127" s="222"/>
      <c r="Q127" s="222"/>
      <c r="R127" s="222"/>
      <c r="S127" s="222"/>
      <c r="T127" s="223"/>
      <c r="AT127" s="224" t="s">
        <v>417</v>
      </c>
      <c r="AU127" s="224" t="s">
        <v>87</v>
      </c>
      <c r="AV127" s="12" t="s">
        <v>23</v>
      </c>
      <c r="AW127" s="12" t="s">
        <v>43</v>
      </c>
      <c r="AX127" s="12" t="s">
        <v>79</v>
      </c>
      <c r="AY127" s="224" t="s">
        <v>406</v>
      </c>
    </row>
    <row r="128" spans="2:65" s="12" customFormat="1" x14ac:dyDescent="0.3">
      <c r="B128" s="213"/>
      <c r="C128" s="214"/>
      <c r="D128" s="215" t="s">
        <v>417</v>
      </c>
      <c r="E128" s="216" t="s">
        <v>36</v>
      </c>
      <c r="F128" s="217" t="s">
        <v>8074</v>
      </c>
      <c r="G128" s="214"/>
      <c r="H128" s="218" t="s">
        <v>36</v>
      </c>
      <c r="I128" s="219"/>
      <c r="J128" s="214"/>
      <c r="K128" s="214"/>
      <c r="L128" s="220"/>
      <c r="M128" s="221"/>
      <c r="N128" s="222"/>
      <c r="O128" s="222"/>
      <c r="P128" s="222"/>
      <c r="Q128" s="222"/>
      <c r="R128" s="222"/>
      <c r="S128" s="222"/>
      <c r="T128" s="223"/>
      <c r="AT128" s="224" t="s">
        <v>417</v>
      </c>
      <c r="AU128" s="224" t="s">
        <v>87</v>
      </c>
      <c r="AV128" s="12" t="s">
        <v>23</v>
      </c>
      <c r="AW128" s="12" t="s">
        <v>43</v>
      </c>
      <c r="AX128" s="12" t="s">
        <v>79</v>
      </c>
      <c r="AY128" s="224" t="s">
        <v>406</v>
      </c>
    </row>
    <row r="129" spans="2:65" s="12" customFormat="1" x14ac:dyDescent="0.3">
      <c r="B129" s="213"/>
      <c r="C129" s="214"/>
      <c r="D129" s="215" t="s">
        <v>417</v>
      </c>
      <c r="E129" s="216" t="s">
        <v>36</v>
      </c>
      <c r="F129" s="217" t="s">
        <v>8347</v>
      </c>
      <c r="G129" s="214"/>
      <c r="H129" s="218" t="s">
        <v>36</v>
      </c>
      <c r="I129" s="219"/>
      <c r="J129" s="214"/>
      <c r="K129" s="214"/>
      <c r="L129" s="220"/>
      <c r="M129" s="221"/>
      <c r="N129" s="222"/>
      <c r="O129" s="222"/>
      <c r="P129" s="222"/>
      <c r="Q129" s="222"/>
      <c r="R129" s="222"/>
      <c r="S129" s="222"/>
      <c r="T129" s="223"/>
      <c r="AT129" s="224" t="s">
        <v>417</v>
      </c>
      <c r="AU129" s="224" t="s">
        <v>87</v>
      </c>
      <c r="AV129" s="12" t="s">
        <v>23</v>
      </c>
      <c r="AW129" s="12" t="s">
        <v>43</v>
      </c>
      <c r="AX129" s="12" t="s">
        <v>79</v>
      </c>
      <c r="AY129" s="224" t="s">
        <v>406</v>
      </c>
    </row>
    <row r="130" spans="2:65" s="12" customFormat="1" x14ac:dyDescent="0.3">
      <c r="B130" s="213"/>
      <c r="C130" s="214"/>
      <c r="D130" s="215" t="s">
        <v>417</v>
      </c>
      <c r="E130" s="216" t="s">
        <v>36</v>
      </c>
      <c r="F130" s="217" t="s">
        <v>8077</v>
      </c>
      <c r="G130" s="214"/>
      <c r="H130" s="218" t="s">
        <v>36</v>
      </c>
      <c r="I130" s="219"/>
      <c r="J130" s="214"/>
      <c r="K130" s="214"/>
      <c r="L130" s="220"/>
      <c r="M130" s="221"/>
      <c r="N130" s="222"/>
      <c r="O130" s="222"/>
      <c r="P130" s="222"/>
      <c r="Q130" s="222"/>
      <c r="R130" s="222"/>
      <c r="S130" s="222"/>
      <c r="T130" s="223"/>
      <c r="AT130" s="224" t="s">
        <v>417</v>
      </c>
      <c r="AU130" s="224" t="s">
        <v>87</v>
      </c>
      <c r="AV130" s="12" t="s">
        <v>23</v>
      </c>
      <c r="AW130" s="12" t="s">
        <v>43</v>
      </c>
      <c r="AX130" s="12" t="s">
        <v>79</v>
      </c>
      <c r="AY130" s="224" t="s">
        <v>406</v>
      </c>
    </row>
    <row r="131" spans="2:65" s="12" customFormat="1" x14ac:dyDescent="0.3">
      <c r="B131" s="213"/>
      <c r="C131" s="214"/>
      <c r="D131" s="215" t="s">
        <v>417</v>
      </c>
      <c r="E131" s="216" t="s">
        <v>36</v>
      </c>
      <c r="F131" s="217" t="s">
        <v>8348</v>
      </c>
      <c r="G131" s="214"/>
      <c r="H131" s="218" t="s">
        <v>36</v>
      </c>
      <c r="I131" s="219"/>
      <c r="J131" s="214"/>
      <c r="K131" s="214"/>
      <c r="L131" s="220"/>
      <c r="M131" s="221"/>
      <c r="N131" s="222"/>
      <c r="O131" s="222"/>
      <c r="P131" s="222"/>
      <c r="Q131" s="222"/>
      <c r="R131" s="222"/>
      <c r="S131" s="222"/>
      <c r="T131" s="223"/>
      <c r="AT131" s="224" t="s">
        <v>417</v>
      </c>
      <c r="AU131" s="224" t="s">
        <v>87</v>
      </c>
      <c r="AV131" s="12" t="s">
        <v>23</v>
      </c>
      <c r="AW131" s="12" t="s">
        <v>43</v>
      </c>
      <c r="AX131" s="12" t="s">
        <v>79</v>
      </c>
      <c r="AY131" s="224" t="s">
        <v>406</v>
      </c>
    </row>
    <row r="132" spans="2:65" s="12" customFormat="1" x14ac:dyDescent="0.3">
      <c r="B132" s="213"/>
      <c r="C132" s="214"/>
      <c r="D132" s="215" t="s">
        <v>417</v>
      </c>
      <c r="E132" s="216" t="s">
        <v>36</v>
      </c>
      <c r="F132" s="217" t="s">
        <v>8079</v>
      </c>
      <c r="G132" s="214"/>
      <c r="H132" s="218" t="s">
        <v>36</v>
      </c>
      <c r="I132" s="219"/>
      <c r="J132" s="214"/>
      <c r="K132" s="214"/>
      <c r="L132" s="220"/>
      <c r="M132" s="221"/>
      <c r="N132" s="222"/>
      <c r="O132" s="222"/>
      <c r="P132" s="222"/>
      <c r="Q132" s="222"/>
      <c r="R132" s="222"/>
      <c r="S132" s="222"/>
      <c r="T132" s="223"/>
      <c r="AT132" s="224" t="s">
        <v>417</v>
      </c>
      <c r="AU132" s="224" t="s">
        <v>87</v>
      </c>
      <c r="AV132" s="12" t="s">
        <v>23</v>
      </c>
      <c r="AW132" s="12" t="s">
        <v>43</v>
      </c>
      <c r="AX132" s="12" t="s">
        <v>79</v>
      </c>
      <c r="AY132" s="224" t="s">
        <v>406</v>
      </c>
    </row>
    <row r="133" spans="2:65" s="12" customFormat="1" x14ac:dyDescent="0.3">
      <c r="B133" s="213"/>
      <c r="C133" s="214"/>
      <c r="D133" s="215" t="s">
        <v>417</v>
      </c>
      <c r="E133" s="216" t="s">
        <v>36</v>
      </c>
      <c r="F133" s="217" t="s">
        <v>8349</v>
      </c>
      <c r="G133" s="214"/>
      <c r="H133" s="218" t="s">
        <v>36</v>
      </c>
      <c r="I133" s="219"/>
      <c r="J133" s="214"/>
      <c r="K133" s="214"/>
      <c r="L133" s="220"/>
      <c r="M133" s="221"/>
      <c r="N133" s="222"/>
      <c r="O133" s="222"/>
      <c r="P133" s="222"/>
      <c r="Q133" s="222"/>
      <c r="R133" s="222"/>
      <c r="S133" s="222"/>
      <c r="T133" s="223"/>
      <c r="AT133" s="224" t="s">
        <v>417</v>
      </c>
      <c r="AU133" s="224" t="s">
        <v>87</v>
      </c>
      <c r="AV133" s="12" t="s">
        <v>23</v>
      </c>
      <c r="AW133" s="12" t="s">
        <v>43</v>
      </c>
      <c r="AX133" s="12" t="s">
        <v>79</v>
      </c>
      <c r="AY133" s="224" t="s">
        <v>406</v>
      </c>
    </row>
    <row r="134" spans="2:65" s="12" customFormat="1" x14ac:dyDescent="0.3">
      <c r="B134" s="213"/>
      <c r="C134" s="214"/>
      <c r="D134" s="215" t="s">
        <v>417</v>
      </c>
      <c r="E134" s="216" t="s">
        <v>36</v>
      </c>
      <c r="F134" s="217" t="s">
        <v>8081</v>
      </c>
      <c r="G134" s="214"/>
      <c r="H134" s="218" t="s">
        <v>36</v>
      </c>
      <c r="I134" s="219"/>
      <c r="J134" s="214"/>
      <c r="K134" s="214"/>
      <c r="L134" s="220"/>
      <c r="M134" s="221"/>
      <c r="N134" s="222"/>
      <c r="O134" s="222"/>
      <c r="P134" s="222"/>
      <c r="Q134" s="222"/>
      <c r="R134" s="222"/>
      <c r="S134" s="222"/>
      <c r="T134" s="223"/>
      <c r="AT134" s="224" t="s">
        <v>417</v>
      </c>
      <c r="AU134" s="224" t="s">
        <v>87</v>
      </c>
      <c r="AV134" s="12" t="s">
        <v>23</v>
      </c>
      <c r="AW134" s="12" t="s">
        <v>43</v>
      </c>
      <c r="AX134" s="12" t="s">
        <v>79</v>
      </c>
      <c r="AY134" s="224" t="s">
        <v>406</v>
      </c>
    </row>
    <row r="135" spans="2:65" s="12" customFormat="1" x14ac:dyDescent="0.3">
      <c r="B135" s="213"/>
      <c r="C135" s="214"/>
      <c r="D135" s="215" t="s">
        <v>417</v>
      </c>
      <c r="E135" s="216" t="s">
        <v>36</v>
      </c>
      <c r="F135" s="217" t="s">
        <v>8349</v>
      </c>
      <c r="G135" s="214"/>
      <c r="H135" s="218" t="s">
        <v>36</v>
      </c>
      <c r="I135" s="219"/>
      <c r="J135" s="214"/>
      <c r="K135" s="214"/>
      <c r="L135" s="220"/>
      <c r="M135" s="221"/>
      <c r="N135" s="222"/>
      <c r="O135" s="222"/>
      <c r="P135" s="222"/>
      <c r="Q135" s="222"/>
      <c r="R135" s="222"/>
      <c r="S135" s="222"/>
      <c r="T135" s="223"/>
      <c r="AT135" s="224" t="s">
        <v>417</v>
      </c>
      <c r="AU135" s="224" t="s">
        <v>87</v>
      </c>
      <c r="AV135" s="12" t="s">
        <v>23</v>
      </c>
      <c r="AW135" s="12" t="s">
        <v>43</v>
      </c>
      <c r="AX135" s="12" t="s">
        <v>79</v>
      </c>
      <c r="AY135" s="224" t="s">
        <v>406</v>
      </c>
    </row>
    <row r="136" spans="2:65" s="12" customFormat="1" x14ac:dyDescent="0.3">
      <c r="B136" s="213"/>
      <c r="C136" s="214"/>
      <c r="D136" s="215" t="s">
        <v>417</v>
      </c>
      <c r="E136" s="216" t="s">
        <v>36</v>
      </c>
      <c r="F136" s="217" t="s">
        <v>8344</v>
      </c>
      <c r="G136" s="214"/>
      <c r="H136" s="218" t="s">
        <v>36</v>
      </c>
      <c r="I136" s="219"/>
      <c r="J136" s="214"/>
      <c r="K136" s="214"/>
      <c r="L136" s="220"/>
      <c r="M136" s="221"/>
      <c r="N136" s="222"/>
      <c r="O136" s="222"/>
      <c r="P136" s="222"/>
      <c r="Q136" s="222"/>
      <c r="R136" s="222"/>
      <c r="S136" s="222"/>
      <c r="T136" s="223"/>
      <c r="AT136" s="224" t="s">
        <v>417</v>
      </c>
      <c r="AU136" s="224" t="s">
        <v>87</v>
      </c>
      <c r="AV136" s="12" t="s">
        <v>23</v>
      </c>
      <c r="AW136" s="12" t="s">
        <v>43</v>
      </c>
      <c r="AX136" s="12" t="s">
        <v>79</v>
      </c>
      <c r="AY136" s="224" t="s">
        <v>406</v>
      </c>
    </row>
    <row r="137" spans="2:65" s="12" customFormat="1" x14ac:dyDescent="0.3">
      <c r="B137" s="213"/>
      <c r="C137" s="214"/>
      <c r="D137" s="215" t="s">
        <v>417</v>
      </c>
      <c r="E137" s="216" t="s">
        <v>36</v>
      </c>
      <c r="F137" s="217" t="s">
        <v>8350</v>
      </c>
      <c r="G137" s="214"/>
      <c r="H137" s="218" t="s">
        <v>36</v>
      </c>
      <c r="I137" s="219"/>
      <c r="J137" s="214"/>
      <c r="K137" s="214"/>
      <c r="L137" s="220"/>
      <c r="M137" s="221"/>
      <c r="N137" s="222"/>
      <c r="O137" s="222"/>
      <c r="P137" s="222"/>
      <c r="Q137" s="222"/>
      <c r="R137" s="222"/>
      <c r="S137" s="222"/>
      <c r="T137" s="223"/>
      <c r="AT137" s="224" t="s">
        <v>417</v>
      </c>
      <c r="AU137" s="224" t="s">
        <v>87</v>
      </c>
      <c r="AV137" s="12" t="s">
        <v>23</v>
      </c>
      <c r="AW137" s="12" t="s">
        <v>43</v>
      </c>
      <c r="AX137" s="12" t="s">
        <v>79</v>
      </c>
      <c r="AY137" s="224" t="s">
        <v>406</v>
      </c>
    </row>
    <row r="138" spans="2:65" s="13" customFormat="1" x14ac:dyDescent="0.3">
      <c r="B138" s="225"/>
      <c r="C138" s="226"/>
      <c r="D138" s="215" t="s">
        <v>417</v>
      </c>
      <c r="E138" s="227" t="s">
        <v>36</v>
      </c>
      <c r="F138" s="228" t="s">
        <v>8351</v>
      </c>
      <c r="G138" s="226"/>
      <c r="H138" s="229">
        <v>41.25</v>
      </c>
      <c r="I138" s="230"/>
      <c r="J138" s="226"/>
      <c r="K138" s="226"/>
      <c r="L138" s="231"/>
      <c r="M138" s="232"/>
      <c r="N138" s="233"/>
      <c r="O138" s="233"/>
      <c r="P138" s="233"/>
      <c r="Q138" s="233"/>
      <c r="R138" s="233"/>
      <c r="S138" s="233"/>
      <c r="T138" s="234"/>
      <c r="AT138" s="235" t="s">
        <v>417</v>
      </c>
      <c r="AU138" s="235" t="s">
        <v>87</v>
      </c>
      <c r="AV138" s="13" t="s">
        <v>87</v>
      </c>
      <c r="AW138" s="13" t="s">
        <v>43</v>
      </c>
      <c r="AX138" s="13" t="s">
        <v>79</v>
      </c>
      <c r="AY138" s="235" t="s">
        <v>406</v>
      </c>
    </row>
    <row r="139" spans="2:65" s="14" customFormat="1" x14ac:dyDescent="0.3">
      <c r="B139" s="236"/>
      <c r="C139" s="237"/>
      <c r="D139" s="247" t="s">
        <v>417</v>
      </c>
      <c r="E139" s="248" t="s">
        <v>36</v>
      </c>
      <c r="F139" s="249" t="s">
        <v>421</v>
      </c>
      <c r="G139" s="237"/>
      <c r="H139" s="250">
        <v>41.25</v>
      </c>
      <c r="I139" s="241"/>
      <c r="J139" s="237"/>
      <c r="K139" s="237"/>
      <c r="L139" s="242"/>
      <c r="M139" s="243"/>
      <c r="N139" s="244"/>
      <c r="O139" s="244"/>
      <c r="P139" s="244"/>
      <c r="Q139" s="244"/>
      <c r="R139" s="244"/>
      <c r="S139" s="244"/>
      <c r="T139" s="245"/>
      <c r="AT139" s="246" t="s">
        <v>417</v>
      </c>
      <c r="AU139" s="246" t="s">
        <v>87</v>
      </c>
      <c r="AV139" s="14" t="s">
        <v>415</v>
      </c>
      <c r="AW139" s="14" t="s">
        <v>43</v>
      </c>
      <c r="AX139" s="14" t="s">
        <v>23</v>
      </c>
      <c r="AY139" s="246" t="s">
        <v>406</v>
      </c>
    </row>
    <row r="140" spans="2:65" s="1" customFormat="1" ht="22.5" customHeight="1" x14ac:dyDescent="0.3">
      <c r="B140" s="37"/>
      <c r="C140" s="201" t="s">
        <v>452</v>
      </c>
      <c r="D140" s="201" t="s">
        <v>410</v>
      </c>
      <c r="E140" s="202" t="s">
        <v>8091</v>
      </c>
      <c r="F140" s="203" t="s">
        <v>8092</v>
      </c>
      <c r="G140" s="204" t="s">
        <v>413</v>
      </c>
      <c r="H140" s="205">
        <v>2.7189999999999999</v>
      </c>
      <c r="I140" s="206"/>
      <c r="J140" s="207">
        <f>ROUND(I140*H140,2)</f>
        <v>0</v>
      </c>
      <c r="K140" s="203" t="s">
        <v>7100</v>
      </c>
      <c r="L140" s="57"/>
      <c r="M140" s="208" t="s">
        <v>36</v>
      </c>
      <c r="N140" s="209" t="s">
        <v>50</v>
      </c>
      <c r="O140" s="38"/>
      <c r="P140" s="210">
        <f>O140*H140</f>
        <v>0</v>
      </c>
      <c r="Q140" s="210">
        <v>0</v>
      </c>
      <c r="R140" s="210">
        <f>Q140*H140</f>
        <v>0</v>
      </c>
      <c r="S140" s="210">
        <v>0</v>
      </c>
      <c r="T140" s="211">
        <f>S140*H140</f>
        <v>0</v>
      </c>
      <c r="AR140" s="19" t="s">
        <v>415</v>
      </c>
      <c r="AT140" s="19" t="s">
        <v>410</v>
      </c>
      <c r="AU140" s="19" t="s">
        <v>87</v>
      </c>
      <c r="AY140" s="19" t="s">
        <v>406</v>
      </c>
      <c r="BE140" s="212">
        <f>IF(N140="základní",J140,0)</f>
        <v>0</v>
      </c>
      <c r="BF140" s="212">
        <f>IF(N140="snížená",J140,0)</f>
        <v>0</v>
      </c>
      <c r="BG140" s="212">
        <f>IF(N140="zákl. přenesená",J140,0)</f>
        <v>0</v>
      </c>
      <c r="BH140" s="212">
        <f>IF(N140="sníž. přenesená",J140,0)</f>
        <v>0</v>
      </c>
      <c r="BI140" s="212">
        <f>IF(N140="nulová",J140,0)</f>
        <v>0</v>
      </c>
      <c r="BJ140" s="19" t="s">
        <v>23</v>
      </c>
      <c r="BK140" s="212">
        <f>ROUND(I140*H140,2)</f>
        <v>0</v>
      </c>
      <c r="BL140" s="19" t="s">
        <v>415</v>
      </c>
      <c r="BM140" s="19" t="s">
        <v>484</v>
      </c>
    </row>
    <row r="141" spans="2:65" s="12" customFormat="1" x14ac:dyDescent="0.3">
      <c r="B141" s="213"/>
      <c r="C141" s="214"/>
      <c r="D141" s="215" t="s">
        <v>417</v>
      </c>
      <c r="E141" s="216" t="s">
        <v>36</v>
      </c>
      <c r="F141" s="217" t="s">
        <v>8352</v>
      </c>
      <c r="G141" s="214"/>
      <c r="H141" s="218" t="s">
        <v>36</v>
      </c>
      <c r="I141" s="219"/>
      <c r="J141" s="214"/>
      <c r="K141" s="214"/>
      <c r="L141" s="220"/>
      <c r="M141" s="221"/>
      <c r="N141" s="222"/>
      <c r="O141" s="222"/>
      <c r="P141" s="222"/>
      <c r="Q141" s="222"/>
      <c r="R141" s="222"/>
      <c r="S141" s="222"/>
      <c r="T141" s="223"/>
      <c r="AT141" s="224" t="s">
        <v>417</v>
      </c>
      <c r="AU141" s="224" t="s">
        <v>87</v>
      </c>
      <c r="AV141" s="12" t="s">
        <v>23</v>
      </c>
      <c r="AW141" s="12" t="s">
        <v>43</v>
      </c>
      <c r="AX141" s="12" t="s">
        <v>79</v>
      </c>
      <c r="AY141" s="224" t="s">
        <v>406</v>
      </c>
    </row>
    <row r="142" spans="2:65" s="13" customFormat="1" x14ac:dyDescent="0.3">
      <c r="B142" s="225"/>
      <c r="C142" s="226"/>
      <c r="D142" s="215" t="s">
        <v>417</v>
      </c>
      <c r="E142" s="227" t="s">
        <v>36</v>
      </c>
      <c r="F142" s="228" t="s">
        <v>8353</v>
      </c>
      <c r="G142" s="226"/>
      <c r="H142" s="229">
        <v>0.82899999999999996</v>
      </c>
      <c r="I142" s="230"/>
      <c r="J142" s="226"/>
      <c r="K142" s="226"/>
      <c r="L142" s="231"/>
      <c r="M142" s="232"/>
      <c r="N142" s="233"/>
      <c r="O142" s="233"/>
      <c r="P142" s="233"/>
      <c r="Q142" s="233"/>
      <c r="R142" s="233"/>
      <c r="S142" s="233"/>
      <c r="T142" s="234"/>
      <c r="AT142" s="235" t="s">
        <v>417</v>
      </c>
      <c r="AU142" s="235" t="s">
        <v>87</v>
      </c>
      <c r="AV142" s="13" t="s">
        <v>87</v>
      </c>
      <c r="AW142" s="13" t="s">
        <v>43</v>
      </c>
      <c r="AX142" s="13" t="s">
        <v>79</v>
      </c>
      <c r="AY142" s="235" t="s">
        <v>406</v>
      </c>
    </row>
    <row r="143" spans="2:65" s="13" customFormat="1" x14ac:dyDescent="0.3">
      <c r="B143" s="225"/>
      <c r="C143" s="226"/>
      <c r="D143" s="215" t="s">
        <v>417</v>
      </c>
      <c r="E143" s="227" t="s">
        <v>36</v>
      </c>
      <c r="F143" s="228" t="s">
        <v>8354</v>
      </c>
      <c r="G143" s="226"/>
      <c r="H143" s="229">
        <v>1.89</v>
      </c>
      <c r="I143" s="230"/>
      <c r="J143" s="226"/>
      <c r="K143" s="226"/>
      <c r="L143" s="231"/>
      <c r="M143" s="232"/>
      <c r="N143" s="233"/>
      <c r="O143" s="233"/>
      <c r="P143" s="233"/>
      <c r="Q143" s="233"/>
      <c r="R143" s="233"/>
      <c r="S143" s="233"/>
      <c r="T143" s="234"/>
      <c r="AT143" s="235" t="s">
        <v>417</v>
      </c>
      <c r="AU143" s="235" t="s">
        <v>87</v>
      </c>
      <c r="AV143" s="13" t="s">
        <v>87</v>
      </c>
      <c r="AW143" s="13" t="s">
        <v>43</v>
      </c>
      <c r="AX143" s="13" t="s">
        <v>79</v>
      </c>
      <c r="AY143" s="235" t="s">
        <v>406</v>
      </c>
    </row>
    <row r="144" spans="2:65" s="14" customFormat="1" x14ac:dyDescent="0.3">
      <c r="B144" s="236"/>
      <c r="C144" s="237"/>
      <c r="D144" s="247" t="s">
        <v>417</v>
      </c>
      <c r="E144" s="248" t="s">
        <v>36</v>
      </c>
      <c r="F144" s="249" t="s">
        <v>421</v>
      </c>
      <c r="G144" s="237"/>
      <c r="H144" s="250">
        <v>2.7189999999999999</v>
      </c>
      <c r="I144" s="241"/>
      <c r="J144" s="237"/>
      <c r="K144" s="237"/>
      <c r="L144" s="242"/>
      <c r="M144" s="243"/>
      <c r="N144" s="244"/>
      <c r="O144" s="244"/>
      <c r="P144" s="244"/>
      <c r="Q144" s="244"/>
      <c r="R144" s="244"/>
      <c r="S144" s="244"/>
      <c r="T144" s="245"/>
      <c r="AT144" s="246" t="s">
        <v>417</v>
      </c>
      <c r="AU144" s="246" t="s">
        <v>87</v>
      </c>
      <c r="AV144" s="14" t="s">
        <v>415</v>
      </c>
      <c r="AW144" s="14" t="s">
        <v>43</v>
      </c>
      <c r="AX144" s="14" t="s">
        <v>23</v>
      </c>
      <c r="AY144" s="246" t="s">
        <v>406</v>
      </c>
    </row>
    <row r="145" spans="2:65" s="1" customFormat="1" ht="22.5" customHeight="1" x14ac:dyDescent="0.3">
      <c r="B145" s="37"/>
      <c r="C145" s="201" t="s">
        <v>457</v>
      </c>
      <c r="D145" s="201" t="s">
        <v>410</v>
      </c>
      <c r="E145" s="202" t="s">
        <v>7956</v>
      </c>
      <c r="F145" s="203" t="s">
        <v>7957</v>
      </c>
      <c r="G145" s="204" t="s">
        <v>413</v>
      </c>
      <c r="H145" s="205">
        <v>52.930999999999997</v>
      </c>
      <c r="I145" s="206"/>
      <c r="J145" s="207">
        <f>ROUND(I145*H145,2)</f>
        <v>0</v>
      </c>
      <c r="K145" s="203" t="s">
        <v>7100</v>
      </c>
      <c r="L145" s="57"/>
      <c r="M145" s="208" t="s">
        <v>36</v>
      </c>
      <c r="N145" s="209" t="s">
        <v>50</v>
      </c>
      <c r="O145" s="38"/>
      <c r="P145" s="210">
        <f>O145*H145</f>
        <v>0</v>
      </c>
      <c r="Q145" s="210">
        <v>0</v>
      </c>
      <c r="R145" s="210">
        <f>Q145*H145</f>
        <v>0</v>
      </c>
      <c r="S145" s="210">
        <v>0</v>
      </c>
      <c r="T145" s="211">
        <f>S145*H145</f>
        <v>0</v>
      </c>
      <c r="AR145" s="19" t="s">
        <v>415</v>
      </c>
      <c r="AT145" s="19" t="s">
        <v>410</v>
      </c>
      <c r="AU145" s="19" t="s">
        <v>87</v>
      </c>
      <c r="AY145" s="19" t="s">
        <v>406</v>
      </c>
      <c r="BE145" s="212">
        <f>IF(N145="základní",J145,0)</f>
        <v>0</v>
      </c>
      <c r="BF145" s="212">
        <f>IF(N145="snížená",J145,0)</f>
        <v>0</v>
      </c>
      <c r="BG145" s="212">
        <f>IF(N145="zákl. přenesená",J145,0)</f>
        <v>0</v>
      </c>
      <c r="BH145" s="212">
        <f>IF(N145="sníž. přenesená",J145,0)</f>
        <v>0</v>
      </c>
      <c r="BI145" s="212">
        <f>IF(N145="nulová",J145,0)</f>
        <v>0</v>
      </c>
      <c r="BJ145" s="19" t="s">
        <v>23</v>
      </c>
      <c r="BK145" s="212">
        <f>ROUND(I145*H145,2)</f>
        <v>0</v>
      </c>
      <c r="BL145" s="19" t="s">
        <v>415</v>
      </c>
      <c r="BM145" s="19" t="s">
        <v>493</v>
      </c>
    </row>
    <row r="146" spans="2:65" s="13" customFormat="1" x14ac:dyDescent="0.3">
      <c r="B146" s="225"/>
      <c r="C146" s="226"/>
      <c r="D146" s="215" t="s">
        <v>417</v>
      </c>
      <c r="E146" s="227" t="s">
        <v>36</v>
      </c>
      <c r="F146" s="228" t="s">
        <v>8355</v>
      </c>
      <c r="G146" s="226"/>
      <c r="H146" s="229">
        <v>52.930999999999997</v>
      </c>
      <c r="I146" s="230"/>
      <c r="J146" s="226"/>
      <c r="K146" s="226"/>
      <c r="L146" s="231"/>
      <c r="M146" s="232"/>
      <c r="N146" s="233"/>
      <c r="O146" s="233"/>
      <c r="P146" s="233"/>
      <c r="Q146" s="233"/>
      <c r="R146" s="233"/>
      <c r="S146" s="233"/>
      <c r="T146" s="234"/>
      <c r="AT146" s="235" t="s">
        <v>417</v>
      </c>
      <c r="AU146" s="235" t="s">
        <v>87</v>
      </c>
      <c r="AV146" s="13" t="s">
        <v>87</v>
      </c>
      <c r="AW146" s="13" t="s">
        <v>43</v>
      </c>
      <c r="AX146" s="13" t="s">
        <v>79</v>
      </c>
      <c r="AY146" s="235" t="s">
        <v>406</v>
      </c>
    </row>
    <row r="147" spans="2:65" s="14" customFormat="1" x14ac:dyDescent="0.3">
      <c r="B147" s="236"/>
      <c r="C147" s="237"/>
      <c r="D147" s="247" t="s">
        <v>417</v>
      </c>
      <c r="E147" s="248" t="s">
        <v>36</v>
      </c>
      <c r="F147" s="249" t="s">
        <v>421</v>
      </c>
      <c r="G147" s="237"/>
      <c r="H147" s="250">
        <v>52.930999999999997</v>
      </c>
      <c r="I147" s="241"/>
      <c r="J147" s="237"/>
      <c r="K147" s="237"/>
      <c r="L147" s="242"/>
      <c r="M147" s="243"/>
      <c r="N147" s="244"/>
      <c r="O147" s="244"/>
      <c r="P147" s="244"/>
      <c r="Q147" s="244"/>
      <c r="R147" s="244"/>
      <c r="S147" s="244"/>
      <c r="T147" s="245"/>
      <c r="AT147" s="246" t="s">
        <v>417</v>
      </c>
      <c r="AU147" s="246" t="s">
        <v>87</v>
      </c>
      <c r="AV147" s="14" t="s">
        <v>415</v>
      </c>
      <c r="AW147" s="14" t="s">
        <v>43</v>
      </c>
      <c r="AX147" s="14" t="s">
        <v>23</v>
      </c>
      <c r="AY147" s="246" t="s">
        <v>406</v>
      </c>
    </row>
    <row r="148" spans="2:65" s="1" customFormat="1" ht="22.5" customHeight="1" x14ac:dyDescent="0.3">
      <c r="B148" s="37"/>
      <c r="C148" s="201" t="s">
        <v>463</v>
      </c>
      <c r="D148" s="201" t="s">
        <v>410</v>
      </c>
      <c r="E148" s="202" t="s">
        <v>7959</v>
      </c>
      <c r="F148" s="203" t="s">
        <v>7960</v>
      </c>
      <c r="G148" s="204" t="s">
        <v>413</v>
      </c>
      <c r="H148" s="205">
        <v>15.879</v>
      </c>
      <c r="I148" s="206"/>
      <c r="J148" s="207">
        <f>ROUND(I148*H148,2)</f>
        <v>0</v>
      </c>
      <c r="K148" s="203" t="s">
        <v>7100</v>
      </c>
      <c r="L148" s="57"/>
      <c r="M148" s="208" t="s">
        <v>36</v>
      </c>
      <c r="N148" s="209" t="s">
        <v>50</v>
      </c>
      <c r="O148" s="38"/>
      <c r="P148" s="210">
        <f>O148*H148</f>
        <v>0</v>
      </c>
      <c r="Q148" s="210">
        <v>0</v>
      </c>
      <c r="R148" s="210">
        <f>Q148*H148</f>
        <v>0</v>
      </c>
      <c r="S148" s="210">
        <v>0</v>
      </c>
      <c r="T148" s="211">
        <f>S148*H148</f>
        <v>0</v>
      </c>
      <c r="AR148" s="19" t="s">
        <v>415</v>
      </c>
      <c r="AT148" s="19" t="s">
        <v>410</v>
      </c>
      <c r="AU148" s="19" t="s">
        <v>87</v>
      </c>
      <c r="AY148" s="19" t="s">
        <v>406</v>
      </c>
      <c r="BE148" s="212">
        <f>IF(N148="základní",J148,0)</f>
        <v>0</v>
      </c>
      <c r="BF148" s="212">
        <f>IF(N148="snížená",J148,0)</f>
        <v>0</v>
      </c>
      <c r="BG148" s="212">
        <f>IF(N148="zákl. přenesená",J148,0)</f>
        <v>0</v>
      </c>
      <c r="BH148" s="212">
        <f>IF(N148="sníž. přenesená",J148,0)</f>
        <v>0</v>
      </c>
      <c r="BI148" s="212">
        <f>IF(N148="nulová",J148,0)</f>
        <v>0</v>
      </c>
      <c r="BJ148" s="19" t="s">
        <v>23</v>
      </c>
      <c r="BK148" s="212">
        <f>ROUND(I148*H148,2)</f>
        <v>0</v>
      </c>
      <c r="BL148" s="19" t="s">
        <v>415</v>
      </c>
      <c r="BM148" s="19" t="s">
        <v>503</v>
      </c>
    </row>
    <row r="149" spans="2:65" s="13" customFormat="1" x14ac:dyDescent="0.3">
      <c r="B149" s="225"/>
      <c r="C149" s="226"/>
      <c r="D149" s="215" t="s">
        <v>417</v>
      </c>
      <c r="E149" s="227" t="s">
        <v>36</v>
      </c>
      <c r="F149" s="228" t="s">
        <v>8356</v>
      </c>
      <c r="G149" s="226"/>
      <c r="H149" s="229">
        <v>15.879</v>
      </c>
      <c r="I149" s="230"/>
      <c r="J149" s="226"/>
      <c r="K149" s="226"/>
      <c r="L149" s="231"/>
      <c r="M149" s="232"/>
      <c r="N149" s="233"/>
      <c r="O149" s="233"/>
      <c r="P149" s="233"/>
      <c r="Q149" s="233"/>
      <c r="R149" s="233"/>
      <c r="S149" s="233"/>
      <c r="T149" s="234"/>
      <c r="AT149" s="235" t="s">
        <v>417</v>
      </c>
      <c r="AU149" s="235" t="s">
        <v>87</v>
      </c>
      <c r="AV149" s="13" t="s">
        <v>87</v>
      </c>
      <c r="AW149" s="13" t="s">
        <v>43</v>
      </c>
      <c r="AX149" s="13" t="s">
        <v>79</v>
      </c>
      <c r="AY149" s="235" t="s">
        <v>406</v>
      </c>
    </row>
    <row r="150" spans="2:65" s="14" customFormat="1" x14ac:dyDescent="0.3">
      <c r="B150" s="236"/>
      <c r="C150" s="237"/>
      <c r="D150" s="247" t="s">
        <v>417</v>
      </c>
      <c r="E150" s="248" t="s">
        <v>36</v>
      </c>
      <c r="F150" s="249" t="s">
        <v>421</v>
      </c>
      <c r="G150" s="237"/>
      <c r="H150" s="250">
        <v>15.879</v>
      </c>
      <c r="I150" s="241"/>
      <c r="J150" s="237"/>
      <c r="K150" s="237"/>
      <c r="L150" s="242"/>
      <c r="M150" s="243"/>
      <c r="N150" s="244"/>
      <c r="O150" s="244"/>
      <c r="P150" s="244"/>
      <c r="Q150" s="244"/>
      <c r="R150" s="244"/>
      <c r="S150" s="244"/>
      <c r="T150" s="245"/>
      <c r="AT150" s="246" t="s">
        <v>417</v>
      </c>
      <c r="AU150" s="246" t="s">
        <v>87</v>
      </c>
      <c r="AV150" s="14" t="s">
        <v>415</v>
      </c>
      <c r="AW150" s="14" t="s">
        <v>43</v>
      </c>
      <c r="AX150" s="14" t="s">
        <v>23</v>
      </c>
      <c r="AY150" s="246" t="s">
        <v>406</v>
      </c>
    </row>
    <row r="151" spans="2:65" s="1" customFormat="1" ht="22.5" customHeight="1" x14ac:dyDescent="0.3">
      <c r="B151" s="37"/>
      <c r="C151" s="201" t="s">
        <v>28</v>
      </c>
      <c r="D151" s="201" t="s">
        <v>410</v>
      </c>
      <c r="E151" s="202" t="s">
        <v>7278</v>
      </c>
      <c r="F151" s="203" t="s">
        <v>7279</v>
      </c>
      <c r="G151" s="204" t="s">
        <v>413</v>
      </c>
      <c r="H151" s="205">
        <v>282.20499999999998</v>
      </c>
      <c r="I151" s="206"/>
      <c r="J151" s="207">
        <f>ROUND(I151*H151,2)</f>
        <v>0</v>
      </c>
      <c r="K151" s="203" t="s">
        <v>7100</v>
      </c>
      <c r="L151" s="57"/>
      <c r="M151" s="208" t="s">
        <v>36</v>
      </c>
      <c r="N151" s="209" t="s">
        <v>50</v>
      </c>
      <c r="O151" s="38"/>
      <c r="P151" s="210">
        <f>O151*H151</f>
        <v>0</v>
      </c>
      <c r="Q151" s="210">
        <v>0</v>
      </c>
      <c r="R151" s="210">
        <f>Q151*H151</f>
        <v>0</v>
      </c>
      <c r="S151" s="210">
        <v>0</v>
      </c>
      <c r="T151" s="211">
        <f>S151*H151</f>
        <v>0</v>
      </c>
      <c r="AR151" s="19" t="s">
        <v>415</v>
      </c>
      <c r="AT151" s="19" t="s">
        <v>410</v>
      </c>
      <c r="AU151" s="19" t="s">
        <v>87</v>
      </c>
      <c r="AY151" s="19" t="s">
        <v>406</v>
      </c>
      <c r="BE151" s="212">
        <f>IF(N151="základní",J151,0)</f>
        <v>0</v>
      </c>
      <c r="BF151" s="212">
        <f>IF(N151="snížená",J151,0)</f>
        <v>0</v>
      </c>
      <c r="BG151" s="212">
        <f>IF(N151="zákl. přenesená",J151,0)</f>
        <v>0</v>
      </c>
      <c r="BH151" s="212">
        <f>IF(N151="sníž. přenesená",J151,0)</f>
        <v>0</v>
      </c>
      <c r="BI151" s="212">
        <f>IF(N151="nulová",J151,0)</f>
        <v>0</v>
      </c>
      <c r="BJ151" s="19" t="s">
        <v>23</v>
      </c>
      <c r="BK151" s="212">
        <f>ROUND(I151*H151,2)</f>
        <v>0</v>
      </c>
      <c r="BL151" s="19" t="s">
        <v>415</v>
      </c>
      <c r="BM151" s="19" t="s">
        <v>512</v>
      </c>
    </row>
    <row r="152" spans="2:65" s="12" customFormat="1" x14ac:dyDescent="0.3">
      <c r="B152" s="213"/>
      <c r="C152" s="214"/>
      <c r="D152" s="215" t="s">
        <v>417</v>
      </c>
      <c r="E152" s="216" t="s">
        <v>36</v>
      </c>
      <c r="F152" s="217" t="s">
        <v>8352</v>
      </c>
      <c r="G152" s="214"/>
      <c r="H152" s="218" t="s">
        <v>36</v>
      </c>
      <c r="I152" s="219"/>
      <c r="J152" s="214"/>
      <c r="K152" s="214"/>
      <c r="L152" s="220"/>
      <c r="M152" s="221"/>
      <c r="N152" s="222"/>
      <c r="O152" s="222"/>
      <c r="P152" s="222"/>
      <c r="Q152" s="222"/>
      <c r="R152" s="222"/>
      <c r="S152" s="222"/>
      <c r="T152" s="223"/>
      <c r="AT152" s="224" t="s">
        <v>417</v>
      </c>
      <c r="AU152" s="224" t="s">
        <v>87</v>
      </c>
      <c r="AV152" s="12" t="s">
        <v>23</v>
      </c>
      <c r="AW152" s="12" t="s">
        <v>43</v>
      </c>
      <c r="AX152" s="12" t="s">
        <v>79</v>
      </c>
      <c r="AY152" s="224" t="s">
        <v>406</v>
      </c>
    </row>
    <row r="153" spans="2:65" s="12" customFormat="1" x14ac:dyDescent="0.3">
      <c r="B153" s="213"/>
      <c r="C153" s="214"/>
      <c r="D153" s="215" t="s">
        <v>417</v>
      </c>
      <c r="E153" s="216" t="s">
        <v>36</v>
      </c>
      <c r="F153" s="217" t="s">
        <v>8357</v>
      </c>
      <c r="G153" s="214"/>
      <c r="H153" s="218" t="s">
        <v>36</v>
      </c>
      <c r="I153" s="219"/>
      <c r="J153" s="214"/>
      <c r="K153" s="214"/>
      <c r="L153" s="220"/>
      <c r="M153" s="221"/>
      <c r="N153" s="222"/>
      <c r="O153" s="222"/>
      <c r="P153" s="222"/>
      <c r="Q153" s="222"/>
      <c r="R153" s="222"/>
      <c r="S153" s="222"/>
      <c r="T153" s="223"/>
      <c r="AT153" s="224" t="s">
        <v>417</v>
      </c>
      <c r="AU153" s="224" t="s">
        <v>87</v>
      </c>
      <c r="AV153" s="12" t="s">
        <v>23</v>
      </c>
      <c r="AW153" s="12" t="s">
        <v>43</v>
      </c>
      <c r="AX153" s="12" t="s">
        <v>79</v>
      </c>
      <c r="AY153" s="224" t="s">
        <v>406</v>
      </c>
    </row>
    <row r="154" spans="2:65" s="12" customFormat="1" x14ac:dyDescent="0.3">
      <c r="B154" s="213"/>
      <c r="C154" s="214"/>
      <c r="D154" s="215" t="s">
        <v>417</v>
      </c>
      <c r="E154" s="216" t="s">
        <v>36</v>
      </c>
      <c r="F154" s="217" t="s">
        <v>8358</v>
      </c>
      <c r="G154" s="214"/>
      <c r="H154" s="218" t="s">
        <v>36</v>
      </c>
      <c r="I154" s="219"/>
      <c r="J154" s="214"/>
      <c r="K154" s="214"/>
      <c r="L154" s="220"/>
      <c r="M154" s="221"/>
      <c r="N154" s="222"/>
      <c r="O154" s="222"/>
      <c r="P154" s="222"/>
      <c r="Q154" s="222"/>
      <c r="R154" s="222"/>
      <c r="S154" s="222"/>
      <c r="T154" s="223"/>
      <c r="AT154" s="224" t="s">
        <v>417</v>
      </c>
      <c r="AU154" s="224" t="s">
        <v>87</v>
      </c>
      <c r="AV154" s="12" t="s">
        <v>23</v>
      </c>
      <c r="AW154" s="12" t="s">
        <v>43</v>
      </c>
      <c r="AX154" s="12" t="s">
        <v>79</v>
      </c>
      <c r="AY154" s="224" t="s">
        <v>406</v>
      </c>
    </row>
    <row r="155" spans="2:65" s="12" customFormat="1" x14ac:dyDescent="0.3">
      <c r="B155" s="213"/>
      <c r="C155" s="214"/>
      <c r="D155" s="215" t="s">
        <v>417</v>
      </c>
      <c r="E155" s="216" t="s">
        <v>36</v>
      </c>
      <c r="F155" s="217" t="s">
        <v>8359</v>
      </c>
      <c r="G155" s="214"/>
      <c r="H155" s="218" t="s">
        <v>36</v>
      </c>
      <c r="I155" s="219"/>
      <c r="J155" s="214"/>
      <c r="K155" s="214"/>
      <c r="L155" s="220"/>
      <c r="M155" s="221"/>
      <c r="N155" s="222"/>
      <c r="O155" s="222"/>
      <c r="P155" s="222"/>
      <c r="Q155" s="222"/>
      <c r="R155" s="222"/>
      <c r="S155" s="222"/>
      <c r="T155" s="223"/>
      <c r="AT155" s="224" t="s">
        <v>417</v>
      </c>
      <c r="AU155" s="224" t="s">
        <v>87</v>
      </c>
      <c r="AV155" s="12" t="s">
        <v>23</v>
      </c>
      <c r="AW155" s="12" t="s">
        <v>43</v>
      </c>
      <c r="AX155" s="12" t="s">
        <v>79</v>
      </c>
      <c r="AY155" s="224" t="s">
        <v>406</v>
      </c>
    </row>
    <row r="156" spans="2:65" s="12" customFormat="1" x14ac:dyDescent="0.3">
      <c r="B156" s="213"/>
      <c r="C156" s="214"/>
      <c r="D156" s="215" t="s">
        <v>417</v>
      </c>
      <c r="E156" s="216" t="s">
        <v>36</v>
      </c>
      <c r="F156" s="217" t="s">
        <v>8360</v>
      </c>
      <c r="G156" s="214"/>
      <c r="H156" s="218" t="s">
        <v>36</v>
      </c>
      <c r="I156" s="219"/>
      <c r="J156" s="214"/>
      <c r="K156" s="214"/>
      <c r="L156" s="220"/>
      <c r="M156" s="221"/>
      <c r="N156" s="222"/>
      <c r="O156" s="222"/>
      <c r="P156" s="222"/>
      <c r="Q156" s="222"/>
      <c r="R156" s="222"/>
      <c r="S156" s="222"/>
      <c r="T156" s="223"/>
      <c r="AT156" s="224" t="s">
        <v>417</v>
      </c>
      <c r="AU156" s="224" t="s">
        <v>87</v>
      </c>
      <c r="AV156" s="12" t="s">
        <v>23</v>
      </c>
      <c r="AW156" s="12" t="s">
        <v>43</v>
      </c>
      <c r="AX156" s="12" t="s">
        <v>79</v>
      </c>
      <c r="AY156" s="224" t="s">
        <v>406</v>
      </c>
    </row>
    <row r="157" spans="2:65" s="12" customFormat="1" x14ac:dyDescent="0.3">
      <c r="B157" s="213"/>
      <c r="C157" s="214"/>
      <c r="D157" s="215" t="s">
        <v>417</v>
      </c>
      <c r="E157" s="216" t="s">
        <v>36</v>
      </c>
      <c r="F157" s="217" t="s">
        <v>8361</v>
      </c>
      <c r="G157" s="214"/>
      <c r="H157" s="218" t="s">
        <v>36</v>
      </c>
      <c r="I157" s="219"/>
      <c r="J157" s="214"/>
      <c r="K157" s="214"/>
      <c r="L157" s="220"/>
      <c r="M157" s="221"/>
      <c r="N157" s="222"/>
      <c r="O157" s="222"/>
      <c r="P157" s="222"/>
      <c r="Q157" s="222"/>
      <c r="R157" s="222"/>
      <c r="S157" s="222"/>
      <c r="T157" s="223"/>
      <c r="AT157" s="224" t="s">
        <v>417</v>
      </c>
      <c r="AU157" s="224" t="s">
        <v>87</v>
      </c>
      <c r="AV157" s="12" t="s">
        <v>23</v>
      </c>
      <c r="AW157" s="12" t="s">
        <v>43</v>
      </c>
      <c r="AX157" s="12" t="s">
        <v>79</v>
      </c>
      <c r="AY157" s="224" t="s">
        <v>406</v>
      </c>
    </row>
    <row r="158" spans="2:65" s="12" customFormat="1" x14ac:dyDescent="0.3">
      <c r="B158" s="213"/>
      <c r="C158" s="214"/>
      <c r="D158" s="215" t="s">
        <v>417</v>
      </c>
      <c r="E158" s="216" t="s">
        <v>36</v>
      </c>
      <c r="F158" s="217" t="s">
        <v>8362</v>
      </c>
      <c r="G158" s="214"/>
      <c r="H158" s="218" t="s">
        <v>36</v>
      </c>
      <c r="I158" s="219"/>
      <c r="J158" s="214"/>
      <c r="K158" s="214"/>
      <c r="L158" s="220"/>
      <c r="M158" s="221"/>
      <c r="N158" s="222"/>
      <c r="O158" s="222"/>
      <c r="P158" s="222"/>
      <c r="Q158" s="222"/>
      <c r="R158" s="222"/>
      <c r="S158" s="222"/>
      <c r="T158" s="223"/>
      <c r="AT158" s="224" t="s">
        <v>417</v>
      </c>
      <c r="AU158" s="224" t="s">
        <v>87</v>
      </c>
      <c r="AV158" s="12" t="s">
        <v>23</v>
      </c>
      <c r="AW158" s="12" t="s">
        <v>43</v>
      </c>
      <c r="AX158" s="12" t="s">
        <v>79</v>
      </c>
      <c r="AY158" s="224" t="s">
        <v>406</v>
      </c>
    </row>
    <row r="159" spans="2:65" s="12" customFormat="1" x14ac:dyDescent="0.3">
      <c r="B159" s="213"/>
      <c r="C159" s="214"/>
      <c r="D159" s="215" t="s">
        <v>417</v>
      </c>
      <c r="E159" s="216" t="s">
        <v>36</v>
      </c>
      <c r="F159" s="217" t="s">
        <v>8363</v>
      </c>
      <c r="G159" s="214"/>
      <c r="H159" s="218" t="s">
        <v>36</v>
      </c>
      <c r="I159" s="219"/>
      <c r="J159" s="214"/>
      <c r="K159" s="214"/>
      <c r="L159" s="220"/>
      <c r="M159" s="221"/>
      <c r="N159" s="222"/>
      <c r="O159" s="222"/>
      <c r="P159" s="222"/>
      <c r="Q159" s="222"/>
      <c r="R159" s="222"/>
      <c r="S159" s="222"/>
      <c r="T159" s="223"/>
      <c r="AT159" s="224" t="s">
        <v>417</v>
      </c>
      <c r="AU159" s="224" t="s">
        <v>87</v>
      </c>
      <c r="AV159" s="12" t="s">
        <v>23</v>
      </c>
      <c r="AW159" s="12" t="s">
        <v>43</v>
      </c>
      <c r="AX159" s="12" t="s">
        <v>79</v>
      </c>
      <c r="AY159" s="224" t="s">
        <v>406</v>
      </c>
    </row>
    <row r="160" spans="2:65" s="13" customFormat="1" x14ac:dyDescent="0.3">
      <c r="B160" s="225"/>
      <c r="C160" s="226"/>
      <c r="D160" s="215" t="s">
        <v>417</v>
      </c>
      <c r="E160" s="227" t="s">
        <v>36</v>
      </c>
      <c r="F160" s="228" t="s">
        <v>8364</v>
      </c>
      <c r="G160" s="226"/>
      <c r="H160" s="229">
        <v>282.20499999999998</v>
      </c>
      <c r="I160" s="230"/>
      <c r="J160" s="226"/>
      <c r="K160" s="226"/>
      <c r="L160" s="231"/>
      <c r="M160" s="232"/>
      <c r="N160" s="233"/>
      <c r="O160" s="233"/>
      <c r="P160" s="233"/>
      <c r="Q160" s="233"/>
      <c r="R160" s="233"/>
      <c r="S160" s="233"/>
      <c r="T160" s="234"/>
      <c r="AT160" s="235" t="s">
        <v>417</v>
      </c>
      <c r="AU160" s="235" t="s">
        <v>87</v>
      </c>
      <c r="AV160" s="13" t="s">
        <v>87</v>
      </c>
      <c r="AW160" s="13" t="s">
        <v>43</v>
      </c>
      <c r="AX160" s="13" t="s">
        <v>79</v>
      </c>
      <c r="AY160" s="235" t="s">
        <v>406</v>
      </c>
    </row>
    <row r="161" spans="2:65" s="14" customFormat="1" x14ac:dyDescent="0.3">
      <c r="B161" s="236"/>
      <c r="C161" s="237"/>
      <c r="D161" s="247" t="s">
        <v>417</v>
      </c>
      <c r="E161" s="248" t="s">
        <v>36</v>
      </c>
      <c r="F161" s="249" t="s">
        <v>421</v>
      </c>
      <c r="G161" s="237"/>
      <c r="H161" s="250">
        <v>282.20499999999998</v>
      </c>
      <c r="I161" s="241"/>
      <c r="J161" s="237"/>
      <c r="K161" s="237"/>
      <c r="L161" s="242"/>
      <c r="M161" s="243"/>
      <c r="N161" s="244"/>
      <c r="O161" s="244"/>
      <c r="P161" s="244"/>
      <c r="Q161" s="244"/>
      <c r="R161" s="244"/>
      <c r="S161" s="244"/>
      <c r="T161" s="245"/>
      <c r="AT161" s="246" t="s">
        <v>417</v>
      </c>
      <c r="AU161" s="246" t="s">
        <v>87</v>
      </c>
      <c r="AV161" s="14" t="s">
        <v>415</v>
      </c>
      <c r="AW161" s="14" t="s">
        <v>43</v>
      </c>
      <c r="AX161" s="14" t="s">
        <v>23</v>
      </c>
      <c r="AY161" s="246" t="s">
        <v>406</v>
      </c>
    </row>
    <row r="162" spans="2:65" s="1" customFormat="1" ht="22.5" customHeight="1" x14ac:dyDescent="0.3">
      <c r="B162" s="37"/>
      <c r="C162" s="201" t="s">
        <v>408</v>
      </c>
      <c r="D162" s="201" t="s">
        <v>410</v>
      </c>
      <c r="E162" s="202" t="s">
        <v>7310</v>
      </c>
      <c r="F162" s="203" t="s">
        <v>7311</v>
      </c>
      <c r="G162" s="204" t="s">
        <v>413</v>
      </c>
      <c r="H162" s="205">
        <v>84.662000000000006</v>
      </c>
      <c r="I162" s="206"/>
      <c r="J162" s="207">
        <f>ROUND(I162*H162,2)</f>
        <v>0</v>
      </c>
      <c r="K162" s="203" t="s">
        <v>7100</v>
      </c>
      <c r="L162" s="57"/>
      <c r="M162" s="208" t="s">
        <v>36</v>
      </c>
      <c r="N162" s="209" t="s">
        <v>50</v>
      </c>
      <c r="O162" s="38"/>
      <c r="P162" s="210">
        <f>O162*H162</f>
        <v>0</v>
      </c>
      <c r="Q162" s="210">
        <v>0</v>
      </c>
      <c r="R162" s="210">
        <f>Q162*H162</f>
        <v>0</v>
      </c>
      <c r="S162" s="210">
        <v>0</v>
      </c>
      <c r="T162" s="211">
        <f>S162*H162</f>
        <v>0</v>
      </c>
      <c r="AR162" s="19" t="s">
        <v>415</v>
      </c>
      <c r="AT162" s="19" t="s">
        <v>410</v>
      </c>
      <c r="AU162" s="19" t="s">
        <v>87</v>
      </c>
      <c r="AY162" s="19" t="s">
        <v>406</v>
      </c>
      <c r="BE162" s="212">
        <f>IF(N162="základní",J162,0)</f>
        <v>0</v>
      </c>
      <c r="BF162" s="212">
        <f>IF(N162="snížená",J162,0)</f>
        <v>0</v>
      </c>
      <c r="BG162" s="212">
        <f>IF(N162="zákl. přenesená",J162,0)</f>
        <v>0</v>
      </c>
      <c r="BH162" s="212">
        <f>IF(N162="sníž. přenesená",J162,0)</f>
        <v>0</v>
      </c>
      <c r="BI162" s="212">
        <f>IF(N162="nulová",J162,0)</f>
        <v>0</v>
      </c>
      <c r="BJ162" s="19" t="s">
        <v>23</v>
      </c>
      <c r="BK162" s="212">
        <f>ROUND(I162*H162,2)</f>
        <v>0</v>
      </c>
      <c r="BL162" s="19" t="s">
        <v>415</v>
      </c>
      <c r="BM162" s="19" t="s">
        <v>520</v>
      </c>
    </row>
    <row r="163" spans="2:65" s="13" customFormat="1" x14ac:dyDescent="0.3">
      <c r="B163" s="225"/>
      <c r="C163" s="226"/>
      <c r="D163" s="215" t="s">
        <v>417</v>
      </c>
      <c r="E163" s="227" t="s">
        <v>36</v>
      </c>
      <c r="F163" s="228" t="s">
        <v>8365</v>
      </c>
      <c r="G163" s="226"/>
      <c r="H163" s="229">
        <v>84.662000000000006</v>
      </c>
      <c r="I163" s="230"/>
      <c r="J163" s="226"/>
      <c r="K163" s="226"/>
      <c r="L163" s="231"/>
      <c r="M163" s="232"/>
      <c r="N163" s="233"/>
      <c r="O163" s="233"/>
      <c r="P163" s="233"/>
      <c r="Q163" s="233"/>
      <c r="R163" s="233"/>
      <c r="S163" s="233"/>
      <c r="T163" s="234"/>
      <c r="AT163" s="235" t="s">
        <v>417</v>
      </c>
      <c r="AU163" s="235" t="s">
        <v>87</v>
      </c>
      <c r="AV163" s="13" t="s">
        <v>87</v>
      </c>
      <c r="AW163" s="13" t="s">
        <v>43</v>
      </c>
      <c r="AX163" s="13" t="s">
        <v>79</v>
      </c>
      <c r="AY163" s="235" t="s">
        <v>406</v>
      </c>
    </row>
    <row r="164" spans="2:65" s="14" customFormat="1" x14ac:dyDescent="0.3">
      <c r="B164" s="236"/>
      <c r="C164" s="237"/>
      <c r="D164" s="247" t="s">
        <v>417</v>
      </c>
      <c r="E164" s="248" t="s">
        <v>36</v>
      </c>
      <c r="F164" s="249" t="s">
        <v>421</v>
      </c>
      <c r="G164" s="237"/>
      <c r="H164" s="250">
        <v>84.662000000000006</v>
      </c>
      <c r="I164" s="241"/>
      <c r="J164" s="237"/>
      <c r="K164" s="237"/>
      <c r="L164" s="242"/>
      <c r="M164" s="243"/>
      <c r="N164" s="244"/>
      <c r="O164" s="244"/>
      <c r="P164" s="244"/>
      <c r="Q164" s="244"/>
      <c r="R164" s="244"/>
      <c r="S164" s="244"/>
      <c r="T164" s="245"/>
      <c r="AT164" s="246" t="s">
        <v>417</v>
      </c>
      <c r="AU164" s="246" t="s">
        <v>87</v>
      </c>
      <c r="AV164" s="14" t="s">
        <v>415</v>
      </c>
      <c r="AW164" s="14" t="s">
        <v>43</v>
      </c>
      <c r="AX164" s="14" t="s">
        <v>23</v>
      </c>
      <c r="AY164" s="246" t="s">
        <v>406</v>
      </c>
    </row>
    <row r="165" spans="2:65" s="1" customFormat="1" ht="22.5" customHeight="1" x14ac:dyDescent="0.3">
      <c r="B165" s="37"/>
      <c r="C165" s="201" t="s">
        <v>476</v>
      </c>
      <c r="D165" s="201" t="s">
        <v>410</v>
      </c>
      <c r="E165" s="202" t="s">
        <v>8366</v>
      </c>
      <c r="F165" s="203" t="s">
        <v>8367</v>
      </c>
      <c r="G165" s="204" t="s">
        <v>466</v>
      </c>
      <c r="H165" s="205">
        <v>522.6</v>
      </c>
      <c r="I165" s="206"/>
      <c r="J165" s="207">
        <f>ROUND(I165*H165,2)</f>
        <v>0</v>
      </c>
      <c r="K165" s="203" t="s">
        <v>7100</v>
      </c>
      <c r="L165" s="57"/>
      <c r="M165" s="208" t="s">
        <v>36</v>
      </c>
      <c r="N165" s="209" t="s">
        <v>50</v>
      </c>
      <c r="O165" s="38"/>
      <c r="P165" s="210">
        <f>O165*H165</f>
        <v>0</v>
      </c>
      <c r="Q165" s="210">
        <v>0</v>
      </c>
      <c r="R165" s="210">
        <f>Q165*H165</f>
        <v>0</v>
      </c>
      <c r="S165" s="210">
        <v>0</v>
      </c>
      <c r="T165" s="211">
        <f>S165*H165</f>
        <v>0</v>
      </c>
      <c r="AR165" s="19" t="s">
        <v>415</v>
      </c>
      <c r="AT165" s="19" t="s">
        <v>410</v>
      </c>
      <c r="AU165" s="19" t="s">
        <v>87</v>
      </c>
      <c r="AY165" s="19" t="s">
        <v>406</v>
      </c>
      <c r="BE165" s="212">
        <f>IF(N165="základní",J165,0)</f>
        <v>0</v>
      </c>
      <c r="BF165" s="212">
        <f>IF(N165="snížená",J165,0)</f>
        <v>0</v>
      </c>
      <c r="BG165" s="212">
        <f>IF(N165="zákl. přenesená",J165,0)</f>
        <v>0</v>
      </c>
      <c r="BH165" s="212">
        <f>IF(N165="sníž. přenesená",J165,0)</f>
        <v>0</v>
      </c>
      <c r="BI165" s="212">
        <f>IF(N165="nulová",J165,0)</f>
        <v>0</v>
      </c>
      <c r="BJ165" s="19" t="s">
        <v>23</v>
      </c>
      <c r="BK165" s="212">
        <f>ROUND(I165*H165,2)</f>
        <v>0</v>
      </c>
      <c r="BL165" s="19" t="s">
        <v>415</v>
      </c>
      <c r="BM165" s="19" t="s">
        <v>527</v>
      </c>
    </row>
    <row r="166" spans="2:65" s="13" customFormat="1" x14ac:dyDescent="0.3">
      <c r="B166" s="225"/>
      <c r="C166" s="226"/>
      <c r="D166" s="215" t="s">
        <v>417</v>
      </c>
      <c r="E166" s="227" t="s">
        <v>36</v>
      </c>
      <c r="F166" s="228" t="s">
        <v>8368</v>
      </c>
      <c r="G166" s="226"/>
      <c r="H166" s="229">
        <v>15.4</v>
      </c>
      <c r="I166" s="230"/>
      <c r="J166" s="226"/>
      <c r="K166" s="226"/>
      <c r="L166" s="231"/>
      <c r="M166" s="232"/>
      <c r="N166" s="233"/>
      <c r="O166" s="233"/>
      <c r="P166" s="233"/>
      <c r="Q166" s="233"/>
      <c r="R166" s="233"/>
      <c r="S166" s="233"/>
      <c r="T166" s="234"/>
      <c r="AT166" s="235" t="s">
        <v>417</v>
      </c>
      <c r="AU166" s="235" t="s">
        <v>87</v>
      </c>
      <c r="AV166" s="13" t="s">
        <v>87</v>
      </c>
      <c r="AW166" s="13" t="s">
        <v>43</v>
      </c>
      <c r="AX166" s="13" t="s">
        <v>79</v>
      </c>
      <c r="AY166" s="235" t="s">
        <v>406</v>
      </c>
    </row>
    <row r="167" spans="2:65" s="13" customFormat="1" x14ac:dyDescent="0.3">
      <c r="B167" s="225"/>
      <c r="C167" s="226"/>
      <c r="D167" s="215" t="s">
        <v>417</v>
      </c>
      <c r="E167" s="227" t="s">
        <v>36</v>
      </c>
      <c r="F167" s="228" t="s">
        <v>8369</v>
      </c>
      <c r="G167" s="226"/>
      <c r="H167" s="229">
        <v>54</v>
      </c>
      <c r="I167" s="230"/>
      <c r="J167" s="226"/>
      <c r="K167" s="226"/>
      <c r="L167" s="231"/>
      <c r="M167" s="232"/>
      <c r="N167" s="233"/>
      <c r="O167" s="233"/>
      <c r="P167" s="233"/>
      <c r="Q167" s="233"/>
      <c r="R167" s="233"/>
      <c r="S167" s="233"/>
      <c r="T167" s="234"/>
      <c r="AT167" s="235" t="s">
        <v>417</v>
      </c>
      <c r="AU167" s="235" t="s">
        <v>87</v>
      </c>
      <c r="AV167" s="13" t="s">
        <v>87</v>
      </c>
      <c r="AW167" s="13" t="s">
        <v>43</v>
      </c>
      <c r="AX167" s="13" t="s">
        <v>79</v>
      </c>
      <c r="AY167" s="235" t="s">
        <v>406</v>
      </c>
    </row>
    <row r="168" spans="2:65" s="13" customFormat="1" x14ac:dyDescent="0.3">
      <c r="B168" s="225"/>
      <c r="C168" s="226"/>
      <c r="D168" s="215" t="s">
        <v>417</v>
      </c>
      <c r="E168" s="227" t="s">
        <v>36</v>
      </c>
      <c r="F168" s="228" t="s">
        <v>8370</v>
      </c>
      <c r="G168" s="226"/>
      <c r="H168" s="229">
        <v>453.2</v>
      </c>
      <c r="I168" s="230"/>
      <c r="J168" s="226"/>
      <c r="K168" s="226"/>
      <c r="L168" s="231"/>
      <c r="M168" s="232"/>
      <c r="N168" s="233"/>
      <c r="O168" s="233"/>
      <c r="P168" s="233"/>
      <c r="Q168" s="233"/>
      <c r="R168" s="233"/>
      <c r="S168" s="233"/>
      <c r="T168" s="234"/>
      <c r="AT168" s="235" t="s">
        <v>417</v>
      </c>
      <c r="AU168" s="235" t="s">
        <v>87</v>
      </c>
      <c r="AV168" s="13" t="s">
        <v>87</v>
      </c>
      <c r="AW168" s="13" t="s">
        <v>43</v>
      </c>
      <c r="AX168" s="13" t="s">
        <v>79</v>
      </c>
      <c r="AY168" s="235" t="s">
        <v>406</v>
      </c>
    </row>
    <row r="169" spans="2:65" s="14" customFormat="1" x14ac:dyDescent="0.3">
      <c r="B169" s="236"/>
      <c r="C169" s="237"/>
      <c r="D169" s="247" t="s">
        <v>417</v>
      </c>
      <c r="E169" s="248" t="s">
        <v>36</v>
      </c>
      <c r="F169" s="249" t="s">
        <v>421</v>
      </c>
      <c r="G169" s="237"/>
      <c r="H169" s="250">
        <v>522.6</v>
      </c>
      <c r="I169" s="241"/>
      <c r="J169" s="237"/>
      <c r="K169" s="237"/>
      <c r="L169" s="242"/>
      <c r="M169" s="243"/>
      <c r="N169" s="244"/>
      <c r="O169" s="244"/>
      <c r="P169" s="244"/>
      <c r="Q169" s="244"/>
      <c r="R169" s="244"/>
      <c r="S169" s="244"/>
      <c r="T169" s="245"/>
      <c r="AT169" s="246" t="s">
        <v>417</v>
      </c>
      <c r="AU169" s="246" t="s">
        <v>87</v>
      </c>
      <c r="AV169" s="14" t="s">
        <v>415</v>
      </c>
      <c r="AW169" s="14" t="s">
        <v>43</v>
      </c>
      <c r="AX169" s="14" t="s">
        <v>23</v>
      </c>
      <c r="AY169" s="246" t="s">
        <v>406</v>
      </c>
    </row>
    <row r="170" spans="2:65" s="1" customFormat="1" ht="22.5" customHeight="1" x14ac:dyDescent="0.3">
      <c r="B170" s="37"/>
      <c r="C170" s="201" t="s">
        <v>314</v>
      </c>
      <c r="D170" s="201" t="s">
        <v>410</v>
      </c>
      <c r="E170" s="202" t="s">
        <v>8371</v>
      </c>
      <c r="F170" s="203" t="s">
        <v>8372</v>
      </c>
      <c r="G170" s="204" t="s">
        <v>466</v>
      </c>
      <c r="H170" s="205">
        <v>522.6</v>
      </c>
      <c r="I170" s="206"/>
      <c r="J170" s="207">
        <f>ROUND(I170*H170,2)</f>
        <v>0</v>
      </c>
      <c r="K170" s="203" t="s">
        <v>7100</v>
      </c>
      <c r="L170" s="57"/>
      <c r="M170" s="208" t="s">
        <v>36</v>
      </c>
      <c r="N170" s="209" t="s">
        <v>50</v>
      </c>
      <c r="O170" s="38"/>
      <c r="P170" s="210">
        <f>O170*H170</f>
        <v>0</v>
      </c>
      <c r="Q170" s="210">
        <v>0</v>
      </c>
      <c r="R170" s="210">
        <f>Q170*H170</f>
        <v>0</v>
      </c>
      <c r="S170" s="210">
        <v>0</v>
      </c>
      <c r="T170" s="211">
        <f>S170*H170</f>
        <v>0</v>
      </c>
      <c r="AR170" s="19" t="s">
        <v>415</v>
      </c>
      <c r="AT170" s="19" t="s">
        <v>410</v>
      </c>
      <c r="AU170" s="19" t="s">
        <v>87</v>
      </c>
      <c r="AY170" s="19" t="s">
        <v>406</v>
      </c>
      <c r="BE170" s="212">
        <f>IF(N170="základní",J170,0)</f>
        <v>0</v>
      </c>
      <c r="BF170" s="212">
        <f>IF(N170="snížená",J170,0)</f>
        <v>0</v>
      </c>
      <c r="BG170" s="212">
        <f>IF(N170="zákl. přenesená",J170,0)</f>
        <v>0</v>
      </c>
      <c r="BH170" s="212">
        <f>IF(N170="sníž. přenesená",J170,0)</f>
        <v>0</v>
      </c>
      <c r="BI170" s="212">
        <f>IF(N170="nulová",J170,0)</f>
        <v>0</v>
      </c>
      <c r="BJ170" s="19" t="s">
        <v>23</v>
      </c>
      <c r="BK170" s="212">
        <f>ROUND(I170*H170,2)</f>
        <v>0</v>
      </c>
      <c r="BL170" s="19" t="s">
        <v>415</v>
      </c>
      <c r="BM170" s="19" t="s">
        <v>539</v>
      </c>
    </row>
    <row r="171" spans="2:65" s="1" customFormat="1" ht="22.5" customHeight="1" x14ac:dyDescent="0.3">
      <c r="B171" s="37"/>
      <c r="C171" s="201" t="s">
        <v>484</v>
      </c>
      <c r="D171" s="201" t="s">
        <v>410</v>
      </c>
      <c r="E171" s="202" t="s">
        <v>7321</v>
      </c>
      <c r="F171" s="203" t="s">
        <v>8276</v>
      </c>
      <c r="G171" s="204" t="s">
        <v>413</v>
      </c>
      <c r="H171" s="205">
        <v>141.10300000000001</v>
      </c>
      <c r="I171" s="206"/>
      <c r="J171" s="207">
        <f>ROUND(I171*H171,2)</f>
        <v>0</v>
      </c>
      <c r="K171" s="203" t="s">
        <v>7100</v>
      </c>
      <c r="L171" s="57"/>
      <c r="M171" s="208" t="s">
        <v>36</v>
      </c>
      <c r="N171" s="209" t="s">
        <v>50</v>
      </c>
      <c r="O171" s="38"/>
      <c r="P171" s="210">
        <f>O171*H171</f>
        <v>0</v>
      </c>
      <c r="Q171" s="210">
        <v>0</v>
      </c>
      <c r="R171" s="210">
        <f>Q171*H171</f>
        <v>0</v>
      </c>
      <c r="S171" s="210">
        <v>0</v>
      </c>
      <c r="T171" s="211">
        <f>S171*H171</f>
        <v>0</v>
      </c>
      <c r="AR171" s="19" t="s">
        <v>415</v>
      </c>
      <c r="AT171" s="19" t="s">
        <v>410</v>
      </c>
      <c r="AU171" s="19" t="s">
        <v>87</v>
      </c>
      <c r="AY171" s="19" t="s">
        <v>406</v>
      </c>
      <c r="BE171" s="212">
        <f>IF(N171="základní",J171,0)</f>
        <v>0</v>
      </c>
      <c r="BF171" s="212">
        <f>IF(N171="snížená",J171,0)</f>
        <v>0</v>
      </c>
      <c r="BG171" s="212">
        <f>IF(N171="zákl. přenesená",J171,0)</f>
        <v>0</v>
      </c>
      <c r="BH171" s="212">
        <f>IF(N171="sníž. přenesená",J171,0)</f>
        <v>0</v>
      </c>
      <c r="BI171" s="212">
        <f>IF(N171="nulová",J171,0)</f>
        <v>0</v>
      </c>
      <c r="BJ171" s="19" t="s">
        <v>23</v>
      </c>
      <c r="BK171" s="212">
        <f>ROUND(I171*H171,2)</f>
        <v>0</v>
      </c>
      <c r="BL171" s="19" t="s">
        <v>415</v>
      </c>
      <c r="BM171" s="19" t="s">
        <v>546</v>
      </c>
    </row>
    <row r="172" spans="2:65" s="13" customFormat="1" x14ac:dyDescent="0.3">
      <c r="B172" s="225"/>
      <c r="C172" s="226"/>
      <c r="D172" s="215" t="s">
        <v>417</v>
      </c>
      <c r="E172" s="227" t="s">
        <v>36</v>
      </c>
      <c r="F172" s="228" t="s">
        <v>8373</v>
      </c>
      <c r="G172" s="226"/>
      <c r="H172" s="229">
        <v>141.10300000000001</v>
      </c>
      <c r="I172" s="230"/>
      <c r="J172" s="226"/>
      <c r="K172" s="226"/>
      <c r="L172" s="231"/>
      <c r="M172" s="232"/>
      <c r="N172" s="233"/>
      <c r="O172" s="233"/>
      <c r="P172" s="233"/>
      <c r="Q172" s="233"/>
      <c r="R172" s="233"/>
      <c r="S172" s="233"/>
      <c r="T172" s="234"/>
      <c r="AT172" s="235" t="s">
        <v>417</v>
      </c>
      <c r="AU172" s="235" t="s">
        <v>87</v>
      </c>
      <c r="AV172" s="13" t="s">
        <v>87</v>
      </c>
      <c r="AW172" s="13" t="s">
        <v>43</v>
      </c>
      <c r="AX172" s="13" t="s">
        <v>79</v>
      </c>
      <c r="AY172" s="235" t="s">
        <v>406</v>
      </c>
    </row>
    <row r="173" spans="2:65" s="14" customFormat="1" x14ac:dyDescent="0.3">
      <c r="B173" s="236"/>
      <c r="C173" s="237"/>
      <c r="D173" s="247" t="s">
        <v>417</v>
      </c>
      <c r="E173" s="248" t="s">
        <v>36</v>
      </c>
      <c r="F173" s="249" t="s">
        <v>421</v>
      </c>
      <c r="G173" s="237"/>
      <c r="H173" s="250">
        <v>141.10300000000001</v>
      </c>
      <c r="I173" s="241"/>
      <c r="J173" s="237"/>
      <c r="K173" s="237"/>
      <c r="L173" s="242"/>
      <c r="M173" s="243"/>
      <c r="N173" s="244"/>
      <c r="O173" s="244"/>
      <c r="P173" s="244"/>
      <c r="Q173" s="244"/>
      <c r="R173" s="244"/>
      <c r="S173" s="244"/>
      <c r="T173" s="245"/>
      <c r="AT173" s="246" t="s">
        <v>417</v>
      </c>
      <c r="AU173" s="246" t="s">
        <v>87</v>
      </c>
      <c r="AV173" s="14" t="s">
        <v>415</v>
      </c>
      <c r="AW173" s="14" t="s">
        <v>43</v>
      </c>
      <c r="AX173" s="14" t="s">
        <v>23</v>
      </c>
      <c r="AY173" s="246" t="s">
        <v>406</v>
      </c>
    </row>
    <row r="174" spans="2:65" s="1" customFormat="1" ht="22.5" customHeight="1" x14ac:dyDescent="0.3">
      <c r="B174" s="37"/>
      <c r="C174" s="201" t="s">
        <v>8</v>
      </c>
      <c r="D174" s="201" t="s">
        <v>410</v>
      </c>
      <c r="E174" s="202" t="s">
        <v>7353</v>
      </c>
      <c r="F174" s="203" t="s">
        <v>7354</v>
      </c>
      <c r="G174" s="204" t="s">
        <v>413</v>
      </c>
      <c r="H174" s="205">
        <v>52.930999999999997</v>
      </c>
      <c r="I174" s="206"/>
      <c r="J174" s="207">
        <f>ROUND(I174*H174,2)</f>
        <v>0</v>
      </c>
      <c r="K174" s="203" t="s">
        <v>7100</v>
      </c>
      <c r="L174" s="57"/>
      <c r="M174" s="208" t="s">
        <v>36</v>
      </c>
      <c r="N174" s="209" t="s">
        <v>50</v>
      </c>
      <c r="O174" s="38"/>
      <c r="P174" s="210">
        <f>O174*H174</f>
        <v>0</v>
      </c>
      <c r="Q174" s="210">
        <v>0</v>
      </c>
      <c r="R174" s="210">
        <f>Q174*H174</f>
        <v>0</v>
      </c>
      <c r="S174" s="210">
        <v>0</v>
      </c>
      <c r="T174" s="211">
        <f>S174*H174</f>
        <v>0</v>
      </c>
      <c r="AR174" s="19" t="s">
        <v>415</v>
      </c>
      <c r="AT174" s="19" t="s">
        <v>410</v>
      </c>
      <c r="AU174" s="19" t="s">
        <v>87</v>
      </c>
      <c r="AY174" s="19" t="s">
        <v>406</v>
      </c>
      <c r="BE174" s="212">
        <f>IF(N174="základní",J174,0)</f>
        <v>0</v>
      </c>
      <c r="BF174" s="212">
        <f>IF(N174="snížená",J174,0)</f>
        <v>0</v>
      </c>
      <c r="BG174" s="212">
        <f>IF(N174="zákl. přenesená",J174,0)</f>
        <v>0</v>
      </c>
      <c r="BH174" s="212">
        <f>IF(N174="sníž. přenesená",J174,0)</f>
        <v>0</v>
      </c>
      <c r="BI174" s="212">
        <f>IF(N174="nulová",J174,0)</f>
        <v>0</v>
      </c>
      <c r="BJ174" s="19" t="s">
        <v>23</v>
      </c>
      <c r="BK174" s="212">
        <f>ROUND(I174*H174,2)</f>
        <v>0</v>
      </c>
      <c r="BL174" s="19" t="s">
        <v>415</v>
      </c>
      <c r="BM174" s="19" t="s">
        <v>299</v>
      </c>
    </row>
    <row r="175" spans="2:65" s="1" customFormat="1" ht="22.5" customHeight="1" x14ac:dyDescent="0.3">
      <c r="B175" s="37"/>
      <c r="C175" s="201" t="s">
        <v>493</v>
      </c>
      <c r="D175" s="201" t="s">
        <v>410</v>
      </c>
      <c r="E175" s="202" t="s">
        <v>8117</v>
      </c>
      <c r="F175" s="203" t="s">
        <v>8118</v>
      </c>
      <c r="G175" s="204" t="s">
        <v>413</v>
      </c>
      <c r="H175" s="205">
        <v>231.39099999999999</v>
      </c>
      <c r="I175" s="206"/>
      <c r="J175" s="207">
        <f>ROUND(I175*H175,2)</f>
        <v>0</v>
      </c>
      <c r="K175" s="203" t="s">
        <v>7100</v>
      </c>
      <c r="L175" s="57"/>
      <c r="M175" s="208" t="s">
        <v>36</v>
      </c>
      <c r="N175" s="209" t="s">
        <v>50</v>
      </c>
      <c r="O175" s="38"/>
      <c r="P175" s="210">
        <f>O175*H175</f>
        <v>0</v>
      </c>
      <c r="Q175" s="210">
        <v>0</v>
      </c>
      <c r="R175" s="210">
        <f>Q175*H175</f>
        <v>0</v>
      </c>
      <c r="S175" s="210">
        <v>0</v>
      </c>
      <c r="T175" s="211">
        <f>S175*H175</f>
        <v>0</v>
      </c>
      <c r="AR175" s="19" t="s">
        <v>415</v>
      </c>
      <c r="AT175" s="19" t="s">
        <v>410</v>
      </c>
      <c r="AU175" s="19" t="s">
        <v>87</v>
      </c>
      <c r="AY175" s="19" t="s">
        <v>406</v>
      </c>
      <c r="BE175" s="212">
        <f>IF(N175="základní",J175,0)</f>
        <v>0</v>
      </c>
      <c r="BF175" s="212">
        <f>IF(N175="snížená",J175,0)</f>
        <v>0</v>
      </c>
      <c r="BG175" s="212">
        <f>IF(N175="zákl. přenesená",J175,0)</f>
        <v>0</v>
      </c>
      <c r="BH175" s="212">
        <f>IF(N175="sníž. přenesená",J175,0)</f>
        <v>0</v>
      </c>
      <c r="BI175" s="212">
        <f>IF(N175="nulová",J175,0)</f>
        <v>0</v>
      </c>
      <c r="BJ175" s="19" t="s">
        <v>23</v>
      </c>
      <c r="BK175" s="212">
        <f>ROUND(I175*H175,2)</f>
        <v>0</v>
      </c>
      <c r="BL175" s="19" t="s">
        <v>415</v>
      </c>
      <c r="BM175" s="19" t="s">
        <v>564</v>
      </c>
    </row>
    <row r="176" spans="2:65" s="12" customFormat="1" x14ac:dyDescent="0.3">
      <c r="B176" s="213"/>
      <c r="C176" s="214"/>
      <c r="D176" s="215" t="s">
        <v>417</v>
      </c>
      <c r="E176" s="216" t="s">
        <v>36</v>
      </c>
      <c r="F176" s="217" t="s">
        <v>8119</v>
      </c>
      <c r="G176" s="214"/>
      <c r="H176" s="218" t="s">
        <v>36</v>
      </c>
      <c r="I176" s="219"/>
      <c r="J176" s="214"/>
      <c r="K176" s="214"/>
      <c r="L176" s="220"/>
      <c r="M176" s="221"/>
      <c r="N176" s="222"/>
      <c r="O176" s="222"/>
      <c r="P176" s="222"/>
      <c r="Q176" s="222"/>
      <c r="R176" s="222"/>
      <c r="S176" s="222"/>
      <c r="T176" s="223"/>
      <c r="AT176" s="224" t="s">
        <v>417</v>
      </c>
      <c r="AU176" s="224" t="s">
        <v>87</v>
      </c>
      <c r="AV176" s="12" t="s">
        <v>23</v>
      </c>
      <c r="AW176" s="12" t="s">
        <v>43</v>
      </c>
      <c r="AX176" s="12" t="s">
        <v>79</v>
      </c>
      <c r="AY176" s="224" t="s">
        <v>406</v>
      </c>
    </row>
    <row r="177" spans="2:65" s="13" customFormat="1" x14ac:dyDescent="0.3">
      <c r="B177" s="225"/>
      <c r="C177" s="226"/>
      <c r="D177" s="215" t="s">
        <v>417</v>
      </c>
      <c r="E177" s="227" t="s">
        <v>36</v>
      </c>
      <c r="F177" s="228" t="s">
        <v>8374</v>
      </c>
      <c r="G177" s="226"/>
      <c r="H177" s="229">
        <v>228.672</v>
      </c>
      <c r="I177" s="230"/>
      <c r="J177" s="226"/>
      <c r="K177" s="226"/>
      <c r="L177" s="231"/>
      <c r="M177" s="232"/>
      <c r="N177" s="233"/>
      <c r="O177" s="233"/>
      <c r="P177" s="233"/>
      <c r="Q177" s="233"/>
      <c r="R177" s="233"/>
      <c r="S177" s="233"/>
      <c r="T177" s="234"/>
      <c r="AT177" s="235" t="s">
        <v>417</v>
      </c>
      <c r="AU177" s="235" t="s">
        <v>87</v>
      </c>
      <c r="AV177" s="13" t="s">
        <v>87</v>
      </c>
      <c r="AW177" s="13" t="s">
        <v>43</v>
      </c>
      <c r="AX177" s="13" t="s">
        <v>79</v>
      </c>
      <c r="AY177" s="235" t="s">
        <v>406</v>
      </c>
    </row>
    <row r="178" spans="2:65" s="13" customFormat="1" x14ac:dyDescent="0.3">
      <c r="B178" s="225"/>
      <c r="C178" s="226"/>
      <c r="D178" s="215" t="s">
        <v>417</v>
      </c>
      <c r="E178" s="227" t="s">
        <v>36</v>
      </c>
      <c r="F178" s="228" t="s">
        <v>8375</v>
      </c>
      <c r="G178" s="226"/>
      <c r="H178" s="229">
        <v>2.7189999999999999</v>
      </c>
      <c r="I178" s="230"/>
      <c r="J178" s="226"/>
      <c r="K178" s="226"/>
      <c r="L178" s="231"/>
      <c r="M178" s="232"/>
      <c r="N178" s="233"/>
      <c r="O178" s="233"/>
      <c r="P178" s="233"/>
      <c r="Q178" s="233"/>
      <c r="R178" s="233"/>
      <c r="S178" s="233"/>
      <c r="T178" s="234"/>
      <c r="AT178" s="235" t="s">
        <v>417</v>
      </c>
      <c r="AU178" s="235" t="s">
        <v>87</v>
      </c>
      <c r="AV178" s="13" t="s">
        <v>87</v>
      </c>
      <c r="AW178" s="13" t="s">
        <v>43</v>
      </c>
      <c r="AX178" s="13" t="s">
        <v>79</v>
      </c>
      <c r="AY178" s="235" t="s">
        <v>406</v>
      </c>
    </row>
    <row r="179" spans="2:65" s="14" customFormat="1" x14ac:dyDescent="0.3">
      <c r="B179" s="236"/>
      <c r="C179" s="237"/>
      <c r="D179" s="247" t="s">
        <v>417</v>
      </c>
      <c r="E179" s="248" t="s">
        <v>36</v>
      </c>
      <c r="F179" s="249" t="s">
        <v>421</v>
      </c>
      <c r="G179" s="237"/>
      <c r="H179" s="250">
        <v>231.39099999999999</v>
      </c>
      <c r="I179" s="241"/>
      <c r="J179" s="237"/>
      <c r="K179" s="237"/>
      <c r="L179" s="242"/>
      <c r="M179" s="243"/>
      <c r="N179" s="244"/>
      <c r="O179" s="244"/>
      <c r="P179" s="244"/>
      <c r="Q179" s="244"/>
      <c r="R179" s="244"/>
      <c r="S179" s="244"/>
      <c r="T179" s="245"/>
      <c r="AT179" s="246" t="s">
        <v>417</v>
      </c>
      <c r="AU179" s="246" t="s">
        <v>87</v>
      </c>
      <c r="AV179" s="14" t="s">
        <v>415</v>
      </c>
      <c r="AW179" s="14" t="s">
        <v>43</v>
      </c>
      <c r="AX179" s="14" t="s">
        <v>23</v>
      </c>
      <c r="AY179" s="246" t="s">
        <v>406</v>
      </c>
    </row>
    <row r="180" spans="2:65" s="1" customFormat="1" ht="22.5" customHeight="1" x14ac:dyDescent="0.3">
      <c r="B180" s="37"/>
      <c r="C180" s="201" t="s">
        <v>498</v>
      </c>
      <c r="D180" s="201" t="s">
        <v>410</v>
      </c>
      <c r="E180" s="202" t="s">
        <v>7365</v>
      </c>
      <c r="F180" s="203" t="s">
        <v>7366</v>
      </c>
      <c r="G180" s="204" t="s">
        <v>413</v>
      </c>
      <c r="H180" s="205">
        <v>220.8</v>
      </c>
      <c r="I180" s="206"/>
      <c r="J180" s="207">
        <f>ROUND(I180*H180,2)</f>
        <v>0</v>
      </c>
      <c r="K180" s="203" t="s">
        <v>7100</v>
      </c>
      <c r="L180" s="57"/>
      <c r="M180" s="208" t="s">
        <v>36</v>
      </c>
      <c r="N180" s="209" t="s">
        <v>50</v>
      </c>
      <c r="O180" s="38"/>
      <c r="P180" s="210">
        <f>O180*H180</f>
        <v>0</v>
      </c>
      <c r="Q180" s="210">
        <v>0</v>
      </c>
      <c r="R180" s="210">
        <f>Q180*H180</f>
        <v>0</v>
      </c>
      <c r="S180" s="210">
        <v>0</v>
      </c>
      <c r="T180" s="211">
        <f>S180*H180</f>
        <v>0</v>
      </c>
      <c r="AR180" s="19" t="s">
        <v>415</v>
      </c>
      <c r="AT180" s="19" t="s">
        <v>410</v>
      </c>
      <c r="AU180" s="19" t="s">
        <v>87</v>
      </c>
      <c r="AY180" s="19" t="s">
        <v>406</v>
      </c>
      <c r="BE180" s="212">
        <f>IF(N180="základní",J180,0)</f>
        <v>0</v>
      </c>
      <c r="BF180" s="212">
        <f>IF(N180="snížená",J180,0)</f>
        <v>0</v>
      </c>
      <c r="BG180" s="212">
        <f>IF(N180="zákl. přenesená",J180,0)</f>
        <v>0</v>
      </c>
      <c r="BH180" s="212">
        <f>IF(N180="sníž. přenesená",J180,0)</f>
        <v>0</v>
      </c>
      <c r="BI180" s="212">
        <f>IF(N180="nulová",J180,0)</f>
        <v>0</v>
      </c>
      <c r="BJ180" s="19" t="s">
        <v>23</v>
      </c>
      <c r="BK180" s="212">
        <f>ROUND(I180*H180,2)</f>
        <v>0</v>
      </c>
      <c r="BL180" s="19" t="s">
        <v>415</v>
      </c>
      <c r="BM180" s="19" t="s">
        <v>576</v>
      </c>
    </row>
    <row r="181" spans="2:65" s="12" customFormat="1" x14ac:dyDescent="0.3">
      <c r="B181" s="213"/>
      <c r="C181" s="214"/>
      <c r="D181" s="215" t="s">
        <v>417</v>
      </c>
      <c r="E181" s="216" t="s">
        <v>36</v>
      </c>
      <c r="F181" s="217" t="s">
        <v>7367</v>
      </c>
      <c r="G181" s="214"/>
      <c r="H181" s="218" t="s">
        <v>36</v>
      </c>
      <c r="I181" s="219"/>
      <c r="J181" s="214"/>
      <c r="K181" s="214"/>
      <c r="L181" s="220"/>
      <c r="M181" s="221"/>
      <c r="N181" s="222"/>
      <c r="O181" s="222"/>
      <c r="P181" s="222"/>
      <c r="Q181" s="222"/>
      <c r="R181" s="222"/>
      <c r="S181" s="222"/>
      <c r="T181" s="223"/>
      <c r="AT181" s="224" t="s">
        <v>417</v>
      </c>
      <c r="AU181" s="224" t="s">
        <v>87</v>
      </c>
      <c r="AV181" s="12" t="s">
        <v>23</v>
      </c>
      <c r="AW181" s="12" t="s">
        <v>43</v>
      </c>
      <c r="AX181" s="12" t="s">
        <v>79</v>
      </c>
      <c r="AY181" s="224" t="s">
        <v>406</v>
      </c>
    </row>
    <row r="182" spans="2:65" s="13" customFormat="1" x14ac:dyDescent="0.3">
      <c r="B182" s="225"/>
      <c r="C182" s="226"/>
      <c r="D182" s="215" t="s">
        <v>417</v>
      </c>
      <c r="E182" s="227" t="s">
        <v>36</v>
      </c>
      <c r="F182" s="228" t="s">
        <v>8376</v>
      </c>
      <c r="G182" s="226"/>
      <c r="H182" s="229">
        <v>220.8</v>
      </c>
      <c r="I182" s="230"/>
      <c r="J182" s="226"/>
      <c r="K182" s="226"/>
      <c r="L182" s="231"/>
      <c r="M182" s="232"/>
      <c r="N182" s="233"/>
      <c r="O182" s="233"/>
      <c r="P182" s="233"/>
      <c r="Q182" s="233"/>
      <c r="R182" s="233"/>
      <c r="S182" s="233"/>
      <c r="T182" s="234"/>
      <c r="AT182" s="235" t="s">
        <v>417</v>
      </c>
      <c r="AU182" s="235" t="s">
        <v>87</v>
      </c>
      <c r="AV182" s="13" t="s">
        <v>87</v>
      </c>
      <c r="AW182" s="13" t="s">
        <v>43</v>
      </c>
      <c r="AX182" s="13" t="s">
        <v>79</v>
      </c>
      <c r="AY182" s="235" t="s">
        <v>406</v>
      </c>
    </row>
    <row r="183" spans="2:65" s="14" customFormat="1" x14ac:dyDescent="0.3">
      <c r="B183" s="236"/>
      <c r="C183" s="237"/>
      <c r="D183" s="247" t="s">
        <v>417</v>
      </c>
      <c r="E183" s="248" t="s">
        <v>36</v>
      </c>
      <c r="F183" s="249" t="s">
        <v>421</v>
      </c>
      <c r="G183" s="237"/>
      <c r="H183" s="250">
        <v>220.8</v>
      </c>
      <c r="I183" s="241"/>
      <c r="J183" s="237"/>
      <c r="K183" s="237"/>
      <c r="L183" s="242"/>
      <c r="M183" s="243"/>
      <c r="N183" s="244"/>
      <c r="O183" s="244"/>
      <c r="P183" s="244"/>
      <c r="Q183" s="244"/>
      <c r="R183" s="244"/>
      <c r="S183" s="244"/>
      <c r="T183" s="245"/>
      <c r="AT183" s="246" t="s">
        <v>417</v>
      </c>
      <c r="AU183" s="246" t="s">
        <v>87</v>
      </c>
      <c r="AV183" s="14" t="s">
        <v>415</v>
      </c>
      <c r="AW183" s="14" t="s">
        <v>43</v>
      </c>
      <c r="AX183" s="14" t="s">
        <v>23</v>
      </c>
      <c r="AY183" s="246" t="s">
        <v>406</v>
      </c>
    </row>
    <row r="184" spans="2:65" s="1" customFormat="1" ht="22.5" customHeight="1" x14ac:dyDescent="0.3">
      <c r="B184" s="37"/>
      <c r="C184" s="201" t="s">
        <v>503</v>
      </c>
      <c r="D184" s="201" t="s">
        <v>410</v>
      </c>
      <c r="E184" s="202" t="s">
        <v>7369</v>
      </c>
      <c r="F184" s="203" t="s">
        <v>7370</v>
      </c>
      <c r="G184" s="204" t="s">
        <v>413</v>
      </c>
      <c r="H184" s="205">
        <v>441.59899999999999</v>
      </c>
      <c r="I184" s="206"/>
      <c r="J184" s="207">
        <f>ROUND(I184*H184,2)</f>
        <v>0</v>
      </c>
      <c r="K184" s="203" t="s">
        <v>7100</v>
      </c>
      <c r="L184" s="57"/>
      <c r="M184" s="208" t="s">
        <v>36</v>
      </c>
      <c r="N184" s="209" t="s">
        <v>50</v>
      </c>
      <c r="O184" s="38"/>
      <c r="P184" s="210">
        <f>O184*H184</f>
        <v>0</v>
      </c>
      <c r="Q184" s="210">
        <v>0</v>
      </c>
      <c r="R184" s="210">
        <f>Q184*H184</f>
        <v>0</v>
      </c>
      <c r="S184" s="210">
        <v>0</v>
      </c>
      <c r="T184" s="211">
        <f>S184*H184</f>
        <v>0</v>
      </c>
      <c r="AR184" s="19" t="s">
        <v>415</v>
      </c>
      <c r="AT184" s="19" t="s">
        <v>410</v>
      </c>
      <c r="AU184" s="19" t="s">
        <v>87</v>
      </c>
      <c r="AY184" s="19" t="s">
        <v>406</v>
      </c>
      <c r="BE184" s="212">
        <f>IF(N184="základní",J184,0)</f>
        <v>0</v>
      </c>
      <c r="BF184" s="212">
        <f>IF(N184="snížená",J184,0)</f>
        <v>0</v>
      </c>
      <c r="BG184" s="212">
        <f>IF(N184="zákl. přenesená",J184,0)</f>
        <v>0</v>
      </c>
      <c r="BH184" s="212">
        <f>IF(N184="sníž. přenesená",J184,0)</f>
        <v>0</v>
      </c>
      <c r="BI184" s="212">
        <f>IF(N184="nulová",J184,0)</f>
        <v>0</v>
      </c>
      <c r="BJ184" s="19" t="s">
        <v>23</v>
      </c>
      <c r="BK184" s="212">
        <f>ROUND(I184*H184,2)</f>
        <v>0</v>
      </c>
      <c r="BL184" s="19" t="s">
        <v>415</v>
      </c>
      <c r="BM184" s="19" t="s">
        <v>585</v>
      </c>
    </row>
    <row r="185" spans="2:65" s="13" customFormat="1" x14ac:dyDescent="0.3">
      <c r="B185" s="225"/>
      <c r="C185" s="226"/>
      <c r="D185" s="215" t="s">
        <v>417</v>
      </c>
      <c r="E185" s="227" t="s">
        <v>36</v>
      </c>
      <c r="F185" s="228" t="s">
        <v>8377</v>
      </c>
      <c r="G185" s="226"/>
      <c r="H185" s="229">
        <v>441.59899999999999</v>
      </c>
      <c r="I185" s="230"/>
      <c r="J185" s="226"/>
      <c r="K185" s="226"/>
      <c r="L185" s="231"/>
      <c r="M185" s="232"/>
      <c r="N185" s="233"/>
      <c r="O185" s="233"/>
      <c r="P185" s="233"/>
      <c r="Q185" s="233"/>
      <c r="R185" s="233"/>
      <c r="S185" s="233"/>
      <c r="T185" s="234"/>
      <c r="AT185" s="235" t="s">
        <v>417</v>
      </c>
      <c r="AU185" s="235" t="s">
        <v>87</v>
      </c>
      <c r="AV185" s="13" t="s">
        <v>87</v>
      </c>
      <c r="AW185" s="13" t="s">
        <v>43</v>
      </c>
      <c r="AX185" s="13" t="s">
        <v>79</v>
      </c>
      <c r="AY185" s="235" t="s">
        <v>406</v>
      </c>
    </row>
    <row r="186" spans="2:65" s="14" customFormat="1" x14ac:dyDescent="0.3">
      <c r="B186" s="236"/>
      <c r="C186" s="237"/>
      <c r="D186" s="247" t="s">
        <v>417</v>
      </c>
      <c r="E186" s="248" t="s">
        <v>36</v>
      </c>
      <c r="F186" s="249" t="s">
        <v>421</v>
      </c>
      <c r="G186" s="237"/>
      <c r="H186" s="250">
        <v>441.59899999999999</v>
      </c>
      <c r="I186" s="241"/>
      <c r="J186" s="237"/>
      <c r="K186" s="237"/>
      <c r="L186" s="242"/>
      <c r="M186" s="243"/>
      <c r="N186" s="244"/>
      <c r="O186" s="244"/>
      <c r="P186" s="244"/>
      <c r="Q186" s="244"/>
      <c r="R186" s="244"/>
      <c r="S186" s="244"/>
      <c r="T186" s="245"/>
      <c r="AT186" s="246" t="s">
        <v>417</v>
      </c>
      <c r="AU186" s="246" t="s">
        <v>87</v>
      </c>
      <c r="AV186" s="14" t="s">
        <v>415</v>
      </c>
      <c r="AW186" s="14" t="s">
        <v>43</v>
      </c>
      <c r="AX186" s="14" t="s">
        <v>23</v>
      </c>
      <c r="AY186" s="246" t="s">
        <v>406</v>
      </c>
    </row>
    <row r="187" spans="2:65" s="1" customFormat="1" ht="22.5" customHeight="1" x14ac:dyDescent="0.3">
      <c r="B187" s="37"/>
      <c r="C187" s="201" t="s">
        <v>508</v>
      </c>
      <c r="D187" s="201" t="s">
        <v>410</v>
      </c>
      <c r="E187" s="202" t="s">
        <v>7372</v>
      </c>
      <c r="F187" s="203" t="s">
        <v>7373</v>
      </c>
      <c r="G187" s="204" t="s">
        <v>413</v>
      </c>
      <c r="H187" s="205">
        <v>117.05500000000001</v>
      </c>
      <c r="I187" s="206"/>
      <c r="J187" s="207">
        <f>ROUND(I187*H187,2)</f>
        <v>0</v>
      </c>
      <c r="K187" s="203" t="s">
        <v>7100</v>
      </c>
      <c r="L187" s="57"/>
      <c r="M187" s="208" t="s">
        <v>36</v>
      </c>
      <c r="N187" s="209" t="s">
        <v>50</v>
      </c>
      <c r="O187" s="38"/>
      <c r="P187" s="210">
        <f>O187*H187</f>
        <v>0</v>
      </c>
      <c r="Q187" s="210">
        <v>0</v>
      </c>
      <c r="R187" s="210">
        <f>Q187*H187</f>
        <v>0</v>
      </c>
      <c r="S187" s="210">
        <v>0</v>
      </c>
      <c r="T187" s="211">
        <f>S187*H187</f>
        <v>0</v>
      </c>
      <c r="AR187" s="19" t="s">
        <v>415</v>
      </c>
      <c r="AT187" s="19" t="s">
        <v>410</v>
      </c>
      <c r="AU187" s="19" t="s">
        <v>87</v>
      </c>
      <c r="AY187" s="19" t="s">
        <v>406</v>
      </c>
      <c r="BE187" s="212">
        <f>IF(N187="základní",J187,0)</f>
        <v>0</v>
      </c>
      <c r="BF187" s="212">
        <f>IF(N187="snížená",J187,0)</f>
        <v>0</v>
      </c>
      <c r="BG187" s="212">
        <f>IF(N187="zákl. přenesená",J187,0)</f>
        <v>0</v>
      </c>
      <c r="BH187" s="212">
        <f>IF(N187="sníž. přenesená",J187,0)</f>
        <v>0</v>
      </c>
      <c r="BI187" s="212">
        <f>IF(N187="nulová",J187,0)</f>
        <v>0</v>
      </c>
      <c r="BJ187" s="19" t="s">
        <v>23</v>
      </c>
      <c r="BK187" s="212">
        <f>ROUND(I187*H187,2)</f>
        <v>0</v>
      </c>
      <c r="BL187" s="19" t="s">
        <v>415</v>
      </c>
      <c r="BM187" s="19" t="s">
        <v>593</v>
      </c>
    </row>
    <row r="188" spans="2:65" s="13" customFormat="1" x14ac:dyDescent="0.3">
      <c r="B188" s="225"/>
      <c r="C188" s="226"/>
      <c r="D188" s="215" t="s">
        <v>417</v>
      </c>
      <c r="E188" s="227" t="s">
        <v>36</v>
      </c>
      <c r="F188" s="228" t="s">
        <v>8378</v>
      </c>
      <c r="G188" s="226"/>
      <c r="H188" s="229">
        <v>114.336</v>
      </c>
      <c r="I188" s="230"/>
      <c r="J188" s="226"/>
      <c r="K188" s="226"/>
      <c r="L188" s="231"/>
      <c r="M188" s="232"/>
      <c r="N188" s="233"/>
      <c r="O188" s="233"/>
      <c r="P188" s="233"/>
      <c r="Q188" s="233"/>
      <c r="R188" s="233"/>
      <c r="S188" s="233"/>
      <c r="T188" s="234"/>
      <c r="AT188" s="235" t="s">
        <v>417</v>
      </c>
      <c r="AU188" s="235" t="s">
        <v>87</v>
      </c>
      <c r="AV188" s="13" t="s">
        <v>87</v>
      </c>
      <c r="AW188" s="13" t="s">
        <v>43</v>
      </c>
      <c r="AX188" s="13" t="s">
        <v>79</v>
      </c>
      <c r="AY188" s="235" t="s">
        <v>406</v>
      </c>
    </row>
    <row r="189" spans="2:65" s="13" customFormat="1" x14ac:dyDescent="0.3">
      <c r="B189" s="225"/>
      <c r="C189" s="226"/>
      <c r="D189" s="215" t="s">
        <v>417</v>
      </c>
      <c r="E189" s="227" t="s">
        <v>36</v>
      </c>
      <c r="F189" s="228" t="s">
        <v>8375</v>
      </c>
      <c r="G189" s="226"/>
      <c r="H189" s="229">
        <v>2.7189999999999999</v>
      </c>
      <c r="I189" s="230"/>
      <c r="J189" s="226"/>
      <c r="K189" s="226"/>
      <c r="L189" s="231"/>
      <c r="M189" s="232"/>
      <c r="N189" s="233"/>
      <c r="O189" s="233"/>
      <c r="P189" s="233"/>
      <c r="Q189" s="233"/>
      <c r="R189" s="233"/>
      <c r="S189" s="233"/>
      <c r="T189" s="234"/>
      <c r="AT189" s="235" t="s">
        <v>417</v>
      </c>
      <c r="AU189" s="235" t="s">
        <v>87</v>
      </c>
      <c r="AV189" s="13" t="s">
        <v>87</v>
      </c>
      <c r="AW189" s="13" t="s">
        <v>43</v>
      </c>
      <c r="AX189" s="13" t="s">
        <v>79</v>
      </c>
      <c r="AY189" s="235" t="s">
        <v>406</v>
      </c>
    </row>
    <row r="190" spans="2:65" s="14" customFormat="1" x14ac:dyDescent="0.3">
      <c r="B190" s="236"/>
      <c r="C190" s="237"/>
      <c r="D190" s="247" t="s">
        <v>417</v>
      </c>
      <c r="E190" s="248" t="s">
        <v>36</v>
      </c>
      <c r="F190" s="249" t="s">
        <v>421</v>
      </c>
      <c r="G190" s="237"/>
      <c r="H190" s="250">
        <v>117.05500000000001</v>
      </c>
      <c r="I190" s="241"/>
      <c r="J190" s="237"/>
      <c r="K190" s="237"/>
      <c r="L190" s="242"/>
      <c r="M190" s="243"/>
      <c r="N190" s="244"/>
      <c r="O190" s="244"/>
      <c r="P190" s="244"/>
      <c r="Q190" s="244"/>
      <c r="R190" s="244"/>
      <c r="S190" s="244"/>
      <c r="T190" s="245"/>
      <c r="AT190" s="246" t="s">
        <v>417</v>
      </c>
      <c r="AU190" s="246" t="s">
        <v>87</v>
      </c>
      <c r="AV190" s="14" t="s">
        <v>415</v>
      </c>
      <c r="AW190" s="14" t="s">
        <v>43</v>
      </c>
      <c r="AX190" s="14" t="s">
        <v>23</v>
      </c>
      <c r="AY190" s="246" t="s">
        <v>406</v>
      </c>
    </row>
    <row r="191" spans="2:65" s="1" customFormat="1" ht="22.5" customHeight="1" x14ac:dyDescent="0.3">
      <c r="B191" s="37"/>
      <c r="C191" s="201" t="s">
        <v>512</v>
      </c>
      <c r="D191" s="201" t="s">
        <v>410</v>
      </c>
      <c r="E191" s="202" t="s">
        <v>7376</v>
      </c>
      <c r="F191" s="203" t="s">
        <v>8127</v>
      </c>
      <c r="G191" s="204" t="s">
        <v>413</v>
      </c>
      <c r="H191" s="205">
        <v>57.167999999999999</v>
      </c>
      <c r="I191" s="206"/>
      <c r="J191" s="207">
        <f>ROUND(I191*H191,2)</f>
        <v>0</v>
      </c>
      <c r="K191" s="203" t="s">
        <v>7100</v>
      </c>
      <c r="L191" s="57"/>
      <c r="M191" s="208" t="s">
        <v>36</v>
      </c>
      <c r="N191" s="209" t="s">
        <v>50</v>
      </c>
      <c r="O191" s="38"/>
      <c r="P191" s="210">
        <f>O191*H191</f>
        <v>0</v>
      </c>
      <c r="Q191" s="210">
        <v>0</v>
      </c>
      <c r="R191" s="210">
        <f>Q191*H191</f>
        <v>0</v>
      </c>
      <c r="S191" s="210">
        <v>0</v>
      </c>
      <c r="T191" s="211">
        <f>S191*H191</f>
        <v>0</v>
      </c>
      <c r="AR191" s="19" t="s">
        <v>415</v>
      </c>
      <c r="AT191" s="19" t="s">
        <v>410</v>
      </c>
      <c r="AU191" s="19" t="s">
        <v>87</v>
      </c>
      <c r="AY191" s="19" t="s">
        <v>406</v>
      </c>
      <c r="BE191" s="212">
        <f>IF(N191="základní",J191,0)</f>
        <v>0</v>
      </c>
      <c r="BF191" s="212">
        <f>IF(N191="snížená",J191,0)</f>
        <v>0</v>
      </c>
      <c r="BG191" s="212">
        <f>IF(N191="zákl. přenesená",J191,0)</f>
        <v>0</v>
      </c>
      <c r="BH191" s="212">
        <f>IF(N191="sníž. přenesená",J191,0)</f>
        <v>0</v>
      </c>
      <c r="BI191" s="212">
        <f>IF(N191="nulová",J191,0)</f>
        <v>0</v>
      </c>
      <c r="BJ191" s="19" t="s">
        <v>23</v>
      </c>
      <c r="BK191" s="212">
        <f>ROUND(I191*H191,2)</f>
        <v>0</v>
      </c>
      <c r="BL191" s="19" t="s">
        <v>415</v>
      </c>
      <c r="BM191" s="19" t="s">
        <v>607</v>
      </c>
    </row>
    <row r="192" spans="2:65" s="13" customFormat="1" x14ac:dyDescent="0.3">
      <c r="B192" s="225"/>
      <c r="C192" s="226"/>
      <c r="D192" s="215" t="s">
        <v>417</v>
      </c>
      <c r="E192" s="227" t="s">
        <v>36</v>
      </c>
      <c r="F192" s="228" t="s">
        <v>8379</v>
      </c>
      <c r="G192" s="226"/>
      <c r="H192" s="229">
        <v>57.167999999999999</v>
      </c>
      <c r="I192" s="230"/>
      <c r="J192" s="226"/>
      <c r="K192" s="226"/>
      <c r="L192" s="231"/>
      <c r="M192" s="232"/>
      <c r="N192" s="233"/>
      <c r="O192" s="233"/>
      <c r="P192" s="233"/>
      <c r="Q192" s="233"/>
      <c r="R192" s="233"/>
      <c r="S192" s="233"/>
      <c r="T192" s="234"/>
      <c r="AT192" s="235" t="s">
        <v>417</v>
      </c>
      <c r="AU192" s="235" t="s">
        <v>87</v>
      </c>
      <c r="AV192" s="13" t="s">
        <v>87</v>
      </c>
      <c r="AW192" s="13" t="s">
        <v>43</v>
      </c>
      <c r="AX192" s="13" t="s">
        <v>79</v>
      </c>
      <c r="AY192" s="235" t="s">
        <v>406</v>
      </c>
    </row>
    <row r="193" spans="2:65" s="14" customFormat="1" x14ac:dyDescent="0.3">
      <c r="B193" s="236"/>
      <c r="C193" s="237"/>
      <c r="D193" s="247" t="s">
        <v>417</v>
      </c>
      <c r="E193" s="248" t="s">
        <v>36</v>
      </c>
      <c r="F193" s="249" t="s">
        <v>421</v>
      </c>
      <c r="G193" s="237"/>
      <c r="H193" s="250">
        <v>57.167999999999999</v>
      </c>
      <c r="I193" s="241"/>
      <c r="J193" s="237"/>
      <c r="K193" s="237"/>
      <c r="L193" s="242"/>
      <c r="M193" s="243"/>
      <c r="N193" s="244"/>
      <c r="O193" s="244"/>
      <c r="P193" s="244"/>
      <c r="Q193" s="244"/>
      <c r="R193" s="244"/>
      <c r="S193" s="244"/>
      <c r="T193" s="245"/>
      <c r="AT193" s="246" t="s">
        <v>417</v>
      </c>
      <c r="AU193" s="246" t="s">
        <v>87</v>
      </c>
      <c r="AV193" s="14" t="s">
        <v>415</v>
      </c>
      <c r="AW193" s="14" t="s">
        <v>43</v>
      </c>
      <c r="AX193" s="14" t="s">
        <v>23</v>
      </c>
      <c r="AY193" s="246" t="s">
        <v>406</v>
      </c>
    </row>
    <row r="194" spans="2:65" s="1" customFormat="1" ht="22.5" customHeight="1" x14ac:dyDescent="0.3">
      <c r="B194" s="37"/>
      <c r="C194" s="201" t="s">
        <v>7</v>
      </c>
      <c r="D194" s="201" t="s">
        <v>410</v>
      </c>
      <c r="E194" s="202" t="s">
        <v>7380</v>
      </c>
      <c r="F194" s="203" t="s">
        <v>7381</v>
      </c>
      <c r="G194" s="204" t="s">
        <v>413</v>
      </c>
      <c r="H194" s="205">
        <v>114.336</v>
      </c>
      <c r="I194" s="206"/>
      <c r="J194" s="207">
        <f>ROUND(I194*H194,2)</f>
        <v>0</v>
      </c>
      <c r="K194" s="203" t="s">
        <v>7100</v>
      </c>
      <c r="L194" s="57"/>
      <c r="M194" s="208" t="s">
        <v>36</v>
      </c>
      <c r="N194" s="209" t="s">
        <v>50</v>
      </c>
      <c r="O194" s="38"/>
      <c r="P194" s="210">
        <f>O194*H194</f>
        <v>0</v>
      </c>
      <c r="Q194" s="210">
        <v>0</v>
      </c>
      <c r="R194" s="210">
        <f>Q194*H194</f>
        <v>0</v>
      </c>
      <c r="S194" s="210">
        <v>0</v>
      </c>
      <c r="T194" s="211">
        <f>S194*H194</f>
        <v>0</v>
      </c>
      <c r="AR194" s="19" t="s">
        <v>415</v>
      </c>
      <c r="AT194" s="19" t="s">
        <v>410</v>
      </c>
      <c r="AU194" s="19" t="s">
        <v>87</v>
      </c>
      <c r="AY194" s="19" t="s">
        <v>406</v>
      </c>
      <c r="BE194" s="212">
        <f>IF(N194="základní",J194,0)</f>
        <v>0</v>
      </c>
      <c r="BF194" s="212">
        <f>IF(N194="snížená",J194,0)</f>
        <v>0</v>
      </c>
      <c r="BG194" s="212">
        <f>IF(N194="zákl. přenesená",J194,0)</f>
        <v>0</v>
      </c>
      <c r="BH194" s="212">
        <f>IF(N194="sníž. přenesená",J194,0)</f>
        <v>0</v>
      </c>
      <c r="BI194" s="212">
        <f>IF(N194="nulová",J194,0)</f>
        <v>0</v>
      </c>
      <c r="BJ194" s="19" t="s">
        <v>23</v>
      </c>
      <c r="BK194" s="212">
        <f>ROUND(I194*H194,2)</f>
        <v>0</v>
      </c>
      <c r="BL194" s="19" t="s">
        <v>415</v>
      </c>
      <c r="BM194" s="19" t="s">
        <v>619</v>
      </c>
    </row>
    <row r="195" spans="2:65" s="12" customFormat="1" x14ac:dyDescent="0.3">
      <c r="B195" s="213"/>
      <c r="C195" s="214"/>
      <c r="D195" s="215" t="s">
        <v>417</v>
      </c>
      <c r="E195" s="216" t="s">
        <v>36</v>
      </c>
      <c r="F195" s="217" t="s">
        <v>8352</v>
      </c>
      <c r="G195" s="214"/>
      <c r="H195" s="218" t="s">
        <v>36</v>
      </c>
      <c r="I195" s="219"/>
      <c r="J195" s="214"/>
      <c r="K195" s="214"/>
      <c r="L195" s="220"/>
      <c r="M195" s="221"/>
      <c r="N195" s="222"/>
      <c r="O195" s="222"/>
      <c r="P195" s="222"/>
      <c r="Q195" s="222"/>
      <c r="R195" s="222"/>
      <c r="S195" s="222"/>
      <c r="T195" s="223"/>
      <c r="AT195" s="224" t="s">
        <v>417</v>
      </c>
      <c r="AU195" s="224" t="s">
        <v>87</v>
      </c>
      <c r="AV195" s="12" t="s">
        <v>23</v>
      </c>
      <c r="AW195" s="12" t="s">
        <v>43</v>
      </c>
      <c r="AX195" s="12" t="s">
        <v>79</v>
      </c>
      <c r="AY195" s="224" t="s">
        <v>406</v>
      </c>
    </row>
    <row r="196" spans="2:65" s="12" customFormat="1" x14ac:dyDescent="0.3">
      <c r="B196" s="213"/>
      <c r="C196" s="214"/>
      <c r="D196" s="215" t="s">
        <v>417</v>
      </c>
      <c r="E196" s="216" t="s">
        <v>36</v>
      </c>
      <c r="F196" s="217" t="s">
        <v>8380</v>
      </c>
      <c r="G196" s="214"/>
      <c r="H196" s="218" t="s">
        <v>36</v>
      </c>
      <c r="I196" s="219"/>
      <c r="J196" s="214"/>
      <c r="K196" s="214"/>
      <c r="L196" s="220"/>
      <c r="M196" s="221"/>
      <c r="N196" s="222"/>
      <c r="O196" s="222"/>
      <c r="P196" s="222"/>
      <c r="Q196" s="222"/>
      <c r="R196" s="222"/>
      <c r="S196" s="222"/>
      <c r="T196" s="223"/>
      <c r="AT196" s="224" t="s">
        <v>417</v>
      </c>
      <c r="AU196" s="224" t="s">
        <v>87</v>
      </c>
      <c r="AV196" s="12" t="s">
        <v>23</v>
      </c>
      <c r="AW196" s="12" t="s">
        <v>43</v>
      </c>
      <c r="AX196" s="12" t="s">
        <v>79</v>
      </c>
      <c r="AY196" s="224" t="s">
        <v>406</v>
      </c>
    </row>
    <row r="197" spans="2:65" s="12" customFormat="1" x14ac:dyDescent="0.3">
      <c r="B197" s="213"/>
      <c r="C197" s="214"/>
      <c r="D197" s="215" t="s">
        <v>417</v>
      </c>
      <c r="E197" s="216" t="s">
        <v>36</v>
      </c>
      <c r="F197" s="217" t="s">
        <v>8381</v>
      </c>
      <c r="G197" s="214"/>
      <c r="H197" s="218" t="s">
        <v>36</v>
      </c>
      <c r="I197" s="219"/>
      <c r="J197" s="214"/>
      <c r="K197" s="214"/>
      <c r="L197" s="220"/>
      <c r="M197" s="221"/>
      <c r="N197" s="222"/>
      <c r="O197" s="222"/>
      <c r="P197" s="222"/>
      <c r="Q197" s="222"/>
      <c r="R197" s="222"/>
      <c r="S197" s="222"/>
      <c r="T197" s="223"/>
      <c r="AT197" s="224" t="s">
        <v>417</v>
      </c>
      <c r="AU197" s="224" t="s">
        <v>87</v>
      </c>
      <c r="AV197" s="12" t="s">
        <v>23</v>
      </c>
      <c r="AW197" s="12" t="s">
        <v>43</v>
      </c>
      <c r="AX197" s="12" t="s">
        <v>79</v>
      </c>
      <c r="AY197" s="224" t="s">
        <v>406</v>
      </c>
    </row>
    <row r="198" spans="2:65" s="12" customFormat="1" x14ac:dyDescent="0.3">
      <c r="B198" s="213"/>
      <c r="C198" s="214"/>
      <c r="D198" s="215" t="s">
        <v>417</v>
      </c>
      <c r="E198" s="216" t="s">
        <v>36</v>
      </c>
      <c r="F198" s="217" t="s">
        <v>8382</v>
      </c>
      <c r="G198" s="214"/>
      <c r="H198" s="218" t="s">
        <v>36</v>
      </c>
      <c r="I198" s="219"/>
      <c r="J198" s="214"/>
      <c r="K198" s="214"/>
      <c r="L198" s="220"/>
      <c r="M198" s="221"/>
      <c r="N198" s="222"/>
      <c r="O198" s="222"/>
      <c r="P198" s="222"/>
      <c r="Q198" s="222"/>
      <c r="R198" s="222"/>
      <c r="S198" s="222"/>
      <c r="T198" s="223"/>
      <c r="AT198" s="224" t="s">
        <v>417</v>
      </c>
      <c r="AU198" s="224" t="s">
        <v>87</v>
      </c>
      <c r="AV198" s="12" t="s">
        <v>23</v>
      </c>
      <c r="AW198" s="12" t="s">
        <v>43</v>
      </c>
      <c r="AX198" s="12" t="s">
        <v>79</v>
      </c>
      <c r="AY198" s="224" t="s">
        <v>406</v>
      </c>
    </row>
    <row r="199" spans="2:65" s="12" customFormat="1" x14ac:dyDescent="0.3">
      <c r="B199" s="213"/>
      <c r="C199" s="214"/>
      <c r="D199" s="215" t="s">
        <v>417</v>
      </c>
      <c r="E199" s="216" t="s">
        <v>36</v>
      </c>
      <c r="F199" s="217" t="s">
        <v>8383</v>
      </c>
      <c r="G199" s="214"/>
      <c r="H199" s="218" t="s">
        <v>36</v>
      </c>
      <c r="I199" s="219"/>
      <c r="J199" s="214"/>
      <c r="K199" s="214"/>
      <c r="L199" s="220"/>
      <c r="M199" s="221"/>
      <c r="N199" s="222"/>
      <c r="O199" s="222"/>
      <c r="P199" s="222"/>
      <c r="Q199" s="222"/>
      <c r="R199" s="222"/>
      <c r="S199" s="222"/>
      <c r="T199" s="223"/>
      <c r="AT199" s="224" t="s">
        <v>417</v>
      </c>
      <c r="AU199" s="224" t="s">
        <v>87</v>
      </c>
      <c r="AV199" s="12" t="s">
        <v>23</v>
      </c>
      <c r="AW199" s="12" t="s">
        <v>43</v>
      </c>
      <c r="AX199" s="12" t="s">
        <v>79</v>
      </c>
      <c r="AY199" s="224" t="s">
        <v>406</v>
      </c>
    </row>
    <row r="200" spans="2:65" s="12" customFormat="1" x14ac:dyDescent="0.3">
      <c r="B200" s="213"/>
      <c r="C200" s="214"/>
      <c r="D200" s="215" t="s">
        <v>417</v>
      </c>
      <c r="E200" s="216" t="s">
        <v>36</v>
      </c>
      <c r="F200" s="217" t="s">
        <v>8384</v>
      </c>
      <c r="G200" s="214"/>
      <c r="H200" s="218" t="s">
        <v>36</v>
      </c>
      <c r="I200" s="219"/>
      <c r="J200" s="214"/>
      <c r="K200" s="214"/>
      <c r="L200" s="220"/>
      <c r="M200" s="221"/>
      <c r="N200" s="222"/>
      <c r="O200" s="222"/>
      <c r="P200" s="222"/>
      <c r="Q200" s="222"/>
      <c r="R200" s="222"/>
      <c r="S200" s="222"/>
      <c r="T200" s="223"/>
      <c r="AT200" s="224" t="s">
        <v>417</v>
      </c>
      <c r="AU200" s="224" t="s">
        <v>87</v>
      </c>
      <c r="AV200" s="12" t="s">
        <v>23</v>
      </c>
      <c r="AW200" s="12" t="s">
        <v>43</v>
      </c>
      <c r="AX200" s="12" t="s">
        <v>79</v>
      </c>
      <c r="AY200" s="224" t="s">
        <v>406</v>
      </c>
    </row>
    <row r="201" spans="2:65" s="12" customFormat="1" x14ac:dyDescent="0.3">
      <c r="B201" s="213"/>
      <c r="C201" s="214"/>
      <c r="D201" s="215" t="s">
        <v>417</v>
      </c>
      <c r="E201" s="216" t="s">
        <v>36</v>
      </c>
      <c r="F201" s="217" t="s">
        <v>8385</v>
      </c>
      <c r="G201" s="214"/>
      <c r="H201" s="218" t="s">
        <v>36</v>
      </c>
      <c r="I201" s="219"/>
      <c r="J201" s="214"/>
      <c r="K201" s="214"/>
      <c r="L201" s="220"/>
      <c r="M201" s="221"/>
      <c r="N201" s="222"/>
      <c r="O201" s="222"/>
      <c r="P201" s="222"/>
      <c r="Q201" s="222"/>
      <c r="R201" s="222"/>
      <c r="S201" s="222"/>
      <c r="T201" s="223"/>
      <c r="AT201" s="224" t="s">
        <v>417</v>
      </c>
      <c r="AU201" s="224" t="s">
        <v>87</v>
      </c>
      <c r="AV201" s="12" t="s">
        <v>23</v>
      </c>
      <c r="AW201" s="12" t="s">
        <v>43</v>
      </c>
      <c r="AX201" s="12" t="s">
        <v>79</v>
      </c>
      <c r="AY201" s="224" t="s">
        <v>406</v>
      </c>
    </row>
    <row r="202" spans="2:65" s="13" customFormat="1" x14ac:dyDescent="0.3">
      <c r="B202" s="225"/>
      <c r="C202" s="226"/>
      <c r="D202" s="215" t="s">
        <v>417</v>
      </c>
      <c r="E202" s="227" t="s">
        <v>36</v>
      </c>
      <c r="F202" s="228" t="s">
        <v>8386</v>
      </c>
      <c r="G202" s="226"/>
      <c r="H202" s="229">
        <v>114.336</v>
      </c>
      <c r="I202" s="230"/>
      <c r="J202" s="226"/>
      <c r="K202" s="226"/>
      <c r="L202" s="231"/>
      <c r="M202" s="232"/>
      <c r="N202" s="233"/>
      <c r="O202" s="233"/>
      <c r="P202" s="233"/>
      <c r="Q202" s="233"/>
      <c r="R202" s="233"/>
      <c r="S202" s="233"/>
      <c r="T202" s="234"/>
      <c r="AT202" s="235" t="s">
        <v>417</v>
      </c>
      <c r="AU202" s="235" t="s">
        <v>87</v>
      </c>
      <c r="AV202" s="13" t="s">
        <v>87</v>
      </c>
      <c r="AW202" s="13" t="s">
        <v>43</v>
      </c>
      <c r="AX202" s="13" t="s">
        <v>79</v>
      </c>
      <c r="AY202" s="235" t="s">
        <v>406</v>
      </c>
    </row>
    <row r="203" spans="2:65" s="14" customFormat="1" x14ac:dyDescent="0.3">
      <c r="B203" s="236"/>
      <c r="C203" s="237"/>
      <c r="D203" s="247" t="s">
        <v>417</v>
      </c>
      <c r="E203" s="248" t="s">
        <v>36</v>
      </c>
      <c r="F203" s="249" t="s">
        <v>421</v>
      </c>
      <c r="G203" s="237"/>
      <c r="H203" s="250">
        <v>114.336</v>
      </c>
      <c r="I203" s="241"/>
      <c r="J203" s="237"/>
      <c r="K203" s="237"/>
      <c r="L203" s="242"/>
      <c r="M203" s="243"/>
      <c r="N203" s="244"/>
      <c r="O203" s="244"/>
      <c r="P203" s="244"/>
      <c r="Q203" s="244"/>
      <c r="R203" s="244"/>
      <c r="S203" s="244"/>
      <c r="T203" s="245"/>
      <c r="AT203" s="246" t="s">
        <v>417</v>
      </c>
      <c r="AU203" s="246" t="s">
        <v>87</v>
      </c>
      <c r="AV203" s="14" t="s">
        <v>415</v>
      </c>
      <c r="AW203" s="14" t="s">
        <v>43</v>
      </c>
      <c r="AX203" s="14" t="s">
        <v>23</v>
      </c>
      <c r="AY203" s="246" t="s">
        <v>406</v>
      </c>
    </row>
    <row r="204" spans="2:65" s="1" customFormat="1" ht="22.5" customHeight="1" x14ac:dyDescent="0.3">
      <c r="B204" s="37"/>
      <c r="C204" s="201" t="s">
        <v>520</v>
      </c>
      <c r="D204" s="201" t="s">
        <v>410</v>
      </c>
      <c r="E204" s="202" t="s">
        <v>7430</v>
      </c>
      <c r="F204" s="203" t="s">
        <v>7431</v>
      </c>
      <c r="G204" s="204" t="s">
        <v>413</v>
      </c>
      <c r="H204" s="205">
        <v>59.582999999999998</v>
      </c>
      <c r="I204" s="206"/>
      <c r="J204" s="207">
        <f>ROUND(I204*H204,2)</f>
        <v>0</v>
      </c>
      <c r="K204" s="203" t="s">
        <v>7100</v>
      </c>
      <c r="L204" s="57"/>
      <c r="M204" s="208" t="s">
        <v>36</v>
      </c>
      <c r="N204" s="209" t="s">
        <v>50</v>
      </c>
      <c r="O204" s="38"/>
      <c r="P204" s="210">
        <f>O204*H204</f>
        <v>0</v>
      </c>
      <c r="Q204" s="210">
        <v>0</v>
      </c>
      <c r="R204" s="210">
        <f>Q204*H204</f>
        <v>0</v>
      </c>
      <c r="S204" s="210">
        <v>0</v>
      </c>
      <c r="T204" s="211">
        <f>S204*H204</f>
        <v>0</v>
      </c>
      <c r="AR204" s="19" t="s">
        <v>415</v>
      </c>
      <c r="AT204" s="19" t="s">
        <v>410</v>
      </c>
      <c r="AU204" s="19" t="s">
        <v>87</v>
      </c>
      <c r="AY204" s="19" t="s">
        <v>406</v>
      </c>
      <c r="BE204" s="212">
        <f>IF(N204="základní",J204,0)</f>
        <v>0</v>
      </c>
      <c r="BF204" s="212">
        <f>IF(N204="snížená",J204,0)</f>
        <v>0</v>
      </c>
      <c r="BG204" s="212">
        <f>IF(N204="zákl. přenesená",J204,0)</f>
        <v>0</v>
      </c>
      <c r="BH204" s="212">
        <f>IF(N204="sníž. přenesená",J204,0)</f>
        <v>0</v>
      </c>
      <c r="BI204" s="212">
        <f>IF(N204="nulová",J204,0)</f>
        <v>0</v>
      </c>
      <c r="BJ204" s="19" t="s">
        <v>23</v>
      </c>
      <c r="BK204" s="212">
        <f>ROUND(I204*H204,2)</f>
        <v>0</v>
      </c>
      <c r="BL204" s="19" t="s">
        <v>415</v>
      </c>
      <c r="BM204" s="19" t="s">
        <v>626</v>
      </c>
    </row>
    <row r="205" spans="2:65" s="13" customFormat="1" x14ac:dyDescent="0.3">
      <c r="B205" s="225"/>
      <c r="C205" s="226"/>
      <c r="D205" s="215" t="s">
        <v>417</v>
      </c>
      <c r="E205" s="227" t="s">
        <v>36</v>
      </c>
      <c r="F205" s="228" t="s">
        <v>8387</v>
      </c>
      <c r="G205" s="226"/>
      <c r="H205" s="229">
        <v>2.5529999999999999</v>
      </c>
      <c r="I205" s="230"/>
      <c r="J205" s="226"/>
      <c r="K205" s="226"/>
      <c r="L205" s="231"/>
      <c r="M205" s="232"/>
      <c r="N205" s="233"/>
      <c r="O205" s="233"/>
      <c r="P205" s="233"/>
      <c r="Q205" s="233"/>
      <c r="R205" s="233"/>
      <c r="S205" s="233"/>
      <c r="T205" s="234"/>
      <c r="AT205" s="235" t="s">
        <v>417</v>
      </c>
      <c r="AU205" s="235" t="s">
        <v>87</v>
      </c>
      <c r="AV205" s="13" t="s">
        <v>87</v>
      </c>
      <c r="AW205" s="13" t="s">
        <v>43</v>
      </c>
      <c r="AX205" s="13" t="s">
        <v>79</v>
      </c>
      <c r="AY205" s="235" t="s">
        <v>406</v>
      </c>
    </row>
    <row r="206" spans="2:65" s="13" customFormat="1" x14ac:dyDescent="0.3">
      <c r="B206" s="225"/>
      <c r="C206" s="226"/>
      <c r="D206" s="215" t="s">
        <v>417</v>
      </c>
      <c r="E206" s="227" t="s">
        <v>36</v>
      </c>
      <c r="F206" s="228" t="s">
        <v>8388</v>
      </c>
      <c r="G206" s="226"/>
      <c r="H206" s="229">
        <v>8.4239999999999995</v>
      </c>
      <c r="I206" s="230"/>
      <c r="J206" s="226"/>
      <c r="K206" s="226"/>
      <c r="L206" s="231"/>
      <c r="M206" s="232"/>
      <c r="N206" s="233"/>
      <c r="O206" s="233"/>
      <c r="P206" s="233"/>
      <c r="Q206" s="233"/>
      <c r="R206" s="233"/>
      <c r="S206" s="233"/>
      <c r="T206" s="234"/>
      <c r="AT206" s="235" t="s">
        <v>417</v>
      </c>
      <c r="AU206" s="235" t="s">
        <v>87</v>
      </c>
      <c r="AV206" s="13" t="s">
        <v>87</v>
      </c>
      <c r="AW206" s="13" t="s">
        <v>43</v>
      </c>
      <c r="AX206" s="13" t="s">
        <v>79</v>
      </c>
      <c r="AY206" s="235" t="s">
        <v>406</v>
      </c>
    </row>
    <row r="207" spans="2:65" s="13" customFormat="1" x14ac:dyDescent="0.3">
      <c r="B207" s="225"/>
      <c r="C207" s="226"/>
      <c r="D207" s="215" t="s">
        <v>417</v>
      </c>
      <c r="E207" s="227" t="s">
        <v>36</v>
      </c>
      <c r="F207" s="228" t="s">
        <v>8389</v>
      </c>
      <c r="G207" s="226"/>
      <c r="H207" s="229">
        <v>48.606000000000002</v>
      </c>
      <c r="I207" s="230"/>
      <c r="J207" s="226"/>
      <c r="K207" s="226"/>
      <c r="L207" s="231"/>
      <c r="M207" s="232"/>
      <c r="N207" s="233"/>
      <c r="O207" s="233"/>
      <c r="P207" s="233"/>
      <c r="Q207" s="233"/>
      <c r="R207" s="233"/>
      <c r="S207" s="233"/>
      <c r="T207" s="234"/>
      <c r="AT207" s="235" t="s">
        <v>417</v>
      </c>
      <c r="AU207" s="235" t="s">
        <v>87</v>
      </c>
      <c r="AV207" s="13" t="s">
        <v>87</v>
      </c>
      <c r="AW207" s="13" t="s">
        <v>43</v>
      </c>
      <c r="AX207" s="13" t="s">
        <v>79</v>
      </c>
      <c r="AY207" s="235" t="s">
        <v>406</v>
      </c>
    </row>
    <row r="208" spans="2:65" s="14" customFormat="1" x14ac:dyDescent="0.3">
      <c r="B208" s="236"/>
      <c r="C208" s="237"/>
      <c r="D208" s="247" t="s">
        <v>417</v>
      </c>
      <c r="E208" s="248" t="s">
        <v>36</v>
      </c>
      <c r="F208" s="249" t="s">
        <v>421</v>
      </c>
      <c r="G208" s="237"/>
      <c r="H208" s="250">
        <v>59.582999999999998</v>
      </c>
      <c r="I208" s="241"/>
      <c r="J208" s="237"/>
      <c r="K208" s="237"/>
      <c r="L208" s="242"/>
      <c r="M208" s="243"/>
      <c r="N208" s="244"/>
      <c r="O208" s="244"/>
      <c r="P208" s="244"/>
      <c r="Q208" s="244"/>
      <c r="R208" s="244"/>
      <c r="S208" s="244"/>
      <c r="T208" s="245"/>
      <c r="AT208" s="246" t="s">
        <v>417</v>
      </c>
      <c r="AU208" s="246" t="s">
        <v>87</v>
      </c>
      <c r="AV208" s="14" t="s">
        <v>415</v>
      </c>
      <c r="AW208" s="14" t="s">
        <v>43</v>
      </c>
      <c r="AX208" s="14" t="s">
        <v>23</v>
      </c>
      <c r="AY208" s="246" t="s">
        <v>406</v>
      </c>
    </row>
    <row r="209" spans="2:65" s="1" customFormat="1" ht="22.5" customHeight="1" x14ac:dyDescent="0.3">
      <c r="B209" s="37"/>
      <c r="C209" s="201" t="s">
        <v>525</v>
      </c>
      <c r="D209" s="201" t="s">
        <v>410</v>
      </c>
      <c r="E209" s="202" t="s">
        <v>7450</v>
      </c>
      <c r="F209" s="203" t="s">
        <v>7451</v>
      </c>
      <c r="G209" s="204" t="s">
        <v>466</v>
      </c>
      <c r="H209" s="205">
        <v>18.128</v>
      </c>
      <c r="I209" s="206"/>
      <c r="J209" s="207">
        <f>ROUND(I209*H209,2)</f>
        <v>0</v>
      </c>
      <c r="K209" s="203" t="s">
        <v>7100</v>
      </c>
      <c r="L209" s="57"/>
      <c r="M209" s="208" t="s">
        <v>36</v>
      </c>
      <c r="N209" s="209" t="s">
        <v>50</v>
      </c>
      <c r="O209" s="38"/>
      <c r="P209" s="210">
        <f>O209*H209</f>
        <v>0</v>
      </c>
      <c r="Q209" s="210">
        <v>0</v>
      </c>
      <c r="R209" s="210">
        <f>Q209*H209</f>
        <v>0</v>
      </c>
      <c r="S209" s="210">
        <v>0</v>
      </c>
      <c r="T209" s="211">
        <f>S209*H209</f>
        <v>0</v>
      </c>
      <c r="AR209" s="19" t="s">
        <v>415</v>
      </c>
      <c r="AT209" s="19" t="s">
        <v>410</v>
      </c>
      <c r="AU209" s="19" t="s">
        <v>87</v>
      </c>
      <c r="AY209" s="19" t="s">
        <v>406</v>
      </c>
      <c r="BE209" s="212">
        <f>IF(N209="základní",J209,0)</f>
        <v>0</v>
      </c>
      <c r="BF209" s="212">
        <f>IF(N209="snížená",J209,0)</f>
        <v>0</v>
      </c>
      <c r="BG209" s="212">
        <f>IF(N209="zákl. přenesená",J209,0)</f>
        <v>0</v>
      </c>
      <c r="BH209" s="212">
        <f>IF(N209="sníž. přenesená",J209,0)</f>
        <v>0</v>
      </c>
      <c r="BI209" s="212">
        <f>IF(N209="nulová",J209,0)</f>
        <v>0</v>
      </c>
      <c r="BJ209" s="19" t="s">
        <v>23</v>
      </c>
      <c r="BK209" s="212">
        <f>ROUND(I209*H209,2)</f>
        <v>0</v>
      </c>
      <c r="BL209" s="19" t="s">
        <v>415</v>
      </c>
      <c r="BM209" s="19" t="s">
        <v>637</v>
      </c>
    </row>
    <row r="210" spans="2:65" s="12" customFormat="1" x14ac:dyDescent="0.3">
      <c r="B210" s="213"/>
      <c r="C210" s="214"/>
      <c r="D210" s="215" t="s">
        <v>417</v>
      </c>
      <c r="E210" s="216" t="s">
        <v>36</v>
      </c>
      <c r="F210" s="217" t="s">
        <v>8352</v>
      </c>
      <c r="G210" s="214"/>
      <c r="H210" s="218" t="s">
        <v>36</v>
      </c>
      <c r="I210" s="219"/>
      <c r="J210" s="214"/>
      <c r="K210" s="214"/>
      <c r="L210" s="220"/>
      <c r="M210" s="221"/>
      <c r="N210" s="222"/>
      <c r="O210" s="222"/>
      <c r="P210" s="222"/>
      <c r="Q210" s="222"/>
      <c r="R210" s="222"/>
      <c r="S210" s="222"/>
      <c r="T210" s="223"/>
      <c r="AT210" s="224" t="s">
        <v>417</v>
      </c>
      <c r="AU210" s="224" t="s">
        <v>87</v>
      </c>
      <c r="AV210" s="12" t="s">
        <v>23</v>
      </c>
      <c r="AW210" s="12" t="s">
        <v>43</v>
      </c>
      <c r="AX210" s="12" t="s">
        <v>79</v>
      </c>
      <c r="AY210" s="224" t="s">
        <v>406</v>
      </c>
    </row>
    <row r="211" spans="2:65" s="13" customFormat="1" x14ac:dyDescent="0.3">
      <c r="B211" s="225"/>
      <c r="C211" s="226"/>
      <c r="D211" s="215" t="s">
        <v>417</v>
      </c>
      <c r="E211" s="227" t="s">
        <v>36</v>
      </c>
      <c r="F211" s="228" t="s">
        <v>8390</v>
      </c>
      <c r="G211" s="226"/>
      <c r="H211" s="229">
        <v>5.5250000000000004</v>
      </c>
      <c r="I211" s="230"/>
      <c r="J211" s="226"/>
      <c r="K211" s="226"/>
      <c r="L211" s="231"/>
      <c r="M211" s="232"/>
      <c r="N211" s="233"/>
      <c r="O211" s="233"/>
      <c r="P211" s="233"/>
      <c r="Q211" s="233"/>
      <c r="R211" s="233"/>
      <c r="S211" s="233"/>
      <c r="T211" s="234"/>
      <c r="AT211" s="235" t="s">
        <v>417</v>
      </c>
      <c r="AU211" s="235" t="s">
        <v>87</v>
      </c>
      <c r="AV211" s="13" t="s">
        <v>87</v>
      </c>
      <c r="AW211" s="13" t="s">
        <v>43</v>
      </c>
      <c r="AX211" s="13" t="s">
        <v>79</v>
      </c>
      <c r="AY211" s="235" t="s">
        <v>406</v>
      </c>
    </row>
    <row r="212" spans="2:65" s="13" customFormat="1" x14ac:dyDescent="0.3">
      <c r="B212" s="225"/>
      <c r="C212" s="226"/>
      <c r="D212" s="215" t="s">
        <v>417</v>
      </c>
      <c r="E212" s="227" t="s">
        <v>36</v>
      </c>
      <c r="F212" s="228" t="s">
        <v>8391</v>
      </c>
      <c r="G212" s="226"/>
      <c r="H212" s="229">
        <v>12.603</v>
      </c>
      <c r="I212" s="230"/>
      <c r="J212" s="226"/>
      <c r="K212" s="226"/>
      <c r="L212" s="231"/>
      <c r="M212" s="232"/>
      <c r="N212" s="233"/>
      <c r="O212" s="233"/>
      <c r="P212" s="233"/>
      <c r="Q212" s="233"/>
      <c r="R212" s="233"/>
      <c r="S212" s="233"/>
      <c r="T212" s="234"/>
      <c r="AT212" s="235" t="s">
        <v>417</v>
      </c>
      <c r="AU212" s="235" t="s">
        <v>87</v>
      </c>
      <c r="AV212" s="13" t="s">
        <v>87</v>
      </c>
      <c r="AW212" s="13" t="s">
        <v>43</v>
      </c>
      <c r="AX212" s="13" t="s">
        <v>79</v>
      </c>
      <c r="AY212" s="235" t="s">
        <v>406</v>
      </c>
    </row>
    <row r="213" spans="2:65" s="14" customFormat="1" x14ac:dyDescent="0.3">
      <c r="B213" s="236"/>
      <c r="C213" s="237"/>
      <c r="D213" s="247" t="s">
        <v>417</v>
      </c>
      <c r="E213" s="248" t="s">
        <v>36</v>
      </c>
      <c r="F213" s="249" t="s">
        <v>421</v>
      </c>
      <c r="G213" s="237"/>
      <c r="H213" s="250">
        <v>18.128</v>
      </c>
      <c r="I213" s="241"/>
      <c r="J213" s="237"/>
      <c r="K213" s="237"/>
      <c r="L213" s="242"/>
      <c r="M213" s="243"/>
      <c r="N213" s="244"/>
      <c r="O213" s="244"/>
      <c r="P213" s="244"/>
      <c r="Q213" s="244"/>
      <c r="R213" s="244"/>
      <c r="S213" s="244"/>
      <c r="T213" s="245"/>
      <c r="AT213" s="246" t="s">
        <v>417</v>
      </c>
      <c r="AU213" s="246" t="s">
        <v>87</v>
      </c>
      <c r="AV213" s="14" t="s">
        <v>415</v>
      </c>
      <c r="AW213" s="14" t="s">
        <v>43</v>
      </c>
      <c r="AX213" s="14" t="s">
        <v>23</v>
      </c>
      <c r="AY213" s="246" t="s">
        <v>406</v>
      </c>
    </row>
    <row r="214" spans="2:65" s="1" customFormat="1" ht="22.5" customHeight="1" x14ac:dyDescent="0.3">
      <c r="B214" s="37"/>
      <c r="C214" s="201" t="s">
        <v>527</v>
      </c>
      <c r="D214" s="201" t="s">
        <v>410</v>
      </c>
      <c r="E214" s="202" t="s">
        <v>8141</v>
      </c>
      <c r="F214" s="203" t="s">
        <v>8142</v>
      </c>
      <c r="G214" s="204" t="s">
        <v>466</v>
      </c>
      <c r="H214" s="205">
        <v>18.128</v>
      </c>
      <c r="I214" s="206"/>
      <c r="J214" s="207">
        <f>ROUND(I214*H214,2)</f>
        <v>0</v>
      </c>
      <c r="K214" s="203" t="s">
        <v>7100</v>
      </c>
      <c r="L214" s="57"/>
      <c r="M214" s="208" t="s">
        <v>36</v>
      </c>
      <c r="N214" s="209" t="s">
        <v>50</v>
      </c>
      <c r="O214" s="38"/>
      <c r="P214" s="210">
        <f>O214*H214</f>
        <v>0</v>
      </c>
      <c r="Q214" s="210">
        <v>0</v>
      </c>
      <c r="R214" s="210">
        <f>Q214*H214</f>
        <v>0</v>
      </c>
      <c r="S214" s="210">
        <v>0</v>
      </c>
      <c r="T214" s="211">
        <f>S214*H214</f>
        <v>0</v>
      </c>
      <c r="AR214" s="19" t="s">
        <v>415</v>
      </c>
      <c r="AT214" s="19" t="s">
        <v>410</v>
      </c>
      <c r="AU214" s="19" t="s">
        <v>87</v>
      </c>
      <c r="AY214" s="19" t="s">
        <v>406</v>
      </c>
      <c r="BE214" s="212">
        <f>IF(N214="základní",J214,0)</f>
        <v>0</v>
      </c>
      <c r="BF214" s="212">
        <f>IF(N214="snížená",J214,0)</f>
        <v>0</v>
      </c>
      <c r="BG214" s="212">
        <f>IF(N214="zákl. přenesená",J214,0)</f>
        <v>0</v>
      </c>
      <c r="BH214" s="212">
        <f>IF(N214="sníž. přenesená",J214,0)</f>
        <v>0</v>
      </c>
      <c r="BI214" s="212">
        <f>IF(N214="nulová",J214,0)</f>
        <v>0</v>
      </c>
      <c r="BJ214" s="19" t="s">
        <v>23</v>
      </c>
      <c r="BK214" s="212">
        <f>ROUND(I214*H214,2)</f>
        <v>0</v>
      </c>
      <c r="BL214" s="19" t="s">
        <v>415</v>
      </c>
      <c r="BM214" s="19" t="s">
        <v>646</v>
      </c>
    </row>
    <row r="215" spans="2:65" s="1" customFormat="1" ht="22.5" customHeight="1" x14ac:dyDescent="0.3">
      <c r="B215" s="37"/>
      <c r="C215" s="201" t="s">
        <v>532</v>
      </c>
      <c r="D215" s="201" t="s">
        <v>410</v>
      </c>
      <c r="E215" s="202" t="s">
        <v>7466</v>
      </c>
      <c r="F215" s="203" t="s">
        <v>7467</v>
      </c>
      <c r="G215" s="204" t="s">
        <v>413</v>
      </c>
      <c r="H215" s="205">
        <v>220.8</v>
      </c>
      <c r="I215" s="206"/>
      <c r="J215" s="207">
        <f>ROUND(I215*H215,2)</f>
        <v>0</v>
      </c>
      <c r="K215" s="203" t="s">
        <v>7100</v>
      </c>
      <c r="L215" s="57"/>
      <c r="M215" s="208" t="s">
        <v>36</v>
      </c>
      <c r="N215" s="209" t="s">
        <v>50</v>
      </c>
      <c r="O215" s="38"/>
      <c r="P215" s="210">
        <f>O215*H215</f>
        <v>0</v>
      </c>
      <c r="Q215" s="210">
        <v>0</v>
      </c>
      <c r="R215" s="210">
        <f>Q215*H215</f>
        <v>0</v>
      </c>
      <c r="S215" s="210">
        <v>0</v>
      </c>
      <c r="T215" s="211">
        <f>S215*H215</f>
        <v>0</v>
      </c>
      <c r="AR215" s="19" t="s">
        <v>415</v>
      </c>
      <c r="AT215" s="19" t="s">
        <v>410</v>
      </c>
      <c r="AU215" s="19" t="s">
        <v>87</v>
      </c>
      <c r="AY215" s="19" t="s">
        <v>406</v>
      </c>
      <c r="BE215" s="212">
        <f>IF(N215="základní",J215,0)</f>
        <v>0</v>
      </c>
      <c r="BF215" s="212">
        <f>IF(N215="snížená",J215,0)</f>
        <v>0</v>
      </c>
      <c r="BG215" s="212">
        <f>IF(N215="zákl. přenesená",J215,0)</f>
        <v>0</v>
      </c>
      <c r="BH215" s="212">
        <f>IF(N215="sníž. přenesená",J215,0)</f>
        <v>0</v>
      </c>
      <c r="BI215" s="212">
        <f>IF(N215="nulová",J215,0)</f>
        <v>0</v>
      </c>
      <c r="BJ215" s="19" t="s">
        <v>23</v>
      </c>
      <c r="BK215" s="212">
        <f>ROUND(I215*H215,2)</f>
        <v>0</v>
      </c>
      <c r="BL215" s="19" t="s">
        <v>415</v>
      </c>
      <c r="BM215" s="19" t="s">
        <v>657</v>
      </c>
    </row>
    <row r="216" spans="2:65" s="1" customFormat="1" ht="22.5" customHeight="1" x14ac:dyDescent="0.3">
      <c r="B216" s="37"/>
      <c r="C216" s="201" t="s">
        <v>539</v>
      </c>
      <c r="D216" s="201" t="s">
        <v>410</v>
      </c>
      <c r="E216" s="202" t="s">
        <v>8143</v>
      </c>
      <c r="F216" s="203" t="s">
        <v>8144</v>
      </c>
      <c r="G216" s="204" t="s">
        <v>413</v>
      </c>
      <c r="H216" s="205">
        <v>79.754000000000005</v>
      </c>
      <c r="I216" s="206"/>
      <c r="J216" s="207">
        <f>ROUND(I216*H216,2)</f>
        <v>0</v>
      </c>
      <c r="K216" s="203" t="s">
        <v>7140</v>
      </c>
      <c r="L216" s="57"/>
      <c r="M216" s="208" t="s">
        <v>36</v>
      </c>
      <c r="N216" s="209" t="s">
        <v>50</v>
      </c>
      <c r="O216" s="38"/>
      <c r="P216" s="210">
        <f>O216*H216</f>
        <v>0</v>
      </c>
      <c r="Q216" s="210">
        <v>0</v>
      </c>
      <c r="R216" s="210">
        <f>Q216*H216</f>
        <v>0</v>
      </c>
      <c r="S216" s="210">
        <v>0</v>
      </c>
      <c r="T216" s="211">
        <f>S216*H216</f>
        <v>0</v>
      </c>
      <c r="AR216" s="19" t="s">
        <v>415</v>
      </c>
      <c r="AT216" s="19" t="s">
        <v>410</v>
      </c>
      <c r="AU216" s="19" t="s">
        <v>87</v>
      </c>
      <c r="AY216" s="19" t="s">
        <v>406</v>
      </c>
      <c r="BE216" s="212">
        <f>IF(N216="základní",J216,0)</f>
        <v>0</v>
      </c>
      <c r="BF216" s="212">
        <f>IF(N216="snížená",J216,0)</f>
        <v>0</v>
      </c>
      <c r="BG216" s="212">
        <f>IF(N216="zákl. přenesená",J216,0)</f>
        <v>0</v>
      </c>
      <c r="BH216" s="212">
        <f>IF(N216="sníž. přenesená",J216,0)</f>
        <v>0</v>
      </c>
      <c r="BI216" s="212">
        <f>IF(N216="nulová",J216,0)</f>
        <v>0</v>
      </c>
      <c r="BJ216" s="19" t="s">
        <v>23</v>
      </c>
      <c r="BK216" s="212">
        <f>ROUND(I216*H216,2)</f>
        <v>0</v>
      </c>
      <c r="BL216" s="19" t="s">
        <v>415</v>
      </c>
      <c r="BM216" s="19" t="s">
        <v>662</v>
      </c>
    </row>
    <row r="217" spans="2:65" s="12" customFormat="1" x14ac:dyDescent="0.3">
      <c r="B217" s="213"/>
      <c r="C217" s="214"/>
      <c r="D217" s="215" t="s">
        <v>417</v>
      </c>
      <c r="E217" s="216" t="s">
        <v>36</v>
      </c>
      <c r="F217" s="217" t="s">
        <v>8145</v>
      </c>
      <c r="G217" s="214"/>
      <c r="H217" s="218" t="s">
        <v>36</v>
      </c>
      <c r="I217" s="219"/>
      <c r="J217" s="214"/>
      <c r="K217" s="214"/>
      <c r="L217" s="220"/>
      <c r="M217" s="221"/>
      <c r="N217" s="222"/>
      <c r="O217" s="222"/>
      <c r="P217" s="222"/>
      <c r="Q217" s="222"/>
      <c r="R217" s="222"/>
      <c r="S217" s="222"/>
      <c r="T217" s="223"/>
      <c r="AT217" s="224" t="s">
        <v>417</v>
      </c>
      <c r="AU217" s="224" t="s">
        <v>87</v>
      </c>
      <c r="AV217" s="12" t="s">
        <v>23</v>
      </c>
      <c r="AW217" s="12" t="s">
        <v>43</v>
      </c>
      <c r="AX217" s="12" t="s">
        <v>79</v>
      </c>
      <c r="AY217" s="224" t="s">
        <v>406</v>
      </c>
    </row>
    <row r="218" spans="2:65" s="12" customFormat="1" ht="27" x14ac:dyDescent="0.3">
      <c r="B218" s="213"/>
      <c r="C218" s="214"/>
      <c r="D218" s="215" t="s">
        <v>417</v>
      </c>
      <c r="E218" s="216" t="s">
        <v>36</v>
      </c>
      <c r="F218" s="217" t="s">
        <v>7383</v>
      </c>
      <c r="G218" s="214"/>
      <c r="H218" s="218" t="s">
        <v>36</v>
      </c>
      <c r="I218" s="219"/>
      <c r="J218" s="214"/>
      <c r="K218" s="214"/>
      <c r="L218" s="220"/>
      <c r="M218" s="221"/>
      <c r="N218" s="222"/>
      <c r="O218" s="222"/>
      <c r="P218" s="222"/>
      <c r="Q218" s="222"/>
      <c r="R218" s="222"/>
      <c r="S218" s="222"/>
      <c r="T218" s="223"/>
      <c r="AT218" s="224" t="s">
        <v>417</v>
      </c>
      <c r="AU218" s="224" t="s">
        <v>87</v>
      </c>
      <c r="AV218" s="12" t="s">
        <v>23</v>
      </c>
      <c r="AW218" s="12" t="s">
        <v>43</v>
      </c>
      <c r="AX218" s="12" t="s">
        <v>79</v>
      </c>
      <c r="AY218" s="224" t="s">
        <v>406</v>
      </c>
    </row>
    <row r="219" spans="2:65" s="12" customFormat="1" x14ac:dyDescent="0.3">
      <c r="B219" s="213"/>
      <c r="C219" s="214"/>
      <c r="D219" s="215" t="s">
        <v>417</v>
      </c>
      <c r="E219" s="216" t="s">
        <v>36</v>
      </c>
      <c r="F219" s="217" t="s">
        <v>8352</v>
      </c>
      <c r="G219" s="214"/>
      <c r="H219" s="218" t="s">
        <v>36</v>
      </c>
      <c r="I219" s="219"/>
      <c r="J219" s="214"/>
      <c r="K219" s="214"/>
      <c r="L219" s="220"/>
      <c r="M219" s="221"/>
      <c r="N219" s="222"/>
      <c r="O219" s="222"/>
      <c r="P219" s="222"/>
      <c r="Q219" s="222"/>
      <c r="R219" s="222"/>
      <c r="S219" s="222"/>
      <c r="T219" s="223"/>
      <c r="AT219" s="224" t="s">
        <v>417</v>
      </c>
      <c r="AU219" s="224" t="s">
        <v>87</v>
      </c>
      <c r="AV219" s="12" t="s">
        <v>23</v>
      </c>
      <c r="AW219" s="12" t="s">
        <v>43</v>
      </c>
      <c r="AX219" s="12" t="s">
        <v>79</v>
      </c>
      <c r="AY219" s="224" t="s">
        <v>406</v>
      </c>
    </row>
    <row r="220" spans="2:65" s="12" customFormat="1" x14ac:dyDescent="0.3">
      <c r="B220" s="213"/>
      <c r="C220" s="214"/>
      <c r="D220" s="215" t="s">
        <v>417</v>
      </c>
      <c r="E220" s="216" t="s">
        <v>36</v>
      </c>
      <c r="F220" s="217" t="s">
        <v>8392</v>
      </c>
      <c r="G220" s="214"/>
      <c r="H220" s="218" t="s">
        <v>36</v>
      </c>
      <c r="I220" s="219"/>
      <c r="J220" s="214"/>
      <c r="K220" s="214"/>
      <c r="L220" s="220"/>
      <c r="M220" s="221"/>
      <c r="N220" s="222"/>
      <c r="O220" s="222"/>
      <c r="P220" s="222"/>
      <c r="Q220" s="222"/>
      <c r="R220" s="222"/>
      <c r="S220" s="222"/>
      <c r="T220" s="223"/>
      <c r="AT220" s="224" t="s">
        <v>417</v>
      </c>
      <c r="AU220" s="224" t="s">
        <v>87</v>
      </c>
      <c r="AV220" s="12" t="s">
        <v>23</v>
      </c>
      <c r="AW220" s="12" t="s">
        <v>43</v>
      </c>
      <c r="AX220" s="12" t="s">
        <v>79</v>
      </c>
      <c r="AY220" s="224" t="s">
        <v>406</v>
      </c>
    </row>
    <row r="221" spans="2:65" s="12" customFormat="1" x14ac:dyDescent="0.3">
      <c r="B221" s="213"/>
      <c r="C221" s="214"/>
      <c r="D221" s="215" t="s">
        <v>417</v>
      </c>
      <c r="E221" s="216" t="s">
        <v>36</v>
      </c>
      <c r="F221" s="217" t="s">
        <v>8393</v>
      </c>
      <c r="G221" s="214"/>
      <c r="H221" s="218" t="s">
        <v>36</v>
      </c>
      <c r="I221" s="219"/>
      <c r="J221" s="214"/>
      <c r="K221" s="214"/>
      <c r="L221" s="220"/>
      <c r="M221" s="221"/>
      <c r="N221" s="222"/>
      <c r="O221" s="222"/>
      <c r="P221" s="222"/>
      <c r="Q221" s="222"/>
      <c r="R221" s="222"/>
      <c r="S221" s="222"/>
      <c r="T221" s="223"/>
      <c r="AT221" s="224" t="s">
        <v>417</v>
      </c>
      <c r="AU221" s="224" t="s">
        <v>87</v>
      </c>
      <c r="AV221" s="12" t="s">
        <v>23</v>
      </c>
      <c r="AW221" s="12" t="s">
        <v>43</v>
      </c>
      <c r="AX221" s="12" t="s">
        <v>79</v>
      </c>
      <c r="AY221" s="224" t="s">
        <v>406</v>
      </c>
    </row>
    <row r="222" spans="2:65" s="12" customFormat="1" x14ac:dyDescent="0.3">
      <c r="B222" s="213"/>
      <c r="C222" s="214"/>
      <c r="D222" s="215" t="s">
        <v>417</v>
      </c>
      <c r="E222" s="216" t="s">
        <v>36</v>
      </c>
      <c r="F222" s="217" t="s">
        <v>8394</v>
      </c>
      <c r="G222" s="214"/>
      <c r="H222" s="218" t="s">
        <v>36</v>
      </c>
      <c r="I222" s="219"/>
      <c r="J222" s="214"/>
      <c r="K222" s="214"/>
      <c r="L222" s="220"/>
      <c r="M222" s="221"/>
      <c r="N222" s="222"/>
      <c r="O222" s="222"/>
      <c r="P222" s="222"/>
      <c r="Q222" s="222"/>
      <c r="R222" s="222"/>
      <c r="S222" s="222"/>
      <c r="T222" s="223"/>
      <c r="AT222" s="224" t="s">
        <v>417</v>
      </c>
      <c r="AU222" s="224" t="s">
        <v>87</v>
      </c>
      <c r="AV222" s="12" t="s">
        <v>23</v>
      </c>
      <c r="AW222" s="12" t="s">
        <v>43</v>
      </c>
      <c r="AX222" s="12" t="s">
        <v>79</v>
      </c>
      <c r="AY222" s="224" t="s">
        <v>406</v>
      </c>
    </row>
    <row r="223" spans="2:65" s="13" customFormat="1" x14ac:dyDescent="0.3">
      <c r="B223" s="225"/>
      <c r="C223" s="226"/>
      <c r="D223" s="215" t="s">
        <v>417</v>
      </c>
      <c r="E223" s="227" t="s">
        <v>36</v>
      </c>
      <c r="F223" s="228" t="s">
        <v>8395</v>
      </c>
      <c r="G223" s="226"/>
      <c r="H223" s="229">
        <v>79.754000000000005</v>
      </c>
      <c r="I223" s="230"/>
      <c r="J223" s="226"/>
      <c r="K223" s="226"/>
      <c r="L223" s="231"/>
      <c r="M223" s="232"/>
      <c r="N223" s="233"/>
      <c r="O223" s="233"/>
      <c r="P223" s="233"/>
      <c r="Q223" s="233"/>
      <c r="R223" s="233"/>
      <c r="S223" s="233"/>
      <c r="T223" s="234"/>
      <c r="AT223" s="235" t="s">
        <v>417</v>
      </c>
      <c r="AU223" s="235" t="s">
        <v>87</v>
      </c>
      <c r="AV223" s="13" t="s">
        <v>87</v>
      </c>
      <c r="AW223" s="13" t="s">
        <v>43</v>
      </c>
      <c r="AX223" s="13" t="s">
        <v>79</v>
      </c>
      <c r="AY223" s="235" t="s">
        <v>406</v>
      </c>
    </row>
    <row r="224" spans="2:65" s="14" customFormat="1" x14ac:dyDescent="0.3">
      <c r="B224" s="236"/>
      <c r="C224" s="237"/>
      <c r="D224" s="247" t="s">
        <v>417</v>
      </c>
      <c r="E224" s="248" t="s">
        <v>36</v>
      </c>
      <c r="F224" s="249" t="s">
        <v>421</v>
      </c>
      <c r="G224" s="237"/>
      <c r="H224" s="250">
        <v>79.754000000000005</v>
      </c>
      <c r="I224" s="241"/>
      <c r="J224" s="237"/>
      <c r="K224" s="237"/>
      <c r="L224" s="242"/>
      <c r="M224" s="243"/>
      <c r="N224" s="244"/>
      <c r="O224" s="244"/>
      <c r="P224" s="244"/>
      <c r="Q224" s="244"/>
      <c r="R224" s="244"/>
      <c r="S224" s="244"/>
      <c r="T224" s="245"/>
      <c r="AT224" s="246" t="s">
        <v>417</v>
      </c>
      <c r="AU224" s="246" t="s">
        <v>87</v>
      </c>
      <c r="AV224" s="14" t="s">
        <v>415</v>
      </c>
      <c r="AW224" s="14" t="s">
        <v>43</v>
      </c>
      <c r="AX224" s="14" t="s">
        <v>23</v>
      </c>
      <c r="AY224" s="246" t="s">
        <v>406</v>
      </c>
    </row>
    <row r="225" spans="2:65" s="1" customFormat="1" ht="22.5" customHeight="1" x14ac:dyDescent="0.3">
      <c r="B225" s="37"/>
      <c r="C225" s="201" t="s">
        <v>543</v>
      </c>
      <c r="D225" s="201" t="s">
        <v>410</v>
      </c>
      <c r="E225" s="202" t="s">
        <v>8154</v>
      </c>
      <c r="F225" s="203" t="s">
        <v>8155</v>
      </c>
      <c r="G225" s="204" t="s">
        <v>596</v>
      </c>
      <c r="H225" s="205">
        <v>12</v>
      </c>
      <c r="I225" s="206"/>
      <c r="J225" s="207">
        <f>ROUND(I225*H225,2)</f>
        <v>0</v>
      </c>
      <c r="K225" s="203" t="s">
        <v>7140</v>
      </c>
      <c r="L225" s="57"/>
      <c r="M225" s="208" t="s">
        <v>36</v>
      </c>
      <c r="N225" s="209" t="s">
        <v>50</v>
      </c>
      <c r="O225" s="38"/>
      <c r="P225" s="210">
        <f>O225*H225</f>
        <v>0</v>
      </c>
      <c r="Q225" s="210">
        <v>0</v>
      </c>
      <c r="R225" s="210">
        <f>Q225*H225</f>
        <v>0</v>
      </c>
      <c r="S225" s="210">
        <v>0</v>
      </c>
      <c r="T225" s="211">
        <f>S225*H225</f>
        <v>0</v>
      </c>
      <c r="AR225" s="19" t="s">
        <v>415</v>
      </c>
      <c r="AT225" s="19" t="s">
        <v>410</v>
      </c>
      <c r="AU225" s="19" t="s">
        <v>87</v>
      </c>
      <c r="AY225" s="19" t="s">
        <v>406</v>
      </c>
      <c r="BE225" s="212">
        <f>IF(N225="základní",J225,0)</f>
        <v>0</v>
      </c>
      <c r="BF225" s="212">
        <f>IF(N225="snížená",J225,0)</f>
        <v>0</v>
      </c>
      <c r="BG225" s="212">
        <f>IF(N225="zákl. přenesená",J225,0)</f>
        <v>0</v>
      </c>
      <c r="BH225" s="212">
        <f>IF(N225="sníž. přenesená",J225,0)</f>
        <v>0</v>
      </c>
      <c r="BI225" s="212">
        <f>IF(N225="nulová",J225,0)</f>
        <v>0</v>
      </c>
      <c r="BJ225" s="19" t="s">
        <v>23</v>
      </c>
      <c r="BK225" s="212">
        <f>ROUND(I225*H225,2)</f>
        <v>0</v>
      </c>
      <c r="BL225" s="19" t="s">
        <v>415</v>
      </c>
      <c r="BM225" s="19" t="s">
        <v>252</v>
      </c>
    </row>
    <row r="226" spans="2:65" s="1" customFormat="1" ht="22.5" customHeight="1" x14ac:dyDescent="0.3">
      <c r="B226" s="37"/>
      <c r="C226" s="268" t="s">
        <v>546</v>
      </c>
      <c r="D226" s="268" t="s">
        <v>533</v>
      </c>
      <c r="E226" s="269" t="s">
        <v>7491</v>
      </c>
      <c r="F226" s="270" t="s">
        <v>7492</v>
      </c>
      <c r="G226" s="271" t="s">
        <v>536</v>
      </c>
      <c r="H226" s="272">
        <v>0.36299999999999999</v>
      </c>
      <c r="I226" s="273"/>
      <c r="J226" s="274">
        <f>ROUND(I226*H226,2)</f>
        <v>0</v>
      </c>
      <c r="K226" s="270" t="s">
        <v>7100</v>
      </c>
      <c r="L226" s="275"/>
      <c r="M226" s="276" t="s">
        <v>36</v>
      </c>
      <c r="N226" s="277" t="s">
        <v>50</v>
      </c>
      <c r="O226" s="38"/>
      <c r="P226" s="210">
        <f>O226*H226</f>
        <v>0</v>
      </c>
      <c r="Q226" s="210">
        <v>0</v>
      </c>
      <c r="R226" s="210">
        <f>Q226*H226</f>
        <v>0</v>
      </c>
      <c r="S226" s="210">
        <v>0</v>
      </c>
      <c r="T226" s="211">
        <f>S226*H226</f>
        <v>0</v>
      </c>
      <c r="AR226" s="19" t="s">
        <v>457</v>
      </c>
      <c r="AT226" s="19" t="s">
        <v>533</v>
      </c>
      <c r="AU226" s="19" t="s">
        <v>87</v>
      </c>
      <c r="AY226" s="19" t="s">
        <v>406</v>
      </c>
      <c r="BE226" s="212">
        <f>IF(N226="základní",J226,0)</f>
        <v>0</v>
      </c>
      <c r="BF226" s="212">
        <f>IF(N226="snížená",J226,0)</f>
        <v>0</v>
      </c>
      <c r="BG226" s="212">
        <f>IF(N226="zákl. přenesená",J226,0)</f>
        <v>0</v>
      </c>
      <c r="BH226" s="212">
        <f>IF(N226="sníž. přenesená",J226,0)</f>
        <v>0</v>
      </c>
      <c r="BI226" s="212">
        <f>IF(N226="nulová",J226,0)</f>
        <v>0</v>
      </c>
      <c r="BJ226" s="19" t="s">
        <v>23</v>
      </c>
      <c r="BK226" s="212">
        <f>ROUND(I226*H226,2)</f>
        <v>0</v>
      </c>
      <c r="BL226" s="19" t="s">
        <v>415</v>
      </c>
      <c r="BM226" s="19" t="s">
        <v>688</v>
      </c>
    </row>
    <row r="227" spans="2:65" s="13" customFormat="1" x14ac:dyDescent="0.3">
      <c r="B227" s="225"/>
      <c r="C227" s="226"/>
      <c r="D227" s="215" t="s">
        <v>417</v>
      </c>
      <c r="E227" s="227" t="s">
        <v>36</v>
      </c>
      <c r="F227" s="228" t="s">
        <v>8396</v>
      </c>
      <c r="G227" s="226"/>
      <c r="H227" s="229">
        <v>0.36299999999999999</v>
      </c>
      <c r="I227" s="230"/>
      <c r="J227" s="226"/>
      <c r="K227" s="226"/>
      <c r="L227" s="231"/>
      <c r="M227" s="232"/>
      <c r="N227" s="233"/>
      <c r="O227" s="233"/>
      <c r="P227" s="233"/>
      <c r="Q227" s="233"/>
      <c r="R227" s="233"/>
      <c r="S227" s="233"/>
      <c r="T227" s="234"/>
      <c r="AT227" s="235" t="s">
        <v>417</v>
      </c>
      <c r="AU227" s="235" t="s">
        <v>87</v>
      </c>
      <c r="AV227" s="13" t="s">
        <v>87</v>
      </c>
      <c r="AW227" s="13" t="s">
        <v>43</v>
      </c>
      <c r="AX227" s="13" t="s">
        <v>79</v>
      </c>
      <c r="AY227" s="235" t="s">
        <v>406</v>
      </c>
    </row>
    <row r="228" spans="2:65" s="14" customFormat="1" x14ac:dyDescent="0.3">
      <c r="B228" s="236"/>
      <c r="C228" s="237"/>
      <c r="D228" s="247" t="s">
        <v>417</v>
      </c>
      <c r="E228" s="248" t="s">
        <v>36</v>
      </c>
      <c r="F228" s="249" t="s">
        <v>421</v>
      </c>
      <c r="G228" s="237"/>
      <c r="H228" s="250">
        <v>0.36299999999999999</v>
      </c>
      <c r="I228" s="241"/>
      <c r="J228" s="237"/>
      <c r="K228" s="237"/>
      <c r="L228" s="242"/>
      <c r="M228" s="243"/>
      <c r="N228" s="244"/>
      <c r="O228" s="244"/>
      <c r="P228" s="244"/>
      <c r="Q228" s="244"/>
      <c r="R228" s="244"/>
      <c r="S228" s="244"/>
      <c r="T228" s="245"/>
      <c r="AT228" s="246" t="s">
        <v>417</v>
      </c>
      <c r="AU228" s="246" t="s">
        <v>87</v>
      </c>
      <c r="AV228" s="14" t="s">
        <v>415</v>
      </c>
      <c r="AW228" s="14" t="s">
        <v>43</v>
      </c>
      <c r="AX228" s="14" t="s">
        <v>23</v>
      </c>
      <c r="AY228" s="246" t="s">
        <v>406</v>
      </c>
    </row>
    <row r="229" spans="2:65" s="1" customFormat="1" ht="22.5" customHeight="1" x14ac:dyDescent="0.3">
      <c r="B229" s="37"/>
      <c r="C229" s="268" t="s">
        <v>550</v>
      </c>
      <c r="D229" s="268" t="s">
        <v>533</v>
      </c>
      <c r="E229" s="269" t="s">
        <v>8157</v>
      </c>
      <c r="F229" s="270" t="s">
        <v>8158</v>
      </c>
      <c r="G229" s="271" t="s">
        <v>4956</v>
      </c>
      <c r="H229" s="272">
        <v>12</v>
      </c>
      <c r="I229" s="273"/>
      <c r="J229" s="274">
        <f>ROUND(I229*H229,2)</f>
        <v>0</v>
      </c>
      <c r="K229" s="270" t="s">
        <v>7140</v>
      </c>
      <c r="L229" s="275"/>
      <c r="M229" s="276" t="s">
        <v>36</v>
      </c>
      <c r="N229" s="277" t="s">
        <v>50</v>
      </c>
      <c r="O229" s="38"/>
      <c r="P229" s="210">
        <f>O229*H229</f>
        <v>0</v>
      </c>
      <c r="Q229" s="210">
        <v>0</v>
      </c>
      <c r="R229" s="210">
        <f>Q229*H229</f>
        <v>0</v>
      </c>
      <c r="S229" s="210">
        <v>0</v>
      </c>
      <c r="T229" s="211">
        <f>S229*H229</f>
        <v>0</v>
      </c>
      <c r="AR229" s="19" t="s">
        <v>457</v>
      </c>
      <c r="AT229" s="19" t="s">
        <v>533</v>
      </c>
      <c r="AU229" s="19" t="s">
        <v>87</v>
      </c>
      <c r="AY229" s="19" t="s">
        <v>406</v>
      </c>
      <c r="BE229" s="212">
        <f>IF(N229="základní",J229,0)</f>
        <v>0</v>
      </c>
      <c r="BF229" s="212">
        <f>IF(N229="snížená",J229,0)</f>
        <v>0</v>
      </c>
      <c r="BG229" s="212">
        <f>IF(N229="zákl. přenesená",J229,0)</f>
        <v>0</v>
      </c>
      <c r="BH229" s="212">
        <f>IF(N229="sníž. přenesená",J229,0)</f>
        <v>0</v>
      </c>
      <c r="BI229" s="212">
        <f>IF(N229="nulová",J229,0)</f>
        <v>0</v>
      </c>
      <c r="BJ229" s="19" t="s">
        <v>23</v>
      </c>
      <c r="BK229" s="212">
        <f>ROUND(I229*H229,2)</f>
        <v>0</v>
      </c>
      <c r="BL229" s="19" t="s">
        <v>415</v>
      </c>
      <c r="BM229" s="19" t="s">
        <v>696</v>
      </c>
    </row>
    <row r="230" spans="2:65" s="12" customFormat="1" x14ac:dyDescent="0.3">
      <c r="B230" s="213"/>
      <c r="C230" s="214"/>
      <c r="D230" s="215" t="s">
        <v>417</v>
      </c>
      <c r="E230" s="216" t="s">
        <v>36</v>
      </c>
      <c r="F230" s="217" t="s">
        <v>8159</v>
      </c>
      <c r="G230" s="214"/>
      <c r="H230" s="218" t="s">
        <v>36</v>
      </c>
      <c r="I230" s="219"/>
      <c r="J230" s="214"/>
      <c r="K230" s="214"/>
      <c r="L230" s="220"/>
      <c r="M230" s="221"/>
      <c r="N230" s="222"/>
      <c r="O230" s="222"/>
      <c r="P230" s="222"/>
      <c r="Q230" s="222"/>
      <c r="R230" s="222"/>
      <c r="S230" s="222"/>
      <c r="T230" s="223"/>
      <c r="AT230" s="224" t="s">
        <v>417</v>
      </c>
      <c r="AU230" s="224" t="s">
        <v>87</v>
      </c>
      <c r="AV230" s="12" t="s">
        <v>23</v>
      </c>
      <c r="AW230" s="12" t="s">
        <v>43</v>
      </c>
      <c r="AX230" s="12" t="s">
        <v>79</v>
      </c>
      <c r="AY230" s="224" t="s">
        <v>406</v>
      </c>
    </row>
    <row r="231" spans="2:65" s="13" customFormat="1" x14ac:dyDescent="0.3">
      <c r="B231" s="225"/>
      <c r="C231" s="226"/>
      <c r="D231" s="215" t="s">
        <v>417</v>
      </c>
      <c r="E231" s="227" t="s">
        <v>36</v>
      </c>
      <c r="F231" s="228" t="s">
        <v>476</v>
      </c>
      <c r="G231" s="226"/>
      <c r="H231" s="229">
        <v>12</v>
      </c>
      <c r="I231" s="230"/>
      <c r="J231" s="226"/>
      <c r="K231" s="226"/>
      <c r="L231" s="231"/>
      <c r="M231" s="232"/>
      <c r="N231" s="233"/>
      <c r="O231" s="233"/>
      <c r="P231" s="233"/>
      <c r="Q231" s="233"/>
      <c r="R231" s="233"/>
      <c r="S231" s="233"/>
      <c r="T231" s="234"/>
      <c r="AT231" s="235" t="s">
        <v>417</v>
      </c>
      <c r="AU231" s="235" t="s">
        <v>87</v>
      </c>
      <c r="AV231" s="13" t="s">
        <v>87</v>
      </c>
      <c r="AW231" s="13" t="s">
        <v>43</v>
      </c>
      <c r="AX231" s="13" t="s">
        <v>79</v>
      </c>
      <c r="AY231" s="235" t="s">
        <v>406</v>
      </c>
    </row>
    <row r="232" spans="2:65" s="14" customFormat="1" x14ac:dyDescent="0.3">
      <c r="B232" s="236"/>
      <c r="C232" s="237"/>
      <c r="D232" s="247" t="s">
        <v>417</v>
      </c>
      <c r="E232" s="248" t="s">
        <v>36</v>
      </c>
      <c r="F232" s="249" t="s">
        <v>421</v>
      </c>
      <c r="G232" s="237"/>
      <c r="H232" s="250">
        <v>12</v>
      </c>
      <c r="I232" s="241"/>
      <c r="J232" s="237"/>
      <c r="K232" s="237"/>
      <c r="L232" s="242"/>
      <c r="M232" s="243"/>
      <c r="N232" s="244"/>
      <c r="O232" s="244"/>
      <c r="P232" s="244"/>
      <c r="Q232" s="244"/>
      <c r="R232" s="244"/>
      <c r="S232" s="244"/>
      <c r="T232" s="245"/>
      <c r="AT232" s="246" t="s">
        <v>417</v>
      </c>
      <c r="AU232" s="246" t="s">
        <v>87</v>
      </c>
      <c r="AV232" s="14" t="s">
        <v>415</v>
      </c>
      <c r="AW232" s="14" t="s">
        <v>43</v>
      </c>
      <c r="AX232" s="14" t="s">
        <v>23</v>
      </c>
      <c r="AY232" s="246" t="s">
        <v>406</v>
      </c>
    </row>
    <row r="233" spans="2:65" s="1" customFormat="1" ht="22.5" customHeight="1" x14ac:dyDescent="0.3">
      <c r="B233" s="37"/>
      <c r="C233" s="268" t="s">
        <v>299</v>
      </c>
      <c r="D233" s="268" t="s">
        <v>533</v>
      </c>
      <c r="E233" s="269" t="s">
        <v>8160</v>
      </c>
      <c r="F233" s="270" t="s">
        <v>8161</v>
      </c>
      <c r="G233" s="271" t="s">
        <v>4956</v>
      </c>
      <c r="H233" s="272">
        <v>24</v>
      </c>
      <c r="I233" s="273"/>
      <c r="J233" s="274">
        <f>ROUND(I233*H233,2)</f>
        <v>0</v>
      </c>
      <c r="K233" s="270" t="s">
        <v>7140</v>
      </c>
      <c r="L233" s="275"/>
      <c r="M233" s="276" t="s">
        <v>36</v>
      </c>
      <c r="N233" s="277" t="s">
        <v>50</v>
      </c>
      <c r="O233" s="38"/>
      <c r="P233" s="210">
        <f>O233*H233</f>
        <v>0</v>
      </c>
      <c r="Q233" s="210">
        <v>0</v>
      </c>
      <c r="R233" s="210">
        <f>Q233*H233</f>
        <v>0</v>
      </c>
      <c r="S233" s="210">
        <v>0</v>
      </c>
      <c r="T233" s="211">
        <f>S233*H233</f>
        <v>0</v>
      </c>
      <c r="AR233" s="19" t="s">
        <v>457</v>
      </c>
      <c r="AT233" s="19" t="s">
        <v>533</v>
      </c>
      <c r="AU233" s="19" t="s">
        <v>87</v>
      </c>
      <c r="AY233" s="19" t="s">
        <v>406</v>
      </c>
      <c r="BE233" s="212">
        <f>IF(N233="základní",J233,0)</f>
        <v>0</v>
      </c>
      <c r="BF233" s="212">
        <f>IF(N233="snížená",J233,0)</f>
        <v>0</v>
      </c>
      <c r="BG233" s="212">
        <f>IF(N233="zákl. přenesená",J233,0)</f>
        <v>0</v>
      </c>
      <c r="BH233" s="212">
        <f>IF(N233="sníž. přenesená",J233,0)</f>
        <v>0</v>
      </c>
      <c r="BI233" s="212">
        <f>IF(N233="nulová",J233,0)</f>
        <v>0</v>
      </c>
      <c r="BJ233" s="19" t="s">
        <v>23</v>
      </c>
      <c r="BK233" s="212">
        <f>ROUND(I233*H233,2)</f>
        <v>0</v>
      </c>
      <c r="BL233" s="19" t="s">
        <v>415</v>
      </c>
      <c r="BM233" s="19" t="s">
        <v>703</v>
      </c>
    </row>
    <row r="234" spans="2:65" s="12" customFormat="1" x14ac:dyDescent="0.3">
      <c r="B234" s="213"/>
      <c r="C234" s="214"/>
      <c r="D234" s="215" t="s">
        <v>417</v>
      </c>
      <c r="E234" s="216" t="s">
        <v>36</v>
      </c>
      <c r="F234" s="217" t="s">
        <v>8162</v>
      </c>
      <c r="G234" s="214"/>
      <c r="H234" s="218" t="s">
        <v>36</v>
      </c>
      <c r="I234" s="219"/>
      <c r="J234" s="214"/>
      <c r="K234" s="214"/>
      <c r="L234" s="220"/>
      <c r="M234" s="221"/>
      <c r="N234" s="222"/>
      <c r="O234" s="222"/>
      <c r="P234" s="222"/>
      <c r="Q234" s="222"/>
      <c r="R234" s="222"/>
      <c r="S234" s="222"/>
      <c r="T234" s="223"/>
      <c r="AT234" s="224" t="s">
        <v>417</v>
      </c>
      <c r="AU234" s="224" t="s">
        <v>87</v>
      </c>
      <c r="AV234" s="12" t="s">
        <v>23</v>
      </c>
      <c r="AW234" s="12" t="s">
        <v>43</v>
      </c>
      <c r="AX234" s="12" t="s">
        <v>79</v>
      </c>
      <c r="AY234" s="224" t="s">
        <v>406</v>
      </c>
    </row>
    <row r="235" spans="2:65" s="13" customFormat="1" x14ac:dyDescent="0.3">
      <c r="B235" s="225"/>
      <c r="C235" s="226"/>
      <c r="D235" s="215" t="s">
        <v>417</v>
      </c>
      <c r="E235" s="227" t="s">
        <v>36</v>
      </c>
      <c r="F235" s="228" t="s">
        <v>8397</v>
      </c>
      <c r="G235" s="226"/>
      <c r="H235" s="229">
        <v>24</v>
      </c>
      <c r="I235" s="230"/>
      <c r="J235" s="226"/>
      <c r="K235" s="226"/>
      <c r="L235" s="231"/>
      <c r="M235" s="232"/>
      <c r="N235" s="233"/>
      <c r="O235" s="233"/>
      <c r="P235" s="233"/>
      <c r="Q235" s="233"/>
      <c r="R235" s="233"/>
      <c r="S235" s="233"/>
      <c r="T235" s="234"/>
      <c r="AT235" s="235" t="s">
        <v>417</v>
      </c>
      <c r="AU235" s="235" t="s">
        <v>87</v>
      </c>
      <c r="AV235" s="13" t="s">
        <v>87</v>
      </c>
      <c r="AW235" s="13" t="s">
        <v>43</v>
      </c>
      <c r="AX235" s="13" t="s">
        <v>79</v>
      </c>
      <c r="AY235" s="235" t="s">
        <v>406</v>
      </c>
    </row>
    <row r="236" spans="2:65" s="14" customFormat="1" x14ac:dyDescent="0.3">
      <c r="B236" s="236"/>
      <c r="C236" s="237"/>
      <c r="D236" s="247" t="s">
        <v>417</v>
      </c>
      <c r="E236" s="248" t="s">
        <v>36</v>
      </c>
      <c r="F236" s="249" t="s">
        <v>421</v>
      </c>
      <c r="G236" s="237"/>
      <c r="H236" s="250">
        <v>24</v>
      </c>
      <c r="I236" s="241"/>
      <c r="J236" s="237"/>
      <c r="K236" s="237"/>
      <c r="L236" s="242"/>
      <c r="M236" s="243"/>
      <c r="N236" s="244"/>
      <c r="O236" s="244"/>
      <c r="P236" s="244"/>
      <c r="Q236" s="244"/>
      <c r="R236" s="244"/>
      <c r="S236" s="244"/>
      <c r="T236" s="245"/>
      <c r="AT236" s="246" t="s">
        <v>417</v>
      </c>
      <c r="AU236" s="246" t="s">
        <v>87</v>
      </c>
      <c r="AV236" s="14" t="s">
        <v>415</v>
      </c>
      <c r="AW236" s="14" t="s">
        <v>43</v>
      </c>
      <c r="AX236" s="14" t="s">
        <v>23</v>
      </c>
      <c r="AY236" s="246" t="s">
        <v>406</v>
      </c>
    </row>
    <row r="237" spans="2:65" s="1" customFormat="1" ht="22.5" customHeight="1" x14ac:dyDescent="0.3">
      <c r="B237" s="37"/>
      <c r="C237" s="268" t="s">
        <v>559</v>
      </c>
      <c r="D237" s="268" t="s">
        <v>533</v>
      </c>
      <c r="E237" s="269" t="s">
        <v>7494</v>
      </c>
      <c r="F237" s="270" t="s">
        <v>7495</v>
      </c>
      <c r="G237" s="271" t="s">
        <v>501</v>
      </c>
      <c r="H237" s="272">
        <v>107.248</v>
      </c>
      <c r="I237" s="273"/>
      <c r="J237" s="274">
        <f>ROUND(I237*H237,2)</f>
        <v>0</v>
      </c>
      <c r="K237" s="270" t="s">
        <v>7100</v>
      </c>
      <c r="L237" s="275"/>
      <c r="M237" s="276" t="s">
        <v>36</v>
      </c>
      <c r="N237" s="277" t="s">
        <v>50</v>
      </c>
      <c r="O237" s="38"/>
      <c r="P237" s="210">
        <f>O237*H237</f>
        <v>0</v>
      </c>
      <c r="Q237" s="210">
        <v>0</v>
      </c>
      <c r="R237" s="210">
        <f>Q237*H237</f>
        <v>0</v>
      </c>
      <c r="S237" s="210">
        <v>0</v>
      </c>
      <c r="T237" s="211">
        <f>S237*H237</f>
        <v>0</v>
      </c>
      <c r="AR237" s="19" t="s">
        <v>457</v>
      </c>
      <c r="AT237" s="19" t="s">
        <v>533</v>
      </c>
      <c r="AU237" s="19" t="s">
        <v>87</v>
      </c>
      <c r="AY237" s="19" t="s">
        <v>406</v>
      </c>
      <c r="BE237" s="212">
        <f>IF(N237="základní",J237,0)</f>
        <v>0</v>
      </c>
      <c r="BF237" s="212">
        <f>IF(N237="snížená",J237,0)</f>
        <v>0</v>
      </c>
      <c r="BG237" s="212">
        <f>IF(N237="zákl. přenesená",J237,0)</f>
        <v>0</v>
      </c>
      <c r="BH237" s="212">
        <f>IF(N237="sníž. přenesená",J237,0)</f>
        <v>0</v>
      </c>
      <c r="BI237" s="212">
        <f>IF(N237="nulová",J237,0)</f>
        <v>0</v>
      </c>
      <c r="BJ237" s="19" t="s">
        <v>23</v>
      </c>
      <c r="BK237" s="212">
        <f>ROUND(I237*H237,2)</f>
        <v>0</v>
      </c>
      <c r="BL237" s="19" t="s">
        <v>415</v>
      </c>
      <c r="BM237" s="19" t="s">
        <v>714</v>
      </c>
    </row>
    <row r="238" spans="2:65" s="13" customFormat="1" x14ac:dyDescent="0.3">
      <c r="B238" s="225"/>
      <c r="C238" s="226"/>
      <c r="D238" s="215" t="s">
        <v>417</v>
      </c>
      <c r="E238" s="227" t="s">
        <v>36</v>
      </c>
      <c r="F238" s="228" t="s">
        <v>8398</v>
      </c>
      <c r="G238" s="226"/>
      <c r="H238" s="229">
        <v>107.248</v>
      </c>
      <c r="I238" s="230"/>
      <c r="J238" s="226"/>
      <c r="K238" s="226"/>
      <c r="L238" s="231"/>
      <c r="M238" s="232"/>
      <c r="N238" s="233"/>
      <c r="O238" s="233"/>
      <c r="P238" s="233"/>
      <c r="Q238" s="233"/>
      <c r="R238" s="233"/>
      <c r="S238" s="233"/>
      <c r="T238" s="234"/>
      <c r="AT238" s="235" t="s">
        <v>417</v>
      </c>
      <c r="AU238" s="235" t="s">
        <v>87</v>
      </c>
      <c r="AV238" s="13" t="s">
        <v>87</v>
      </c>
      <c r="AW238" s="13" t="s">
        <v>43</v>
      </c>
      <c r="AX238" s="13" t="s">
        <v>79</v>
      </c>
      <c r="AY238" s="235" t="s">
        <v>406</v>
      </c>
    </row>
    <row r="239" spans="2:65" s="14" customFormat="1" x14ac:dyDescent="0.3">
      <c r="B239" s="236"/>
      <c r="C239" s="237"/>
      <c r="D239" s="215" t="s">
        <v>417</v>
      </c>
      <c r="E239" s="238" t="s">
        <v>36</v>
      </c>
      <c r="F239" s="239" t="s">
        <v>421</v>
      </c>
      <c r="G239" s="237"/>
      <c r="H239" s="240">
        <v>107.248</v>
      </c>
      <c r="I239" s="241"/>
      <c r="J239" s="237"/>
      <c r="K239" s="237"/>
      <c r="L239" s="242"/>
      <c r="M239" s="243"/>
      <c r="N239" s="244"/>
      <c r="O239" s="244"/>
      <c r="P239" s="244"/>
      <c r="Q239" s="244"/>
      <c r="R239" s="244"/>
      <c r="S239" s="244"/>
      <c r="T239" s="245"/>
      <c r="AT239" s="246" t="s">
        <v>417</v>
      </c>
      <c r="AU239" s="246" t="s">
        <v>87</v>
      </c>
      <c r="AV239" s="14" t="s">
        <v>415</v>
      </c>
      <c r="AW239" s="14" t="s">
        <v>43</v>
      </c>
      <c r="AX239" s="14" t="s">
        <v>23</v>
      </c>
      <c r="AY239" s="246" t="s">
        <v>406</v>
      </c>
    </row>
    <row r="240" spans="2:65" s="11" customFormat="1" ht="29.85" customHeight="1" x14ac:dyDescent="0.3">
      <c r="B240" s="182"/>
      <c r="C240" s="183"/>
      <c r="D240" s="198" t="s">
        <v>78</v>
      </c>
      <c r="E240" s="199" t="s">
        <v>408</v>
      </c>
      <c r="F240" s="199" t="s">
        <v>7507</v>
      </c>
      <c r="G240" s="183"/>
      <c r="H240" s="183"/>
      <c r="I240" s="186"/>
      <c r="J240" s="200">
        <f>BK240</f>
        <v>0</v>
      </c>
      <c r="K240" s="183"/>
      <c r="L240" s="188"/>
      <c r="M240" s="189"/>
      <c r="N240" s="190"/>
      <c r="O240" s="190"/>
      <c r="P240" s="191">
        <f>SUM(P241:P286)</f>
        <v>0</v>
      </c>
      <c r="Q240" s="190"/>
      <c r="R240" s="191">
        <f>SUM(R241:R286)</f>
        <v>0</v>
      </c>
      <c r="S240" s="190"/>
      <c r="T240" s="192">
        <f>SUM(T241:T286)</f>
        <v>0</v>
      </c>
      <c r="AR240" s="193" t="s">
        <v>23</v>
      </c>
      <c r="AT240" s="194" t="s">
        <v>78</v>
      </c>
      <c r="AU240" s="194" t="s">
        <v>23</v>
      </c>
      <c r="AY240" s="193" t="s">
        <v>406</v>
      </c>
      <c r="BK240" s="195">
        <f>SUM(BK241:BK286)</f>
        <v>0</v>
      </c>
    </row>
    <row r="241" spans="2:65" s="1" customFormat="1" ht="22.5" customHeight="1" x14ac:dyDescent="0.3">
      <c r="B241" s="37"/>
      <c r="C241" s="201" t="s">
        <v>564</v>
      </c>
      <c r="D241" s="201" t="s">
        <v>410</v>
      </c>
      <c r="E241" s="202" t="s">
        <v>8399</v>
      </c>
      <c r="F241" s="203" t="s">
        <v>8400</v>
      </c>
      <c r="G241" s="204" t="s">
        <v>466</v>
      </c>
      <c r="H241" s="205">
        <v>29.7</v>
      </c>
      <c r="I241" s="206"/>
      <c r="J241" s="207">
        <f>ROUND(I241*H241,2)</f>
        <v>0</v>
      </c>
      <c r="K241" s="203" t="s">
        <v>7100</v>
      </c>
      <c r="L241" s="57"/>
      <c r="M241" s="208" t="s">
        <v>36</v>
      </c>
      <c r="N241" s="209" t="s">
        <v>50</v>
      </c>
      <c r="O241" s="38"/>
      <c r="P241" s="210">
        <f>O241*H241</f>
        <v>0</v>
      </c>
      <c r="Q241" s="210">
        <v>0</v>
      </c>
      <c r="R241" s="210">
        <f>Q241*H241</f>
        <v>0</v>
      </c>
      <c r="S241" s="210">
        <v>0</v>
      </c>
      <c r="T241" s="211">
        <f>S241*H241</f>
        <v>0</v>
      </c>
      <c r="AR241" s="19" t="s">
        <v>415</v>
      </c>
      <c r="AT241" s="19" t="s">
        <v>410</v>
      </c>
      <c r="AU241" s="19" t="s">
        <v>87</v>
      </c>
      <c r="AY241" s="19" t="s">
        <v>406</v>
      </c>
      <c r="BE241" s="212">
        <f>IF(N241="základní",J241,0)</f>
        <v>0</v>
      </c>
      <c r="BF241" s="212">
        <f>IF(N241="snížená",J241,0)</f>
        <v>0</v>
      </c>
      <c r="BG241" s="212">
        <f>IF(N241="zákl. přenesená",J241,0)</f>
        <v>0</v>
      </c>
      <c r="BH241" s="212">
        <f>IF(N241="sníž. přenesená",J241,0)</f>
        <v>0</v>
      </c>
      <c r="BI241" s="212">
        <f>IF(N241="nulová",J241,0)</f>
        <v>0</v>
      </c>
      <c r="BJ241" s="19" t="s">
        <v>23</v>
      </c>
      <c r="BK241" s="212">
        <f>ROUND(I241*H241,2)</f>
        <v>0</v>
      </c>
      <c r="BL241" s="19" t="s">
        <v>415</v>
      </c>
      <c r="BM241" s="19" t="s">
        <v>723</v>
      </c>
    </row>
    <row r="242" spans="2:65" s="12" customFormat="1" x14ac:dyDescent="0.3">
      <c r="B242" s="213"/>
      <c r="C242" s="214"/>
      <c r="D242" s="215" t="s">
        <v>417</v>
      </c>
      <c r="E242" s="216" t="s">
        <v>36</v>
      </c>
      <c r="F242" s="217" t="s">
        <v>8352</v>
      </c>
      <c r="G242" s="214"/>
      <c r="H242" s="218" t="s">
        <v>36</v>
      </c>
      <c r="I242" s="219"/>
      <c r="J242" s="214"/>
      <c r="K242" s="214"/>
      <c r="L242" s="220"/>
      <c r="M242" s="221"/>
      <c r="N242" s="222"/>
      <c r="O242" s="222"/>
      <c r="P242" s="222"/>
      <c r="Q242" s="222"/>
      <c r="R242" s="222"/>
      <c r="S242" s="222"/>
      <c r="T242" s="223"/>
      <c r="AT242" s="224" t="s">
        <v>417</v>
      </c>
      <c r="AU242" s="224" t="s">
        <v>87</v>
      </c>
      <c r="AV242" s="12" t="s">
        <v>23</v>
      </c>
      <c r="AW242" s="12" t="s">
        <v>43</v>
      </c>
      <c r="AX242" s="12" t="s">
        <v>79</v>
      </c>
      <c r="AY242" s="224" t="s">
        <v>406</v>
      </c>
    </row>
    <row r="243" spans="2:65" s="13" customFormat="1" x14ac:dyDescent="0.3">
      <c r="B243" s="225"/>
      <c r="C243" s="226"/>
      <c r="D243" s="215" t="s">
        <v>417</v>
      </c>
      <c r="E243" s="227" t="s">
        <v>36</v>
      </c>
      <c r="F243" s="228" t="s">
        <v>8401</v>
      </c>
      <c r="G243" s="226"/>
      <c r="H243" s="229">
        <v>29.7</v>
      </c>
      <c r="I243" s="230"/>
      <c r="J243" s="226"/>
      <c r="K243" s="226"/>
      <c r="L243" s="231"/>
      <c r="M243" s="232"/>
      <c r="N243" s="233"/>
      <c r="O243" s="233"/>
      <c r="P243" s="233"/>
      <c r="Q243" s="233"/>
      <c r="R243" s="233"/>
      <c r="S243" s="233"/>
      <c r="T243" s="234"/>
      <c r="AT243" s="235" t="s">
        <v>417</v>
      </c>
      <c r="AU243" s="235" t="s">
        <v>87</v>
      </c>
      <c r="AV243" s="13" t="s">
        <v>87</v>
      </c>
      <c r="AW243" s="13" t="s">
        <v>43</v>
      </c>
      <c r="AX243" s="13" t="s">
        <v>79</v>
      </c>
      <c r="AY243" s="235" t="s">
        <v>406</v>
      </c>
    </row>
    <row r="244" spans="2:65" s="14" customFormat="1" x14ac:dyDescent="0.3">
      <c r="B244" s="236"/>
      <c r="C244" s="237"/>
      <c r="D244" s="247" t="s">
        <v>417</v>
      </c>
      <c r="E244" s="248" t="s">
        <v>36</v>
      </c>
      <c r="F244" s="249" t="s">
        <v>421</v>
      </c>
      <c r="G244" s="237"/>
      <c r="H244" s="250">
        <v>29.7</v>
      </c>
      <c r="I244" s="241"/>
      <c r="J244" s="237"/>
      <c r="K244" s="237"/>
      <c r="L244" s="242"/>
      <c r="M244" s="243"/>
      <c r="N244" s="244"/>
      <c r="O244" s="244"/>
      <c r="P244" s="244"/>
      <c r="Q244" s="244"/>
      <c r="R244" s="244"/>
      <c r="S244" s="244"/>
      <c r="T244" s="245"/>
      <c r="AT244" s="246" t="s">
        <v>417</v>
      </c>
      <c r="AU244" s="246" t="s">
        <v>87</v>
      </c>
      <c r="AV244" s="14" t="s">
        <v>415</v>
      </c>
      <c r="AW244" s="14" t="s">
        <v>43</v>
      </c>
      <c r="AX244" s="14" t="s">
        <v>23</v>
      </c>
      <c r="AY244" s="246" t="s">
        <v>406</v>
      </c>
    </row>
    <row r="245" spans="2:65" s="1" customFormat="1" ht="22.5" customHeight="1" x14ac:dyDescent="0.3">
      <c r="B245" s="37"/>
      <c r="C245" s="201" t="s">
        <v>572</v>
      </c>
      <c r="D245" s="201" t="s">
        <v>410</v>
      </c>
      <c r="E245" s="202" t="s">
        <v>8402</v>
      </c>
      <c r="F245" s="203" t="s">
        <v>8403</v>
      </c>
      <c r="G245" s="204" t="s">
        <v>466</v>
      </c>
      <c r="H245" s="205">
        <v>53.46</v>
      </c>
      <c r="I245" s="206"/>
      <c r="J245" s="207">
        <f>ROUND(I245*H245,2)</f>
        <v>0</v>
      </c>
      <c r="K245" s="203" t="s">
        <v>7100</v>
      </c>
      <c r="L245" s="57"/>
      <c r="M245" s="208" t="s">
        <v>36</v>
      </c>
      <c r="N245" s="209" t="s">
        <v>50</v>
      </c>
      <c r="O245" s="38"/>
      <c r="P245" s="210">
        <f>O245*H245</f>
        <v>0</v>
      </c>
      <c r="Q245" s="210">
        <v>0</v>
      </c>
      <c r="R245" s="210">
        <f>Q245*H245</f>
        <v>0</v>
      </c>
      <c r="S245" s="210">
        <v>0</v>
      </c>
      <c r="T245" s="211">
        <f>S245*H245</f>
        <v>0</v>
      </c>
      <c r="AR245" s="19" t="s">
        <v>415</v>
      </c>
      <c r="AT245" s="19" t="s">
        <v>410</v>
      </c>
      <c r="AU245" s="19" t="s">
        <v>87</v>
      </c>
      <c r="AY245" s="19" t="s">
        <v>406</v>
      </c>
      <c r="BE245" s="212">
        <f>IF(N245="základní",J245,0)</f>
        <v>0</v>
      </c>
      <c r="BF245" s="212">
        <f>IF(N245="snížená",J245,0)</f>
        <v>0</v>
      </c>
      <c r="BG245" s="212">
        <f>IF(N245="zákl. přenesená",J245,0)</f>
        <v>0</v>
      </c>
      <c r="BH245" s="212">
        <f>IF(N245="sníž. přenesená",J245,0)</f>
        <v>0</v>
      </c>
      <c r="BI245" s="212">
        <f>IF(N245="nulová",J245,0)</f>
        <v>0</v>
      </c>
      <c r="BJ245" s="19" t="s">
        <v>23</v>
      </c>
      <c r="BK245" s="212">
        <f>ROUND(I245*H245,2)</f>
        <v>0</v>
      </c>
      <c r="BL245" s="19" t="s">
        <v>415</v>
      </c>
      <c r="BM245" s="19" t="s">
        <v>733</v>
      </c>
    </row>
    <row r="246" spans="2:65" s="12" customFormat="1" x14ac:dyDescent="0.3">
      <c r="B246" s="213"/>
      <c r="C246" s="214"/>
      <c r="D246" s="215" t="s">
        <v>417</v>
      </c>
      <c r="E246" s="216" t="s">
        <v>36</v>
      </c>
      <c r="F246" s="217" t="s">
        <v>8352</v>
      </c>
      <c r="G246" s="214"/>
      <c r="H246" s="218" t="s">
        <v>36</v>
      </c>
      <c r="I246" s="219"/>
      <c r="J246" s="214"/>
      <c r="K246" s="214"/>
      <c r="L246" s="220"/>
      <c r="M246" s="221"/>
      <c r="N246" s="222"/>
      <c r="O246" s="222"/>
      <c r="P246" s="222"/>
      <c r="Q246" s="222"/>
      <c r="R246" s="222"/>
      <c r="S246" s="222"/>
      <c r="T246" s="223"/>
      <c r="AT246" s="224" t="s">
        <v>417</v>
      </c>
      <c r="AU246" s="224" t="s">
        <v>87</v>
      </c>
      <c r="AV246" s="12" t="s">
        <v>23</v>
      </c>
      <c r="AW246" s="12" t="s">
        <v>43</v>
      </c>
      <c r="AX246" s="12" t="s">
        <v>79</v>
      </c>
      <c r="AY246" s="224" t="s">
        <v>406</v>
      </c>
    </row>
    <row r="247" spans="2:65" s="13" customFormat="1" x14ac:dyDescent="0.3">
      <c r="B247" s="225"/>
      <c r="C247" s="226"/>
      <c r="D247" s="215" t="s">
        <v>417</v>
      </c>
      <c r="E247" s="227" t="s">
        <v>36</v>
      </c>
      <c r="F247" s="228" t="s">
        <v>8401</v>
      </c>
      <c r="G247" s="226"/>
      <c r="H247" s="229">
        <v>29.7</v>
      </c>
      <c r="I247" s="230"/>
      <c r="J247" s="226"/>
      <c r="K247" s="226"/>
      <c r="L247" s="231"/>
      <c r="M247" s="232"/>
      <c r="N247" s="233"/>
      <c r="O247" s="233"/>
      <c r="P247" s="233"/>
      <c r="Q247" s="233"/>
      <c r="R247" s="233"/>
      <c r="S247" s="233"/>
      <c r="T247" s="234"/>
      <c r="AT247" s="235" t="s">
        <v>417</v>
      </c>
      <c r="AU247" s="235" t="s">
        <v>87</v>
      </c>
      <c r="AV247" s="13" t="s">
        <v>87</v>
      </c>
      <c r="AW247" s="13" t="s">
        <v>43</v>
      </c>
      <c r="AX247" s="13" t="s">
        <v>79</v>
      </c>
      <c r="AY247" s="235" t="s">
        <v>406</v>
      </c>
    </row>
    <row r="248" spans="2:65" s="12" customFormat="1" x14ac:dyDescent="0.3">
      <c r="B248" s="213"/>
      <c r="C248" s="214"/>
      <c r="D248" s="215" t="s">
        <v>417</v>
      </c>
      <c r="E248" s="216" t="s">
        <v>36</v>
      </c>
      <c r="F248" s="217" t="s">
        <v>8352</v>
      </c>
      <c r="G248" s="214"/>
      <c r="H248" s="218" t="s">
        <v>36</v>
      </c>
      <c r="I248" s="219"/>
      <c r="J248" s="214"/>
      <c r="K248" s="214"/>
      <c r="L248" s="220"/>
      <c r="M248" s="221"/>
      <c r="N248" s="222"/>
      <c r="O248" s="222"/>
      <c r="P248" s="222"/>
      <c r="Q248" s="222"/>
      <c r="R248" s="222"/>
      <c r="S248" s="222"/>
      <c r="T248" s="223"/>
      <c r="AT248" s="224" t="s">
        <v>417</v>
      </c>
      <c r="AU248" s="224" t="s">
        <v>87</v>
      </c>
      <c r="AV248" s="12" t="s">
        <v>23</v>
      </c>
      <c r="AW248" s="12" t="s">
        <v>43</v>
      </c>
      <c r="AX248" s="12" t="s">
        <v>79</v>
      </c>
      <c r="AY248" s="224" t="s">
        <v>406</v>
      </c>
    </row>
    <row r="249" spans="2:65" s="13" customFormat="1" x14ac:dyDescent="0.3">
      <c r="B249" s="225"/>
      <c r="C249" s="226"/>
      <c r="D249" s="215" t="s">
        <v>417</v>
      </c>
      <c r="E249" s="227" t="s">
        <v>36</v>
      </c>
      <c r="F249" s="228" t="s">
        <v>8404</v>
      </c>
      <c r="G249" s="226"/>
      <c r="H249" s="229">
        <v>23.76</v>
      </c>
      <c r="I249" s="230"/>
      <c r="J249" s="226"/>
      <c r="K249" s="226"/>
      <c r="L249" s="231"/>
      <c r="M249" s="232"/>
      <c r="N249" s="233"/>
      <c r="O249" s="233"/>
      <c r="P249" s="233"/>
      <c r="Q249" s="233"/>
      <c r="R249" s="233"/>
      <c r="S249" s="233"/>
      <c r="T249" s="234"/>
      <c r="AT249" s="235" t="s">
        <v>417</v>
      </c>
      <c r="AU249" s="235" t="s">
        <v>87</v>
      </c>
      <c r="AV249" s="13" t="s">
        <v>87</v>
      </c>
      <c r="AW249" s="13" t="s">
        <v>43</v>
      </c>
      <c r="AX249" s="13" t="s">
        <v>79</v>
      </c>
      <c r="AY249" s="235" t="s">
        <v>406</v>
      </c>
    </row>
    <row r="250" spans="2:65" s="14" customFormat="1" x14ac:dyDescent="0.3">
      <c r="B250" s="236"/>
      <c r="C250" s="237"/>
      <c r="D250" s="247" t="s">
        <v>417</v>
      </c>
      <c r="E250" s="248" t="s">
        <v>36</v>
      </c>
      <c r="F250" s="249" t="s">
        <v>421</v>
      </c>
      <c r="G250" s="237"/>
      <c r="H250" s="250">
        <v>53.46</v>
      </c>
      <c r="I250" s="241"/>
      <c r="J250" s="237"/>
      <c r="K250" s="237"/>
      <c r="L250" s="242"/>
      <c r="M250" s="243"/>
      <c r="N250" s="244"/>
      <c r="O250" s="244"/>
      <c r="P250" s="244"/>
      <c r="Q250" s="244"/>
      <c r="R250" s="244"/>
      <c r="S250" s="244"/>
      <c r="T250" s="245"/>
      <c r="AT250" s="246" t="s">
        <v>417</v>
      </c>
      <c r="AU250" s="246" t="s">
        <v>87</v>
      </c>
      <c r="AV250" s="14" t="s">
        <v>415</v>
      </c>
      <c r="AW250" s="14" t="s">
        <v>43</v>
      </c>
      <c r="AX250" s="14" t="s">
        <v>23</v>
      </c>
      <c r="AY250" s="246" t="s">
        <v>406</v>
      </c>
    </row>
    <row r="251" spans="2:65" s="1" customFormat="1" ht="22.5" customHeight="1" x14ac:dyDescent="0.3">
      <c r="B251" s="37"/>
      <c r="C251" s="201" t="s">
        <v>576</v>
      </c>
      <c r="D251" s="201" t="s">
        <v>410</v>
      </c>
      <c r="E251" s="202" t="s">
        <v>7536</v>
      </c>
      <c r="F251" s="203" t="s">
        <v>7537</v>
      </c>
      <c r="G251" s="204" t="s">
        <v>466</v>
      </c>
      <c r="H251" s="205">
        <v>101.64</v>
      </c>
      <c r="I251" s="206"/>
      <c r="J251" s="207">
        <f>ROUND(I251*H251,2)</f>
        <v>0</v>
      </c>
      <c r="K251" s="203" t="s">
        <v>7100</v>
      </c>
      <c r="L251" s="57"/>
      <c r="M251" s="208" t="s">
        <v>36</v>
      </c>
      <c r="N251" s="209" t="s">
        <v>50</v>
      </c>
      <c r="O251" s="38"/>
      <c r="P251" s="210">
        <f>O251*H251</f>
        <v>0</v>
      </c>
      <c r="Q251" s="210">
        <v>0</v>
      </c>
      <c r="R251" s="210">
        <f>Q251*H251</f>
        <v>0</v>
      </c>
      <c r="S251" s="210">
        <v>0</v>
      </c>
      <c r="T251" s="211">
        <f>S251*H251</f>
        <v>0</v>
      </c>
      <c r="AR251" s="19" t="s">
        <v>415</v>
      </c>
      <c r="AT251" s="19" t="s">
        <v>410</v>
      </c>
      <c r="AU251" s="19" t="s">
        <v>87</v>
      </c>
      <c r="AY251" s="19" t="s">
        <v>406</v>
      </c>
      <c r="BE251" s="212">
        <f>IF(N251="základní",J251,0)</f>
        <v>0</v>
      </c>
      <c r="BF251" s="212">
        <f>IF(N251="snížená",J251,0)</f>
        <v>0</v>
      </c>
      <c r="BG251" s="212">
        <f>IF(N251="zákl. přenesená",J251,0)</f>
        <v>0</v>
      </c>
      <c r="BH251" s="212">
        <f>IF(N251="sníž. přenesená",J251,0)</f>
        <v>0</v>
      </c>
      <c r="BI251" s="212">
        <f>IF(N251="nulová",J251,0)</f>
        <v>0</v>
      </c>
      <c r="BJ251" s="19" t="s">
        <v>23</v>
      </c>
      <c r="BK251" s="212">
        <f>ROUND(I251*H251,2)</f>
        <v>0</v>
      </c>
      <c r="BL251" s="19" t="s">
        <v>415</v>
      </c>
      <c r="BM251" s="19" t="s">
        <v>743</v>
      </c>
    </row>
    <row r="252" spans="2:65" s="12" customFormat="1" x14ac:dyDescent="0.3">
      <c r="B252" s="213"/>
      <c r="C252" s="214"/>
      <c r="D252" s="215" t="s">
        <v>417</v>
      </c>
      <c r="E252" s="216" t="s">
        <v>36</v>
      </c>
      <c r="F252" s="217" t="s">
        <v>8352</v>
      </c>
      <c r="G252" s="214"/>
      <c r="H252" s="218" t="s">
        <v>36</v>
      </c>
      <c r="I252" s="219"/>
      <c r="J252" s="214"/>
      <c r="K252" s="214"/>
      <c r="L252" s="220"/>
      <c r="M252" s="221"/>
      <c r="N252" s="222"/>
      <c r="O252" s="222"/>
      <c r="P252" s="222"/>
      <c r="Q252" s="222"/>
      <c r="R252" s="222"/>
      <c r="S252" s="222"/>
      <c r="T252" s="223"/>
      <c r="AT252" s="224" t="s">
        <v>417</v>
      </c>
      <c r="AU252" s="224" t="s">
        <v>87</v>
      </c>
      <c r="AV252" s="12" t="s">
        <v>23</v>
      </c>
      <c r="AW252" s="12" t="s">
        <v>43</v>
      </c>
      <c r="AX252" s="12" t="s">
        <v>79</v>
      </c>
      <c r="AY252" s="224" t="s">
        <v>406</v>
      </c>
    </row>
    <row r="253" spans="2:65" s="13" customFormat="1" x14ac:dyDescent="0.3">
      <c r="B253" s="225"/>
      <c r="C253" s="226"/>
      <c r="D253" s="215" t="s">
        <v>417</v>
      </c>
      <c r="E253" s="227" t="s">
        <v>36</v>
      </c>
      <c r="F253" s="228" t="s">
        <v>8405</v>
      </c>
      <c r="G253" s="226"/>
      <c r="H253" s="229">
        <v>1.87</v>
      </c>
      <c r="I253" s="230"/>
      <c r="J253" s="226"/>
      <c r="K253" s="226"/>
      <c r="L253" s="231"/>
      <c r="M253" s="232"/>
      <c r="N253" s="233"/>
      <c r="O253" s="233"/>
      <c r="P253" s="233"/>
      <c r="Q253" s="233"/>
      <c r="R253" s="233"/>
      <c r="S253" s="233"/>
      <c r="T253" s="234"/>
      <c r="AT253" s="235" t="s">
        <v>417</v>
      </c>
      <c r="AU253" s="235" t="s">
        <v>87</v>
      </c>
      <c r="AV253" s="13" t="s">
        <v>87</v>
      </c>
      <c r="AW253" s="13" t="s">
        <v>43</v>
      </c>
      <c r="AX253" s="13" t="s">
        <v>79</v>
      </c>
      <c r="AY253" s="235" t="s">
        <v>406</v>
      </c>
    </row>
    <row r="254" spans="2:65" s="13" customFormat="1" x14ac:dyDescent="0.3">
      <c r="B254" s="225"/>
      <c r="C254" s="226"/>
      <c r="D254" s="215" t="s">
        <v>417</v>
      </c>
      <c r="E254" s="227" t="s">
        <v>36</v>
      </c>
      <c r="F254" s="228" t="s">
        <v>8406</v>
      </c>
      <c r="G254" s="226"/>
      <c r="H254" s="229">
        <v>99.77</v>
      </c>
      <c r="I254" s="230"/>
      <c r="J254" s="226"/>
      <c r="K254" s="226"/>
      <c r="L254" s="231"/>
      <c r="M254" s="232"/>
      <c r="N254" s="233"/>
      <c r="O254" s="233"/>
      <c r="P254" s="233"/>
      <c r="Q254" s="233"/>
      <c r="R254" s="233"/>
      <c r="S254" s="233"/>
      <c r="T254" s="234"/>
      <c r="AT254" s="235" t="s">
        <v>417</v>
      </c>
      <c r="AU254" s="235" t="s">
        <v>87</v>
      </c>
      <c r="AV254" s="13" t="s">
        <v>87</v>
      </c>
      <c r="AW254" s="13" t="s">
        <v>43</v>
      </c>
      <c r="AX254" s="13" t="s">
        <v>79</v>
      </c>
      <c r="AY254" s="235" t="s">
        <v>406</v>
      </c>
    </row>
    <row r="255" spans="2:65" s="14" customFormat="1" x14ac:dyDescent="0.3">
      <c r="B255" s="236"/>
      <c r="C255" s="237"/>
      <c r="D255" s="247" t="s">
        <v>417</v>
      </c>
      <c r="E255" s="248" t="s">
        <v>36</v>
      </c>
      <c r="F255" s="249" t="s">
        <v>421</v>
      </c>
      <c r="G255" s="237"/>
      <c r="H255" s="250">
        <v>101.64</v>
      </c>
      <c r="I255" s="241"/>
      <c r="J255" s="237"/>
      <c r="K255" s="237"/>
      <c r="L255" s="242"/>
      <c r="M255" s="243"/>
      <c r="N255" s="244"/>
      <c r="O255" s="244"/>
      <c r="P255" s="244"/>
      <c r="Q255" s="244"/>
      <c r="R255" s="244"/>
      <c r="S255" s="244"/>
      <c r="T255" s="245"/>
      <c r="AT255" s="246" t="s">
        <v>417</v>
      </c>
      <c r="AU255" s="246" t="s">
        <v>87</v>
      </c>
      <c r="AV255" s="14" t="s">
        <v>415</v>
      </c>
      <c r="AW255" s="14" t="s">
        <v>43</v>
      </c>
      <c r="AX255" s="14" t="s">
        <v>23</v>
      </c>
      <c r="AY255" s="246" t="s">
        <v>406</v>
      </c>
    </row>
    <row r="256" spans="2:65" s="1" customFormat="1" ht="22.5" customHeight="1" x14ac:dyDescent="0.3">
      <c r="B256" s="37"/>
      <c r="C256" s="201" t="s">
        <v>580</v>
      </c>
      <c r="D256" s="201" t="s">
        <v>410</v>
      </c>
      <c r="E256" s="202" t="s">
        <v>8292</v>
      </c>
      <c r="F256" s="203" t="s">
        <v>8293</v>
      </c>
      <c r="G256" s="204" t="s">
        <v>466</v>
      </c>
      <c r="H256" s="205">
        <v>23.76</v>
      </c>
      <c r="I256" s="206"/>
      <c r="J256" s="207">
        <f>ROUND(I256*H256,2)</f>
        <v>0</v>
      </c>
      <c r="K256" s="203" t="s">
        <v>7100</v>
      </c>
      <c r="L256" s="57"/>
      <c r="M256" s="208" t="s">
        <v>36</v>
      </c>
      <c r="N256" s="209" t="s">
        <v>50</v>
      </c>
      <c r="O256" s="38"/>
      <c r="P256" s="210">
        <f>O256*H256</f>
        <v>0</v>
      </c>
      <c r="Q256" s="210">
        <v>0</v>
      </c>
      <c r="R256" s="210">
        <f>Q256*H256</f>
        <v>0</v>
      </c>
      <c r="S256" s="210">
        <v>0</v>
      </c>
      <c r="T256" s="211">
        <f>S256*H256</f>
        <v>0</v>
      </c>
      <c r="AR256" s="19" t="s">
        <v>415</v>
      </c>
      <c r="AT256" s="19" t="s">
        <v>410</v>
      </c>
      <c r="AU256" s="19" t="s">
        <v>87</v>
      </c>
      <c r="AY256" s="19" t="s">
        <v>406</v>
      </c>
      <c r="BE256" s="212">
        <f>IF(N256="základní",J256,0)</f>
        <v>0</v>
      </c>
      <c r="BF256" s="212">
        <f>IF(N256="snížená",J256,0)</f>
        <v>0</v>
      </c>
      <c r="BG256" s="212">
        <f>IF(N256="zákl. přenesená",J256,0)</f>
        <v>0</v>
      </c>
      <c r="BH256" s="212">
        <f>IF(N256="sníž. přenesená",J256,0)</f>
        <v>0</v>
      </c>
      <c r="BI256" s="212">
        <f>IF(N256="nulová",J256,0)</f>
        <v>0</v>
      </c>
      <c r="BJ256" s="19" t="s">
        <v>23</v>
      </c>
      <c r="BK256" s="212">
        <f>ROUND(I256*H256,2)</f>
        <v>0</v>
      </c>
      <c r="BL256" s="19" t="s">
        <v>415</v>
      </c>
      <c r="BM256" s="19" t="s">
        <v>755</v>
      </c>
    </row>
    <row r="257" spans="2:65" s="12" customFormat="1" x14ac:dyDescent="0.3">
      <c r="B257" s="213"/>
      <c r="C257" s="214"/>
      <c r="D257" s="215" t="s">
        <v>417</v>
      </c>
      <c r="E257" s="216" t="s">
        <v>36</v>
      </c>
      <c r="F257" s="217" t="s">
        <v>8352</v>
      </c>
      <c r="G257" s="214"/>
      <c r="H257" s="218" t="s">
        <v>36</v>
      </c>
      <c r="I257" s="219"/>
      <c r="J257" s="214"/>
      <c r="K257" s="214"/>
      <c r="L257" s="220"/>
      <c r="M257" s="221"/>
      <c r="N257" s="222"/>
      <c r="O257" s="222"/>
      <c r="P257" s="222"/>
      <c r="Q257" s="222"/>
      <c r="R257" s="222"/>
      <c r="S257" s="222"/>
      <c r="T257" s="223"/>
      <c r="AT257" s="224" t="s">
        <v>417</v>
      </c>
      <c r="AU257" s="224" t="s">
        <v>87</v>
      </c>
      <c r="AV257" s="12" t="s">
        <v>23</v>
      </c>
      <c r="AW257" s="12" t="s">
        <v>43</v>
      </c>
      <c r="AX257" s="12" t="s">
        <v>79</v>
      </c>
      <c r="AY257" s="224" t="s">
        <v>406</v>
      </c>
    </row>
    <row r="258" spans="2:65" s="13" customFormat="1" x14ac:dyDescent="0.3">
      <c r="B258" s="225"/>
      <c r="C258" s="226"/>
      <c r="D258" s="215" t="s">
        <v>417</v>
      </c>
      <c r="E258" s="227" t="s">
        <v>36</v>
      </c>
      <c r="F258" s="228" t="s">
        <v>8407</v>
      </c>
      <c r="G258" s="226"/>
      <c r="H258" s="229">
        <v>23.76</v>
      </c>
      <c r="I258" s="230"/>
      <c r="J258" s="226"/>
      <c r="K258" s="226"/>
      <c r="L258" s="231"/>
      <c r="M258" s="232"/>
      <c r="N258" s="233"/>
      <c r="O258" s="233"/>
      <c r="P258" s="233"/>
      <c r="Q258" s="233"/>
      <c r="R258" s="233"/>
      <c r="S258" s="233"/>
      <c r="T258" s="234"/>
      <c r="AT258" s="235" t="s">
        <v>417</v>
      </c>
      <c r="AU258" s="235" t="s">
        <v>87</v>
      </c>
      <c r="AV258" s="13" t="s">
        <v>87</v>
      </c>
      <c r="AW258" s="13" t="s">
        <v>43</v>
      </c>
      <c r="AX258" s="13" t="s">
        <v>79</v>
      </c>
      <c r="AY258" s="235" t="s">
        <v>406</v>
      </c>
    </row>
    <row r="259" spans="2:65" s="14" customFormat="1" x14ac:dyDescent="0.3">
      <c r="B259" s="236"/>
      <c r="C259" s="237"/>
      <c r="D259" s="247" t="s">
        <v>417</v>
      </c>
      <c r="E259" s="248" t="s">
        <v>36</v>
      </c>
      <c r="F259" s="249" t="s">
        <v>421</v>
      </c>
      <c r="G259" s="237"/>
      <c r="H259" s="250">
        <v>23.76</v>
      </c>
      <c r="I259" s="241"/>
      <c r="J259" s="237"/>
      <c r="K259" s="237"/>
      <c r="L259" s="242"/>
      <c r="M259" s="243"/>
      <c r="N259" s="244"/>
      <c r="O259" s="244"/>
      <c r="P259" s="244"/>
      <c r="Q259" s="244"/>
      <c r="R259" s="244"/>
      <c r="S259" s="244"/>
      <c r="T259" s="245"/>
      <c r="AT259" s="246" t="s">
        <v>417</v>
      </c>
      <c r="AU259" s="246" t="s">
        <v>87</v>
      </c>
      <c r="AV259" s="14" t="s">
        <v>415</v>
      </c>
      <c r="AW259" s="14" t="s">
        <v>43</v>
      </c>
      <c r="AX259" s="14" t="s">
        <v>23</v>
      </c>
      <c r="AY259" s="246" t="s">
        <v>406</v>
      </c>
    </row>
    <row r="260" spans="2:65" s="1" customFormat="1" ht="22.5" customHeight="1" x14ac:dyDescent="0.3">
      <c r="B260" s="37"/>
      <c r="C260" s="201" t="s">
        <v>585</v>
      </c>
      <c r="D260" s="201" t="s">
        <v>410</v>
      </c>
      <c r="E260" s="202" t="s">
        <v>8408</v>
      </c>
      <c r="F260" s="203" t="s">
        <v>8409</v>
      </c>
      <c r="G260" s="204" t="s">
        <v>466</v>
      </c>
      <c r="H260" s="205">
        <v>18.22</v>
      </c>
      <c r="I260" s="206"/>
      <c r="J260" s="207">
        <f>ROUND(I260*H260,2)</f>
        <v>0</v>
      </c>
      <c r="K260" s="203" t="s">
        <v>7100</v>
      </c>
      <c r="L260" s="57"/>
      <c r="M260" s="208" t="s">
        <v>36</v>
      </c>
      <c r="N260" s="209" t="s">
        <v>50</v>
      </c>
      <c r="O260" s="38"/>
      <c r="P260" s="210">
        <f>O260*H260</f>
        <v>0</v>
      </c>
      <c r="Q260" s="210">
        <v>0</v>
      </c>
      <c r="R260" s="210">
        <f>Q260*H260</f>
        <v>0</v>
      </c>
      <c r="S260" s="210">
        <v>0</v>
      </c>
      <c r="T260" s="211">
        <f>S260*H260</f>
        <v>0</v>
      </c>
      <c r="AR260" s="19" t="s">
        <v>415</v>
      </c>
      <c r="AT260" s="19" t="s">
        <v>410</v>
      </c>
      <c r="AU260" s="19" t="s">
        <v>87</v>
      </c>
      <c r="AY260" s="19" t="s">
        <v>406</v>
      </c>
      <c r="BE260" s="212">
        <f>IF(N260="základní",J260,0)</f>
        <v>0</v>
      </c>
      <c r="BF260" s="212">
        <f>IF(N260="snížená",J260,0)</f>
        <v>0</v>
      </c>
      <c r="BG260" s="212">
        <f>IF(N260="zákl. přenesená",J260,0)</f>
        <v>0</v>
      </c>
      <c r="BH260" s="212">
        <f>IF(N260="sníž. přenesená",J260,0)</f>
        <v>0</v>
      </c>
      <c r="BI260" s="212">
        <f>IF(N260="nulová",J260,0)</f>
        <v>0</v>
      </c>
      <c r="BJ260" s="19" t="s">
        <v>23</v>
      </c>
      <c r="BK260" s="212">
        <f>ROUND(I260*H260,2)</f>
        <v>0</v>
      </c>
      <c r="BL260" s="19" t="s">
        <v>415</v>
      </c>
      <c r="BM260" s="19" t="s">
        <v>778</v>
      </c>
    </row>
    <row r="261" spans="2:65" s="13" customFormat="1" x14ac:dyDescent="0.3">
      <c r="B261" s="225"/>
      <c r="C261" s="226"/>
      <c r="D261" s="215" t="s">
        <v>417</v>
      </c>
      <c r="E261" s="227" t="s">
        <v>36</v>
      </c>
      <c r="F261" s="228" t="s">
        <v>8410</v>
      </c>
      <c r="G261" s="226"/>
      <c r="H261" s="229">
        <v>18.22</v>
      </c>
      <c r="I261" s="230"/>
      <c r="J261" s="226"/>
      <c r="K261" s="226"/>
      <c r="L261" s="231"/>
      <c r="M261" s="232"/>
      <c r="N261" s="233"/>
      <c r="O261" s="233"/>
      <c r="P261" s="233"/>
      <c r="Q261" s="233"/>
      <c r="R261" s="233"/>
      <c r="S261" s="233"/>
      <c r="T261" s="234"/>
      <c r="AT261" s="235" t="s">
        <v>417</v>
      </c>
      <c r="AU261" s="235" t="s">
        <v>87</v>
      </c>
      <c r="AV261" s="13" t="s">
        <v>87</v>
      </c>
      <c r="AW261" s="13" t="s">
        <v>43</v>
      </c>
      <c r="AX261" s="13" t="s">
        <v>79</v>
      </c>
      <c r="AY261" s="235" t="s">
        <v>406</v>
      </c>
    </row>
    <row r="262" spans="2:65" s="14" customFormat="1" x14ac:dyDescent="0.3">
      <c r="B262" s="236"/>
      <c r="C262" s="237"/>
      <c r="D262" s="247" t="s">
        <v>417</v>
      </c>
      <c r="E262" s="248" t="s">
        <v>36</v>
      </c>
      <c r="F262" s="249" t="s">
        <v>421</v>
      </c>
      <c r="G262" s="237"/>
      <c r="H262" s="250">
        <v>18.22</v>
      </c>
      <c r="I262" s="241"/>
      <c r="J262" s="237"/>
      <c r="K262" s="237"/>
      <c r="L262" s="242"/>
      <c r="M262" s="243"/>
      <c r="N262" s="244"/>
      <c r="O262" s="244"/>
      <c r="P262" s="244"/>
      <c r="Q262" s="244"/>
      <c r="R262" s="244"/>
      <c r="S262" s="244"/>
      <c r="T262" s="245"/>
      <c r="AT262" s="246" t="s">
        <v>417</v>
      </c>
      <c r="AU262" s="246" t="s">
        <v>87</v>
      </c>
      <c r="AV262" s="14" t="s">
        <v>415</v>
      </c>
      <c r="AW262" s="14" t="s">
        <v>43</v>
      </c>
      <c r="AX262" s="14" t="s">
        <v>23</v>
      </c>
      <c r="AY262" s="246" t="s">
        <v>406</v>
      </c>
    </row>
    <row r="263" spans="2:65" s="1" customFormat="1" ht="22.5" customHeight="1" x14ac:dyDescent="0.3">
      <c r="B263" s="37"/>
      <c r="C263" s="201" t="s">
        <v>587</v>
      </c>
      <c r="D263" s="201" t="s">
        <v>410</v>
      </c>
      <c r="E263" s="202" t="s">
        <v>8177</v>
      </c>
      <c r="F263" s="203" t="s">
        <v>8178</v>
      </c>
      <c r="G263" s="204" t="s">
        <v>466</v>
      </c>
      <c r="H263" s="205">
        <v>156.72</v>
      </c>
      <c r="I263" s="206"/>
      <c r="J263" s="207">
        <f>ROUND(I263*H263,2)</f>
        <v>0</v>
      </c>
      <c r="K263" s="203" t="s">
        <v>7100</v>
      </c>
      <c r="L263" s="57"/>
      <c r="M263" s="208" t="s">
        <v>36</v>
      </c>
      <c r="N263" s="209" t="s">
        <v>50</v>
      </c>
      <c r="O263" s="38"/>
      <c r="P263" s="210">
        <f>O263*H263</f>
        <v>0</v>
      </c>
      <c r="Q263" s="210">
        <v>0</v>
      </c>
      <c r="R263" s="210">
        <f>Q263*H263</f>
        <v>0</v>
      </c>
      <c r="S263" s="210">
        <v>0</v>
      </c>
      <c r="T263" s="211">
        <f>S263*H263</f>
        <v>0</v>
      </c>
      <c r="AR263" s="19" t="s">
        <v>415</v>
      </c>
      <c r="AT263" s="19" t="s">
        <v>410</v>
      </c>
      <c r="AU263" s="19" t="s">
        <v>87</v>
      </c>
      <c r="AY263" s="19" t="s">
        <v>406</v>
      </c>
      <c r="BE263" s="212">
        <f>IF(N263="základní",J263,0)</f>
        <v>0</v>
      </c>
      <c r="BF263" s="212">
        <f>IF(N263="snížená",J263,0)</f>
        <v>0</v>
      </c>
      <c r="BG263" s="212">
        <f>IF(N263="zákl. přenesená",J263,0)</f>
        <v>0</v>
      </c>
      <c r="BH263" s="212">
        <f>IF(N263="sníž. přenesená",J263,0)</f>
        <v>0</v>
      </c>
      <c r="BI263" s="212">
        <f>IF(N263="nulová",J263,0)</f>
        <v>0</v>
      </c>
      <c r="BJ263" s="19" t="s">
        <v>23</v>
      </c>
      <c r="BK263" s="212">
        <f>ROUND(I263*H263,2)</f>
        <v>0</v>
      </c>
      <c r="BL263" s="19" t="s">
        <v>415</v>
      </c>
      <c r="BM263" s="19" t="s">
        <v>784</v>
      </c>
    </row>
    <row r="264" spans="2:65" s="12" customFormat="1" x14ac:dyDescent="0.3">
      <c r="B264" s="213"/>
      <c r="C264" s="214"/>
      <c r="D264" s="215" t="s">
        <v>417</v>
      </c>
      <c r="E264" s="216" t="s">
        <v>36</v>
      </c>
      <c r="F264" s="217" t="s">
        <v>8352</v>
      </c>
      <c r="G264" s="214"/>
      <c r="H264" s="218" t="s">
        <v>36</v>
      </c>
      <c r="I264" s="219"/>
      <c r="J264" s="214"/>
      <c r="K264" s="214"/>
      <c r="L264" s="220"/>
      <c r="M264" s="221"/>
      <c r="N264" s="222"/>
      <c r="O264" s="222"/>
      <c r="P264" s="222"/>
      <c r="Q264" s="222"/>
      <c r="R264" s="222"/>
      <c r="S264" s="222"/>
      <c r="T264" s="223"/>
      <c r="AT264" s="224" t="s">
        <v>417</v>
      </c>
      <c r="AU264" s="224" t="s">
        <v>87</v>
      </c>
      <c r="AV264" s="12" t="s">
        <v>23</v>
      </c>
      <c r="AW264" s="12" t="s">
        <v>43</v>
      </c>
      <c r="AX264" s="12" t="s">
        <v>79</v>
      </c>
      <c r="AY264" s="224" t="s">
        <v>406</v>
      </c>
    </row>
    <row r="265" spans="2:65" s="13" customFormat="1" x14ac:dyDescent="0.3">
      <c r="B265" s="225"/>
      <c r="C265" s="226"/>
      <c r="D265" s="215" t="s">
        <v>417</v>
      </c>
      <c r="E265" s="227" t="s">
        <v>36</v>
      </c>
      <c r="F265" s="228" t="s">
        <v>8411</v>
      </c>
      <c r="G265" s="226"/>
      <c r="H265" s="229">
        <v>2.5299999999999998</v>
      </c>
      <c r="I265" s="230"/>
      <c r="J265" s="226"/>
      <c r="K265" s="226"/>
      <c r="L265" s="231"/>
      <c r="M265" s="232"/>
      <c r="N265" s="233"/>
      <c r="O265" s="233"/>
      <c r="P265" s="233"/>
      <c r="Q265" s="233"/>
      <c r="R265" s="233"/>
      <c r="S265" s="233"/>
      <c r="T265" s="234"/>
      <c r="AT265" s="235" t="s">
        <v>417</v>
      </c>
      <c r="AU265" s="235" t="s">
        <v>87</v>
      </c>
      <c r="AV265" s="13" t="s">
        <v>87</v>
      </c>
      <c r="AW265" s="13" t="s">
        <v>43</v>
      </c>
      <c r="AX265" s="13" t="s">
        <v>79</v>
      </c>
      <c r="AY265" s="235" t="s">
        <v>406</v>
      </c>
    </row>
    <row r="266" spans="2:65" s="13" customFormat="1" x14ac:dyDescent="0.3">
      <c r="B266" s="225"/>
      <c r="C266" s="226"/>
      <c r="D266" s="215" t="s">
        <v>417</v>
      </c>
      <c r="E266" s="227" t="s">
        <v>36</v>
      </c>
      <c r="F266" s="228" t="s">
        <v>8412</v>
      </c>
      <c r="G266" s="226"/>
      <c r="H266" s="229">
        <v>154.19</v>
      </c>
      <c r="I266" s="230"/>
      <c r="J266" s="226"/>
      <c r="K266" s="226"/>
      <c r="L266" s="231"/>
      <c r="M266" s="232"/>
      <c r="N266" s="233"/>
      <c r="O266" s="233"/>
      <c r="P266" s="233"/>
      <c r="Q266" s="233"/>
      <c r="R266" s="233"/>
      <c r="S266" s="233"/>
      <c r="T266" s="234"/>
      <c r="AT266" s="235" t="s">
        <v>417</v>
      </c>
      <c r="AU266" s="235" t="s">
        <v>87</v>
      </c>
      <c r="AV266" s="13" t="s">
        <v>87</v>
      </c>
      <c r="AW266" s="13" t="s">
        <v>43</v>
      </c>
      <c r="AX266" s="13" t="s">
        <v>79</v>
      </c>
      <c r="AY266" s="235" t="s">
        <v>406</v>
      </c>
    </row>
    <row r="267" spans="2:65" s="14" customFormat="1" x14ac:dyDescent="0.3">
      <c r="B267" s="236"/>
      <c r="C267" s="237"/>
      <c r="D267" s="247" t="s">
        <v>417</v>
      </c>
      <c r="E267" s="248" t="s">
        <v>36</v>
      </c>
      <c r="F267" s="249" t="s">
        <v>421</v>
      </c>
      <c r="G267" s="237"/>
      <c r="H267" s="250">
        <v>156.72</v>
      </c>
      <c r="I267" s="241"/>
      <c r="J267" s="237"/>
      <c r="K267" s="237"/>
      <c r="L267" s="242"/>
      <c r="M267" s="243"/>
      <c r="N267" s="244"/>
      <c r="O267" s="244"/>
      <c r="P267" s="244"/>
      <c r="Q267" s="244"/>
      <c r="R267" s="244"/>
      <c r="S267" s="244"/>
      <c r="T267" s="245"/>
      <c r="AT267" s="246" t="s">
        <v>417</v>
      </c>
      <c r="AU267" s="246" t="s">
        <v>87</v>
      </c>
      <c r="AV267" s="14" t="s">
        <v>415</v>
      </c>
      <c r="AW267" s="14" t="s">
        <v>43</v>
      </c>
      <c r="AX267" s="14" t="s">
        <v>23</v>
      </c>
      <c r="AY267" s="246" t="s">
        <v>406</v>
      </c>
    </row>
    <row r="268" spans="2:65" s="1" customFormat="1" ht="22.5" customHeight="1" x14ac:dyDescent="0.3">
      <c r="B268" s="37"/>
      <c r="C268" s="201" t="s">
        <v>593</v>
      </c>
      <c r="D268" s="201" t="s">
        <v>410</v>
      </c>
      <c r="E268" s="202" t="s">
        <v>8185</v>
      </c>
      <c r="F268" s="203" t="s">
        <v>8186</v>
      </c>
      <c r="G268" s="204" t="s">
        <v>596</v>
      </c>
      <c r="H268" s="205">
        <v>2</v>
      </c>
      <c r="I268" s="206"/>
      <c r="J268" s="207">
        <f>ROUND(I268*H268,2)</f>
        <v>0</v>
      </c>
      <c r="K268" s="203" t="s">
        <v>7100</v>
      </c>
      <c r="L268" s="57"/>
      <c r="M268" s="208" t="s">
        <v>36</v>
      </c>
      <c r="N268" s="209" t="s">
        <v>50</v>
      </c>
      <c r="O268" s="38"/>
      <c r="P268" s="210">
        <f>O268*H268</f>
        <v>0</v>
      </c>
      <c r="Q268" s="210">
        <v>0</v>
      </c>
      <c r="R268" s="210">
        <f>Q268*H268</f>
        <v>0</v>
      </c>
      <c r="S268" s="210">
        <v>0</v>
      </c>
      <c r="T268" s="211">
        <f>S268*H268</f>
        <v>0</v>
      </c>
      <c r="AR268" s="19" t="s">
        <v>415</v>
      </c>
      <c r="AT268" s="19" t="s">
        <v>410</v>
      </c>
      <c r="AU268" s="19" t="s">
        <v>87</v>
      </c>
      <c r="AY268" s="19" t="s">
        <v>406</v>
      </c>
      <c r="BE268" s="212">
        <f>IF(N268="základní",J268,0)</f>
        <v>0</v>
      </c>
      <c r="BF268" s="212">
        <f>IF(N268="snížená",J268,0)</f>
        <v>0</v>
      </c>
      <c r="BG268" s="212">
        <f>IF(N268="zákl. přenesená",J268,0)</f>
        <v>0</v>
      </c>
      <c r="BH268" s="212">
        <f>IF(N268="sníž. přenesená",J268,0)</f>
        <v>0</v>
      </c>
      <c r="BI268" s="212">
        <f>IF(N268="nulová",J268,0)</f>
        <v>0</v>
      </c>
      <c r="BJ268" s="19" t="s">
        <v>23</v>
      </c>
      <c r="BK268" s="212">
        <f>ROUND(I268*H268,2)</f>
        <v>0</v>
      </c>
      <c r="BL268" s="19" t="s">
        <v>415</v>
      </c>
      <c r="BM268" s="19" t="s">
        <v>795</v>
      </c>
    </row>
    <row r="269" spans="2:65" s="1" customFormat="1" ht="22.5" customHeight="1" x14ac:dyDescent="0.3">
      <c r="B269" s="37"/>
      <c r="C269" s="201" t="s">
        <v>600</v>
      </c>
      <c r="D269" s="201" t="s">
        <v>410</v>
      </c>
      <c r="E269" s="202" t="s">
        <v>8413</v>
      </c>
      <c r="F269" s="203" t="s">
        <v>8414</v>
      </c>
      <c r="G269" s="204" t="s">
        <v>596</v>
      </c>
      <c r="H269" s="205">
        <v>7.6</v>
      </c>
      <c r="I269" s="206"/>
      <c r="J269" s="207">
        <f>ROUND(I269*H269,2)</f>
        <v>0</v>
      </c>
      <c r="K269" s="203" t="s">
        <v>7100</v>
      </c>
      <c r="L269" s="57"/>
      <c r="M269" s="208" t="s">
        <v>36</v>
      </c>
      <c r="N269" s="209" t="s">
        <v>50</v>
      </c>
      <c r="O269" s="38"/>
      <c r="P269" s="210">
        <f>O269*H269</f>
        <v>0</v>
      </c>
      <c r="Q269" s="210">
        <v>0</v>
      </c>
      <c r="R269" s="210">
        <f>Q269*H269</f>
        <v>0</v>
      </c>
      <c r="S269" s="210">
        <v>0</v>
      </c>
      <c r="T269" s="211">
        <f>S269*H269</f>
        <v>0</v>
      </c>
      <c r="AR269" s="19" t="s">
        <v>415</v>
      </c>
      <c r="AT269" s="19" t="s">
        <v>410</v>
      </c>
      <c r="AU269" s="19" t="s">
        <v>87</v>
      </c>
      <c r="AY269" s="19" t="s">
        <v>406</v>
      </c>
      <c r="BE269" s="212">
        <f>IF(N269="základní",J269,0)</f>
        <v>0</v>
      </c>
      <c r="BF269" s="212">
        <f>IF(N269="snížená",J269,0)</f>
        <v>0</v>
      </c>
      <c r="BG269" s="212">
        <f>IF(N269="zákl. přenesená",J269,0)</f>
        <v>0</v>
      </c>
      <c r="BH269" s="212">
        <f>IF(N269="sníž. přenesená",J269,0)</f>
        <v>0</v>
      </c>
      <c r="BI269" s="212">
        <f>IF(N269="nulová",J269,0)</f>
        <v>0</v>
      </c>
      <c r="BJ269" s="19" t="s">
        <v>23</v>
      </c>
      <c r="BK269" s="212">
        <f>ROUND(I269*H269,2)</f>
        <v>0</v>
      </c>
      <c r="BL269" s="19" t="s">
        <v>415</v>
      </c>
      <c r="BM269" s="19" t="s">
        <v>804</v>
      </c>
    </row>
    <row r="270" spans="2:65" s="13" customFormat="1" x14ac:dyDescent="0.3">
      <c r="B270" s="225"/>
      <c r="C270" s="226"/>
      <c r="D270" s="215" t="s">
        <v>417</v>
      </c>
      <c r="E270" s="227" t="s">
        <v>36</v>
      </c>
      <c r="F270" s="228" t="s">
        <v>8415</v>
      </c>
      <c r="G270" s="226"/>
      <c r="H270" s="229">
        <v>7.6</v>
      </c>
      <c r="I270" s="230"/>
      <c r="J270" s="226"/>
      <c r="K270" s="226"/>
      <c r="L270" s="231"/>
      <c r="M270" s="232"/>
      <c r="N270" s="233"/>
      <c r="O270" s="233"/>
      <c r="P270" s="233"/>
      <c r="Q270" s="233"/>
      <c r="R270" s="233"/>
      <c r="S270" s="233"/>
      <c r="T270" s="234"/>
      <c r="AT270" s="235" t="s">
        <v>417</v>
      </c>
      <c r="AU270" s="235" t="s">
        <v>87</v>
      </c>
      <c r="AV270" s="13" t="s">
        <v>87</v>
      </c>
      <c r="AW270" s="13" t="s">
        <v>43</v>
      </c>
      <c r="AX270" s="13" t="s">
        <v>79</v>
      </c>
      <c r="AY270" s="235" t="s">
        <v>406</v>
      </c>
    </row>
    <row r="271" spans="2:65" s="14" customFormat="1" x14ac:dyDescent="0.3">
      <c r="B271" s="236"/>
      <c r="C271" s="237"/>
      <c r="D271" s="247" t="s">
        <v>417</v>
      </c>
      <c r="E271" s="248" t="s">
        <v>36</v>
      </c>
      <c r="F271" s="249" t="s">
        <v>421</v>
      </c>
      <c r="G271" s="237"/>
      <c r="H271" s="250">
        <v>7.6</v>
      </c>
      <c r="I271" s="241"/>
      <c r="J271" s="237"/>
      <c r="K271" s="237"/>
      <c r="L271" s="242"/>
      <c r="M271" s="243"/>
      <c r="N271" s="244"/>
      <c r="O271" s="244"/>
      <c r="P271" s="244"/>
      <c r="Q271" s="244"/>
      <c r="R271" s="244"/>
      <c r="S271" s="244"/>
      <c r="T271" s="245"/>
      <c r="AT271" s="246" t="s">
        <v>417</v>
      </c>
      <c r="AU271" s="246" t="s">
        <v>87</v>
      </c>
      <c r="AV271" s="14" t="s">
        <v>415</v>
      </c>
      <c r="AW271" s="14" t="s">
        <v>43</v>
      </c>
      <c r="AX271" s="14" t="s">
        <v>23</v>
      </c>
      <c r="AY271" s="246" t="s">
        <v>406</v>
      </c>
    </row>
    <row r="272" spans="2:65" s="1" customFormat="1" ht="22.5" customHeight="1" x14ac:dyDescent="0.3">
      <c r="B272" s="37"/>
      <c r="C272" s="201" t="s">
        <v>607</v>
      </c>
      <c r="D272" s="201" t="s">
        <v>410</v>
      </c>
      <c r="E272" s="202" t="s">
        <v>8187</v>
      </c>
      <c r="F272" s="203" t="s">
        <v>8188</v>
      </c>
      <c r="G272" s="204" t="s">
        <v>596</v>
      </c>
      <c r="H272" s="205">
        <v>136.1</v>
      </c>
      <c r="I272" s="206"/>
      <c r="J272" s="207">
        <f>ROUND(I272*H272,2)</f>
        <v>0</v>
      </c>
      <c r="K272" s="203" t="s">
        <v>7100</v>
      </c>
      <c r="L272" s="57"/>
      <c r="M272" s="208" t="s">
        <v>36</v>
      </c>
      <c r="N272" s="209" t="s">
        <v>50</v>
      </c>
      <c r="O272" s="38"/>
      <c r="P272" s="210">
        <f>O272*H272</f>
        <v>0</v>
      </c>
      <c r="Q272" s="210">
        <v>0</v>
      </c>
      <c r="R272" s="210">
        <f>Q272*H272</f>
        <v>0</v>
      </c>
      <c r="S272" s="210">
        <v>0</v>
      </c>
      <c r="T272" s="211">
        <f>S272*H272</f>
        <v>0</v>
      </c>
      <c r="AR272" s="19" t="s">
        <v>415</v>
      </c>
      <c r="AT272" s="19" t="s">
        <v>410</v>
      </c>
      <c r="AU272" s="19" t="s">
        <v>87</v>
      </c>
      <c r="AY272" s="19" t="s">
        <v>406</v>
      </c>
      <c r="BE272" s="212">
        <f>IF(N272="základní",J272,0)</f>
        <v>0</v>
      </c>
      <c r="BF272" s="212">
        <f>IF(N272="snížená",J272,0)</f>
        <v>0</v>
      </c>
      <c r="BG272" s="212">
        <f>IF(N272="zákl. přenesená",J272,0)</f>
        <v>0</v>
      </c>
      <c r="BH272" s="212">
        <f>IF(N272="sníž. přenesená",J272,0)</f>
        <v>0</v>
      </c>
      <c r="BI272" s="212">
        <f>IF(N272="nulová",J272,0)</f>
        <v>0</v>
      </c>
      <c r="BJ272" s="19" t="s">
        <v>23</v>
      </c>
      <c r="BK272" s="212">
        <f>ROUND(I272*H272,2)</f>
        <v>0</v>
      </c>
      <c r="BL272" s="19" t="s">
        <v>415</v>
      </c>
      <c r="BM272" s="19" t="s">
        <v>857</v>
      </c>
    </row>
    <row r="273" spans="2:65" s="12" customFormat="1" x14ac:dyDescent="0.3">
      <c r="B273" s="213"/>
      <c r="C273" s="214"/>
      <c r="D273" s="215" t="s">
        <v>417</v>
      </c>
      <c r="E273" s="216" t="s">
        <v>36</v>
      </c>
      <c r="F273" s="217" t="s">
        <v>8352</v>
      </c>
      <c r="G273" s="214"/>
      <c r="H273" s="218" t="s">
        <v>36</v>
      </c>
      <c r="I273" s="219"/>
      <c r="J273" s="214"/>
      <c r="K273" s="214"/>
      <c r="L273" s="220"/>
      <c r="M273" s="221"/>
      <c r="N273" s="222"/>
      <c r="O273" s="222"/>
      <c r="P273" s="222"/>
      <c r="Q273" s="222"/>
      <c r="R273" s="222"/>
      <c r="S273" s="222"/>
      <c r="T273" s="223"/>
      <c r="AT273" s="224" t="s">
        <v>417</v>
      </c>
      <c r="AU273" s="224" t="s">
        <v>87</v>
      </c>
      <c r="AV273" s="12" t="s">
        <v>23</v>
      </c>
      <c r="AW273" s="12" t="s">
        <v>43</v>
      </c>
      <c r="AX273" s="12" t="s">
        <v>79</v>
      </c>
      <c r="AY273" s="224" t="s">
        <v>406</v>
      </c>
    </row>
    <row r="274" spans="2:65" s="12" customFormat="1" x14ac:dyDescent="0.3">
      <c r="B274" s="213"/>
      <c r="C274" s="214"/>
      <c r="D274" s="215" t="s">
        <v>417</v>
      </c>
      <c r="E274" s="216" t="s">
        <v>36</v>
      </c>
      <c r="F274" s="217" t="s">
        <v>8416</v>
      </c>
      <c r="G274" s="214"/>
      <c r="H274" s="218" t="s">
        <v>36</v>
      </c>
      <c r="I274" s="219"/>
      <c r="J274" s="214"/>
      <c r="K274" s="214"/>
      <c r="L274" s="220"/>
      <c r="M274" s="221"/>
      <c r="N274" s="222"/>
      <c r="O274" s="222"/>
      <c r="P274" s="222"/>
      <c r="Q274" s="222"/>
      <c r="R274" s="222"/>
      <c r="S274" s="222"/>
      <c r="T274" s="223"/>
      <c r="AT274" s="224" t="s">
        <v>417</v>
      </c>
      <c r="AU274" s="224" t="s">
        <v>87</v>
      </c>
      <c r="AV274" s="12" t="s">
        <v>23</v>
      </c>
      <c r="AW274" s="12" t="s">
        <v>43</v>
      </c>
      <c r="AX274" s="12" t="s">
        <v>79</v>
      </c>
      <c r="AY274" s="224" t="s">
        <v>406</v>
      </c>
    </row>
    <row r="275" spans="2:65" s="12" customFormat="1" x14ac:dyDescent="0.3">
      <c r="B275" s="213"/>
      <c r="C275" s="214"/>
      <c r="D275" s="215" t="s">
        <v>417</v>
      </c>
      <c r="E275" s="216" t="s">
        <v>36</v>
      </c>
      <c r="F275" s="217" t="s">
        <v>8417</v>
      </c>
      <c r="G275" s="214"/>
      <c r="H275" s="218" t="s">
        <v>36</v>
      </c>
      <c r="I275" s="219"/>
      <c r="J275" s="214"/>
      <c r="K275" s="214"/>
      <c r="L275" s="220"/>
      <c r="M275" s="221"/>
      <c r="N275" s="222"/>
      <c r="O275" s="222"/>
      <c r="P275" s="222"/>
      <c r="Q275" s="222"/>
      <c r="R275" s="222"/>
      <c r="S275" s="222"/>
      <c r="T275" s="223"/>
      <c r="AT275" s="224" t="s">
        <v>417</v>
      </c>
      <c r="AU275" s="224" t="s">
        <v>87</v>
      </c>
      <c r="AV275" s="12" t="s">
        <v>23</v>
      </c>
      <c r="AW275" s="12" t="s">
        <v>43</v>
      </c>
      <c r="AX275" s="12" t="s">
        <v>79</v>
      </c>
      <c r="AY275" s="224" t="s">
        <v>406</v>
      </c>
    </row>
    <row r="276" spans="2:65" s="12" customFormat="1" x14ac:dyDescent="0.3">
      <c r="B276" s="213"/>
      <c r="C276" s="214"/>
      <c r="D276" s="215" t="s">
        <v>417</v>
      </c>
      <c r="E276" s="216" t="s">
        <v>36</v>
      </c>
      <c r="F276" s="217" t="s">
        <v>8418</v>
      </c>
      <c r="G276" s="214"/>
      <c r="H276" s="218" t="s">
        <v>36</v>
      </c>
      <c r="I276" s="219"/>
      <c r="J276" s="214"/>
      <c r="K276" s="214"/>
      <c r="L276" s="220"/>
      <c r="M276" s="221"/>
      <c r="N276" s="222"/>
      <c r="O276" s="222"/>
      <c r="P276" s="222"/>
      <c r="Q276" s="222"/>
      <c r="R276" s="222"/>
      <c r="S276" s="222"/>
      <c r="T276" s="223"/>
      <c r="AT276" s="224" t="s">
        <v>417</v>
      </c>
      <c r="AU276" s="224" t="s">
        <v>87</v>
      </c>
      <c r="AV276" s="12" t="s">
        <v>23</v>
      </c>
      <c r="AW276" s="12" t="s">
        <v>43</v>
      </c>
      <c r="AX276" s="12" t="s">
        <v>79</v>
      </c>
      <c r="AY276" s="224" t="s">
        <v>406</v>
      </c>
    </row>
    <row r="277" spans="2:65" s="13" customFormat="1" x14ac:dyDescent="0.3">
      <c r="B277" s="225"/>
      <c r="C277" s="226"/>
      <c r="D277" s="215" t="s">
        <v>417</v>
      </c>
      <c r="E277" s="227" t="s">
        <v>36</v>
      </c>
      <c r="F277" s="228" t="s">
        <v>8419</v>
      </c>
      <c r="G277" s="226"/>
      <c r="H277" s="229">
        <v>136.1</v>
      </c>
      <c r="I277" s="230"/>
      <c r="J277" s="226"/>
      <c r="K277" s="226"/>
      <c r="L277" s="231"/>
      <c r="M277" s="232"/>
      <c r="N277" s="233"/>
      <c r="O277" s="233"/>
      <c r="P277" s="233"/>
      <c r="Q277" s="233"/>
      <c r="R277" s="233"/>
      <c r="S277" s="233"/>
      <c r="T277" s="234"/>
      <c r="AT277" s="235" t="s">
        <v>417</v>
      </c>
      <c r="AU277" s="235" t="s">
        <v>87</v>
      </c>
      <c r="AV277" s="13" t="s">
        <v>87</v>
      </c>
      <c r="AW277" s="13" t="s">
        <v>43</v>
      </c>
      <c r="AX277" s="13" t="s">
        <v>79</v>
      </c>
      <c r="AY277" s="235" t="s">
        <v>406</v>
      </c>
    </row>
    <row r="278" spans="2:65" s="14" customFormat="1" x14ac:dyDescent="0.3">
      <c r="B278" s="236"/>
      <c r="C278" s="237"/>
      <c r="D278" s="247" t="s">
        <v>417</v>
      </c>
      <c r="E278" s="248" t="s">
        <v>36</v>
      </c>
      <c r="F278" s="249" t="s">
        <v>421</v>
      </c>
      <c r="G278" s="237"/>
      <c r="H278" s="250">
        <v>136.1</v>
      </c>
      <c r="I278" s="241"/>
      <c r="J278" s="237"/>
      <c r="K278" s="237"/>
      <c r="L278" s="242"/>
      <c r="M278" s="243"/>
      <c r="N278" s="244"/>
      <c r="O278" s="244"/>
      <c r="P278" s="244"/>
      <c r="Q278" s="244"/>
      <c r="R278" s="244"/>
      <c r="S278" s="244"/>
      <c r="T278" s="245"/>
      <c r="AT278" s="246" t="s">
        <v>417</v>
      </c>
      <c r="AU278" s="246" t="s">
        <v>87</v>
      </c>
      <c r="AV278" s="14" t="s">
        <v>415</v>
      </c>
      <c r="AW278" s="14" t="s">
        <v>43</v>
      </c>
      <c r="AX278" s="14" t="s">
        <v>23</v>
      </c>
      <c r="AY278" s="246" t="s">
        <v>406</v>
      </c>
    </row>
    <row r="279" spans="2:65" s="1" customFormat="1" ht="22.5" customHeight="1" x14ac:dyDescent="0.3">
      <c r="B279" s="37"/>
      <c r="C279" s="201" t="s">
        <v>615</v>
      </c>
      <c r="D279" s="201" t="s">
        <v>410</v>
      </c>
      <c r="E279" s="202" t="s">
        <v>7572</v>
      </c>
      <c r="F279" s="203" t="s">
        <v>7573</v>
      </c>
      <c r="G279" s="204" t="s">
        <v>501</v>
      </c>
      <c r="H279" s="205">
        <v>696.48800000000006</v>
      </c>
      <c r="I279" s="206"/>
      <c r="J279" s="207">
        <f>ROUND(I279*H279,2)</f>
        <v>0</v>
      </c>
      <c r="K279" s="203" t="s">
        <v>7100</v>
      </c>
      <c r="L279" s="57"/>
      <c r="M279" s="208" t="s">
        <v>36</v>
      </c>
      <c r="N279" s="209" t="s">
        <v>50</v>
      </c>
      <c r="O279" s="38"/>
      <c r="P279" s="210">
        <f>O279*H279</f>
        <v>0</v>
      </c>
      <c r="Q279" s="210">
        <v>0</v>
      </c>
      <c r="R279" s="210">
        <f>Q279*H279</f>
        <v>0</v>
      </c>
      <c r="S279" s="210">
        <v>0</v>
      </c>
      <c r="T279" s="211">
        <f>S279*H279</f>
        <v>0</v>
      </c>
      <c r="AR279" s="19" t="s">
        <v>415</v>
      </c>
      <c r="AT279" s="19" t="s">
        <v>410</v>
      </c>
      <c r="AU279" s="19" t="s">
        <v>87</v>
      </c>
      <c r="AY279" s="19" t="s">
        <v>406</v>
      </c>
      <c r="BE279" s="212">
        <f>IF(N279="základní",J279,0)</f>
        <v>0</v>
      </c>
      <c r="BF279" s="212">
        <f>IF(N279="snížená",J279,0)</f>
        <v>0</v>
      </c>
      <c r="BG279" s="212">
        <f>IF(N279="zákl. přenesená",J279,0)</f>
        <v>0</v>
      </c>
      <c r="BH279" s="212">
        <f>IF(N279="sníž. přenesená",J279,0)</f>
        <v>0</v>
      </c>
      <c r="BI279" s="212">
        <f>IF(N279="nulová",J279,0)</f>
        <v>0</v>
      </c>
      <c r="BJ279" s="19" t="s">
        <v>23</v>
      </c>
      <c r="BK279" s="212">
        <f>ROUND(I279*H279,2)</f>
        <v>0</v>
      </c>
      <c r="BL279" s="19" t="s">
        <v>415</v>
      </c>
      <c r="BM279" s="19" t="s">
        <v>867</v>
      </c>
    </row>
    <row r="280" spans="2:65" s="12" customFormat="1" x14ac:dyDescent="0.3">
      <c r="B280" s="213"/>
      <c r="C280" s="214"/>
      <c r="D280" s="215" t="s">
        <v>417</v>
      </c>
      <c r="E280" s="216" t="s">
        <v>36</v>
      </c>
      <c r="F280" s="217" t="s">
        <v>8195</v>
      </c>
      <c r="G280" s="214"/>
      <c r="H280" s="218" t="s">
        <v>36</v>
      </c>
      <c r="I280" s="219"/>
      <c r="J280" s="214"/>
      <c r="K280" s="214"/>
      <c r="L280" s="220"/>
      <c r="M280" s="221"/>
      <c r="N280" s="222"/>
      <c r="O280" s="222"/>
      <c r="P280" s="222"/>
      <c r="Q280" s="222"/>
      <c r="R280" s="222"/>
      <c r="S280" s="222"/>
      <c r="T280" s="223"/>
      <c r="AT280" s="224" t="s">
        <v>417</v>
      </c>
      <c r="AU280" s="224" t="s">
        <v>87</v>
      </c>
      <c r="AV280" s="12" t="s">
        <v>23</v>
      </c>
      <c r="AW280" s="12" t="s">
        <v>43</v>
      </c>
      <c r="AX280" s="12" t="s">
        <v>79</v>
      </c>
      <c r="AY280" s="224" t="s">
        <v>406</v>
      </c>
    </row>
    <row r="281" spans="2:65" s="12" customFormat="1" x14ac:dyDescent="0.3">
      <c r="B281" s="213"/>
      <c r="C281" s="214"/>
      <c r="D281" s="215" t="s">
        <v>417</v>
      </c>
      <c r="E281" s="216" t="s">
        <v>36</v>
      </c>
      <c r="F281" s="217" t="s">
        <v>8420</v>
      </c>
      <c r="G281" s="214"/>
      <c r="H281" s="218" t="s">
        <v>36</v>
      </c>
      <c r="I281" s="219"/>
      <c r="J281" s="214"/>
      <c r="K281" s="214"/>
      <c r="L281" s="220"/>
      <c r="M281" s="221"/>
      <c r="N281" s="222"/>
      <c r="O281" s="222"/>
      <c r="P281" s="222"/>
      <c r="Q281" s="222"/>
      <c r="R281" s="222"/>
      <c r="S281" s="222"/>
      <c r="T281" s="223"/>
      <c r="AT281" s="224" t="s">
        <v>417</v>
      </c>
      <c r="AU281" s="224" t="s">
        <v>87</v>
      </c>
      <c r="AV281" s="12" t="s">
        <v>23</v>
      </c>
      <c r="AW281" s="12" t="s">
        <v>43</v>
      </c>
      <c r="AX281" s="12" t="s">
        <v>79</v>
      </c>
      <c r="AY281" s="224" t="s">
        <v>406</v>
      </c>
    </row>
    <row r="282" spans="2:65" s="13" customFormat="1" x14ac:dyDescent="0.3">
      <c r="B282" s="225"/>
      <c r="C282" s="226"/>
      <c r="D282" s="215" t="s">
        <v>417</v>
      </c>
      <c r="E282" s="227" t="s">
        <v>36</v>
      </c>
      <c r="F282" s="228" t="s">
        <v>8421</v>
      </c>
      <c r="G282" s="226"/>
      <c r="H282" s="229">
        <v>696.48800000000006</v>
      </c>
      <c r="I282" s="230"/>
      <c r="J282" s="226"/>
      <c r="K282" s="226"/>
      <c r="L282" s="231"/>
      <c r="M282" s="232"/>
      <c r="N282" s="233"/>
      <c r="O282" s="233"/>
      <c r="P282" s="233"/>
      <c r="Q282" s="233"/>
      <c r="R282" s="233"/>
      <c r="S282" s="233"/>
      <c r="T282" s="234"/>
      <c r="AT282" s="235" t="s">
        <v>417</v>
      </c>
      <c r="AU282" s="235" t="s">
        <v>87</v>
      </c>
      <c r="AV282" s="13" t="s">
        <v>87</v>
      </c>
      <c r="AW282" s="13" t="s">
        <v>43</v>
      </c>
      <c r="AX282" s="13" t="s">
        <v>79</v>
      </c>
      <c r="AY282" s="235" t="s">
        <v>406</v>
      </c>
    </row>
    <row r="283" spans="2:65" s="14" customFormat="1" x14ac:dyDescent="0.3">
      <c r="B283" s="236"/>
      <c r="C283" s="237"/>
      <c r="D283" s="247" t="s">
        <v>417</v>
      </c>
      <c r="E283" s="248" t="s">
        <v>36</v>
      </c>
      <c r="F283" s="249" t="s">
        <v>421</v>
      </c>
      <c r="G283" s="237"/>
      <c r="H283" s="250">
        <v>696.48800000000006</v>
      </c>
      <c r="I283" s="241"/>
      <c r="J283" s="237"/>
      <c r="K283" s="237"/>
      <c r="L283" s="242"/>
      <c r="M283" s="243"/>
      <c r="N283" s="244"/>
      <c r="O283" s="244"/>
      <c r="P283" s="244"/>
      <c r="Q283" s="244"/>
      <c r="R283" s="244"/>
      <c r="S283" s="244"/>
      <c r="T283" s="245"/>
      <c r="AT283" s="246" t="s">
        <v>417</v>
      </c>
      <c r="AU283" s="246" t="s">
        <v>87</v>
      </c>
      <c r="AV283" s="14" t="s">
        <v>415</v>
      </c>
      <c r="AW283" s="14" t="s">
        <v>43</v>
      </c>
      <c r="AX283" s="14" t="s">
        <v>23</v>
      </c>
      <c r="AY283" s="246" t="s">
        <v>406</v>
      </c>
    </row>
    <row r="284" spans="2:65" s="1" customFormat="1" ht="22.5" customHeight="1" x14ac:dyDescent="0.3">
      <c r="B284" s="37"/>
      <c r="C284" s="201" t="s">
        <v>619</v>
      </c>
      <c r="D284" s="201" t="s">
        <v>410</v>
      </c>
      <c r="E284" s="202" t="s">
        <v>8198</v>
      </c>
      <c r="F284" s="203" t="s">
        <v>8199</v>
      </c>
      <c r="G284" s="204" t="s">
        <v>466</v>
      </c>
      <c r="H284" s="205">
        <v>156.72</v>
      </c>
      <c r="I284" s="206"/>
      <c r="J284" s="207">
        <f>ROUND(I284*H284,2)</f>
        <v>0</v>
      </c>
      <c r="K284" s="203" t="s">
        <v>7140</v>
      </c>
      <c r="L284" s="57"/>
      <c r="M284" s="208" t="s">
        <v>36</v>
      </c>
      <c r="N284" s="209" t="s">
        <v>50</v>
      </c>
      <c r="O284" s="38"/>
      <c r="P284" s="210">
        <f>O284*H284</f>
        <v>0</v>
      </c>
      <c r="Q284" s="210">
        <v>0</v>
      </c>
      <c r="R284" s="210">
        <f>Q284*H284</f>
        <v>0</v>
      </c>
      <c r="S284" s="210">
        <v>0</v>
      </c>
      <c r="T284" s="211">
        <f>S284*H284</f>
        <v>0</v>
      </c>
      <c r="AR284" s="19" t="s">
        <v>415</v>
      </c>
      <c r="AT284" s="19" t="s">
        <v>410</v>
      </c>
      <c r="AU284" s="19" t="s">
        <v>87</v>
      </c>
      <c r="AY284" s="19" t="s">
        <v>406</v>
      </c>
      <c r="BE284" s="212">
        <f>IF(N284="základní",J284,0)</f>
        <v>0</v>
      </c>
      <c r="BF284" s="212">
        <f>IF(N284="snížená",J284,0)</f>
        <v>0</v>
      </c>
      <c r="BG284" s="212">
        <f>IF(N284="zákl. přenesená",J284,0)</f>
        <v>0</v>
      </c>
      <c r="BH284" s="212">
        <f>IF(N284="sníž. přenesená",J284,0)</f>
        <v>0</v>
      </c>
      <c r="BI284" s="212">
        <f>IF(N284="nulová",J284,0)</f>
        <v>0</v>
      </c>
      <c r="BJ284" s="19" t="s">
        <v>23</v>
      </c>
      <c r="BK284" s="212">
        <f>ROUND(I284*H284,2)</f>
        <v>0</v>
      </c>
      <c r="BL284" s="19" t="s">
        <v>415</v>
      </c>
      <c r="BM284" s="19" t="s">
        <v>877</v>
      </c>
    </row>
    <row r="285" spans="2:65" s="1" customFormat="1" ht="22.5" customHeight="1" x14ac:dyDescent="0.3">
      <c r="B285" s="37"/>
      <c r="C285" s="201" t="s">
        <v>624</v>
      </c>
      <c r="D285" s="201" t="s">
        <v>410</v>
      </c>
      <c r="E285" s="202" t="s">
        <v>7583</v>
      </c>
      <c r="F285" s="203" t="s">
        <v>7584</v>
      </c>
      <c r="G285" s="204" t="s">
        <v>501</v>
      </c>
      <c r="H285" s="205">
        <v>174.12200000000001</v>
      </c>
      <c r="I285" s="206"/>
      <c r="J285" s="207">
        <f>ROUND(I285*H285,2)</f>
        <v>0</v>
      </c>
      <c r="K285" s="203" t="s">
        <v>7100</v>
      </c>
      <c r="L285" s="57"/>
      <c r="M285" s="208" t="s">
        <v>36</v>
      </c>
      <c r="N285" s="209" t="s">
        <v>50</v>
      </c>
      <c r="O285" s="38"/>
      <c r="P285" s="210">
        <f>O285*H285</f>
        <v>0</v>
      </c>
      <c r="Q285" s="210">
        <v>0</v>
      </c>
      <c r="R285" s="210">
        <f>Q285*H285</f>
        <v>0</v>
      </c>
      <c r="S285" s="210">
        <v>0</v>
      </c>
      <c r="T285" s="211">
        <f>S285*H285</f>
        <v>0</v>
      </c>
      <c r="AR285" s="19" t="s">
        <v>415</v>
      </c>
      <c r="AT285" s="19" t="s">
        <v>410</v>
      </c>
      <c r="AU285" s="19" t="s">
        <v>87</v>
      </c>
      <c r="AY285" s="19" t="s">
        <v>406</v>
      </c>
      <c r="BE285" s="212">
        <f>IF(N285="základní",J285,0)</f>
        <v>0</v>
      </c>
      <c r="BF285" s="212">
        <f>IF(N285="snížená",J285,0)</f>
        <v>0</v>
      </c>
      <c r="BG285" s="212">
        <f>IF(N285="zákl. přenesená",J285,0)</f>
        <v>0</v>
      </c>
      <c r="BH285" s="212">
        <f>IF(N285="sníž. přenesená",J285,0)</f>
        <v>0</v>
      </c>
      <c r="BI285" s="212">
        <f>IF(N285="nulová",J285,0)</f>
        <v>0</v>
      </c>
      <c r="BJ285" s="19" t="s">
        <v>23</v>
      </c>
      <c r="BK285" s="212">
        <f>ROUND(I285*H285,2)</f>
        <v>0</v>
      </c>
      <c r="BL285" s="19" t="s">
        <v>415</v>
      </c>
      <c r="BM285" s="19" t="s">
        <v>887</v>
      </c>
    </row>
    <row r="286" spans="2:65" s="1" customFormat="1" ht="22.5" customHeight="1" x14ac:dyDescent="0.3">
      <c r="B286" s="37"/>
      <c r="C286" s="201" t="s">
        <v>626</v>
      </c>
      <c r="D286" s="201" t="s">
        <v>410</v>
      </c>
      <c r="E286" s="202" t="s">
        <v>8200</v>
      </c>
      <c r="F286" s="203" t="s">
        <v>510</v>
      </c>
      <c r="G286" s="204" t="s">
        <v>501</v>
      </c>
      <c r="H286" s="205">
        <v>174.12200000000001</v>
      </c>
      <c r="I286" s="206"/>
      <c r="J286" s="207">
        <f>ROUND(I286*H286,2)</f>
        <v>0</v>
      </c>
      <c r="K286" s="203" t="s">
        <v>7140</v>
      </c>
      <c r="L286" s="57"/>
      <c r="M286" s="208" t="s">
        <v>36</v>
      </c>
      <c r="N286" s="209" t="s">
        <v>50</v>
      </c>
      <c r="O286" s="38"/>
      <c r="P286" s="210">
        <f>O286*H286</f>
        <v>0</v>
      </c>
      <c r="Q286" s="210">
        <v>0</v>
      </c>
      <c r="R286" s="210">
        <f>Q286*H286</f>
        <v>0</v>
      </c>
      <c r="S286" s="210">
        <v>0</v>
      </c>
      <c r="T286" s="211">
        <f>S286*H286</f>
        <v>0</v>
      </c>
      <c r="AR286" s="19" t="s">
        <v>415</v>
      </c>
      <c r="AT286" s="19" t="s">
        <v>410</v>
      </c>
      <c r="AU286" s="19" t="s">
        <v>87</v>
      </c>
      <c r="AY286" s="19" t="s">
        <v>406</v>
      </c>
      <c r="BE286" s="212">
        <f>IF(N286="základní",J286,0)</f>
        <v>0</v>
      </c>
      <c r="BF286" s="212">
        <f>IF(N286="snížená",J286,0)</f>
        <v>0</v>
      </c>
      <c r="BG286" s="212">
        <f>IF(N286="zákl. přenesená",J286,0)</f>
        <v>0</v>
      </c>
      <c r="BH286" s="212">
        <f>IF(N286="sníž. přenesená",J286,0)</f>
        <v>0</v>
      </c>
      <c r="BI286" s="212">
        <f>IF(N286="nulová",J286,0)</f>
        <v>0</v>
      </c>
      <c r="BJ286" s="19" t="s">
        <v>23</v>
      </c>
      <c r="BK286" s="212">
        <f>ROUND(I286*H286,2)</f>
        <v>0</v>
      </c>
      <c r="BL286" s="19" t="s">
        <v>415</v>
      </c>
      <c r="BM286" s="19" t="s">
        <v>896</v>
      </c>
    </row>
    <row r="287" spans="2:65" s="11" customFormat="1" ht="29.85" customHeight="1" x14ac:dyDescent="0.3">
      <c r="B287" s="182"/>
      <c r="C287" s="183"/>
      <c r="D287" s="198" t="s">
        <v>78</v>
      </c>
      <c r="E287" s="199" t="s">
        <v>87</v>
      </c>
      <c r="F287" s="199" t="s">
        <v>7585</v>
      </c>
      <c r="G287" s="183"/>
      <c r="H287" s="183"/>
      <c r="I287" s="186"/>
      <c r="J287" s="200">
        <f>BK287</f>
        <v>0</v>
      </c>
      <c r="K287" s="183"/>
      <c r="L287" s="188"/>
      <c r="M287" s="189"/>
      <c r="N287" s="190"/>
      <c r="O287" s="190"/>
      <c r="P287" s="191">
        <f>SUM(P288:P305)</f>
        <v>0</v>
      </c>
      <c r="Q287" s="190"/>
      <c r="R287" s="191">
        <f>SUM(R288:R305)</f>
        <v>0</v>
      </c>
      <c r="S287" s="190"/>
      <c r="T287" s="192">
        <f>SUM(T288:T305)</f>
        <v>0</v>
      </c>
      <c r="AR287" s="193" t="s">
        <v>23</v>
      </c>
      <c r="AT287" s="194" t="s">
        <v>78</v>
      </c>
      <c r="AU287" s="194" t="s">
        <v>23</v>
      </c>
      <c r="AY287" s="193" t="s">
        <v>406</v>
      </c>
      <c r="BK287" s="195">
        <f>SUM(BK288:BK305)</f>
        <v>0</v>
      </c>
    </row>
    <row r="288" spans="2:65" s="1" customFormat="1" ht="22.5" customHeight="1" x14ac:dyDescent="0.3">
      <c r="B288" s="37"/>
      <c r="C288" s="201" t="s">
        <v>632</v>
      </c>
      <c r="D288" s="201" t="s">
        <v>410</v>
      </c>
      <c r="E288" s="202" t="s">
        <v>7586</v>
      </c>
      <c r="F288" s="203" t="s">
        <v>7587</v>
      </c>
      <c r="G288" s="204" t="s">
        <v>596</v>
      </c>
      <c r="H288" s="205">
        <v>148</v>
      </c>
      <c r="I288" s="206"/>
      <c r="J288" s="207">
        <f>ROUND(I288*H288,2)</f>
        <v>0</v>
      </c>
      <c r="K288" s="203" t="s">
        <v>7100</v>
      </c>
      <c r="L288" s="57"/>
      <c r="M288" s="208" t="s">
        <v>36</v>
      </c>
      <c r="N288" s="209" t="s">
        <v>50</v>
      </c>
      <c r="O288" s="38"/>
      <c r="P288" s="210">
        <f>O288*H288</f>
        <v>0</v>
      </c>
      <c r="Q288" s="210">
        <v>0</v>
      </c>
      <c r="R288" s="210">
        <f>Q288*H288</f>
        <v>0</v>
      </c>
      <c r="S288" s="210">
        <v>0</v>
      </c>
      <c r="T288" s="211">
        <f>S288*H288</f>
        <v>0</v>
      </c>
      <c r="AR288" s="19" t="s">
        <v>415</v>
      </c>
      <c r="AT288" s="19" t="s">
        <v>410</v>
      </c>
      <c r="AU288" s="19" t="s">
        <v>87</v>
      </c>
      <c r="AY288" s="19" t="s">
        <v>406</v>
      </c>
      <c r="BE288" s="212">
        <f>IF(N288="základní",J288,0)</f>
        <v>0</v>
      </c>
      <c r="BF288" s="212">
        <f>IF(N288="snížená",J288,0)</f>
        <v>0</v>
      </c>
      <c r="BG288" s="212">
        <f>IF(N288="zákl. přenesená",J288,0)</f>
        <v>0</v>
      </c>
      <c r="BH288" s="212">
        <f>IF(N288="sníž. přenesená",J288,0)</f>
        <v>0</v>
      </c>
      <c r="BI288" s="212">
        <f>IF(N288="nulová",J288,0)</f>
        <v>0</v>
      </c>
      <c r="BJ288" s="19" t="s">
        <v>23</v>
      </c>
      <c r="BK288" s="212">
        <f>ROUND(I288*H288,2)</f>
        <v>0</v>
      </c>
      <c r="BL288" s="19" t="s">
        <v>415</v>
      </c>
      <c r="BM288" s="19" t="s">
        <v>920</v>
      </c>
    </row>
    <row r="289" spans="2:65" s="13" customFormat="1" x14ac:dyDescent="0.3">
      <c r="B289" s="225"/>
      <c r="C289" s="226"/>
      <c r="D289" s="215" t="s">
        <v>417</v>
      </c>
      <c r="E289" s="227" t="s">
        <v>36</v>
      </c>
      <c r="F289" s="228" t="s">
        <v>8422</v>
      </c>
      <c r="G289" s="226"/>
      <c r="H289" s="229">
        <v>148</v>
      </c>
      <c r="I289" s="230"/>
      <c r="J289" s="226"/>
      <c r="K289" s="226"/>
      <c r="L289" s="231"/>
      <c r="M289" s="232"/>
      <c r="N289" s="233"/>
      <c r="O289" s="233"/>
      <c r="P289" s="233"/>
      <c r="Q289" s="233"/>
      <c r="R289" s="233"/>
      <c r="S289" s="233"/>
      <c r="T289" s="234"/>
      <c r="AT289" s="235" t="s">
        <v>417</v>
      </c>
      <c r="AU289" s="235" t="s">
        <v>87</v>
      </c>
      <c r="AV289" s="13" t="s">
        <v>87</v>
      </c>
      <c r="AW289" s="13" t="s">
        <v>43</v>
      </c>
      <c r="AX289" s="13" t="s">
        <v>79</v>
      </c>
      <c r="AY289" s="235" t="s">
        <v>406</v>
      </c>
    </row>
    <row r="290" spans="2:65" s="14" customFormat="1" x14ac:dyDescent="0.3">
      <c r="B290" s="236"/>
      <c r="C290" s="237"/>
      <c r="D290" s="247" t="s">
        <v>417</v>
      </c>
      <c r="E290" s="248" t="s">
        <v>36</v>
      </c>
      <c r="F290" s="249" t="s">
        <v>421</v>
      </c>
      <c r="G290" s="237"/>
      <c r="H290" s="250">
        <v>148</v>
      </c>
      <c r="I290" s="241"/>
      <c r="J290" s="237"/>
      <c r="K290" s="237"/>
      <c r="L290" s="242"/>
      <c r="M290" s="243"/>
      <c r="N290" s="244"/>
      <c r="O290" s="244"/>
      <c r="P290" s="244"/>
      <c r="Q290" s="244"/>
      <c r="R290" s="244"/>
      <c r="S290" s="244"/>
      <c r="T290" s="245"/>
      <c r="AT290" s="246" t="s">
        <v>417</v>
      </c>
      <c r="AU290" s="246" t="s">
        <v>87</v>
      </c>
      <c r="AV290" s="14" t="s">
        <v>415</v>
      </c>
      <c r="AW290" s="14" t="s">
        <v>43</v>
      </c>
      <c r="AX290" s="14" t="s">
        <v>23</v>
      </c>
      <c r="AY290" s="246" t="s">
        <v>406</v>
      </c>
    </row>
    <row r="291" spans="2:65" s="1" customFormat="1" ht="22.5" customHeight="1" x14ac:dyDescent="0.3">
      <c r="B291" s="37"/>
      <c r="C291" s="201" t="s">
        <v>637</v>
      </c>
      <c r="D291" s="201" t="s">
        <v>410</v>
      </c>
      <c r="E291" s="202" t="s">
        <v>7985</v>
      </c>
      <c r="F291" s="203" t="s">
        <v>7986</v>
      </c>
      <c r="G291" s="204" t="s">
        <v>413</v>
      </c>
      <c r="H291" s="205">
        <v>6.125</v>
      </c>
      <c r="I291" s="206"/>
      <c r="J291" s="207">
        <f>ROUND(I291*H291,2)</f>
        <v>0</v>
      </c>
      <c r="K291" s="203" t="s">
        <v>7100</v>
      </c>
      <c r="L291" s="57"/>
      <c r="M291" s="208" t="s">
        <v>36</v>
      </c>
      <c r="N291" s="209" t="s">
        <v>50</v>
      </c>
      <c r="O291" s="38"/>
      <c r="P291" s="210">
        <f>O291*H291</f>
        <v>0</v>
      </c>
      <c r="Q291" s="210">
        <v>0</v>
      </c>
      <c r="R291" s="210">
        <f>Q291*H291</f>
        <v>0</v>
      </c>
      <c r="S291" s="210">
        <v>0</v>
      </c>
      <c r="T291" s="211">
        <f>S291*H291</f>
        <v>0</v>
      </c>
      <c r="AR291" s="19" t="s">
        <v>415</v>
      </c>
      <c r="AT291" s="19" t="s">
        <v>410</v>
      </c>
      <c r="AU291" s="19" t="s">
        <v>87</v>
      </c>
      <c r="AY291" s="19" t="s">
        <v>406</v>
      </c>
      <c r="BE291" s="212">
        <f>IF(N291="základní",J291,0)</f>
        <v>0</v>
      </c>
      <c r="BF291" s="212">
        <f>IF(N291="snížená",J291,0)</f>
        <v>0</v>
      </c>
      <c r="BG291" s="212">
        <f>IF(N291="zákl. přenesená",J291,0)</f>
        <v>0</v>
      </c>
      <c r="BH291" s="212">
        <f>IF(N291="sníž. přenesená",J291,0)</f>
        <v>0</v>
      </c>
      <c r="BI291" s="212">
        <f>IF(N291="nulová",J291,0)</f>
        <v>0</v>
      </c>
      <c r="BJ291" s="19" t="s">
        <v>23</v>
      </c>
      <c r="BK291" s="212">
        <f>ROUND(I291*H291,2)</f>
        <v>0</v>
      </c>
      <c r="BL291" s="19" t="s">
        <v>415</v>
      </c>
      <c r="BM291" s="19" t="s">
        <v>928</v>
      </c>
    </row>
    <row r="292" spans="2:65" s="13" customFormat="1" x14ac:dyDescent="0.3">
      <c r="B292" s="225"/>
      <c r="C292" s="226"/>
      <c r="D292" s="215" t="s">
        <v>417</v>
      </c>
      <c r="E292" s="227" t="s">
        <v>36</v>
      </c>
      <c r="F292" s="228" t="s">
        <v>8423</v>
      </c>
      <c r="G292" s="226"/>
      <c r="H292" s="229">
        <v>5.5</v>
      </c>
      <c r="I292" s="230"/>
      <c r="J292" s="226"/>
      <c r="K292" s="226"/>
      <c r="L292" s="231"/>
      <c r="M292" s="232"/>
      <c r="N292" s="233"/>
      <c r="O292" s="233"/>
      <c r="P292" s="233"/>
      <c r="Q292" s="233"/>
      <c r="R292" s="233"/>
      <c r="S292" s="233"/>
      <c r="T292" s="234"/>
      <c r="AT292" s="235" t="s">
        <v>417</v>
      </c>
      <c r="AU292" s="235" t="s">
        <v>87</v>
      </c>
      <c r="AV292" s="13" t="s">
        <v>87</v>
      </c>
      <c r="AW292" s="13" t="s">
        <v>43</v>
      </c>
      <c r="AX292" s="13" t="s">
        <v>79</v>
      </c>
      <c r="AY292" s="235" t="s">
        <v>406</v>
      </c>
    </row>
    <row r="293" spans="2:65" s="13" customFormat="1" x14ac:dyDescent="0.3">
      <c r="B293" s="225"/>
      <c r="C293" s="226"/>
      <c r="D293" s="215" t="s">
        <v>417</v>
      </c>
      <c r="E293" s="227" t="s">
        <v>36</v>
      </c>
      <c r="F293" s="228" t="s">
        <v>8424</v>
      </c>
      <c r="G293" s="226"/>
      <c r="H293" s="229">
        <v>0.625</v>
      </c>
      <c r="I293" s="230"/>
      <c r="J293" s="226"/>
      <c r="K293" s="226"/>
      <c r="L293" s="231"/>
      <c r="M293" s="232"/>
      <c r="N293" s="233"/>
      <c r="O293" s="233"/>
      <c r="P293" s="233"/>
      <c r="Q293" s="233"/>
      <c r="R293" s="233"/>
      <c r="S293" s="233"/>
      <c r="T293" s="234"/>
      <c r="AT293" s="235" t="s">
        <v>417</v>
      </c>
      <c r="AU293" s="235" t="s">
        <v>87</v>
      </c>
      <c r="AV293" s="13" t="s">
        <v>87</v>
      </c>
      <c r="AW293" s="13" t="s">
        <v>43</v>
      </c>
      <c r="AX293" s="13" t="s">
        <v>79</v>
      </c>
      <c r="AY293" s="235" t="s">
        <v>406</v>
      </c>
    </row>
    <row r="294" spans="2:65" s="14" customFormat="1" x14ac:dyDescent="0.3">
      <c r="B294" s="236"/>
      <c r="C294" s="237"/>
      <c r="D294" s="247" t="s">
        <v>417</v>
      </c>
      <c r="E294" s="248" t="s">
        <v>36</v>
      </c>
      <c r="F294" s="249" t="s">
        <v>421</v>
      </c>
      <c r="G294" s="237"/>
      <c r="H294" s="250">
        <v>6.125</v>
      </c>
      <c r="I294" s="241"/>
      <c r="J294" s="237"/>
      <c r="K294" s="237"/>
      <c r="L294" s="242"/>
      <c r="M294" s="243"/>
      <c r="N294" s="244"/>
      <c r="O294" s="244"/>
      <c r="P294" s="244"/>
      <c r="Q294" s="244"/>
      <c r="R294" s="244"/>
      <c r="S294" s="244"/>
      <c r="T294" s="245"/>
      <c r="AT294" s="246" t="s">
        <v>417</v>
      </c>
      <c r="AU294" s="246" t="s">
        <v>87</v>
      </c>
      <c r="AV294" s="14" t="s">
        <v>415</v>
      </c>
      <c r="AW294" s="14" t="s">
        <v>43</v>
      </c>
      <c r="AX294" s="14" t="s">
        <v>23</v>
      </c>
      <c r="AY294" s="246" t="s">
        <v>406</v>
      </c>
    </row>
    <row r="295" spans="2:65" s="1" customFormat="1" ht="22.5" customHeight="1" x14ac:dyDescent="0.3">
      <c r="B295" s="37"/>
      <c r="C295" s="201" t="s">
        <v>641</v>
      </c>
      <c r="D295" s="201" t="s">
        <v>410</v>
      </c>
      <c r="E295" s="202" t="s">
        <v>7988</v>
      </c>
      <c r="F295" s="203" t="s">
        <v>7989</v>
      </c>
      <c r="G295" s="204" t="s">
        <v>466</v>
      </c>
      <c r="H295" s="205">
        <v>1</v>
      </c>
      <c r="I295" s="206"/>
      <c r="J295" s="207">
        <f>ROUND(I295*H295,2)</f>
        <v>0</v>
      </c>
      <c r="K295" s="203" t="s">
        <v>7100</v>
      </c>
      <c r="L295" s="57"/>
      <c r="M295" s="208" t="s">
        <v>36</v>
      </c>
      <c r="N295" s="209" t="s">
        <v>50</v>
      </c>
      <c r="O295" s="38"/>
      <c r="P295" s="210">
        <f>O295*H295</f>
        <v>0</v>
      </c>
      <c r="Q295" s="210">
        <v>0</v>
      </c>
      <c r="R295" s="210">
        <f>Q295*H295</f>
        <v>0</v>
      </c>
      <c r="S295" s="210">
        <v>0</v>
      </c>
      <c r="T295" s="211">
        <f>S295*H295</f>
        <v>0</v>
      </c>
      <c r="AR295" s="19" t="s">
        <v>415</v>
      </c>
      <c r="AT295" s="19" t="s">
        <v>410</v>
      </c>
      <c r="AU295" s="19" t="s">
        <v>87</v>
      </c>
      <c r="AY295" s="19" t="s">
        <v>406</v>
      </c>
      <c r="BE295" s="212">
        <f>IF(N295="základní",J295,0)</f>
        <v>0</v>
      </c>
      <c r="BF295" s="212">
        <f>IF(N295="snížená",J295,0)</f>
        <v>0</v>
      </c>
      <c r="BG295" s="212">
        <f>IF(N295="zákl. přenesená",J295,0)</f>
        <v>0</v>
      </c>
      <c r="BH295" s="212">
        <f>IF(N295="sníž. přenesená",J295,0)</f>
        <v>0</v>
      </c>
      <c r="BI295" s="212">
        <f>IF(N295="nulová",J295,0)</f>
        <v>0</v>
      </c>
      <c r="BJ295" s="19" t="s">
        <v>23</v>
      </c>
      <c r="BK295" s="212">
        <f>ROUND(I295*H295,2)</f>
        <v>0</v>
      </c>
      <c r="BL295" s="19" t="s">
        <v>415</v>
      </c>
      <c r="BM295" s="19" t="s">
        <v>940</v>
      </c>
    </row>
    <row r="296" spans="2:65" s="13" customFormat="1" x14ac:dyDescent="0.3">
      <c r="B296" s="225"/>
      <c r="C296" s="226"/>
      <c r="D296" s="215" t="s">
        <v>417</v>
      </c>
      <c r="E296" s="227" t="s">
        <v>36</v>
      </c>
      <c r="F296" s="228" t="s">
        <v>8425</v>
      </c>
      <c r="G296" s="226"/>
      <c r="H296" s="229">
        <v>1</v>
      </c>
      <c r="I296" s="230"/>
      <c r="J296" s="226"/>
      <c r="K296" s="226"/>
      <c r="L296" s="231"/>
      <c r="M296" s="232"/>
      <c r="N296" s="233"/>
      <c r="O296" s="233"/>
      <c r="P296" s="233"/>
      <c r="Q296" s="233"/>
      <c r="R296" s="233"/>
      <c r="S296" s="233"/>
      <c r="T296" s="234"/>
      <c r="AT296" s="235" t="s">
        <v>417</v>
      </c>
      <c r="AU296" s="235" t="s">
        <v>87</v>
      </c>
      <c r="AV296" s="13" t="s">
        <v>87</v>
      </c>
      <c r="AW296" s="13" t="s">
        <v>43</v>
      </c>
      <c r="AX296" s="13" t="s">
        <v>79</v>
      </c>
      <c r="AY296" s="235" t="s">
        <v>406</v>
      </c>
    </row>
    <row r="297" spans="2:65" s="14" customFormat="1" x14ac:dyDescent="0.3">
      <c r="B297" s="236"/>
      <c r="C297" s="237"/>
      <c r="D297" s="247" t="s">
        <v>417</v>
      </c>
      <c r="E297" s="248" t="s">
        <v>36</v>
      </c>
      <c r="F297" s="249" t="s">
        <v>421</v>
      </c>
      <c r="G297" s="237"/>
      <c r="H297" s="250">
        <v>1</v>
      </c>
      <c r="I297" s="241"/>
      <c r="J297" s="237"/>
      <c r="K297" s="237"/>
      <c r="L297" s="242"/>
      <c r="M297" s="243"/>
      <c r="N297" s="244"/>
      <c r="O297" s="244"/>
      <c r="P297" s="244"/>
      <c r="Q297" s="244"/>
      <c r="R297" s="244"/>
      <c r="S297" s="244"/>
      <c r="T297" s="245"/>
      <c r="AT297" s="246" t="s">
        <v>417</v>
      </c>
      <c r="AU297" s="246" t="s">
        <v>87</v>
      </c>
      <c r="AV297" s="14" t="s">
        <v>415</v>
      </c>
      <c r="AW297" s="14" t="s">
        <v>43</v>
      </c>
      <c r="AX297" s="14" t="s">
        <v>23</v>
      </c>
      <c r="AY297" s="246" t="s">
        <v>406</v>
      </c>
    </row>
    <row r="298" spans="2:65" s="1" customFormat="1" ht="22.5" customHeight="1" x14ac:dyDescent="0.3">
      <c r="B298" s="37"/>
      <c r="C298" s="201" t="s">
        <v>646</v>
      </c>
      <c r="D298" s="201" t="s">
        <v>410</v>
      </c>
      <c r="E298" s="202" t="s">
        <v>7991</v>
      </c>
      <c r="F298" s="203" t="s">
        <v>7992</v>
      </c>
      <c r="G298" s="204" t="s">
        <v>466</v>
      </c>
      <c r="H298" s="205">
        <v>1</v>
      </c>
      <c r="I298" s="206"/>
      <c r="J298" s="207">
        <f>ROUND(I298*H298,2)</f>
        <v>0</v>
      </c>
      <c r="K298" s="203" t="s">
        <v>7100</v>
      </c>
      <c r="L298" s="57"/>
      <c r="M298" s="208" t="s">
        <v>36</v>
      </c>
      <c r="N298" s="209" t="s">
        <v>50</v>
      </c>
      <c r="O298" s="38"/>
      <c r="P298" s="210">
        <f>O298*H298</f>
        <v>0</v>
      </c>
      <c r="Q298" s="210">
        <v>0</v>
      </c>
      <c r="R298" s="210">
        <f>Q298*H298</f>
        <v>0</v>
      </c>
      <c r="S298" s="210">
        <v>0</v>
      </c>
      <c r="T298" s="211">
        <f>S298*H298</f>
        <v>0</v>
      </c>
      <c r="AR298" s="19" t="s">
        <v>415</v>
      </c>
      <c r="AT298" s="19" t="s">
        <v>410</v>
      </c>
      <c r="AU298" s="19" t="s">
        <v>87</v>
      </c>
      <c r="AY298" s="19" t="s">
        <v>406</v>
      </c>
      <c r="BE298" s="212">
        <f>IF(N298="základní",J298,0)</f>
        <v>0</v>
      </c>
      <c r="BF298" s="212">
        <f>IF(N298="snížená",J298,0)</f>
        <v>0</v>
      </c>
      <c r="BG298" s="212">
        <f>IF(N298="zákl. přenesená",J298,0)</f>
        <v>0</v>
      </c>
      <c r="BH298" s="212">
        <f>IF(N298="sníž. přenesená",J298,0)</f>
        <v>0</v>
      </c>
      <c r="BI298" s="212">
        <f>IF(N298="nulová",J298,0)</f>
        <v>0</v>
      </c>
      <c r="BJ298" s="19" t="s">
        <v>23</v>
      </c>
      <c r="BK298" s="212">
        <f>ROUND(I298*H298,2)</f>
        <v>0</v>
      </c>
      <c r="BL298" s="19" t="s">
        <v>415</v>
      </c>
      <c r="BM298" s="19" t="s">
        <v>952</v>
      </c>
    </row>
    <row r="299" spans="2:65" s="12" customFormat="1" x14ac:dyDescent="0.3">
      <c r="B299" s="213"/>
      <c r="C299" s="214"/>
      <c r="D299" s="215" t="s">
        <v>417</v>
      </c>
      <c r="E299" s="216" t="s">
        <v>36</v>
      </c>
      <c r="F299" s="217" t="s">
        <v>7993</v>
      </c>
      <c r="G299" s="214"/>
      <c r="H299" s="218" t="s">
        <v>36</v>
      </c>
      <c r="I299" s="219"/>
      <c r="J299" s="214"/>
      <c r="K299" s="214"/>
      <c r="L299" s="220"/>
      <c r="M299" s="221"/>
      <c r="N299" s="222"/>
      <c r="O299" s="222"/>
      <c r="P299" s="222"/>
      <c r="Q299" s="222"/>
      <c r="R299" s="222"/>
      <c r="S299" s="222"/>
      <c r="T299" s="223"/>
      <c r="AT299" s="224" t="s">
        <v>417</v>
      </c>
      <c r="AU299" s="224" t="s">
        <v>87</v>
      </c>
      <c r="AV299" s="12" t="s">
        <v>23</v>
      </c>
      <c r="AW299" s="12" t="s">
        <v>43</v>
      </c>
      <c r="AX299" s="12" t="s">
        <v>79</v>
      </c>
      <c r="AY299" s="224" t="s">
        <v>406</v>
      </c>
    </row>
    <row r="300" spans="2:65" s="13" customFormat="1" x14ac:dyDescent="0.3">
      <c r="B300" s="225"/>
      <c r="C300" s="226"/>
      <c r="D300" s="215" t="s">
        <v>417</v>
      </c>
      <c r="E300" s="227" t="s">
        <v>36</v>
      </c>
      <c r="F300" s="228" t="s">
        <v>23</v>
      </c>
      <c r="G300" s="226"/>
      <c r="H300" s="229">
        <v>1</v>
      </c>
      <c r="I300" s="230"/>
      <c r="J300" s="226"/>
      <c r="K300" s="226"/>
      <c r="L300" s="231"/>
      <c r="M300" s="232"/>
      <c r="N300" s="233"/>
      <c r="O300" s="233"/>
      <c r="P300" s="233"/>
      <c r="Q300" s="233"/>
      <c r="R300" s="233"/>
      <c r="S300" s="233"/>
      <c r="T300" s="234"/>
      <c r="AT300" s="235" t="s">
        <v>417</v>
      </c>
      <c r="AU300" s="235" t="s">
        <v>87</v>
      </c>
      <c r="AV300" s="13" t="s">
        <v>87</v>
      </c>
      <c r="AW300" s="13" t="s">
        <v>43</v>
      </c>
      <c r="AX300" s="13" t="s">
        <v>79</v>
      </c>
      <c r="AY300" s="235" t="s">
        <v>406</v>
      </c>
    </row>
    <row r="301" spans="2:65" s="14" customFormat="1" x14ac:dyDescent="0.3">
      <c r="B301" s="236"/>
      <c r="C301" s="237"/>
      <c r="D301" s="247" t="s">
        <v>417</v>
      </c>
      <c r="E301" s="248" t="s">
        <v>36</v>
      </c>
      <c r="F301" s="249" t="s">
        <v>421</v>
      </c>
      <c r="G301" s="237"/>
      <c r="H301" s="250">
        <v>1</v>
      </c>
      <c r="I301" s="241"/>
      <c r="J301" s="237"/>
      <c r="K301" s="237"/>
      <c r="L301" s="242"/>
      <c r="M301" s="243"/>
      <c r="N301" s="244"/>
      <c r="O301" s="244"/>
      <c r="P301" s="244"/>
      <c r="Q301" s="244"/>
      <c r="R301" s="244"/>
      <c r="S301" s="244"/>
      <c r="T301" s="245"/>
      <c r="AT301" s="246" t="s">
        <v>417</v>
      </c>
      <c r="AU301" s="246" t="s">
        <v>87</v>
      </c>
      <c r="AV301" s="14" t="s">
        <v>415</v>
      </c>
      <c r="AW301" s="14" t="s">
        <v>43</v>
      </c>
      <c r="AX301" s="14" t="s">
        <v>23</v>
      </c>
      <c r="AY301" s="246" t="s">
        <v>406</v>
      </c>
    </row>
    <row r="302" spans="2:65" s="1" customFormat="1" ht="22.5" customHeight="1" x14ac:dyDescent="0.3">
      <c r="B302" s="37"/>
      <c r="C302" s="201" t="s">
        <v>652</v>
      </c>
      <c r="D302" s="201" t="s">
        <v>410</v>
      </c>
      <c r="E302" s="202" t="s">
        <v>8426</v>
      </c>
      <c r="F302" s="203" t="s">
        <v>8427</v>
      </c>
      <c r="G302" s="204" t="s">
        <v>501</v>
      </c>
      <c r="H302" s="205">
        <v>5.0000000000000001E-3</v>
      </c>
      <c r="I302" s="206"/>
      <c r="J302" s="207">
        <f>ROUND(I302*H302,2)</f>
        <v>0</v>
      </c>
      <c r="K302" s="203" t="s">
        <v>7100</v>
      </c>
      <c r="L302" s="57"/>
      <c r="M302" s="208" t="s">
        <v>36</v>
      </c>
      <c r="N302" s="209" t="s">
        <v>50</v>
      </c>
      <c r="O302" s="38"/>
      <c r="P302" s="210">
        <f>O302*H302</f>
        <v>0</v>
      </c>
      <c r="Q302" s="210">
        <v>0</v>
      </c>
      <c r="R302" s="210">
        <f>Q302*H302</f>
        <v>0</v>
      </c>
      <c r="S302" s="210">
        <v>0</v>
      </c>
      <c r="T302" s="211">
        <f>S302*H302</f>
        <v>0</v>
      </c>
      <c r="AR302" s="19" t="s">
        <v>415</v>
      </c>
      <c r="AT302" s="19" t="s">
        <v>410</v>
      </c>
      <c r="AU302" s="19" t="s">
        <v>87</v>
      </c>
      <c r="AY302" s="19" t="s">
        <v>406</v>
      </c>
      <c r="BE302" s="212">
        <f>IF(N302="základní",J302,0)</f>
        <v>0</v>
      </c>
      <c r="BF302" s="212">
        <f>IF(N302="snížená",J302,0)</f>
        <v>0</v>
      </c>
      <c r="BG302" s="212">
        <f>IF(N302="zákl. přenesená",J302,0)</f>
        <v>0</v>
      </c>
      <c r="BH302" s="212">
        <f>IF(N302="sníž. přenesená",J302,0)</f>
        <v>0</v>
      </c>
      <c r="BI302" s="212">
        <f>IF(N302="nulová",J302,0)</f>
        <v>0</v>
      </c>
      <c r="BJ302" s="19" t="s">
        <v>23</v>
      </c>
      <c r="BK302" s="212">
        <f>ROUND(I302*H302,2)</f>
        <v>0</v>
      </c>
      <c r="BL302" s="19" t="s">
        <v>415</v>
      </c>
      <c r="BM302" s="19" t="s">
        <v>969</v>
      </c>
    </row>
    <row r="303" spans="2:65" s="12" customFormat="1" x14ac:dyDescent="0.3">
      <c r="B303" s="213"/>
      <c r="C303" s="214"/>
      <c r="D303" s="215" t="s">
        <v>417</v>
      </c>
      <c r="E303" s="216" t="s">
        <v>36</v>
      </c>
      <c r="F303" s="217" t="s">
        <v>8428</v>
      </c>
      <c r="G303" s="214"/>
      <c r="H303" s="218" t="s">
        <v>36</v>
      </c>
      <c r="I303" s="219"/>
      <c r="J303" s="214"/>
      <c r="K303" s="214"/>
      <c r="L303" s="220"/>
      <c r="M303" s="221"/>
      <c r="N303" s="222"/>
      <c r="O303" s="222"/>
      <c r="P303" s="222"/>
      <c r="Q303" s="222"/>
      <c r="R303" s="222"/>
      <c r="S303" s="222"/>
      <c r="T303" s="223"/>
      <c r="AT303" s="224" t="s">
        <v>417</v>
      </c>
      <c r="AU303" s="224" t="s">
        <v>87</v>
      </c>
      <c r="AV303" s="12" t="s">
        <v>23</v>
      </c>
      <c r="AW303" s="12" t="s">
        <v>43</v>
      </c>
      <c r="AX303" s="12" t="s">
        <v>79</v>
      </c>
      <c r="AY303" s="224" t="s">
        <v>406</v>
      </c>
    </row>
    <row r="304" spans="2:65" s="13" customFormat="1" x14ac:dyDescent="0.3">
      <c r="B304" s="225"/>
      <c r="C304" s="226"/>
      <c r="D304" s="215" t="s">
        <v>417</v>
      </c>
      <c r="E304" s="227" t="s">
        <v>36</v>
      </c>
      <c r="F304" s="228" t="s">
        <v>8429</v>
      </c>
      <c r="G304" s="226"/>
      <c r="H304" s="229">
        <v>5.0000000000000001E-3</v>
      </c>
      <c r="I304" s="230"/>
      <c r="J304" s="226"/>
      <c r="K304" s="226"/>
      <c r="L304" s="231"/>
      <c r="M304" s="232"/>
      <c r="N304" s="233"/>
      <c r="O304" s="233"/>
      <c r="P304" s="233"/>
      <c r="Q304" s="233"/>
      <c r="R304" s="233"/>
      <c r="S304" s="233"/>
      <c r="T304" s="234"/>
      <c r="AT304" s="235" t="s">
        <v>417</v>
      </c>
      <c r="AU304" s="235" t="s">
        <v>87</v>
      </c>
      <c r="AV304" s="13" t="s">
        <v>87</v>
      </c>
      <c r="AW304" s="13" t="s">
        <v>43</v>
      </c>
      <c r="AX304" s="13" t="s">
        <v>79</v>
      </c>
      <c r="AY304" s="235" t="s">
        <v>406</v>
      </c>
    </row>
    <row r="305" spans="2:65" s="14" customFormat="1" x14ac:dyDescent="0.3">
      <c r="B305" s="236"/>
      <c r="C305" s="237"/>
      <c r="D305" s="215" t="s">
        <v>417</v>
      </c>
      <c r="E305" s="238" t="s">
        <v>36</v>
      </c>
      <c r="F305" s="239" t="s">
        <v>421</v>
      </c>
      <c r="G305" s="237"/>
      <c r="H305" s="240">
        <v>5.0000000000000001E-3</v>
      </c>
      <c r="I305" s="241"/>
      <c r="J305" s="237"/>
      <c r="K305" s="237"/>
      <c r="L305" s="242"/>
      <c r="M305" s="243"/>
      <c r="N305" s="244"/>
      <c r="O305" s="244"/>
      <c r="P305" s="244"/>
      <c r="Q305" s="244"/>
      <c r="R305" s="244"/>
      <c r="S305" s="244"/>
      <c r="T305" s="245"/>
      <c r="AT305" s="246" t="s">
        <v>417</v>
      </c>
      <c r="AU305" s="246" t="s">
        <v>87</v>
      </c>
      <c r="AV305" s="14" t="s">
        <v>415</v>
      </c>
      <c r="AW305" s="14" t="s">
        <v>43</v>
      </c>
      <c r="AX305" s="14" t="s">
        <v>23</v>
      </c>
      <c r="AY305" s="246" t="s">
        <v>406</v>
      </c>
    </row>
    <row r="306" spans="2:65" s="11" customFormat="1" ht="29.85" customHeight="1" x14ac:dyDescent="0.3">
      <c r="B306" s="182"/>
      <c r="C306" s="183"/>
      <c r="D306" s="198" t="s">
        <v>78</v>
      </c>
      <c r="E306" s="199" t="s">
        <v>525</v>
      </c>
      <c r="F306" s="199" t="s">
        <v>7995</v>
      </c>
      <c r="G306" s="183"/>
      <c r="H306" s="183"/>
      <c r="I306" s="186"/>
      <c r="J306" s="200">
        <f>BK306</f>
        <v>0</v>
      </c>
      <c r="K306" s="183"/>
      <c r="L306" s="188"/>
      <c r="M306" s="189"/>
      <c r="N306" s="190"/>
      <c r="O306" s="190"/>
      <c r="P306" s="191">
        <f>SUM(P307:P317)</f>
        <v>0</v>
      </c>
      <c r="Q306" s="190"/>
      <c r="R306" s="191">
        <f>SUM(R307:R317)</f>
        <v>0</v>
      </c>
      <c r="S306" s="190"/>
      <c r="T306" s="192">
        <f>SUM(T307:T317)</f>
        <v>0</v>
      </c>
      <c r="AR306" s="193" t="s">
        <v>23</v>
      </c>
      <c r="AT306" s="194" t="s">
        <v>78</v>
      </c>
      <c r="AU306" s="194" t="s">
        <v>23</v>
      </c>
      <c r="AY306" s="193" t="s">
        <v>406</v>
      </c>
      <c r="BK306" s="195">
        <f>SUM(BK307:BK317)</f>
        <v>0</v>
      </c>
    </row>
    <row r="307" spans="2:65" s="1" customFormat="1" ht="22.5" customHeight="1" x14ac:dyDescent="0.3">
      <c r="B307" s="37"/>
      <c r="C307" s="201" t="s">
        <v>657</v>
      </c>
      <c r="D307" s="201" t="s">
        <v>410</v>
      </c>
      <c r="E307" s="202" t="s">
        <v>7996</v>
      </c>
      <c r="F307" s="203" t="s">
        <v>7997</v>
      </c>
      <c r="G307" s="204" t="s">
        <v>466</v>
      </c>
      <c r="H307" s="205">
        <v>134.4</v>
      </c>
      <c r="I307" s="206"/>
      <c r="J307" s="207">
        <f>ROUND(I307*H307,2)</f>
        <v>0</v>
      </c>
      <c r="K307" s="203" t="s">
        <v>7100</v>
      </c>
      <c r="L307" s="57"/>
      <c r="M307" s="208" t="s">
        <v>36</v>
      </c>
      <c r="N307" s="209" t="s">
        <v>50</v>
      </c>
      <c r="O307" s="38"/>
      <c r="P307" s="210">
        <f>O307*H307</f>
        <v>0</v>
      </c>
      <c r="Q307" s="210">
        <v>0</v>
      </c>
      <c r="R307" s="210">
        <f>Q307*H307</f>
        <v>0</v>
      </c>
      <c r="S307" s="210">
        <v>0</v>
      </c>
      <c r="T307" s="211">
        <f>S307*H307</f>
        <v>0</v>
      </c>
      <c r="AR307" s="19" t="s">
        <v>415</v>
      </c>
      <c r="AT307" s="19" t="s">
        <v>410</v>
      </c>
      <c r="AU307" s="19" t="s">
        <v>87</v>
      </c>
      <c r="AY307" s="19" t="s">
        <v>406</v>
      </c>
      <c r="BE307" s="212">
        <f>IF(N307="základní",J307,0)</f>
        <v>0</v>
      </c>
      <c r="BF307" s="212">
        <f>IF(N307="snížená",J307,0)</f>
        <v>0</v>
      </c>
      <c r="BG307" s="212">
        <f>IF(N307="zákl. přenesená",J307,0)</f>
        <v>0</v>
      </c>
      <c r="BH307" s="212">
        <f>IF(N307="sníž. přenesená",J307,0)</f>
        <v>0</v>
      </c>
      <c r="BI307" s="212">
        <f>IF(N307="nulová",J307,0)</f>
        <v>0</v>
      </c>
      <c r="BJ307" s="19" t="s">
        <v>23</v>
      </c>
      <c r="BK307" s="212">
        <f>ROUND(I307*H307,2)</f>
        <v>0</v>
      </c>
      <c r="BL307" s="19" t="s">
        <v>415</v>
      </c>
      <c r="BM307" s="19" t="s">
        <v>33</v>
      </c>
    </row>
    <row r="308" spans="2:65" s="13" customFormat="1" x14ac:dyDescent="0.3">
      <c r="B308" s="225"/>
      <c r="C308" s="226"/>
      <c r="D308" s="215" t="s">
        <v>417</v>
      </c>
      <c r="E308" s="227" t="s">
        <v>36</v>
      </c>
      <c r="F308" s="228" t="s">
        <v>7998</v>
      </c>
      <c r="G308" s="226"/>
      <c r="H308" s="229">
        <v>134.4</v>
      </c>
      <c r="I308" s="230"/>
      <c r="J308" s="226"/>
      <c r="K308" s="226"/>
      <c r="L308" s="231"/>
      <c r="M308" s="232"/>
      <c r="N308" s="233"/>
      <c r="O308" s="233"/>
      <c r="P308" s="233"/>
      <c r="Q308" s="233"/>
      <c r="R308" s="233"/>
      <c r="S308" s="233"/>
      <c r="T308" s="234"/>
      <c r="AT308" s="235" t="s">
        <v>417</v>
      </c>
      <c r="AU308" s="235" t="s">
        <v>87</v>
      </c>
      <c r="AV308" s="13" t="s">
        <v>87</v>
      </c>
      <c r="AW308" s="13" t="s">
        <v>43</v>
      </c>
      <c r="AX308" s="13" t="s">
        <v>79</v>
      </c>
      <c r="AY308" s="235" t="s">
        <v>406</v>
      </c>
    </row>
    <row r="309" spans="2:65" s="14" customFormat="1" x14ac:dyDescent="0.3">
      <c r="B309" s="236"/>
      <c r="C309" s="237"/>
      <c r="D309" s="247" t="s">
        <v>417</v>
      </c>
      <c r="E309" s="248" t="s">
        <v>36</v>
      </c>
      <c r="F309" s="249" t="s">
        <v>421</v>
      </c>
      <c r="G309" s="237"/>
      <c r="H309" s="250">
        <v>134.4</v>
      </c>
      <c r="I309" s="241"/>
      <c r="J309" s="237"/>
      <c r="K309" s="237"/>
      <c r="L309" s="242"/>
      <c r="M309" s="243"/>
      <c r="N309" s="244"/>
      <c r="O309" s="244"/>
      <c r="P309" s="244"/>
      <c r="Q309" s="244"/>
      <c r="R309" s="244"/>
      <c r="S309" s="244"/>
      <c r="T309" s="245"/>
      <c r="AT309" s="246" t="s">
        <v>417</v>
      </c>
      <c r="AU309" s="246" t="s">
        <v>87</v>
      </c>
      <c r="AV309" s="14" t="s">
        <v>415</v>
      </c>
      <c r="AW309" s="14" t="s">
        <v>43</v>
      </c>
      <c r="AX309" s="14" t="s">
        <v>23</v>
      </c>
      <c r="AY309" s="246" t="s">
        <v>406</v>
      </c>
    </row>
    <row r="310" spans="2:65" s="1" customFormat="1" ht="22.5" customHeight="1" x14ac:dyDescent="0.3">
      <c r="B310" s="37"/>
      <c r="C310" s="201" t="s">
        <v>659</v>
      </c>
      <c r="D310" s="201" t="s">
        <v>410</v>
      </c>
      <c r="E310" s="202" t="s">
        <v>7999</v>
      </c>
      <c r="F310" s="203" t="s">
        <v>8000</v>
      </c>
      <c r="G310" s="204" t="s">
        <v>501</v>
      </c>
      <c r="H310" s="205">
        <v>0.65200000000000002</v>
      </c>
      <c r="I310" s="206"/>
      <c r="J310" s="207">
        <f>ROUND(I310*H310,2)</f>
        <v>0</v>
      </c>
      <c r="K310" s="203" t="s">
        <v>7140</v>
      </c>
      <c r="L310" s="57"/>
      <c r="M310" s="208" t="s">
        <v>36</v>
      </c>
      <c r="N310" s="209" t="s">
        <v>50</v>
      </c>
      <c r="O310" s="38"/>
      <c r="P310" s="210">
        <f>O310*H310</f>
        <v>0</v>
      </c>
      <c r="Q310" s="210">
        <v>0</v>
      </c>
      <c r="R310" s="210">
        <f>Q310*H310</f>
        <v>0</v>
      </c>
      <c r="S310" s="210">
        <v>0</v>
      </c>
      <c r="T310" s="211">
        <f>S310*H310</f>
        <v>0</v>
      </c>
      <c r="AR310" s="19" t="s">
        <v>415</v>
      </c>
      <c r="AT310" s="19" t="s">
        <v>410</v>
      </c>
      <c r="AU310" s="19" t="s">
        <v>87</v>
      </c>
      <c r="AY310" s="19" t="s">
        <v>406</v>
      </c>
      <c r="BE310" s="212">
        <f>IF(N310="základní",J310,0)</f>
        <v>0</v>
      </c>
      <c r="BF310" s="212">
        <f>IF(N310="snížená",J310,0)</f>
        <v>0</v>
      </c>
      <c r="BG310" s="212">
        <f>IF(N310="zákl. přenesená",J310,0)</f>
        <v>0</v>
      </c>
      <c r="BH310" s="212">
        <f>IF(N310="sníž. přenesená",J310,0)</f>
        <v>0</v>
      </c>
      <c r="BI310" s="212">
        <f>IF(N310="nulová",J310,0)</f>
        <v>0</v>
      </c>
      <c r="BJ310" s="19" t="s">
        <v>23</v>
      </c>
      <c r="BK310" s="212">
        <f>ROUND(I310*H310,2)</f>
        <v>0</v>
      </c>
      <c r="BL310" s="19" t="s">
        <v>415</v>
      </c>
      <c r="BM310" s="19" t="s">
        <v>998</v>
      </c>
    </row>
    <row r="311" spans="2:65" s="1" customFormat="1" ht="22.5" customHeight="1" x14ac:dyDescent="0.3">
      <c r="B311" s="37"/>
      <c r="C311" s="201" t="s">
        <v>662</v>
      </c>
      <c r="D311" s="201" t="s">
        <v>410</v>
      </c>
      <c r="E311" s="202" t="s">
        <v>8001</v>
      </c>
      <c r="F311" s="203" t="s">
        <v>8002</v>
      </c>
      <c r="G311" s="204" t="s">
        <v>501</v>
      </c>
      <c r="H311" s="205">
        <v>0.65200000000000002</v>
      </c>
      <c r="I311" s="206"/>
      <c r="J311" s="207">
        <f>ROUND(I311*H311,2)</f>
        <v>0</v>
      </c>
      <c r="K311" s="203" t="s">
        <v>7140</v>
      </c>
      <c r="L311" s="57"/>
      <c r="M311" s="208" t="s">
        <v>36</v>
      </c>
      <c r="N311" s="209" t="s">
        <v>50</v>
      </c>
      <c r="O311" s="38"/>
      <c r="P311" s="210">
        <f>O311*H311</f>
        <v>0</v>
      </c>
      <c r="Q311" s="210">
        <v>0</v>
      </c>
      <c r="R311" s="210">
        <f>Q311*H311</f>
        <v>0</v>
      </c>
      <c r="S311" s="210">
        <v>0</v>
      </c>
      <c r="T311" s="211">
        <f>S311*H311</f>
        <v>0</v>
      </c>
      <c r="AR311" s="19" t="s">
        <v>415</v>
      </c>
      <c r="AT311" s="19" t="s">
        <v>410</v>
      </c>
      <c r="AU311" s="19" t="s">
        <v>87</v>
      </c>
      <c r="AY311" s="19" t="s">
        <v>406</v>
      </c>
      <c r="BE311" s="212">
        <f>IF(N311="základní",J311,0)</f>
        <v>0</v>
      </c>
      <c r="BF311" s="212">
        <f>IF(N311="snížená",J311,0)</f>
        <v>0</v>
      </c>
      <c r="BG311" s="212">
        <f>IF(N311="zákl. přenesená",J311,0)</f>
        <v>0</v>
      </c>
      <c r="BH311" s="212">
        <f>IF(N311="sníž. přenesená",J311,0)</f>
        <v>0</v>
      </c>
      <c r="BI311" s="212">
        <f>IF(N311="nulová",J311,0)</f>
        <v>0</v>
      </c>
      <c r="BJ311" s="19" t="s">
        <v>23</v>
      </c>
      <c r="BK311" s="212">
        <f>ROUND(I311*H311,2)</f>
        <v>0</v>
      </c>
      <c r="BL311" s="19" t="s">
        <v>415</v>
      </c>
      <c r="BM311" s="19" t="s">
        <v>1015</v>
      </c>
    </row>
    <row r="312" spans="2:65" s="1" customFormat="1" ht="22.5" customHeight="1" x14ac:dyDescent="0.3">
      <c r="B312" s="37"/>
      <c r="C312" s="201" t="s">
        <v>664</v>
      </c>
      <c r="D312" s="201" t="s">
        <v>410</v>
      </c>
      <c r="E312" s="202" t="s">
        <v>8003</v>
      </c>
      <c r="F312" s="203" t="s">
        <v>8004</v>
      </c>
      <c r="G312" s="204" t="s">
        <v>596</v>
      </c>
      <c r="H312" s="205">
        <v>16.8</v>
      </c>
      <c r="I312" s="206"/>
      <c r="J312" s="207">
        <f>ROUND(I312*H312,2)</f>
        <v>0</v>
      </c>
      <c r="K312" s="203" t="s">
        <v>7140</v>
      </c>
      <c r="L312" s="57"/>
      <c r="M312" s="208" t="s">
        <v>36</v>
      </c>
      <c r="N312" s="209" t="s">
        <v>50</v>
      </c>
      <c r="O312" s="38"/>
      <c r="P312" s="210">
        <f>O312*H312</f>
        <v>0</v>
      </c>
      <c r="Q312" s="210">
        <v>0</v>
      </c>
      <c r="R312" s="210">
        <f>Q312*H312</f>
        <v>0</v>
      </c>
      <c r="S312" s="210">
        <v>0</v>
      </c>
      <c r="T312" s="211">
        <f>S312*H312</f>
        <v>0</v>
      </c>
      <c r="AR312" s="19" t="s">
        <v>415</v>
      </c>
      <c r="AT312" s="19" t="s">
        <v>410</v>
      </c>
      <c r="AU312" s="19" t="s">
        <v>87</v>
      </c>
      <c r="AY312" s="19" t="s">
        <v>406</v>
      </c>
      <c r="BE312" s="212">
        <f>IF(N312="základní",J312,0)</f>
        <v>0</v>
      </c>
      <c r="BF312" s="212">
        <f>IF(N312="snížená",J312,0)</f>
        <v>0</v>
      </c>
      <c r="BG312" s="212">
        <f>IF(N312="zákl. přenesená",J312,0)</f>
        <v>0</v>
      </c>
      <c r="BH312" s="212">
        <f>IF(N312="sníž. přenesená",J312,0)</f>
        <v>0</v>
      </c>
      <c r="BI312" s="212">
        <f>IF(N312="nulová",J312,0)</f>
        <v>0</v>
      </c>
      <c r="BJ312" s="19" t="s">
        <v>23</v>
      </c>
      <c r="BK312" s="212">
        <f>ROUND(I312*H312,2)</f>
        <v>0</v>
      </c>
      <c r="BL312" s="19" t="s">
        <v>415</v>
      </c>
      <c r="BM312" s="19" t="s">
        <v>1022</v>
      </c>
    </row>
    <row r="313" spans="2:65" s="13" customFormat="1" x14ac:dyDescent="0.3">
      <c r="B313" s="225"/>
      <c r="C313" s="226"/>
      <c r="D313" s="215" t="s">
        <v>417</v>
      </c>
      <c r="E313" s="227" t="s">
        <v>36</v>
      </c>
      <c r="F313" s="228" t="s">
        <v>8005</v>
      </c>
      <c r="G313" s="226"/>
      <c r="H313" s="229">
        <v>16.8</v>
      </c>
      <c r="I313" s="230"/>
      <c r="J313" s="226"/>
      <c r="K313" s="226"/>
      <c r="L313" s="231"/>
      <c r="M313" s="232"/>
      <c r="N313" s="233"/>
      <c r="O313" s="233"/>
      <c r="P313" s="233"/>
      <c r="Q313" s="233"/>
      <c r="R313" s="233"/>
      <c r="S313" s="233"/>
      <c r="T313" s="234"/>
      <c r="AT313" s="235" t="s">
        <v>417</v>
      </c>
      <c r="AU313" s="235" t="s">
        <v>87</v>
      </c>
      <c r="AV313" s="13" t="s">
        <v>87</v>
      </c>
      <c r="AW313" s="13" t="s">
        <v>43</v>
      </c>
      <c r="AX313" s="13" t="s">
        <v>79</v>
      </c>
      <c r="AY313" s="235" t="s">
        <v>406</v>
      </c>
    </row>
    <row r="314" spans="2:65" s="14" customFormat="1" x14ac:dyDescent="0.3">
      <c r="B314" s="236"/>
      <c r="C314" s="237"/>
      <c r="D314" s="247" t="s">
        <v>417</v>
      </c>
      <c r="E314" s="248" t="s">
        <v>36</v>
      </c>
      <c r="F314" s="249" t="s">
        <v>421</v>
      </c>
      <c r="G314" s="237"/>
      <c r="H314" s="250">
        <v>16.8</v>
      </c>
      <c r="I314" s="241"/>
      <c r="J314" s="237"/>
      <c r="K314" s="237"/>
      <c r="L314" s="242"/>
      <c r="M314" s="243"/>
      <c r="N314" s="244"/>
      <c r="O314" s="244"/>
      <c r="P314" s="244"/>
      <c r="Q314" s="244"/>
      <c r="R314" s="244"/>
      <c r="S314" s="244"/>
      <c r="T314" s="245"/>
      <c r="AT314" s="246" t="s">
        <v>417</v>
      </c>
      <c r="AU314" s="246" t="s">
        <v>87</v>
      </c>
      <c r="AV314" s="14" t="s">
        <v>415</v>
      </c>
      <c r="AW314" s="14" t="s">
        <v>43</v>
      </c>
      <c r="AX314" s="14" t="s">
        <v>23</v>
      </c>
      <c r="AY314" s="246" t="s">
        <v>406</v>
      </c>
    </row>
    <row r="315" spans="2:65" s="1" customFormat="1" ht="22.5" customHeight="1" x14ac:dyDescent="0.3">
      <c r="B315" s="37"/>
      <c r="C315" s="268" t="s">
        <v>252</v>
      </c>
      <c r="D315" s="268" t="s">
        <v>533</v>
      </c>
      <c r="E315" s="269" t="s">
        <v>8006</v>
      </c>
      <c r="F315" s="270" t="s">
        <v>8007</v>
      </c>
      <c r="G315" s="271" t="s">
        <v>501</v>
      </c>
      <c r="H315" s="272">
        <v>20.832000000000001</v>
      </c>
      <c r="I315" s="273"/>
      <c r="J315" s="274">
        <f>ROUND(I315*H315,2)</f>
        <v>0</v>
      </c>
      <c r="K315" s="270" t="s">
        <v>7100</v>
      </c>
      <c r="L315" s="275"/>
      <c r="M315" s="276" t="s">
        <v>36</v>
      </c>
      <c r="N315" s="277" t="s">
        <v>50</v>
      </c>
      <c r="O315" s="38"/>
      <c r="P315" s="210">
        <f>O315*H315</f>
        <v>0</v>
      </c>
      <c r="Q315" s="210">
        <v>0</v>
      </c>
      <c r="R315" s="210">
        <f>Q315*H315</f>
        <v>0</v>
      </c>
      <c r="S315" s="210">
        <v>0</v>
      </c>
      <c r="T315" s="211">
        <f>S315*H315</f>
        <v>0</v>
      </c>
      <c r="AR315" s="19" t="s">
        <v>457</v>
      </c>
      <c r="AT315" s="19" t="s">
        <v>533</v>
      </c>
      <c r="AU315" s="19" t="s">
        <v>87</v>
      </c>
      <c r="AY315" s="19" t="s">
        <v>406</v>
      </c>
      <c r="BE315" s="212">
        <f>IF(N315="základní",J315,0)</f>
        <v>0</v>
      </c>
      <c r="BF315" s="212">
        <f>IF(N315="snížená",J315,0)</f>
        <v>0</v>
      </c>
      <c r="BG315" s="212">
        <f>IF(N315="zákl. přenesená",J315,0)</f>
        <v>0</v>
      </c>
      <c r="BH315" s="212">
        <f>IF(N315="sníž. přenesená",J315,0)</f>
        <v>0</v>
      </c>
      <c r="BI315" s="212">
        <f>IF(N315="nulová",J315,0)</f>
        <v>0</v>
      </c>
      <c r="BJ315" s="19" t="s">
        <v>23</v>
      </c>
      <c r="BK315" s="212">
        <f>ROUND(I315*H315,2)</f>
        <v>0</v>
      </c>
      <c r="BL315" s="19" t="s">
        <v>415</v>
      </c>
      <c r="BM315" s="19" t="s">
        <v>1029</v>
      </c>
    </row>
    <row r="316" spans="2:65" s="13" customFormat="1" x14ac:dyDescent="0.3">
      <c r="B316" s="225"/>
      <c r="C316" s="226"/>
      <c r="D316" s="215" t="s">
        <v>417</v>
      </c>
      <c r="E316" s="227" t="s">
        <v>36</v>
      </c>
      <c r="F316" s="228" t="s">
        <v>8008</v>
      </c>
      <c r="G316" s="226"/>
      <c r="H316" s="229">
        <v>20.832000000000001</v>
      </c>
      <c r="I316" s="230"/>
      <c r="J316" s="226"/>
      <c r="K316" s="226"/>
      <c r="L316" s="231"/>
      <c r="M316" s="232"/>
      <c r="N316" s="233"/>
      <c r="O316" s="233"/>
      <c r="P316" s="233"/>
      <c r="Q316" s="233"/>
      <c r="R316" s="233"/>
      <c r="S316" s="233"/>
      <c r="T316" s="234"/>
      <c r="AT316" s="235" t="s">
        <v>417</v>
      </c>
      <c r="AU316" s="235" t="s">
        <v>87</v>
      </c>
      <c r="AV316" s="13" t="s">
        <v>87</v>
      </c>
      <c r="AW316" s="13" t="s">
        <v>43</v>
      </c>
      <c r="AX316" s="13" t="s">
        <v>79</v>
      </c>
      <c r="AY316" s="235" t="s">
        <v>406</v>
      </c>
    </row>
    <row r="317" spans="2:65" s="14" customFormat="1" x14ac:dyDescent="0.3">
      <c r="B317" s="236"/>
      <c r="C317" s="237"/>
      <c r="D317" s="215" t="s">
        <v>417</v>
      </c>
      <c r="E317" s="238" t="s">
        <v>36</v>
      </c>
      <c r="F317" s="239" t="s">
        <v>421</v>
      </c>
      <c r="G317" s="237"/>
      <c r="H317" s="240">
        <v>20.832000000000001</v>
      </c>
      <c r="I317" s="241"/>
      <c r="J317" s="237"/>
      <c r="K317" s="237"/>
      <c r="L317" s="242"/>
      <c r="M317" s="243"/>
      <c r="N317" s="244"/>
      <c r="O317" s="244"/>
      <c r="P317" s="244"/>
      <c r="Q317" s="244"/>
      <c r="R317" s="244"/>
      <c r="S317" s="244"/>
      <c r="T317" s="245"/>
      <c r="AT317" s="246" t="s">
        <v>417</v>
      </c>
      <c r="AU317" s="246" t="s">
        <v>87</v>
      </c>
      <c r="AV317" s="14" t="s">
        <v>415</v>
      </c>
      <c r="AW317" s="14" t="s">
        <v>43</v>
      </c>
      <c r="AX317" s="14" t="s">
        <v>23</v>
      </c>
      <c r="AY317" s="246" t="s">
        <v>406</v>
      </c>
    </row>
    <row r="318" spans="2:65" s="11" customFormat="1" ht="29.85" customHeight="1" x14ac:dyDescent="0.3">
      <c r="B318" s="182"/>
      <c r="C318" s="183"/>
      <c r="D318" s="198" t="s">
        <v>78</v>
      </c>
      <c r="E318" s="199" t="s">
        <v>94</v>
      </c>
      <c r="F318" s="199" t="s">
        <v>1652</v>
      </c>
      <c r="G318" s="183"/>
      <c r="H318" s="183"/>
      <c r="I318" s="186"/>
      <c r="J318" s="200">
        <f>BK318</f>
        <v>0</v>
      </c>
      <c r="K318" s="183"/>
      <c r="L318" s="188"/>
      <c r="M318" s="189"/>
      <c r="N318" s="190"/>
      <c r="O318" s="190"/>
      <c r="P318" s="191">
        <f>SUM(P319:P323)</f>
        <v>0</v>
      </c>
      <c r="Q318" s="190"/>
      <c r="R318" s="191">
        <f>SUM(R319:R323)</f>
        <v>0</v>
      </c>
      <c r="S318" s="190"/>
      <c r="T318" s="192">
        <f>SUM(T319:T323)</f>
        <v>0</v>
      </c>
      <c r="AR318" s="193" t="s">
        <v>23</v>
      </c>
      <c r="AT318" s="194" t="s">
        <v>78</v>
      </c>
      <c r="AU318" s="194" t="s">
        <v>23</v>
      </c>
      <c r="AY318" s="193" t="s">
        <v>406</v>
      </c>
      <c r="BK318" s="195">
        <f>SUM(BK319:BK323)</f>
        <v>0</v>
      </c>
    </row>
    <row r="319" spans="2:65" s="1" customFormat="1" ht="31.5" customHeight="1" x14ac:dyDescent="0.3">
      <c r="B319" s="37"/>
      <c r="C319" s="201" t="s">
        <v>683</v>
      </c>
      <c r="D319" s="201" t="s">
        <v>410</v>
      </c>
      <c r="E319" s="202" t="s">
        <v>8430</v>
      </c>
      <c r="F319" s="203" t="s">
        <v>8431</v>
      </c>
      <c r="G319" s="204" t="s">
        <v>7937</v>
      </c>
      <c r="H319" s="205">
        <v>1</v>
      </c>
      <c r="I319" s="206"/>
      <c r="J319" s="207">
        <f>ROUND(I319*H319,2)</f>
        <v>0</v>
      </c>
      <c r="K319" s="203" t="s">
        <v>7140</v>
      </c>
      <c r="L319" s="57"/>
      <c r="M319" s="208" t="s">
        <v>36</v>
      </c>
      <c r="N319" s="209" t="s">
        <v>50</v>
      </c>
      <c r="O319" s="38"/>
      <c r="P319" s="210">
        <f>O319*H319</f>
        <v>0</v>
      </c>
      <c r="Q319" s="210">
        <v>0</v>
      </c>
      <c r="R319" s="210">
        <f>Q319*H319</f>
        <v>0</v>
      </c>
      <c r="S319" s="210">
        <v>0</v>
      </c>
      <c r="T319" s="211">
        <f>S319*H319</f>
        <v>0</v>
      </c>
      <c r="AR319" s="19" t="s">
        <v>415</v>
      </c>
      <c r="AT319" s="19" t="s">
        <v>410</v>
      </c>
      <c r="AU319" s="19" t="s">
        <v>87</v>
      </c>
      <c r="AY319" s="19" t="s">
        <v>406</v>
      </c>
      <c r="BE319" s="212">
        <f>IF(N319="základní",J319,0)</f>
        <v>0</v>
      </c>
      <c r="BF319" s="212">
        <f>IF(N319="snížená",J319,0)</f>
        <v>0</v>
      </c>
      <c r="BG319" s="212">
        <f>IF(N319="zákl. přenesená",J319,0)</f>
        <v>0</v>
      </c>
      <c r="BH319" s="212">
        <f>IF(N319="sníž. přenesená",J319,0)</f>
        <v>0</v>
      </c>
      <c r="BI319" s="212">
        <f>IF(N319="nulová",J319,0)</f>
        <v>0</v>
      </c>
      <c r="BJ319" s="19" t="s">
        <v>23</v>
      </c>
      <c r="BK319" s="212">
        <f>ROUND(I319*H319,2)</f>
        <v>0</v>
      </c>
      <c r="BL319" s="19" t="s">
        <v>415</v>
      </c>
      <c r="BM319" s="19" t="s">
        <v>1042</v>
      </c>
    </row>
    <row r="320" spans="2:65" s="12" customFormat="1" ht="27" x14ac:dyDescent="0.3">
      <c r="B320" s="213"/>
      <c r="C320" s="214"/>
      <c r="D320" s="215" t="s">
        <v>417</v>
      </c>
      <c r="E320" s="216" t="s">
        <v>36</v>
      </c>
      <c r="F320" s="217" t="s">
        <v>8432</v>
      </c>
      <c r="G320" s="214"/>
      <c r="H320" s="218" t="s">
        <v>36</v>
      </c>
      <c r="I320" s="219"/>
      <c r="J320" s="214"/>
      <c r="K320" s="214"/>
      <c r="L320" s="220"/>
      <c r="M320" s="221"/>
      <c r="N320" s="222"/>
      <c r="O320" s="222"/>
      <c r="P320" s="222"/>
      <c r="Q320" s="222"/>
      <c r="R320" s="222"/>
      <c r="S320" s="222"/>
      <c r="T320" s="223"/>
      <c r="AT320" s="224" t="s">
        <v>417</v>
      </c>
      <c r="AU320" s="224" t="s">
        <v>87</v>
      </c>
      <c r="AV320" s="12" t="s">
        <v>23</v>
      </c>
      <c r="AW320" s="12" t="s">
        <v>43</v>
      </c>
      <c r="AX320" s="12" t="s">
        <v>79</v>
      </c>
      <c r="AY320" s="224" t="s">
        <v>406</v>
      </c>
    </row>
    <row r="321" spans="2:65" s="12" customFormat="1" x14ac:dyDescent="0.3">
      <c r="B321" s="213"/>
      <c r="C321" s="214"/>
      <c r="D321" s="215" t="s">
        <v>417</v>
      </c>
      <c r="E321" s="216" t="s">
        <v>36</v>
      </c>
      <c r="F321" s="217" t="s">
        <v>8433</v>
      </c>
      <c r="G321" s="214"/>
      <c r="H321" s="218" t="s">
        <v>36</v>
      </c>
      <c r="I321" s="219"/>
      <c r="J321" s="214"/>
      <c r="K321" s="214"/>
      <c r="L321" s="220"/>
      <c r="M321" s="221"/>
      <c r="N321" s="222"/>
      <c r="O321" s="222"/>
      <c r="P321" s="222"/>
      <c r="Q321" s="222"/>
      <c r="R321" s="222"/>
      <c r="S321" s="222"/>
      <c r="T321" s="223"/>
      <c r="AT321" s="224" t="s">
        <v>417</v>
      </c>
      <c r="AU321" s="224" t="s">
        <v>87</v>
      </c>
      <c r="AV321" s="12" t="s">
        <v>23</v>
      </c>
      <c r="AW321" s="12" t="s">
        <v>43</v>
      </c>
      <c r="AX321" s="12" t="s">
        <v>79</v>
      </c>
      <c r="AY321" s="224" t="s">
        <v>406</v>
      </c>
    </row>
    <row r="322" spans="2:65" s="13" customFormat="1" x14ac:dyDescent="0.3">
      <c r="B322" s="225"/>
      <c r="C322" s="226"/>
      <c r="D322" s="215" t="s">
        <v>417</v>
      </c>
      <c r="E322" s="227" t="s">
        <v>36</v>
      </c>
      <c r="F322" s="228" t="s">
        <v>23</v>
      </c>
      <c r="G322" s="226"/>
      <c r="H322" s="229">
        <v>1</v>
      </c>
      <c r="I322" s="230"/>
      <c r="J322" s="226"/>
      <c r="K322" s="226"/>
      <c r="L322" s="231"/>
      <c r="M322" s="232"/>
      <c r="N322" s="233"/>
      <c r="O322" s="233"/>
      <c r="P322" s="233"/>
      <c r="Q322" s="233"/>
      <c r="R322" s="233"/>
      <c r="S322" s="233"/>
      <c r="T322" s="234"/>
      <c r="AT322" s="235" t="s">
        <v>417</v>
      </c>
      <c r="AU322" s="235" t="s">
        <v>87</v>
      </c>
      <c r="AV322" s="13" t="s">
        <v>87</v>
      </c>
      <c r="AW322" s="13" t="s">
        <v>43</v>
      </c>
      <c r="AX322" s="13" t="s">
        <v>79</v>
      </c>
      <c r="AY322" s="235" t="s">
        <v>406</v>
      </c>
    </row>
    <row r="323" spans="2:65" s="14" customFormat="1" x14ac:dyDescent="0.3">
      <c r="B323" s="236"/>
      <c r="C323" s="237"/>
      <c r="D323" s="215" t="s">
        <v>417</v>
      </c>
      <c r="E323" s="238" t="s">
        <v>36</v>
      </c>
      <c r="F323" s="239" t="s">
        <v>421</v>
      </c>
      <c r="G323" s="237"/>
      <c r="H323" s="240">
        <v>1</v>
      </c>
      <c r="I323" s="241"/>
      <c r="J323" s="237"/>
      <c r="K323" s="237"/>
      <c r="L323" s="242"/>
      <c r="M323" s="243"/>
      <c r="N323" s="244"/>
      <c r="O323" s="244"/>
      <c r="P323" s="244"/>
      <c r="Q323" s="244"/>
      <c r="R323" s="244"/>
      <c r="S323" s="244"/>
      <c r="T323" s="245"/>
      <c r="AT323" s="246" t="s">
        <v>417</v>
      </c>
      <c r="AU323" s="246" t="s">
        <v>87</v>
      </c>
      <c r="AV323" s="14" t="s">
        <v>415</v>
      </c>
      <c r="AW323" s="14" t="s">
        <v>43</v>
      </c>
      <c r="AX323" s="14" t="s">
        <v>23</v>
      </c>
      <c r="AY323" s="246" t="s">
        <v>406</v>
      </c>
    </row>
    <row r="324" spans="2:65" s="11" customFormat="1" ht="29.85" customHeight="1" x14ac:dyDescent="0.3">
      <c r="B324" s="182"/>
      <c r="C324" s="183"/>
      <c r="D324" s="198" t="s">
        <v>78</v>
      </c>
      <c r="E324" s="199" t="s">
        <v>415</v>
      </c>
      <c r="F324" s="199" t="s">
        <v>1900</v>
      </c>
      <c r="G324" s="183"/>
      <c r="H324" s="183"/>
      <c r="I324" s="186"/>
      <c r="J324" s="200">
        <f>BK324</f>
        <v>0</v>
      </c>
      <c r="K324" s="183"/>
      <c r="L324" s="188"/>
      <c r="M324" s="189"/>
      <c r="N324" s="190"/>
      <c r="O324" s="190"/>
      <c r="P324" s="191">
        <f>SUM(P325:P330)</f>
        <v>0</v>
      </c>
      <c r="Q324" s="190"/>
      <c r="R324" s="191">
        <f>SUM(R325:R330)</f>
        <v>0</v>
      </c>
      <c r="S324" s="190"/>
      <c r="T324" s="192">
        <f>SUM(T325:T330)</f>
        <v>0</v>
      </c>
      <c r="AR324" s="193" t="s">
        <v>23</v>
      </c>
      <c r="AT324" s="194" t="s">
        <v>78</v>
      </c>
      <c r="AU324" s="194" t="s">
        <v>23</v>
      </c>
      <c r="AY324" s="193" t="s">
        <v>406</v>
      </c>
      <c r="BK324" s="195">
        <f>SUM(BK325:BK330)</f>
        <v>0</v>
      </c>
    </row>
    <row r="325" spans="2:65" s="1" customFormat="1" ht="22.5" customHeight="1" x14ac:dyDescent="0.3">
      <c r="B325" s="37"/>
      <c r="C325" s="201" t="s">
        <v>688</v>
      </c>
      <c r="D325" s="201" t="s">
        <v>410</v>
      </c>
      <c r="E325" s="202" t="s">
        <v>7591</v>
      </c>
      <c r="F325" s="203" t="s">
        <v>7592</v>
      </c>
      <c r="G325" s="204" t="s">
        <v>413</v>
      </c>
      <c r="H325" s="205">
        <v>22.917000000000002</v>
      </c>
      <c r="I325" s="206"/>
      <c r="J325" s="207">
        <f>ROUND(I325*H325,2)</f>
        <v>0</v>
      </c>
      <c r="K325" s="203" t="s">
        <v>7100</v>
      </c>
      <c r="L325" s="57"/>
      <c r="M325" s="208" t="s">
        <v>36</v>
      </c>
      <c r="N325" s="209" t="s">
        <v>50</v>
      </c>
      <c r="O325" s="38"/>
      <c r="P325" s="210">
        <f>O325*H325</f>
        <v>0</v>
      </c>
      <c r="Q325" s="210">
        <v>0</v>
      </c>
      <c r="R325" s="210">
        <f>Q325*H325</f>
        <v>0</v>
      </c>
      <c r="S325" s="210">
        <v>0</v>
      </c>
      <c r="T325" s="211">
        <f>S325*H325</f>
        <v>0</v>
      </c>
      <c r="AR325" s="19" t="s">
        <v>415</v>
      </c>
      <c r="AT325" s="19" t="s">
        <v>410</v>
      </c>
      <c r="AU325" s="19" t="s">
        <v>87</v>
      </c>
      <c r="AY325" s="19" t="s">
        <v>406</v>
      </c>
      <c r="BE325" s="212">
        <f>IF(N325="základní",J325,0)</f>
        <v>0</v>
      </c>
      <c r="BF325" s="212">
        <f>IF(N325="snížená",J325,0)</f>
        <v>0</v>
      </c>
      <c r="BG325" s="212">
        <f>IF(N325="zákl. přenesená",J325,0)</f>
        <v>0</v>
      </c>
      <c r="BH325" s="212">
        <f>IF(N325="sníž. přenesená",J325,0)</f>
        <v>0</v>
      </c>
      <c r="BI325" s="212">
        <f>IF(N325="nulová",J325,0)</f>
        <v>0</v>
      </c>
      <c r="BJ325" s="19" t="s">
        <v>23</v>
      </c>
      <c r="BK325" s="212">
        <f>ROUND(I325*H325,2)</f>
        <v>0</v>
      </c>
      <c r="BL325" s="19" t="s">
        <v>415</v>
      </c>
      <c r="BM325" s="19" t="s">
        <v>1048</v>
      </c>
    </row>
    <row r="326" spans="2:65" s="13" customFormat="1" x14ac:dyDescent="0.3">
      <c r="B326" s="225"/>
      <c r="C326" s="226"/>
      <c r="D326" s="215" t="s">
        <v>417</v>
      </c>
      <c r="E326" s="227" t="s">
        <v>36</v>
      </c>
      <c r="F326" s="228" t="s">
        <v>8434</v>
      </c>
      <c r="G326" s="226"/>
      <c r="H326" s="229">
        <v>0.98199999999999998</v>
      </c>
      <c r="I326" s="230"/>
      <c r="J326" s="226"/>
      <c r="K326" s="226"/>
      <c r="L326" s="231"/>
      <c r="M326" s="232"/>
      <c r="N326" s="233"/>
      <c r="O326" s="233"/>
      <c r="P326" s="233"/>
      <c r="Q326" s="233"/>
      <c r="R326" s="233"/>
      <c r="S326" s="233"/>
      <c r="T326" s="234"/>
      <c r="AT326" s="235" t="s">
        <v>417</v>
      </c>
      <c r="AU326" s="235" t="s">
        <v>87</v>
      </c>
      <c r="AV326" s="13" t="s">
        <v>87</v>
      </c>
      <c r="AW326" s="13" t="s">
        <v>43</v>
      </c>
      <c r="AX326" s="13" t="s">
        <v>79</v>
      </c>
      <c r="AY326" s="235" t="s">
        <v>406</v>
      </c>
    </row>
    <row r="327" spans="2:65" s="13" customFormat="1" x14ac:dyDescent="0.3">
      <c r="B327" s="225"/>
      <c r="C327" s="226"/>
      <c r="D327" s="215" t="s">
        <v>417</v>
      </c>
      <c r="E327" s="227" t="s">
        <v>36</v>
      </c>
      <c r="F327" s="228" t="s">
        <v>8435</v>
      </c>
      <c r="G327" s="226"/>
      <c r="H327" s="229">
        <v>3.24</v>
      </c>
      <c r="I327" s="230"/>
      <c r="J327" s="226"/>
      <c r="K327" s="226"/>
      <c r="L327" s="231"/>
      <c r="M327" s="232"/>
      <c r="N327" s="233"/>
      <c r="O327" s="233"/>
      <c r="P327" s="233"/>
      <c r="Q327" s="233"/>
      <c r="R327" s="233"/>
      <c r="S327" s="233"/>
      <c r="T327" s="234"/>
      <c r="AT327" s="235" t="s">
        <v>417</v>
      </c>
      <c r="AU327" s="235" t="s">
        <v>87</v>
      </c>
      <c r="AV327" s="13" t="s">
        <v>87</v>
      </c>
      <c r="AW327" s="13" t="s">
        <v>43</v>
      </c>
      <c r="AX327" s="13" t="s">
        <v>79</v>
      </c>
      <c r="AY327" s="235" t="s">
        <v>406</v>
      </c>
    </row>
    <row r="328" spans="2:65" s="13" customFormat="1" x14ac:dyDescent="0.3">
      <c r="B328" s="225"/>
      <c r="C328" s="226"/>
      <c r="D328" s="215" t="s">
        <v>417</v>
      </c>
      <c r="E328" s="227" t="s">
        <v>36</v>
      </c>
      <c r="F328" s="228" t="s">
        <v>8436</v>
      </c>
      <c r="G328" s="226"/>
      <c r="H328" s="229">
        <v>18.695</v>
      </c>
      <c r="I328" s="230"/>
      <c r="J328" s="226"/>
      <c r="K328" s="226"/>
      <c r="L328" s="231"/>
      <c r="M328" s="232"/>
      <c r="N328" s="233"/>
      <c r="O328" s="233"/>
      <c r="P328" s="233"/>
      <c r="Q328" s="233"/>
      <c r="R328" s="233"/>
      <c r="S328" s="233"/>
      <c r="T328" s="234"/>
      <c r="AT328" s="235" t="s">
        <v>417</v>
      </c>
      <c r="AU328" s="235" t="s">
        <v>87</v>
      </c>
      <c r="AV328" s="13" t="s">
        <v>87</v>
      </c>
      <c r="AW328" s="13" t="s">
        <v>43</v>
      </c>
      <c r="AX328" s="13" t="s">
        <v>79</v>
      </c>
      <c r="AY328" s="235" t="s">
        <v>406</v>
      </c>
    </row>
    <row r="329" spans="2:65" s="14" customFormat="1" x14ac:dyDescent="0.3">
      <c r="B329" s="236"/>
      <c r="C329" s="237"/>
      <c r="D329" s="247" t="s">
        <v>417</v>
      </c>
      <c r="E329" s="248" t="s">
        <v>36</v>
      </c>
      <c r="F329" s="249" t="s">
        <v>421</v>
      </c>
      <c r="G329" s="237"/>
      <c r="H329" s="250">
        <v>22.917000000000002</v>
      </c>
      <c r="I329" s="241"/>
      <c r="J329" s="237"/>
      <c r="K329" s="237"/>
      <c r="L329" s="242"/>
      <c r="M329" s="243"/>
      <c r="N329" s="244"/>
      <c r="O329" s="244"/>
      <c r="P329" s="244"/>
      <c r="Q329" s="244"/>
      <c r="R329" s="244"/>
      <c r="S329" s="244"/>
      <c r="T329" s="245"/>
      <c r="AT329" s="246" t="s">
        <v>417</v>
      </c>
      <c r="AU329" s="246" t="s">
        <v>87</v>
      </c>
      <c r="AV329" s="14" t="s">
        <v>415</v>
      </c>
      <c r="AW329" s="14" t="s">
        <v>43</v>
      </c>
      <c r="AX329" s="14" t="s">
        <v>23</v>
      </c>
      <c r="AY329" s="246" t="s">
        <v>406</v>
      </c>
    </row>
    <row r="330" spans="2:65" s="1" customFormat="1" ht="22.5" customHeight="1" x14ac:dyDescent="0.3">
      <c r="B330" s="37"/>
      <c r="C330" s="201" t="s">
        <v>694</v>
      </c>
      <c r="D330" s="201" t="s">
        <v>410</v>
      </c>
      <c r="E330" s="202" t="s">
        <v>8437</v>
      </c>
      <c r="F330" s="203" t="s">
        <v>8438</v>
      </c>
      <c r="G330" s="204" t="s">
        <v>413</v>
      </c>
      <c r="H330" s="205">
        <v>0.01</v>
      </c>
      <c r="I330" s="206"/>
      <c r="J330" s="207">
        <f>ROUND(I330*H330,2)</f>
        <v>0</v>
      </c>
      <c r="K330" s="203" t="s">
        <v>7100</v>
      </c>
      <c r="L330" s="57"/>
      <c r="M330" s="208" t="s">
        <v>36</v>
      </c>
      <c r="N330" s="209" t="s">
        <v>50</v>
      </c>
      <c r="O330" s="38"/>
      <c r="P330" s="210">
        <f>O330*H330</f>
        <v>0</v>
      </c>
      <c r="Q330" s="210">
        <v>0</v>
      </c>
      <c r="R330" s="210">
        <f>Q330*H330</f>
        <v>0</v>
      </c>
      <c r="S330" s="210">
        <v>0</v>
      </c>
      <c r="T330" s="211">
        <f>S330*H330</f>
        <v>0</v>
      </c>
      <c r="AR330" s="19" t="s">
        <v>415</v>
      </c>
      <c r="AT330" s="19" t="s">
        <v>410</v>
      </c>
      <c r="AU330" s="19" t="s">
        <v>87</v>
      </c>
      <c r="AY330" s="19" t="s">
        <v>406</v>
      </c>
      <c r="BE330" s="212">
        <f>IF(N330="základní",J330,0)</f>
        <v>0</v>
      </c>
      <c r="BF330" s="212">
        <f>IF(N330="snížená",J330,0)</f>
        <v>0</v>
      </c>
      <c r="BG330" s="212">
        <f>IF(N330="zákl. přenesená",J330,0)</f>
        <v>0</v>
      </c>
      <c r="BH330" s="212">
        <f>IF(N330="sníž. přenesená",J330,0)</f>
        <v>0</v>
      </c>
      <c r="BI330" s="212">
        <f>IF(N330="nulová",J330,0)</f>
        <v>0</v>
      </c>
      <c r="BJ330" s="19" t="s">
        <v>23</v>
      </c>
      <c r="BK330" s="212">
        <f>ROUND(I330*H330,2)</f>
        <v>0</v>
      </c>
      <c r="BL330" s="19" t="s">
        <v>415</v>
      </c>
      <c r="BM330" s="19" t="s">
        <v>1083</v>
      </c>
    </row>
    <row r="331" spans="2:65" s="11" customFormat="1" ht="29.85" customHeight="1" x14ac:dyDescent="0.3">
      <c r="B331" s="182"/>
      <c r="C331" s="183"/>
      <c r="D331" s="198" t="s">
        <v>78</v>
      </c>
      <c r="E331" s="199" t="s">
        <v>440</v>
      </c>
      <c r="F331" s="199" t="s">
        <v>2132</v>
      </c>
      <c r="G331" s="183"/>
      <c r="H331" s="183"/>
      <c r="I331" s="186"/>
      <c r="J331" s="200">
        <f>BK331</f>
        <v>0</v>
      </c>
      <c r="K331" s="183"/>
      <c r="L331" s="188"/>
      <c r="M331" s="189"/>
      <c r="N331" s="190"/>
      <c r="O331" s="190"/>
      <c r="P331" s="191">
        <f>SUM(P332:P371)</f>
        <v>0</v>
      </c>
      <c r="Q331" s="190"/>
      <c r="R331" s="191">
        <f>SUM(R332:R371)</f>
        <v>0</v>
      </c>
      <c r="S331" s="190"/>
      <c r="T331" s="192">
        <f>SUM(T332:T371)</f>
        <v>0</v>
      </c>
      <c r="AR331" s="193" t="s">
        <v>23</v>
      </c>
      <c r="AT331" s="194" t="s">
        <v>78</v>
      </c>
      <c r="AU331" s="194" t="s">
        <v>23</v>
      </c>
      <c r="AY331" s="193" t="s">
        <v>406</v>
      </c>
      <c r="BK331" s="195">
        <f>SUM(BK332:BK371)</f>
        <v>0</v>
      </c>
    </row>
    <row r="332" spans="2:65" s="1" customFormat="1" ht="22.5" customHeight="1" x14ac:dyDescent="0.3">
      <c r="B332" s="37"/>
      <c r="C332" s="201" t="s">
        <v>696</v>
      </c>
      <c r="D332" s="201" t="s">
        <v>410</v>
      </c>
      <c r="E332" s="202" t="s">
        <v>8209</v>
      </c>
      <c r="F332" s="203" t="s">
        <v>8210</v>
      </c>
      <c r="G332" s="204" t="s">
        <v>466</v>
      </c>
      <c r="H332" s="205">
        <v>101.64</v>
      </c>
      <c r="I332" s="206"/>
      <c r="J332" s="207">
        <f>ROUND(I332*H332,2)</f>
        <v>0</v>
      </c>
      <c r="K332" s="203" t="s">
        <v>7100</v>
      </c>
      <c r="L332" s="57"/>
      <c r="M332" s="208" t="s">
        <v>36</v>
      </c>
      <c r="N332" s="209" t="s">
        <v>50</v>
      </c>
      <c r="O332" s="38"/>
      <c r="P332" s="210">
        <f>O332*H332</f>
        <v>0</v>
      </c>
      <c r="Q332" s="210">
        <v>0</v>
      </c>
      <c r="R332" s="210">
        <f>Q332*H332</f>
        <v>0</v>
      </c>
      <c r="S332" s="210">
        <v>0</v>
      </c>
      <c r="T332" s="211">
        <f>S332*H332</f>
        <v>0</v>
      </c>
      <c r="AR332" s="19" t="s">
        <v>415</v>
      </c>
      <c r="AT332" s="19" t="s">
        <v>410</v>
      </c>
      <c r="AU332" s="19" t="s">
        <v>87</v>
      </c>
      <c r="AY332" s="19" t="s">
        <v>406</v>
      </c>
      <c r="BE332" s="212">
        <f>IF(N332="základní",J332,0)</f>
        <v>0</v>
      </c>
      <c r="BF332" s="212">
        <f>IF(N332="snížená",J332,0)</f>
        <v>0</v>
      </c>
      <c r="BG332" s="212">
        <f>IF(N332="zákl. přenesená",J332,0)</f>
        <v>0</v>
      </c>
      <c r="BH332" s="212">
        <f>IF(N332="sníž. přenesená",J332,0)</f>
        <v>0</v>
      </c>
      <c r="BI332" s="212">
        <f>IF(N332="nulová",J332,0)</f>
        <v>0</v>
      </c>
      <c r="BJ332" s="19" t="s">
        <v>23</v>
      </c>
      <c r="BK332" s="212">
        <f>ROUND(I332*H332,2)</f>
        <v>0</v>
      </c>
      <c r="BL332" s="19" t="s">
        <v>415</v>
      </c>
      <c r="BM332" s="19" t="s">
        <v>1098</v>
      </c>
    </row>
    <row r="333" spans="2:65" s="12" customFormat="1" x14ac:dyDescent="0.3">
      <c r="B333" s="213"/>
      <c r="C333" s="214"/>
      <c r="D333" s="215" t="s">
        <v>417</v>
      </c>
      <c r="E333" s="216" t="s">
        <v>36</v>
      </c>
      <c r="F333" s="217" t="s">
        <v>8211</v>
      </c>
      <c r="G333" s="214"/>
      <c r="H333" s="218" t="s">
        <v>36</v>
      </c>
      <c r="I333" s="219"/>
      <c r="J333" s="214"/>
      <c r="K333" s="214"/>
      <c r="L333" s="220"/>
      <c r="M333" s="221"/>
      <c r="N333" s="222"/>
      <c r="O333" s="222"/>
      <c r="P333" s="222"/>
      <c r="Q333" s="222"/>
      <c r="R333" s="222"/>
      <c r="S333" s="222"/>
      <c r="T333" s="223"/>
      <c r="AT333" s="224" t="s">
        <v>417</v>
      </c>
      <c r="AU333" s="224" t="s">
        <v>87</v>
      </c>
      <c r="AV333" s="12" t="s">
        <v>23</v>
      </c>
      <c r="AW333" s="12" t="s">
        <v>43</v>
      </c>
      <c r="AX333" s="12" t="s">
        <v>79</v>
      </c>
      <c r="AY333" s="224" t="s">
        <v>406</v>
      </c>
    </row>
    <row r="334" spans="2:65" s="12" customFormat="1" x14ac:dyDescent="0.3">
      <c r="B334" s="213"/>
      <c r="C334" s="214"/>
      <c r="D334" s="215" t="s">
        <v>417</v>
      </c>
      <c r="E334" s="216" t="s">
        <v>36</v>
      </c>
      <c r="F334" s="217" t="s">
        <v>8352</v>
      </c>
      <c r="G334" s="214"/>
      <c r="H334" s="218" t="s">
        <v>36</v>
      </c>
      <c r="I334" s="219"/>
      <c r="J334" s="214"/>
      <c r="K334" s="214"/>
      <c r="L334" s="220"/>
      <c r="M334" s="221"/>
      <c r="N334" s="222"/>
      <c r="O334" s="222"/>
      <c r="P334" s="222"/>
      <c r="Q334" s="222"/>
      <c r="R334" s="222"/>
      <c r="S334" s="222"/>
      <c r="T334" s="223"/>
      <c r="AT334" s="224" t="s">
        <v>417</v>
      </c>
      <c r="AU334" s="224" t="s">
        <v>87</v>
      </c>
      <c r="AV334" s="12" t="s">
        <v>23</v>
      </c>
      <c r="AW334" s="12" t="s">
        <v>43</v>
      </c>
      <c r="AX334" s="12" t="s">
        <v>79</v>
      </c>
      <c r="AY334" s="224" t="s">
        <v>406</v>
      </c>
    </row>
    <row r="335" spans="2:65" s="13" customFormat="1" x14ac:dyDescent="0.3">
      <c r="B335" s="225"/>
      <c r="C335" s="226"/>
      <c r="D335" s="215" t="s">
        <v>417</v>
      </c>
      <c r="E335" s="227" t="s">
        <v>36</v>
      </c>
      <c r="F335" s="228" t="s">
        <v>8439</v>
      </c>
      <c r="G335" s="226"/>
      <c r="H335" s="229">
        <v>1.87</v>
      </c>
      <c r="I335" s="230"/>
      <c r="J335" s="226"/>
      <c r="K335" s="226"/>
      <c r="L335" s="231"/>
      <c r="M335" s="232"/>
      <c r="N335" s="233"/>
      <c r="O335" s="233"/>
      <c r="P335" s="233"/>
      <c r="Q335" s="233"/>
      <c r="R335" s="233"/>
      <c r="S335" s="233"/>
      <c r="T335" s="234"/>
      <c r="AT335" s="235" t="s">
        <v>417</v>
      </c>
      <c r="AU335" s="235" t="s">
        <v>87</v>
      </c>
      <c r="AV335" s="13" t="s">
        <v>87</v>
      </c>
      <c r="AW335" s="13" t="s">
        <v>43</v>
      </c>
      <c r="AX335" s="13" t="s">
        <v>79</v>
      </c>
      <c r="AY335" s="235" t="s">
        <v>406</v>
      </c>
    </row>
    <row r="336" spans="2:65" s="13" customFormat="1" x14ac:dyDescent="0.3">
      <c r="B336" s="225"/>
      <c r="C336" s="226"/>
      <c r="D336" s="215" t="s">
        <v>417</v>
      </c>
      <c r="E336" s="227" t="s">
        <v>36</v>
      </c>
      <c r="F336" s="228" t="s">
        <v>8440</v>
      </c>
      <c r="G336" s="226"/>
      <c r="H336" s="229">
        <v>99.77</v>
      </c>
      <c r="I336" s="230"/>
      <c r="J336" s="226"/>
      <c r="K336" s="226"/>
      <c r="L336" s="231"/>
      <c r="M336" s="232"/>
      <c r="N336" s="233"/>
      <c r="O336" s="233"/>
      <c r="P336" s="233"/>
      <c r="Q336" s="233"/>
      <c r="R336" s="233"/>
      <c r="S336" s="233"/>
      <c r="T336" s="234"/>
      <c r="AT336" s="235" t="s">
        <v>417</v>
      </c>
      <c r="AU336" s="235" t="s">
        <v>87</v>
      </c>
      <c r="AV336" s="13" t="s">
        <v>87</v>
      </c>
      <c r="AW336" s="13" t="s">
        <v>43</v>
      </c>
      <c r="AX336" s="13" t="s">
        <v>79</v>
      </c>
      <c r="AY336" s="235" t="s">
        <v>406</v>
      </c>
    </row>
    <row r="337" spans="2:65" s="14" customFormat="1" x14ac:dyDescent="0.3">
      <c r="B337" s="236"/>
      <c r="C337" s="237"/>
      <c r="D337" s="247" t="s">
        <v>417</v>
      </c>
      <c r="E337" s="248" t="s">
        <v>36</v>
      </c>
      <c r="F337" s="249" t="s">
        <v>421</v>
      </c>
      <c r="G337" s="237"/>
      <c r="H337" s="250">
        <v>101.64</v>
      </c>
      <c r="I337" s="241"/>
      <c r="J337" s="237"/>
      <c r="K337" s="237"/>
      <c r="L337" s="242"/>
      <c r="M337" s="243"/>
      <c r="N337" s="244"/>
      <c r="O337" s="244"/>
      <c r="P337" s="244"/>
      <c r="Q337" s="244"/>
      <c r="R337" s="244"/>
      <c r="S337" s="244"/>
      <c r="T337" s="245"/>
      <c r="AT337" s="246" t="s">
        <v>417</v>
      </c>
      <c r="AU337" s="246" t="s">
        <v>87</v>
      </c>
      <c r="AV337" s="14" t="s">
        <v>415</v>
      </c>
      <c r="AW337" s="14" t="s">
        <v>43</v>
      </c>
      <c r="AX337" s="14" t="s">
        <v>23</v>
      </c>
      <c r="AY337" s="246" t="s">
        <v>406</v>
      </c>
    </row>
    <row r="338" spans="2:65" s="1" customFormat="1" ht="22.5" customHeight="1" x14ac:dyDescent="0.3">
      <c r="B338" s="37"/>
      <c r="C338" s="201" t="s">
        <v>699</v>
      </c>
      <c r="D338" s="201" t="s">
        <v>410</v>
      </c>
      <c r="E338" s="202" t="s">
        <v>8441</v>
      </c>
      <c r="F338" s="203" t="s">
        <v>8442</v>
      </c>
      <c r="G338" s="204" t="s">
        <v>466</v>
      </c>
      <c r="H338" s="205">
        <v>23.76</v>
      </c>
      <c r="I338" s="206"/>
      <c r="J338" s="207">
        <f>ROUND(I338*H338,2)</f>
        <v>0</v>
      </c>
      <c r="K338" s="203" t="s">
        <v>7100</v>
      </c>
      <c r="L338" s="57"/>
      <c r="M338" s="208" t="s">
        <v>36</v>
      </c>
      <c r="N338" s="209" t="s">
        <v>50</v>
      </c>
      <c r="O338" s="38"/>
      <c r="P338" s="210">
        <f>O338*H338</f>
        <v>0</v>
      </c>
      <c r="Q338" s="210">
        <v>0</v>
      </c>
      <c r="R338" s="210">
        <f>Q338*H338</f>
        <v>0</v>
      </c>
      <c r="S338" s="210">
        <v>0</v>
      </c>
      <c r="T338" s="211">
        <f>S338*H338</f>
        <v>0</v>
      </c>
      <c r="AR338" s="19" t="s">
        <v>415</v>
      </c>
      <c r="AT338" s="19" t="s">
        <v>410</v>
      </c>
      <c r="AU338" s="19" t="s">
        <v>87</v>
      </c>
      <c r="AY338" s="19" t="s">
        <v>406</v>
      </c>
      <c r="BE338" s="212">
        <f>IF(N338="základní",J338,0)</f>
        <v>0</v>
      </c>
      <c r="BF338" s="212">
        <f>IF(N338="snížená",J338,0)</f>
        <v>0</v>
      </c>
      <c r="BG338" s="212">
        <f>IF(N338="zákl. přenesená",J338,0)</f>
        <v>0</v>
      </c>
      <c r="BH338" s="212">
        <f>IF(N338="sníž. přenesená",J338,0)</f>
        <v>0</v>
      </c>
      <c r="BI338" s="212">
        <f>IF(N338="nulová",J338,0)</f>
        <v>0</v>
      </c>
      <c r="BJ338" s="19" t="s">
        <v>23</v>
      </c>
      <c r="BK338" s="212">
        <f>ROUND(I338*H338,2)</f>
        <v>0</v>
      </c>
      <c r="BL338" s="19" t="s">
        <v>415</v>
      </c>
      <c r="BM338" s="19" t="s">
        <v>1103</v>
      </c>
    </row>
    <row r="339" spans="2:65" s="12" customFormat="1" x14ac:dyDescent="0.3">
      <c r="B339" s="213"/>
      <c r="C339" s="214"/>
      <c r="D339" s="215" t="s">
        <v>417</v>
      </c>
      <c r="E339" s="216" t="s">
        <v>36</v>
      </c>
      <c r="F339" s="217" t="s">
        <v>8352</v>
      </c>
      <c r="G339" s="214"/>
      <c r="H339" s="218" t="s">
        <v>36</v>
      </c>
      <c r="I339" s="219"/>
      <c r="J339" s="214"/>
      <c r="K339" s="214"/>
      <c r="L339" s="220"/>
      <c r="M339" s="221"/>
      <c r="N339" s="222"/>
      <c r="O339" s="222"/>
      <c r="P339" s="222"/>
      <c r="Q339" s="222"/>
      <c r="R339" s="222"/>
      <c r="S339" s="222"/>
      <c r="T339" s="223"/>
      <c r="AT339" s="224" t="s">
        <v>417</v>
      </c>
      <c r="AU339" s="224" t="s">
        <v>87</v>
      </c>
      <c r="AV339" s="12" t="s">
        <v>23</v>
      </c>
      <c r="AW339" s="12" t="s">
        <v>43</v>
      </c>
      <c r="AX339" s="12" t="s">
        <v>79</v>
      </c>
      <c r="AY339" s="224" t="s">
        <v>406</v>
      </c>
    </row>
    <row r="340" spans="2:65" s="13" customFormat="1" x14ac:dyDescent="0.3">
      <c r="B340" s="225"/>
      <c r="C340" s="226"/>
      <c r="D340" s="215" t="s">
        <v>417</v>
      </c>
      <c r="E340" s="227" t="s">
        <v>36</v>
      </c>
      <c r="F340" s="228" t="s">
        <v>8407</v>
      </c>
      <c r="G340" s="226"/>
      <c r="H340" s="229">
        <v>23.76</v>
      </c>
      <c r="I340" s="230"/>
      <c r="J340" s="226"/>
      <c r="K340" s="226"/>
      <c r="L340" s="231"/>
      <c r="M340" s="232"/>
      <c r="N340" s="233"/>
      <c r="O340" s="233"/>
      <c r="P340" s="233"/>
      <c r="Q340" s="233"/>
      <c r="R340" s="233"/>
      <c r="S340" s="233"/>
      <c r="T340" s="234"/>
      <c r="AT340" s="235" t="s">
        <v>417</v>
      </c>
      <c r="AU340" s="235" t="s">
        <v>87</v>
      </c>
      <c r="AV340" s="13" t="s">
        <v>87</v>
      </c>
      <c r="AW340" s="13" t="s">
        <v>43</v>
      </c>
      <c r="AX340" s="13" t="s">
        <v>79</v>
      </c>
      <c r="AY340" s="235" t="s">
        <v>406</v>
      </c>
    </row>
    <row r="341" spans="2:65" s="14" customFormat="1" x14ac:dyDescent="0.3">
      <c r="B341" s="236"/>
      <c r="C341" s="237"/>
      <c r="D341" s="247" t="s">
        <v>417</v>
      </c>
      <c r="E341" s="248" t="s">
        <v>36</v>
      </c>
      <c r="F341" s="249" t="s">
        <v>421</v>
      </c>
      <c r="G341" s="237"/>
      <c r="H341" s="250">
        <v>23.76</v>
      </c>
      <c r="I341" s="241"/>
      <c r="J341" s="237"/>
      <c r="K341" s="237"/>
      <c r="L341" s="242"/>
      <c r="M341" s="243"/>
      <c r="N341" s="244"/>
      <c r="O341" s="244"/>
      <c r="P341" s="244"/>
      <c r="Q341" s="244"/>
      <c r="R341" s="244"/>
      <c r="S341" s="244"/>
      <c r="T341" s="245"/>
      <c r="AT341" s="246" t="s">
        <v>417</v>
      </c>
      <c r="AU341" s="246" t="s">
        <v>87</v>
      </c>
      <c r="AV341" s="14" t="s">
        <v>415</v>
      </c>
      <c r="AW341" s="14" t="s">
        <v>43</v>
      </c>
      <c r="AX341" s="14" t="s">
        <v>23</v>
      </c>
      <c r="AY341" s="246" t="s">
        <v>406</v>
      </c>
    </row>
    <row r="342" spans="2:65" s="1" customFormat="1" ht="22.5" customHeight="1" x14ac:dyDescent="0.3">
      <c r="B342" s="37"/>
      <c r="C342" s="201" t="s">
        <v>703</v>
      </c>
      <c r="D342" s="201" t="s">
        <v>410</v>
      </c>
      <c r="E342" s="202" t="s">
        <v>7605</v>
      </c>
      <c r="F342" s="203" t="s">
        <v>7606</v>
      </c>
      <c r="G342" s="204" t="s">
        <v>466</v>
      </c>
      <c r="H342" s="205">
        <v>101.64</v>
      </c>
      <c r="I342" s="206"/>
      <c r="J342" s="207">
        <f>ROUND(I342*H342,2)</f>
        <v>0</v>
      </c>
      <c r="K342" s="203" t="s">
        <v>7100</v>
      </c>
      <c r="L342" s="57"/>
      <c r="M342" s="208" t="s">
        <v>36</v>
      </c>
      <c r="N342" s="209" t="s">
        <v>50</v>
      </c>
      <c r="O342" s="38"/>
      <c r="P342" s="210">
        <f>O342*H342</f>
        <v>0</v>
      </c>
      <c r="Q342" s="210">
        <v>0</v>
      </c>
      <c r="R342" s="210">
        <f>Q342*H342</f>
        <v>0</v>
      </c>
      <c r="S342" s="210">
        <v>0</v>
      </c>
      <c r="T342" s="211">
        <f>S342*H342</f>
        <v>0</v>
      </c>
      <c r="AR342" s="19" t="s">
        <v>415</v>
      </c>
      <c r="AT342" s="19" t="s">
        <v>410</v>
      </c>
      <c r="AU342" s="19" t="s">
        <v>87</v>
      </c>
      <c r="AY342" s="19" t="s">
        <v>406</v>
      </c>
      <c r="BE342" s="212">
        <f>IF(N342="základní",J342,0)</f>
        <v>0</v>
      </c>
      <c r="BF342" s="212">
        <f>IF(N342="snížená",J342,0)</f>
        <v>0</v>
      </c>
      <c r="BG342" s="212">
        <f>IF(N342="zákl. přenesená",J342,0)</f>
        <v>0</v>
      </c>
      <c r="BH342" s="212">
        <f>IF(N342="sníž. přenesená",J342,0)</f>
        <v>0</v>
      </c>
      <c r="BI342" s="212">
        <f>IF(N342="nulová",J342,0)</f>
        <v>0</v>
      </c>
      <c r="BJ342" s="19" t="s">
        <v>23</v>
      </c>
      <c r="BK342" s="212">
        <f>ROUND(I342*H342,2)</f>
        <v>0</v>
      </c>
      <c r="BL342" s="19" t="s">
        <v>415</v>
      </c>
      <c r="BM342" s="19" t="s">
        <v>1117</v>
      </c>
    </row>
    <row r="343" spans="2:65" s="12" customFormat="1" x14ac:dyDescent="0.3">
      <c r="B343" s="213"/>
      <c r="C343" s="214"/>
      <c r="D343" s="215" t="s">
        <v>417</v>
      </c>
      <c r="E343" s="216" t="s">
        <v>36</v>
      </c>
      <c r="F343" s="217" t="s">
        <v>8352</v>
      </c>
      <c r="G343" s="214"/>
      <c r="H343" s="218" t="s">
        <v>36</v>
      </c>
      <c r="I343" s="219"/>
      <c r="J343" s="214"/>
      <c r="K343" s="214"/>
      <c r="L343" s="220"/>
      <c r="M343" s="221"/>
      <c r="N343" s="222"/>
      <c r="O343" s="222"/>
      <c r="P343" s="222"/>
      <c r="Q343" s="222"/>
      <c r="R343" s="222"/>
      <c r="S343" s="222"/>
      <c r="T343" s="223"/>
      <c r="AT343" s="224" t="s">
        <v>417</v>
      </c>
      <c r="AU343" s="224" t="s">
        <v>87</v>
      </c>
      <c r="AV343" s="12" t="s">
        <v>23</v>
      </c>
      <c r="AW343" s="12" t="s">
        <v>43</v>
      </c>
      <c r="AX343" s="12" t="s">
        <v>79</v>
      </c>
      <c r="AY343" s="224" t="s">
        <v>406</v>
      </c>
    </row>
    <row r="344" spans="2:65" s="13" customFormat="1" x14ac:dyDescent="0.3">
      <c r="B344" s="225"/>
      <c r="C344" s="226"/>
      <c r="D344" s="215" t="s">
        <v>417</v>
      </c>
      <c r="E344" s="227" t="s">
        <v>36</v>
      </c>
      <c r="F344" s="228" t="s">
        <v>8405</v>
      </c>
      <c r="G344" s="226"/>
      <c r="H344" s="229">
        <v>1.87</v>
      </c>
      <c r="I344" s="230"/>
      <c r="J344" s="226"/>
      <c r="K344" s="226"/>
      <c r="L344" s="231"/>
      <c r="M344" s="232"/>
      <c r="N344" s="233"/>
      <c r="O344" s="233"/>
      <c r="P344" s="233"/>
      <c r="Q344" s="233"/>
      <c r="R344" s="233"/>
      <c r="S344" s="233"/>
      <c r="T344" s="234"/>
      <c r="AT344" s="235" t="s">
        <v>417</v>
      </c>
      <c r="AU344" s="235" t="s">
        <v>87</v>
      </c>
      <c r="AV344" s="13" t="s">
        <v>87</v>
      </c>
      <c r="AW344" s="13" t="s">
        <v>43</v>
      </c>
      <c r="AX344" s="13" t="s">
        <v>79</v>
      </c>
      <c r="AY344" s="235" t="s">
        <v>406</v>
      </c>
    </row>
    <row r="345" spans="2:65" s="13" customFormat="1" x14ac:dyDescent="0.3">
      <c r="B345" s="225"/>
      <c r="C345" s="226"/>
      <c r="D345" s="215" t="s">
        <v>417</v>
      </c>
      <c r="E345" s="227" t="s">
        <v>36</v>
      </c>
      <c r="F345" s="228" t="s">
        <v>8406</v>
      </c>
      <c r="G345" s="226"/>
      <c r="H345" s="229">
        <v>99.77</v>
      </c>
      <c r="I345" s="230"/>
      <c r="J345" s="226"/>
      <c r="K345" s="226"/>
      <c r="L345" s="231"/>
      <c r="M345" s="232"/>
      <c r="N345" s="233"/>
      <c r="O345" s="233"/>
      <c r="P345" s="233"/>
      <c r="Q345" s="233"/>
      <c r="R345" s="233"/>
      <c r="S345" s="233"/>
      <c r="T345" s="234"/>
      <c r="AT345" s="235" t="s">
        <v>417</v>
      </c>
      <c r="AU345" s="235" t="s">
        <v>87</v>
      </c>
      <c r="AV345" s="13" t="s">
        <v>87</v>
      </c>
      <c r="AW345" s="13" t="s">
        <v>43</v>
      </c>
      <c r="AX345" s="13" t="s">
        <v>79</v>
      </c>
      <c r="AY345" s="235" t="s">
        <v>406</v>
      </c>
    </row>
    <row r="346" spans="2:65" s="14" customFormat="1" x14ac:dyDescent="0.3">
      <c r="B346" s="236"/>
      <c r="C346" s="237"/>
      <c r="D346" s="247" t="s">
        <v>417</v>
      </c>
      <c r="E346" s="248" t="s">
        <v>36</v>
      </c>
      <c r="F346" s="249" t="s">
        <v>421</v>
      </c>
      <c r="G346" s="237"/>
      <c r="H346" s="250">
        <v>101.64</v>
      </c>
      <c r="I346" s="241"/>
      <c r="J346" s="237"/>
      <c r="K346" s="237"/>
      <c r="L346" s="242"/>
      <c r="M346" s="243"/>
      <c r="N346" s="244"/>
      <c r="O346" s="244"/>
      <c r="P346" s="244"/>
      <c r="Q346" s="244"/>
      <c r="R346" s="244"/>
      <c r="S346" s="244"/>
      <c r="T346" s="245"/>
      <c r="AT346" s="246" t="s">
        <v>417</v>
      </c>
      <c r="AU346" s="246" t="s">
        <v>87</v>
      </c>
      <c r="AV346" s="14" t="s">
        <v>415</v>
      </c>
      <c r="AW346" s="14" t="s">
        <v>43</v>
      </c>
      <c r="AX346" s="14" t="s">
        <v>23</v>
      </c>
      <c r="AY346" s="246" t="s">
        <v>406</v>
      </c>
    </row>
    <row r="347" spans="2:65" s="1" customFormat="1" ht="22.5" customHeight="1" x14ac:dyDescent="0.3">
      <c r="B347" s="37"/>
      <c r="C347" s="201" t="s">
        <v>709</v>
      </c>
      <c r="D347" s="201" t="s">
        <v>410</v>
      </c>
      <c r="E347" s="202" t="s">
        <v>7605</v>
      </c>
      <c r="F347" s="203" t="s">
        <v>7606</v>
      </c>
      <c r="G347" s="204" t="s">
        <v>466</v>
      </c>
      <c r="H347" s="205">
        <v>29.7</v>
      </c>
      <c r="I347" s="206"/>
      <c r="J347" s="207">
        <f>ROUND(I347*H347,2)</f>
        <v>0</v>
      </c>
      <c r="K347" s="203" t="s">
        <v>7100</v>
      </c>
      <c r="L347" s="57"/>
      <c r="M347" s="208" t="s">
        <v>36</v>
      </c>
      <c r="N347" s="209" t="s">
        <v>50</v>
      </c>
      <c r="O347" s="38"/>
      <c r="P347" s="210">
        <f>O347*H347</f>
        <v>0</v>
      </c>
      <c r="Q347" s="210">
        <v>0</v>
      </c>
      <c r="R347" s="210">
        <f>Q347*H347</f>
        <v>0</v>
      </c>
      <c r="S347" s="210">
        <v>0</v>
      </c>
      <c r="T347" s="211">
        <f>S347*H347</f>
        <v>0</v>
      </c>
      <c r="AR347" s="19" t="s">
        <v>415</v>
      </c>
      <c r="AT347" s="19" t="s">
        <v>410</v>
      </c>
      <c r="AU347" s="19" t="s">
        <v>87</v>
      </c>
      <c r="AY347" s="19" t="s">
        <v>406</v>
      </c>
      <c r="BE347" s="212">
        <f>IF(N347="základní",J347,0)</f>
        <v>0</v>
      </c>
      <c r="BF347" s="212">
        <f>IF(N347="snížená",J347,0)</f>
        <v>0</v>
      </c>
      <c r="BG347" s="212">
        <f>IF(N347="zákl. přenesená",J347,0)</f>
        <v>0</v>
      </c>
      <c r="BH347" s="212">
        <f>IF(N347="sníž. přenesená",J347,0)</f>
        <v>0</v>
      </c>
      <c r="BI347" s="212">
        <f>IF(N347="nulová",J347,0)</f>
        <v>0</v>
      </c>
      <c r="BJ347" s="19" t="s">
        <v>23</v>
      </c>
      <c r="BK347" s="212">
        <f>ROUND(I347*H347,2)</f>
        <v>0</v>
      </c>
      <c r="BL347" s="19" t="s">
        <v>415</v>
      </c>
      <c r="BM347" s="19" t="s">
        <v>1124</v>
      </c>
    </row>
    <row r="348" spans="2:65" s="12" customFormat="1" x14ac:dyDescent="0.3">
      <c r="B348" s="213"/>
      <c r="C348" s="214"/>
      <c r="D348" s="215" t="s">
        <v>417</v>
      </c>
      <c r="E348" s="216" t="s">
        <v>36</v>
      </c>
      <c r="F348" s="217" t="s">
        <v>8302</v>
      </c>
      <c r="G348" s="214"/>
      <c r="H348" s="218" t="s">
        <v>36</v>
      </c>
      <c r="I348" s="219"/>
      <c r="J348" s="214"/>
      <c r="K348" s="214"/>
      <c r="L348" s="220"/>
      <c r="M348" s="221"/>
      <c r="N348" s="222"/>
      <c r="O348" s="222"/>
      <c r="P348" s="222"/>
      <c r="Q348" s="222"/>
      <c r="R348" s="222"/>
      <c r="S348" s="222"/>
      <c r="T348" s="223"/>
      <c r="AT348" s="224" t="s">
        <v>417</v>
      </c>
      <c r="AU348" s="224" t="s">
        <v>87</v>
      </c>
      <c r="AV348" s="12" t="s">
        <v>23</v>
      </c>
      <c r="AW348" s="12" t="s">
        <v>43</v>
      </c>
      <c r="AX348" s="12" t="s">
        <v>79</v>
      </c>
      <c r="AY348" s="224" t="s">
        <v>406</v>
      </c>
    </row>
    <row r="349" spans="2:65" s="12" customFormat="1" x14ac:dyDescent="0.3">
      <c r="B349" s="213"/>
      <c r="C349" s="214"/>
      <c r="D349" s="215" t="s">
        <v>417</v>
      </c>
      <c r="E349" s="216" t="s">
        <v>36</v>
      </c>
      <c r="F349" s="217" t="s">
        <v>8352</v>
      </c>
      <c r="G349" s="214"/>
      <c r="H349" s="218" t="s">
        <v>36</v>
      </c>
      <c r="I349" s="219"/>
      <c r="J349" s="214"/>
      <c r="K349" s="214"/>
      <c r="L349" s="220"/>
      <c r="M349" s="221"/>
      <c r="N349" s="222"/>
      <c r="O349" s="222"/>
      <c r="P349" s="222"/>
      <c r="Q349" s="222"/>
      <c r="R349" s="222"/>
      <c r="S349" s="222"/>
      <c r="T349" s="223"/>
      <c r="AT349" s="224" t="s">
        <v>417</v>
      </c>
      <c r="AU349" s="224" t="s">
        <v>87</v>
      </c>
      <c r="AV349" s="12" t="s">
        <v>23</v>
      </c>
      <c r="AW349" s="12" t="s">
        <v>43</v>
      </c>
      <c r="AX349" s="12" t="s">
        <v>79</v>
      </c>
      <c r="AY349" s="224" t="s">
        <v>406</v>
      </c>
    </row>
    <row r="350" spans="2:65" s="13" customFormat="1" x14ac:dyDescent="0.3">
      <c r="B350" s="225"/>
      <c r="C350" s="226"/>
      <c r="D350" s="215" t="s">
        <v>417</v>
      </c>
      <c r="E350" s="227" t="s">
        <v>36</v>
      </c>
      <c r="F350" s="228" t="s">
        <v>8443</v>
      </c>
      <c r="G350" s="226"/>
      <c r="H350" s="229">
        <v>29.7</v>
      </c>
      <c r="I350" s="230"/>
      <c r="J350" s="226"/>
      <c r="K350" s="226"/>
      <c r="L350" s="231"/>
      <c r="M350" s="232"/>
      <c r="N350" s="233"/>
      <c r="O350" s="233"/>
      <c r="P350" s="233"/>
      <c r="Q350" s="233"/>
      <c r="R350" s="233"/>
      <c r="S350" s="233"/>
      <c r="T350" s="234"/>
      <c r="AT350" s="235" t="s">
        <v>417</v>
      </c>
      <c r="AU350" s="235" t="s">
        <v>87</v>
      </c>
      <c r="AV350" s="13" t="s">
        <v>87</v>
      </c>
      <c r="AW350" s="13" t="s">
        <v>43</v>
      </c>
      <c r="AX350" s="13" t="s">
        <v>79</v>
      </c>
      <c r="AY350" s="235" t="s">
        <v>406</v>
      </c>
    </row>
    <row r="351" spans="2:65" s="14" customFormat="1" x14ac:dyDescent="0.3">
      <c r="B351" s="236"/>
      <c r="C351" s="237"/>
      <c r="D351" s="247" t="s">
        <v>417</v>
      </c>
      <c r="E351" s="248" t="s">
        <v>36</v>
      </c>
      <c r="F351" s="249" t="s">
        <v>421</v>
      </c>
      <c r="G351" s="237"/>
      <c r="H351" s="250">
        <v>29.7</v>
      </c>
      <c r="I351" s="241"/>
      <c r="J351" s="237"/>
      <c r="K351" s="237"/>
      <c r="L351" s="242"/>
      <c r="M351" s="243"/>
      <c r="N351" s="244"/>
      <c r="O351" s="244"/>
      <c r="P351" s="244"/>
      <c r="Q351" s="244"/>
      <c r="R351" s="244"/>
      <c r="S351" s="244"/>
      <c r="T351" s="245"/>
      <c r="AT351" s="246" t="s">
        <v>417</v>
      </c>
      <c r="AU351" s="246" t="s">
        <v>87</v>
      </c>
      <c r="AV351" s="14" t="s">
        <v>415</v>
      </c>
      <c r="AW351" s="14" t="s">
        <v>43</v>
      </c>
      <c r="AX351" s="14" t="s">
        <v>23</v>
      </c>
      <c r="AY351" s="246" t="s">
        <v>406</v>
      </c>
    </row>
    <row r="352" spans="2:65" s="1" customFormat="1" ht="22.5" customHeight="1" x14ac:dyDescent="0.3">
      <c r="B352" s="37"/>
      <c r="C352" s="201" t="s">
        <v>714</v>
      </c>
      <c r="D352" s="201" t="s">
        <v>410</v>
      </c>
      <c r="E352" s="202" t="s">
        <v>8444</v>
      </c>
      <c r="F352" s="203" t="s">
        <v>8445</v>
      </c>
      <c r="G352" s="204" t="s">
        <v>466</v>
      </c>
      <c r="H352" s="205">
        <v>23.76</v>
      </c>
      <c r="I352" s="206"/>
      <c r="J352" s="207">
        <f>ROUND(I352*H352,2)</f>
        <v>0</v>
      </c>
      <c r="K352" s="203" t="s">
        <v>7100</v>
      </c>
      <c r="L352" s="57"/>
      <c r="M352" s="208" t="s">
        <v>36</v>
      </c>
      <c r="N352" s="209" t="s">
        <v>50</v>
      </c>
      <c r="O352" s="38"/>
      <c r="P352" s="210">
        <f>O352*H352</f>
        <v>0</v>
      </c>
      <c r="Q352" s="210">
        <v>0</v>
      </c>
      <c r="R352" s="210">
        <f>Q352*H352</f>
        <v>0</v>
      </c>
      <c r="S352" s="210">
        <v>0</v>
      </c>
      <c r="T352" s="211">
        <f>S352*H352</f>
        <v>0</v>
      </c>
      <c r="AR352" s="19" t="s">
        <v>415</v>
      </c>
      <c r="AT352" s="19" t="s">
        <v>410</v>
      </c>
      <c r="AU352" s="19" t="s">
        <v>87</v>
      </c>
      <c r="AY352" s="19" t="s">
        <v>406</v>
      </c>
      <c r="BE352" s="212">
        <f>IF(N352="základní",J352,0)</f>
        <v>0</v>
      </c>
      <c r="BF352" s="212">
        <f>IF(N352="snížená",J352,0)</f>
        <v>0</v>
      </c>
      <c r="BG352" s="212">
        <f>IF(N352="zákl. přenesená",J352,0)</f>
        <v>0</v>
      </c>
      <c r="BH352" s="212">
        <f>IF(N352="sníž. přenesená",J352,0)</f>
        <v>0</v>
      </c>
      <c r="BI352" s="212">
        <f>IF(N352="nulová",J352,0)</f>
        <v>0</v>
      </c>
      <c r="BJ352" s="19" t="s">
        <v>23</v>
      </c>
      <c r="BK352" s="212">
        <f>ROUND(I352*H352,2)</f>
        <v>0</v>
      </c>
      <c r="BL352" s="19" t="s">
        <v>415</v>
      </c>
      <c r="BM352" s="19" t="s">
        <v>1135</v>
      </c>
    </row>
    <row r="353" spans="2:65" s="1" customFormat="1" ht="22.5" customHeight="1" x14ac:dyDescent="0.3">
      <c r="B353" s="37"/>
      <c r="C353" s="201" t="s">
        <v>719</v>
      </c>
      <c r="D353" s="201" t="s">
        <v>410</v>
      </c>
      <c r="E353" s="202" t="s">
        <v>7638</v>
      </c>
      <c r="F353" s="203" t="s">
        <v>7639</v>
      </c>
      <c r="G353" s="204" t="s">
        <v>466</v>
      </c>
      <c r="H353" s="205">
        <v>101.64</v>
      </c>
      <c r="I353" s="206"/>
      <c r="J353" s="207">
        <f>ROUND(I353*H353,2)</f>
        <v>0</v>
      </c>
      <c r="K353" s="203" t="s">
        <v>7100</v>
      </c>
      <c r="L353" s="57"/>
      <c r="M353" s="208" t="s">
        <v>36</v>
      </c>
      <c r="N353" s="209" t="s">
        <v>50</v>
      </c>
      <c r="O353" s="38"/>
      <c r="P353" s="210">
        <f>O353*H353</f>
        <v>0</v>
      </c>
      <c r="Q353" s="210">
        <v>0</v>
      </c>
      <c r="R353" s="210">
        <f>Q353*H353</f>
        <v>0</v>
      </c>
      <c r="S353" s="210">
        <v>0</v>
      </c>
      <c r="T353" s="211">
        <f>S353*H353</f>
        <v>0</v>
      </c>
      <c r="AR353" s="19" t="s">
        <v>415</v>
      </c>
      <c r="AT353" s="19" t="s">
        <v>410</v>
      </c>
      <c r="AU353" s="19" t="s">
        <v>87</v>
      </c>
      <c r="AY353" s="19" t="s">
        <v>406</v>
      </c>
      <c r="BE353" s="212">
        <f>IF(N353="základní",J353,0)</f>
        <v>0</v>
      </c>
      <c r="BF353" s="212">
        <f>IF(N353="snížená",J353,0)</f>
        <v>0</v>
      </c>
      <c r="BG353" s="212">
        <f>IF(N353="zákl. přenesená",J353,0)</f>
        <v>0</v>
      </c>
      <c r="BH353" s="212">
        <f>IF(N353="sníž. přenesená",J353,0)</f>
        <v>0</v>
      </c>
      <c r="BI353" s="212">
        <f>IF(N353="nulová",J353,0)</f>
        <v>0</v>
      </c>
      <c r="BJ353" s="19" t="s">
        <v>23</v>
      </c>
      <c r="BK353" s="212">
        <f>ROUND(I353*H353,2)</f>
        <v>0</v>
      </c>
      <c r="BL353" s="19" t="s">
        <v>415</v>
      </c>
      <c r="BM353" s="19" t="s">
        <v>1142</v>
      </c>
    </row>
    <row r="354" spans="2:65" s="1" customFormat="1" ht="22.5" customHeight="1" x14ac:dyDescent="0.3">
      <c r="B354" s="37"/>
      <c r="C354" s="201" t="s">
        <v>723</v>
      </c>
      <c r="D354" s="201" t="s">
        <v>410</v>
      </c>
      <c r="E354" s="202" t="s">
        <v>8213</v>
      </c>
      <c r="F354" s="203" t="s">
        <v>8214</v>
      </c>
      <c r="G354" s="204" t="s">
        <v>466</v>
      </c>
      <c r="H354" s="205">
        <v>360.96</v>
      </c>
      <c r="I354" s="206"/>
      <c r="J354" s="207">
        <f>ROUND(I354*H354,2)</f>
        <v>0</v>
      </c>
      <c r="K354" s="203" t="s">
        <v>7100</v>
      </c>
      <c r="L354" s="57"/>
      <c r="M354" s="208" t="s">
        <v>36</v>
      </c>
      <c r="N354" s="209" t="s">
        <v>50</v>
      </c>
      <c r="O354" s="38"/>
      <c r="P354" s="210">
        <f>O354*H354</f>
        <v>0</v>
      </c>
      <c r="Q354" s="210">
        <v>0</v>
      </c>
      <c r="R354" s="210">
        <f>Q354*H354</f>
        <v>0</v>
      </c>
      <c r="S354" s="210">
        <v>0</v>
      </c>
      <c r="T354" s="211">
        <f>S354*H354</f>
        <v>0</v>
      </c>
      <c r="AR354" s="19" t="s">
        <v>415</v>
      </c>
      <c r="AT354" s="19" t="s">
        <v>410</v>
      </c>
      <c r="AU354" s="19" t="s">
        <v>87</v>
      </c>
      <c r="AY354" s="19" t="s">
        <v>406</v>
      </c>
      <c r="BE354" s="212">
        <f>IF(N354="základní",J354,0)</f>
        <v>0</v>
      </c>
      <c r="BF354" s="212">
        <f>IF(N354="snížená",J354,0)</f>
        <v>0</v>
      </c>
      <c r="BG354" s="212">
        <f>IF(N354="zákl. přenesená",J354,0)</f>
        <v>0</v>
      </c>
      <c r="BH354" s="212">
        <f>IF(N354="sníž. přenesená",J354,0)</f>
        <v>0</v>
      </c>
      <c r="BI354" s="212">
        <f>IF(N354="nulová",J354,0)</f>
        <v>0</v>
      </c>
      <c r="BJ354" s="19" t="s">
        <v>23</v>
      </c>
      <c r="BK354" s="212">
        <f>ROUND(I354*H354,2)</f>
        <v>0</v>
      </c>
      <c r="BL354" s="19" t="s">
        <v>415</v>
      </c>
      <c r="BM354" s="19" t="s">
        <v>1150</v>
      </c>
    </row>
    <row r="355" spans="2:65" s="13" customFormat="1" x14ac:dyDescent="0.3">
      <c r="B355" s="225"/>
      <c r="C355" s="226"/>
      <c r="D355" s="215" t="s">
        <v>417</v>
      </c>
      <c r="E355" s="227" t="s">
        <v>36</v>
      </c>
      <c r="F355" s="228" t="s">
        <v>8446</v>
      </c>
      <c r="G355" s="226"/>
      <c r="H355" s="229">
        <v>313.44</v>
      </c>
      <c r="I355" s="230"/>
      <c r="J355" s="226"/>
      <c r="K355" s="226"/>
      <c r="L355" s="231"/>
      <c r="M355" s="232"/>
      <c r="N355" s="233"/>
      <c r="O355" s="233"/>
      <c r="P355" s="233"/>
      <c r="Q355" s="233"/>
      <c r="R355" s="233"/>
      <c r="S355" s="233"/>
      <c r="T355" s="234"/>
      <c r="AT355" s="235" t="s">
        <v>417</v>
      </c>
      <c r="AU355" s="235" t="s">
        <v>87</v>
      </c>
      <c r="AV355" s="13" t="s">
        <v>87</v>
      </c>
      <c r="AW355" s="13" t="s">
        <v>43</v>
      </c>
      <c r="AX355" s="13" t="s">
        <v>79</v>
      </c>
      <c r="AY355" s="235" t="s">
        <v>406</v>
      </c>
    </row>
    <row r="356" spans="2:65" s="13" customFormat="1" x14ac:dyDescent="0.3">
      <c r="B356" s="225"/>
      <c r="C356" s="226"/>
      <c r="D356" s="215" t="s">
        <v>417</v>
      </c>
      <c r="E356" s="227" t="s">
        <v>36</v>
      </c>
      <c r="F356" s="228" t="s">
        <v>8447</v>
      </c>
      <c r="G356" s="226"/>
      <c r="H356" s="229">
        <v>47.52</v>
      </c>
      <c r="I356" s="230"/>
      <c r="J356" s="226"/>
      <c r="K356" s="226"/>
      <c r="L356" s="231"/>
      <c r="M356" s="232"/>
      <c r="N356" s="233"/>
      <c r="O356" s="233"/>
      <c r="P356" s="233"/>
      <c r="Q356" s="233"/>
      <c r="R356" s="233"/>
      <c r="S356" s="233"/>
      <c r="T356" s="234"/>
      <c r="AT356" s="235" t="s">
        <v>417</v>
      </c>
      <c r="AU356" s="235" t="s">
        <v>87</v>
      </c>
      <c r="AV356" s="13" t="s">
        <v>87</v>
      </c>
      <c r="AW356" s="13" t="s">
        <v>43</v>
      </c>
      <c r="AX356" s="13" t="s">
        <v>79</v>
      </c>
      <c r="AY356" s="235" t="s">
        <v>406</v>
      </c>
    </row>
    <row r="357" spans="2:65" s="14" customFormat="1" x14ac:dyDescent="0.3">
      <c r="B357" s="236"/>
      <c r="C357" s="237"/>
      <c r="D357" s="247" t="s">
        <v>417</v>
      </c>
      <c r="E357" s="248" t="s">
        <v>36</v>
      </c>
      <c r="F357" s="249" t="s">
        <v>421</v>
      </c>
      <c r="G357" s="237"/>
      <c r="H357" s="250">
        <v>360.96</v>
      </c>
      <c r="I357" s="241"/>
      <c r="J357" s="237"/>
      <c r="K357" s="237"/>
      <c r="L357" s="242"/>
      <c r="M357" s="243"/>
      <c r="N357" s="244"/>
      <c r="O357" s="244"/>
      <c r="P357" s="244"/>
      <c r="Q357" s="244"/>
      <c r="R357" s="244"/>
      <c r="S357" s="244"/>
      <c r="T357" s="245"/>
      <c r="AT357" s="246" t="s">
        <v>417</v>
      </c>
      <c r="AU357" s="246" t="s">
        <v>87</v>
      </c>
      <c r="AV357" s="14" t="s">
        <v>415</v>
      </c>
      <c r="AW357" s="14" t="s">
        <v>43</v>
      </c>
      <c r="AX357" s="14" t="s">
        <v>23</v>
      </c>
      <c r="AY357" s="246" t="s">
        <v>406</v>
      </c>
    </row>
    <row r="358" spans="2:65" s="1" customFormat="1" ht="22.5" customHeight="1" x14ac:dyDescent="0.3">
      <c r="B358" s="37"/>
      <c r="C358" s="201" t="s">
        <v>730</v>
      </c>
      <c r="D358" s="201" t="s">
        <v>410</v>
      </c>
      <c r="E358" s="202" t="s">
        <v>8216</v>
      </c>
      <c r="F358" s="203" t="s">
        <v>8217</v>
      </c>
      <c r="G358" s="204" t="s">
        <v>466</v>
      </c>
      <c r="H358" s="205">
        <v>488.38</v>
      </c>
      <c r="I358" s="206"/>
      <c r="J358" s="207">
        <f>ROUND(I358*H358,2)</f>
        <v>0</v>
      </c>
      <c r="K358" s="203" t="s">
        <v>7100</v>
      </c>
      <c r="L358" s="57"/>
      <c r="M358" s="208" t="s">
        <v>36</v>
      </c>
      <c r="N358" s="209" t="s">
        <v>50</v>
      </c>
      <c r="O358" s="38"/>
      <c r="P358" s="210">
        <f>O358*H358</f>
        <v>0</v>
      </c>
      <c r="Q358" s="210">
        <v>0</v>
      </c>
      <c r="R358" s="210">
        <f>Q358*H358</f>
        <v>0</v>
      </c>
      <c r="S358" s="210">
        <v>0</v>
      </c>
      <c r="T358" s="211">
        <f>S358*H358</f>
        <v>0</v>
      </c>
      <c r="AR358" s="19" t="s">
        <v>415</v>
      </c>
      <c r="AT358" s="19" t="s">
        <v>410</v>
      </c>
      <c r="AU358" s="19" t="s">
        <v>87</v>
      </c>
      <c r="AY358" s="19" t="s">
        <v>406</v>
      </c>
      <c r="BE358" s="212">
        <f>IF(N358="základní",J358,0)</f>
        <v>0</v>
      </c>
      <c r="BF358" s="212">
        <f>IF(N358="snížená",J358,0)</f>
        <v>0</v>
      </c>
      <c r="BG358" s="212">
        <f>IF(N358="zákl. přenesená",J358,0)</f>
        <v>0</v>
      </c>
      <c r="BH358" s="212">
        <f>IF(N358="sníž. přenesená",J358,0)</f>
        <v>0</v>
      </c>
      <c r="BI358" s="212">
        <f>IF(N358="nulová",J358,0)</f>
        <v>0</v>
      </c>
      <c r="BJ358" s="19" t="s">
        <v>23</v>
      </c>
      <c r="BK358" s="212">
        <f>ROUND(I358*H358,2)</f>
        <v>0</v>
      </c>
      <c r="BL358" s="19" t="s">
        <v>415</v>
      </c>
      <c r="BM358" s="19" t="s">
        <v>1159</v>
      </c>
    </row>
    <row r="359" spans="2:65" s="12" customFormat="1" x14ac:dyDescent="0.3">
      <c r="B359" s="213"/>
      <c r="C359" s="214"/>
      <c r="D359" s="215" t="s">
        <v>417</v>
      </c>
      <c r="E359" s="216" t="s">
        <v>36</v>
      </c>
      <c r="F359" s="217" t="s">
        <v>8352</v>
      </c>
      <c r="G359" s="214"/>
      <c r="H359" s="218" t="s">
        <v>36</v>
      </c>
      <c r="I359" s="219"/>
      <c r="J359" s="214"/>
      <c r="K359" s="214"/>
      <c r="L359" s="220"/>
      <c r="M359" s="221"/>
      <c r="N359" s="222"/>
      <c r="O359" s="222"/>
      <c r="P359" s="222"/>
      <c r="Q359" s="222"/>
      <c r="R359" s="222"/>
      <c r="S359" s="222"/>
      <c r="T359" s="223"/>
      <c r="AT359" s="224" t="s">
        <v>417</v>
      </c>
      <c r="AU359" s="224" t="s">
        <v>87</v>
      </c>
      <c r="AV359" s="12" t="s">
        <v>23</v>
      </c>
      <c r="AW359" s="12" t="s">
        <v>43</v>
      </c>
      <c r="AX359" s="12" t="s">
        <v>79</v>
      </c>
      <c r="AY359" s="224" t="s">
        <v>406</v>
      </c>
    </row>
    <row r="360" spans="2:65" s="12" customFormat="1" x14ac:dyDescent="0.3">
      <c r="B360" s="213"/>
      <c r="C360" s="214"/>
      <c r="D360" s="215" t="s">
        <v>417</v>
      </c>
      <c r="E360" s="216" t="s">
        <v>36</v>
      </c>
      <c r="F360" s="217" t="s">
        <v>8448</v>
      </c>
      <c r="G360" s="214"/>
      <c r="H360" s="218" t="s">
        <v>36</v>
      </c>
      <c r="I360" s="219"/>
      <c r="J360" s="214"/>
      <c r="K360" s="214"/>
      <c r="L360" s="220"/>
      <c r="M360" s="221"/>
      <c r="N360" s="222"/>
      <c r="O360" s="222"/>
      <c r="P360" s="222"/>
      <c r="Q360" s="222"/>
      <c r="R360" s="222"/>
      <c r="S360" s="222"/>
      <c r="T360" s="223"/>
      <c r="AT360" s="224" t="s">
        <v>417</v>
      </c>
      <c r="AU360" s="224" t="s">
        <v>87</v>
      </c>
      <c r="AV360" s="12" t="s">
        <v>23</v>
      </c>
      <c r="AW360" s="12" t="s">
        <v>43</v>
      </c>
      <c r="AX360" s="12" t="s">
        <v>79</v>
      </c>
      <c r="AY360" s="224" t="s">
        <v>406</v>
      </c>
    </row>
    <row r="361" spans="2:65" s="12" customFormat="1" x14ac:dyDescent="0.3">
      <c r="B361" s="213"/>
      <c r="C361" s="214"/>
      <c r="D361" s="215" t="s">
        <v>417</v>
      </c>
      <c r="E361" s="216" t="s">
        <v>36</v>
      </c>
      <c r="F361" s="217" t="s">
        <v>8449</v>
      </c>
      <c r="G361" s="214"/>
      <c r="H361" s="218" t="s">
        <v>36</v>
      </c>
      <c r="I361" s="219"/>
      <c r="J361" s="214"/>
      <c r="K361" s="214"/>
      <c r="L361" s="220"/>
      <c r="M361" s="221"/>
      <c r="N361" s="222"/>
      <c r="O361" s="222"/>
      <c r="P361" s="222"/>
      <c r="Q361" s="222"/>
      <c r="R361" s="222"/>
      <c r="S361" s="222"/>
      <c r="T361" s="223"/>
      <c r="AT361" s="224" t="s">
        <v>417</v>
      </c>
      <c r="AU361" s="224" t="s">
        <v>87</v>
      </c>
      <c r="AV361" s="12" t="s">
        <v>23</v>
      </c>
      <c r="AW361" s="12" t="s">
        <v>43</v>
      </c>
      <c r="AX361" s="12" t="s">
        <v>79</v>
      </c>
      <c r="AY361" s="224" t="s">
        <v>406</v>
      </c>
    </row>
    <row r="362" spans="2:65" s="12" customFormat="1" x14ac:dyDescent="0.3">
      <c r="B362" s="213"/>
      <c r="C362" s="214"/>
      <c r="D362" s="215" t="s">
        <v>417</v>
      </c>
      <c r="E362" s="216" t="s">
        <v>36</v>
      </c>
      <c r="F362" s="217" t="s">
        <v>8450</v>
      </c>
      <c r="G362" s="214"/>
      <c r="H362" s="218" t="s">
        <v>36</v>
      </c>
      <c r="I362" s="219"/>
      <c r="J362" s="214"/>
      <c r="K362" s="214"/>
      <c r="L362" s="220"/>
      <c r="M362" s="221"/>
      <c r="N362" s="222"/>
      <c r="O362" s="222"/>
      <c r="P362" s="222"/>
      <c r="Q362" s="222"/>
      <c r="R362" s="222"/>
      <c r="S362" s="222"/>
      <c r="T362" s="223"/>
      <c r="AT362" s="224" t="s">
        <v>417</v>
      </c>
      <c r="AU362" s="224" t="s">
        <v>87</v>
      </c>
      <c r="AV362" s="12" t="s">
        <v>23</v>
      </c>
      <c r="AW362" s="12" t="s">
        <v>43</v>
      </c>
      <c r="AX362" s="12" t="s">
        <v>79</v>
      </c>
      <c r="AY362" s="224" t="s">
        <v>406</v>
      </c>
    </row>
    <row r="363" spans="2:65" s="13" customFormat="1" x14ac:dyDescent="0.3">
      <c r="B363" s="225"/>
      <c r="C363" s="226"/>
      <c r="D363" s="215" t="s">
        <v>417</v>
      </c>
      <c r="E363" s="227" t="s">
        <v>36</v>
      </c>
      <c r="F363" s="228" t="s">
        <v>8451</v>
      </c>
      <c r="G363" s="226"/>
      <c r="H363" s="229">
        <v>488.38</v>
      </c>
      <c r="I363" s="230"/>
      <c r="J363" s="226"/>
      <c r="K363" s="226"/>
      <c r="L363" s="231"/>
      <c r="M363" s="232"/>
      <c r="N363" s="233"/>
      <c r="O363" s="233"/>
      <c r="P363" s="233"/>
      <c r="Q363" s="233"/>
      <c r="R363" s="233"/>
      <c r="S363" s="233"/>
      <c r="T363" s="234"/>
      <c r="AT363" s="235" t="s">
        <v>417</v>
      </c>
      <c r="AU363" s="235" t="s">
        <v>87</v>
      </c>
      <c r="AV363" s="13" t="s">
        <v>87</v>
      </c>
      <c r="AW363" s="13" t="s">
        <v>43</v>
      </c>
      <c r="AX363" s="13" t="s">
        <v>79</v>
      </c>
      <c r="AY363" s="235" t="s">
        <v>406</v>
      </c>
    </row>
    <row r="364" spans="2:65" s="14" customFormat="1" x14ac:dyDescent="0.3">
      <c r="B364" s="236"/>
      <c r="C364" s="237"/>
      <c r="D364" s="247" t="s">
        <v>417</v>
      </c>
      <c r="E364" s="248" t="s">
        <v>36</v>
      </c>
      <c r="F364" s="249" t="s">
        <v>421</v>
      </c>
      <c r="G364" s="237"/>
      <c r="H364" s="250">
        <v>488.38</v>
      </c>
      <c r="I364" s="241"/>
      <c r="J364" s="237"/>
      <c r="K364" s="237"/>
      <c r="L364" s="242"/>
      <c r="M364" s="243"/>
      <c r="N364" s="244"/>
      <c r="O364" s="244"/>
      <c r="P364" s="244"/>
      <c r="Q364" s="244"/>
      <c r="R364" s="244"/>
      <c r="S364" s="244"/>
      <c r="T364" s="245"/>
      <c r="AT364" s="246" t="s">
        <v>417</v>
      </c>
      <c r="AU364" s="246" t="s">
        <v>87</v>
      </c>
      <c r="AV364" s="14" t="s">
        <v>415</v>
      </c>
      <c r="AW364" s="14" t="s">
        <v>43</v>
      </c>
      <c r="AX364" s="14" t="s">
        <v>23</v>
      </c>
      <c r="AY364" s="246" t="s">
        <v>406</v>
      </c>
    </row>
    <row r="365" spans="2:65" s="1" customFormat="1" ht="22.5" customHeight="1" x14ac:dyDescent="0.3">
      <c r="B365" s="37"/>
      <c r="C365" s="201" t="s">
        <v>733</v>
      </c>
      <c r="D365" s="201" t="s">
        <v>410</v>
      </c>
      <c r="E365" s="202" t="s">
        <v>8452</v>
      </c>
      <c r="F365" s="203" t="s">
        <v>8453</v>
      </c>
      <c r="G365" s="204" t="s">
        <v>466</v>
      </c>
      <c r="H365" s="205">
        <v>23.76</v>
      </c>
      <c r="I365" s="206"/>
      <c r="J365" s="207">
        <f>ROUND(I365*H365,2)</f>
        <v>0</v>
      </c>
      <c r="K365" s="203" t="s">
        <v>7100</v>
      </c>
      <c r="L365" s="57"/>
      <c r="M365" s="208" t="s">
        <v>36</v>
      </c>
      <c r="N365" s="209" t="s">
        <v>50</v>
      </c>
      <c r="O365" s="38"/>
      <c r="P365" s="210">
        <f>O365*H365</f>
        <v>0</v>
      </c>
      <c r="Q365" s="210">
        <v>0</v>
      </c>
      <c r="R365" s="210">
        <f>Q365*H365</f>
        <v>0</v>
      </c>
      <c r="S365" s="210">
        <v>0</v>
      </c>
      <c r="T365" s="211">
        <f>S365*H365</f>
        <v>0</v>
      </c>
      <c r="AR365" s="19" t="s">
        <v>415</v>
      </c>
      <c r="AT365" s="19" t="s">
        <v>410</v>
      </c>
      <c r="AU365" s="19" t="s">
        <v>87</v>
      </c>
      <c r="AY365" s="19" t="s">
        <v>406</v>
      </c>
      <c r="BE365" s="212">
        <f>IF(N365="základní",J365,0)</f>
        <v>0</v>
      </c>
      <c r="BF365" s="212">
        <f>IF(N365="snížená",J365,0)</f>
        <v>0</v>
      </c>
      <c r="BG365" s="212">
        <f>IF(N365="zákl. přenesená",J365,0)</f>
        <v>0</v>
      </c>
      <c r="BH365" s="212">
        <f>IF(N365="sníž. přenesená",J365,0)</f>
        <v>0</v>
      </c>
      <c r="BI365" s="212">
        <f>IF(N365="nulová",J365,0)</f>
        <v>0</v>
      </c>
      <c r="BJ365" s="19" t="s">
        <v>23</v>
      </c>
      <c r="BK365" s="212">
        <f>ROUND(I365*H365,2)</f>
        <v>0</v>
      </c>
      <c r="BL365" s="19" t="s">
        <v>415</v>
      </c>
      <c r="BM365" s="19" t="s">
        <v>1168</v>
      </c>
    </row>
    <row r="366" spans="2:65" s="1" customFormat="1" ht="22.5" customHeight="1" x14ac:dyDescent="0.3">
      <c r="B366" s="37"/>
      <c r="C366" s="201" t="s">
        <v>738</v>
      </c>
      <c r="D366" s="201" t="s">
        <v>410</v>
      </c>
      <c r="E366" s="202" t="s">
        <v>8306</v>
      </c>
      <c r="F366" s="203" t="s">
        <v>8307</v>
      </c>
      <c r="G366" s="204" t="s">
        <v>466</v>
      </c>
      <c r="H366" s="205">
        <v>29.7</v>
      </c>
      <c r="I366" s="206"/>
      <c r="J366" s="207">
        <f>ROUND(I366*H366,2)</f>
        <v>0</v>
      </c>
      <c r="K366" s="203" t="s">
        <v>7100</v>
      </c>
      <c r="L366" s="57"/>
      <c r="M366" s="208" t="s">
        <v>36</v>
      </c>
      <c r="N366" s="209" t="s">
        <v>50</v>
      </c>
      <c r="O366" s="38"/>
      <c r="P366" s="210">
        <f>O366*H366</f>
        <v>0</v>
      </c>
      <c r="Q366" s="210">
        <v>0</v>
      </c>
      <c r="R366" s="210">
        <f>Q366*H366</f>
        <v>0</v>
      </c>
      <c r="S366" s="210">
        <v>0</v>
      </c>
      <c r="T366" s="211">
        <f>S366*H366</f>
        <v>0</v>
      </c>
      <c r="AR366" s="19" t="s">
        <v>415</v>
      </c>
      <c r="AT366" s="19" t="s">
        <v>410</v>
      </c>
      <c r="AU366" s="19" t="s">
        <v>87</v>
      </c>
      <c r="AY366" s="19" t="s">
        <v>406</v>
      </c>
      <c r="BE366" s="212">
        <f>IF(N366="základní",J366,0)</f>
        <v>0</v>
      </c>
      <c r="BF366" s="212">
        <f>IF(N366="snížená",J366,0)</f>
        <v>0</v>
      </c>
      <c r="BG366" s="212">
        <f>IF(N366="zákl. přenesená",J366,0)</f>
        <v>0</v>
      </c>
      <c r="BH366" s="212">
        <f>IF(N366="sníž. přenesená",J366,0)</f>
        <v>0</v>
      </c>
      <c r="BI366" s="212">
        <f>IF(N366="nulová",J366,0)</f>
        <v>0</v>
      </c>
      <c r="BJ366" s="19" t="s">
        <v>23</v>
      </c>
      <c r="BK366" s="212">
        <f>ROUND(I366*H366,2)</f>
        <v>0</v>
      </c>
      <c r="BL366" s="19" t="s">
        <v>415</v>
      </c>
      <c r="BM366" s="19" t="s">
        <v>1176</v>
      </c>
    </row>
    <row r="367" spans="2:65" s="1" customFormat="1" ht="22.5" customHeight="1" x14ac:dyDescent="0.3">
      <c r="B367" s="37"/>
      <c r="C367" s="201" t="s">
        <v>743</v>
      </c>
      <c r="D367" s="201" t="s">
        <v>410</v>
      </c>
      <c r="E367" s="202" t="s">
        <v>8226</v>
      </c>
      <c r="F367" s="203" t="s">
        <v>8227</v>
      </c>
      <c r="G367" s="204" t="s">
        <v>466</v>
      </c>
      <c r="H367" s="205">
        <v>156.72</v>
      </c>
      <c r="I367" s="206"/>
      <c r="J367" s="207">
        <f>ROUND(I367*H367,2)</f>
        <v>0</v>
      </c>
      <c r="K367" s="203" t="s">
        <v>7140</v>
      </c>
      <c r="L367" s="57"/>
      <c r="M367" s="208" t="s">
        <v>36</v>
      </c>
      <c r="N367" s="209" t="s">
        <v>50</v>
      </c>
      <c r="O367" s="38"/>
      <c r="P367" s="210">
        <f>O367*H367</f>
        <v>0</v>
      </c>
      <c r="Q367" s="210">
        <v>0</v>
      </c>
      <c r="R367" s="210">
        <f>Q367*H367</f>
        <v>0</v>
      </c>
      <c r="S367" s="210">
        <v>0</v>
      </c>
      <c r="T367" s="211">
        <f>S367*H367</f>
        <v>0</v>
      </c>
      <c r="AR367" s="19" t="s">
        <v>415</v>
      </c>
      <c r="AT367" s="19" t="s">
        <v>410</v>
      </c>
      <c r="AU367" s="19" t="s">
        <v>87</v>
      </c>
      <c r="AY367" s="19" t="s">
        <v>406</v>
      </c>
      <c r="BE367" s="212">
        <f>IF(N367="základní",J367,0)</f>
        <v>0</v>
      </c>
      <c r="BF367" s="212">
        <f>IF(N367="snížená",J367,0)</f>
        <v>0</v>
      </c>
      <c r="BG367" s="212">
        <f>IF(N367="zákl. přenesená",J367,0)</f>
        <v>0</v>
      </c>
      <c r="BH367" s="212">
        <f>IF(N367="sníž. přenesená",J367,0)</f>
        <v>0</v>
      </c>
      <c r="BI367" s="212">
        <f>IF(N367="nulová",J367,0)</f>
        <v>0</v>
      </c>
      <c r="BJ367" s="19" t="s">
        <v>23</v>
      </c>
      <c r="BK367" s="212">
        <f>ROUND(I367*H367,2)</f>
        <v>0</v>
      </c>
      <c r="BL367" s="19" t="s">
        <v>415</v>
      </c>
      <c r="BM367" s="19" t="s">
        <v>1186</v>
      </c>
    </row>
    <row r="368" spans="2:65" s="1" customFormat="1" ht="22.5" customHeight="1" x14ac:dyDescent="0.3">
      <c r="B368" s="37"/>
      <c r="C368" s="268" t="s">
        <v>748</v>
      </c>
      <c r="D368" s="268" t="s">
        <v>533</v>
      </c>
      <c r="E368" s="269" t="s">
        <v>8454</v>
      </c>
      <c r="F368" s="270" t="s">
        <v>8455</v>
      </c>
      <c r="G368" s="271" t="s">
        <v>466</v>
      </c>
      <c r="H368" s="272">
        <v>15.147</v>
      </c>
      <c r="I368" s="273"/>
      <c r="J368" s="274">
        <f>ROUND(I368*H368,2)</f>
        <v>0</v>
      </c>
      <c r="K368" s="270" t="s">
        <v>7100</v>
      </c>
      <c r="L368" s="275"/>
      <c r="M368" s="276" t="s">
        <v>36</v>
      </c>
      <c r="N368" s="277" t="s">
        <v>50</v>
      </c>
      <c r="O368" s="38"/>
      <c r="P368" s="210">
        <f>O368*H368</f>
        <v>0</v>
      </c>
      <c r="Q368" s="210">
        <v>0</v>
      </c>
      <c r="R368" s="210">
        <f>Q368*H368</f>
        <v>0</v>
      </c>
      <c r="S368" s="210">
        <v>0</v>
      </c>
      <c r="T368" s="211">
        <f>S368*H368</f>
        <v>0</v>
      </c>
      <c r="AR368" s="19" t="s">
        <v>457</v>
      </c>
      <c r="AT368" s="19" t="s">
        <v>533</v>
      </c>
      <c r="AU368" s="19" t="s">
        <v>87</v>
      </c>
      <c r="AY368" s="19" t="s">
        <v>406</v>
      </c>
      <c r="BE368" s="212">
        <f>IF(N368="základní",J368,0)</f>
        <v>0</v>
      </c>
      <c r="BF368" s="212">
        <f>IF(N368="snížená",J368,0)</f>
        <v>0</v>
      </c>
      <c r="BG368" s="212">
        <f>IF(N368="zákl. přenesená",J368,0)</f>
        <v>0</v>
      </c>
      <c r="BH368" s="212">
        <f>IF(N368="sníž. přenesená",J368,0)</f>
        <v>0</v>
      </c>
      <c r="BI368" s="212">
        <f>IF(N368="nulová",J368,0)</f>
        <v>0</v>
      </c>
      <c r="BJ368" s="19" t="s">
        <v>23</v>
      </c>
      <c r="BK368" s="212">
        <f>ROUND(I368*H368,2)</f>
        <v>0</v>
      </c>
      <c r="BL368" s="19" t="s">
        <v>415</v>
      </c>
      <c r="BM368" s="19" t="s">
        <v>1196</v>
      </c>
    </row>
    <row r="369" spans="2:65" s="12" customFormat="1" x14ac:dyDescent="0.3">
      <c r="B369" s="213"/>
      <c r="C369" s="214"/>
      <c r="D369" s="215" t="s">
        <v>417</v>
      </c>
      <c r="E369" s="216" t="s">
        <v>36</v>
      </c>
      <c r="F369" s="217" t="s">
        <v>8456</v>
      </c>
      <c r="G369" s="214"/>
      <c r="H369" s="218" t="s">
        <v>36</v>
      </c>
      <c r="I369" s="219"/>
      <c r="J369" s="214"/>
      <c r="K369" s="214"/>
      <c r="L369" s="220"/>
      <c r="M369" s="221"/>
      <c r="N369" s="222"/>
      <c r="O369" s="222"/>
      <c r="P369" s="222"/>
      <c r="Q369" s="222"/>
      <c r="R369" s="222"/>
      <c r="S369" s="222"/>
      <c r="T369" s="223"/>
      <c r="AT369" s="224" t="s">
        <v>417</v>
      </c>
      <c r="AU369" s="224" t="s">
        <v>87</v>
      </c>
      <c r="AV369" s="12" t="s">
        <v>23</v>
      </c>
      <c r="AW369" s="12" t="s">
        <v>43</v>
      </c>
      <c r="AX369" s="12" t="s">
        <v>79</v>
      </c>
      <c r="AY369" s="224" t="s">
        <v>406</v>
      </c>
    </row>
    <row r="370" spans="2:65" s="13" customFormat="1" x14ac:dyDescent="0.3">
      <c r="B370" s="225"/>
      <c r="C370" s="226"/>
      <c r="D370" s="215" t="s">
        <v>417</v>
      </c>
      <c r="E370" s="227" t="s">
        <v>36</v>
      </c>
      <c r="F370" s="228" t="s">
        <v>8457</v>
      </c>
      <c r="G370" s="226"/>
      <c r="H370" s="229">
        <v>15.147</v>
      </c>
      <c r="I370" s="230"/>
      <c r="J370" s="226"/>
      <c r="K370" s="226"/>
      <c r="L370" s="231"/>
      <c r="M370" s="232"/>
      <c r="N370" s="233"/>
      <c r="O370" s="233"/>
      <c r="P370" s="233"/>
      <c r="Q370" s="233"/>
      <c r="R370" s="233"/>
      <c r="S370" s="233"/>
      <c r="T370" s="234"/>
      <c r="AT370" s="235" t="s">
        <v>417</v>
      </c>
      <c r="AU370" s="235" t="s">
        <v>87</v>
      </c>
      <c r="AV370" s="13" t="s">
        <v>87</v>
      </c>
      <c r="AW370" s="13" t="s">
        <v>43</v>
      </c>
      <c r="AX370" s="13" t="s">
        <v>79</v>
      </c>
      <c r="AY370" s="235" t="s">
        <v>406</v>
      </c>
    </row>
    <row r="371" spans="2:65" s="14" customFormat="1" x14ac:dyDescent="0.3">
      <c r="B371" s="236"/>
      <c r="C371" s="237"/>
      <c r="D371" s="215" t="s">
        <v>417</v>
      </c>
      <c r="E371" s="238" t="s">
        <v>36</v>
      </c>
      <c r="F371" s="239" t="s">
        <v>421</v>
      </c>
      <c r="G371" s="237"/>
      <c r="H371" s="240">
        <v>15.147</v>
      </c>
      <c r="I371" s="241"/>
      <c r="J371" s="237"/>
      <c r="K371" s="237"/>
      <c r="L371" s="242"/>
      <c r="M371" s="243"/>
      <c r="N371" s="244"/>
      <c r="O371" s="244"/>
      <c r="P371" s="244"/>
      <c r="Q371" s="244"/>
      <c r="R371" s="244"/>
      <c r="S371" s="244"/>
      <c r="T371" s="245"/>
      <c r="AT371" s="246" t="s">
        <v>417</v>
      </c>
      <c r="AU371" s="246" t="s">
        <v>87</v>
      </c>
      <c r="AV371" s="14" t="s">
        <v>415</v>
      </c>
      <c r="AW371" s="14" t="s">
        <v>43</v>
      </c>
      <c r="AX371" s="14" t="s">
        <v>23</v>
      </c>
      <c r="AY371" s="246" t="s">
        <v>406</v>
      </c>
    </row>
    <row r="372" spans="2:65" s="11" customFormat="1" ht="29.85" customHeight="1" x14ac:dyDescent="0.3">
      <c r="B372" s="182"/>
      <c r="C372" s="183"/>
      <c r="D372" s="198" t="s">
        <v>78</v>
      </c>
      <c r="E372" s="199" t="s">
        <v>457</v>
      </c>
      <c r="F372" s="199" t="s">
        <v>2244</v>
      </c>
      <c r="G372" s="183"/>
      <c r="H372" s="183"/>
      <c r="I372" s="186"/>
      <c r="J372" s="200">
        <f>BK372</f>
        <v>0</v>
      </c>
      <c r="K372" s="183"/>
      <c r="L372" s="188"/>
      <c r="M372" s="189"/>
      <c r="N372" s="190"/>
      <c r="O372" s="190"/>
      <c r="P372" s="191">
        <f>SUM(P373:P416)</f>
        <v>0</v>
      </c>
      <c r="Q372" s="190"/>
      <c r="R372" s="191">
        <f>SUM(R373:R416)</f>
        <v>0</v>
      </c>
      <c r="S372" s="190"/>
      <c r="T372" s="192">
        <f>SUM(T373:T416)</f>
        <v>0</v>
      </c>
      <c r="AR372" s="193" t="s">
        <v>23</v>
      </c>
      <c r="AT372" s="194" t="s">
        <v>78</v>
      </c>
      <c r="AU372" s="194" t="s">
        <v>23</v>
      </c>
      <c r="AY372" s="193" t="s">
        <v>406</v>
      </c>
      <c r="BK372" s="195">
        <f>SUM(BK373:BK416)</f>
        <v>0</v>
      </c>
    </row>
    <row r="373" spans="2:65" s="1" customFormat="1" ht="22.5" customHeight="1" x14ac:dyDescent="0.3">
      <c r="B373" s="37"/>
      <c r="C373" s="201" t="s">
        <v>755</v>
      </c>
      <c r="D373" s="201" t="s">
        <v>410</v>
      </c>
      <c r="E373" s="202" t="s">
        <v>8458</v>
      </c>
      <c r="F373" s="203" t="s">
        <v>8459</v>
      </c>
      <c r="G373" s="204" t="s">
        <v>1363</v>
      </c>
      <c r="H373" s="205">
        <v>5</v>
      </c>
      <c r="I373" s="206"/>
      <c r="J373" s="207">
        <f>ROUND(I373*H373,2)</f>
        <v>0</v>
      </c>
      <c r="K373" s="203" t="s">
        <v>7100</v>
      </c>
      <c r="L373" s="57"/>
      <c r="M373" s="208" t="s">
        <v>36</v>
      </c>
      <c r="N373" s="209" t="s">
        <v>50</v>
      </c>
      <c r="O373" s="38"/>
      <c r="P373" s="210">
        <f>O373*H373</f>
        <v>0</v>
      </c>
      <c r="Q373" s="210">
        <v>0</v>
      </c>
      <c r="R373" s="210">
        <f>Q373*H373</f>
        <v>0</v>
      </c>
      <c r="S373" s="210">
        <v>0</v>
      </c>
      <c r="T373" s="211">
        <f>S373*H373</f>
        <v>0</v>
      </c>
      <c r="AR373" s="19" t="s">
        <v>415</v>
      </c>
      <c r="AT373" s="19" t="s">
        <v>410</v>
      </c>
      <c r="AU373" s="19" t="s">
        <v>87</v>
      </c>
      <c r="AY373" s="19" t="s">
        <v>406</v>
      </c>
      <c r="BE373" s="212">
        <f>IF(N373="základní",J373,0)</f>
        <v>0</v>
      </c>
      <c r="BF373" s="212">
        <f>IF(N373="snížená",J373,0)</f>
        <v>0</v>
      </c>
      <c r="BG373" s="212">
        <f>IF(N373="zákl. přenesená",J373,0)</f>
        <v>0</v>
      </c>
      <c r="BH373" s="212">
        <f>IF(N373="sníž. přenesená",J373,0)</f>
        <v>0</v>
      </c>
      <c r="BI373" s="212">
        <f>IF(N373="nulová",J373,0)</f>
        <v>0</v>
      </c>
      <c r="BJ373" s="19" t="s">
        <v>23</v>
      </c>
      <c r="BK373" s="212">
        <f>ROUND(I373*H373,2)</f>
        <v>0</v>
      </c>
      <c r="BL373" s="19" t="s">
        <v>415</v>
      </c>
      <c r="BM373" s="19" t="s">
        <v>1211</v>
      </c>
    </row>
    <row r="374" spans="2:65" s="1" customFormat="1" ht="22.5" customHeight="1" x14ac:dyDescent="0.3">
      <c r="B374" s="37"/>
      <c r="C374" s="201" t="s">
        <v>775</v>
      </c>
      <c r="D374" s="201" t="s">
        <v>410</v>
      </c>
      <c r="E374" s="202" t="s">
        <v>8460</v>
      </c>
      <c r="F374" s="203" t="s">
        <v>8461</v>
      </c>
      <c r="G374" s="204" t="s">
        <v>1363</v>
      </c>
      <c r="H374" s="205">
        <v>1</v>
      </c>
      <c r="I374" s="206"/>
      <c r="J374" s="207">
        <f>ROUND(I374*H374,2)</f>
        <v>0</v>
      </c>
      <c r="K374" s="203" t="s">
        <v>7100</v>
      </c>
      <c r="L374" s="57"/>
      <c r="M374" s="208" t="s">
        <v>36</v>
      </c>
      <c r="N374" s="209" t="s">
        <v>50</v>
      </c>
      <c r="O374" s="38"/>
      <c r="P374" s="210">
        <f>O374*H374</f>
        <v>0</v>
      </c>
      <c r="Q374" s="210">
        <v>0</v>
      </c>
      <c r="R374" s="210">
        <f>Q374*H374</f>
        <v>0</v>
      </c>
      <c r="S374" s="210">
        <v>0</v>
      </c>
      <c r="T374" s="211">
        <f>S374*H374</f>
        <v>0</v>
      </c>
      <c r="AR374" s="19" t="s">
        <v>415</v>
      </c>
      <c r="AT374" s="19" t="s">
        <v>410</v>
      </c>
      <c r="AU374" s="19" t="s">
        <v>87</v>
      </c>
      <c r="AY374" s="19" t="s">
        <v>406</v>
      </c>
      <c r="BE374" s="212">
        <f>IF(N374="základní",J374,0)</f>
        <v>0</v>
      </c>
      <c r="BF374" s="212">
        <f>IF(N374="snížená",J374,0)</f>
        <v>0</v>
      </c>
      <c r="BG374" s="212">
        <f>IF(N374="zákl. přenesená",J374,0)</f>
        <v>0</v>
      </c>
      <c r="BH374" s="212">
        <f>IF(N374="sníž. přenesená",J374,0)</f>
        <v>0</v>
      </c>
      <c r="BI374" s="212">
        <f>IF(N374="nulová",J374,0)</f>
        <v>0</v>
      </c>
      <c r="BJ374" s="19" t="s">
        <v>23</v>
      </c>
      <c r="BK374" s="212">
        <f>ROUND(I374*H374,2)</f>
        <v>0</v>
      </c>
      <c r="BL374" s="19" t="s">
        <v>415</v>
      </c>
      <c r="BM374" s="19" t="s">
        <v>1220</v>
      </c>
    </row>
    <row r="375" spans="2:65" s="1" customFormat="1" ht="22.5" customHeight="1" x14ac:dyDescent="0.3">
      <c r="B375" s="37"/>
      <c r="C375" s="201" t="s">
        <v>778</v>
      </c>
      <c r="D375" s="201" t="s">
        <v>410</v>
      </c>
      <c r="E375" s="202" t="s">
        <v>8462</v>
      </c>
      <c r="F375" s="203" t="s">
        <v>8463</v>
      </c>
      <c r="G375" s="204" t="s">
        <v>596</v>
      </c>
      <c r="H375" s="205">
        <v>155</v>
      </c>
      <c r="I375" s="206"/>
      <c r="J375" s="207">
        <f>ROUND(I375*H375,2)</f>
        <v>0</v>
      </c>
      <c r="K375" s="203" t="s">
        <v>7100</v>
      </c>
      <c r="L375" s="57"/>
      <c r="M375" s="208" t="s">
        <v>36</v>
      </c>
      <c r="N375" s="209" t="s">
        <v>50</v>
      </c>
      <c r="O375" s="38"/>
      <c r="P375" s="210">
        <f>O375*H375</f>
        <v>0</v>
      </c>
      <c r="Q375" s="210">
        <v>0</v>
      </c>
      <c r="R375" s="210">
        <f>Q375*H375</f>
        <v>0</v>
      </c>
      <c r="S375" s="210">
        <v>0</v>
      </c>
      <c r="T375" s="211">
        <f>S375*H375</f>
        <v>0</v>
      </c>
      <c r="AR375" s="19" t="s">
        <v>415</v>
      </c>
      <c r="AT375" s="19" t="s">
        <v>410</v>
      </c>
      <c r="AU375" s="19" t="s">
        <v>87</v>
      </c>
      <c r="AY375" s="19" t="s">
        <v>406</v>
      </c>
      <c r="BE375" s="212">
        <f>IF(N375="základní",J375,0)</f>
        <v>0</v>
      </c>
      <c r="BF375" s="212">
        <f>IF(N375="snížená",J375,0)</f>
        <v>0</v>
      </c>
      <c r="BG375" s="212">
        <f>IF(N375="zákl. přenesená",J375,0)</f>
        <v>0</v>
      </c>
      <c r="BH375" s="212">
        <f>IF(N375="sníž. přenesená",J375,0)</f>
        <v>0</v>
      </c>
      <c r="BI375" s="212">
        <f>IF(N375="nulová",J375,0)</f>
        <v>0</v>
      </c>
      <c r="BJ375" s="19" t="s">
        <v>23</v>
      </c>
      <c r="BK375" s="212">
        <f>ROUND(I375*H375,2)</f>
        <v>0</v>
      </c>
      <c r="BL375" s="19" t="s">
        <v>415</v>
      </c>
      <c r="BM375" s="19" t="s">
        <v>1243</v>
      </c>
    </row>
    <row r="376" spans="2:65" s="13" customFormat="1" x14ac:dyDescent="0.3">
      <c r="B376" s="225"/>
      <c r="C376" s="226"/>
      <c r="D376" s="215" t="s">
        <v>417</v>
      </c>
      <c r="E376" s="227" t="s">
        <v>36</v>
      </c>
      <c r="F376" s="228" t="s">
        <v>8464</v>
      </c>
      <c r="G376" s="226"/>
      <c r="H376" s="229">
        <v>155</v>
      </c>
      <c r="I376" s="230"/>
      <c r="J376" s="226"/>
      <c r="K376" s="226"/>
      <c r="L376" s="231"/>
      <c r="M376" s="232"/>
      <c r="N376" s="233"/>
      <c r="O376" s="233"/>
      <c r="P376" s="233"/>
      <c r="Q376" s="233"/>
      <c r="R376" s="233"/>
      <c r="S376" s="233"/>
      <c r="T376" s="234"/>
      <c r="AT376" s="235" t="s">
        <v>417</v>
      </c>
      <c r="AU376" s="235" t="s">
        <v>87</v>
      </c>
      <c r="AV376" s="13" t="s">
        <v>87</v>
      </c>
      <c r="AW376" s="13" t="s">
        <v>43</v>
      </c>
      <c r="AX376" s="13" t="s">
        <v>79</v>
      </c>
      <c r="AY376" s="235" t="s">
        <v>406</v>
      </c>
    </row>
    <row r="377" spans="2:65" s="14" customFormat="1" x14ac:dyDescent="0.3">
      <c r="B377" s="236"/>
      <c r="C377" s="237"/>
      <c r="D377" s="247" t="s">
        <v>417</v>
      </c>
      <c r="E377" s="248" t="s">
        <v>36</v>
      </c>
      <c r="F377" s="249" t="s">
        <v>421</v>
      </c>
      <c r="G377" s="237"/>
      <c r="H377" s="250">
        <v>155</v>
      </c>
      <c r="I377" s="241"/>
      <c r="J377" s="237"/>
      <c r="K377" s="237"/>
      <c r="L377" s="242"/>
      <c r="M377" s="243"/>
      <c r="N377" s="244"/>
      <c r="O377" s="244"/>
      <c r="P377" s="244"/>
      <c r="Q377" s="244"/>
      <c r="R377" s="244"/>
      <c r="S377" s="244"/>
      <c r="T377" s="245"/>
      <c r="AT377" s="246" t="s">
        <v>417</v>
      </c>
      <c r="AU377" s="246" t="s">
        <v>87</v>
      </c>
      <c r="AV377" s="14" t="s">
        <v>415</v>
      </c>
      <c r="AW377" s="14" t="s">
        <v>43</v>
      </c>
      <c r="AX377" s="14" t="s">
        <v>23</v>
      </c>
      <c r="AY377" s="246" t="s">
        <v>406</v>
      </c>
    </row>
    <row r="378" spans="2:65" s="1" customFormat="1" ht="22.5" customHeight="1" x14ac:dyDescent="0.3">
      <c r="B378" s="37"/>
      <c r="C378" s="201" t="s">
        <v>781</v>
      </c>
      <c r="D378" s="201" t="s">
        <v>410</v>
      </c>
      <c r="E378" s="202" t="s">
        <v>7921</v>
      </c>
      <c r="F378" s="203" t="s">
        <v>7922</v>
      </c>
      <c r="G378" s="204" t="s">
        <v>596</v>
      </c>
      <c r="H378" s="205">
        <v>155</v>
      </c>
      <c r="I378" s="206"/>
      <c r="J378" s="207">
        <f>ROUND(I378*H378,2)</f>
        <v>0</v>
      </c>
      <c r="K378" s="203" t="s">
        <v>7100</v>
      </c>
      <c r="L378" s="57"/>
      <c r="M378" s="208" t="s">
        <v>36</v>
      </c>
      <c r="N378" s="209" t="s">
        <v>50</v>
      </c>
      <c r="O378" s="38"/>
      <c r="P378" s="210">
        <f>O378*H378</f>
        <v>0</v>
      </c>
      <c r="Q378" s="210">
        <v>0</v>
      </c>
      <c r="R378" s="210">
        <f>Q378*H378</f>
        <v>0</v>
      </c>
      <c r="S378" s="210">
        <v>0</v>
      </c>
      <c r="T378" s="211">
        <f>S378*H378</f>
        <v>0</v>
      </c>
      <c r="AR378" s="19" t="s">
        <v>415</v>
      </c>
      <c r="AT378" s="19" t="s">
        <v>410</v>
      </c>
      <c r="AU378" s="19" t="s">
        <v>87</v>
      </c>
      <c r="AY378" s="19" t="s">
        <v>406</v>
      </c>
      <c r="BE378" s="212">
        <f>IF(N378="základní",J378,0)</f>
        <v>0</v>
      </c>
      <c r="BF378" s="212">
        <f>IF(N378="snížená",J378,0)</f>
        <v>0</v>
      </c>
      <c r="BG378" s="212">
        <f>IF(N378="zákl. přenesená",J378,0)</f>
        <v>0</v>
      </c>
      <c r="BH378" s="212">
        <f>IF(N378="sníž. přenesená",J378,0)</f>
        <v>0</v>
      </c>
      <c r="BI378" s="212">
        <f>IF(N378="nulová",J378,0)</f>
        <v>0</v>
      </c>
      <c r="BJ378" s="19" t="s">
        <v>23</v>
      </c>
      <c r="BK378" s="212">
        <f>ROUND(I378*H378,2)</f>
        <v>0</v>
      </c>
      <c r="BL378" s="19" t="s">
        <v>415</v>
      </c>
      <c r="BM378" s="19" t="s">
        <v>1253</v>
      </c>
    </row>
    <row r="379" spans="2:65" s="1" customFormat="1" ht="22.5" customHeight="1" x14ac:dyDescent="0.3">
      <c r="B379" s="37"/>
      <c r="C379" s="201" t="s">
        <v>784</v>
      </c>
      <c r="D379" s="201" t="s">
        <v>410</v>
      </c>
      <c r="E379" s="202" t="s">
        <v>7679</v>
      </c>
      <c r="F379" s="203" t="s">
        <v>7680</v>
      </c>
      <c r="G379" s="204" t="s">
        <v>7925</v>
      </c>
      <c r="H379" s="205">
        <v>1</v>
      </c>
      <c r="I379" s="206"/>
      <c r="J379" s="207">
        <f>ROUND(I379*H379,2)</f>
        <v>0</v>
      </c>
      <c r="K379" s="203" t="s">
        <v>7100</v>
      </c>
      <c r="L379" s="57"/>
      <c r="M379" s="208" t="s">
        <v>36</v>
      </c>
      <c r="N379" s="209" t="s">
        <v>50</v>
      </c>
      <c r="O379" s="38"/>
      <c r="P379" s="210">
        <f>O379*H379</f>
        <v>0</v>
      </c>
      <c r="Q379" s="210">
        <v>0</v>
      </c>
      <c r="R379" s="210">
        <f>Q379*H379</f>
        <v>0</v>
      </c>
      <c r="S379" s="210">
        <v>0</v>
      </c>
      <c r="T379" s="211">
        <f>S379*H379</f>
        <v>0</v>
      </c>
      <c r="AR379" s="19" t="s">
        <v>415</v>
      </c>
      <c r="AT379" s="19" t="s">
        <v>410</v>
      </c>
      <c r="AU379" s="19" t="s">
        <v>87</v>
      </c>
      <c r="AY379" s="19" t="s">
        <v>406</v>
      </c>
      <c r="BE379" s="212">
        <f>IF(N379="základní",J379,0)</f>
        <v>0</v>
      </c>
      <c r="BF379" s="212">
        <f>IF(N379="snížená",J379,0)</f>
        <v>0</v>
      </c>
      <c r="BG379" s="212">
        <f>IF(N379="zákl. přenesená",J379,0)</f>
        <v>0</v>
      </c>
      <c r="BH379" s="212">
        <f>IF(N379="sníž. přenesená",J379,0)</f>
        <v>0</v>
      </c>
      <c r="BI379" s="212">
        <f>IF(N379="nulová",J379,0)</f>
        <v>0</v>
      </c>
      <c r="BJ379" s="19" t="s">
        <v>23</v>
      </c>
      <c r="BK379" s="212">
        <f>ROUND(I379*H379,2)</f>
        <v>0</v>
      </c>
      <c r="BL379" s="19" t="s">
        <v>415</v>
      </c>
      <c r="BM379" s="19" t="s">
        <v>1263</v>
      </c>
    </row>
    <row r="380" spans="2:65" s="1" customFormat="1" ht="22.5" customHeight="1" x14ac:dyDescent="0.3">
      <c r="B380" s="37"/>
      <c r="C380" s="201" t="s">
        <v>787</v>
      </c>
      <c r="D380" s="201" t="s">
        <v>410</v>
      </c>
      <c r="E380" s="202" t="s">
        <v>8234</v>
      </c>
      <c r="F380" s="203" t="s">
        <v>7682</v>
      </c>
      <c r="G380" s="204" t="s">
        <v>1363</v>
      </c>
      <c r="H380" s="205">
        <v>2</v>
      </c>
      <c r="I380" s="206"/>
      <c r="J380" s="207">
        <f>ROUND(I380*H380,2)</f>
        <v>0</v>
      </c>
      <c r="K380" s="203" t="s">
        <v>7100</v>
      </c>
      <c r="L380" s="57"/>
      <c r="M380" s="208" t="s">
        <v>36</v>
      </c>
      <c r="N380" s="209" t="s">
        <v>50</v>
      </c>
      <c r="O380" s="38"/>
      <c r="P380" s="210">
        <f>O380*H380</f>
        <v>0</v>
      </c>
      <c r="Q380" s="210">
        <v>0</v>
      </c>
      <c r="R380" s="210">
        <f>Q380*H380</f>
        <v>0</v>
      </c>
      <c r="S380" s="210">
        <v>0</v>
      </c>
      <c r="T380" s="211">
        <f>S380*H380</f>
        <v>0</v>
      </c>
      <c r="AR380" s="19" t="s">
        <v>415</v>
      </c>
      <c r="AT380" s="19" t="s">
        <v>410</v>
      </c>
      <c r="AU380" s="19" t="s">
        <v>87</v>
      </c>
      <c r="AY380" s="19" t="s">
        <v>406</v>
      </c>
      <c r="BE380" s="212">
        <f>IF(N380="základní",J380,0)</f>
        <v>0</v>
      </c>
      <c r="BF380" s="212">
        <f>IF(N380="snížená",J380,0)</f>
        <v>0</v>
      </c>
      <c r="BG380" s="212">
        <f>IF(N380="zákl. přenesená",J380,0)</f>
        <v>0</v>
      </c>
      <c r="BH380" s="212">
        <f>IF(N380="sníž. přenesená",J380,0)</f>
        <v>0</v>
      </c>
      <c r="BI380" s="212">
        <f>IF(N380="nulová",J380,0)</f>
        <v>0</v>
      </c>
      <c r="BJ380" s="19" t="s">
        <v>23</v>
      </c>
      <c r="BK380" s="212">
        <f>ROUND(I380*H380,2)</f>
        <v>0</v>
      </c>
      <c r="BL380" s="19" t="s">
        <v>415</v>
      </c>
      <c r="BM380" s="19" t="s">
        <v>1277</v>
      </c>
    </row>
    <row r="381" spans="2:65" s="13" customFormat="1" x14ac:dyDescent="0.3">
      <c r="B381" s="225"/>
      <c r="C381" s="226"/>
      <c r="D381" s="215" t="s">
        <v>417</v>
      </c>
      <c r="E381" s="227" t="s">
        <v>36</v>
      </c>
      <c r="F381" s="228" t="s">
        <v>8465</v>
      </c>
      <c r="G381" s="226"/>
      <c r="H381" s="229">
        <v>2</v>
      </c>
      <c r="I381" s="230"/>
      <c r="J381" s="226"/>
      <c r="K381" s="226"/>
      <c r="L381" s="231"/>
      <c r="M381" s="232"/>
      <c r="N381" s="233"/>
      <c r="O381" s="233"/>
      <c r="P381" s="233"/>
      <c r="Q381" s="233"/>
      <c r="R381" s="233"/>
      <c r="S381" s="233"/>
      <c r="T381" s="234"/>
      <c r="AT381" s="235" t="s">
        <v>417</v>
      </c>
      <c r="AU381" s="235" t="s">
        <v>87</v>
      </c>
      <c r="AV381" s="13" t="s">
        <v>87</v>
      </c>
      <c r="AW381" s="13" t="s">
        <v>43</v>
      </c>
      <c r="AX381" s="13" t="s">
        <v>79</v>
      </c>
      <c r="AY381" s="235" t="s">
        <v>406</v>
      </c>
    </row>
    <row r="382" spans="2:65" s="14" customFormat="1" x14ac:dyDescent="0.3">
      <c r="B382" s="236"/>
      <c r="C382" s="237"/>
      <c r="D382" s="247" t="s">
        <v>417</v>
      </c>
      <c r="E382" s="248" t="s">
        <v>36</v>
      </c>
      <c r="F382" s="249" t="s">
        <v>421</v>
      </c>
      <c r="G382" s="237"/>
      <c r="H382" s="250">
        <v>2</v>
      </c>
      <c r="I382" s="241"/>
      <c r="J382" s="237"/>
      <c r="K382" s="237"/>
      <c r="L382" s="242"/>
      <c r="M382" s="243"/>
      <c r="N382" s="244"/>
      <c r="O382" s="244"/>
      <c r="P382" s="244"/>
      <c r="Q382" s="244"/>
      <c r="R382" s="244"/>
      <c r="S382" s="244"/>
      <c r="T382" s="245"/>
      <c r="AT382" s="246" t="s">
        <v>417</v>
      </c>
      <c r="AU382" s="246" t="s">
        <v>87</v>
      </c>
      <c r="AV382" s="14" t="s">
        <v>415</v>
      </c>
      <c r="AW382" s="14" t="s">
        <v>43</v>
      </c>
      <c r="AX382" s="14" t="s">
        <v>23</v>
      </c>
      <c r="AY382" s="246" t="s">
        <v>406</v>
      </c>
    </row>
    <row r="383" spans="2:65" s="1" customFormat="1" ht="22.5" customHeight="1" x14ac:dyDescent="0.3">
      <c r="B383" s="37"/>
      <c r="C383" s="201" t="s">
        <v>795</v>
      </c>
      <c r="D383" s="201" t="s">
        <v>410</v>
      </c>
      <c r="E383" s="202" t="s">
        <v>7683</v>
      </c>
      <c r="F383" s="203" t="s">
        <v>7684</v>
      </c>
      <c r="G383" s="204" t="s">
        <v>1363</v>
      </c>
      <c r="H383" s="205">
        <v>1</v>
      </c>
      <c r="I383" s="206"/>
      <c r="J383" s="207">
        <f>ROUND(I383*H383,2)</f>
        <v>0</v>
      </c>
      <c r="K383" s="203" t="s">
        <v>7100</v>
      </c>
      <c r="L383" s="57"/>
      <c r="M383" s="208" t="s">
        <v>36</v>
      </c>
      <c r="N383" s="209" t="s">
        <v>50</v>
      </c>
      <c r="O383" s="38"/>
      <c r="P383" s="210">
        <f>O383*H383</f>
        <v>0</v>
      </c>
      <c r="Q383" s="210">
        <v>0</v>
      </c>
      <c r="R383" s="210">
        <f>Q383*H383</f>
        <v>0</v>
      </c>
      <c r="S383" s="210">
        <v>0</v>
      </c>
      <c r="T383" s="211">
        <f>S383*H383</f>
        <v>0</v>
      </c>
      <c r="AR383" s="19" t="s">
        <v>415</v>
      </c>
      <c r="AT383" s="19" t="s">
        <v>410</v>
      </c>
      <c r="AU383" s="19" t="s">
        <v>87</v>
      </c>
      <c r="AY383" s="19" t="s">
        <v>406</v>
      </c>
      <c r="BE383" s="212">
        <f>IF(N383="základní",J383,0)</f>
        <v>0</v>
      </c>
      <c r="BF383" s="212">
        <f>IF(N383="snížená",J383,0)</f>
        <v>0</v>
      </c>
      <c r="BG383" s="212">
        <f>IF(N383="zákl. přenesená",J383,0)</f>
        <v>0</v>
      </c>
      <c r="BH383" s="212">
        <f>IF(N383="sníž. přenesená",J383,0)</f>
        <v>0</v>
      </c>
      <c r="BI383" s="212">
        <f>IF(N383="nulová",J383,0)</f>
        <v>0</v>
      </c>
      <c r="BJ383" s="19" t="s">
        <v>23</v>
      </c>
      <c r="BK383" s="212">
        <f>ROUND(I383*H383,2)</f>
        <v>0</v>
      </c>
      <c r="BL383" s="19" t="s">
        <v>415</v>
      </c>
      <c r="BM383" s="19" t="s">
        <v>1288</v>
      </c>
    </row>
    <row r="384" spans="2:65" s="13" customFormat="1" x14ac:dyDescent="0.3">
      <c r="B384" s="225"/>
      <c r="C384" s="226"/>
      <c r="D384" s="215" t="s">
        <v>417</v>
      </c>
      <c r="E384" s="227" t="s">
        <v>36</v>
      </c>
      <c r="F384" s="228" t="s">
        <v>8466</v>
      </c>
      <c r="G384" s="226"/>
      <c r="H384" s="229">
        <v>1</v>
      </c>
      <c r="I384" s="230"/>
      <c r="J384" s="226"/>
      <c r="K384" s="226"/>
      <c r="L384" s="231"/>
      <c r="M384" s="232"/>
      <c r="N384" s="233"/>
      <c r="O384" s="233"/>
      <c r="P384" s="233"/>
      <c r="Q384" s="233"/>
      <c r="R384" s="233"/>
      <c r="S384" s="233"/>
      <c r="T384" s="234"/>
      <c r="AT384" s="235" t="s">
        <v>417</v>
      </c>
      <c r="AU384" s="235" t="s">
        <v>87</v>
      </c>
      <c r="AV384" s="13" t="s">
        <v>87</v>
      </c>
      <c r="AW384" s="13" t="s">
        <v>43</v>
      </c>
      <c r="AX384" s="13" t="s">
        <v>79</v>
      </c>
      <c r="AY384" s="235" t="s">
        <v>406</v>
      </c>
    </row>
    <row r="385" spans="2:65" s="14" customFormat="1" x14ac:dyDescent="0.3">
      <c r="B385" s="236"/>
      <c r="C385" s="237"/>
      <c r="D385" s="247" t="s">
        <v>417</v>
      </c>
      <c r="E385" s="248" t="s">
        <v>36</v>
      </c>
      <c r="F385" s="249" t="s">
        <v>421</v>
      </c>
      <c r="G385" s="237"/>
      <c r="H385" s="250">
        <v>1</v>
      </c>
      <c r="I385" s="241"/>
      <c r="J385" s="237"/>
      <c r="K385" s="237"/>
      <c r="L385" s="242"/>
      <c r="M385" s="243"/>
      <c r="N385" s="244"/>
      <c r="O385" s="244"/>
      <c r="P385" s="244"/>
      <c r="Q385" s="244"/>
      <c r="R385" s="244"/>
      <c r="S385" s="244"/>
      <c r="T385" s="245"/>
      <c r="AT385" s="246" t="s">
        <v>417</v>
      </c>
      <c r="AU385" s="246" t="s">
        <v>87</v>
      </c>
      <c r="AV385" s="14" t="s">
        <v>415</v>
      </c>
      <c r="AW385" s="14" t="s">
        <v>43</v>
      </c>
      <c r="AX385" s="14" t="s">
        <v>23</v>
      </c>
      <c r="AY385" s="246" t="s">
        <v>406</v>
      </c>
    </row>
    <row r="386" spans="2:65" s="1" customFormat="1" ht="22.5" customHeight="1" x14ac:dyDescent="0.3">
      <c r="B386" s="37"/>
      <c r="C386" s="201" t="s">
        <v>799</v>
      </c>
      <c r="D386" s="201" t="s">
        <v>410</v>
      </c>
      <c r="E386" s="202" t="s">
        <v>8314</v>
      </c>
      <c r="F386" s="203" t="s">
        <v>8315</v>
      </c>
      <c r="G386" s="204" t="s">
        <v>1363</v>
      </c>
      <c r="H386" s="205">
        <v>2</v>
      </c>
      <c r="I386" s="206"/>
      <c r="J386" s="207">
        <f>ROUND(I386*H386,2)</f>
        <v>0</v>
      </c>
      <c r="K386" s="203" t="s">
        <v>7100</v>
      </c>
      <c r="L386" s="57"/>
      <c r="M386" s="208" t="s">
        <v>36</v>
      </c>
      <c r="N386" s="209" t="s">
        <v>50</v>
      </c>
      <c r="O386" s="38"/>
      <c r="P386" s="210">
        <f>O386*H386</f>
        <v>0</v>
      </c>
      <c r="Q386" s="210">
        <v>0</v>
      </c>
      <c r="R386" s="210">
        <f>Q386*H386</f>
        <v>0</v>
      </c>
      <c r="S386" s="210">
        <v>0</v>
      </c>
      <c r="T386" s="211">
        <f>S386*H386</f>
        <v>0</v>
      </c>
      <c r="AR386" s="19" t="s">
        <v>415</v>
      </c>
      <c r="AT386" s="19" t="s">
        <v>410</v>
      </c>
      <c r="AU386" s="19" t="s">
        <v>87</v>
      </c>
      <c r="AY386" s="19" t="s">
        <v>406</v>
      </c>
      <c r="BE386" s="212">
        <f>IF(N386="základní",J386,0)</f>
        <v>0</v>
      </c>
      <c r="BF386" s="212">
        <f>IF(N386="snížená",J386,0)</f>
        <v>0</v>
      </c>
      <c r="BG386" s="212">
        <f>IF(N386="zákl. přenesená",J386,0)</f>
        <v>0</v>
      </c>
      <c r="BH386" s="212">
        <f>IF(N386="sníž. přenesená",J386,0)</f>
        <v>0</v>
      </c>
      <c r="BI386" s="212">
        <f>IF(N386="nulová",J386,0)</f>
        <v>0</v>
      </c>
      <c r="BJ386" s="19" t="s">
        <v>23</v>
      </c>
      <c r="BK386" s="212">
        <f>ROUND(I386*H386,2)</f>
        <v>0</v>
      </c>
      <c r="BL386" s="19" t="s">
        <v>415</v>
      </c>
      <c r="BM386" s="19" t="s">
        <v>1297</v>
      </c>
    </row>
    <row r="387" spans="2:65" s="1" customFormat="1" ht="22.5" customHeight="1" x14ac:dyDescent="0.3">
      <c r="B387" s="37"/>
      <c r="C387" s="201" t="s">
        <v>804</v>
      </c>
      <c r="D387" s="201" t="s">
        <v>410</v>
      </c>
      <c r="E387" s="202" t="s">
        <v>8467</v>
      </c>
      <c r="F387" s="203" t="s">
        <v>8468</v>
      </c>
      <c r="G387" s="204" t="s">
        <v>1363</v>
      </c>
      <c r="H387" s="205">
        <v>1</v>
      </c>
      <c r="I387" s="206"/>
      <c r="J387" s="207">
        <f>ROUND(I387*H387,2)</f>
        <v>0</v>
      </c>
      <c r="K387" s="203" t="s">
        <v>7100</v>
      </c>
      <c r="L387" s="57"/>
      <c r="M387" s="208" t="s">
        <v>36</v>
      </c>
      <c r="N387" s="209" t="s">
        <v>50</v>
      </c>
      <c r="O387" s="38"/>
      <c r="P387" s="210">
        <f>O387*H387</f>
        <v>0</v>
      </c>
      <c r="Q387" s="210">
        <v>0</v>
      </c>
      <c r="R387" s="210">
        <f>Q387*H387</f>
        <v>0</v>
      </c>
      <c r="S387" s="210">
        <v>0</v>
      </c>
      <c r="T387" s="211">
        <f>S387*H387</f>
        <v>0</v>
      </c>
      <c r="AR387" s="19" t="s">
        <v>415</v>
      </c>
      <c r="AT387" s="19" t="s">
        <v>410</v>
      </c>
      <c r="AU387" s="19" t="s">
        <v>87</v>
      </c>
      <c r="AY387" s="19" t="s">
        <v>406</v>
      </c>
      <c r="BE387" s="212">
        <f>IF(N387="základní",J387,0)</f>
        <v>0</v>
      </c>
      <c r="BF387" s="212">
        <f>IF(N387="snížená",J387,0)</f>
        <v>0</v>
      </c>
      <c r="BG387" s="212">
        <f>IF(N387="zákl. přenesená",J387,0)</f>
        <v>0</v>
      </c>
      <c r="BH387" s="212">
        <f>IF(N387="sníž. přenesená",J387,0)</f>
        <v>0</v>
      </c>
      <c r="BI387" s="212">
        <f>IF(N387="nulová",J387,0)</f>
        <v>0</v>
      </c>
      <c r="BJ387" s="19" t="s">
        <v>23</v>
      </c>
      <c r="BK387" s="212">
        <f>ROUND(I387*H387,2)</f>
        <v>0</v>
      </c>
      <c r="BL387" s="19" t="s">
        <v>415</v>
      </c>
      <c r="BM387" s="19" t="s">
        <v>1306</v>
      </c>
    </row>
    <row r="388" spans="2:65" s="12" customFormat="1" x14ac:dyDescent="0.3">
      <c r="B388" s="213"/>
      <c r="C388" s="214"/>
      <c r="D388" s="215" t="s">
        <v>417</v>
      </c>
      <c r="E388" s="216" t="s">
        <v>36</v>
      </c>
      <c r="F388" s="217" t="s">
        <v>8469</v>
      </c>
      <c r="G388" s="214"/>
      <c r="H388" s="218" t="s">
        <v>36</v>
      </c>
      <c r="I388" s="219"/>
      <c r="J388" s="214"/>
      <c r="K388" s="214"/>
      <c r="L388" s="220"/>
      <c r="M388" s="221"/>
      <c r="N388" s="222"/>
      <c r="O388" s="222"/>
      <c r="P388" s="222"/>
      <c r="Q388" s="222"/>
      <c r="R388" s="222"/>
      <c r="S388" s="222"/>
      <c r="T388" s="223"/>
      <c r="AT388" s="224" t="s">
        <v>417</v>
      </c>
      <c r="AU388" s="224" t="s">
        <v>87</v>
      </c>
      <c r="AV388" s="12" t="s">
        <v>23</v>
      </c>
      <c r="AW388" s="12" t="s">
        <v>43</v>
      </c>
      <c r="AX388" s="12" t="s">
        <v>79</v>
      </c>
      <c r="AY388" s="224" t="s">
        <v>406</v>
      </c>
    </row>
    <row r="389" spans="2:65" s="13" customFormat="1" x14ac:dyDescent="0.3">
      <c r="B389" s="225"/>
      <c r="C389" s="226"/>
      <c r="D389" s="215" t="s">
        <v>417</v>
      </c>
      <c r="E389" s="227" t="s">
        <v>36</v>
      </c>
      <c r="F389" s="228" t="s">
        <v>23</v>
      </c>
      <c r="G389" s="226"/>
      <c r="H389" s="229">
        <v>1</v>
      </c>
      <c r="I389" s="230"/>
      <c r="J389" s="226"/>
      <c r="K389" s="226"/>
      <c r="L389" s="231"/>
      <c r="M389" s="232"/>
      <c r="N389" s="233"/>
      <c r="O389" s="233"/>
      <c r="P389" s="233"/>
      <c r="Q389" s="233"/>
      <c r="R389" s="233"/>
      <c r="S389" s="233"/>
      <c r="T389" s="234"/>
      <c r="AT389" s="235" t="s">
        <v>417</v>
      </c>
      <c r="AU389" s="235" t="s">
        <v>87</v>
      </c>
      <c r="AV389" s="13" t="s">
        <v>87</v>
      </c>
      <c r="AW389" s="13" t="s">
        <v>43</v>
      </c>
      <c r="AX389" s="13" t="s">
        <v>79</v>
      </c>
      <c r="AY389" s="235" t="s">
        <v>406</v>
      </c>
    </row>
    <row r="390" spans="2:65" s="14" customFormat="1" x14ac:dyDescent="0.3">
      <c r="B390" s="236"/>
      <c r="C390" s="237"/>
      <c r="D390" s="247" t="s">
        <v>417</v>
      </c>
      <c r="E390" s="248" t="s">
        <v>36</v>
      </c>
      <c r="F390" s="249" t="s">
        <v>421</v>
      </c>
      <c r="G390" s="237"/>
      <c r="H390" s="250">
        <v>1</v>
      </c>
      <c r="I390" s="241"/>
      <c r="J390" s="237"/>
      <c r="K390" s="237"/>
      <c r="L390" s="242"/>
      <c r="M390" s="243"/>
      <c r="N390" s="244"/>
      <c r="O390" s="244"/>
      <c r="P390" s="244"/>
      <c r="Q390" s="244"/>
      <c r="R390" s="244"/>
      <c r="S390" s="244"/>
      <c r="T390" s="245"/>
      <c r="AT390" s="246" t="s">
        <v>417</v>
      </c>
      <c r="AU390" s="246" t="s">
        <v>87</v>
      </c>
      <c r="AV390" s="14" t="s">
        <v>415</v>
      </c>
      <c r="AW390" s="14" t="s">
        <v>43</v>
      </c>
      <c r="AX390" s="14" t="s">
        <v>23</v>
      </c>
      <c r="AY390" s="246" t="s">
        <v>406</v>
      </c>
    </row>
    <row r="391" spans="2:65" s="1" customFormat="1" ht="22.5" customHeight="1" x14ac:dyDescent="0.3">
      <c r="B391" s="37"/>
      <c r="C391" s="201" t="s">
        <v>809</v>
      </c>
      <c r="D391" s="201" t="s">
        <v>410</v>
      </c>
      <c r="E391" s="202" t="s">
        <v>7929</v>
      </c>
      <c r="F391" s="203" t="s">
        <v>7813</v>
      </c>
      <c r="G391" s="204" t="s">
        <v>596</v>
      </c>
      <c r="H391" s="205">
        <v>170</v>
      </c>
      <c r="I391" s="206"/>
      <c r="J391" s="207">
        <f t="shared" ref="J391:J401" si="0">ROUND(I391*H391,2)</f>
        <v>0</v>
      </c>
      <c r="K391" s="203" t="s">
        <v>7100</v>
      </c>
      <c r="L391" s="57"/>
      <c r="M391" s="208" t="s">
        <v>36</v>
      </c>
      <c r="N391" s="209" t="s">
        <v>50</v>
      </c>
      <c r="O391" s="38"/>
      <c r="P391" s="210">
        <f t="shared" ref="P391:P401" si="1">O391*H391</f>
        <v>0</v>
      </c>
      <c r="Q391" s="210">
        <v>0</v>
      </c>
      <c r="R391" s="210">
        <f t="shared" ref="R391:R401" si="2">Q391*H391</f>
        <v>0</v>
      </c>
      <c r="S391" s="210">
        <v>0</v>
      </c>
      <c r="T391" s="211">
        <f t="shared" ref="T391:T401" si="3">S391*H391</f>
        <v>0</v>
      </c>
      <c r="AR391" s="19" t="s">
        <v>415</v>
      </c>
      <c r="AT391" s="19" t="s">
        <v>410</v>
      </c>
      <c r="AU391" s="19" t="s">
        <v>87</v>
      </c>
      <c r="AY391" s="19" t="s">
        <v>406</v>
      </c>
      <c r="BE391" s="212">
        <f t="shared" ref="BE391:BE401" si="4">IF(N391="základní",J391,0)</f>
        <v>0</v>
      </c>
      <c r="BF391" s="212">
        <f t="shared" ref="BF391:BF401" si="5">IF(N391="snížená",J391,0)</f>
        <v>0</v>
      </c>
      <c r="BG391" s="212">
        <f t="shared" ref="BG391:BG401" si="6">IF(N391="zákl. přenesená",J391,0)</f>
        <v>0</v>
      </c>
      <c r="BH391" s="212">
        <f t="shared" ref="BH391:BH401" si="7">IF(N391="sníž. přenesená",J391,0)</f>
        <v>0</v>
      </c>
      <c r="BI391" s="212">
        <f t="shared" ref="BI391:BI401" si="8">IF(N391="nulová",J391,0)</f>
        <v>0</v>
      </c>
      <c r="BJ391" s="19" t="s">
        <v>23</v>
      </c>
      <c r="BK391" s="212">
        <f t="shared" ref="BK391:BK401" si="9">ROUND(I391*H391,2)</f>
        <v>0</v>
      </c>
      <c r="BL391" s="19" t="s">
        <v>415</v>
      </c>
      <c r="BM391" s="19" t="s">
        <v>1319</v>
      </c>
    </row>
    <row r="392" spans="2:65" s="1" customFormat="1" ht="31.5" customHeight="1" x14ac:dyDescent="0.3">
      <c r="B392" s="37"/>
      <c r="C392" s="201" t="s">
        <v>857</v>
      </c>
      <c r="D392" s="201" t="s">
        <v>410</v>
      </c>
      <c r="E392" s="202" t="s">
        <v>8470</v>
      </c>
      <c r="F392" s="203" t="s">
        <v>8471</v>
      </c>
      <c r="G392" s="204" t="s">
        <v>4956</v>
      </c>
      <c r="H392" s="205">
        <v>1</v>
      </c>
      <c r="I392" s="206"/>
      <c r="J392" s="207">
        <f t="shared" si="0"/>
        <v>0</v>
      </c>
      <c r="K392" s="203" t="s">
        <v>7140</v>
      </c>
      <c r="L392" s="57"/>
      <c r="M392" s="208" t="s">
        <v>36</v>
      </c>
      <c r="N392" s="209" t="s">
        <v>50</v>
      </c>
      <c r="O392" s="38"/>
      <c r="P392" s="210">
        <f t="shared" si="1"/>
        <v>0</v>
      </c>
      <c r="Q392" s="210">
        <v>0</v>
      </c>
      <c r="R392" s="210">
        <f t="shared" si="2"/>
        <v>0</v>
      </c>
      <c r="S392" s="210">
        <v>0</v>
      </c>
      <c r="T392" s="211">
        <f t="shared" si="3"/>
        <v>0</v>
      </c>
      <c r="AR392" s="19" t="s">
        <v>415</v>
      </c>
      <c r="AT392" s="19" t="s">
        <v>410</v>
      </c>
      <c r="AU392" s="19" t="s">
        <v>87</v>
      </c>
      <c r="AY392" s="19" t="s">
        <v>406</v>
      </c>
      <c r="BE392" s="212">
        <f t="shared" si="4"/>
        <v>0</v>
      </c>
      <c r="BF392" s="212">
        <f t="shared" si="5"/>
        <v>0</v>
      </c>
      <c r="BG392" s="212">
        <f t="shared" si="6"/>
        <v>0</v>
      </c>
      <c r="BH392" s="212">
        <f t="shared" si="7"/>
        <v>0</v>
      </c>
      <c r="BI392" s="212">
        <f t="shared" si="8"/>
        <v>0</v>
      </c>
      <c r="BJ392" s="19" t="s">
        <v>23</v>
      </c>
      <c r="BK392" s="212">
        <f t="shared" si="9"/>
        <v>0</v>
      </c>
      <c r="BL392" s="19" t="s">
        <v>415</v>
      </c>
      <c r="BM392" s="19" t="s">
        <v>1325</v>
      </c>
    </row>
    <row r="393" spans="2:65" s="1" customFormat="1" ht="22.5" customHeight="1" x14ac:dyDescent="0.3">
      <c r="B393" s="37"/>
      <c r="C393" s="201" t="s">
        <v>862</v>
      </c>
      <c r="D393" s="201" t="s">
        <v>410</v>
      </c>
      <c r="E393" s="202" t="s">
        <v>8472</v>
      </c>
      <c r="F393" s="203" t="s">
        <v>8473</v>
      </c>
      <c r="G393" s="204" t="s">
        <v>7937</v>
      </c>
      <c r="H393" s="205">
        <v>1</v>
      </c>
      <c r="I393" s="206"/>
      <c r="J393" s="207">
        <f t="shared" si="0"/>
        <v>0</v>
      </c>
      <c r="K393" s="203" t="s">
        <v>7140</v>
      </c>
      <c r="L393" s="57"/>
      <c r="M393" s="208" t="s">
        <v>36</v>
      </c>
      <c r="N393" s="209" t="s">
        <v>50</v>
      </c>
      <c r="O393" s="38"/>
      <c r="P393" s="210">
        <f t="shared" si="1"/>
        <v>0</v>
      </c>
      <c r="Q393" s="210">
        <v>0</v>
      </c>
      <c r="R393" s="210">
        <f t="shared" si="2"/>
        <v>0</v>
      </c>
      <c r="S393" s="210">
        <v>0</v>
      </c>
      <c r="T393" s="211">
        <f t="shared" si="3"/>
        <v>0</v>
      </c>
      <c r="AR393" s="19" t="s">
        <v>415</v>
      </c>
      <c r="AT393" s="19" t="s">
        <v>410</v>
      </c>
      <c r="AU393" s="19" t="s">
        <v>87</v>
      </c>
      <c r="AY393" s="19" t="s">
        <v>406</v>
      </c>
      <c r="BE393" s="212">
        <f t="shared" si="4"/>
        <v>0</v>
      </c>
      <c r="BF393" s="212">
        <f t="shared" si="5"/>
        <v>0</v>
      </c>
      <c r="BG393" s="212">
        <f t="shared" si="6"/>
        <v>0</v>
      </c>
      <c r="BH393" s="212">
        <f t="shared" si="7"/>
        <v>0</v>
      </c>
      <c r="BI393" s="212">
        <f t="shared" si="8"/>
        <v>0</v>
      </c>
      <c r="BJ393" s="19" t="s">
        <v>23</v>
      </c>
      <c r="BK393" s="212">
        <f t="shared" si="9"/>
        <v>0</v>
      </c>
      <c r="BL393" s="19" t="s">
        <v>415</v>
      </c>
      <c r="BM393" s="19" t="s">
        <v>1330</v>
      </c>
    </row>
    <row r="394" spans="2:65" s="1" customFormat="1" ht="22.5" customHeight="1" x14ac:dyDescent="0.3">
      <c r="B394" s="37"/>
      <c r="C394" s="201" t="s">
        <v>867</v>
      </c>
      <c r="D394" s="201" t="s">
        <v>410</v>
      </c>
      <c r="E394" s="202" t="s">
        <v>8474</v>
      </c>
      <c r="F394" s="203" t="s">
        <v>8475</v>
      </c>
      <c r="G394" s="204" t="s">
        <v>7937</v>
      </c>
      <c r="H394" s="205">
        <v>1</v>
      </c>
      <c r="I394" s="206"/>
      <c r="J394" s="207">
        <f t="shared" si="0"/>
        <v>0</v>
      </c>
      <c r="K394" s="203" t="s">
        <v>7140</v>
      </c>
      <c r="L394" s="57"/>
      <c r="M394" s="208" t="s">
        <v>36</v>
      </c>
      <c r="N394" s="209" t="s">
        <v>50</v>
      </c>
      <c r="O394" s="38"/>
      <c r="P394" s="210">
        <f t="shared" si="1"/>
        <v>0</v>
      </c>
      <c r="Q394" s="210">
        <v>0</v>
      </c>
      <c r="R394" s="210">
        <f t="shared" si="2"/>
        <v>0</v>
      </c>
      <c r="S394" s="210">
        <v>0</v>
      </c>
      <c r="T394" s="211">
        <f t="shared" si="3"/>
        <v>0</v>
      </c>
      <c r="AR394" s="19" t="s">
        <v>415</v>
      </c>
      <c r="AT394" s="19" t="s">
        <v>410</v>
      </c>
      <c r="AU394" s="19" t="s">
        <v>87</v>
      </c>
      <c r="AY394" s="19" t="s">
        <v>406</v>
      </c>
      <c r="BE394" s="212">
        <f t="shared" si="4"/>
        <v>0</v>
      </c>
      <c r="BF394" s="212">
        <f t="shared" si="5"/>
        <v>0</v>
      </c>
      <c r="BG394" s="212">
        <f t="shared" si="6"/>
        <v>0</v>
      </c>
      <c r="BH394" s="212">
        <f t="shared" si="7"/>
        <v>0</v>
      </c>
      <c r="BI394" s="212">
        <f t="shared" si="8"/>
        <v>0</v>
      </c>
      <c r="BJ394" s="19" t="s">
        <v>23</v>
      </c>
      <c r="BK394" s="212">
        <f t="shared" si="9"/>
        <v>0</v>
      </c>
      <c r="BL394" s="19" t="s">
        <v>415</v>
      </c>
      <c r="BM394" s="19" t="s">
        <v>1355</v>
      </c>
    </row>
    <row r="395" spans="2:65" s="1" customFormat="1" ht="22.5" customHeight="1" x14ac:dyDescent="0.3">
      <c r="B395" s="37"/>
      <c r="C395" s="201" t="s">
        <v>872</v>
      </c>
      <c r="D395" s="201" t="s">
        <v>410</v>
      </c>
      <c r="E395" s="202" t="s">
        <v>8476</v>
      </c>
      <c r="F395" s="203" t="s">
        <v>8477</v>
      </c>
      <c r="G395" s="204" t="s">
        <v>1363</v>
      </c>
      <c r="H395" s="205">
        <v>11</v>
      </c>
      <c r="I395" s="206"/>
      <c r="J395" s="207">
        <f t="shared" si="0"/>
        <v>0</v>
      </c>
      <c r="K395" s="203" t="s">
        <v>7140</v>
      </c>
      <c r="L395" s="57"/>
      <c r="M395" s="208" t="s">
        <v>36</v>
      </c>
      <c r="N395" s="209" t="s">
        <v>50</v>
      </c>
      <c r="O395" s="38"/>
      <c r="P395" s="210">
        <f t="shared" si="1"/>
        <v>0</v>
      </c>
      <c r="Q395" s="210">
        <v>0</v>
      </c>
      <c r="R395" s="210">
        <f t="shared" si="2"/>
        <v>0</v>
      </c>
      <c r="S395" s="210">
        <v>0</v>
      </c>
      <c r="T395" s="211">
        <f t="shared" si="3"/>
        <v>0</v>
      </c>
      <c r="AR395" s="19" t="s">
        <v>415</v>
      </c>
      <c r="AT395" s="19" t="s">
        <v>410</v>
      </c>
      <c r="AU395" s="19" t="s">
        <v>87</v>
      </c>
      <c r="AY395" s="19" t="s">
        <v>406</v>
      </c>
      <c r="BE395" s="212">
        <f t="shared" si="4"/>
        <v>0</v>
      </c>
      <c r="BF395" s="212">
        <f t="shared" si="5"/>
        <v>0</v>
      </c>
      <c r="BG395" s="212">
        <f t="shared" si="6"/>
        <v>0</v>
      </c>
      <c r="BH395" s="212">
        <f t="shared" si="7"/>
        <v>0</v>
      </c>
      <c r="BI395" s="212">
        <f t="shared" si="8"/>
        <v>0</v>
      </c>
      <c r="BJ395" s="19" t="s">
        <v>23</v>
      </c>
      <c r="BK395" s="212">
        <f t="shared" si="9"/>
        <v>0</v>
      </c>
      <c r="BL395" s="19" t="s">
        <v>415</v>
      </c>
      <c r="BM395" s="19" t="s">
        <v>1360</v>
      </c>
    </row>
    <row r="396" spans="2:65" s="1" customFormat="1" ht="22.5" customHeight="1" x14ac:dyDescent="0.3">
      <c r="B396" s="37"/>
      <c r="C396" s="201" t="s">
        <v>877</v>
      </c>
      <c r="D396" s="201" t="s">
        <v>410</v>
      </c>
      <c r="E396" s="202" t="s">
        <v>8478</v>
      </c>
      <c r="F396" s="203" t="s">
        <v>8479</v>
      </c>
      <c r="G396" s="204" t="s">
        <v>596</v>
      </c>
      <c r="H396" s="205">
        <v>155</v>
      </c>
      <c r="I396" s="206"/>
      <c r="J396" s="207">
        <f t="shared" si="0"/>
        <v>0</v>
      </c>
      <c r="K396" s="203" t="s">
        <v>7140</v>
      </c>
      <c r="L396" s="57"/>
      <c r="M396" s="208" t="s">
        <v>36</v>
      </c>
      <c r="N396" s="209" t="s">
        <v>50</v>
      </c>
      <c r="O396" s="38"/>
      <c r="P396" s="210">
        <f t="shared" si="1"/>
        <v>0</v>
      </c>
      <c r="Q396" s="210">
        <v>0</v>
      </c>
      <c r="R396" s="210">
        <f t="shared" si="2"/>
        <v>0</v>
      </c>
      <c r="S396" s="210">
        <v>0</v>
      </c>
      <c r="T396" s="211">
        <f t="shared" si="3"/>
        <v>0</v>
      </c>
      <c r="AR396" s="19" t="s">
        <v>415</v>
      </c>
      <c r="AT396" s="19" t="s">
        <v>410</v>
      </c>
      <c r="AU396" s="19" t="s">
        <v>87</v>
      </c>
      <c r="AY396" s="19" t="s">
        <v>406</v>
      </c>
      <c r="BE396" s="212">
        <f t="shared" si="4"/>
        <v>0</v>
      </c>
      <c r="BF396" s="212">
        <f t="shared" si="5"/>
        <v>0</v>
      </c>
      <c r="BG396" s="212">
        <f t="shared" si="6"/>
        <v>0</v>
      </c>
      <c r="BH396" s="212">
        <f t="shared" si="7"/>
        <v>0</v>
      </c>
      <c r="BI396" s="212">
        <f t="shared" si="8"/>
        <v>0</v>
      </c>
      <c r="BJ396" s="19" t="s">
        <v>23</v>
      </c>
      <c r="BK396" s="212">
        <f t="shared" si="9"/>
        <v>0</v>
      </c>
      <c r="BL396" s="19" t="s">
        <v>415</v>
      </c>
      <c r="BM396" s="19" t="s">
        <v>1371</v>
      </c>
    </row>
    <row r="397" spans="2:65" s="1" customFormat="1" ht="22.5" customHeight="1" x14ac:dyDescent="0.3">
      <c r="B397" s="37"/>
      <c r="C397" s="268" t="s">
        <v>883</v>
      </c>
      <c r="D397" s="268" t="s">
        <v>533</v>
      </c>
      <c r="E397" s="269" t="s">
        <v>8480</v>
      </c>
      <c r="F397" s="270" t="s">
        <v>8481</v>
      </c>
      <c r="G397" s="271" t="s">
        <v>1363</v>
      </c>
      <c r="H397" s="272">
        <v>6</v>
      </c>
      <c r="I397" s="273"/>
      <c r="J397" s="274">
        <f t="shared" si="0"/>
        <v>0</v>
      </c>
      <c r="K397" s="270" t="s">
        <v>7140</v>
      </c>
      <c r="L397" s="275"/>
      <c r="M397" s="276" t="s">
        <v>36</v>
      </c>
      <c r="N397" s="277" t="s">
        <v>50</v>
      </c>
      <c r="O397" s="38"/>
      <c r="P397" s="210">
        <f t="shared" si="1"/>
        <v>0</v>
      </c>
      <c r="Q397" s="210">
        <v>0</v>
      </c>
      <c r="R397" s="210">
        <f t="shared" si="2"/>
        <v>0</v>
      </c>
      <c r="S397" s="210">
        <v>0</v>
      </c>
      <c r="T397" s="211">
        <f t="shared" si="3"/>
        <v>0</v>
      </c>
      <c r="AR397" s="19" t="s">
        <v>457</v>
      </c>
      <c r="AT397" s="19" t="s">
        <v>533</v>
      </c>
      <c r="AU397" s="19" t="s">
        <v>87</v>
      </c>
      <c r="AY397" s="19" t="s">
        <v>406</v>
      </c>
      <c r="BE397" s="212">
        <f t="shared" si="4"/>
        <v>0</v>
      </c>
      <c r="BF397" s="212">
        <f t="shared" si="5"/>
        <v>0</v>
      </c>
      <c r="BG397" s="212">
        <f t="shared" si="6"/>
        <v>0</v>
      </c>
      <c r="BH397" s="212">
        <f t="shared" si="7"/>
        <v>0</v>
      </c>
      <c r="BI397" s="212">
        <f t="shared" si="8"/>
        <v>0</v>
      </c>
      <c r="BJ397" s="19" t="s">
        <v>23</v>
      </c>
      <c r="BK397" s="212">
        <f t="shared" si="9"/>
        <v>0</v>
      </c>
      <c r="BL397" s="19" t="s">
        <v>415</v>
      </c>
      <c r="BM397" s="19" t="s">
        <v>1384</v>
      </c>
    </row>
    <row r="398" spans="2:65" s="1" customFormat="1" ht="22.5" customHeight="1" x14ac:dyDescent="0.3">
      <c r="B398" s="37"/>
      <c r="C398" s="268" t="s">
        <v>887</v>
      </c>
      <c r="D398" s="268" t="s">
        <v>533</v>
      </c>
      <c r="E398" s="269" t="s">
        <v>8482</v>
      </c>
      <c r="F398" s="270" t="s">
        <v>8483</v>
      </c>
      <c r="G398" s="271" t="s">
        <v>1363</v>
      </c>
      <c r="H398" s="272">
        <v>3</v>
      </c>
      <c r="I398" s="273"/>
      <c r="J398" s="274">
        <f t="shared" si="0"/>
        <v>0</v>
      </c>
      <c r="K398" s="270" t="s">
        <v>7140</v>
      </c>
      <c r="L398" s="275"/>
      <c r="M398" s="276" t="s">
        <v>36</v>
      </c>
      <c r="N398" s="277" t="s">
        <v>50</v>
      </c>
      <c r="O398" s="38"/>
      <c r="P398" s="210">
        <f t="shared" si="1"/>
        <v>0</v>
      </c>
      <c r="Q398" s="210">
        <v>0</v>
      </c>
      <c r="R398" s="210">
        <f t="shared" si="2"/>
        <v>0</v>
      </c>
      <c r="S398" s="210">
        <v>0</v>
      </c>
      <c r="T398" s="211">
        <f t="shared" si="3"/>
        <v>0</v>
      </c>
      <c r="AR398" s="19" t="s">
        <v>457</v>
      </c>
      <c r="AT398" s="19" t="s">
        <v>533</v>
      </c>
      <c r="AU398" s="19" t="s">
        <v>87</v>
      </c>
      <c r="AY398" s="19" t="s">
        <v>406</v>
      </c>
      <c r="BE398" s="212">
        <f t="shared" si="4"/>
        <v>0</v>
      </c>
      <c r="BF398" s="212">
        <f t="shared" si="5"/>
        <v>0</v>
      </c>
      <c r="BG398" s="212">
        <f t="shared" si="6"/>
        <v>0</v>
      </c>
      <c r="BH398" s="212">
        <f t="shared" si="7"/>
        <v>0</v>
      </c>
      <c r="BI398" s="212">
        <f t="shared" si="8"/>
        <v>0</v>
      </c>
      <c r="BJ398" s="19" t="s">
        <v>23</v>
      </c>
      <c r="BK398" s="212">
        <f t="shared" si="9"/>
        <v>0</v>
      </c>
      <c r="BL398" s="19" t="s">
        <v>415</v>
      </c>
      <c r="BM398" s="19" t="s">
        <v>1395</v>
      </c>
    </row>
    <row r="399" spans="2:65" s="1" customFormat="1" ht="22.5" customHeight="1" x14ac:dyDescent="0.3">
      <c r="B399" s="37"/>
      <c r="C399" s="268" t="s">
        <v>891</v>
      </c>
      <c r="D399" s="268" t="s">
        <v>533</v>
      </c>
      <c r="E399" s="269" t="s">
        <v>8484</v>
      </c>
      <c r="F399" s="270" t="s">
        <v>8485</v>
      </c>
      <c r="G399" s="271" t="s">
        <v>1363</v>
      </c>
      <c r="H399" s="272">
        <v>2</v>
      </c>
      <c r="I399" s="273"/>
      <c r="J399" s="274">
        <f t="shared" si="0"/>
        <v>0</v>
      </c>
      <c r="K399" s="270" t="s">
        <v>7140</v>
      </c>
      <c r="L399" s="275"/>
      <c r="M399" s="276" t="s">
        <v>36</v>
      </c>
      <c r="N399" s="277" t="s">
        <v>50</v>
      </c>
      <c r="O399" s="38"/>
      <c r="P399" s="210">
        <f t="shared" si="1"/>
        <v>0</v>
      </c>
      <c r="Q399" s="210">
        <v>0</v>
      </c>
      <c r="R399" s="210">
        <f t="shared" si="2"/>
        <v>0</v>
      </c>
      <c r="S399" s="210">
        <v>0</v>
      </c>
      <c r="T399" s="211">
        <f t="shared" si="3"/>
        <v>0</v>
      </c>
      <c r="AR399" s="19" t="s">
        <v>457</v>
      </c>
      <c r="AT399" s="19" t="s">
        <v>533</v>
      </c>
      <c r="AU399" s="19" t="s">
        <v>87</v>
      </c>
      <c r="AY399" s="19" t="s">
        <v>406</v>
      </c>
      <c r="BE399" s="212">
        <f t="shared" si="4"/>
        <v>0</v>
      </c>
      <c r="BF399" s="212">
        <f t="shared" si="5"/>
        <v>0</v>
      </c>
      <c r="BG399" s="212">
        <f t="shared" si="6"/>
        <v>0</v>
      </c>
      <c r="BH399" s="212">
        <f t="shared" si="7"/>
        <v>0</v>
      </c>
      <c r="BI399" s="212">
        <f t="shared" si="8"/>
        <v>0</v>
      </c>
      <c r="BJ399" s="19" t="s">
        <v>23</v>
      </c>
      <c r="BK399" s="212">
        <f t="shared" si="9"/>
        <v>0</v>
      </c>
      <c r="BL399" s="19" t="s">
        <v>415</v>
      </c>
      <c r="BM399" s="19" t="s">
        <v>1404</v>
      </c>
    </row>
    <row r="400" spans="2:65" s="1" customFormat="1" ht="22.5" customHeight="1" x14ac:dyDescent="0.3">
      <c r="B400" s="37"/>
      <c r="C400" s="268" t="s">
        <v>896</v>
      </c>
      <c r="D400" s="268" t="s">
        <v>533</v>
      </c>
      <c r="E400" s="269" t="s">
        <v>8486</v>
      </c>
      <c r="F400" s="270" t="s">
        <v>8487</v>
      </c>
      <c r="G400" s="271" t="s">
        <v>1363</v>
      </c>
      <c r="H400" s="272">
        <v>1</v>
      </c>
      <c r="I400" s="273"/>
      <c r="J400" s="274">
        <f t="shared" si="0"/>
        <v>0</v>
      </c>
      <c r="K400" s="270" t="s">
        <v>7140</v>
      </c>
      <c r="L400" s="275"/>
      <c r="M400" s="276" t="s">
        <v>36</v>
      </c>
      <c r="N400" s="277" t="s">
        <v>50</v>
      </c>
      <c r="O400" s="38"/>
      <c r="P400" s="210">
        <f t="shared" si="1"/>
        <v>0</v>
      </c>
      <c r="Q400" s="210">
        <v>0</v>
      </c>
      <c r="R400" s="210">
        <f t="shared" si="2"/>
        <v>0</v>
      </c>
      <c r="S400" s="210">
        <v>0</v>
      </c>
      <c r="T400" s="211">
        <f t="shared" si="3"/>
        <v>0</v>
      </c>
      <c r="AR400" s="19" t="s">
        <v>457</v>
      </c>
      <c r="AT400" s="19" t="s">
        <v>533</v>
      </c>
      <c r="AU400" s="19" t="s">
        <v>87</v>
      </c>
      <c r="AY400" s="19" t="s">
        <v>406</v>
      </c>
      <c r="BE400" s="212">
        <f t="shared" si="4"/>
        <v>0</v>
      </c>
      <c r="BF400" s="212">
        <f t="shared" si="5"/>
        <v>0</v>
      </c>
      <c r="BG400" s="212">
        <f t="shared" si="6"/>
        <v>0</v>
      </c>
      <c r="BH400" s="212">
        <f t="shared" si="7"/>
        <v>0</v>
      </c>
      <c r="BI400" s="212">
        <f t="shared" si="8"/>
        <v>0</v>
      </c>
      <c r="BJ400" s="19" t="s">
        <v>23</v>
      </c>
      <c r="BK400" s="212">
        <f t="shared" si="9"/>
        <v>0</v>
      </c>
      <c r="BL400" s="19" t="s">
        <v>415</v>
      </c>
      <c r="BM400" s="19" t="s">
        <v>1416</v>
      </c>
    </row>
    <row r="401" spans="2:65" s="1" customFormat="1" ht="22.5" customHeight="1" x14ac:dyDescent="0.3">
      <c r="B401" s="37"/>
      <c r="C401" s="268" t="s">
        <v>899</v>
      </c>
      <c r="D401" s="268" t="s">
        <v>533</v>
      </c>
      <c r="E401" s="269" t="s">
        <v>8488</v>
      </c>
      <c r="F401" s="270" t="s">
        <v>8489</v>
      </c>
      <c r="G401" s="271" t="s">
        <v>596</v>
      </c>
      <c r="H401" s="272">
        <v>158.34</v>
      </c>
      <c r="I401" s="273"/>
      <c r="J401" s="274">
        <f t="shared" si="0"/>
        <v>0</v>
      </c>
      <c r="K401" s="270" t="s">
        <v>7100</v>
      </c>
      <c r="L401" s="275"/>
      <c r="M401" s="276" t="s">
        <v>36</v>
      </c>
      <c r="N401" s="277" t="s">
        <v>50</v>
      </c>
      <c r="O401" s="38"/>
      <c r="P401" s="210">
        <f t="shared" si="1"/>
        <v>0</v>
      </c>
      <c r="Q401" s="210">
        <v>0</v>
      </c>
      <c r="R401" s="210">
        <f t="shared" si="2"/>
        <v>0</v>
      </c>
      <c r="S401" s="210">
        <v>0</v>
      </c>
      <c r="T401" s="211">
        <f t="shared" si="3"/>
        <v>0</v>
      </c>
      <c r="AR401" s="19" t="s">
        <v>457</v>
      </c>
      <c r="AT401" s="19" t="s">
        <v>533</v>
      </c>
      <c r="AU401" s="19" t="s">
        <v>87</v>
      </c>
      <c r="AY401" s="19" t="s">
        <v>406</v>
      </c>
      <c r="BE401" s="212">
        <f t="shared" si="4"/>
        <v>0</v>
      </c>
      <c r="BF401" s="212">
        <f t="shared" si="5"/>
        <v>0</v>
      </c>
      <c r="BG401" s="212">
        <f t="shared" si="6"/>
        <v>0</v>
      </c>
      <c r="BH401" s="212">
        <f t="shared" si="7"/>
        <v>0</v>
      </c>
      <c r="BI401" s="212">
        <f t="shared" si="8"/>
        <v>0</v>
      </c>
      <c r="BJ401" s="19" t="s">
        <v>23</v>
      </c>
      <c r="BK401" s="212">
        <f t="shared" si="9"/>
        <v>0</v>
      </c>
      <c r="BL401" s="19" t="s">
        <v>415</v>
      </c>
      <c r="BM401" s="19" t="s">
        <v>1425</v>
      </c>
    </row>
    <row r="402" spans="2:65" s="13" customFormat="1" x14ac:dyDescent="0.3">
      <c r="B402" s="225"/>
      <c r="C402" s="226"/>
      <c r="D402" s="215" t="s">
        <v>417</v>
      </c>
      <c r="E402" s="227" t="s">
        <v>36</v>
      </c>
      <c r="F402" s="228" t="s">
        <v>8490</v>
      </c>
      <c r="G402" s="226"/>
      <c r="H402" s="229">
        <v>158.34</v>
      </c>
      <c r="I402" s="230"/>
      <c r="J402" s="226"/>
      <c r="K402" s="226"/>
      <c r="L402" s="231"/>
      <c r="M402" s="232"/>
      <c r="N402" s="233"/>
      <c r="O402" s="233"/>
      <c r="P402" s="233"/>
      <c r="Q402" s="233"/>
      <c r="R402" s="233"/>
      <c r="S402" s="233"/>
      <c r="T402" s="234"/>
      <c r="AT402" s="235" t="s">
        <v>417</v>
      </c>
      <c r="AU402" s="235" t="s">
        <v>87</v>
      </c>
      <c r="AV402" s="13" t="s">
        <v>87</v>
      </c>
      <c r="AW402" s="13" t="s">
        <v>43</v>
      </c>
      <c r="AX402" s="13" t="s">
        <v>79</v>
      </c>
      <c r="AY402" s="235" t="s">
        <v>406</v>
      </c>
    </row>
    <row r="403" spans="2:65" s="14" customFormat="1" x14ac:dyDescent="0.3">
      <c r="B403" s="236"/>
      <c r="C403" s="237"/>
      <c r="D403" s="247" t="s">
        <v>417</v>
      </c>
      <c r="E403" s="248" t="s">
        <v>36</v>
      </c>
      <c r="F403" s="249" t="s">
        <v>421</v>
      </c>
      <c r="G403" s="237"/>
      <c r="H403" s="250">
        <v>158.34</v>
      </c>
      <c r="I403" s="241"/>
      <c r="J403" s="237"/>
      <c r="K403" s="237"/>
      <c r="L403" s="242"/>
      <c r="M403" s="243"/>
      <c r="N403" s="244"/>
      <c r="O403" s="244"/>
      <c r="P403" s="244"/>
      <c r="Q403" s="244"/>
      <c r="R403" s="244"/>
      <c r="S403" s="244"/>
      <c r="T403" s="245"/>
      <c r="AT403" s="246" t="s">
        <v>417</v>
      </c>
      <c r="AU403" s="246" t="s">
        <v>87</v>
      </c>
      <c r="AV403" s="14" t="s">
        <v>415</v>
      </c>
      <c r="AW403" s="14" t="s">
        <v>43</v>
      </c>
      <c r="AX403" s="14" t="s">
        <v>23</v>
      </c>
      <c r="AY403" s="246" t="s">
        <v>406</v>
      </c>
    </row>
    <row r="404" spans="2:65" s="1" customFormat="1" ht="22.5" customHeight="1" x14ac:dyDescent="0.3">
      <c r="B404" s="37"/>
      <c r="C404" s="268" t="s">
        <v>920</v>
      </c>
      <c r="D404" s="268" t="s">
        <v>533</v>
      </c>
      <c r="E404" s="269" t="s">
        <v>8491</v>
      </c>
      <c r="F404" s="270" t="s">
        <v>8492</v>
      </c>
      <c r="G404" s="271" t="s">
        <v>1363</v>
      </c>
      <c r="H404" s="272">
        <v>2</v>
      </c>
      <c r="I404" s="273"/>
      <c r="J404" s="274">
        <f t="shared" ref="J404:J416" si="10">ROUND(I404*H404,2)</f>
        <v>0</v>
      </c>
      <c r="K404" s="270" t="s">
        <v>7140</v>
      </c>
      <c r="L404" s="275"/>
      <c r="M404" s="276" t="s">
        <v>36</v>
      </c>
      <c r="N404" s="277" t="s">
        <v>50</v>
      </c>
      <c r="O404" s="38"/>
      <c r="P404" s="210">
        <f t="shared" ref="P404:P416" si="11">O404*H404</f>
        <v>0</v>
      </c>
      <c r="Q404" s="210">
        <v>0</v>
      </c>
      <c r="R404" s="210">
        <f t="shared" ref="R404:R416" si="12">Q404*H404</f>
        <v>0</v>
      </c>
      <c r="S404" s="210">
        <v>0</v>
      </c>
      <c r="T404" s="211">
        <f t="shared" ref="T404:T416" si="13">S404*H404</f>
        <v>0</v>
      </c>
      <c r="AR404" s="19" t="s">
        <v>457</v>
      </c>
      <c r="AT404" s="19" t="s">
        <v>533</v>
      </c>
      <c r="AU404" s="19" t="s">
        <v>87</v>
      </c>
      <c r="AY404" s="19" t="s">
        <v>406</v>
      </c>
      <c r="BE404" s="212">
        <f t="shared" ref="BE404:BE416" si="14">IF(N404="základní",J404,0)</f>
        <v>0</v>
      </c>
      <c r="BF404" s="212">
        <f t="shared" ref="BF404:BF416" si="15">IF(N404="snížená",J404,0)</f>
        <v>0</v>
      </c>
      <c r="BG404" s="212">
        <f t="shared" ref="BG404:BG416" si="16">IF(N404="zákl. přenesená",J404,0)</f>
        <v>0</v>
      </c>
      <c r="BH404" s="212">
        <f t="shared" ref="BH404:BH416" si="17">IF(N404="sníž. přenesená",J404,0)</f>
        <v>0</v>
      </c>
      <c r="BI404" s="212">
        <f t="shared" ref="BI404:BI416" si="18">IF(N404="nulová",J404,0)</f>
        <v>0</v>
      </c>
      <c r="BJ404" s="19" t="s">
        <v>23</v>
      </c>
      <c r="BK404" s="212">
        <f t="shared" ref="BK404:BK416" si="19">ROUND(I404*H404,2)</f>
        <v>0</v>
      </c>
      <c r="BL404" s="19" t="s">
        <v>415</v>
      </c>
      <c r="BM404" s="19" t="s">
        <v>1436</v>
      </c>
    </row>
    <row r="405" spans="2:65" s="1" customFormat="1" ht="22.5" customHeight="1" x14ac:dyDescent="0.3">
      <c r="B405" s="37"/>
      <c r="C405" s="268" t="s">
        <v>924</v>
      </c>
      <c r="D405" s="268" t="s">
        <v>533</v>
      </c>
      <c r="E405" s="269" t="s">
        <v>8493</v>
      </c>
      <c r="F405" s="270" t="s">
        <v>8494</v>
      </c>
      <c r="G405" s="271" t="s">
        <v>1363</v>
      </c>
      <c r="H405" s="272">
        <v>1</v>
      </c>
      <c r="I405" s="273"/>
      <c r="J405" s="274">
        <f t="shared" si="10"/>
        <v>0</v>
      </c>
      <c r="K405" s="270" t="s">
        <v>7140</v>
      </c>
      <c r="L405" s="275"/>
      <c r="M405" s="276" t="s">
        <v>36</v>
      </c>
      <c r="N405" s="277" t="s">
        <v>50</v>
      </c>
      <c r="O405" s="38"/>
      <c r="P405" s="210">
        <f t="shared" si="11"/>
        <v>0</v>
      </c>
      <c r="Q405" s="210">
        <v>0</v>
      </c>
      <c r="R405" s="210">
        <f t="shared" si="12"/>
        <v>0</v>
      </c>
      <c r="S405" s="210">
        <v>0</v>
      </c>
      <c r="T405" s="211">
        <f t="shared" si="13"/>
        <v>0</v>
      </c>
      <c r="AR405" s="19" t="s">
        <v>457</v>
      </c>
      <c r="AT405" s="19" t="s">
        <v>533</v>
      </c>
      <c r="AU405" s="19" t="s">
        <v>87</v>
      </c>
      <c r="AY405" s="19" t="s">
        <v>406</v>
      </c>
      <c r="BE405" s="212">
        <f t="shared" si="14"/>
        <v>0</v>
      </c>
      <c r="BF405" s="212">
        <f t="shared" si="15"/>
        <v>0</v>
      </c>
      <c r="BG405" s="212">
        <f t="shared" si="16"/>
        <v>0</v>
      </c>
      <c r="BH405" s="212">
        <f t="shared" si="17"/>
        <v>0</v>
      </c>
      <c r="BI405" s="212">
        <f t="shared" si="18"/>
        <v>0</v>
      </c>
      <c r="BJ405" s="19" t="s">
        <v>23</v>
      </c>
      <c r="BK405" s="212">
        <f t="shared" si="19"/>
        <v>0</v>
      </c>
      <c r="BL405" s="19" t="s">
        <v>415</v>
      </c>
      <c r="BM405" s="19" t="s">
        <v>1444</v>
      </c>
    </row>
    <row r="406" spans="2:65" s="1" customFormat="1" ht="22.5" customHeight="1" x14ac:dyDescent="0.3">
      <c r="B406" s="37"/>
      <c r="C406" s="268" t="s">
        <v>928</v>
      </c>
      <c r="D406" s="268" t="s">
        <v>533</v>
      </c>
      <c r="E406" s="269" t="s">
        <v>8495</v>
      </c>
      <c r="F406" s="270" t="s">
        <v>8496</v>
      </c>
      <c r="G406" s="271" t="s">
        <v>1363</v>
      </c>
      <c r="H406" s="272">
        <v>1</v>
      </c>
      <c r="I406" s="273"/>
      <c r="J406" s="274">
        <f t="shared" si="10"/>
        <v>0</v>
      </c>
      <c r="K406" s="270" t="s">
        <v>7140</v>
      </c>
      <c r="L406" s="275"/>
      <c r="M406" s="276" t="s">
        <v>36</v>
      </c>
      <c r="N406" s="277" t="s">
        <v>50</v>
      </c>
      <c r="O406" s="38"/>
      <c r="P406" s="210">
        <f t="shared" si="11"/>
        <v>0</v>
      </c>
      <c r="Q406" s="210">
        <v>0</v>
      </c>
      <c r="R406" s="210">
        <f t="shared" si="12"/>
        <v>0</v>
      </c>
      <c r="S406" s="210">
        <v>0</v>
      </c>
      <c r="T406" s="211">
        <f t="shared" si="13"/>
        <v>0</v>
      </c>
      <c r="AR406" s="19" t="s">
        <v>457</v>
      </c>
      <c r="AT406" s="19" t="s">
        <v>533</v>
      </c>
      <c r="AU406" s="19" t="s">
        <v>87</v>
      </c>
      <c r="AY406" s="19" t="s">
        <v>406</v>
      </c>
      <c r="BE406" s="212">
        <f t="shared" si="14"/>
        <v>0</v>
      </c>
      <c r="BF406" s="212">
        <f t="shared" si="15"/>
        <v>0</v>
      </c>
      <c r="BG406" s="212">
        <f t="shared" si="16"/>
        <v>0</v>
      </c>
      <c r="BH406" s="212">
        <f t="shared" si="17"/>
        <v>0</v>
      </c>
      <c r="BI406" s="212">
        <f t="shared" si="18"/>
        <v>0</v>
      </c>
      <c r="BJ406" s="19" t="s">
        <v>23</v>
      </c>
      <c r="BK406" s="212">
        <f t="shared" si="19"/>
        <v>0</v>
      </c>
      <c r="BL406" s="19" t="s">
        <v>415</v>
      </c>
      <c r="BM406" s="19" t="s">
        <v>1455</v>
      </c>
    </row>
    <row r="407" spans="2:65" s="1" customFormat="1" ht="22.5" customHeight="1" x14ac:dyDescent="0.3">
      <c r="B407" s="37"/>
      <c r="C407" s="268" t="s">
        <v>932</v>
      </c>
      <c r="D407" s="268" t="s">
        <v>533</v>
      </c>
      <c r="E407" s="269" t="s">
        <v>8497</v>
      </c>
      <c r="F407" s="270" t="s">
        <v>8498</v>
      </c>
      <c r="G407" s="271" t="s">
        <v>1363</v>
      </c>
      <c r="H407" s="272">
        <v>2</v>
      </c>
      <c r="I407" s="273"/>
      <c r="J407" s="274">
        <f t="shared" si="10"/>
        <v>0</v>
      </c>
      <c r="K407" s="270" t="s">
        <v>7140</v>
      </c>
      <c r="L407" s="275"/>
      <c r="M407" s="276" t="s">
        <v>36</v>
      </c>
      <c r="N407" s="277" t="s">
        <v>50</v>
      </c>
      <c r="O407" s="38"/>
      <c r="P407" s="210">
        <f t="shared" si="11"/>
        <v>0</v>
      </c>
      <c r="Q407" s="210">
        <v>0</v>
      </c>
      <c r="R407" s="210">
        <f t="shared" si="12"/>
        <v>0</v>
      </c>
      <c r="S407" s="210">
        <v>0</v>
      </c>
      <c r="T407" s="211">
        <f t="shared" si="13"/>
        <v>0</v>
      </c>
      <c r="AR407" s="19" t="s">
        <v>457</v>
      </c>
      <c r="AT407" s="19" t="s">
        <v>533</v>
      </c>
      <c r="AU407" s="19" t="s">
        <v>87</v>
      </c>
      <c r="AY407" s="19" t="s">
        <v>406</v>
      </c>
      <c r="BE407" s="212">
        <f t="shared" si="14"/>
        <v>0</v>
      </c>
      <c r="BF407" s="212">
        <f t="shared" si="15"/>
        <v>0</v>
      </c>
      <c r="BG407" s="212">
        <f t="shared" si="16"/>
        <v>0</v>
      </c>
      <c r="BH407" s="212">
        <f t="shared" si="17"/>
        <v>0</v>
      </c>
      <c r="BI407" s="212">
        <f t="shared" si="18"/>
        <v>0</v>
      </c>
      <c r="BJ407" s="19" t="s">
        <v>23</v>
      </c>
      <c r="BK407" s="212">
        <f t="shared" si="19"/>
        <v>0</v>
      </c>
      <c r="BL407" s="19" t="s">
        <v>415</v>
      </c>
      <c r="BM407" s="19" t="s">
        <v>1466</v>
      </c>
    </row>
    <row r="408" spans="2:65" s="1" customFormat="1" ht="22.5" customHeight="1" x14ac:dyDescent="0.3">
      <c r="B408" s="37"/>
      <c r="C408" s="268" t="s">
        <v>940</v>
      </c>
      <c r="D408" s="268" t="s">
        <v>533</v>
      </c>
      <c r="E408" s="269" t="s">
        <v>8499</v>
      </c>
      <c r="F408" s="270" t="s">
        <v>8500</v>
      </c>
      <c r="G408" s="271" t="s">
        <v>1363</v>
      </c>
      <c r="H408" s="272">
        <v>1</v>
      </c>
      <c r="I408" s="273"/>
      <c r="J408" s="274">
        <f t="shared" si="10"/>
        <v>0</v>
      </c>
      <c r="K408" s="270" t="s">
        <v>7140</v>
      </c>
      <c r="L408" s="275"/>
      <c r="M408" s="276" t="s">
        <v>36</v>
      </c>
      <c r="N408" s="277" t="s">
        <v>50</v>
      </c>
      <c r="O408" s="38"/>
      <c r="P408" s="210">
        <f t="shared" si="11"/>
        <v>0</v>
      </c>
      <c r="Q408" s="210">
        <v>0</v>
      </c>
      <c r="R408" s="210">
        <f t="shared" si="12"/>
        <v>0</v>
      </c>
      <c r="S408" s="210">
        <v>0</v>
      </c>
      <c r="T408" s="211">
        <f t="shared" si="13"/>
        <v>0</v>
      </c>
      <c r="AR408" s="19" t="s">
        <v>457</v>
      </c>
      <c r="AT408" s="19" t="s">
        <v>533</v>
      </c>
      <c r="AU408" s="19" t="s">
        <v>87</v>
      </c>
      <c r="AY408" s="19" t="s">
        <v>406</v>
      </c>
      <c r="BE408" s="212">
        <f t="shared" si="14"/>
        <v>0</v>
      </c>
      <c r="BF408" s="212">
        <f t="shared" si="15"/>
        <v>0</v>
      </c>
      <c r="BG408" s="212">
        <f t="shared" si="16"/>
        <v>0</v>
      </c>
      <c r="BH408" s="212">
        <f t="shared" si="17"/>
        <v>0</v>
      </c>
      <c r="BI408" s="212">
        <f t="shared" si="18"/>
        <v>0</v>
      </c>
      <c r="BJ408" s="19" t="s">
        <v>23</v>
      </c>
      <c r="BK408" s="212">
        <f t="shared" si="19"/>
        <v>0</v>
      </c>
      <c r="BL408" s="19" t="s">
        <v>415</v>
      </c>
      <c r="BM408" s="19" t="s">
        <v>1475</v>
      </c>
    </row>
    <row r="409" spans="2:65" s="1" customFormat="1" ht="22.5" customHeight="1" x14ac:dyDescent="0.3">
      <c r="B409" s="37"/>
      <c r="C409" s="268" t="s">
        <v>944</v>
      </c>
      <c r="D409" s="268" t="s">
        <v>533</v>
      </c>
      <c r="E409" s="269" t="s">
        <v>8501</v>
      </c>
      <c r="F409" s="270" t="s">
        <v>8502</v>
      </c>
      <c r="G409" s="271" t="s">
        <v>1363</v>
      </c>
      <c r="H409" s="272">
        <v>1</v>
      </c>
      <c r="I409" s="273"/>
      <c r="J409" s="274">
        <f t="shared" si="10"/>
        <v>0</v>
      </c>
      <c r="K409" s="270" t="s">
        <v>7140</v>
      </c>
      <c r="L409" s="275"/>
      <c r="M409" s="276" t="s">
        <v>36</v>
      </c>
      <c r="N409" s="277" t="s">
        <v>50</v>
      </c>
      <c r="O409" s="38"/>
      <c r="P409" s="210">
        <f t="shared" si="11"/>
        <v>0</v>
      </c>
      <c r="Q409" s="210">
        <v>0</v>
      </c>
      <c r="R409" s="210">
        <f t="shared" si="12"/>
        <v>0</v>
      </c>
      <c r="S409" s="210">
        <v>0</v>
      </c>
      <c r="T409" s="211">
        <f t="shared" si="13"/>
        <v>0</v>
      </c>
      <c r="AR409" s="19" t="s">
        <v>457</v>
      </c>
      <c r="AT409" s="19" t="s">
        <v>533</v>
      </c>
      <c r="AU409" s="19" t="s">
        <v>87</v>
      </c>
      <c r="AY409" s="19" t="s">
        <v>406</v>
      </c>
      <c r="BE409" s="212">
        <f t="shared" si="14"/>
        <v>0</v>
      </c>
      <c r="BF409" s="212">
        <f t="shared" si="15"/>
        <v>0</v>
      </c>
      <c r="BG409" s="212">
        <f t="shared" si="16"/>
        <v>0</v>
      </c>
      <c r="BH409" s="212">
        <f t="shared" si="17"/>
        <v>0</v>
      </c>
      <c r="BI409" s="212">
        <f t="shared" si="18"/>
        <v>0</v>
      </c>
      <c r="BJ409" s="19" t="s">
        <v>23</v>
      </c>
      <c r="BK409" s="212">
        <f t="shared" si="19"/>
        <v>0</v>
      </c>
      <c r="BL409" s="19" t="s">
        <v>415</v>
      </c>
      <c r="BM409" s="19" t="s">
        <v>1483</v>
      </c>
    </row>
    <row r="410" spans="2:65" s="1" customFormat="1" ht="22.5" customHeight="1" x14ac:dyDescent="0.3">
      <c r="B410" s="37"/>
      <c r="C410" s="268" t="s">
        <v>952</v>
      </c>
      <c r="D410" s="268" t="s">
        <v>533</v>
      </c>
      <c r="E410" s="269" t="s">
        <v>7748</v>
      </c>
      <c r="F410" s="270" t="s">
        <v>7749</v>
      </c>
      <c r="G410" s="271" t="s">
        <v>1363</v>
      </c>
      <c r="H410" s="272">
        <v>1</v>
      </c>
      <c r="I410" s="273"/>
      <c r="J410" s="274">
        <f t="shared" si="10"/>
        <v>0</v>
      </c>
      <c r="K410" s="270" t="s">
        <v>7100</v>
      </c>
      <c r="L410" s="275"/>
      <c r="M410" s="276" t="s">
        <v>36</v>
      </c>
      <c r="N410" s="277" t="s">
        <v>50</v>
      </c>
      <c r="O410" s="38"/>
      <c r="P410" s="210">
        <f t="shared" si="11"/>
        <v>0</v>
      </c>
      <c r="Q410" s="210">
        <v>0</v>
      </c>
      <c r="R410" s="210">
        <f t="shared" si="12"/>
        <v>0</v>
      </c>
      <c r="S410" s="210">
        <v>0</v>
      </c>
      <c r="T410" s="211">
        <f t="shared" si="13"/>
        <v>0</v>
      </c>
      <c r="AR410" s="19" t="s">
        <v>457</v>
      </c>
      <c r="AT410" s="19" t="s">
        <v>533</v>
      </c>
      <c r="AU410" s="19" t="s">
        <v>87</v>
      </c>
      <c r="AY410" s="19" t="s">
        <v>406</v>
      </c>
      <c r="BE410" s="212">
        <f t="shared" si="14"/>
        <v>0</v>
      </c>
      <c r="BF410" s="212">
        <f t="shared" si="15"/>
        <v>0</v>
      </c>
      <c r="BG410" s="212">
        <f t="shared" si="16"/>
        <v>0</v>
      </c>
      <c r="BH410" s="212">
        <f t="shared" si="17"/>
        <v>0</v>
      </c>
      <c r="BI410" s="212">
        <f t="shared" si="18"/>
        <v>0</v>
      </c>
      <c r="BJ410" s="19" t="s">
        <v>23</v>
      </c>
      <c r="BK410" s="212">
        <f t="shared" si="19"/>
        <v>0</v>
      </c>
      <c r="BL410" s="19" t="s">
        <v>415</v>
      </c>
      <c r="BM410" s="19" t="s">
        <v>1493</v>
      </c>
    </row>
    <row r="411" spans="2:65" s="1" customFormat="1" ht="22.5" customHeight="1" x14ac:dyDescent="0.3">
      <c r="B411" s="37"/>
      <c r="C411" s="268" t="s">
        <v>963</v>
      </c>
      <c r="D411" s="268" t="s">
        <v>533</v>
      </c>
      <c r="E411" s="269" t="s">
        <v>8503</v>
      </c>
      <c r="F411" s="270" t="s">
        <v>8504</v>
      </c>
      <c r="G411" s="271" t="s">
        <v>1363</v>
      </c>
      <c r="H411" s="272">
        <v>1</v>
      </c>
      <c r="I411" s="273"/>
      <c r="J411" s="274">
        <f t="shared" si="10"/>
        <v>0</v>
      </c>
      <c r="K411" s="270" t="s">
        <v>7100</v>
      </c>
      <c r="L411" s="275"/>
      <c r="M411" s="276" t="s">
        <v>36</v>
      </c>
      <c r="N411" s="277" t="s">
        <v>50</v>
      </c>
      <c r="O411" s="38"/>
      <c r="P411" s="210">
        <f t="shared" si="11"/>
        <v>0</v>
      </c>
      <c r="Q411" s="210">
        <v>0</v>
      </c>
      <c r="R411" s="210">
        <f t="shared" si="12"/>
        <v>0</v>
      </c>
      <c r="S411" s="210">
        <v>0</v>
      </c>
      <c r="T411" s="211">
        <f t="shared" si="13"/>
        <v>0</v>
      </c>
      <c r="AR411" s="19" t="s">
        <v>457</v>
      </c>
      <c r="AT411" s="19" t="s">
        <v>533</v>
      </c>
      <c r="AU411" s="19" t="s">
        <v>87</v>
      </c>
      <c r="AY411" s="19" t="s">
        <v>406</v>
      </c>
      <c r="BE411" s="212">
        <f t="shared" si="14"/>
        <v>0</v>
      </c>
      <c r="BF411" s="212">
        <f t="shared" si="15"/>
        <v>0</v>
      </c>
      <c r="BG411" s="212">
        <f t="shared" si="16"/>
        <v>0</v>
      </c>
      <c r="BH411" s="212">
        <f t="shared" si="17"/>
        <v>0</v>
      </c>
      <c r="BI411" s="212">
        <f t="shared" si="18"/>
        <v>0</v>
      </c>
      <c r="BJ411" s="19" t="s">
        <v>23</v>
      </c>
      <c r="BK411" s="212">
        <f t="shared" si="19"/>
        <v>0</v>
      </c>
      <c r="BL411" s="19" t="s">
        <v>415</v>
      </c>
      <c r="BM411" s="19" t="s">
        <v>1502</v>
      </c>
    </row>
    <row r="412" spans="2:65" s="1" customFormat="1" ht="22.5" customHeight="1" x14ac:dyDescent="0.3">
      <c r="B412" s="37"/>
      <c r="C412" s="268" t="s">
        <v>969</v>
      </c>
      <c r="D412" s="268" t="s">
        <v>533</v>
      </c>
      <c r="E412" s="269" t="s">
        <v>7756</v>
      </c>
      <c r="F412" s="270" t="s">
        <v>7757</v>
      </c>
      <c r="G412" s="271" t="s">
        <v>1363</v>
      </c>
      <c r="H412" s="272">
        <v>1</v>
      </c>
      <c r="I412" s="273"/>
      <c r="J412" s="274">
        <f t="shared" si="10"/>
        <v>0</v>
      </c>
      <c r="K412" s="270" t="s">
        <v>7100</v>
      </c>
      <c r="L412" s="275"/>
      <c r="M412" s="276" t="s">
        <v>36</v>
      </c>
      <c r="N412" s="277" t="s">
        <v>50</v>
      </c>
      <c r="O412" s="38"/>
      <c r="P412" s="210">
        <f t="shared" si="11"/>
        <v>0</v>
      </c>
      <c r="Q412" s="210">
        <v>0</v>
      </c>
      <c r="R412" s="210">
        <f t="shared" si="12"/>
        <v>0</v>
      </c>
      <c r="S412" s="210">
        <v>0</v>
      </c>
      <c r="T412" s="211">
        <f t="shared" si="13"/>
        <v>0</v>
      </c>
      <c r="AR412" s="19" t="s">
        <v>457</v>
      </c>
      <c r="AT412" s="19" t="s">
        <v>533</v>
      </c>
      <c r="AU412" s="19" t="s">
        <v>87</v>
      </c>
      <c r="AY412" s="19" t="s">
        <v>406</v>
      </c>
      <c r="BE412" s="212">
        <f t="shared" si="14"/>
        <v>0</v>
      </c>
      <c r="BF412" s="212">
        <f t="shared" si="15"/>
        <v>0</v>
      </c>
      <c r="BG412" s="212">
        <f t="shared" si="16"/>
        <v>0</v>
      </c>
      <c r="BH412" s="212">
        <f t="shared" si="17"/>
        <v>0</v>
      </c>
      <c r="BI412" s="212">
        <f t="shared" si="18"/>
        <v>0</v>
      </c>
      <c r="BJ412" s="19" t="s">
        <v>23</v>
      </c>
      <c r="BK412" s="212">
        <f t="shared" si="19"/>
        <v>0</v>
      </c>
      <c r="BL412" s="19" t="s">
        <v>415</v>
      </c>
      <c r="BM412" s="19" t="s">
        <v>1507</v>
      </c>
    </row>
    <row r="413" spans="2:65" s="1" customFormat="1" ht="22.5" customHeight="1" x14ac:dyDescent="0.3">
      <c r="B413" s="37"/>
      <c r="C413" s="268" t="s">
        <v>974</v>
      </c>
      <c r="D413" s="268" t="s">
        <v>533</v>
      </c>
      <c r="E413" s="269" t="s">
        <v>7758</v>
      </c>
      <c r="F413" s="270" t="s">
        <v>7759</v>
      </c>
      <c r="G413" s="271" t="s">
        <v>1363</v>
      </c>
      <c r="H413" s="272">
        <v>1</v>
      </c>
      <c r="I413" s="273"/>
      <c r="J413" s="274">
        <f t="shared" si="10"/>
        <v>0</v>
      </c>
      <c r="K413" s="270" t="s">
        <v>7100</v>
      </c>
      <c r="L413" s="275"/>
      <c r="M413" s="276" t="s">
        <v>36</v>
      </c>
      <c r="N413" s="277" t="s">
        <v>50</v>
      </c>
      <c r="O413" s="38"/>
      <c r="P413" s="210">
        <f t="shared" si="11"/>
        <v>0</v>
      </c>
      <c r="Q413" s="210">
        <v>0</v>
      </c>
      <c r="R413" s="210">
        <f t="shared" si="12"/>
        <v>0</v>
      </c>
      <c r="S413" s="210">
        <v>0</v>
      </c>
      <c r="T413" s="211">
        <f t="shared" si="13"/>
        <v>0</v>
      </c>
      <c r="AR413" s="19" t="s">
        <v>457</v>
      </c>
      <c r="AT413" s="19" t="s">
        <v>533</v>
      </c>
      <c r="AU413" s="19" t="s">
        <v>87</v>
      </c>
      <c r="AY413" s="19" t="s">
        <v>406</v>
      </c>
      <c r="BE413" s="212">
        <f t="shared" si="14"/>
        <v>0</v>
      </c>
      <c r="BF413" s="212">
        <f t="shared" si="15"/>
        <v>0</v>
      </c>
      <c r="BG413" s="212">
        <f t="shared" si="16"/>
        <v>0</v>
      </c>
      <c r="BH413" s="212">
        <f t="shared" si="17"/>
        <v>0</v>
      </c>
      <c r="BI413" s="212">
        <f t="shared" si="18"/>
        <v>0</v>
      </c>
      <c r="BJ413" s="19" t="s">
        <v>23</v>
      </c>
      <c r="BK413" s="212">
        <f t="shared" si="19"/>
        <v>0</v>
      </c>
      <c r="BL413" s="19" t="s">
        <v>415</v>
      </c>
      <c r="BM413" s="19" t="s">
        <v>1518</v>
      </c>
    </row>
    <row r="414" spans="2:65" s="1" customFormat="1" ht="22.5" customHeight="1" x14ac:dyDescent="0.3">
      <c r="B414" s="37"/>
      <c r="C414" s="268" t="s">
        <v>33</v>
      </c>
      <c r="D414" s="268" t="s">
        <v>533</v>
      </c>
      <c r="E414" s="269" t="s">
        <v>7764</v>
      </c>
      <c r="F414" s="270" t="s">
        <v>7765</v>
      </c>
      <c r="G414" s="271" t="s">
        <v>1363</v>
      </c>
      <c r="H414" s="272">
        <v>1</v>
      </c>
      <c r="I414" s="273"/>
      <c r="J414" s="274">
        <f t="shared" si="10"/>
        <v>0</v>
      </c>
      <c r="K414" s="270" t="s">
        <v>7100</v>
      </c>
      <c r="L414" s="275"/>
      <c r="M414" s="276" t="s">
        <v>36</v>
      </c>
      <c r="N414" s="277" t="s">
        <v>50</v>
      </c>
      <c r="O414" s="38"/>
      <c r="P414" s="210">
        <f t="shared" si="11"/>
        <v>0</v>
      </c>
      <c r="Q414" s="210">
        <v>0</v>
      </c>
      <c r="R414" s="210">
        <f t="shared" si="12"/>
        <v>0</v>
      </c>
      <c r="S414" s="210">
        <v>0</v>
      </c>
      <c r="T414" s="211">
        <f t="shared" si="13"/>
        <v>0</v>
      </c>
      <c r="AR414" s="19" t="s">
        <v>457</v>
      </c>
      <c r="AT414" s="19" t="s">
        <v>533</v>
      </c>
      <c r="AU414" s="19" t="s">
        <v>87</v>
      </c>
      <c r="AY414" s="19" t="s">
        <v>406</v>
      </c>
      <c r="BE414" s="212">
        <f t="shared" si="14"/>
        <v>0</v>
      </c>
      <c r="BF414" s="212">
        <f t="shared" si="15"/>
        <v>0</v>
      </c>
      <c r="BG414" s="212">
        <f t="shared" si="16"/>
        <v>0</v>
      </c>
      <c r="BH414" s="212">
        <f t="shared" si="17"/>
        <v>0</v>
      </c>
      <c r="BI414" s="212">
        <f t="shared" si="18"/>
        <v>0</v>
      </c>
      <c r="BJ414" s="19" t="s">
        <v>23</v>
      </c>
      <c r="BK414" s="212">
        <f t="shared" si="19"/>
        <v>0</v>
      </c>
      <c r="BL414" s="19" t="s">
        <v>415</v>
      </c>
      <c r="BM414" s="19" t="s">
        <v>1528</v>
      </c>
    </row>
    <row r="415" spans="2:65" s="1" customFormat="1" ht="22.5" customHeight="1" x14ac:dyDescent="0.3">
      <c r="B415" s="37"/>
      <c r="C415" s="268" t="s">
        <v>988</v>
      </c>
      <c r="D415" s="268" t="s">
        <v>533</v>
      </c>
      <c r="E415" s="269" t="s">
        <v>8505</v>
      </c>
      <c r="F415" s="270" t="s">
        <v>8506</v>
      </c>
      <c r="G415" s="271" t="s">
        <v>1363</v>
      </c>
      <c r="H415" s="272">
        <v>1</v>
      </c>
      <c r="I415" s="273"/>
      <c r="J415" s="274">
        <f t="shared" si="10"/>
        <v>0</v>
      </c>
      <c r="K415" s="270" t="s">
        <v>7140</v>
      </c>
      <c r="L415" s="275"/>
      <c r="M415" s="276" t="s">
        <v>36</v>
      </c>
      <c r="N415" s="277" t="s">
        <v>50</v>
      </c>
      <c r="O415" s="38"/>
      <c r="P415" s="210">
        <f t="shared" si="11"/>
        <v>0</v>
      </c>
      <c r="Q415" s="210">
        <v>0</v>
      </c>
      <c r="R415" s="210">
        <f t="shared" si="12"/>
        <v>0</v>
      </c>
      <c r="S415" s="210">
        <v>0</v>
      </c>
      <c r="T415" s="211">
        <f t="shared" si="13"/>
        <v>0</v>
      </c>
      <c r="AR415" s="19" t="s">
        <v>457</v>
      </c>
      <c r="AT415" s="19" t="s">
        <v>533</v>
      </c>
      <c r="AU415" s="19" t="s">
        <v>87</v>
      </c>
      <c r="AY415" s="19" t="s">
        <v>406</v>
      </c>
      <c r="BE415" s="212">
        <f t="shared" si="14"/>
        <v>0</v>
      </c>
      <c r="BF415" s="212">
        <f t="shared" si="15"/>
        <v>0</v>
      </c>
      <c r="BG415" s="212">
        <f t="shared" si="16"/>
        <v>0</v>
      </c>
      <c r="BH415" s="212">
        <f t="shared" si="17"/>
        <v>0</v>
      </c>
      <c r="BI415" s="212">
        <f t="shared" si="18"/>
        <v>0</v>
      </c>
      <c r="BJ415" s="19" t="s">
        <v>23</v>
      </c>
      <c r="BK415" s="212">
        <f t="shared" si="19"/>
        <v>0</v>
      </c>
      <c r="BL415" s="19" t="s">
        <v>415</v>
      </c>
      <c r="BM415" s="19" t="s">
        <v>1545</v>
      </c>
    </row>
    <row r="416" spans="2:65" s="1" customFormat="1" ht="22.5" customHeight="1" x14ac:dyDescent="0.3">
      <c r="B416" s="37"/>
      <c r="C416" s="268" t="s">
        <v>998</v>
      </c>
      <c r="D416" s="268" t="s">
        <v>533</v>
      </c>
      <c r="E416" s="269" t="s">
        <v>8507</v>
      </c>
      <c r="F416" s="270" t="s">
        <v>8508</v>
      </c>
      <c r="G416" s="271" t="s">
        <v>596</v>
      </c>
      <c r="H416" s="272">
        <v>160</v>
      </c>
      <c r="I416" s="273"/>
      <c r="J416" s="274">
        <f t="shared" si="10"/>
        <v>0</v>
      </c>
      <c r="K416" s="270" t="s">
        <v>7140</v>
      </c>
      <c r="L416" s="275"/>
      <c r="M416" s="276" t="s">
        <v>36</v>
      </c>
      <c r="N416" s="277" t="s">
        <v>50</v>
      </c>
      <c r="O416" s="38"/>
      <c r="P416" s="210">
        <f t="shared" si="11"/>
        <v>0</v>
      </c>
      <c r="Q416" s="210">
        <v>0</v>
      </c>
      <c r="R416" s="210">
        <f t="shared" si="12"/>
        <v>0</v>
      </c>
      <c r="S416" s="210">
        <v>0</v>
      </c>
      <c r="T416" s="211">
        <f t="shared" si="13"/>
        <v>0</v>
      </c>
      <c r="AR416" s="19" t="s">
        <v>457</v>
      </c>
      <c r="AT416" s="19" t="s">
        <v>533</v>
      </c>
      <c r="AU416" s="19" t="s">
        <v>87</v>
      </c>
      <c r="AY416" s="19" t="s">
        <v>406</v>
      </c>
      <c r="BE416" s="212">
        <f t="shared" si="14"/>
        <v>0</v>
      </c>
      <c r="BF416" s="212">
        <f t="shared" si="15"/>
        <v>0</v>
      </c>
      <c r="BG416" s="212">
        <f t="shared" si="16"/>
        <v>0</v>
      </c>
      <c r="BH416" s="212">
        <f t="shared" si="17"/>
        <v>0</v>
      </c>
      <c r="BI416" s="212">
        <f t="shared" si="18"/>
        <v>0</v>
      </c>
      <c r="BJ416" s="19" t="s">
        <v>23</v>
      </c>
      <c r="BK416" s="212">
        <f t="shared" si="19"/>
        <v>0</v>
      </c>
      <c r="BL416" s="19" t="s">
        <v>415</v>
      </c>
      <c r="BM416" s="19" t="s">
        <v>1556</v>
      </c>
    </row>
    <row r="417" spans="2:65" s="11" customFormat="1" ht="29.85" customHeight="1" x14ac:dyDescent="0.3">
      <c r="B417" s="182"/>
      <c r="C417" s="183"/>
      <c r="D417" s="198" t="s">
        <v>78</v>
      </c>
      <c r="E417" s="199" t="s">
        <v>924</v>
      </c>
      <c r="F417" s="199" t="s">
        <v>8255</v>
      </c>
      <c r="G417" s="183"/>
      <c r="H417" s="183"/>
      <c r="I417" s="186"/>
      <c r="J417" s="200">
        <f>BK417</f>
        <v>0</v>
      </c>
      <c r="K417" s="183"/>
      <c r="L417" s="188"/>
      <c r="M417" s="189"/>
      <c r="N417" s="190"/>
      <c r="O417" s="190"/>
      <c r="P417" s="191">
        <f>SUM(P418:P430)</f>
        <v>0</v>
      </c>
      <c r="Q417" s="190"/>
      <c r="R417" s="191">
        <f>SUM(R418:R430)</f>
        <v>0</v>
      </c>
      <c r="S417" s="190"/>
      <c r="T417" s="192">
        <f>SUM(T418:T430)</f>
        <v>0</v>
      </c>
      <c r="AR417" s="193" t="s">
        <v>23</v>
      </c>
      <c r="AT417" s="194" t="s">
        <v>78</v>
      </c>
      <c r="AU417" s="194" t="s">
        <v>23</v>
      </c>
      <c r="AY417" s="193" t="s">
        <v>406</v>
      </c>
      <c r="BK417" s="195">
        <f>SUM(BK418:BK430)</f>
        <v>0</v>
      </c>
    </row>
    <row r="418" spans="2:65" s="1" customFormat="1" ht="22.5" customHeight="1" x14ac:dyDescent="0.3">
      <c r="B418" s="37"/>
      <c r="C418" s="201" t="s">
        <v>1007</v>
      </c>
      <c r="D418" s="201" t="s">
        <v>410</v>
      </c>
      <c r="E418" s="202" t="s">
        <v>8256</v>
      </c>
      <c r="F418" s="203" t="s">
        <v>8257</v>
      </c>
      <c r="G418" s="204" t="s">
        <v>596</v>
      </c>
      <c r="H418" s="205">
        <v>238.5</v>
      </c>
      <c r="I418" s="206"/>
      <c r="J418" s="207">
        <f>ROUND(I418*H418,2)</f>
        <v>0</v>
      </c>
      <c r="K418" s="203" t="s">
        <v>7140</v>
      </c>
      <c r="L418" s="57"/>
      <c r="M418" s="208" t="s">
        <v>36</v>
      </c>
      <c r="N418" s="209" t="s">
        <v>50</v>
      </c>
      <c r="O418" s="38"/>
      <c r="P418" s="210">
        <f>O418*H418</f>
        <v>0</v>
      </c>
      <c r="Q418" s="210">
        <v>0</v>
      </c>
      <c r="R418" s="210">
        <f>Q418*H418</f>
        <v>0</v>
      </c>
      <c r="S418" s="210">
        <v>0</v>
      </c>
      <c r="T418" s="211">
        <f>S418*H418</f>
        <v>0</v>
      </c>
      <c r="AR418" s="19" t="s">
        <v>415</v>
      </c>
      <c r="AT418" s="19" t="s">
        <v>410</v>
      </c>
      <c r="AU418" s="19" t="s">
        <v>87</v>
      </c>
      <c r="AY418" s="19" t="s">
        <v>406</v>
      </c>
      <c r="BE418" s="212">
        <f>IF(N418="základní",J418,0)</f>
        <v>0</v>
      </c>
      <c r="BF418" s="212">
        <f>IF(N418="snížená",J418,0)</f>
        <v>0</v>
      </c>
      <c r="BG418" s="212">
        <f>IF(N418="zákl. přenesená",J418,0)</f>
        <v>0</v>
      </c>
      <c r="BH418" s="212">
        <f>IF(N418="sníž. přenesená",J418,0)</f>
        <v>0</v>
      </c>
      <c r="BI418" s="212">
        <f>IF(N418="nulová",J418,0)</f>
        <v>0</v>
      </c>
      <c r="BJ418" s="19" t="s">
        <v>23</v>
      </c>
      <c r="BK418" s="212">
        <f>ROUND(I418*H418,2)</f>
        <v>0</v>
      </c>
      <c r="BL418" s="19" t="s">
        <v>415</v>
      </c>
      <c r="BM418" s="19" t="s">
        <v>1566</v>
      </c>
    </row>
    <row r="419" spans="2:65" s="12" customFormat="1" x14ac:dyDescent="0.3">
      <c r="B419" s="213"/>
      <c r="C419" s="214"/>
      <c r="D419" s="215" t="s">
        <v>417</v>
      </c>
      <c r="E419" s="216" t="s">
        <v>36</v>
      </c>
      <c r="F419" s="217" t="s">
        <v>8258</v>
      </c>
      <c r="G419" s="214"/>
      <c r="H419" s="218" t="s">
        <v>36</v>
      </c>
      <c r="I419" s="219"/>
      <c r="J419" s="214"/>
      <c r="K419" s="214"/>
      <c r="L419" s="220"/>
      <c r="M419" s="221"/>
      <c r="N419" s="222"/>
      <c r="O419" s="222"/>
      <c r="P419" s="222"/>
      <c r="Q419" s="222"/>
      <c r="R419" s="222"/>
      <c r="S419" s="222"/>
      <c r="T419" s="223"/>
      <c r="AT419" s="224" t="s">
        <v>417</v>
      </c>
      <c r="AU419" s="224" t="s">
        <v>87</v>
      </c>
      <c r="AV419" s="12" t="s">
        <v>23</v>
      </c>
      <c r="AW419" s="12" t="s">
        <v>43</v>
      </c>
      <c r="AX419" s="12" t="s">
        <v>79</v>
      </c>
      <c r="AY419" s="224" t="s">
        <v>406</v>
      </c>
    </row>
    <row r="420" spans="2:65" s="13" customFormat="1" x14ac:dyDescent="0.3">
      <c r="B420" s="225"/>
      <c r="C420" s="226"/>
      <c r="D420" s="215" t="s">
        <v>417</v>
      </c>
      <c r="E420" s="227" t="s">
        <v>36</v>
      </c>
      <c r="F420" s="228" t="s">
        <v>8509</v>
      </c>
      <c r="G420" s="226"/>
      <c r="H420" s="229">
        <v>238.5</v>
      </c>
      <c r="I420" s="230"/>
      <c r="J420" s="226"/>
      <c r="K420" s="226"/>
      <c r="L420" s="231"/>
      <c r="M420" s="232"/>
      <c r="N420" s="233"/>
      <c r="O420" s="233"/>
      <c r="P420" s="233"/>
      <c r="Q420" s="233"/>
      <c r="R420" s="233"/>
      <c r="S420" s="233"/>
      <c r="T420" s="234"/>
      <c r="AT420" s="235" t="s">
        <v>417</v>
      </c>
      <c r="AU420" s="235" t="s">
        <v>87</v>
      </c>
      <c r="AV420" s="13" t="s">
        <v>87</v>
      </c>
      <c r="AW420" s="13" t="s">
        <v>43</v>
      </c>
      <c r="AX420" s="13" t="s">
        <v>79</v>
      </c>
      <c r="AY420" s="235" t="s">
        <v>406</v>
      </c>
    </row>
    <row r="421" spans="2:65" s="14" customFormat="1" x14ac:dyDescent="0.3">
      <c r="B421" s="236"/>
      <c r="C421" s="237"/>
      <c r="D421" s="247" t="s">
        <v>417</v>
      </c>
      <c r="E421" s="248" t="s">
        <v>36</v>
      </c>
      <c r="F421" s="249" t="s">
        <v>421</v>
      </c>
      <c r="G421" s="237"/>
      <c r="H421" s="250">
        <v>238.5</v>
      </c>
      <c r="I421" s="241"/>
      <c r="J421" s="237"/>
      <c r="K421" s="237"/>
      <c r="L421" s="242"/>
      <c r="M421" s="243"/>
      <c r="N421" s="244"/>
      <c r="O421" s="244"/>
      <c r="P421" s="244"/>
      <c r="Q421" s="244"/>
      <c r="R421" s="244"/>
      <c r="S421" s="244"/>
      <c r="T421" s="245"/>
      <c r="AT421" s="246" t="s">
        <v>417</v>
      </c>
      <c r="AU421" s="246" t="s">
        <v>87</v>
      </c>
      <c r="AV421" s="14" t="s">
        <v>415</v>
      </c>
      <c r="AW421" s="14" t="s">
        <v>43</v>
      </c>
      <c r="AX421" s="14" t="s">
        <v>23</v>
      </c>
      <c r="AY421" s="246" t="s">
        <v>406</v>
      </c>
    </row>
    <row r="422" spans="2:65" s="1" customFormat="1" ht="22.5" customHeight="1" x14ac:dyDescent="0.3">
      <c r="B422" s="37"/>
      <c r="C422" s="201" t="s">
        <v>1015</v>
      </c>
      <c r="D422" s="201" t="s">
        <v>410</v>
      </c>
      <c r="E422" s="202" t="s">
        <v>8510</v>
      </c>
      <c r="F422" s="203" t="s">
        <v>8511</v>
      </c>
      <c r="G422" s="204" t="s">
        <v>596</v>
      </c>
      <c r="H422" s="205">
        <v>2</v>
      </c>
      <c r="I422" s="206"/>
      <c r="J422" s="207">
        <f>ROUND(I422*H422,2)</f>
        <v>0</v>
      </c>
      <c r="K422" s="203" t="s">
        <v>7100</v>
      </c>
      <c r="L422" s="57"/>
      <c r="M422" s="208" t="s">
        <v>36</v>
      </c>
      <c r="N422" s="209" t="s">
        <v>50</v>
      </c>
      <c r="O422" s="38"/>
      <c r="P422" s="210">
        <f>O422*H422</f>
        <v>0</v>
      </c>
      <c r="Q422" s="210">
        <v>0</v>
      </c>
      <c r="R422" s="210">
        <f>Q422*H422</f>
        <v>0</v>
      </c>
      <c r="S422" s="210">
        <v>0</v>
      </c>
      <c r="T422" s="211">
        <f>S422*H422</f>
        <v>0</v>
      </c>
      <c r="AR422" s="19" t="s">
        <v>415</v>
      </c>
      <c r="AT422" s="19" t="s">
        <v>410</v>
      </c>
      <c r="AU422" s="19" t="s">
        <v>87</v>
      </c>
      <c r="AY422" s="19" t="s">
        <v>406</v>
      </c>
      <c r="BE422" s="212">
        <f>IF(N422="základní",J422,0)</f>
        <v>0</v>
      </c>
      <c r="BF422" s="212">
        <f>IF(N422="snížená",J422,0)</f>
        <v>0</v>
      </c>
      <c r="BG422" s="212">
        <f>IF(N422="zákl. přenesená",J422,0)</f>
        <v>0</v>
      </c>
      <c r="BH422" s="212">
        <f>IF(N422="sníž. přenesená",J422,0)</f>
        <v>0</v>
      </c>
      <c r="BI422" s="212">
        <f>IF(N422="nulová",J422,0)</f>
        <v>0</v>
      </c>
      <c r="BJ422" s="19" t="s">
        <v>23</v>
      </c>
      <c r="BK422" s="212">
        <f>ROUND(I422*H422,2)</f>
        <v>0</v>
      </c>
      <c r="BL422" s="19" t="s">
        <v>415</v>
      </c>
      <c r="BM422" s="19" t="s">
        <v>1576</v>
      </c>
    </row>
    <row r="423" spans="2:65" s="1" customFormat="1" ht="22.5" customHeight="1" x14ac:dyDescent="0.3">
      <c r="B423" s="37"/>
      <c r="C423" s="201" t="s">
        <v>1019</v>
      </c>
      <c r="D423" s="201" t="s">
        <v>410</v>
      </c>
      <c r="E423" s="202" t="s">
        <v>8512</v>
      </c>
      <c r="F423" s="203" t="s">
        <v>8513</v>
      </c>
      <c r="G423" s="204" t="s">
        <v>596</v>
      </c>
      <c r="H423" s="205">
        <v>7.6</v>
      </c>
      <c r="I423" s="206"/>
      <c r="J423" s="207">
        <f>ROUND(I423*H423,2)</f>
        <v>0</v>
      </c>
      <c r="K423" s="203" t="s">
        <v>7140</v>
      </c>
      <c r="L423" s="57"/>
      <c r="M423" s="208" t="s">
        <v>36</v>
      </c>
      <c r="N423" s="209" t="s">
        <v>50</v>
      </c>
      <c r="O423" s="38"/>
      <c r="P423" s="210">
        <f>O423*H423</f>
        <v>0</v>
      </c>
      <c r="Q423" s="210">
        <v>0</v>
      </c>
      <c r="R423" s="210">
        <f>Q423*H423</f>
        <v>0</v>
      </c>
      <c r="S423" s="210">
        <v>0</v>
      </c>
      <c r="T423" s="211">
        <f>S423*H423</f>
        <v>0</v>
      </c>
      <c r="AR423" s="19" t="s">
        <v>415</v>
      </c>
      <c r="AT423" s="19" t="s">
        <v>410</v>
      </c>
      <c r="AU423" s="19" t="s">
        <v>87</v>
      </c>
      <c r="AY423" s="19" t="s">
        <v>406</v>
      </c>
      <c r="BE423" s="212">
        <f>IF(N423="základní",J423,0)</f>
        <v>0</v>
      </c>
      <c r="BF423" s="212">
        <f>IF(N423="snížená",J423,0)</f>
        <v>0</v>
      </c>
      <c r="BG423" s="212">
        <f>IF(N423="zákl. přenesená",J423,0)</f>
        <v>0</v>
      </c>
      <c r="BH423" s="212">
        <f>IF(N423="sníž. přenesená",J423,0)</f>
        <v>0</v>
      </c>
      <c r="BI423" s="212">
        <f>IF(N423="nulová",J423,0)</f>
        <v>0</v>
      </c>
      <c r="BJ423" s="19" t="s">
        <v>23</v>
      </c>
      <c r="BK423" s="212">
        <f>ROUND(I423*H423,2)</f>
        <v>0</v>
      </c>
      <c r="BL423" s="19" t="s">
        <v>415</v>
      </c>
      <c r="BM423" s="19" t="s">
        <v>1587</v>
      </c>
    </row>
    <row r="424" spans="2:65" s="12" customFormat="1" x14ac:dyDescent="0.3">
      <c r="B424" s="213"/>
      <c r="C424" s="214"/>
      <c r="D424" s="215" t="s">
        <v>417</v>
      </c>
      <c r="E424" s="216" t="s">
        <v>36</v>
      </c>
      <c r="F424" s="217" t="s">
        <v>8258</v>
      </c>
      <c r="G424" s="214"/>
      <c r="H424" s="218" t="s">
        <v>36</v>
      </c>
      <c r="I424" s="219"/>
      <c r="J424" s="214"/>
      <c r="K424" s="214"/>
      <c r="L424" s="220"/>
      <c r="M424" s="221"/>
      <c r="N424" s="222"/>
      <c r="O424" s="222"/>
      <c r="P424" s="222"/>
      <c r="Q424" s="222"/>
      <c r="R424" s="222"/>
      <c r="S424" s="222"/>
      <c r="T424" s="223"/>
      <c r="AT424" s="224" t="s">
        <v>417</v>
      </c>
      <c r="AU424" s="224" t="s">
        <v>87</v>
      </c>
      <c r="AV424" s="12" t="s">
        <v>23</v>
      </c>
      <c r="AW424" s="12" t="s">
        <v>43</v>
      </c>
      <c r="AX424" s="12" t="s">
        <v>79</v>
      </c>
      <c r="AY424" s="224" t="s">
        <v>406</v>
      </c>
    </row>
    <row r="425" spans="2:65" s="13" customFormat="1" x14ac:dyDescent="0.3">
      <c r="B425" s="225"/>
      <c r="C425" s="226"/>
      <c r="D425" s="215" t="s">
        <v>417</v>
      </c>
      <c r="E425" s="227" t="s">
        <v>36</v>
      </c>
      <c r="F425" s="228" t="s">
        <v>8514</v>
      </c>
      <c r="G425" s="226"/>
      <c r="H425" s="229">
        <v>7.6</v>
      </c>
      <c r="I425" s="230"/>
      <c r="J425" s="226"/>
      <c r="K425" s="226"/>
      <c r="L425" s="231"/>
      <c r="M425" s="232"/>
      <c r="N425" s="233"/>
      <c r="O425" s="233"/>
      <c r="P425" s="233"/>
      <c r="Q425" s="233"/>
      <c r="R425" s="233"/>
      <c r="S425" s="233"/>
      <c r="T425" s="234"/>
      <c r="AT425" s="235" t="s">
        <v>417</v>
      </c>
      <c r="AU425" s="235" t="s">
        <v>87</v>
      </c>
      <c r="AV425" s="13" t="s">
        <v>87</v>
      </c>
      <c r="AW425" s="13" t="s">
        <v>43</v>
      </c>
      <c r="AX425" s="13" t="s">
        <v>79</v>
      </c>
      <c r="AY425" s="235" t="s">
        <v>406</v>
      </c>
    </row>
    <row r="426" spans="2:65" s="14" customFormat="1" x14ac:dyDescent="0.3">
      <c r="B426" s="236"/>
      <c r="C426" s="237"/>
      <c r="D426" s="247" t="s">
        <v>417</v>
      </c>
      <c r="E426" s="248" t="s">
        <v>36</v>
      </c>
      <c r="F426" s="249" t="s">
        <v>421</v>
      </c>
      <c r="G426" s="237"/>
      <c r="H426" s="250">
        <v>7.6</v>
      </c>
      <c r="I426" s="241"/>
      <c r="J426" s="237"/>
      <c r="K426" s="237"/>
      <c r="L426" s="242"/>
      <c r="M426" s="243"/>
      <c r="N426" s="244"/>
      <c r="O426" s="244"/>
      <c r="P426" s="244"/>
      <c r="Q426" s="244"/>
      <c r="R426" s="244"/>
      <c r="S426" s="244"/>
      <c r="T426" s="245"/>
      <c r="AT426" s="246" t="s">
        <v>417</v>
      </c>
      <c r="AU426" s="246" t="s">
        <v>87</v>
      </c>
      <c r="AV426" s="14" t="s">
        <v>415</v>
      </c>
      <c r="AW426" s="14" t="s">
        <v>43</v>
      </c>
      <c r="AX426" s="14" t="s">
        <v>23</v>
      </c>
      <c r="AY426" s="246" t="s">
        <v>406</v>
      </c>
    </row>
    <row r="427" spans="2:65" s="1" customFormat="1" ht="22.5" customHeight="1" x14ac:dyDescent="0.3">
      <c r="B427" s="37"/>
      <c r="C427" s="268" t="s">
        <v>1022</v>
      </c>
      <c r="D427" s="268" t="s">
        <v>533</v>
      </c>
      <c r="E427" s="269" t="s">
        <v>8515</v>
      </c>
      <c r="F427" s="270" t="s">
        <v>8516</v>
      </c>
      <c r="G427" s="271" t="s">
        <v>1363</v>
      </c>
      <c r="H427" s="272">
        <v>1.02</v>
      </c>
      <c r="I427" s="273"/>
      <c r="J427" s="274">
        <f>ROUND(I427*H427,2)</f>
        <v>0</v>
      </c>
      <c r="K427" s="270" t="s">
        <v>7100</v>
      </c>
      <c r="L427" s="275"/>
      <c r="M427" s="276" t="s">
        <v>36</v>
      </c>
      <c r="N427" s="277" t="s">
        <v>50</v>
      </c>
      <c r="O427" s="38"/>
      <c r="P427" s="210">
        <f>O427*H427</f>
        <v>0</v>
      </c>
      <c r="Q427" s="210">
        <v>0</v>
      </c>
      <c r="R427" s="210">
        <f>Q427*H427</f>
        <v>0</v>
      </c>
      <c r="S427" s="210">
        <v>0</v>
      </c>
      <c r="T427" s="211">
        <f>S427*H427</f>
        <v>0</v>
      </c>
      <c r="AR427" s="19" t="s">
        <v>457</v>
      </c>
      <c r="AT427" s="19" t="s">
        <v>533</v>
      </c>
      <c r="AU427" s="19" t="s">
        <v>87</v>
      </c>
      <c r="AY427" s="19" t="s">
        <v>406</v>
      </c>
      <c r="BE427" s="212">
        <f>IF(N427="základní",J427,0)</f>
        <v>0</v>
      </c>
      <c r="BF427" s="212">
        <f>IF(N427="snížená",J427,0)</f>
        <v>0</v>
      </c>
      <c r="BG427" s="212">
        <f>IF(N427="zákl. přenesená",J427,0)</f>
        <v>0</v>
      </c>
      <c r="BH427" s="212">
        <f>IF(N427="sníž. přenesená",J427,0)</f>
        <v>0</v>
      </c>
      <c r="BI427" s="212">
        <f>IF(N427="nulová",J427,0)</f>
        <v>0</v>
      </c>
      <c r="BJ427" s="19" t="s">
        <v>23</v>
      </c>
      <c r="BK427" s="212">
        <f>ROUND(I427*H427,2)</f>
        <v>0</v>
      </c>
      <c r="BL427" s="19" t="s">
        <v>415</v>
      </c>
      <c r="BM427" s="19" t="s">
        <v>1596</v>
      </c>
    </row>
    <row r="428" spans="2:65" s="12" customFormat="1" x14ac:dyDescent="0.3">
      <c r="B428" s="213"/>
      <c r="C428" s="214"/>
      <c r="D428" s="215" t="s">
        <v>417</v>
      </c>
      <c r="E428" s="216" t="s">
        <v>36</v>
      </c>
      <c r="F428" s="217" t="s">
        <v>8517</v>
      </c>
      <c r="G428" s="214"/>
      <c r="H428" s="218" t="s">
        <v>36</v>
      </c>
      <c r="I428" s="219"/>
      <c r="J428" s="214"/>
      <c r="K428" s="214"/>
      <c r="L428" s="220"/>
      <c r="M428" s="221"/>
      <c r="N428" s="222"/>
      <c r="O428" s="222"/>
      <c r="P428" s="222"/>
      <c r="Q428" s="222"/>
      <c r="R428" s="222"/>
      <c r="S428" s="222"/>
      <c r="T428" s="223"/>
      <c r="AT428" s="224" t="s">
        <v>417</v>
      </c>
      <c r="AU428" s="224" t="s">
        <v>87</v>
      </c>
      <c r="AV428" s="12" t="s">
        <v>23</v>
      </c>
      <c r="AW428" s="12" t="s">
        <v>43</v>
      </c>
      <c r="AX428" s="12" t="s">
        <v>79</v>
      </c>
      <c r="AY428" s="224" t="s">
        <v>406</v>
      </c>
    </row>
    <row r="429" spans="2:65" s="13" customFormat="1" x14ac:dyDescent="0.3">
      <c r="B429" s="225"/>
      <c r="C429" s="226"/>
      <c r="D429" s="215" t="s">
        <v>417</v>
      </c>
      <c r="E429" s="227" t="s">
        <v>36</v>
      </c>
      <c r="F429" s="228" t="s">
        <v>8518</v>
      </c>
      <c r="G429" s="226"/>
      <c r="H429" s="229">
        <v>1.02</v>
      </c>
      <c r="I429" s="230"/>
      <c r="J429" s="226"/>
      <c r="K429" s="226"/>
      <c r="L429" s="231"/>
      <c r="M429" s="232"/>
      <c r="N429" s="233"/>
      <c r="O429" s="233"/>
      <c r="P429" s="233"/>
      <c r="Q429" s="233"/>
      <c r="R429" s="233"/>
      <c r="S429" s="233"/>
      <c r="T429" s="234"/>
      <c r="AT429" s="235" t="s">
        <v>417</v>
      </c>
      <c r="AU429" s="235" t="s">
        <v>87</v>
      </c>
      <c r="AV429" s="13" t="s">
        <v>87</v>
      </c>
      <c r="AW429" s="13" t="s">
        <v>43</v>
      </c>
      <c r="AX429" s="13" t="s">
        <v>79</v>
      </c>
      <c r="AY429" s="235" t="s">
        <v>406</v>
      </c>
    </row>
    <row r="430" spans="2:65" s="14" customFormat="1" x14ac:dyDescent="0.3">
      <c r="B430" s="236"/>
      <c r="C430" s="237"/>
      <c r="D430" s="215" t="s">
        <v>417</v>
      </c>
      <c r="E430" s="238" t="s">
        <v>36</v>
      </c>
      <c r="F430" s="239" t="s">
        <v>421</v>
      </c>
      <c r="G430" s="237"/>
      <c r="H430" s="240">
        <v>1.02</v>
      </c>
      <c r="I430" s="241"/>
      <c r="J430" s="237"/>
      <c r="K430" s="237"/>
      <c r="L430" s="242"/>
      <c r="M430" s="243"/>
      <c r="N430" s="244"/>
      <c r="O430" s="244"/>
      <c r="P430" s="244"/>
      <c r="Q430" s="244"/>
      <c r="R430" s="244"/>
      <c r="S430" s="244"/>
      <c r="T430" s="245"/>
      <c r="AT430" s="246" t="s">
        <v>417</v>
      </c>
      <c r="AU430" s="246" t="s">
        <v>87</v>
      </c>
      <c r="AV430" s="14" t="s">
        <v>415</v>
      </c>
      <c r="AW430" s="14" t="s">
        <v>43</v>
      </c>
      <c r="AX430" s="14" t="s">
        <v>23</v>
      </c>
      <c r="AY430" s="246" t="s">
        <v>406</v>
      </c>
    </row>
    <row r="431" spans="2:65" s="11" customFormat="1" ht="29.85" customHeight="1" x14ac:dyDescent="0.3">
      <c r="B431" s="182"/>
      <c r="C431" s="183"/>
      <c r="D431" s="198" t="s">
        <v>78</v>
      </c>
      <c r="E431" s="199" t="s">
        <v>963</v>
      </c>
      <c r="F431" s="199" t="s">
        <v>8519</v>
      </c>
      <c r="G431" s="183"/>
      <c r="H431" s="183"/>
      <c r="I431" s="186"/>
      <c r="J431" s="200">
        <f>BK431</f>
        <v>0</v>
      </c>
      <c r="K431" s="183"/>
      <c r="L431" s="188"/>
      <c r="M431" s="189"/>
      <c r="N431" s="190"/>
      <c r="O431" s="190"/>
      <c r="P431" s="191">
        <f>SUM(P432:P436)</f>
        <v>0</v>
      </c>
      <c r="Q431" s="190"/>
      <c r="R431" s="191">
        <f>SUM(R432:R436)</f>
        <v>0</v>
      </c>
      <c r="S431" s="190"/>
      <c r="T431" s="192">
        <f>SUM(T432:T436)</f>
        <v>0</v>
      </c>
      <c r="AR431" s="193" t="s">
        <v>23</v>
      </c>
      <c r="AT431" s="194" t="s">
        <v>78</v>
      </c>
      <c r="AU431" s="194" t="s">
        <v>23</v>
      </c>
      <c r="AY431" s="193" t="s">
        <v>406</v>
      </c>
      <c r="BK431" s="195">
        <f>SUM(BK432:BK436)</f>
        <v>0</v>
      </c>
    </row>
    <row r="432" spans="2:65" s="1" customFormat="1" ht="22.5" customHeight="1" x14ac:dyDescent="0.3">
      <c r="B432" s="37"/>
      <c r="C432" s="201" t="s">
        <v>1026</v>
      </c>
      <c r="D432" s="201" t="s">
        <v>410</v>
      </c>
      <c r="E432" s="202" t="s">
        <v>8520</v>
      </c>
      <c r="F432" s="203" t="s">
        <v>8521</v>
      </c>
      <c r="G432" s="204" t="s">
        <v>1363</v>
      </c>
      <c r="H432" s="205">
        <v>2</v>
      </c>
      <c r="I432" s="206"/>
      <c r="J432" s="207">
        <f>ROUND(I432*H432,2)</f>
        <v>0</v>
      </c>
      <c r="K432" s="203" t="s">
        <v>7100</v>
      </c>
      <c r="L432" s="57"/>
      <c r="M432" s="208" t="s">
        <v>36</v>
      </c>
      <c r="N432" s="209" t="s">
        <v>50</v>
      </c>
      <c r="O432" s="38"/>
      <c r="P432" s="210">
        <f>O432*H432</f>
        <v>0</v>
      </c>
      <c r="Q432" s="210">
        <v>0</v>
      </c>
      <c r="R432" s="210">
        <f>Q432*H432</f>
        <v>0</v>
      </c>
      <c r="S432" s="210">
        <v>0</v>
      </c>
      <c r="T432" s="211">
        <f>S432*H432</f>
        <v>0</v>
      </c>
      <c r="AR432" s="19" t="s">
        <v>415</v>
      </c>
      <c r="AT432" s="19" t="s">
        <v>410</v>
      </c>
      <c r="AU432" s="19" t="s">
        <v>87</v>
      </c>
      <c r="AY432" s="19" t="s">
        <v>406</v>
      </c>
      <c r="BE432" s="212">
        <f>IF(N432="základní",J432,0)</f>
        <v>0</v>
      </c>
      <c r="BF432" s="212">
        <f>IF(N432="snížená",J432,0)</f>
        <v>0</v>
      </c>
      <c r="BG432" s="212">
        <f>IF(N432="zákl. přenesená",J432,0)</f>
        <v>0</v>
      </c>
      <c r="BH432" s="212">
        <f>IF(N432="sníž. přenesená",J432,0)</f>
        <v>0</v>
      </c>
      <c r="BI432" s="212">
        <f>IF(N432="nulová",J432,0)</f>
        <v>0</v>
      </c>
      <c r="BJ432" s="19" t="s">
        <v>23</v>
      </c>
      <c r="BK432" s="212">
        <f>ROUND(I432*H432,2)</f>
        <v>0</v>
      </c>
      <c r="BL432" s="19" t="s">
        <v>415</v>
      </c>
      <c r="BM432" s="19" t="s">
        <v>1607</v>
      </c>
    </row>
    <row r="433" spans="2:65" s="12" customFormat="1" x14ac:dyDescent="0.3">
      <c r="B433" s="213"/>
      <c r="C433" s="214"/>
      <c r="D433" s="215" t="s">
        <v>417</v>
      </c>
      <c r="E433" s="216" t="s">
        <v>36</v>
      </c>
      <c r="F433" s="217" t="s">
        <v>8522</v>
      </c>
      <c r="G433" s="214"/>
      <c r="H433" s="218" t="s">
        <v>36</v>
      </c>
      <c r="I433" s="219"/>
      <c r="J433" s="214"/>
      <c r="K433" s="214"/>
      <c r="L433" s="220"/>
      <c r="M433" s="221"/>
      <c r="N433" s="222"/>
      <c r="O433" s="222"/>
      <c r="P433" s="222"/>
      <c r="Q433" s="222"/>
      <c r="R433" s="222"/>
      <c r="S433" s="222"/>
      <c r="T433" s="223"/>
      <c r="AT433" s="224" t="s">
        <v>417</v>
      </c>
      <c r="AU433" s="224" t="s">
        <v>87</v>
      </c>
      <c r="AV433" s="12" t="s">
        <v>23</v>
      </c>
      <c r="AW433" s="12" t="s">
        <v>43</v>
      </c>
      <c r="AX433" s="12" t="s">
        <v>79</v>
      </c>
      <c r="AY433" s="224" t="s">
        <v>406</v>
      </c>
    </row>
    <row r="434" spans="2:65" s="13" customFormat="1" x14ac:dyDescent="0.3">
      <c r="B434" s="225"/>
      <c r="C434" s="226"/>
      <c r="D434" s="215" t="s">
        <v>417</v>
      </c>
      <c r="E434" s="227" t="s">
        <v>36</v>
      </c>
      <c r="F434" s="228" t="s">
        <v>87</v>
      </c>
      <c r="G434" s="226"/>
      <c r="H434" s="229">
        <v>2</v>
      </c>
      <c r="I434" s="230"/>
      <c r="J434" s="226"/>
      <c r="K434" s="226"/>
      <c r="L434" s="231"/>
      <c r="M434" s="232"/>
      <c r="N434" s="233"/>
      <c r="O434" s="233"/>
      <c r="P434" s="233"/>
      <c r="Q434" s="233"/>
      <c r="R434" s="233"/>
      <c r="S434" s="233"/>
      <c r="T434" s="234"/>
      <c r="AT434" s="235" t="s">
        <v>417</v>
      </c>
      <c r="AU434" s="235" t="s">
        <v>87</v>
      </c>
      <c r="AV434" s="13" t="s">
        <v>87</v>
      </c>
      <c r="AW434" s="13" t="s">
        <v>43</v>
      </c>
      <c r="AX434" s="13" t="s">
        <v>79</v>
      </c>
      <c r="AY434" s="235" t="s">
        <v>406</v>
      </c>
    </row>
    <row r="435" spans="2:65" s="14" customFormat="1" x14ac:dyDescent="0.3">
      <c r="B435" s="236"/>
      <c r="C435" s="237"/>
      <c r="D435" s="247" t="s">
        <v>417</v>
      </c>
      <c r="E435" s="248" t="s">
        <v>36</v>
      </c>
      <c r="F435" s="249" t="s">
        <v>421</v>
      </c>
      <c r="G435" s="237"/>
      <c r="H435" s="250">
        <v>2</v>
      </c>
      <c r="I435" s="241"/>
      <c r="J435" s="237"/>
      <c r="K435" s="237"/>
      <c r="L435" s="242"/>
      <c r="M435" s="243"/>
      <c r="N435" s="244"/>
      <c r="O435" s="244"/>
      <c r="P435" s="244"/>
      <c r="Q435" s="244"/>
      <c r="R435" s="244"/>
      <c r="S435" s="244"/>
      <c r="T435" s="245"/>
      <c r="AT435" s="246" t="s">
        <v>417</v>
      </c>
      <c r="AU435" s="246" t="s">
        <v>87</v>
      </c>
      <c r="AV435" s="14" t="s">
        <v>415</v>
      </c>
      <c r="AW435" s="14" t="s">
        <v>43</v>
      </c>
      <c r="AX435" s="14" t="s">
        <v>23</v>
      </c>
      <c r="AY435" s="246" t="s">
        <v>406</v>
      </c>
    </row>
    <row r="436" spans="2:65" s="1" customFormat="1" ht="31.5" customHeight="1" x14ac:dyDescent="0.3">
      <c r="B436" s="37"/>
      <c r="C436" s="201" t="s">
        <v>1029</v>
      </c>
      <c r="D436" s="201" t="s">
        <v>410</v>
      </c>
      <c r="E436" s="202" t="s">
        <v>8523</v>
      </c>
      <c r="F436" s="203" t="s">
        <v>8524</v>
      </c>
      <c r="G436" s="204" t="s">
        <v>7937</v>
      </c>
      <c r="H436" s="205">
        <v>2</v>
      </c>
      <c r="I436" s="206"/>
      <c r="J436" s="207">
        <f>ROUND(I436*H436,2)</f>
        <v>0</v>
      </c>
      <c r="K436" s="203" t="s">
        <v>7140</v>
      </c>
      <c r="L436" s="57"/>
      <c r="M436" s="208" t="s">
        <v>36</v>
      </c>
      <c r="N436" s="209" t="s">
        <v>50</v>
      </c>
      <c r="O436" s="38"/>
      <c r="P436" s="210">
        <f>O436*H436</f>
        <v>0</v>
      </c>
      <c r="Q436" s="210">
        <v>0</v>
      </c>
      <c r="R436" s="210">
        <f>Q436*H436</f>
        <v>0</v>
      </c>
      <c r="S436" s="210">
        <v>0</v>
      </c>
      <c r="T436" s="211">
        <f>S436*H436</f>
        <v>0</v>
      </c>
      <c r="AR436" s="19" t="s">
        <v>415</v>
      </c>
      <c r="AT436" s="19" t="s">
        <v>410</v>
      </c>
      <c r="AU436" s="19" t="s">
        <v>87</v>
      </c>
      <c r="AY436" s="19" t="s">
        <v>406</v>
      </c>
      <c r="BE436" s="212">
        <f>IF(N436="základní",J436,0)</f>
        <v>0</v>
      </c>
      <c r="BF436" s="212">
        <f>IF(N436="snížená",J436,0)</f>
        <v>0</v>
      </c>
      <c r="BG436" s="212">
        <f>IF(N436="zákl. přenesená",J436,0)</f>
        <v>0</v>
      </c>
      <c r="BH436" s="212">
        <f>IF(N436="sníž. přenesená",J436,0)</f>
        <v>0</v>
      </c>
      <c r="BI436" s="212">
        <f>IF(N436="nulová",J436,0)</f>
        <v>0</v>
      </c>
      <c r="BJ436" s="19" t="s">
        <v>23</v>
      </c>
      <c r="BK436" s="212">
        <f>ROUND(I436*H436,2)</f>
        <v>0</v>
      </c>
      <c r="BL436" s="19" t="s">
        <v>415</v>
      </c>
      <c r="BM436" s="19" t="s">
        <v>1617</v>
      </c>
    </row>
    <row r="437" spans="2:65" s="11" customFormat="1" ht="29.85" customHeight="1" x14ac:dyDescent="0.3">
      <c r="B437" s="182"/>
      <c r="C437" s="183"/>
      <c r="D437" s="198" t="s">
        <v>78</v>
      </c>
      <c r="E437" s="199" t="s">
        <v>952</v>
      </c>
      <c r="F437" s="199" t="s">
        <v>7830</v>
      </c>
      <c r="G437" s="183"/>
      <c r="H437" s="183"/>
      <c r="I437" s="186"/>
      <c r="J437" s="200">
        <f>BK437</f>
        <v>0</v>
      </c>
      <c r="K437" s="183"/>
      <c r="L437" s="188"/>
      <c r="M437" s="189"/>
      <c r="N437" s="190"/>
      <c r="O437" s="190"/>
      <c r="P437" s="191">
        <f>SUM(P438:P440)</f>
        <v>0</v>
      </c>
      <c r="Q437" s="190"/>
      <c r="R437" s="191">
        <f>SUM(R438:R440)</f>
        <v>0</v>
      </c>
      <c r="S437" s="190"/>
      <c r="T437" s="192">
        <f>SUM(T438:T440)</f>
        <v>0</v>
      </c>
      <c r="AR437" s="193" t="s">
        <v>23</v>
      </c>
      <c r="AT437" s="194" t="s">
        <v>78</v>
      </c>
      <c r="AU437" s="194" t="s">
        <v>23</v>
      </c>
      <c r="AY437" s="193" t="s">
        <v>406</v>
      </c>
      <c r="BK437" s="195">
        <f>SUM(BK438:BK440)</f>
        <v>0</v>
      </c>
    </row>
    <row r="438" spans="2:65" s="1" customFormat="1" ht="22.5" customHeight="1" x14ac:dyDescent="0.3">
      <c r="B438" s="37"/>
      <c r="C438" s="201" t="s">
        <v>1039</v>
      </c>
      <c r="D438" s="201" t="s">
        <v>410</v>
      </c>
      <c r="E438" s="202" t="s">
        <v>8525</v>
      </c>
      <c r="F438" s="203" t="s">
        <v>8526</v>
      </c>
      <c r="G438" s="204" t="s">
        <v>501</v>
      </c>
      <c r="H438" s="205">
        <v>5.4809999999999999</v>
      </c>
      <c r="I438" s="206"/>
      <c r="J438" s="207">
        <f>ROUND(I438*H438,2)</f>
        <v>0</v>
      </c>
      <c r="K438" s="203" t="s">
        <v>7100</v>
      </c>
      <c r="L438" s="57"/>
      <c r="M438" s="208" t="s">
        <v>36</v>
      </c>
      <c r="N438" s="209" t="s">
        <v>50</v>
      </c>
      <c r="O438" s="38"/>
      <c r="P438" s="210">
        <f>O438*H438</f>
        <v>0</v>
      </c>
      <c r="Q438" s="210">
        <v>0</v>
      </c>
      <c r="R438" s="210">
        <f>Q438*H438</f>
        <v>0</v>
      </c>
      <c r="S438" s="210">
        <v>0</v>
      </c>
      <c r="T438" s="211">
        <f>S438*H438</f>
        <v>0</v>
      </c>
      <c r="AR438" s="19" t="s">
        <v>415</v>
      </c>
      <c r="AT438" s="19" t="s">
        <v>410</v>
      </c>
      <c r="AU438" s="19" t="s">
        <v>87</v>
      </c>
      <c r="AY438" s="19" t="s">
        <v>406</v>
      </c>
      <c r="BE438" s="212">
        <f>IF(N438="základní",J438,0)</f>
        <v>0</v>
      </c>
      <c r="BF438" s="212">
        <f>IF(N438="snížená",J438,0)</f>
        <v>0</v>
      </c>
      <c r="BG438" s="212">
        <f>IF(N438="zákl. přenesená",J438,0)</f>
        <v>0</v>
      </c>
      <c r="BH438" s="212">
        <f>IF(N438="sníž. přenesená",J438,0)</f>
        <v>0</v>
      </c>
      <c r="BI438" s="212">
        <f>IF(N438="nulová",J438,0)</f>
        <v>0</v>
      </c>
      <c r="BJ438" s="19" t="s">
        <v>23</v>
      </c>
      <c r="BK438" s="212">
        <f>ROUND(I438*H438,2)</f>
        <v>0</v>
      </c>
      <c r="BL438" s="19" t="s">
        <v>415</v>
      </c>
      <c r="BM438" s="19" t="s">
        <v>1625</v>
      </c>
    </row>
    <row r="439" spans="2:65" s="1" customFormat="1" ht="22.5" customHeight="1" x14ac:dyDescent="0.3">
      <c r="B439" s="37"/>
      <c r="C439" s="201" t="s">
        <v>1042</v>
      </c>
      <c r="D439" s="201" t="s">
        <v>410</v>
      </c>
      <c r="E439" s="202" t="s">
        <v>8527</v>
      </c>
      <c r="F439" s="203" t="s">
        <v>8528</v>
      </c>
      <c r="G439" s="204" t="s">
        <v>501</v>
      </c>
      <c r="H439" s="205">
        <v>5.4809999999999999</v>
      </c>
      <c r="I439" s="206"/>
      <c r="J439" s="207">
        <f>ROUND(I439*H439,2)</f>
        <v>0</v>
      </c>
      <c r="K439" s="203" t="s">
        <v>7100</v>
      </c>
      <c r="L439" s="57"/>
      <c r="M439" s="208" t="s">
        <v>36</v>
      </c>
      <c r="N439" s="209" t="s">
        <v>50</v>
      </c>
      <c r="O439" s="38"/>
      <c r="P439" s="210">
        <f>O439*H439</f>
        <v>0</v>
      </c>
      <c r="Q439" s="210">
        <v>0</v>
      </c>
      <c r="R439" s="210">
        <f>Q439*H439</f>
        <v>0</v>
      </c>
      <c r="S439" s="210">
        <v>0</v>
      </c>
      <c r="T439" s="211">
        <f>S439*H439</f>
        <v>0</v>
      </c>
      <c r="AR439" s="19" t="s">
        <v>415</v>
      </c>
      <c r="AT439" s="19" t="s">
        <v>410</v>
      </c>
      <c r="AU439" s="19" t="s">
        <v>87</v>
      </c>
      <c r="AY439" s="19" t="s">
        <v>406</v>
      </c>
      <c r="BE439" s="212">
        <f>IF(N439="základní",J439,0)</f>
        <v>0</v>
      </c>
      <c r="BF439" s="212">
        <f>IF(N439="snížená",J439,0)</f>
        <v>0</v>
      </c>
      <c r="BG439" s="212">
        <f>IF(N439="zákl. přenesená",J439,0)</f>
        <v>0</v>
      </c>
      <c r="BH439" s="212">
        <f>IF(N439="sníž. přenesená",J439,0)</f>
        <v>0</v>
      </c>
      <c r="BI439" s="212">
        <f>IF(N439="nulová",J439,0)</f>
        <v>0</v>
      </c>
      <c r="BJ439" s="19" t="s">
        <v>23</v>
      </c>
      <c r="BK439" s="212">
        <f>ROUND(I439*H439,2)</f>
        <v>0</v>
      </c>
      <c r="BL439" s="19" t="s">
        <v>415</v>
      </c>
      <c r="BM439" s="19" t="s">
        <v>1636</v>
      </c>
    </row>
    <row r="440" spans="2:65" s="1" customFormat="1" ht="22.5" customHeight="1" x14ac:dyDescent="0.3">
      <c r="B440" s="37"/>
      <c r="C440" s="201" t="s">
        <v>1045</v>
      </c>
      <c r="D440" s="201" t="s">
        <v>410</v>
      </c>
      <c r="E440" s="202" t="s">
        <v>8529</v>
      </c>
      <c r="F440" s="203" t="s">
        <v>510</v>
      </c>
      <c r="G440" s="204" t="s">
        <v>501</v>
      </c>
      <c r="H440" s="205">
        <v>5.4809999999999999</v>
      </c>
      <c r="I440" s="206"/>
      <c r="J440" s="207">
        <f>ROUND(I440*H440,2)</f>
        <v>0</v>
      </c>
      <c r="K440" s="203" t="s">
        <v>7140</v>
      </c>
      <c r="L440" s="57"/>
      <c r="M440" s="208" t="s">
        <v>36</v>
      </c>
      <c r="N440" s="209" t="s">
        <v>50</v>
      </c>
      <c r="O440" s="38"/>
      <c r="P440" s="210">
        <f>O440*H440</f>
        <v>0</v>
      </c>
      <c r="Q440" s="210">
        <v>0</v>
      </c>
      <c r="R440" s="210">
        <f>Q440*H440</f>
        <v>0</v>
      </c>
      <c r="S440" s="210">
        <v>0</v>
      </c>
      <c r="T440" s="211">
        <f>S440*H440</f>
        <v>0</v>
      </c>
      <c r="AR440" s="19" t="s">
        <v>415</v>
      </c>
      <c r="AT440" s="19" t="s">
        <v>410</v>
      </c>
      <c r="AU440" s="19" t="s">
        <v>87</v>
      </c>
      <c r="AY440" s="19" t="s">
        <v>406</v>
      </c>
      <c r="BE440" s="212">
        <f>IF(N440="základní",J440,0)</f>
        <v>0</v>
      </c>
      <c r="BF440" s="212">
        <f>IF(N440="snížená",J440,0)</f>
        <v>0</v>
      </c>
      <c r="BG440" s="212">
        <f>IF(N440="zákl. přenesená",J440,0)</f>
        <v>0</v>
      </c>
      <c r="BH440" s="212">
        <f>IF(N440="sníž. přenesená",J440,0)</f>
        <v>0</v>
      </c>
      <c r="BI440" s="212">
        <f>IF(N440="nulová",J440,0)</f>
        <v>0</v>
      </c>
      <c r="BJ440" s="19" t="s">
        <v>23</v>
      </c>
      <c r="BK440" s="212">
        <f>ROUND(I440*H440,2)</f>
        <v>0</v>
      </c>
      <c r="BL440" s="19" t="s">
        <v>415</v>
      </c>
      <c r="BM440" s="19" t="s">
        <v>1643</v>
      </c>
    </row>
    <row r="441" spans="2:65" s="11" customFormat="1" ht="29.85" customHeight="1" x14ac:dyDescent="0.3">
      <c r="B441" s="182"/>
      <c r="C441" s="183"/>
      <c r="D441" s="198" t="s">
        <v>78</v>
      </c>
      <c r="E441" s="199" t="s">
        <v>974</v>
      </c>
      <c r="F441" s="199" t="s">
        <v>7766</v>
      </c>
      <c r="G441" s="183"/>
      <c r="H441" s="183"/>
      <c r="I441" s="186"/>
      <c r="J441" s="200">
        <f>BK441</f>
        <v>0</v>
      </c>
      <c r="K441" s="183"/>
      <c r="L441" s="188"/>
      <c r="M441" s="189"/>
      <c r="N441" s="190"/>
      <c r="O441" s="190"/>
      <c r="P441" s="191">
        <f>P442</f>
        <v>0</v>
      </c>
      <c r="Q441" s="190"/>
      <c r="R441" s="191">
        <f>R442</f>
        <v>0</v>
      </c>
      <c r="S441" s="190"/>
      <c r="T441" s="192">
        <f>T442</f>
        <v>0</v>
      </c>
      <c r="AR441" s="193" t="s">
        <v>23</v>
      </c>
      <c r="AT441" s="194" t="s">
        <v>78</v>
      </c>
      <c r="AU441" s="194" t="s">
        <v>23</v>
      </c>
      <c r="AY441" s="193" t="s">
        <v>406</v>
      </c>
      <c r="BK441" s="195">
        <f>BK442</f>
        <v>0</v>
      </c>
    </row>
    <row r="442" spans="2:65" s="1" customFormat="1" ht="22.5" customHeight="1" x14ac:dyDescent="0.3">
      <c r="B442" s="37"/>
      <c r="C442" s="201" t="s">
        <v>1048</v>
      </c>
      <c r="D442" s="201" t="s">
        <v>410</v>
      </c>
      <c r="E442" s="202" t="s">
        <v>7767</v>
      </c>
      <c r="F442" s="203" t="s">
        <v>7768</v>
      </c>
      <c r="G442" s="204" t="s">
        <v>501</v>
      </c>
      <c r="H442" s="205">
        <v>422.10300000000001</v>
      </c>
      <c r="I442" s="206"/>
      <c r="J442" s="207">
        <f>ROUND(I442*H442,2)</f>
        <v>0</v>
      </c>
      <c r="K442" s="203" t="s">
        <v>7100</v>
      </c>
      <c r="L442" s="57"/>
      <c r="M442" s="208" t="s">
        <v>36</v>
      </c>
      <c r="N442" s="209" t="s">
        <v>50</v>
      </c>
      <c r="O442" s="38"/>
      <c r="P442" s="210">
        <f>O442*H442</f>
        <v>0</v>
      </c>
      <c r="Q442" s="210">
        <v>0</v>
      </c>
      <c r="R442" s="210">
        <f>Q442*H442</f>
        <v>0</v>
      </c>
      <c r="S442" s="210">
        <v>0</v>
      </c>
      <c r="T442" s="211">
        <f>S442*H442</f>
        <v>0</v>
      </c>
      <c r="AR442" s="19" t="s">
        <v>415</v>
      </c>
      <c r="AT442" s="19" t="s">
        <v>410</v>
      </c>
      <c r="AU442" s="19" t="s">
        <v>87</v>
      </c>
      <c r="AY442" s="19" t="s">
        <v>406</v>
      </c>
      <c r="BE442" s="212">
        <f>IF(N442="základní",J442,0)</f>
        <v>0</v>
      </c>
      <c r="BF442" s="212">
        <f>IF(N442="snížená",J442,0)</f>
        <v>0</v>
      </c>
      <c r="BG442" s="212">
        <f>IF(N442="zákl. přenesená",J442,0)</f>
        <v>0</v>
      </c>
      <c r="BH442" s="212">
        <f>IF(N442="sníž. přenesená",J442,0)</f>
        <v>0</v>
      </c>
      <c r="BI442" s="212">
        <f>IF(N442="nulová",J442,0)</f>
        <v>0</v>
      </c>
      <c r="BJ442" s="19" t="s">
        <v>23</v>
      </c>
      <c r="BK442" s="212">
        <f>ROUND(I442*H442,2)</f>
        <v>0</v>
      </c>
      <c r="BL442" s="19" t="s">
        <v>415</v>
      </c>
      <c r="BM442" s="19" t="s">
        <v>1653</v>
      </c>
    </row>
    <row r="443" spans="2:65" s="11" customFormat="1" ht="37.35" customHeight="1" x14ac:dyDescent="0.35">
      <c r="B443" s="182"/>
      <c r="C443" s="183"/>
      <c r="D443" s="184" t="s">
        <v>78</v>
      </c>
      <c r="E443" s="185" t="s">
        <v>2775</v>
      </c>
      <c r="F443" s="185" t="s">
        <v>2776</v>
      </c>
      <c r="G443" s="183"/>
      <c r="H443" s="183"/>
      <c r="I443" s="186"/>
      <c r="J443" s="187">
        <f>BK443</f>
        <v>0</v>
      </c>
      <c r="K443" s="183"/>
      <c r="L443" s="188"/>
      <c r="M443" s="189"/>
      <c r="N443" s="190"/>
      <c r="O443" s="190"/>
      <c r="P443" s="191">
        <f>P444+P453</f>
        <v>0</v>
      </c>
      <c r="Q443" s="190"/>
      <c r="R443" s="191">
        <f>R444+R453</f>
        <v>0</v>
      </c>
      <c r="S443" s="190"/>
      <c r="T443" s="192">
        <f>T444+T453</f>
        <v>0</v>
      </c>
      <c r="AR443" s="193" t="s">
        <v>87</v>
      </c>
      <c r="AT443" s="194" t="s">
        <v>78</v>
      </c>
      <c r="AU443" s="194" t="s">
        <v>79</v>
      </c>
      <c r="AY443" s="193" t="s">
        <v>406</v>
      </c>
      <c r="BK443" s="195">
        <f>BK444+BK453</f>
        <v>0</v>
      </c>
    </row>
    <row r="444" spans="2:65" s="11" customFormat="1" ht="19.899999999999999" customHeight="1" x14ac:dyDescent="0.3">
      <c r="B444" s="182"/>
      <c r="C444" s="183"/>
      <c r="D444" s="198" t="s">
        <v>78</v>
      </c>
      <c r="E444" s="199" t="s">
        <v>8530</v>
      </c>
      <c r="F444" s="199" t="s">
        <v>8531</v>
      </c>
      <c r="G444" s="183"/>
      <c r="H444" s="183"/>
      <c r="I444" s="186"/>
      <c r="J444" s="200">
        <f>BK444</f>
        <v>0</v>
      </c>
      <c r="K444" s="183"/>
      <c r="L444" s="188"/>
      <c r="M444" s="189"/>
      <c r="N444" s="190"/>
      <c r="O444" s="190"/>
      <c r="P444" s="191">
        <f>SUM(P445:P452)</f>
        <v>0</v>
      </c>
      <c r="Q444" s="190"/>
      <c r="R444" s="191">
        <f>SUM(R445:R452)</f>
        <v>0</v>
      </c>
      <c r="S444" s="190"/>
      <c r="T444" s="192">
        <f>SUM(T445:T452)</f>
        <v>0</v>
      </c>
      <c r="AR444" s="193" t="s">
        <v>87</v>
      </c>
      <c r="AT444" s="194" t="s">
        <v>78</v>
      </c>
      <c r="AU444" s="194" t="s">
        <v>23</v>
      </c>
      <c r="AY444" s="193" t="s">
        <v>406</v>
      </c>
      <c r="BK444" s="195">
        <f>SUM(BK445:BK452)</f>
        <v>0</v>
      </c>
    </row>
    <row r="445" spans="2:65" s="1" customFormat="1" ht="22.5" customHeight="1" x14ac:dyDescent="0.3">
      <c r="B445" s="37"/>
      <c r="C445" s="201" t="s">
        <v>1050</v>
      </c>
      <c r="D445" s="201" t="s">
        <v>410</v>
      </c>
      <c r="E445" s="202" t="s">
        <v>8532</v>
      </c>
      <c r="F445" s="203" t="s">
        <v>8533</v>
      </c>
      <c r="G445" s="204" t="s">
        <v>466</v>
      </c>
      <c r="H445" s="205">
        <v>12.5</v>
      </c>
      <c r="I445" s="206"/>
      <c r="J445" s="207">
        <f>ROUND(I445*H445,2)</f>
        <v>0</v>
      </c>
      <c r="K445" s="203" t="s">
        <v>7140</v>
      </c>
      <c r="L445" s="57"/>
      <c r="M445" s="208" t="s">
        <v>36</v>
      </c>
      <c r="N445" s="209" t="s">
        <v>50</v>
      </c>
      <c r="O445" s="38"/>
      <c r="P445" s="210">
        <f>O445*H445</f>
        <v>0</v>
      </c>
      <c r="Q445" s="210">
        <v>0</v>
      </c>
      <c r="R445" s="210">
        <f>Q445*H445</f>
        <v>0</v>
      </c>
      <c r="S445" s="210">
        <v>0</v>
      </c>
      <c r="T445" s="211">
        <f>S445*H445</f>
        <v>0</v>
      </c>
      <c r="AR445" s="19" t="s">
        <v>493</v>
      </c>
      <c r="AT445" s="19" t="s">
        <v>410</v>
      </c>
      <c r="AU445" s="19" t="s">
        <v>87</v>
      </c>
      <c r="AY445" s="19" t="s">
        <v>406</v>
      </c>
      <c r="BE445" s="212">
        <f>IF(N445="základní",J445,0)</f>
        <v>0</v>
      </c>
      <c r="BF445" s="212">
        <f>IF(N445="snížená",J445,0)</f>
        <v>0</v>
      </c>
      <c r="BG445" s="212">
        <f>IF(N445="zákl. přenesená",J445,0)</f>
        <v>0</v>
      </c>
      <c r="BH445" s="212">
        <f>IF(N445="sníž. přenesená",J445,0)</f>
        <v>0</v>
      </c>
      <c r="BI445" s="212">
        <f>IF(N445="nulová",J445,0)</f>
        <v>0</v>
      </c>
      <c r="BJ445" s="19" t="s">
        <v>23</v>
      </c>
      <c r="BK445" s="212">
        <f>ROUND(I445*H445,2)</f>
        <v>0</v>
      </c>
      <c r="BL445" s="19" t="s">
        <v>493</v>
      </c>
      <c r="BM445" s="19" t="s">
        <v>1697</v>
      </c>
    </row>
    <row r="446" spans="2:65" s="13" customFormat="1" x14ac:dyDescent="0.3">
      <c r="B446" s="225"/>
      <c r="C446" s="226"/>
      <c r="D446" s="215" t="s">
        <v>417</v>
      </c>
      <c r="E446" s="227" t="s">
        <v>36</v>
      </c>
      <c r="F446" s="228" t="s">
        <v>8534</v>
      </c>
      <c r="G446" s="226"/>
      <c r="H446" s="229">
        <v>12.5</v>
      </c>
      <c r="I446" s="230"/>
      <c r="J446" s="226"/>
      <c r="K446" s="226"/>
      <c r="L446" s="231"/>
      <c r="M446" s="232"/>
      <c r="N446" s="233"/>
      <c r="O446" s="233"/>
      <c r="P446" s="233"/>
      <c r="Q446" s="233"/>
      <c r="R446" s="233"/>
      <c r="S446" s="233"/>
      <c r="T446" s="234"/>
      <c r="AT446" s="235" t="s">
        <v>417</v>
      </c>
      <c r="AU446" s="235" t="s">
        <v>87</v>
      </c>
      <c r="AV446" s="13" t="s">
        <v>87</v>
      </c>
      <c r="AW446" s="13" t="s">
        <v>43</v>
      </c>
      <c r="AX446" s="13" t="s">
        <v>79</v>
      </c>
      <c r="AY446" s="235" t="s">
        <v>406</v>
      </c>
    </row>
    <row r="447" spans="2:65" s="14" customFormat="1" x14ac:dyDescent="0.3">
      <c r="B447" s="236"/>
      <c r="C447" s="237"/>
      <c r="D447" s="247" t="s">
        <v>417</v>
      </c>
      <c r="E447" s="248" t="s">
        <v>36</v>
      </c>
      <c r="F447" s="249" t="s">
        <v>421</v>
      </c>
      <c r="G447" s="237"/>
      <c r="H447" s="250">
        <v>12.5</v>
      </c>
      <c r="I447" s="241"/>
      <c r="J447" s="237"/>
      <c r="K447" s="237"/>
      <c r="L447" s="242"/>
      <c r="M447" s="243"/>
      <c r="N447" s="244"/>
      <c r="O447" s="244"/>
      <c r="P447" s="244"/>
      <c r="Q447" s="244"/>
      <c r="R447" s="244"/>
      <c r="S447" s="244"/>
      <c r="T447" s="245"/>
      <c r="AT447" s="246" t="s">
        <v>417</v>
      </c>
      <c r="AU447" s="246" t="s">
        <v>87</v>
      </c>
      <c r="AV447" s="14" t="s">
        <v>415</v>
      </c>
      <c r="AW447" s="14" t="s">
        <v>43</v>
      </c>
      <c r="AX447" s="14" t="s">
        <v>23</v>
      </c>
      <c r="AY447" s="246" t="s">
        <v>406</v>
      </c>
    </row>
    <row r="448" spans="2:65" s="1" customFormat="1" ht="22.5" customHeight="1" x14ac:dyDescent="0.3">
      <c r="B448" s="37"/>
      <c r="C448" s="268" t="s">
        <v>1083</v>
      </c>
      <c r="D448" s="268" t="s">
        <v>533</v>
      </c>
      <c r="E448" s="269" t="s">
        <v>8535</v>
      </c>
      <c r="F448" s="270" t="s">
        <v>8536</v>
      </c>
      <c r="G448" s="271" t="s">
        <v>466</v>
      </c>
      <c r="H448" s="272">
        <v>6.25</v>
      </c>
      <c r="I448" s="273"/>
      <c r="J448" s="274">
        <f>ROUND(I448*H448,2)</f>
        <v>0</v>
      </c>
      <c r="K448" s="270" t="s">
        <v>7140</v>
      </c>
      <c r="L448" s="275"/>
      <c r="M448" s="276" t="s">
        <v>36</v>
      </c>
      <c r="N448" s="277" t="s">
        <v>50</v>
      </c>
      <c r="O448" s="38"/>
      <c r="P448" s="210">
        <f>O448*H448</f>
        <v>0</v>
      </c>
      <c r="Q448" s="210">
        <v>0</v>
      </c>
      <c r="R448" s="210">
        <f>Q448*H448</f>
        <v>0</v>
      </c>
      <c r="S448" s="210">
        <v>0</v>
      </c>
      <c r="T448" s="211">
        <f>S448*H448</f>
        <v>0</v>
      </c>
      <c r="AR448" s="19" t="s">
        <v>564</v>
      </c>
      <c r="AT448" s="19" t="s">
        <v>533</v>
      </c>
      <c r="AU448" s="19" t="s">
        <v>87</v>
      </c>
      <c r="AY448" s="19" t="s">
        <v>406</v>
      </c>
      <c r="BE448" s="212">
        <f>IF(N448="základní",J448,0)</f>
        <v>0</v>
      </c>
      <c r="BF448" s="212">
        <f>IF(N448="snížená",J448,0)</f>
        <v>0</v>
      </c>
      <c r="BG448" s="212">
        <f>IF(N448="zákl. přenesená",J448,0)</f>
        <v>0</v>
      </c>
      <c r="BH448" s="212">
        <f>IF(N448="sníž. přenesená",J448,0)</f>
        <v>0</v>
      </c>
      <c r="BI448" s="212">
        <f>IF(N448="nulová",J448,0)</f>
        <v>0</v>
      </c>
      <c r="BJ448" s="19" t="s">
        <v>23</v>
      </c>
      <c r="BK448" s="212">
        <f>ROUND(I448*H448,2)</f>
        <v>0</v>
      </c>
      <c r="BL448" s="19" t="s">
        <v>493</v>
      </c>
      <c r="BM448" s="19" t="s">
        <v>1722</v>
      </c>
    </row>
    <row r="449" spans="2:65" s="13" customFormat="1" x14ac:dyDescent="0.3">
      <c r="B449" s="225"/>
      <c r="C449" s="226"/>
      <c r="D449" s="215" t="s">
        <v>417</v>
      </c>
      <c r="E449" s="227" t="s">
        <v>36</v>
      </c>
      <c r="F449" s="228" t="s">
        <v>8537</v>
      </c>
      <c r="G449" s="226"/>
      <c r="H449" s="229">
        <v>6.25</v>
      </c>
      <c r="I449" s="230"/>
      <c r="J449" s="226"/>
      <c r="K449" s="226"/>
      <c r="L449" s="231"/>
      <c r="M449" s="232"/>
      <c r="N449" s="233"/>
      <c r="O449" s="233"/>
      <c r="P449" s="233"/>
      <c r="Q449" s="233"/>
      <c r="R449" s="233"/>
      <c r="S449" s="233"/>
      <c r="T449" s="234"/>
      <c r="AT449" s="235" t="s">
        <v>417</v>
      </c>
      <c r="AU449" s="235" t="s">
        <v>87</v>
      </c>
      <c r="AV449" s="13" t="s">
        <v>87</v>
      </c>
      <c r="AW449" s="13" t="s">
        <v>43</v>
      </c>
      <c r="AX449" s="13" t="s">
        <v>79</v>
      </c>
      <c r="AY449" s="235" t="s">
        <v>406</v>
      </c>
    </row>
    <row r="450" spans="2:65" s="14" customFormat="1" x14ac:dyDescent="0.3">
      <c r="B450" s="236"/>
      <c r="C450" s="237"/>
      <c r="D450" s="247" t="s">
        <v>417</v>
      </c>
      <c r="E450" s="248" t="s">
        <v>36</v>
      </c>
      <c r="F450" s="249" t="s">
        <v>421</v>
      </c>
      <c r="G450" s="237"/>
      <c r="H450" s="250">
        <v>6.25</v>
      </c>
      <c r="I450" s="241"/>
      <c r="J450" s="237"/>
      <c r="K450" s="237"/>
      <c r="L450" s="242"/>
      <c r="M450" s="243"/>
      <c r="N450" s="244"/>
      <c r="O450" s="244"/>
      <c r="P450" s="244"/>
      <c r="Q450" s="244"/>
      <c r="R450" s="244"/>
      <c r="S450" s="244"/>
      <c r="T450" s="245"/>
      <c r="AT450" s="246" t="s">
        <v>417</v>
      </c>
      <c r="AU450" s="246" t="s">
        <v>87</v>
      </c>
      <c r="AV450" s="14" t="s">
        <v>415</v>
      </c>
      <c r="AW450" s="14" t="s">
        <v>43</v>
      </c>
      <c r="AX450" s="14" t="s">
        <v>23</v>
      </c>
      <c r="AY450" s="246" t="s">
        <v>406</v>
      </c>
    </row>
    <row r="451" spans="2:65" s="1" customFormat="1" ht="22.5" customHeight="1" x14ac:dyDescent="0.3">
      <c r="B451" s="37"/>
      <c r="C451" s="268" t="s">
        <v>1094</v>
      </c>
      <c r="D451" s="268" t="s">
        <v>533</v>
      </c>
      <c r="E451" s="269" t="s">
        <v>8538</v>
      </c>
      <c r="F451" s="270" t="s">
        <v>8539</v>
      </c>
      <c r="G451" s="271" t="s">
        <v>466</v>
      </c>
      <c r="H451" s="272">
        <v>6.25</v>
      </c>
      <c r="I451" s="273"/>
      <c r="J451" s="274">
        <f>ROUND(I451*H451,2)</f>
        <v>0</v>
      </c>
      <c r="K451" s="270" t="s">
        <v>7140</v>
      </c>
      <c r="L451" s="275"/>
      <c r="M451" s="276" t="s">
        <v>36</v>
      </c>
      <c r="N451" s="277" t="s">
        <v>50</v>
      </c>
      <c r="O451" s="38"/>
      <c r="P451" s="210">
        <f>O451*H451</f>
        <v>0</v>
      </c>
      <c r="Q451" s="210">
        <v>0</v>
      </c>
      <c r="R451" s="210">
        <f>Q451*H451</f>
        <v>0</v>
      </c>
      <c r="S451" s="210">
        <v>0</v>
      </c>
      <c r="T451" s="211">
        <f>S451*H451</f>
        <v>0</v>
      </c>
      <c r="AR451" s="19" t="s">
        <v>564</v>
      </c>
      <c r="AT451" s="19" t="s">
        <v>533</v>
      </c>
      <c r="AU451" s="19" t="s">
        <v>87</v>
      </c>
      <c r="AY451" s="19" t="s">
        <v>406</v>
      </c>
      <c r="BE451" s="212">
        <f>IF(N451="základní",J451,0)</f>
        <v>0</v>
      </c>
      <c r="BF451" s="212">
        <f>IF(N451="snížená",J451,0)</f>
        <v>0</v>
      </c>
      <c r="BG451" s="212">
        <f>IF(N451="zákl. přenesená",J451,0)</f>
        <v>0</v>
      </c>
      <c r="BH451" s="212">
        <f>IF(N451="sníž. přenesená",J451,0)</f>
        <v>0</v>
      </c>
      <c r="BI451" s="212">
        <f>IF(N451="nulová",J451,0)</f>
        <v>0</v>
      </c>
      <c r="BJ451" s="19" t="s">
        <v>23</v>
      </c>
      <c r="BK451" s="212">
        <f>ROUND(I451*H451,2)</f>
        <v>0</v>
      </c>
      <c r="BL451" s="19" t="s">
        <v>493</v>
      </c>
      <c r="BM451" s="19" t="s">
        <v>1753</v>
      </c>
    </row>
    <row r="452" spans="2:65" s="1" customFormat="1" ht="22.5" customHeight="1" x14ac:dyDescent="0.3">
      <c r="B452" s="37"/>
      <c r="C452" s="201" t="s">
        <v>1098</v>
      </c>
      <c r="D452" s="201" t="s">
        <v>410</v>
      </c>
      <c r="E452" s="202" t="s">
        <v>8540</v>
      </c>
      <c r="F452" s="203" t="s">
        <v>8541</v>
      </c>
      <c r="G452" s="204" t="s">
        <v>501</v>
      </c>
      <c r="H452" s="205">
        <v>1.4E-2</v>
      </c>
      <c r="I452" s="206"/>
      <c r="J452" s="207">
        <f>ROUND(I452*H452,2)</f>
        <v>0</v>
      </c>
      <c r="K452" s="203" t="s">
        <v>7100</v>
      </c>
      <c r="L452" s="57"/>
      <c r="M452" s="208" t="s">
        <v>36</v>
      </c>
      <c r="N452" s="209" t="s">
        <v>50</v>
      </c>
      <c r="O452" s="38"/>
      <c r="P452" s="210">
        <f>O452*H452</f>
        <v>0</v>
      </c>
      <c r="Q452" s="210">
        <v>0</v>
      </c>
      <c r="R452" s="210">
        <f>Q452*H452</f>
        <v>0</v>
      </c>
      <c r="S452" s="210">
        <v>0</v>
      </c>
      <c r="T452" s="211">
        <f>S452*H452</f>
        <v>0</v>
      </c>
      <c r="AR452" s="19" t="s">
        <v>493</v>
      </c>
      <c r="AT452" s="19" t="s">
        <v>410</v>
      </c>
      <c r="AU452" s="19" t="s">
        <v>87</v>
      </c>
      <c r="AY452" s="19" t="s">
        <v>406</v>
      </c>
      <c r="BE452" s="212">
        <f>IF(N452="základní",J452,0)</f>
        <v>0</v>
      </c>
      <c r="BF452" s="212">
        <f>IF(N452="snížená",J452,0)</f>
        <v>0</v>
      </c>
      <c r="BG452" s="212">
        <f>IF(N452="zákl. přenesená",J452,0)</f>
        <v>0</v>
      </c>
      <c r="BH452" s="212">
        <f>IF(N452="sníž. přenesená",J452,0)</f>
        <v>0</v>
      </c>
      <c r="BI452" s="212">
        <f>IF(N452="nulová",J452,0)</f>
        <v>0</v>
      </c>
      <c r="BJ452" s="19" t="s">
        <v>23</v>
      </c>
      <c r="BK452" s="212">
        <f>ROUND(I452*H452,2)</f>
        <v>0</v>
      </c>
      <c r="BL452" s="19" t="s">
        <v>493</v>
      </c>
      <c r="BM452" s="19" t="s">
        <v>1762</v>
      </c>
    </row>
    <row r="453" spans="2:65" s="11" customFormat="1" ht="29.85" customHeight="1" x14ac:dyDescent="0.3">
      <c r="B453" s="182"/>
      <c r="C453" s="183"/>
      <c r="D453" s="198" t="s">
        <v>78</v>
      </c>
      <c r="E453" s="199" t="s">
        <v>8542</v>
      </c>
      <c r="F453" s="199" t="s">
        <v>8543</v>
      </c>
      <c r="G453" s="183"/>
      <c r="H453" s="183"/>
      <c r="I453" s="186"/>
      <c r="J453" s="200">
        <f>BK453</f>
        <v>0</v>
      </c>
      <c r="K453" s="183"/>
      <c r="L453" s="188"/>
      <c r="M453" s="189"/>
      <c r="N453" s="190"/>
      <c r="O453" s="190"/>
      <c r="P453" s="191">
        <f>SUM(P454:P462)</f>
        <v>0</v>
      </c>
      <c r="Q453" s="190"/>
      <c r="R453" s="191">
        <f>SUM(R454:R462)</f>
        <v>0</v>
      </c>
      <c r="S453" s="190"/>
      <c r="T453" s="192">
        <f>SUM(T454:T462)</f>
        <v>0</v>
      </c>
      <c r="AR453" s="193" t="s">
        <v>87</v>
      </c>
      <c r="AT453" s="194" t="s">
        <v>78</v>
      </c>
      <c r="AU453" s="194" t="s">
        <v>23</v>
      </c>
      <c r="AY453" s="193" t="s">
        <v>406</v>
      </c>
      <c r="BK453" s="195">
        <f>SUM(BK454:BK462)</f>
        <v>0</v>
      </c>
    </row>
    <row r="454" spans="2:65" s="1" customFormat="1" ht="22.5" customHeight="1" x14ac:dyDescent="0.3">
      <c r="B454" s="37"/>
      <c r="C454" s="201" t="s">
        <v>1101</v>
      </c>
      <c r="D454" s="201" t="s">
        <v>410</v>
      </c>
      <c r="E454" s="202" t="s">
        <v>8544</v>
      </c>
      <c r="F454" s="203" t="s">
        <v>8545</v>
      </c>
      <c r="G454" s="204" t="s">
        <v>466</v>
      </c>
      <c r="H454" s="205">
        <v>12.5</v>
      </c>
      <c r="I454" s="206"/>
      <c r="J454" s="207">
        <f>ROUND(I454*H454,2)</f>
        <v>0</v>
      </c>
      <c r="K454" s="203" t="s">
        <v>7100</v>
      </c>
      <c r="L454" s="57"/>
      <c r="M454" s="208" t="s">
        <v>36</v>
      </c>
      <c r="N454" s="209" t="s">
        <v>50</v>
      </c>
      <c r="O454" s="38"/>
      <c r="P454" s="210">
        <f>O454*H454</f>
        <v>0</v>
      </c>
      <c r="Q454" s="210">
        <v>0</v>
      </c>
      <c r="R454" s="210">
        <f>Q454*H454</f>
        <v>0</v>
      </c>
      <c r="S454" s="210">
        <v>0</v>
      </c>
      <c r="T454" s="211">
        <f>S454*H454</f>
        <v>0</v>
      </c>
      <c r="AR454" s="19" t="s">
        <v>493</v>
      </c>
      <c r="AT454" s="19" t="s">
        <v>410</v>
      </c>
      <c r="AU454" s="19" t="s">
        <v>87</v>
      </c>
      <c r="AY454" s="19" t="s">
        <v>406</v>
      </c>
      <c r="BE454" s="212">
        <f>IF(N454="základní",J454,0)</f>
        <v>0</v>
      </c>
      <c r="BF454" s="212">
        <f>IF(N454="snížená",J454,0)</f>
        <v>0</v>
      </c>
      <c r="BG454" s="212">
        <f>IF(N454="zákl. přenesená",J454,0)</f>
        <v>0</v>
      </c>
      <c r="BH454" s="212">
        <f>IF(N454="sníž. přenesená",J454,0)</f>
        <v>0</v>
      </c>
      <c r="BI454" s="212">
        <f>IF(N454="nulová",J454,0)</f>
        <v>0</v>
      </c>
      <c r="BJ454" s="19" t="s">
        <v>23</v>
      </c>
      <c r="BK454" s="212">
        <f>ROUND(I454*H454,2)</f>
        <v>0</v>
      </c>
      <c r="BL454" s="19" t="s">
        <v>493</v>
      </c>
      <c r="BM454" s="19" t="s">
        <v>1771</v>
      </c>
    </row>
    <row r="455" spans="2:65" s="12" customFormat="1" ht="27" x14ac:dyDescent="0.3">
      <c r="B455" s="213"/>
      <c r="C455" s="214"/>
      <c r="D455" s="215" t="s">
        <v>417</v>
      </c>
      <c r="E455" s="216" t="s">
        <v>36</v>
      </c>
      <c r="F455" s="217" t="s">
        <v>8546</v>
      </c>
      <c r="G455" s="214"/>
      <c r="H455" s="218" t="s">
        <v>36</v>
      </c>
      <c r="I455" s="219"/>
      <c r="J455" s="214"/>
      <c r="K455" s="214"/>
      <c r="L455" s="220"/>
      <c r="M455" s="221"/>
      <c r="N455" s="222"/>
      <c r="O455" s="222"/>
      <c r="P455" s="222"/>
      <c r="Q455" s="222"/>
      <c r="R455" s="222"/>
      <c r="S455" s="222"/>
      <c r="T455" s="223"/>
      <c r="AT455" s="224" t="s">
        <v>417</v>
      </c>
      <c r="AU455" s="224" t="s">
        <v>87</v>
      </c>
      <c r="AV455" s="12" t="s">
        <v>23</v>
      </c>
      <c r="AW455" s="12" t="s">
        <v>43</v>
      </c>
      <c r="AX455" s="12" t="s">
        <v>79</v>
      </c>
      <c r="AY455" s="224" t="s">
        <v>406</v>
      </c>
    </row>
    <row r="456" spans="2:65" s="13" customFormat="1" x14ac:dyDescent="0.3">
      <c r="B456" s="225"/>
      <c r="C456" s="226"/>
      <c r="D456" s="215" t="s">
        <v>417</v>
      </c>
      <c r="E456" s="227" t="s">
        <v>36</v>
      </c>
      <c r="F456" s="228" t="s">
        <v>8534</v>
      </c>
      <c r="G456" s="226"/>
      <c r="H456" s="229">
        <v>12.5</v>
      </c>
      <c r="I456" s="230"/>
      <c r="J456" s="226"/>
      <c r="K456" s="226"/>
      <c r="L456" s="231"/>
      <c r="M456" s="232"/>
      <c r="N456" s="233"/>
      <c r="O456" s="233"/>
      <c r="P456" s="233"/>
      <c r="Q456" s="233"/>
      <c r="R456" s="233"/>
      <c r="S456" s="233"/>
      <c r="T456" s="234"/>
      <c r="AT456" s="235" t="s">
        <v>417</v>
      </c>
      <c r="AU456" s="235" t="s">
        <v>87</v>
      </c>
      <c r="AV456" s="13" t="s">
        <v>87</v>
      </c>
      <c r="AW456" s="13" t="s">
        <v>43</v>
      </c>
      <c r="AX456" s="13" t="s">
        <v>79</v>
      </c>
      <c r="AY456" s="235" t="s">
        <v>406</v>
      </c>
    </row>
    <row r="457" spans="2:65" s="14" customFormat="1" x14ac:dyDescent="0.3">
      <c r="B457" s="236"/>
      <c r="C457" s="237"/>
      <c r="D457" s="247" t="s">
        <v>417</v>
      </c>
      <c r="E457" s="248" t="s">
        <v>36</v>
      </c>
      <c r="F457" s="249" t="s">
        <v>421</v>
      </c>
      <c r="G457" s="237"/>
      <c r="H457" s="250">
        <v>12.5</v>
      </c>
      <c r="I457" s="241"/>
      <c r="J457" s="237"/>
      <c r="K457" s="237"/>
      <c r="L457" s="242"/>
      <c r="M457" s="243"/>
      <c r="N457" s="244"/>
      <c r="O457" s="244"/>
      <c r="P457" s="244"/>
      <c r="Q457" s="244"/>
      <c r="R457" s="244"/>
      <c r="S457" s="244"/>
      <c r="T457" s="245"/>
      <c r="AT457" s="246" t="s">
        <v>417</v>
      </c>
      <c r="AU457" s="246" t="s">
        <v>87</v>
      </c>
      <c r="AV457" s="14" t="s">
        <v>415</v>
      </c>
      <c r="AW457" s="14" t="s">
        <v>43</v>
      </c>
      <c r="AX457" s="14" t="s">
        <v>23</v>
      </c>
      <c r="AY457" s="246" t="s">
        <v>406</v>
      </c>
    </row>
    <row r="458" spans="2:65" s="1" customFormat="1" ht="22.5" customHeight="1" x14ac:dyDescent="0.3">
      <c r="B458" s="37"/>
      <c r="C458" s="201" t="s">
        <v>1103</v>
      </c>
      <c r="D458" s="201" t="s">
        <v>410</v>
      </c>
      <c r="E458" s="202" t="s">
        <v>8547</v>
      </c>
      <c r="F458" s="203" t="s">
        <v>8548</v>
      </c>
      <c r="G458" s="204" t="s">
        <v>466</v>
      </c>
      <c r="H458" s="205">
        <v>6.25</v>
      </c>
      <c r="I458" s="206"/>
      <c r="J458" s="207">
        <f>ROUND(I458*H458,2)</f>
        <v>0</v>
      </c>
      <c r="K458" s="203" t="s">
        <v>7140</v>
      </c>
      <c r="L458" s="57"/>
      <c r="M458" s="208" t="s">
        <v>36</v>
      </c>
      <c r="N458" s="209" t="s">
        <v>50</v>
      </c>
      <c r="O458" s="38"/>
      <c r="P458" s="210">
        <f>O458*H458</f>
        <v>0</v>
      </c>
      <c r="Q458" s="210">
        <v>0</v>
      </c>
      <c r="R458" s="210">
        <f>Q458*H458</f>
        <v>0</v>
      </c>
      <c r="S458" s="210">
        <v>0</v>
      </c>
      <c r="T458" s="211">
        <f>S458*H458</f>
        <v>0</v>
      </c>
      <c r="AR458" s="19" t="s">
        <v>493</v>
      </c>
      <c r="AT458" s="19" t="s">
        <v>410</v>
      </c>
      <c r="AU458" s="19" t="s">
        <v>87</v>
      </c>
      <c r="AY458" s="19" t="s">
        <v>406</v>
      </c>
      <c r="BE458" s="212">
        <f>IF(N458="základní",J458,0)</f>
        <v>0</v>
      </c>
      <c r="BF458" s="212">
        <f>IF(N458="snížená",J458,0)</f>
        <v>0</v>
      </c>
      <c r="BG458" s="212">
        <f>IF(N458="zákl. přenesená",J458,0)</f>
        <v>0</v>
      </c>
      <c r="BH458" s="212">
        <f>IF(N458="sníž. přenesená",J458,0)</f>
        <v>0</v>
      </c>
      <c r="BI458" s="212">
        <f>IF(N458="nulová",J458,0)</f>
        <v>0</v>
      </c>
      <c r="BJ458" s="19" t="s">
        <v>23</v>
      </c>
      <c r="BK458" s="212">
        <f>ROUND(I458*H458,2)</f>
        <v>0</v>
      </c>
      <c r="BL458" s="19" t="s">
        <v>493</v>
      </c>
      <c r="BM458" s="19" t="s">
        <v>1788</v>
      </c>
    </row>
    <row r="459" spans="2:65" s="1" customFormat="1" ht="22.5" customHeight="1" x14ac:dyDescent="0.3">
      <c r="B459" s="37"/>
      <c r="C459" s="201" t="s">
        <v>1112</v>
      </c>
      <c r="D459" s="201" t="s">
        <v>410</v>
      </c>
      <c r="E459" s="202" t="s">
        <v>8549</v>
      </c>
      <c r="F459" s="203" t="s">
        <v>8550</v>
      </c>
      <c r="G459" s="204" t="s">
        <v>466</v>
      </c>
      <c r="H459" s="205">
        <v>6.25</v>
      </c>
      <c r="I459" s="206"/>
      <c r="J459" s="207">
        <f>ROUND(I459*H459,2)</f>
        <v>0</v>
      </c>
      <c r="K459" s="203" t="s">
        <v>7140</v>
      </c>
      <c r="L459" s="57"/>
      <c r="M459" s="208" t="s">
        <v>36</v>
      </c>
      <c r="N459" s="209" t="s">
        <v>50</v>
      </c>
      <c r="O459" s="38"/>
      <c r="P459" s="210">
        <f>O459*H459</f>
        <v>0</v>
      </c>
      <c r="Q459" s="210">
        <v>0</v>
      </c>
      <c r="R459" s="210">
        <f>Q459*H459</f>
        <v>0</v>
      </c>
      <c r="S459" s="210">
        <v>0</v>
      </c>
      <c r="T459" s="211">
        <f>S459*H459</f>
        <v>0</v>
      </c>
      <c r="AR459" s="19" t="s">
        <v>493</v>
      </c>
      <c r="AT459" s="19" t="s">
        <v>410</v>
      </c>
      <c r="AU459" s="19" t="s">
        <v>87</v>
      </c>
      <c r="AY459" s="19" t="s">
        <v>406</v>
      </c>
      <c r="BE459" s="212">
        <f>IF(N459="základní",J459,0)</f>
        <v>0</v>
      </c>
      <c r="BF459" s="212">
        <f>IF(N459="snížená",J459,0)</f>
        <v>0</v>
      </c>
      <c r="BG459" s="212">
        <f>IF(N459="zákl. přenesená",J459,0)</f>
        <v>0</v>
      </c>
      <c r="BH459" s="212">
        <f>IF(N459="sníž. přenesená",J459,0)</f>
        <v>0</v>
      </c>
      <c r="BI459" s="212">
        <f>IF(N459="nulová",J459,0)</f>
        <v>0</v>
      </c>
      <c r="BJ459" s="19" t="s">
        <v>23</v>
      </c>
      <c r="BK459" s="212">
        <f>ROUND(I459*H459,2)</f>
        <v>0</v>
      </c>
      <c r="BL459" s="19" t="s">
        <v>493</v>
      </c>
      <c r="BM459" s="19" t="s">
        <v>1802</v>
      </c>
    </row>
    <row r="460" spans="2:65" s="13" customFormat="1" x14ac:dyDescent="0.3">
      <c r="B460" s="225"/>
      <c r="C460" s="226"/>
      <c r="D460" s="215" t="s">
        <v>417</v>
      </c>
      <c r="E460" s="227" t="s">
        <v>36</v>
      </c>
      <c r="F460" s="228" t="s">
        <v>8537</v>
      </c>
      <c r="G460" s="226"/>
      <c r="H460" s="229">
        <v>6.25</v>
      </c>
      <c r="I460" s="230"/>
      <c r="J460" s="226"/>
      <c r="K460" s="226"/>
      <c r="L460" s="231"/>
      <c r="M460" s="232"/>
      <c r="N460" s="233"/>
      <c r="O460" s="233"/>
      <c r="P460" s="233"/>
      <c r="Q460" s="233"/>
      <c r="R460" s="233"/>
      <c r="S460" s="233"/>
      <c r="T460" s="234"/>
      <c r="AT460" s="235" t="s">
        <v>417</v>
      </c>
      <c r="AU460" s="235" t="s">
        <v>87</v>
      </c>
      <c r="AV460" s="13" t="s">
        <v>87</v>
      </c>
      <c r="AW460" s="13" t="s">
        <v>43</v>
      </c>
      <c r="AX460" s="13" t="s">
        <v>79</v>
      </c>
      <c r="AY460" s="235" t="s">
        <v>406</v>
      </c>
    </row>
    <row r="461" spans="2:65" s="14" customFormat="1" x14ac:dyDescent="0.3">
      <c r="B461" s="236"/>
      <c r="C461" s="237"/>
      <c r="D461" s="247" t="s">
        <v>417</v>
      </c>
      <c r="E461" s="248" t="s">
        <v>36</v>
      </c>
      <c r="F461" s="249" t="s">
        <v>421</v>
      </c>
      <c r="G461" s="237"/>
      <c r="H461" s="250">
        <v>6.25</v>
      </c>
      <c r="I461" s="241"/>
      <c r="J461" s="237"/>
      <c r="K461" s="237"/>
      <c r="L461" s="242"/>
      <c r="M461" s="243"/>
      <c r="N461" s="244"/>
      <c r="O461" s="244"/>
      <c r="P461" s="244"/>
      <c r="Q461" s="244"/>
      <c r="R461" s="244"/>
      <c r="S461" s="244"/>
      <c r="T461" s="245"/>
      <c r="AT461" s="246" t="s">
        <v>417</v>
      </c>
      <c r="AU461" s="246" t="s">
        <v>87</v>
      </c>
      <c r="AV461" s="14" t="s">
        <v>415</v>
      </c>
      <c r="AW461" s="14" t="s">
        <v>43</v>
      </c>
      <c r="AX461" s="14" t="s">
        <v>23</v>
      </c>
      <c r="AY461" s="246" t="s">
        <v>406</v>
      </c>
    </row>
    <row r="462" spans="2:65" s="1" customFormat="1" ht="22.5" customHeight="1" x14ac:dyDescent="0.3">
      <c r="B462" s="37"/>
      <c r="C462" s="201" t="s">
        <v>1117</v>
      </c>
      <c r="D462" s="201" t="s">
        <v>410</v>
      </c>
      <c r="E462" s="202" t="s">
        <v>8551</v>
      </c>
      <c r="F462" s="203" t="s">
        <v>8552</v>
      </c>
      <c r="G462" s="204" t="s">
        <v>501</v>
      </c>
      <c r="H462" s="205">
        <v>6.6000000000000003E-2</v>
      </c>
      <c r="I462" s="206"/>
      <c r="J462" s="207">
        <f>ROUND(I462*H462,2)</f>
        <v>0</v>
      </c>
      <c r="K462" s="203" t="s">
        <v>7100</v>
      </c>
      <c r="L462" s="57"/>
      <c r="M462" s="208" t="s">
        <v>36</v>
      </c>
      <c r="N462" s="209" t="s">
        <v>50</v>
      </c>
      <c r="O462" s="38"/>
      <c r="P462" s="210">
        <f>O462*H462</f>
        <v>0</v>
      </c>
      <c r="Q462" s="210">
        <v>0</v>
      </c>
      <c r="R462" s="210">
        <f>Q462*H462</f>
        <v>0</v>
      </c>
      <c r="S462" s="210">
        <v>0</v>
      </c>
      <c r="T462" s="211">
        <f>S462*H462</f>
        <v>0</v>
      </c>
      <c r="AR462" s="19" t="s">
        <v>493</v>
      </c>
      <c r="AT462" s="19" t="s">
        <v>410</v>
      </c>
      <c r="AU462" s="19" t="s">
        <v>87</v>
      </c>
      <c r="AY462" s="19" t="s">
        <v>406</v>
      </c>
      <c r="BE462" s="212">
        <f>IF(N462="základní",J462,0)</f>
        <v>0</v>
      </c>
      <c r="BF462" s="212">
        <f>IF(N462="snížená",J462,0)</f>
        <v>0</v>
      </c>
      <c r="BG462" s="212">
        <f>IF(N462="zákl. přenesená",J462,0)</f>
        <v>0</v>
      </c>
      <c r="BH462" s="212">
        <f>IF(N462="sníž. přenesená",J462,0)</f>
        <v>0</v>
      </c>
      <c r="BI462" s="212">
        <f>IF(N462="nulová",J462,0)</f>
        <v>0</v>
      </c>
      <c r="BJ462" s="19" t="s">
        <v>23</v>
      </c>
      <c r="BK462" s="212">
        <f>ROUND(I462*H462,2)</f>
        <v>0</v>
      </c>
      <c r="BL462" s="19" t="s">
        <v>493</v>
      </c>
      <c r="BM462" s="19" t="s">
        <v>1815</v>
      </c>
    </row>
    <row r="463" spans="2:65" s="11" customFormat="1" ht="37.35" customHeight="1" x14ac:dyDescent="0.35">
      <c r="B463" s="182"/>
      <c r="C463" s="183"/>
      <c r="D463" s="184" t="s">
        <v>78</v>
      </c>
      <c r="E463" s="185" t="s">
        <v>533</v>
      </c>
      <c r="F463" s="185" t="s">
        <v>2848</v>
      </c>
      <c r="G463" s="183"/>
      <c r="H463" s="183"/>
      <c r="I463" s="186"/>
      <c r="J463" s="187">
        <f>BK463</f>
        <v>0</v>
      </c>
      <c r="K463" s="183"/>
      <c r="L463" s="188"/>
      <c r="M463" s="189"/>
      <c r="N463" s="190"/>
      <c r="O463" s="190"/>
      <c r="P463" s="191">
        <f>P464+P470+P479</f>
        <v>0</v>
      </c>
      <c r="Q463" s="190"/>
      <c r="R463" s="191">
        <f>R464+R470+R479</f>
        <v>0</v>
      </c>
      <c r="S463" s="190"/>
      <c r="T463" s="192">
        <f>T464+T470+T479</f>
        <v>0</v>
      </c>
      <c r="AR463" s="193" t="s">
        <v>94</v>
      </c>
      <c r="AT463" s="194" t="s">
        <v>78</v>
      </c>
      <c r="AU463" s="194" t="s">
        <v>79</v>
      </c>
      <c r="AY463" s="193" t="s">
        <v>406</v>
      </c>
      <c r="BK463" s="195">
        <f>BK464+BK470+BK479</f>
        <v>0</v>
      </c>
    </row>
    <row r="464" spans="2:65" s="11" customFormat="1" ht="19.899999999999999" customHeight="1" x14ac:dyDescent="0.3">
      <c r="B464" s="182"/>
      <c r="C464" s="183"/>
      <c r="D464" s="198" t="s">
        <v>78</v>
      </c>
      <c r="E464" s="199" t="s">
        <v>8034</v>
      </c>
      <c r="F464" s="199" t="s">
        <v>3524</v>
      </c>
      <c r="G464" s="183"/>
      <c r="H464" s="183"/>
      <c r="I464" s="186"/>
      <c r="J464" s="200">
        <f>BK464</f>
        <v>0</v>
      </c>
      <c r="K464" s="183"/>
      <c r="L464" s="188"/>
      <c r="M464" s="189"/>
      <c r="N464" s="190"/>
      <c r="O464" s="190"/>
      <c r="P464" s="191">
        <f>SUM(P465:P469)</f>
        <v>0</v>
      </c>
      <c r="Q464" s="190"/>
      <c r="R464" s="191">
        <f>SUM(R465:R469)</f>
        <v>0</v>
      </c>
      <c r="S464" s="190"/>
      <c r="T464" s="192">
        <f>SUM(T465:T469)</f>
        <v>0</v>
      </c>
      <c r="AR464" s="193" t="s">
        <v>94</v>
      </c>
      <c r="AT464" s="194" t="s">
        <v>78</v>
      </c>
      <c r="AU464" s="194" t="s">
        <v>23</v>
      </c>
      <c r="AY464" s="193" t="s">
        <v>406</v>
      </c>
      <c r="BK464" s="195">
        <f>SUM(BK465:BK469)</f>
        <v>0</v>
      </c>
    </row>
    <row r="465" spans="2:65" s="1" customFormat="1" ht="22.5" customHeight="1" x14ac:dyDescent="0.3">
      <c r="B465" s="37"/>
      <c r="C465" s="201" t="s">
        <v>1120</v>
      </c>
      <c r="D465" s="201" t="s">
        <v>410</v>
      </c>
      <c r="E465" s="202" t="s">
        <v>8553</v>
      </c>
      <c r="F465" s="203" t="s">
        <v>8554</v>
      </c>
      <c r="G465" s="204" t="s">
        <v>7937</v>
      </c>
      <c r="H465" s="205">
        <v>1</v>
      </c>
      <c r="I465" s="206"/>
      <c r="J465" s="207">
        <f>ROUND(I465*H465,2)</f>
        <v>0</v>
      </c>
      <c r="K465" s="203" t="s">
        <v>7140</v>
      </c>
      <c r="L465" s="57"/>
      <c r="M465" s="208" t="s">
        <v>36</v>
      </c>
      <c r="N465" s="209" t="s">
        <v>50</v>
      </c>
      <c r="O465" s="38"/>
      <c r="P465" s="210">
        <f>O465*H465</f>
        <v>0</v>
      </c>
      <c r="Q465" s="210">
        <v>0</v>
      </c>
      <c r="R465" s="210">
        <f>Q465*H465</f>
        <v>0</v>
      </c>
      <c r="S465" s="210">
        <v>0</v>
      </c>
      <c r="T465" s="211">
        <f>S465*H465</f>
        <v>0</v>
      </c>
      <c r="AR465" s="19" t="s">
        <v>723</v>
      </c>
      <c r="AT465" s="19" t="s">
        <v>410</v>
      </c>
      <c r="AU465" s="19" t="s">
        <v>87</v>
      </c>
      <c r="AY465" s="19" t="s">
        <v>406</v>
      </c>
      <c r="BE465" s="212">
        <f>IF(N465="základní",J465,0)</f>
        <v>0</v>
      </c>
      <c r="BF465" s="212">
        <f>IF(N465="snížená",J465,0)</f>
        <v>0</v>
      </c>
      <c r="BG465" s="212">
        <f>IF(N465="zákl. přenesená",J465,0)</f>
        <v>0</v>
      </c>
      <c r="BH465" s="212">
        <f>IF(N465="sníž. přenesená",J465,0)</f>
        <v>0</v>
      </c>
      <c r="BI465" s="212">
        <f>IF(N465="nulová",J465,0)</f>
        <v>0</v>
      </c>
      <c r="BJ465" s="19" t="s">
        <v>23</v>
      </c>
      <c r="BK465" s="212">
        <f>ROUND(I465*H465,2)</f>
        <v>0</v>
      </c>
      <c r="BL465" s="19" t="s">
        <v>723</v>
      </c>
      <c r="BM465" s="19" t="s">
        <v>1825</v>
      </c>
    </row>
    <row r="466" spans="2:65" s="12" customFormat="1" x14ac:dyDescent="0.3">
      <c r="B466" s="213"/>
      <c r="C466" s="214"/>
      <c r="D466" s="215" t="s">
        <v>417</v>
      </c>
      <c r="E466" s="216" t="s">
        <v>36</v>
      </c>
      <c r="F466" s="217" t="s">
        <v>8555</v>
      </c>
      <c r="G466" s="214"/>
      <c r="H466" s="218" t="s">
        <v>36</v>
      </c>
      <c r="I466" s="219"/>
      <c r="J466" s="214"/>
      <c r="K466" s="214"/>
      <c r="L466" s="220"/>
      <c r="M466" s="221"/>
      <c r="N466" s="222"/>
      <c r="O466" s="222"/>
      <c r="P466" s="222"/>
      <c r="Q466" s="222"/>
      <c r="R466" s="222"/>
      <c r="S466" s="222"/>
      <c r="T466" s="223"/>
      <c r="AT466" s="224" t="s">
        <v>417</v>
      </c>
      <c r="AU466" s="224" t="s">
        <v>87</v>
      </c>
      <c r="AV466" s="12" t="s">
        <v>23</v>
      </c>
      <c r="AW466" s="12" t="s">
        <v>43</v>
      </c>
      <c r="AX466" s="12" t="s">
        <v>79</v>
      </c>
      <c r="AY466" s="224" t="s">
        <v>406</v>
      </c>
    </row>
    <row r="467" spans="2:65" s="12" customFormat="1" x14ac:dyDescent="0.3">
      <c r="B467" s="213"/>
      <c r="C467" s="214"/>
      <c r="D467" s="215" t="s">
        <v>417</v>
      </c>
      <c r="E467" s="216" t="s">
        <v>36</v>
      </c>
      <c r="F467" s="217" t="s">
        <v>8556</v>
      </c>
      <c r="G467" s="214"/>
      <c r="H467" s="218" t="s">
        <v>36</v>
      </c>
      <c r="I467" s="219"/>
      <c r="J467" s="214"/>
      <c r="K467" s="214"/>
      <c r="L467" s="220"/>
      <c r="M467" s="221"/>
      <c r="N467" s="222"/>
      <c r="O467" s="222"/>
      <c r="P467" s="222"/>
      <c r="Q467" s="222"/>
      <c r="R467" s="222"/>
      <c r="S467" s="222"/>
      <c r="T467" s="223"/>
      <c r="AT467" s="224" t="s">
        <v>417</v>
      </c>
      <c r="AU467" s="224" t="s">
        <v>87</v>
      </c>
      <c r="AV467" s="12" t="s">
        <v>23</v>
      </c>
      <c r="AW467" s="12" t="s">
        <v>43</v>
      </c>
      <c r="AX467" s="12" t="s">
        <v>79</v>
      </c>
      <c r="AY467" s="224" t="s">
        <v>406</v>
      </c>
    </row>
    <row r="468" spans="2:65" s="13" customFormat="1" x14ac:dyDescent="0.3">
      <c r="B468" s="225"/>
      <c r="C468" s="226"/>
      <c r="D468" s="215" t="s">
        <v>417</v>
      </c>
      <c r="E468" s="227" t="s">
        <v>36</v>
      </c>
      <c r="F468" s="228" t="s">
        <v>23</v>
      </c>
      <c r="G468" s="226"/>
      <c r="H468" s="229">
        <v>1</v>
      </c>
      <c r="I468" s="230"/>
      <c r="J468" s="226"/>
      <c r="K468" s="226"/>
      <c r="L468" s="231"/>
      <c r="M468" s="232"/>
      <c r="N468" s="233"/>
      <c r="O468" s="233"/>
      <c r="P468" s="233"/>
      <c r="Q468" s="233"/>
      <c r="R468" s="233"/>
      <c r="S468" s="233"/>
      <c r="T468" s="234"/>
      <c r="AT468" s="235" t="s">
        <v>417</v>
      </c>
      <c r="AU468" s="235" t="s">
        <v>87</v>
      </c>
      <c r="AV468" s="13" t="s">
        <v>87</v>
      </c>
      <c r="AW468" s="13" t="s">
        <v>43</v>
      </c>
      <c r="AX468" s="13" t="s">
        <v>79</v>
      </c>
      <c r="AY468" s="235" t="s">
        <v>406</v>
      </c>
    </row>
    <row r="469" spans="2:65" s="14" customFormat="1" x14ac:dyDescent="0.3">
      <c r="B469" s="236"/>
      <c r="C469" s="237"/>
      <c r="D469" s="215" t="s">
        <v>417</v>
      </c>
      <c r="E469" s="238" t="s">
        <v>36</v>
      </c>
      <c r="F469" s="239" t="s">
        <v>421</v>
      </c>
      <c r="G469" s="237"/>
      <c r="H469" s="240">
        <v>1</v>
      </c>
      <c r="I469" s="241"/>
      <c r="J469" s="237"/>
      <c r="K469" s="237"/>
      <c r="L469" s="242"/>
      <c r="M469" s="243"/>
      <c r="N469" s="244"/>
      <c r="O469" s="244"/>
      <c r="P469" s="244"/>
      <c r="Q469" s="244"/>
      <c r="R469" s="244"/>
      <c r="S469" s="244"/>
      <c r="T469" s="245"/>
      <c r="AT469" s="246" t="s">
        <v>417</v>
      </c>
      <c r="AU469" s="246" t="s">
        <v>87</v>
      </c>
      <c r="AV469" s="14" t="s">
        <v>415</v>
      </c>
      <c r="AW469" s="14" t="s">
        <v>43</v>
      </c>
      <c r="AX469" s="14" t="s">
        <v>23</v>
      </c>
      <c r="AY469" s="246" t="s">
        <v>406</v>
      </c>
    </row>
    <row r="470" spans="2:65" s="11" customFormat="1" ht="29.85" customHeight="1" x14ac:dyDescent="0.3">
      <c r="B470" s="182"/>
      <c r="C470" s="183"/>
      <c r="D470" s="198" t="s">
        <v>78</v>
      </c>
      <c r="E470" s="199" t="s">
        <v>7769</v>
      </c>
      <c r="F470" s="199" t="s">
        <v>7770</v>
      </c>
      <c r="G470" s="183"/>
      <c r="H470" s="183"/>
      <c r="I470" s="186"/>
      <c r="J470" s="200">
        <f>BK470</f>
        <v>0</v>
      </c>
      <c r="K470" s="183"/>
      <c r="L470" s="188"/>
      <c r="M470" s="189"/>
      <c r="N470" s="190"/>
      <c r="O470" s="190"/>
      <c r="P470" s="191">
        <f>SUM(P471:P478)</f>
        <v>0</v>
      </c>
      <c r="Q470" s="190"/>
      <c r="R470" s="191">
        <f>SUM(R471:R478)</f>
        <v>0</v>
      </c>
      <c r="S470" s="190"/>
      <c r="T470" s="192">
        <f>SUM(T471:T478)</f>
        <v>0</v>
      </c>
      <c r="AR470" s="193" t="s">
        <v>94</v>
      </c>
      <c r="AT470" s="194" t="s">
        <v>78</v>
      </c>
      <c r="AU470" s="194" t="s">
        <v>23</v>
      </c>
      <c r="AY470" s="193" t="s">
        <v>406</v>
      </c>
      <c r="BK470" s="195">
        <f>SUM(BK471:BK478)</f>
        <v>0</v>
      </c>
    </row>
    <row r="471" spans="2:65" s="1" customFormat="1" ht="22.5" customHeight="1" x14ac:dyDescent="0.3">
      <c r="B471" s="37"/>
      <c r="C471" s="201" t="s">
        <v>1124</v>
      </c>
      <c r="D471" s="201" t="s">
        <v>410</v>
      </c>
      <c r="E471" s="202" t="s">
        <v>8557</v>
      </c>
      <c r="F471" s="203" t="s">
        <v>8558</v>
      </c>
      <c r="G471" s="204" t="s">
        <v>596</v>
      </c>
      <c r="H471" s="205">
        <v>7</v>
      </c>
      <c r="I471" s="206"/>
      <c r="J471" s="207">
        <f>ROUND(I471*H471,2)</f>
        <v>0</v>
      </c>
      <c r="K471" s="203" t="s">
        <v>7140</v>
      </c>
      <c r="L471" s="57"/>
      <c r="M471" s="208" t="s">
        <v>36</v>
      </c>
      <c r="N471" s="209" t="s">
        <v>50</v>
      </c>
      <c r="O471" s="38"/>
      <c r="P471" s="210">
        <f>O471*H471</f>
        <v>0</v>
      </c>
      <c r="Q471" s="210">
        <v>0</v>
      </c>
      <c r="R471" s="210">
        <f>Q471*H471</f>
        <v>0</v>
      </c>
      <c r="S471" s="210">
        <v>0</v>
      </c>
      <c r="T471" s="211">
        <f>S471*H471</f>
        <v>0</v>
      </c>
      <c r="AR471" s="19" t="s">
        <v>723</v>
      </c>
      <c r="AT471" s="19" t="s">
        <v>410</v>
      </c>
      <c r="AU471" s="19" t="s">
        <v>87</v>
      </c>
      <c r="AY471" s="19" t="s">
        <v>406</v>
      </c>
      <c r="BE471" s="212">
        <f>IF(N471="základní",J471,0)</f>
        <v>0</v>
      </c>
      <c r="BF471" s="212">
        <f>IF(N471="snížená",J471,0)</f>
        <v>0</v>
      </c>
      <c r="BG471" s="212">
        <f>IF(N471="zákl. přenesená",J471,0)</f>
        <v>0</v>
      </c>
      <c r="BH471" s="212">
        <f>IF(N471="sníž. přenesená",J471,0)</f>
        <v>0</v>
      </c>
      <c r="BI471" s="212">
        <f>IF(N471="nulová",J471,0)</f>
        <v>0</v>
      </c>
      <c r="BJ471" s="19" t="s">
        <v>23</v>
      </c>
      <c r="BK471" s="212">
        <f>ROUND(I471*H471,2)</f>
        <v>0</v>
      </c>
      <c r="BL471" s="19" t="s">
        <v>723</v>
      </c>
      <c r="BM471" s="19" t="s">
        <v>1841</v>
      </c>
    </row>
    <row r="472" spans="2:65" s="1" customFormat="1" ht="22.5" customHeight="1" x14ac:dyDescent="0.3">
      <c r="B472" s="37"/>
      <c r="C472" s="201" t="s">
        <v>1130</v>
      </c>
      <c r="D472" s="201" t="s">
        <v>410</v>
      </c>
      <c r="E472" s="202" t="s">
        <v>8559</v>
      </c>
      <c r="F472" s="203" t="s">
        <v>8560</v>
      </c>
      <c r="G472" s="204" t="s">
        <v>596</v>
      </c>
      <c r="H472" s="205">
        <v>6</v>
      </c>
      <c r="I472" s="206"/>
      <c r="J472" s="207">
        <f>ROUND(I472*H472,2)</f>
        <v>0</v>
      </c>
      <c r="K472" s="203" t="s">
        <v>7140</v>
      </c>
      <c r="L472" s="57"/>
      <c r="M472" s="208" t="s">
        <v>36</v>
      </c>
      <c r="N472" s="209" t="s">
        <v>50</v>
      </c>
      <c r="O472" s="38"/>
      <c r="P472" s="210">
        <f>O472*H472</f>
        <v>0</v>
      </c>
      <c r="Q472" s="210">
        <v>0</v>
      </c>
      <c r="R472" s="210">
        <f>Q472*H472</f>
        <v>0</v>
      </c>
      <c r="S472" s="210">
        <v>0</v>
      </c>
      <c r="T472" s="211">
        <f>S472*H472</f>
        <v>0</v>
      </c>
      <c r="AR472" s="19" t="s">
        <v>723</v>
      </c>
      <c r="AT472" s="19" t="s">
        <v>410</v>
      </c>
      <c r="AU472" s="19" t="s">
        <v>87</v>
      </c>
      <c r="AY472" s="19" t="s">
        <v>406</v>
      </c>
      <c r="BE472" s="212">
        <f>IF(N472="základní",J472,0)</f>
        <v>0</v>
      </c>
      <c r="BF472" s="212">
        <f>IF(N472="snížená",J472,0)</f>
        <v>0</v>
      </c>
      <c r="BG472" s="212">
        <f>IF(N472="zákl. přenesená",J472,0)</f>
        <v>0</v>
      </c>
      <c r="BH472" s="212">
        <f>IF(N472="sníž. přenesená",J472,0)</f>
        <v>0</v>
      </c>
      <c r="BI472" s="212">
        <f>IF(N472="nulová",J472,0)</f>
        <v>0</v>
      </c>
      <c r="BJ472" s="19" t="s">
        <v>23</v>
      </c>
      <c r="BK472" s="212">
        <f>ROUND(I472*H472,2)</f>
        <v>0</v>
      </c>
      <c r="BL472" s="19" t="s">
        <v>723</v>
      </c>
      <c r="BM472" s="19" t="s">
        <v>1855</v>
      </c>
    </row>
    <row r="473" spans="2:65" s="1" customFormat="1" ht="22.5" customHeight="1" x14ac:dyDescent="0.3">
      <c r="B473" s="37"/>
      <c r="C473" s="201" t="s">
        <v>1135</v>
      </c>
      <c r="D473" s="201" t="s">
        <v>410</v>
      </c>
      <c r="E473" s="202" t="s">
        <v>8561</v>
      </c>
      <c r="F473" s="203" t="s">
        <v>8562</v>
      </c>
      <c r="G473" s="204" t="s">
        <v>596</v>
      </c>
      <c r="H473" s="205">
        <v>7</v>
      </c>
      <c r="I473" s="206"/>
      <c r="J473" s="207">
        <f>ROUND(I473*H473,2)</f>
        <v>0</v>
      </c>
      <c r="K473" s="203" t="s">
        <v>7140</v>
      </c>
      <c r="L473" s="57"/>
      <c r="M473" s="208" t="s">
        <v>36</v>
      </c>
      <c r="N473" s="209" t="s">
        <v>50</v>
      </c>
      <c r="O473" s="38"/>
      <c r="P473" s="210">
        <f>O473*H473</f>
        <v>0</v>
      </c>
      <c r="Q473" s="210">
        <v>0</v>
      </c>
      <c r="R473" s="210">
        <f>Q473*H473</f>
        <v>0</v>
      </c>
      <c r="S473" s="210">
        <v>0</v>
      </c>
      <c r="T473" s="211">
        <f>S473*H473</f>
        <v>0</v>
      </c>
      <c r="AR473" s="19" t="s">
        <v>723</v>
      </c>
      <c r="AT473" s="19" t="s">
        <v>410</v>
      </c>
      <c r="AU473" s="19" t="s">
        <v>87</v>
      </c>
      <c r="AY473" s="19" t="s">
        <v>406</v>
      </c>
      <c r="BE473" s="212">
        <f>IF(N473="základní",J473,0)</f>
        <v>0</v>
      </c>
      <c r="BF473" s="212">
        <f>IF(N473="snížená",J473,0)</f>
        <v>0</v>
      </c>
      <c r="BG473" s="212">
        <f>IF(N473="zákl. přenesená",J473,0)</f>
        <v>0</v>
      </c>
      <c r="BH473" s="212">
        <f>IF(N473="sníž. přenesená",J473,0)</f>
        <v>0</v>
      </c>
      <c r="BI473" s="212">
        <f>IF(N473="nulová",J473,0)</f>
        <v>0</v>
      </c>
      <c r="BJ473" s="19" t="s">
        <v>23</v>
      </c>
      <c r="BK473" s="212">
        <f>ROUND(I473*H473,2)</f>
        <v>0</v>
      </c>
      <c r="BL473" s="19" t="s">
        <v>723</v>
      </c>
      <c r="BM473" s="19" t="s">
        <v>1867</v>
      </c>
    </row>
    <row r="474" spans="2:65" s="12" customFormat="1" ht="27" x14ac:dyDescent="0.3">
      <c r="B474" s="213"/>
      <c r="C474" s="214"/>
      <c r="D474" s="215" t="s">
        <v>417</v>
      </c>
      <c r="E474" s="216" t="s">
        <v>36</v>
      </c>
      <c r="F474" s="217" t="s">
        <v>8563</v>
      </c>
      <c r="G474" s="214"/>
      <c r="H474" s="218" t="s">
        <v>36</v>
      </c>
      <c r="I474" s="219"/>
      <c r="J474" s="214"/>
      <c r="K474" s="214"/>
      <c r="L474" s="220"/>
      <c r="M474" s="221"/>
      <c r="N474" s="222"/>
      <c r="O474" s="222"/>
      <c r="P474" s="222"/>
      <c r="Q474" s="222"/>
      <c r="R474" s="222"/>
      <c r="S474" s="222"/>
      <c r="T474" s="223"/>
      <c r="AT474" s="224" t="s">
        <v>417</v>
      </c>
      <c r="AU474" s="224" t="s">
        <v>87</v>
      </c>
      <c r="AV474" s="12" t="s">
        <v>23</v>
      </c>
      <c r="AW474" s="12" t="s">
        <v>43</v>
      </c>
      <c r="AX474" s="12" t="s">
        <v>79</v>
      </c>
      <c r="AY474" s="224" t="s">
        <v>406</v>
      </c>
    </row>
    <row r="475" spans="2:65" s="13" customFormat="1" x14ac:dyDescent="0.3">
      <c r="B475" s="225"/>
      <c r="C475" s="226"/>
      <c r="D475" s="215" t="s">
        <v>417</v>
      </c>
      <c r="E475" s="227" t="s">
        <v>36</v>
      </c>
      <c r="F475" s="228" t="s">
        <v>452</v>
      </c>
      <c r="G475" s="226"/>
      <c r="H475" s="229">
        <v>7</v>
      </c>
      <c r="I475" s="230"/>
      <c r="J475" s="226"/>
      <c r="K475" s="226"/>
      <c r="L475" s="231"/>
      <c r="M475" s="232"/>
      <c r="N475" s="233"/>
      <c r="O475" s="233"/>
      <c r="P475" s="233"/>
      <c r="Q475" s="233"/>
      <c r="R475" s="233"/>
      <c r="S475" s="233"/>
      <c r="T475" s="234"/>
      <c r="AT475" s="235" t="s">
        <v>417</v>
      </c>
      <c r="AU475" s="235" t="s">
        <v>87</v>
      </c>
      <c r="AV475" s="13" t="s">
        <v>87</v>
      </c>
      <c r="AW475" s="13" t="s">
        <v>43</v>
      </c>
      <c r="AX475" s="13" t="s">
        <v>79</v>
      </c>
      <c r="AY475" s="235" t="s">
        <v>406</v>
      </c>
    </row>
    <row r="476" spans="2:65" s="14" customFormat="1" x14ac:dyDescent="0.3">
      <c r="B476" s="236"/>
      <c r="C476" s="237"/>
      <c r="D476" s="247" t="s">
        <v>417</v>
      </c>
      <c r="E476" s="248" t="s">
        <v>36</v>
      </c>
      <c r="F476" s="249" t="s">
        <v>421</v>
      </c>
      <c r="G476" s="237"/>
      <c r="H476" s="250">
        <v>7</v>
      </c>
      <c r="I476" s="241"/>
      <c r="J476" s="237"/>
      <c r="K476" s="237"/>
      <c r="L476" s="242"/>
      <c r="M476" s="243"/>
      <c r="N476" s="244"/>
      <c r="O476" s="244"/>
      <c r="P476" s="244"/>
      <c r="Q476" s="244"/>
      <c r="R476" s="244"/>
      <c r="S476" s="244"/>
      <c r="T476" s="245"/>
      <c r="AT476" s="246" t="s">
        <v>417</v>
      </c>
      <c r="AU476" s="246" t="s">
        <v>87</v>
      </c>
      <c r="AV476" s="14" t="s">
        <v>415</v>
      </c>
      <c r="AW476" s="14" t="s">
        <v>43</v>
      </c>
      <c r="AX476" s="14" t="s">
        <v>23</v>
      </c>
      <c r="AY476" s="246" t="s">
        <v>406</v>
      </c>
    </row>
    <row r="477" spans="2:65" s="1" customFormat="1" ht="22.5" customHeight="1" x14ac:dyDescent="0.3">
      <c r="B477" s="37"/>
      <c r="C477" s="268" t="s">
        <v>1137</v>
      </c>
      <c r="D477" s="268" t="s">
        <v>533</v>
      </c>
      <c r="E477" s="269" t="s">
        <v>8564</v>
      </c>
      <c r="F477" s="270" t="s">
        <v>8565</v>
      </c>
      <c r="G477" s="271" t="s">
        <v>596</v>
      </c>
      <c r="H477" s="272">
        <v>7</v>
      </c>
      <c r="I477" s="273"/>
      <c r="J477" s="274">
        <f>ROUND(I477*H477,2)</f>
        <v>0</v>
      </c>
      <c r="K477" s="270" t="s">
        <v>7140</v>
      </c>
      <c r="L477" s="275"/>
      <c r="M477" s="276" t="s">
        <v>36</v>
      </c>
      <c r="N477" s="277" t="s">
        <v>50</v>
      </c>
      <c r="O477" s="38"/>
      <c r="P477" s="210">
        <f>O477*H477</f>
        <v>0</v>
      </c>
      <c r="Q477" s="210">
        <v>0</v>
      </c>
      <c r="R477" s="210">
        <f>Q477*H477</f>
        <v>0</v>
      </c>
      <c r="S477" s="210">
        <v>0</v>
      </c>
      <c r="T477" s="211">
        <f>S477*H477</f>
        <v>0</v>
      </c>
      <c r="AR477" s="19" t="s">
        <v>1919</v>
      </c>
      <c r="AT477" s="19" t="s">
        <v>533</v>
      </c>
      <c r="AU477" s="19" t="s">
        <v>87</v>
      </c>
      <c r="AY477" s="19" t="s">
        <v>406</v>
      </c>
      <c r="BE477" s="212">
        <f>IF(N477="základní",J477,0)</f>
        <v>0</v>
      </c>
      <c r="BF477" s="212">
        <f>IF(N477="snížená",J477,0)</f>
        <v>0</v>
      </c>
      <c r="BG477" s="212">
        <f>IF(N477="zákl. přenesená",J477,0)</f>
        <v>0</v>
      </c>
      <c r="BH477" s="212">
        <f>IF(N477="sníž. přenesená",J477,0)</f>
        <v>0</v>
      </c>
      <c r="BI477" s="212">
        <f>IF(N477="nulová",J477,0)</f>
        <v>0</v>
      </c>
      <c r="BJ477" s="19" t="s">
        <v>23</v>
      </c>
      <c r="BK477" s="212">
        <f>ROUND(I477*H477,2)</f>
        <v>0</v>
      </c>
      <c r="BL477" s="19" t="s">
        <v>723</v>
      </c>
      <c r="BM477" s="19" t="s">
        <v>1891</v>
      </c>
    </row>
    <row r="478" spans="2:65" s="1" customFormat="1" ht="22.5" customHeight="1" x14ac:dyDescent="0.3">
      <c r="B478" s="37"/>
      <c r="C478" s="268" t="s">
        <v>1142</v>
      </c>
      <c r="D478" s="268" t="s">
        <v>533</v>
      </c>
      <c r="E478" s="269" t="s">
        <v>8566</v>
      </c>
      <c r="F478" s="270" t="s">
        <v>8567</v>
      </c>
      <c r="G478" s="271" t="s">
        <v>596</v>
      </c>
      <c r="H478" s="272">
        <v>6</v>
      </c>
      <c r="I478" s="273"/>
      <c r="J478" s="274">
        <f>ROUND(I478*H478,2)</f>
        <v>0</v>
      </c>
      <c r="K478" s="270" t="s">
        <v>7140</v>
      </c>
      <c r="L478" s="275"/>
      <c r="M478" s="276" t="s">
        <v>36</v>
      </c>
      <c r="N478" s="277" t="s">
        <v>50</v>
      </c>
      <c r="O478" s="38"/>
      <c r="P478" s="210">
        <f>O478*H478</f>
        <v>0</v>
      </c>
      <c r="Q478" s="210">
        <v>0</v>
      </c>
      <c r="R478" s="210">
        <f>Q478*H478</f>
        <v>0</v>
      </c>
      <c r="S478" s="210">
        <v>0</v>
      </c>
      <c r="T478" s="211">
        <f>S478*H478</f>
        <v>0</v>
      </c>
      <c r="AR478" s="19" t="s">
        <v>1919</v>
      </c>
      <c r="AT478" s="19" t="s">
        <v>533</v>
      </c>
      <c r="AU478" s="19" t="s">
        <v>87</v>
      </c>
      <c r="AY478" s="19" t="s">
        <v>406</v>
      </c>
      <c r="BE478" s="212">
        <f>IF(N478="základní",J478,0)</f>
        <v>0</v>
      </c>
      <c r="BF478" s="212">
        <f>IF(N478="snížená",J478,0)</f>
        <v>0</v>
      </c>
      <c r="BG478" s="212">
        <f>IF(N478="zákl. přenesená",J478,0)</f>
        <v>0</v>
      </c>
      <c r="BH478" s="212">
        <f>IF(N478="sníž. přenesená",J478,0)</f>
        <v>0</v>
      </c>
      <c r="BI478" s="212">
        <f>IF(N478="nulová",J478,0)</f>
        <v>0</v>
      </c>
      <c r="BJ478" s="19" t="s">
        <v>23</v>
      </c>
      <c r="BK478" s="212">
        <f>ROUND(I478*H478,2)</f>
        <v>0</v>
      </c>
      <c r="BL478" s="19" t="s">
        <v>723</v>
      </c>
      <c r="BM478" s="19" t="s">
        <v>1895</v>
      </c>
    </row>
    <row r="479" spans="2:65" s="11" customFormat="1" ht="29.85" customHeight="1" x14ac:dyDescent="0.3">
      <c r="B479" s="182"/>
      <c r="C479" s="183"/>
      <c r="D479" s="198" t="s">
        <v>78</v>
      </c>
      <c r="E479" s="199" t="s">
        <v>8048</v>
      </c>
      <c r="F479" s="199" t="s">
        <v>8049</v>
      </c>
      <c r="G479" s="183"/>
      <c r="H479" s="183"/>
      <c r="I479" s="186"/>
      <c r="J479" s="200">
        <f>BK479</f>
        <v>0</v>
      </c>
      <c r="K479" s="183"/>
      <c r="L479" s="188"/>
      <c r="M479" s="189"/>
      <c r="N479" s="190"/>
      <c r="O479" s="190"/>
      <c r="P479" s="191">
        <f>SUM(P480:P485)</f>
        <v>0</v>
      </c>
      <c r="Q479" s="190"/>
      <c r="R479" s="191">
        <f>SUM(R480:R485)</f>
        <v>0</v>
      </c>
      <c r="S479" s="190"/>
      <c r="T479" s="192">
        <f>SUM(T480:T485)</f>
        <v>0</v>
      </c>
      <c r="AR479" s="193" t="s">
        <v>94</v>
      </c>
      <c r="AT479" s="194" t="s">
        <v>78</v>
      </c>
      <c r="AU479" s="194" t="s">
        <v>23</v>
      </c>
      <c r="AY479" s="193" t="s">
        <v>406</v>
      </c>
      <c r="BK479" s="195">
        <f>SUM(BK480:BK485)</f>
        <v>0</v>
      </c>
    </row>
    <row r="480" spans="2:65" s="1" customFormat="1" ht="22.5" customHeight="1" x14ac:dyDescent="0.3">
      <c r="B480" s="37"/>
      <c r="C480" s="201" t="s">
        <v>1147</v>
      </c>
      <c r="D480" s="201" t="s">
        <v>410</v>
      </c>
      <c r="E480" s="202" t="s">
        <v>8053</v>
      </c>
      <c r="F480" s="203" t="s">
        <v>8054</v>
      </c>
      <c r="G480" s="204" t="s">
        <v>596</v>
      </c>
      <c r="H480" s="205">
        <v>50</v>
      </c>
      <c r="I480" s="206"/>
      <c r="J480" s="207">
        <f>ROUND(I480*H480,2)</f>
        <v>0</v>
      </c>
      <c r="K480" s="203" t="s">
        <v>7100</v>
      </c>
      <c r="L480" s="57"/>
      <c r="M480" s="208" t="s">
        <v>36</v>
      </c>
      <c r="N480" s="209" t="s">
        <v>50</v>
      </c>
      <c r="O480" s="38"/>
      <c r="P480" s="210">
        <f>O480*H480</f>
        <v>0</v>
      </c>
      <c r="Q480" s="210">
        <v>0</v>
      </c>
      <c r="R480" s="210">
        <f>Q480*H480</f>
        <v>0</v>
      </c>
      <c r="S480" s="210">
        <v>0</v>
      </c>
      <c r="T480" s="211">
        <f>S480*H480</f>
        <v>0</v>
      </c>
      <c r="AR480" s="19" t="s">
        <v>723</v>
      </c>
      <c r="AT480" s="19" t="s">
        <v>410</v>
      </c>
      <c r="AU480" s="19" t="s">
        <v>87</v>
      </c>
      <c r="AY480" s="19" t="s">
        <v>406</v>
      </c>
      <c r="BE480" s="212">
        <f>IF(N480="základní",J480,0)</f>
        <v>0</v>
      </c>
      <c r="BF480" s="212">
        <f>IF(N480="snížená",J480,0)</f>
        <v>0</v>
      </c>
      <c r="BG480" s="212">
        <f>IF(N480="zákl. přenesená",J480,0)</f>
        <v>0</v>
      </c>
      <c r="BH480" s="212">
        <f>IF(N480="sníž. přenesená",J480,0)</f>
        <v>0</v>
      </c>
      <c r="BI480" s="212">
        <f>IF(N480="nulová",J480,0)</f>
        <v>0</v>
      </c>
      <c r="BJ480" s="19" t="s">
        <v>23</v>
      </c>
      <c r="BK480" s="212">
        <f>ROUND(I480*H480,2)</f>
        <v>0</v>
      </c>
      <c r="BL480" s="19" t="s">
        <v>723</v>
      </c>
      <c r="BM480" s="19" t="s">
        <v>1901</v>
      </c>
    </row>
    <row r="481" spans="2:65" s="1" customFormat="1" ht="22.5" customHeight="1" x14ac:dyDescent="0.3">
      <c r="B481" s="37"/>
      <c r="C481" s="201" t="s">
        <v>1150</v>
      </c>
      <c r="D481" s="201" t="s">
        <v>410</v>
      </c>
      <c r="E481" s="202" t="s">
        <v>8055</v>
      </c>
      <c r="F481" s="203" t="s">
        <v>8056</v>
      </c>
      <c r="G481" s="204" t="s">
        <v>413</v>
      </c>
      <c r="H481" s="205">
        <v>14</v>
      </c>
      <c r="I481" s="206"/>
      <c r="J481" s="207">
        <f>ROUND(I481*H481,2)</f>
        <v>0</v>
      </c>
      <c r="K481" s="203" t="s">
        <v>7100</v>
      </c>
      <c r="L481" s="57"/>
      <c r="M481" s="208" t="s">
        <v>36</v>
      </c>
      <c r="N481" s="209" t="s">
        <v>50</v>
      </c>
      <c r="O481" s="38"/>
      <c r="P481" s="210">
        <f>O481*H481</f>
        <v>0</v>
      </c>
      <c r="Q481" s="210">
        <v>0</v>
      </c>
      <c r="R481" s="210">
        <f>Q481*H481</f>
        <v>0</v>
      </c>
      <c r="S481" s="210">
        <v>0</v>
      </c>
      <c r="T481" s="211">
        <f>S481*H481</f>
        <v>0</v>
      </c>
      <c r="AR481" s="19" t="s">
        <v>723</v>
      </c>
      <c r="AT481" s="19" t="s">
        <v>410</v>
      </c>
      <c r="AU481" s="19" t="s">
        <v>87</v>
      </c>
      <c r="AY481" s="19" t="s">
        <v>406</v>
      </c>
      <c r="BE481" s="212">
        <f>IF(N481="základní",J481,0)</f>
        <v>0</v>
      </c>
      <c r="BF481" s="212">
        <f>IF(N481="snížená",J481,0)</f>
        <v>0</v>
      </c>
      <c r="BG481" s="212">
        <f>IF(N481="zákl. přenesená",J481,0)</f>
        <v>0</v>
      </c>
      <c r="BH481" s="212">
        <f>IF(N481="sníž. přenesená",J481,0)</f>
        <v>0</v>
      </c>
      <c r="BI481" s="212">
        <f>IF(N481="nulová",J481,0)</f>
        <v>0</v>
      </c>
      <c r="BJ481" s="19" t="s">
        <v>23</v>
      </c>
      <c r="BK481" s="212">
        <f>ROUND(I481*H481,2)</f>
        <v>0</v>
      </c>
      <c r="BL481" s="19" t="s">
        <v>723</v>
      </c>
      <c r="BM481" s="19" t="s">
        <v>1919</v>
      </c>
    </row>
    <row r="482" spans="2:65" s="13" customFormat="1" x14ac:dyDescent="0.3">
      <c r="B482" s="225"/>
      <c r="C482" s="226"/>
      <c r="D482" s="215" t="s">
        <v>417</v>
      </c>
      <c r="E482" s="227" t="s">
        <v>36</v>
      </c>
      <c r="F482" s="228" t="s">
        <v>8568</v>
      </c>
      <c r="G482" s="226"/>
      <c r="H482" s="229">
        <v>14</v>
      </c>
      <c r="I482" s="230"/>
      <c r="J482" s="226"/>
      <c r="K482" s="226"/>
      <c r="L482" s="231"/>
      <c r="M482" s="232"/>
      <c r="N482" s="233"/>
      <c r="O482" s="233"/>
      <c r="P482" s="233"/>
      <c r="Q482" s="233"/>
      <c r="R482" s="233"/>
      <c r="S482" s="233"/>
      <c r="T482" s="234"/>
      <c r="AT482" s="235" t="s">
        <v>417</v>
      </c>
      <c r="AU482" s="235" t="s">
        <v>87</v>
      </c>
      <c r="AV482" s="13" t="s">
        <v>87</v>
      </c>
      <c r="AW482" s="13" t="s">
        <v>43</v>
      </c>
      <c r="AX482" s="13" t="s">
        <v>79</v>
      </c>
      <c r="AY482" s="235" t="s">
        <v>406</v>
      </c>
    </row>
    <row r="483" spans="2:65" s="14" customFormat="1" x14ac:dyDescent="0.3">
      <c r="B483" s="236"/>
      <c r="C483" s="237"/>
      <c r="D483" s="247" t="s">
        <v>417</v>
      </c>
      <c r="E483" s="248" t="s">
        <v>36</v>
      </c>
      <c r="F483" s="249" t="s">
        <v>421</v>
      </c>
      <c r="G483" s="237"/>
      <c r="H483" s="250">
        <v>14</v>
      </c>
      <c r="I483" s="241"/>
      <c r="J483" s="237"/>
      <c r="K483" s="237"/>
      <c r="L483" s="242"/>
      <c r="M483" s="243"/>
      <c r="N483" s="244"/>
      <c r="O483" s="244"/>
      <c r="P483" s="244"/>
      <c r="Q483" s="244"/>
      <c r="R483" s="244"/>
      <c r="S483" s="244"/>
      <c r="T483" s="245"/>
      <c r="AT483" s="246" t="s">
        <v>417</v>
      </c>
      <c r="AU483" s="246" t="s">
        <v>87</v>
      </c>
      <c r="AV483" s="14" t="s">
        <v>415</v>
      </c>
      <c r="AW483" s="14" t="s">
        <v>43</v>
      </c>
      <c r="AX483" s="14" t="s">
        <v>23</v>
      </c>
      <c r="AY483" s="246" t="s">
        <v>406</v>
      </c>
    </row>
    <row r="484" spans="2:65" s="1" customFormat="1" ht="22.5" customHeight="1" x14ac:dyDescent="0.3">
      <c r="B484" s="37"/>
      <c r="C484" s="201" t="s">
        <v>1152</v>
      </c>
      <c r="D484" s="201" t="s">
        <v>410</v>
      </c>
      <c r="E484" s="202" t="s">
        <v>8569</v>
      </c>
      <c r="F484" s="203" t="s">
        <v>8570</v>
      </c>
      <c r="G484" s="204" t="s">
        <v>596</v>
      </c>
      <c r="H484" s="205">
        <v>50</v>
      </c>
      <c r="I484" s="206"/>
      <c r="J484" s="207">
        <f>ROUND(I484*H484,2)</f>
        <v>0</v>
      </c>
      <c r="K484" s="203" t="s">
        <v>7100</v>
      </c>
      <c r="L484" s="57"/>
      <c r="M484" s="208" t="s">
        <v>36</v>
      </c>
      <c r="N484" s="209" t="s">
        <v>50</v>
      </c>
      <c r="O484" s="38"/>
      <c r="P484" s="210">
        <f>O484*H484</f>
        <v>0</v>
      </c>
      <c r="Q484" s="210">
        <v>0</v>
      </c>
      <c r="R484" s="210">
        <f>Q484*H484</f>
        <v>0</v>
      </c>
      <c r="S484" s="210">
        <v>0</v>
      </c>
      <c r="T484" s="211">
        <f>S484*H484</f>
        <v>0</v>
      </c>
      <c r="AR484" s="19" t="s">
        <v>723</v>
      </c>
      <c r="AT484" s="19" t="s">
        <v>410</v>
      </c>
      <c r="AU484" s="19" t="s">
        <v>87</v>
      </c>
      <c r="AY484" s="19" t="s">
        <v>406</v>
      </c>
      <c r="BE484" s="212">
        <f>IF(N484="základní",J484,0)</f>
        <v>0</v>
      </c>
      <c r="BF484" s="212">
        <f>IF(N484="snížená",J484,0)</f>
        <v>0</v>
      </c>
      <c r="BG484" s="212">
        <f>IF(N484="zákl. přenesená",J484,0)</f>
        <v>0</v>
      </c>
      <c r="BH484" s="212">
        <f>IF(N484="sníž. přenesená",J484,0)</f>
        <v>0</v>
      </c>
      <c r="BI484" s="212">
        <f>IF(N484="nulová",J484,0)</f>
        <v>0</v>
      </c>
      <c r="BJ484" s="19" t="s">
        <v>23</v>
      </c>
      <c r="BK484" s="212">
        <f>ROUND(I484*H484,2)</f>
        <v>0</v>
      </c>
      <c r="BL484" s="19" t="s">
        <v>723</v>
      </c>
      <c r="BM484" s="19" t="s">
        <v>1925</v>
      </c>
    </row>
    <row r="485" spans="2:65" s="1" customFormat="1" ht="22.5" customHeight="1" x14ac:dyDescent="0.3">
      <c r="B485" s="37"/>
      <c r="C485" s="201" t="s">
        <v>1159</v>
      </c>
      <c r="D485" s="201" t="s">
        <v>410</v>
      </c>
      <c r="E485" s="202" t="s">
        <v>8058</v>
      </c>
      <c r="F485" s="203" t="s">
        <v>8059</v>
      </c>
      <c r="G485" s="204" t="s">
        <v>596</v>
      </c>
      <c r="H485" s="205">
        <v>52</v>
      </c>
      <c r="I485" s="206"/>
      <c r="J485" s="207">
        <f>ROUND(I485*H485,2)</f>
        <v>0</v>
      </c>
      <c r="K485" s="203" t="s">
        <v>7100</v>
      </c>
      <c r="L485" s="57"/>
      <c r="M485" s="208" t="s">
        <v>36</v>
      </c>
      <c r="N485" s="281" t="s">
        <v>50</v>
      </c>
      <c r="O485" s="282"/>
      <c r="P485" s="283">
        <f>O485*H485</f>
        <v>0</v>
      </c>
      <c r="Q485" s="283">
        <v>0</v>
      </c>
      <c r="R485" s="283">
        <f>Q485*H485</f>
        <v>0</v>
      </c>
      <c r="S485" s="283">
        <v>0</v>
      </c>
      <c r="T485" s="284">
        <f>S485*H485</f>
        <v>0</v>
      </c>
      <c r="AR485" s="19" t="s">
        <v>723</v>
      </c>
      <c r="AT485" s="19" t="s">
        <v>410</v>
      </c>
      <c r="AU485" s="19" t="s">
        <v>87</v>
      </c>
      <c r="AY485" s="19" t="s">
        <v>406</v>
      </c>
      <c r="BE485" s="212">
        <f>IF(N485="základní",J485,0)</f>
        <v>0</v>
      </c>
      <c r="BF485" s="212">
        <f>IF(N485="snížená",J485,0)</f>
        <v>0</v>
      </c>
      <c r="BG485" s="212">
        <f>IF(N485="zákl. přenesená",J485,0)</f>
        <v>0</v>
      </c>
      <c r="BH485" s="212">
        <f>IF(N485="sníž. přenesená",J485,0)</f>
        <v>0</v>
      </c>
      <c r="BI485" s="212">
        <f>IF(N485="nulová",J485,0)</f>
        <v>0</v>
      </c>
      <c r="BJ485" s="19" t="s">
        <v>23</v>
      </c>
      <c r="BK485" s="212">
        <f>ROUND(I485*H485,2)</f>
        <v>0</v>
      </c>
      <c r="BL485" s="19" t="s">
        <v>723</v>
      </c>
      <c r="BM485" s="19" t="s">
        <v>1930</v>
      </c>
    </row>
    <row r="486" spans="2:65" s="1" customFormat="1" ht="6.95" customHeight="1" x14ac:dyDescent="0.3">
      <c r="B486" s="52"/>
      <c r="C486" s="53"/>
      <c r="D486" s="53"/>
      <c r="E486" s="53"/>
      <c r="F486" s="53"/>
      <c r="G486" s="53"/>
      <c r="H486" s="53"/>
      <c r="I486" s="141"/>
      <c r="J486" s="53"/>
      <c r="K486" s="53"/>
      <c r="L486" s="57"/>
    </row>
  </sheetData>
  <sheetProtection password="CC35" sheet="1" objects="1" scenarios="1" formatColumns="0" formatRows="0" sort="0" autoFilter="0"/>
  <autoFilter ref="C101:K101"/>
  <mergeCells count="12">
    <mergeCell ref="E92:H92"/>
    <mergeCell ref="E94:H94"/>
    <mergeCell ref="E7:H7"/>
    <mergeCell ref="E9:H9"/>
    <mergeCell ref="E11:H11"/>
    <mergeCell ref="E26:H26"/>
    <mergeCell ref="E47:H47"/>
    <mergeCell ref="G1:H1"/>
    <mergeCell ref="L2:V2"/>
    <mergeCell ref="E49:H49"/>
    <mergeCell ref="E51:H51"/>
    <mergeCell ref="E90:H90"/>
  </mergeCells>
  <hyperlinks>
    <hyperlink ref="F1:G1" location="C2" tooltip="Krycí list soupisu" display="1) Krycí list soupisu"/>
    <hyperlink ref="G1:H1" location="C58" tooltip="Rekapitulace" display="2) Rekapitulace"/>
    <hyperlink ref="J1" location="C101" tooltip="Soupis prací" display="3) Soupis prací"/>
    <hyperlink ref="L1:V1" location="'Rekapitulace stavby'!C2" tooltip="Rekapitulace stavby" display="Rekapitulace stavby"/>
  </hyperlinks>
  <printOptions horizontalCentered="1"/>
  <pageMargins left="0.59055118110236227" right="0.59055118110236227" top="0.59055118110236227" bottom="0.59055118110236227" header="0" footer="0"/>
  <pageSetup paperSize="9" fitToHeight="100" orientation="landscape" r:id="rId1"/>
  <headerFooter>
    <oddFooter>&amp;CStrana &amp;P z &amp;N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216"/>
  <sheetViews>
    <sheetView showGridLines="0" zoomScaleNormal="100" workbookViewId="0"/>
  </sheetViews>
  <sheetFormatPr defaultRowHeight="13.5" x14ac:dyDescent="0.3"/>
  <cols>
    <col min="1" max="1" width="8.33203125" style="301" customWidth="1"/>
    <col min="2" max="2" width="1.6640625" style="301" customWidth="1"/>
    <col min="3" max="4" width="5" style="301" customWidth="1"/>
    <col min="5" max="5" width="11.6640625" style="301" customWidth="1"/>
    <col min="6" max="6" width="9.1640625" style="301" customWidth="1"/>
    <col min="7" max="7" width="5" style="301" customWidth="1"/>
    <col min="8" max="8" width="77.83203125" style="301" customWidth="1"/>
    <col min="9" max="10" width="20" style="301" customWidth="1"/>
    <col min="11" max="11" width="1.6640625" style="301" customWidth="1"/>
    <col min="12" max="256" width="9.33203125" style="301"/>
    <col min="257" max="257" width="8.33203125" style="301" customWidth="1"/>
    <col min="258" max="258" width="1.6640625" style="301" customWidth="1"/>
    <col min="259" max="260" width="5" style="301" customWidth="1"/>
    <col min="261" max="261" width="11.6640625" style="301" customWidth="1"/>
    <col min="262" max="262" width="9.1640625" style="301" customWidth="1"/>
    <col min="263" max="263" width="5" style="301" customWidth="1"/>
    <col min="264" max="264" width="77.83203125" style="301" customWidth="1"/>
    <col min="265" max="266" width="20" style="301" customWidth="1"/>
    <col min="267" max="267" width="1.6640625" style="301" customWidth="1"/>
    <col min="268" max="512" width="9.33203125" style="301"/>
    <col min="513" max="513" width="8.33203125" style="301" customWidth="1"/>
    <col min="514" max="514" width="1.6640625" style="301" customWidth="1"/>
    <col min="515" max="516" width="5" style="301" customWidth="1"/>
    <col min="517" max="517" width="11.6640625" style="301" customWidth="1"/>
    <col min="518" max="518" width="9.1640625" style="301" customWidth="1"/>
    <col min="519" max="519" width="5" style="301" customWidth="1"/>
    <col min="520" max="520" width="77.83203125" style="301" customWidth="1"/>
    <col min="521" max="522" width="20" style="301" customWidth="1"/>
    <col min="523" max="523" width="1.6640625" style="301" customWidth="1"/>
    <col min="524" max="768" width="9.33203125" style="301"/>
    <col min="769" max="769" width="8.33203125" style="301" customWidth="1"/>
    <col min="770" max="770" width="1.6640625" style="301" customWidth="1"/>
    <col min="771" max="772" width="5" style="301" customWidth="1"/>
    <col min="773" max="773" width="11.6640625" style="301" customWidth="1"/>
    <col min="774" max="774" width="9.1640625" style="301" customWidth="1"/>
    <col min="775" max="775" width="5" style="301" customWidth="1"/>
    <col min="776" max="776" width="77.83203125" style="301" customWidth="1"/>
    <col min="777" max="778" width="20" style="301" customWidth="1"/>
    <col min="779" max="779" width="1.6640625" style="301" customWidth="1"/>
    <col min="780" max="1024" width="9.33203125" style="301"/>
    <col min="1025" max="1025" width="8.33203125" style="301" customWidth="1"/>
    <col min="1026" max="1026" width="1.6640625" style="301" customWidth="1"/>
    <col min="1027" max="1028" width="5" style="301" customWidth="1"/>
    <col min="1029" max="1029" width="11.6640625" style="301" customWidth="1"/>
    <col min="1030" max="1030" width="9.1640625" style="301" customWidth="1"/>
    <col min="1031" max="1031" width="5" style="301" customWidth="1"/>
    <col min="1032" max="1032" width="77.83203125" style="301" customWidth="1"/>
    <col min="1033" max="1034" width="20" style="301" customWidth="1"/>
    <col min="1035" max="1035" width="1.6640625" style="301" customWidth="1"/>
    <col min="1036" max="1280" width="9.33203125" style="301"/>
    <col min="1281" max="1281" width="8.33203125" style="301" customWidth="1"/>
    <col min="1282" max="1282" width="1.6640625" style="301" customWidth="1"/>
    <col min="1283" max="1284" width="5" style="301" customWidth="1"/>
    <col min="1285" max="1285" width="11.6640625" style="301" customWidth="1"/>
    <col min="1286" max="1286" width="9.1640625" style="301" customWidth="1"/>
    <col min="1287" max="1287" width="5" style="301" customWidth="1"/>
    <col min="1288" max="1288" width="77.83203125" style="301" customWidth="1"/>
    <col min="1289" max="1290" width="20" style="301" customWidth="1"/>
    <col min="1291" max="1291" width="1.6640625" style="301" customWidth="1"/>
    <col min="1292" max="1536" width="9.33203125" style="301"/>
    <col min="1537" max="1537" width="8.33203125" style="301" customWidth="1"/>
    <col min="1538" max="1538" width="1.6640625" style="301" customWidth="1"/>
    <col min="1539" max="1540" width="5" style="301" customWidth="1"/>
    <col min="1541" max="1541" width="11.6640625" style="301" customWidth="1"/>
    <col min="1542" max="1542" width="9.1640625" style="301" customWidth="1"/>
    <col min="1543" max="1543" width="5" style="301" customWidth="1"/>
    <col min="1544" max="1544" width="77.83203125" style="301" customWidth="1"/>
    <col min="1545" max="1546" width="20" style="301" customWidth="1"/>
    <col min="1547" max="1547" width="1.6640625" style="301" customWidth="1"/>
    <col min="1548" max="1792" width="9.33203125" style="301"/>
    <col min="1793" max="1793" width="8.33203125" style="301" customWidth="1"/>
    <col min="1794" max="1794" width="1.6640625" style="301" customWidth="1"/>
    <col min="1795" max="1796" width="5" style="301" customWidth="1"/>
    <col min="1797" max="1797" width="11.6640625" style="301" customWidth="1"/>
    <col min="1798" max="1798" width="9.1640625" style="301" customWidth="1"/>
    <col min="1799" max="1799" width="5" style="301" customWidth="1"/>
    <col min="1800" max="1800" width="77.83203125" style="301" customWidth="1"/>
    <col min="1801" max="1802" width="20" style="301" customWidth="1"/>
    <col min="1803" max="1803" width="1.6640625" style="301" customWidth="1"/>
    <col min="1804" max="2048" width="9.33203125" style="301"/>
    <col min="2049" max="2049" width="8.33203125" style="301" customWidth="1"/>
    <col min="2050" max="2050" width="1.6640625" style="301" customWidth="1"/>
    <col min="2051" max="2052" width="5" style="301" customWidth="1"/>
    <col min="2053" max="2053" width="11.6640625" style="301" customWidth="1"/>
    <col min="2054" max="2054" width="9.1640625" style="301" customWidth="1"/>
    <col min="2055" max="2055" width="5" style="301" customWidth="1"/>
    <col min="2056" max="2056" width="77.83203125" style="301" customWidth="1"/>
    <col min="2057" max="2058" width="20" style="301" customWidth="1"/>
    <col min="2059" max="2059" width="1.6640625" style="301" customWidth="1"/>
    <col min="2060" max="2304" width="9.33203125" style="301"/>
    <col min="2305" max="2305" width="8.33203125" style="301" customWidth="1"/>
    <col min="2306" max="2306" width="1.6640625" style="301" customWidth="1"/>
    <col min="2307" max="2308" width="5" style="301" customWidth="1"/>
    <col min="2309" max="2309" width="11.6640625" style="301" customWidth="1"/>
    <col min="2310" max="2310" width="9.1640625" style="301" customWidth="1"/>
    <col min="2311" max="2311" width="5" style="301" customWidth="1"/>
    <col min="2312" max="2312" width="77.83203125" style="301" customWidth="1"/>
    <col min="2313" max="2314" width="20" style="301" customWidth="1"/>
    <col min="2315" max="2315" width="1.6640625" style="301" customWidth="1"/>
    <col min="2316" max="2560" width="9.33203125" style="301"/>
    <col min="2561" max="2561" width="8.33203125" style="301" customWidth="1"/>
    <col min="2562" max="2562" width="1.6640625" style="301" customWidth="1"/>
    <col min="2563" max="2564" width="5" style="301" customWidth="1"/>
    <col min="2565" max="2565" width="11.6640625" style="301" customWidth="1"/>
    <col min="2566" max="2566" width="9.1640625" style="301" customWidth="1"/>
    <col min="2567" max="2567" width="5" style="301" customWidth="1"/>
    <col min="2568" max="2568" width="77.83203125" style="301" customWidth="1"/>
    <col min="2569" max="2570" width="20" style="301" customWidth="1"/>
    <col min="2571" max="2571" width="1.6640625" style="301" customWidth="1"/>
    <col min="2572" max="2816" width="9.33203125" style="301"/>
    <col min="2817" max="2817" width="8.33203125" style="301" customWidth="1"/>
    <col min="2818" max="2818" width="1.6640625" style="301" customWidth="1"/>
    <col min="2819" max="2820" width="5" style="301" customWidth="1"/>
    <col min="2821" max="2821" width="11.6640625" style="301" customWidth="1"/>
    <col min="2822" max="2822" width="9.1640625" style="301" customWidth="1"/>
    <col min="2823" max="2823" width="5" style="301" customWidth="1"/>
    <col min="2824" max="2824" width="77.83203125" style="301" customWidth="1"/>
    <col min="2825" max="2826" width="20" style="301" customWidth="1"/>
    <col min="2827" max="2827" width="1.6640625" style="301" customWidth="1"/>
    <col min="2828" max="3072" width="9.33203125" style="301"/>
    <col min="3073" max="3073" width="8.33203125" style="301" customWidth="1"/>
    <col min="3074" max="3074" width="1.6640625" style="301" customWidth="1"/>
    <col min="3075" max="3076" width="5" style="301" customWidth="1"/>
    <col min="3077" max="3077" width="11.6640625" style="301" customWidth="1"/>
    <col min="3078" max="3078" width="9.1640625" style="301" customWidth="1"/>
    <col min="3079" max="3079" width="5" style="301" customWidth="1"/>
    <col min="3080" max="3080" width="77.83203125" style="301" customWidth="1"/>
    <col min="3081" max="3082" width="20" style="301" customWidth="1"/>
    <col min="3083" max="3083" width="1.6640625" style="301" customWidth="1"/>
    <col min="3084" max="3328" width="9.33203125" style="301"/>
    <col min="3329" max="3329" width="8.33203125" style="301" customWidth="1"/>
    <col min="3330" max="3330" width="1.6640625" style="301" customWidth="1"/>
    <col min="3331" max="3332" width="5" style="301" customWidth="1"/>
    <col min="3333" max="3333" width="11.6640625" style="301" customWidth="1"/>
    <col min="3334" max="3334" width="9.1640625" style="301" customWidth="1"/>
    <col min="3335" max="3335" width="5" style="301" customWidth="1"/>
    <col min="3336" max="3336" width="77.83203125" style="301" customWidth="1"/>
    <col min="3337" max="3338" width="20" style="301" customWidth="1"/>
    <col min="3339" max="3339" width="1.6640625" style="301" customWidth="1"/>
    <col min="3340" max="3584" width="9.33203125" style="301"/>
    <col min="3585" max="3585" width="8.33203125" style="301" customWidth="1"/>
    <col min="3586" max="3586" width="1.6640625" style="301" customWidth="1"/>
    <col min="3587" max="3588" width="5" style="301" customWidth="1"/>
    <col min="3589" max="3589" width="11.6640625" style="301" customWidth="1"/>
    <col min="3590" max="3590" width="9.1640625" style="301" customWidth="1"/>
    <col min="3591" max="3591" width="5" style="301" customWidth="1"/>
    <col min="3592" max="3592" width="77.83203125" style="301" customWidth="1"/>
    <col min="3593" max="3594" width="20" style="301" customWidth="1"/>
    <col min="3595" max="3595" width="1.6640625" style="301" customWidth="1"/>
    <col min="3596" max="3840" width="9.33203125" style="301"/>
    <col min="3841" max="3841" width="8.33203125" style="301" customWidth="1"/>
    <col min="3842" max="3842" width="1.6640625" style="301" customWidth="1"/>
    <col min="3843" max="3844" width="5" style="301" customWidth="1"/>
    <col min="3845" max="3845" width="11.6640625" style="301" customWidth="1"/>
    <col min="3846" max="3846" width="9.1640625" style="301" customWidth="1"/>
    <col min="3847" max="3847" width="5" style="301" customWidth="1"/>
    <col min="3848" max="3848" width="77.83203125" style="301" customWidth="1"/>
    <col min="3849" max="3850" width="20" style="301" customWidth="1"/>
    <col min="3851" max="3851" width="1.6640625" style="301" customWidth="1"/>
    <col min="3852" max="4096" width="9.33203125" style="301"/>
    <col min="4097" max="4097" width="8.33203125" style="301" customWidth="1"/>
    <col min="4098" max="4098" width="1.6640625" style="301" customWidth="1"/>
    <col min="4099" max="4100" width="5" style="301" customWidth="1"/>
    <col min="4101" max="4101" width="11.6640625" style="301" customWidth="1"/>
    <col min="4102" max="4102" width="9.1640625" style="301" customWidth="1"/>
    <col min="4103" max="4103" width="5" style="301" customWidth="1"/>
    <col min="4104" max="4104" width="77.83203125" style="301" customWidth="1"/>
    <col min="4105" max="4106" width="20" style="301" customWidth="1"/>
    <col min="4107" max="4107" width="1.6640625" style="301" customWidth="1"/>
    <col min="4108" max="4352" width="9.33203125" style="301"/>
    <col min="4353" max="4353" width="8.33203125" style="301" customWidth="1"/>
    <col min="4354" max="4354" width="1.6640625" style="301" customWidth="1"/>
    <col min="4355" max="4356" width="5" style="301" customWidth="1"/>
    <col min="4357" max="4357" width="11.6640625" style="301" customWidth="1"/>
    <col min="4358" max="4358" width="9.1640625" style="301" customWidth="1"/>
    <col min="4359" max="4359" width="5" style="301" customWidth="1"/>
    <col min="4360" max="4360" width="77.83203125" style="301" customWidth="1"/>
    <col min="4361" max="4362" width="20" style="301" customWidth="1"/>
    <col min="4363" max="4363" width="1.6640625" style="301" customWidth="1"/>
    <col min="4364" max="4608" width="9.33203125" style="301"/>
    <col min="4609" max="4609" width="8.33203125" style="301" customWidth="1"/>
    <col min="4610" max="4610" width="1.6640625" style="301" customWidth="1"/>
    <col min="4611" max="4612" width="5" style="301" customWidth="1"/>
    <col min="4613" max="4613" width="11.6640625" style="301" customWidth="1"/>
    <col min="4614" max="4614" width="9.1640625" style="301" customWidth="1"/>
    <col min="4615" max="4615" width="5" style="301" customWidth="1"/>
    <col min="4616" max="4616" width="77.83203125" style="301" customWidth="1"/>
    <col min="4617" max="4618" width="20" style="301" customWidth="1"/>
    <col min="4619" max="4619" width="1.6640625" style="301" customWidth="1"/>
    <col min="4620" max="4864" width="9.33203125" style="301"/>
    <col min="4865" max="4865" width="8.33203125" style="301" customWidth="1"/>
    <col min="4866" max="4866" width="1.6640625" style="301" customWidth="1"/>
    <col min="4867" max="4868" width="5" style="301" customWidth="1"/>
    <col min="4869" max="4869" width="11.6640625" style="301" customWidth="1"/>
    <col min="4870" max="4870" width="9.1640625" style="301" customWidth="1"/>
    <col min="4871" max="4871" width="5" style="301" customWidth="1"/>
    <col min="4872" max="4872" width="77.83203125" style="301" customWidth="1"/>
    <col min="4873" max="4874" width="20" style="301" customWidth="1"/>
    <col min="4875" max="4875" width="1.6640625" style="301" customWidth="1"/>
    <col min="4876" max="5120" width="9.33203125" style="301"/>
    <col min="5121" max="5121" width="8.33203125" style="301" customWidth="1"/>
    <col min="5122" max="5122" width="1.6640625" style="301" customWidth="1"/>
    <col min="5123" max="5124" width="5" style="301" customWidth="1"/>
    <col min="5125" max="5125" width="11.6640625" style="301" customWidth="1"/>
    <col min="5126" max="5126" width="9.1640625" style="301" customWidth="1"/>
    <col min="5127" max="5127" width="5" style="301" customWidth="1"/>
    <col min="5128" max="5128" width="77.83203125" style="301" customWidth="1"/>
    <col min="5129" max="5130" width="20" style="301" customWidth="1"/>
    <col min="5131" max="5131" width="1.6640625" style="301" customWidth="1"/>
    <col min="5132" max="5376" width="9.33203125" style="301"/>
    <col min="5377" max="5377" width="8.33203125" style="301" customWidth="1"/>
    <col min="5378" max="5378" width="1.6640625" style="301" customWidth="1"/>
    <col min="5379" max="5380" width="5" style="301" customWidth="1"/>
    <col min="5381" max="5381" width="11.6640625" style="301" customWidth="1"/>
    <col min="5382" max="5382" width="9.1640625" style="301" customWidth="1"/>
    <col min="5383" max="5383" width="5" style="301" customWidth="1"/>
    <col min="5384" max="5384" width="77.83203125" style="301" customWidth="1"/>
    <col min="5385" max="5386" width="20" style="301" customWidth="1"/>
    <col min="5387" max="5387" width="1.6640625" style="301" customWidth="1"/>
    <col min="5388" max="5632" width="9.33203125" style="301"/>
    <col min="5633" max="5633" width="8.33203125" style="301" customWidth="1"/>
    <col min="5634" max="5634" width="1.6640625" style="301" customWidth="1"/>
    <col min="5635" max="5636" width="5" style="301" customWidth="1"/>
    <col min="5637" max="5637" width="11.6640625" style="301" customWidth="1"/>
    <col min="5638" max="5638" width="9.1640625" style="301" customWidth="1"/>
    <col min="5639" max="5639" width="5" style="301" customWidth="1"/>
    <col min="5640" max="5640" width="77.83203125" style="301" customWidth="1"/>
    <col min="5641" max="5642" width="20" style="301" customWidth="1"/>
    <col min="5643" max="5643" width="1.6640625" style="301" customWidth="1"/>
    <col min="5644" max="5888" width="9.33203125" style="301"/>
    <col min="5889" max="5889" width="8.33203125" style="301" customWidth="1"/>
    <col min="5890" max="5890" width="1.6640625" style="301" customWidth="1"/>
    <col min="5891" max="5892" width="5" style="301" customWidth="1"/>
    <col min="5893" max="5893" width="11.6640625" style="301" customWidth="1"/>
    <col min="5894" max="5894" width="9.1640625" style="301" customWidth="1"/>
    <col min="5895" max="5895" width="5" style="301" customWidth="1"/>
    <col min="5896" max="5896" width="77.83203125" style="301" customWidth="1"/>
    <col min="5897" max="5898" width="20" style="301" customWidth="1"/>
    <col min="5899" max="5899" width="1.6640625" style="301" customWidth="1"/>
    <col min="5900" max="6144" width="9.33203125" style="301"/>
    <col min="6145" max="6145" width="8.33203125" style="301" customWidth="1"/>
    <col min="6146" max="6146" width="1.6640625" style="301" customWidth="1"/>
    <col min="6147" max="6148" width="5" style="301" customWidth="1"/>
    <col min="6149" max="6149" width="11.6640625" style="301" customWidth="1"/>
    <col min="6150" max="6150" width="9.1640625" style="301" customWidth="1"/>
    <col min="6151" max="6151" width="5" style="301" customWidth="1"/>
    <col min="6152" max="6152" width="77.83203125" style="301" customWidth="1"/>
    <col min="6153" max="6154" width="20" style="301" customWidth="1"/>
    <col min="6155" max="6155" width="1.6640625" style="301" customWidth="1"/>
    <col min="6156" max="6400" width="9.33203125" style="301"/>
    <col min="6401" max="6401" width="8.33203125" style="301" customWidth="1"/>
    <col min="6402" max="6402" width="1.6640625" style="301" customWidth="1"/>
    <col min="6403" max="6404" width="5" style="301" customWidth="1"/>
    <col min="6405" max="6405" width="11.6640625" style="301" customWidth="1"/>
    <col min="6406" max="6406" width="9.1640625" style="301" customWidth="1"/>
    <col min="6407" max="6407" width="5" style="301" customWidth="1"/>
    <col min="6408" max="6408" width="77.83203125" style="301" customWidth="1"/>
    <col min="6409" max="6410" width="20" style="301" customWidth="1"/>
    <col min="6411" max="6411" width="1.6640625" style="301" customWidth="1"/>
    <col min="6412" max="6656" width="9.33203125" style="301"/>
    <col min="6657" max="6657" width="8.33203125" style="301" customWidth="1"/>
    <col min="6658" max="6658" width="1.6640625" style="301" customWidth="1"/>
    <col min="6659" max="6660" width="5" style="301" customWidth="1"/>
    <col min="6661" max="6661" width="11.6640625" style="301" customWidth="1"/>
    <col min="6662" max="6662" width="9.1640625" style="301" customWidth="1"/>
    <col min="6663" max="6663" width="5" style="301" customWidth="1"/>
    <col min="6664" max="6664" width="77.83203125" style="301" customWidth="1"/>
    <col min="6665" max="6666" width="20" style="301" customWidth="1"/>
    <col min="6667" max="6667" width="1.6640625" style="301" customWidth="1"/>
    <col min="6668" max="6912" width="9.33203125" style="301"/>
    <col min="6913" max="6913" width="8.33203125" style="301" customWidth="1"/>
    <col min="6914" max="6914" width="1.6640625" style="301" customWidth="1"/>
    <col min="6915" max="6916" width="5" style="301" customWidth="1"/>
    <col min="6917" max="6917" width="11.6640625" style="301" customWidth="1"/>
    <col min="6918" max="6918" width="9.1640625" style="301" customWidth="1"/>
    <col min="6919" max="6919" width="5" style="301" customWidth="1"/>
    <col min="6920" max="6920" width="77.83203125" style="301" customWidth="1"/>
    <col min="6921" max="6922" width="20" style="301" customWidth="1"/>
    <col min="6923" max="6923" width="1.6640625" style="301" customWidth="1"/>
    <col min="6924" max="7168" width="9.33203125" style="301"/>
    <col min="7169" max="7169" width="8.33203125" style="301" customWidth="1"/>
    <col min="7170" max="7170" width="1.6640625" style="301" customWidth="1"/>
    <col min="7171" max="7172" width="5" style="301" customWidth="1"/>
    <col min="7173" max="7173" width="11.6640625" style="301" customWidth="1"/>
    <col min="7174" max="7174" width="9.1640625" style="301" customWidth="1"/>
    <col min="7175" max="7175" width="5" style="301" customWidth="1"/>
    <col min="7176" max="7176" width="77.83203125" style="301" customWidth="1"/>
    <col min="7177" max="7178" width="20" style="301" customWidth="1"/>
    <col min="7179" max="7179" width="1.6640625" style="301" customWidth="1"/>
    <col min="7180" max="7424" width="9.33203125" style="301"/>
    <col min="7425" max="7425" width="8.33203125" style="301" customWidth="1"/>
    <col min="7426" max="7426" width="1.6640625" style="301" customWidth="1"/>
    <col min="7427" max="7428" width="5" style="301" customWidth="1"/>
    <col min="7429" max="7429" width="11.6640625" style="301" customWidth="1"/>
    <col min="7430" max="7430" width="9.1640625" style="301" customWidth="1"/>
    <col min="7431" max="7431" width="5" style="301" customWidth="1"/>
    <col min="7432" max="7432" width="77.83203125" style="301" customWidth="1"/>
    <col min="7433" max="7434" width="20" style="301" customWidth="1"/>
    <col min="7435" max="7435" width="1.6640625" style="301" customWidth="1"/>
    <col min="7436" max="7680" width="9.33203125" style="301"/>
    <col min="7681" max="7681" width="8.33203125" style="301" customWidth="1"/>
    <col min="7682" max="7682" width="1.6640625" style="301" customWidth="1"/>
    <col min="7683" max="7684" width="5" style="301" customWidth="1"/>
    <col min="7685" max="7685" width="11.6640625" style="301" customWidth="1"/>
    <col min="7686" max="7686" width="9.1640625" style="301" customWidth="1"/>
    <col min="7687" max="7687" width="5" style="301" customWidth="1"/>
    <col min="7688" max="7688" width="77.83203125" style="301" customWidth="1"/>
    <col min="7689" max="7690" width="20" style="301" customWidth="1"/>
    <col min="7691" max="7691" width="1.6640625" style="301" customWidth="1"/>
    <col min="7692" max="7936" width="9.33203125" style="301"/>
    <col min="7937" max="7937" width="8.33203125" style="301" customWidth="1"/>
    <col min="7938" max="7938" width="1.6640625" style="301" customWidth="1"/>
    <col min="7939" max="7940" width="5" style="301" customWidth="1"/>
    <col min="7941" max="7941" width="11.6640625" style="301" customWidth="1"/>
    <col min="7942" max="7942" width="9.1640625" style="301" customWidth="1"/>
    <col min="7943" max="7943" width="5" style="301" customWidth="1"/>
    <col min="7944" max="7944" width="77.83203125" style="301" customWidth="1"/>
    <col min="7945" max="7946" width="20" style="301" customWidth="1"/>
    <col min="7947" max="7947" width="1.6640625" style="301" customWidth="1"/>
    <col min="7948" max="8192" width="9.33203125" style="301"/>
    <col min="8193" max="8193" width="8.33203125" style="301" customWidth="1"/>
    <col min="8194" max="8194" width="1.6640625" style="301" customWidth="1"/>
    <col min="8195" max="8196" width="5" style="301" customWidth="1"/>
    <col min="8197" max="8197" width="11.6640625" style="301" customWidth="1"/>
    <col min="8198" max="8198" width="9.1640625" style="301" customWidth="1"/>
    <col min="8199" max="8199" width="5" style="301" customWidth="1"/>
    <col min="8200" max="8200" width="77.83203125" style="301" customWidth="1"/>
    <col min="8201" max="8202" width="20" style="301" customWidth="1"/>
    <col min="8203" max="8203" width="1.6640625" style="301" customWidth="1"/>
    <col min="8204" max="8448" width="9.33203125" style="301"/>
    <col min="8449" max="8449" width="8.33203125" style="301" customWidth="1"/>
    <col min="8450" max="8450" width="1.6640625" style="301" customWidth="1"/>
    <col min="8451" max="8452" width="5" style="301" customWidth="1"/>
    <col min="8453" max="8453" width="11.6640625" style="301" customWidth="1"/>
    <col min="8454" max="8454" width="9.1640625" style="301" customWidth="1"/>
    <col min="8455" max="8455" width="5" style="301" customWidth="1"/>
    <col min="8456" max="8456" width="77.83203125" style="301" customWidth="1"/>
    <col min="8457" max="8458" width="20" style="301" customWidth="1"/>
    <col min="8459" max="8459" width="1.6640625" style="301" customWidth="1"/>
    <col min="8460" max="8704" width="9.33203125" style="301"/>
    <col min="8705" max="8705" width="8.33203125" style="301" customWidth="1"/>
    <col min="8706" max="8706" width="1.6640625" style="301" customWidth="1"/>
    <col min="8707" max="8708" width="5" style="301" customWidth="1"/>
    <col min="8709" max="8709" width="11.6640625" style="301" customWidth="1"/>
    <col min="8710" max="8710" width="9.1640625" style="301" customWidth="1"/>
    <col min="8711" max="8711" width="5" style="301" customWidth="1"/>
    <col min="8712" max="8712" width="77.83203125" style="301" customWidth="1"/>
    <col min="8713" max="8714" width="20" style="301" customWidth="1"/>
    <col min="8715" max="8715" width="1.6640625" style="301" customWidth="1"/>
    <col min="8716" max="8960" width="9.33203125" style="301"/>
    <col min="8961" max="8961" width="8.33203125" style="301" customWidth="1"/>
    <col min="8962" max="8962" width="1.6640625" style="301" customWidth="1"/>
    <col min="8963" max="8964" width="5" style="301" customWidth="1"/>
    <col min="8965" max="8965" width="11.6640625" style="301" customWidth="1"/>
    <col min="8966" max="8966" width="9.1640625" style="301" customWidth="1"/>
    <col min="8967" max="8967" width="5" style="301" customWidth="1"/>
    <col min="8968" max="8968" width="77.83203125" style="301" customWidth="1"/>
    <col min="8969" max="8970" width="20" style="301" customWidth="1"/>
    <col min="8971" max="8971" width="1.6640625" style="301" customWidth="1"/>
    <col min="8972" max="9216" width="9.33203125" style="301"/>
    <col min="9217" max="9217" width="8.33203125" style="301" customWidth="1"/>
    <col min="9218" max="9218" width="1.6640625" style="301" customWidth="1"/>
    <col min="9219" max="9220" width="5" style="301" customWidth="1"/>
    <col min="9221" max="9221" width="11.6640625" style="301" customWidth="1"/>
    <col min="9222" max="9222" width="9.1640625" style="301" customWidth="1"/>
    <col min="9223" max="9223" width="5" style="301" customWidth="1"/>
    <col min="9224" max="9224" width="77.83203125" style="301" customWidth="1"/>
    <col min="9225" max="9226" width="20" style="301" customWidth="1"/>
    <col min="9227" max="9227" width="1.6640625" style="301" customWidth="1"/>
    <col min="9228" max="9472" width="9.33203125" style="301"/>
    <col min="9473" max="9473" width="8.33203125" style="301" customWidth="1"/>
    <col min="9474" max="9474" width="1.6640625" style="301" customWidth="1"/>
    <col min="9475" max="9476" width="5" style="301" customWidth="1"/>
    <col min="9477" max="9477" width="11.6640625" style="301" customWidth="1"/>
    <col min="9478" max="9478" width="9.1640625" style="301" customWidth="1"/>
    <col min="9479" max="9479" width="5" style="301" customWidth="1"/>
    <col min="9480" max="9480" width="77.83203125" style="301" customWidth="1"/>
    <col min="9481" max="9482" width="20" style="301" customWidth="1"/>
    <col min="9483" max="9483" width="1.6640625" style="301" customWidth="1"/>
    <col min="9484" max="9728" width="9.33203125" style="301"/>
    <col min="9729" max="9729" width="8.33203125" style="301" customWidth="1"/>
    <col min="9730" max="9730" width="1.6640625" style="301" customWidth="1"/>
    <col min="9731" max="9732" width="5" style="301" customWidth="1"/>
    <col min="9733" max="9733" width="11.6640625" style="301" customWidth="1"/>
    <col min="9734" max="9734" width="9.1640625" style="301" customWidth="1"/>
    <col min="9735" max="9735" width="5" style="301" customWidth="1"/>
    <col min="9736" max="9736" width="77.83203125" style="301" customWidth="1"/>
    <col min="9737" max="9738" width="20" style="301" customWidth="1"/>
    <col min="9739" max="9739" width="1.6640625" style="301" customWidth="1"/>
    <col min="9740" max="9984" width="9.33203125" style="301"/>
    <col min="9985" max="9985" width="8.33203125" style="301" customWidth="1"/>
    <col min="9986" max="9986" width="1.6640625" style="301" customWidth="1"/>
    <col min="9987" max="9988" width="5" style="301" customWidth="1"/>
    <col min="9989" max="9989" width="11.6640625" style="301" customWidth="1"/>
    <col min="9990" max="9990" width="9.1640625" style="301" customWidth="1"/>
    <col min="9991" max="9991" width="5" style="301" customWidth="1"/>
    <col min="9992" max="9992" width="77.83203125" style="301" customWidth="1"/>
    <col min="9993" max="9994" width="20" style="301" customWidth="1"/>
    <col min="9995" max="9995" width="1.6640625" style="301" customWidth="1"/>
    <col min="9996" max="10240" width="9.33203125" style="301"/>
    <col min="10241" max="10241" width="8.33203125" style="301" customWidth="1"/>
    <col min="10242" max="10242" width="1.6640625" style="301" customWidth="1"/>
    <col min="10243" max="10244" width="5" style="301" customWidth="1"/>
    <col min="10245" max="10245" width="11.6640625" style="301" customWidth="1"/>
    <col min="10246" max="10246" width="9.1640625" style="301" customWidth="1"/>
    <col min="10247" max="10247" width="5" style="301" customWidth="1"/>
    <col min="10248" max="10248" width="77.83203125" style="301" customWidth="1"/>
    <col min="10249" max="10250" width="20" style="301" customWidth="1"/>
    <col min="10251" max="10251" width="1.6640625" style="301" customWidth="1"/>
    <col min="10252" max="10496" width="9.33203125" style="301"/>
    <col min="10497" max="10497" width="8.33203125" style="301" customWidth="1"/>
    <col min="10498" max="10498" width="1.6640625" style="301" customWidth="1"/>
    <col min="10499" max="10500" width="5" style="301" customWidth="1"/>
    <col min="10501" max="10501" width="11.6640625" style="301" customWidth="1"/>
    <col min="10502" max="10502" width="9.1640625" style="301" customWidth="1"/>
    <col min="10503" max="10503" width="5" style="301" customWidth="1"/>
    <col min="10504" max="10504" width="77.83203125" style="301" customWidth="1"/>
    <col min="10505" max="10506" width="20" style="301" customWidth="1"/>
    <col min="10507" max="10507" width="1.6640625" style="301" customWidth="1"/>
    <col min="10508" max="10752" width="9.33203125" style="301"/>
    <col min="10753" max="10753" width="8.33203125" style="301" customWidth="1"/>
    <col min="10754" max="10754" width="1.6640625" style="301" customWidth="1"/>
    <col min="10755" max="10756" width="5" style="301" customWidth="1"/>
    <col min="10757" max="10757" width="11.6640625" style="301" customWidth="1"/>
    <col min="10758" max="10758" width="9.1640625" style="301" customWidth="1"/>
    <col min="10759" max="10759" width="5" style="301" customWidth="1"/>
    <col min="10760" max="10760" width="77.83203125" style="301" customWidth="1"/>
    <col min="10761" max="10762" width="20" style="301" customWidth="1"/>
    <col min="10763" max="10763" width="1.6640625" style="301" customWidth="1"/>
    <col min="10764" max="11008" width="9.33203125" style="301"/>
    <col min="11009" max="11009" width="8.33203125" style="301" customWidth="1"/>
    <col min="11010" max="11010" width="1.6640625" style="301" customWidth="1"/>
    <col min="11011" max="11012" width="5" style="301" customWidth="1"/>
    <col min="11013" max="11013" width="11.6640625" style="301" customWidth="1"/>
    <col min="11014" max="11014" width="9.1640625" style="301" customWidth="1"/>
    <col min="11015" max="11015" width="5" style="301" customWidth="1"/>
    <col min="11016" max="11016" width="77.83203125" style="301" customWidth="1"/>
    <col min="11017" max="11018" width="20" style="301" customWidth="1"/>
    <col min="11019" max="11019" width="1.6640625" style="301" customWidth="1"/>
    <col min="11020" max="11264" width="9.33203125" style="301"/>
    <col min="11265" max="11265" width="8.33203125" style="301" customWidth="1"/>
    <col min="11266" max="11266" width="1.6640625" style="301" customWidth="1"/>
    <col min="11267" max="11268" width="5" style="301" customWidth="1"/>
    <col min="11269" max="11269" width="11.6640625" style="301" customWidth="1"/>
    <col min="11270" max="11270" width="9.1640625" style="301" customWidth="1"/>
    <col min="11271" max="11271" width="5" style="301" customWidth="1"/>
    <col min="11272" max="11272" width="77.83203125" style="301" customWidth="1"/>
    <col min="11273" max="11274" width="20" style="301" customWidth="1"/>
    <col min="11275" max="11275" width="1.6640625" style="301" customWidth="1"/>
    <col min="11276" max="11520" width="9.33203125" style="301"/>
    <col min="11521" max="11521" width="8.33203125" style="301" customWidth="1"/>
    <col min="11522" max="11522" width="1.6640625" style="301" customWidth="1"/>
    <col min="11523" max="11524" width="5" style="301" customWidth="1"/>
    <col min="11525" max="11525" width="11.6640625" style="301" customWidth="1"/>
    <col min="11526" max="11526" width="9.1640625" style="301" customWidth="1"/>
    <col min="11527" max="11527" width="5" style="301" customWidth="1"/>
    <col min="11528" max="11528" width="77.83203125" style="301" customWidth="1"/>
    <col min="11529" max="11530" width="20" style="301" customWidth="1"/>
    <col min="11531" max="11531" width="1.6640625" style="301" customWidth="1"/>
    <col min="11532" max="11776" width="9.33203125" style="301"/>
    <col min="11777" max="11777" width="8.33203125" style="301" customWidth="1"/>
    <col min="11778" max="11778" width="1.6640625" style="301" customWidth="1"/>
    <col min="11779" max="11780" width="5" style="301" customWidth="1"/>
    <col min="11781" max="11781" width="11.6640625" style="301" customWidth="1"/>
    <col min="11782" max="11782" width="9.1640625" style="301" customWidth="1"/>
    <col min="11783" max="11783" width="5" style="301" customWidth="1"/>
    <col min="11784" max="11784" width="77.83203125" style="301" customWidth="1"/>
    <col min="11785" max="11786" width="20" style="301" customWidth="1"/>
    <col min="11787" max="11787" width="1.6640625" style="301" customWidth="1"/>
    <col min="11788" max="12032" width="9.33203125" style="301"/>
    <col min="12033" max="12033" width="8.33203125" style="301" customWidth="1"/>
    <col min="12034" max="12034" width="1.6640625" style="301" customWidth="1"/>
    <col min="12035" max="12036" width="5" style="301" customWidth="1"/>
    <col min="12037" max="12037" width="11.6640625" style="301" customWidth="1"/>
    <col min="12038" max="12038" width="9.1640625" style="301" customWidth="1"/>
    <col min="12039" max="12039" width="5" style="301" customWidth="1"/>
    <col min="12040" max="12040" width="77.83203125" style="301" customWidth="1"/>
    <col min="12041" max="12042" width="20" style="301" customWidth="1"/>
    <col min="12043" max="12043" width="1.6640625" style="301" customWidth="1"/>
    <col min="12044" max="12288" width="9.33203125" style="301"/>
    <col min="12289" max="12289" width="8.33203125" style="301" customWidth="1"/>
    <col min="12290" max="12290" width="1.6640625" style="301" customWidth="1"/>
    <col min="12291" max="12292" width="5" style="301" customWidth="1"/>
    <col min="12293" max="12293" width="11.6640625" style="301" customWidth="1"/>
    <col min="12294" max="12294" width="9.1640625" style="301" customWidth="1"/>
    <col min="12295" max="12295" width="5" style="301" customWidth="1"/>
    <col min="12296" max="12296" width="77.83203125" style="301" customWidth="1"/>
    <col min="12297" max="12298" width="20" style="301" customWidth="1"/>
    <col min="12299" max="12299" width="1.6640625" style="301" customWidth="1"/>
    <col min="12300" max="12544" width="9.33203125" style="301"/>
    <col min="12545" max="12545" width="8.33203125" style="301" customWidth="1"/>
    <col min="12546" max="12546" width="1.6640625" style="301" customWidth="1"/>
    <col min="12547" max="12548" width="5" style="301" customWidth="1"/>
    <col min="12549" max="12549" width="11.6640625" style="301" customWidth="1"/>
    <col min="12550" max="12550" width="9.1640625" style="301" customWidth="1"/>
    <col min="12551" max="12551" width="5" style="301" customWidth="1"/>
    <col min="12552" max="12552" width="77.83203125" style="301" customWidth="1"/>
    <col min="12553" max="12554" width="20" style="301" customWidth="1"/>
    <col min="12555" max="12555" width="1.6640625" style="301" customWidth="1"/>
    <col min="12556" max="12800" width="9.33203125" style="301"/>
    <col min="12801" max="12801" width="8.33203125" style="301" customWidth="1"/>
    <col min="12802" max="12802" width="1.6640625" style="301" customWidth="1"/>
    <col min="12803" max="12804" width="5" style="301" customWidth="1"/>
    <col min="12805" max="12805" width="11.6640625" style="301" customWidth="1"/>
    <col min="12806" max="12806" width="9.1640625" style="301" customWidth="1"/>
    <col min="12807" max="12807" width="5" style="301" customWidth="1"/>
    <col min="12808" max="12808" width="77.83203125" style="301" customWidth="1"/>
    <col min="12809" max="12810" width="20" style="301" customWidth="1"/>
    <col min="12811" max="12811" width="1.6640625" style="301" customWidth="1"/>
    <col min="12812" max="13056" width="9.33203125" style="301"/>
    <col min="13057" max="13057" width="8.33203125" style="301" customWidth="1"/>
    <col min="13058" max="13058" width="1.6640625" style="301" customWidth="1"/>
    <col min="13059" max="13060" width="5" style="301" customWidth="1"/>
    <col min="13061" max="13061" width="11.6640625" style="301" customWidth="1"/>
    <col min="13062" max="13062" width="9.1640625" style="301" customWidth="1"/>
    <col min="13063" max="13063" width="5" style="301" customWidth="1"/>
    <col min="13064" max="13064" width="77.83203125" style="301" customWidth="1"/>
    <col min="13065" max="13066" width="20" style="301" customWidth="1"/>
    <col min="13067" max="13067" width="1.6640625" style="301" customWidth="1"/>
    <col min="13068" max="13312" width="9.33203125" style="301"/>
    <col min="13313" max="13313" width="8.33203125" style="301" customWidth="1"/>
    <col min="13314" max="13314" width="1.6640625" style="301" customWidth="1"/>
    <col min="13315" max="13316" width="5" style="301" customWidth="1"/>
    <col min="13317" max="13317" width="11.6640625" style="301" customWidth="1"/>
    <col min="13318" max="13318" width="9.1640625" style="301" customWidth="1"/>
    <col min="13319" max="13319" width="5" style="301" customWidth="1"/>
    <col min="13320" max="13320" width="77.83203125" style="301" customWidth="1"/>
    <col min="13321" max="13322" width="20" style="301" customWidth="1"/>
    <col min="13323" max="13323" width="1.6640625" style="301" customWidth="1"/>
    <col min="13324" max="13568" width="9.33203125" style="301"/>
    <col min="13569" max="13569" width="8.33203125" style="301" customWidth="1"/>
    <col min="13570" max="13570" width="1.6640625" style="301" customWidth="1"/>
    <col min="13571" max="13572" width="5" style="301" customWidth="1"/>
    <col min="13573" max="13573" width="11.6640625" style="301" customWidth="1"/>
    <col min="13574" max="13574" width="9.1640625" style="301" customWidth="1"/>
    <col min="13575" max="13575" width="5" style="301" customWidth="1"/>
    <col min="13576" max="13576" width="77.83203125" style="301" customWidth="1"/>
    <col min="13577" max="13578" width="20" style="301" customWidth="1"/>
    <col min="13579" max="13579" width="1.6640625" style="301" customWidth="1"/>
    <col min="13580" max="13824" width="9.33203125" style="301"/>
    <col min="13825" max="13825" width="8.33203125" style="301" customWidth="1"/>
    <col min="13826" max="13826" width="1.6640625" style="301" customWidth="1"/>
    <col min="13827" max="13828" width="5" style="301" customWidth="1"/>
    <col min="13829" max="13829" width="11.6640625" style="301" customWidth="1"/>
    <col min="13830" max="13830" width="9.1640625" style="301" customWidth="1"/>
    <col min="13831" max="13831" width="5" style="301" customWidth="1"/>
    <col min="13832" max="13832" width="77.83203125" style="301" customWidth="1"/>
    <col min="13833" max="13834" width="20" style="301" customWidth="1"/>
    <col min="13835" max="13835" width="1.6640625" style="301" customWidth="1"/>
    <col min="13836" max="14080" width="9.33203125" style="301"/>
    <col min="14081" max="14081" width="8.33203125" style="301" customWidth="1"/>
    <col min="14082" max="14082" width="1.6640625" style="301" customWidth="1"/>
    <col min="14083" max="14084" width="5" style="301" customWidth="1"/>
    <col min="14085" max="14085" width="11.6640625" style="301" customWidth="1"/>
    <col min="14086" max="14086" width="9.1640625" style="301" customWidth="1"/>
    <col min="14087" max="14087" width="5" style="301" customWidth="1"/>
    <col min="14088" max="14088" width="77.83203125" style="301" customWidth="1"/>
    <col min="14089" max="14090" width="20" style="301" customWidth="1"/>
    <col min="14091" max="14091" width="1.6640625" style="301" customWidth="1"/>
    <col min="14092" max="14336" width="9.33203125" style="301"/>
    <col min="14337" max="14337" width="8.33203125" style="301" customWidth="1"/>
    <col min="14338" max="14338" width="1.6640625" style="301" customWidth="1"/>
    <col min="14339" max="14340" width="5" style="301" customWidth="1"/>
    <col min="14341" max="14341" width="11.6640625" style="301" customWidth="1"/>
    <col min="14342" max="14342" width="9.1640625" style="301" customWidth="1"/>
    <col min="14343" max="14343" width="5" style="301" customWidth="1"/>
    <col min="14344" max="14344" width="77.83203125" style="301" customWidth="1"/>
    <col min="14345" max="14346" width="20" style="301" customWidth="1"/>
    <col min="14347" max="14347" width="1.6640625" style="301" customWidth="1"/>
    <col min="14348" max="14592" width="9.33203125" style="301"/>
    <col min="14593" max="14593" width="8.33203125" style="301" customWidth="1"/>
    <col min="14594" max="14594" width="1.6640625" style="301" customWidth="1"/>
    <col min="14595" max="14596" width="5" style="301" customWidth="1"/>
    <col min="14597" max="14597" width="11.6640625" style="301" customWidth="1"/>
    <col min="14598" max="14598" width="9.1640625" style="301" customWidth="1"/>
    <col min="14599" max="14599" width="5" style="301" customWidth="1"/>
    <col min="14600" max="14600" width="77.83203125" style="301" customWidth="1"/>
    <col min="14601" max="14602" width="20" style="301" customWidth="1"/>
    <col min="14603" max="14603" width="1.6640625" style="301" customWidth="1"/>
    <col min="14604" max="14848" width="9.33203125" style="301"/>
    <col min="14849" max="14849" width="8.33203125" style="301" customWidth="1"/>
    <col min="14850" max="14850" width="1.6640625" style="301" customWidth="1"/>
    <col min="14851" max="14852" width="5" style="301" customWidth="1"/>
    <col min="14853" max="14853" width="11.6640625" style="301" customWidth="1"/>
    <col min="14854" max="14854" width="9.1640625" style="301" customWidth="1"/>
    <col min="14855" max="14855" width="5" style="301" customWidth="1"/>
    <col min="14856" max="14856" width="77.83203125" style="301" customWidth="1"/>
    <col min="14857" max="14858" width="20" style="301" customWidth="1"/>
    <col min="14859" max="14859" width="1.6640625" style="301" customWidth="1"/>
    <col min="14860" max="15104" width="9.33203125" style="301"/>
    <col min="15105" max="15105" width="8.33203125" style="301" customWidth="1"/>
    <col min="15106" max="15106" width="1.6640625" style="301" customWidth="1"/>
    <col min="15107" max="15108" width="5" style="301" customWidth="1"/>
    <col min="15109" max="15109" width="11.6640625" style="301" customWidth="1"/>
    <col min="15110" max="15110" width="9.1640625" style="301" customWidth="1"/>
    <col min="15111" max="15111" width="5" style="301" customWidth="1"/>
    <col min="15112" max="15112" width="77.83203125" style="301" customWidth="1"/>
    <col min="15113" max="15114" width="20" style="301" customWidth="1"/>
    <col min="15115" max="15115" width="1.6640625" style="301" customWidth="1"/>
    <col min="15116" max="15360" width="9.33203125" style="301"/>
    <col min="15361" max="15361" width="8.33203125" style="301" customWidth="1"/>
    <col min="15362" max="15362" width="1.6640625" style="301" customWidth="1"/>
    <col min="15363" max="15364" width="5" style="301" customWidth="1"/>
    <col min="15365" max="15365" width="11.6640625" style="301" customWidth="1"/>
    <col min="15366" max="15366" width="9.1640625" style="301" customWidth="1"/>
    <col min="15367" max="15367" width="5" style="301" customWidth="1"/>
    <col min="15368" max="15368" width="77.83203125" style="301" customWidth="1"/>
    <col min="15369" max="15370" width="20" style="301" customWidth="1"/>
    <col min="15371" max="15371" width="1.6640625" style="301" customWidth="1"/>
    <col min="15372" max="15616" width="9.33203125" style="301"/>
    <col min="15617" max="15617" width="8.33203125" style="301" customWidth="1"/>
    <col min="15618" max="15618" width="1.6640625" style="301" customWidth="1"/>
    <col min="15619" max="15620" width="5" style="301" customWidth="1"/>
    <col min="15621" max="15621" width="11.6640625" style="301" customWidth="1"/>
    <col min="15622" max="15622" width="9.1640625" style="301" customWidth="1"/>
    <col min="15623" max="15623" width="5" style="301" customWidth="1"/>
    <col min="15624" max="15624" width="77.83203125" style="301" customWidth="1"/>
    <col min="15625" max="15626" width="20" style="301" customWidth="1"/>
    <col min="15627" max="15627" width="1.6640625" style="301" customWidth="1"/>
    <col min="15628" max="15872" width="9.33203125" style="301"/>
    <col min="15873" max="15873" width="8.33203125" style="301" customWidth="1"/>
    <col min="15874" max="15874" width="1.6640625" style="301" customWidth="1"/>
    <col min="15875" max="15876" width="5" style="301" customWidth="1"/>
    <col min="15877" max="15877" width="11.6640625" style="301" customWidth="1"/>
    <col min="15878" max="15878" width="9.1640625" style="301" customWidth="1"/>
    <col min="15879" max="15879" width="5" style="301" customWidth="1"/>
    <col min="15880" max="15880" width="77.83203125" style="301" customWidth="1"/>
    <col min="15881" max="15882" width="20" style="301" customWidth="1"/>
    <col min="15883" max="15883" width="1.6640625" style="301" customWidth="1"/>
    <col min="15884" max="16128" width="9.33203125" style="301"/>
    <col min="16129" max="16129" width="8.33203125" style="301" customWidth="1"/>
    <col min="16130" max="16130" width="1.6640625" style="301" customWidth="1"/>
    <col min="16131" max="16132" width="5" style="301" customWidth="1"/>
    <col min="16133" max="16133" width="11.6640625" style="301" customWidth="1"/>
    <col min="16134" max="16134" width="9.1640625" style="301" customWidth="1"/>
    <col min="16135" max="16135" width="5" style="301" customWidth="1"/>
    <col min="16136" max="16136" width="77.83203125" style="301" customWidth="1"/>
    <col min="16137" max="16138" width="20" style="301" customWidth="1"/>
    <col min="16139" max="16139" width="1.6640625" style="301" customWidth="1"/>
    <col min="16140" max="16384" width="9.33203125" style="301"/>
  </cols>
  <sheetData>
    <row r="1" spans="2:11" ht="37.5" customHeight="1" x14ac:dyDescent="0.3"/>
    <row r="2" spans="2:11" ht="7.5" customHeight="1" x14ac:dyDescent="0.3">
      <c r="B2" s="302"/>
      <c r="C2" s="303"/>
      <c r="D2" s="303"/>
      <c r="E2" s="303"/>
      <c r="F2" s="303"/>
      <c r="G2" s="303"/>
      <c r="H2" s="303"/>
      <c r="I2" s="303"/>
      <c r="J2" s="303"/>
      <c r="K2" s="304"/>
    </row>
    <row r="3" spans="2:11" s="307" customFormat="1" ht="45" customHeight="1" x14ac:dyDescent="0.3">
      <c r="B3" s="305"/>
      <c r="C3" s="434" t="s">
        <v>8578</v>
      </c>
      <c r="D3" s="434"/>
      <c r="E3" s="434"/>
      <c r="F3" s="434"/>
      <c r="G3" s="434"/>
      <c r="H3" s="434"/>
      <c r="I3" s="434"/>
      <c r="J3" s="434"/>
      <c r="K3" s="306"/>
    </row>
    <row r="4" spans="2:11" ht="25.5" customHeight="1" x14ac:dyDescent="0.3">
      <c r="B4" s="308"/>
      <c r="C4" s="439" t="s">
        <v>8579</v>
      </c>
      <c r="D4" s="439"/>
      <c r="E4" s="439"/>
      <c r="F4" s="439"/>
      <c r="G4" s="439"/>
      <c r="H4" s="439"/>
      <c r="I4" s="439"/>
      <c r="J4" s="439"/>
      <c r="K4" s="309"/>
    </row>
    <row r="5" spans="2:11" ht="5.25" customHeight="1" x14ac:dyDescent="0.3">
      <c r="B5" s="308"/>
      <c r="C5" s="310"/>
      <c r="D5" s="310"/>
      <c r="E5" s="310"/>
      <c r="F5" s="310"/>
      <c r="G5" s="310"/>
      <c r="H5" s="310"/>
      <c r="I5" s="310"/>
      <c r="J5" s="310"/>
      <c r="K5" s="309"/>
    </row>
    <row r="6" spans="2:11" ht="15" customHeight="1" x14ac:dyDescent="0.3">
      <c r="B6" s="308"/>
      <c r="C6" s="436" t="s">
        <v>8580</v>
      </c>
      <c r="D6" s="436"/>
      <c r="E6" s="436"/>
      <c r="F6" s="436"/>
      <c r="G6" s="436"/>
      <c r="H6" s="436"/>
      <c r="I6" s="436"/>
      <c r="J6" s="436"/>
      <c r="K6" s="309"/>
    </row>
    <row r="7" spans="2:11" ht="15" customHeight="1" x14ac:dyDescent="0.3">
      <c r="B7" s="311"/>
      <c r="C7" s="436" t="s">
        <v>8581</v>
      </c>
      <c r="D7" s="436"/>
      <c r="E7" s="436"/>
      <c r="F7" s="436"/>
      <c r="G7" s="436"/>
      <c r="H7" s="436"/>
      <c r="I7" s="436"/>
      <c r="J7" s="436"/>
      <c r="K7" s="309"/>
    </row>
    <row r="8" spans="2:11" ht="12.75" customHeight="1" x14ac:dyDescent="0.3">
      <c r="B8" s="311"/>
      <c r="C8" s="312"/>
      <c r="D8" s="312"/>
      <c r="E8" s="312"/>
      <c r="F8" s="312"/>
      <c r="G8" s="312"/>
      <c r="H8" s="312"/>
      <c r="I8" s="312"/>
      <c r="J8" s="312"/>
      <c r="K8" s="309"/>
    </row>
    <row r="9" spans="2:11" ht="15" customHeight="1" x14ac:dyDescent="0.3">
      <c r="B9" s="311"/>
      <c r="C9" s="436" t="s">
        <v>8582</v>
      </c>
      <c r="D9" s="436"/>
      <c r="E9" s="436"/>
      <c r="F9" s="436"/>
      <c r="G9" s="436"/>
      <c r="H9" s="436"/>
      <c r="I9" s="436"/>
      <c r="J9" s="436"/>
      <c r="K9" s="309"/>
    </row>
    <row r="10" spans="2:11" ht="15" customHeight="1" x14ac:dyDescent="0.3">
      <c r="B10" s="311"/>
      <c r="C10" s="312"/>
      <c r="D10" s="436" t="s">
        <v>8583</v>
      </c>
      <c r="E10" s="436"/>
      <c r="F10" s="436"/>
      <c r="G10" s="436"/>
      <c r="H10" s="436"/>
      <c r="I10" s="436"/>
      <c r="J10" s="436"/>
      <c r="K10" s="309"/>
    </row>
    <row r="11" spans="2:11" ht="15" customHeight="1" x14ac:dyDescent="0.3">
      <c r="B11" s="311"/>
      <c r="C11" s="313"/>
      <c r="D11" s="436" t="s">
        <v>8584</v>
      </c>
      <c r="E11" s="436"/>
      <c r="F11" s="436"/>
      <c r="G11" s="436"/>
      <c r="H11" s="436"/>
      <c r="I11" s="436"/>
      <c r="J11" s="436"/>
      <c r="K11" s="309"/>
    </row>
    <row r="12" spans="2:11" ht="12.75" customHeight="1" x14ac:dyDescent="0.3">
      <c r="B12" s="311"/>
      <c r="C12" s="313"/>
      <c r="D12" s="313"/>
      <c r="E12" s="313"/>
      <c r="F12" s="313"/>
      <c r="G12" s="313"/>
      <c r="H12" s="313"/>
      <c r="I12" s="313"/>
      <c r="J12" s="313"/>
      <c r="K12" s="309"/>
    </row>
    <row r="13" spans="2:11" ht="15" customHeight="1" x14ac:dyDescent="0.3">
      <c r="B13" s="311"/>
      <c r="C13" s="313"/>
      <c r="D13" s="436" t="s">
        <v>8585</v>
      </c>
      <c r="E13" s="436"/>
      <c r="F13" s="436"/>
      <c r="G13" s="436"/>
      <c r="H13" s="436"/>
      <c r="I13" s="436"/>
      <c r="J13" s="436"/>
      <c r="K13" s="309"/>
    </row>
    <row r="14" spans="2:11" ht="15" customHeight="1" x14ac:dyDescent="0.3">
      <c r="B14" s="311"/>
      <c r="C14" s="313"/>
      <c r="D14" s="436" t="s">
        <v>8586</v>
      </c>
      <c r="E14" s="436"/>
      <c r="F14" s="436"/>
      <c r="G14" s="436"/>
      <c r="H14" s="436"/>
      <c r="I14" s="436"/>
      <c r="J14" s="436"/>
      <c r="K14" s="309"/>
    </row>
    <row r="15" spans="2:11" ht="15" customHeight="1" x14ac:dyDescent="0.3">
      <c r="B15" s="311"/>
      <c r="C15" s="313"/>
      <c r="D15" s="436" t="s">
        <v>8587</v>
      </c>
      <c r="E15" s="436"/>
      <c r="F15" s="436"/>
      <c r="G15" s="436"/>
      <c r="H15" s="436"/>
      <c r="I15" s="436"/>
      <c r="J15" s="436"/>
      <c r="K15" s="309"/>
    </row>
    <row r="16" spans="2:11" ht="15" customHeight="1" x14ac:dyDescent="0.3">
      <c r="B16" s="311"/>
      <c r="C16" s="313"/>
      <c r="D16" s="313"/>
      <c r="E16" s="314" t="s">
        <v>8588</v>
      </c>
      <c r="F16" s="436" t="s">
        <v>8589</v>
      </c>
      <c r="G16" s="436"/>
      <c r="H16" s="436"/>
      <c r="I16" s="436"/>
      <c r="J16" s="436"/>
      <c r="K16" s="309"/>
    </row>
    <row r="17" spans="2:11" ht="15" customHeight="1" x14ac:dyDescent="0.3">
      <c r="B17" s="311"/>
      <c r="C17" s="313"/>
      <c r="D17" s="313"/>
      <c r="E17" s="314" t="s">
        <v>85</v>
      </c>
      <c r="F17" s="436" t="s">
        <v>8590</v>
      </c>
      <c r="G17" s="436"/>
      <c r="H17" s="436"/>
      <c r="I17" s="436"/>
      <c r="J17" s="436"/>
      <c r="K17" s="309"/>
    </row>
    <row r="18" spans="2:11" ht="15" customHeight="1" x14ac:dyDescent="0.3">
      <c r="B18" s="311"/>
      <c r="C18" s="313"/>
      <c r="D18" s="313"/>
      <c r="E18" s="314" t="s">
        <v>8591</v>
      </c>
      <c r="F18" s="436" t="s">
        <v>8592</v>
      </c>
      <c r="G18" s="436"/>
      <c r="H18" s="436"/>
      <c r="I18" s="436"/>
      <c r="J18" s="436"/>
      <c r="K18" s="309"/>
    </row>
    <row r="19" spans="2:11" ht="15" customHeight="1" x14ac:dyDescent="0.3">
      <c r="B19" s="311"/>
      <c r="C19" s="313"/>
      <c r="D19" s="313"/>
      <c r="E19" s="314" t="s">
        <v>8593</v>
      </c>
      <c r="F19" s="436" t="s">
        <v>8594</v>
      </c>
      <c r="G19" s="436"/>
      <c r="H19" s="436"/>
      <c r="I19" s="436"/>
      <c r="J19" s="436"/>
      <c r="K19" s="309"/>
    </row>
    <row r="20" spans="2:11" ht="15" customHeight="1" x14ac:dyDescent="0.3">
      <c r="B20" s="311"/>
      <c r="C20" s="313"/>
      <c r="D20" s="313"/>
      <c r="E20" s="314" t="s">
        <v>7027</v>
      </c>
      <c r="F20" s="436" t="s">
        <v>7028</v>
      </c>
      <c r="G20" s="436"/>
      <c r="H20" s="436"/>
      <c r="I20" s="436"/>
      <c r="J20" s="436"/>
      <c r="K20" s="309"/>
    </row>
    <row r="21" spans="2:11" ht="15" customHeight="1" x14ac:dyDescent="0.3">
      <c r="B21" s="311"/>
      <c r="C21" s="313"/>
      <c r="D21" s="313"/>
      <c r="E21" s="314" t="s">
        <v>90</v>
      </c>
      <c r="F21" s="436" t="s">
        <v>8595</v>
      </c>
      <c r="G21" s="436"/>
      <c r="H21" s="436"/>
      <c r="I21" s="436"/>
      <c r="J21" s="436"/>
      <c r="K21" s="309"/>
    </row>
    <row r="22" spans="2:11" ht="12.75" customHeight="1" x14ac:dyDescent="0.3">
      <c r="B22" s="311"/>
      <c r="C22" s="313"/>
      <c r="D22" s="313"/>
      <c r="E22" s="313"/>
      <c r="F22" s="313"/>
      <c r="G22" s="313"/>
      <c r="H22" s="313"/>
      <c r="I22" s="313"/>
      <c r="J22" s="313"/>
      <c r="K22" s="309"/>
    </row>
    <row r="23" spans="2:11" ht="15" customHeight="1" x14ac:dyDescent="0.3">
      <c r="B23" s="311"/>
      <c r="C23" s="436" t="s">
        <v>8596</v>
      </c>
      <c r="D23" s="436"/>
      <c r="E23" s="436"/>
      <c r="F23" s="436"/>
      <c r="G23" s="436"/>
      <c r="H23" s="436"/>
      <c r="I23" s="436"/>
      <c r="J23" s="436"/>
      <c r="K23" s="309"/>
    </row>
    <row r="24" spans="2:11" ht="15" customHeight="1" x14ac:dyDescent="0.3">
      <c r="B24" s="311"/>
      <c r="C24" s="436" t="s">
        <v>8597</v>
      </c>
      <c r="D24" s="436"/>
      <c r="E24" s="436"/>
      <c r="F24" s="436"/>
      <c r="G24" s="436"/>
      <c r="H24" s="436"/>
      <c r="I24" s="436"/>
      <c r="J24" s="436"/>
      <c r="K24" s="309"/>
    </row>
    <row r="25" spans="2:11" ht="15" customHeight="1" x14ac:dyDescent="0.3">
      <c r="B25" s="311"/>
      <c r="C25" s="312"/>
      <c r="D25" s="436" t="s">
        <v>8598</v>
      </c>
      <c r="E25" s="436"/>
      <c r="F25" s="436"/>
      <c r="G25" s="436"/>
      <c r="H25" s="436"/>
      <c r="I25" s="436"/>
      <c r="J25" s="436"/>
      <c r="K25" s="309"/>
    </row>
    <row r="26" spans="2:11" ht="15" customHeight="1" x14ac:dyDescent="0.3">
      <c r="B26" s="311"/>
      <c r="C26" s="313"/>
      <c r="D26" s="436" t="s">
        <v>8599</v>
      </c>
      <c r="E26" s="436"/>
      <c r="F26" s="436"/>
      <c r="G26" s="436"/>
      <c r="H26" s="436"/>
      <c r="I26" s="436"/>
      <c r="J26" s="436"/>
      <c r="K26" s="309"/>
    </row>
    <row r="27" spans="2:11" ht="12.75" customHeight="1" x14ac:dyDescent="0.3">
      <c r="B27" s="311"/>
      <c r="C27" s="313"/>
      <c r="D27" s="313"/>
      <c r="E27" s="313"/>
      <c r="F27" s="313"/>
      <c r="G27" s="313"/>
      <c r="H27" s="313"/>
      <c r="I27" s="313"/>
      <c r="J27" s="313"/>
      <c r="K27" s="309"/>
    </row>
    <row r="28" spans="2:11" ht="15" customHeight="1" x14ac:dyDescent="0.3">
      <c r="B28" s="311"/>
      <c r="C28" s="313"/>
      <c r="D28" s="436" t="s">
        <v>8600</v>
      </c>
      <c r="E28" s="436"/>
      <c r="F28" s="436"/>
      <c r="G28" s="436"/>
      <c r="H28" s="436"/>
      <c r="I28" s="436"/>
      <c r="J28" s="436"/>
      <c r="K28" s="309"/>
    </row>
    <row r="29" spans="2:11" ht="15" customHeight="1" x14ac:dyDescent="0.3">
      <c r="B29" s="311"/>
      <c r="C29" s="313"/>
      <c r="D29" s="436" t="s">
        <v>8601</v>
      </c>
      <c r="E29" s="436"/>
      <c r="F29" s="436"/>
      <c r="G29" s="436"/>
      <c r="H29" s="436"/>
      <c r="I29" s="436"/>
      <c r="J29" s="436"/>
      <c r="K29" s="309"/>
    </row>
    <row r="30" spans="2:11" ht="12.75" customHeight="1" x14ac:dyDescent="0.3">
      <c r="B30" s="311"/>
      <c r="C30" s="313"/>
      <c r="D30" s="313"/>
      <c r="E30" s="313"/>
      <c r="F30" s="313"/>
      <c r="G30" s="313"/>
      <c r="H30" s="313"/>
      <c r="I30" s="313"/>
      <c r="J30" s="313"/>
      <c r="K30" s="309"/>
    </row>
    <row r="31" spans="2:11" ht="15" customHeight="1" x14ac:dyDescent="0.3">
      <c r="B31" s="311"/>
      <c r="C31" s="313"/>
      <c r="D31" s="436" t="s">
        <v>8602</v>
      </c>
      <c r="E31" s="436"/>
      <c r="F31" s="436"/>
      <c r="G31" s="436"/>
      <c r="H31" s="436"/>
      <c r="I31" s="436"/>
      <c r="J31" s="436"/>
      <c r="K31" s="309"/>
    </row>
    <row r="32" spans="2:11" ht="15" customHeight="1" x14ac:dyDescent="0.3">
      <c r="B32" s="311"/>
      <c r="C32" s="313"/>
      <c r="D32" s="436" t="s">
        <v>8603</v>
      </c>
      <c r="E32" s="436"/>
      <c r="F32" s="436"/>
      <c r="G32" s="436"/>
      <c r="H32" s="436"/>
      <c r="I32" s="436"/>
      <c r="J32" s="436"/>
      <c r="K32" s="309"/>
    </row>
    <row r="33" spans="2:11" ht="15" customHeight="1" x14ac:dyDescent="0.3">
      <c r="B33" s="311"/>
      <c r="C33" s="313"/>
      <c r="D33" s="436" t="s">
        <v>8604</v>
      </c>
      <c r="E33" s="436"/>
      <c r="F33" s="436"/>
      <c r="G33" s="436"/>
      <c r="H33" s="436"/>
      <c r="I33" s="436"/>
      <c r="J33" s="436"/>
      <c r="K33" s="309"/>
    </row>
    <row r="34" spans="2:11" ht="15" customHeight="1" x14ac:dyDescent="0.3">
      <c r="B34" s="311"/>
      <c r="C34" s="313"/>
      <c r="D34" s="312"/>
      <c r="E34" s="315" t="s">
        <v>391</v>
      </c>
      <c r="F34" s="312"/>
      <c r="G34" s="436" t="s">
        <v>8605</v>
      </c>
      <c r="H34" s="436"/>
      <c r="I34" s="436"/>
      <c r="J34" s="436"/>
      <c r="K34" s="309"/>
    </row>
    <row r="35" spans="2:11" ht="30.75" customHeight="1" x14ac:dyDescent="0.3">
      <c r="B35" s="311"/>
      <c r="C35" s="313"/>
      <c r="D35" s="312"/>
      <c r="E35" s="315" t="s">
        <v>8606</v>
      </c>
      <c r="F35" s="312"/>
      <c r="G35" s="436" t="s">
        <v>8607</v>
      </c>
      <c r="H35" s="436"/>
      <c r="I35" s="436"/>
      <c r="J35" s="436"/>
      <c r="K35" s="309"/>
    </row>
    <row r="36" spans="2:11" ht="15" customHeight="1" x14ac:dyDescent="0.3">
      <c r="B36" s="311"/>
      <c r="C36" s="313"/>
      <c r="D36" s="312"/>
      <c r="E36" s="315" t="s">
        <v>60</v>
      </c>
      <c r="F36" s="312"/>
      <c r="G36" s="436" t="s">
        <v>8608</v>
      </c>
      <c r="H36" s="436"/>
      <c r="I36" s="436"/>
      <c r="J36" s="436"/>
      <c r="K36" s="309"/>
    </row>
    <row r="37" spans="2:11" ht="15" customHeight="1" x14ac:dyDescent="0.3">
      <c r="B37" s="311"/>
      <c r="C37" s="313"/>
      <c r="D37" s="312"/>
      <c r="E37" s="315" t="s">
        <v>392</v>
      </c>
      <c r="F37" s="312"/>
      <c r="G37" s="436" t="s">
        <v>8609</v>
      </c>
      <c r="H37" s="436"/>
      <c r="I37" s="436"/>
      <c r="J37" s="436"/>
      <c r="K37" s="309"/>
    </row>
    <row r="38" spans="2:11" ht="15" customHeight="1" x14ac:dyDescent="0.3">
      <c r="B38" s="311"/>
      <c r="C38" s="313"/>
      <c r="D38" s="312"/>
      <c r="E38" s="315" t="s">
        <v>393</v>
      </c>
      <c r="F38" s="312"/>
      <c r="G38" s="436" t="s">
        <v>8610</v>
      </c>
      <c r="H38" s="436"/>
      <c r="I38" s="436"/>
      <c r="J38" s="436"/>
      <c r="K38" s="309"/>
    </row>
    <row r="39" spans="2:11" ht="15" customHeight="1" x14ac:dyDescent="0.3">
      <c r="B39" s="311"/>
      <c r="C39" s="313"/>
      <c r="D39" s="312"/>
      <c r="E39" s="315" t="s">
        <v>394</v>
      </c>
      <c r="F39" s="312"/>
      <c r="G39" s="436" t="s">
        <v>8611</v>
      </c>
      <c r="H39" s="436"/>
      <c r="I39" s="436"/>
      <c r="J39" s="436"/>
      <c r="K39" s="309"/>
    </row>
    <row r="40" spans="2:11" ht="15" customHeight="1" x14ac:dyDescent="0.3">
      <c r="B40" s="311"/>
      <c r="C40" s="313"/>
      <c r="D40" s="312"/>
      <c r="E40" s="315" t="s">
        <v>8612</v>
      </c>
      <c r="F40" s="312"/>
      <c r="G40" s="436" t="s">
        <v>8613</v>
      </c>
      <c r="H40" s="436"/>
      <c r="I40" s="436"/>
      <c r="J40" s="436"/>
      <c r="K40" s="309"/>
    </row>
    <row r="41" spans="2:11" ht="15" customHeight="1" x14ac:dyDescent="0.3">
      <c r="B41" s="311"/>
      <c r="C41" s="313"/>
      <c r="D41" s="312"/>
      <c r="E41" s="315"/>
      <c r="F41" s="312"/>
      <c r="G41" s="436" t="s">
        <v>8614</v>
      </c>
      <c r="H41" s="436"/>
      <c r="I41" s="436"/>
      <c r="J41" s="436"/>
      <c r="K41" s="309"/>
    </row>
    <row r="42" spans="2:11" ht="15" customHeight="1" x14ac:dyDescent="0.3">
      <c r="B42" s="311"/>
      <c r="C42" s="313"/>
      <c r="D42" s="312"/>
      <c r="E42" s="315" t="s">
        <v>8615</v>
      </c>
      <c r="F42" s="312"/>
      <c r="G42" s="436" t="s">
        <v>8616</v>
      </c>
      <c r="H42" s="436"/>
      <c r="I42" s="436"/>
      <c r="J42" s="436"/>
      <c r="K42" s="309"/>
    </row>
    <row r="43" spans="2:11" ht="15" customHeight="1" x14ac:dyDescent="0.3">
      <c r="B43" s="311"/>
      <c r="C43" s="313"/>
      <c r="D43" s="312"/>
      <c r="E43" s="315" t="s">
        <v>396</v>
      </c>
      <c r="F43" s="312"/>
      <c r="G43" s="436" t="s">
        <v>8617</v>
      </c>
      <c r="H43" s="436"/>
      <c r="I43" s="436"/>
      <c r="J43" s="436"/>
      <c r="K43" s="309"/>
    </row>
    <row r="44" spans="2:11" ht="12.75" customHeight="1" x14ac:dyDescent="0.3">
      <c r="B44" s="311"/>
      <c r="C44" s="313"/>
      <c r="D44" s="312"/>
      <c r="E44" s="312"/>
      <c r="F44" s="312"/>
      <c r="G44" s="312"/>
      <c r="H44" s="312"/>
      <c r="I44" s="312"/>
      <c r="J44" s="312"/>
      <c r="K44" s="309"/>
    </row>
    <row r="45" spans="2:11" ht="15" customHeight="1" x14ac:dyDescent="0.3">
      <c r="B45" s="311"/>
      <c r="C45" s="313"/>
      <c r="D45" s="436" t="s">
        <v>8618</v>
      </c>
      <c r="E45" s="436"/>
      <c r="F45" s="436"/>
      <c r="G45" s="436"/>
      <c r="H45" s="436"/>
      <c r="I45" s="436"/>
      <c r="J45" s="436"/>
      <c r="K45" s="309"/>
    </row>
    <row r="46" spans="2:11" ht="15" customHeight="1" x14ac:dyDescent="0.3">
      <c r="B46" s="311"/>
      <c r="C46" s="313"/>
      <c r="D46" s="313"/>
      <c r="E46" s="436" t="s">
        <v>8619</v>
      </c>
      <c r="F46" s="436"/>
      <c r="G46" s="436"/>
      <c r="H46" s="436"/>
      <c r="I46" s="436"/>
      <c r="J46" s="436"/>
      <c r="K46" s="309"/>
    </row>
    <row r="47" spans="2:11" ht="15" customHeight="1" x14ac:dyDescent="0.3">
      <c r="B47" s="311"/>
      <c r="C47" s="313"/>
      <c r="D47" s="313"/>
      <c r="E47" s="436" t="s">
        <v>8620</v>
      </c>
      <c r="F47" s="436"/>
      <c r="G47" s="436"/>
      <c r="H47" s="436"/>
      <c r="I47" s="436"/>
      <c r="J47" s="436"/>
      <c r="K47" s="309"/>
    </row>
    <row r="48" spans="2:11" ht="15" customHeight="1" x14ac:dyDescent="0.3">
      <c r="B48" s="311"/>
      <c r="C48" s="313"/>
      <c r="D48" s="313"/>
      <c r="E48" s="436" t="s">
        <v>8621</v>
      </c>
      <c r="F48" s="436"/>
      <c r="G48" s="436"/>
      <c r="H48" s="436"/>
      <c r="I48" s="436"/>
      <c r="J48" s="436"/>
      <c r="K48" s="309"/>
    </row>
    <row r="49" spans="2:11" ht="15" customHeight="1" x14ac:dyDescent="0.3">
      <c r="B49" s="311"/>
      <c r="C49" s="313"/>
      <c r="D49" s="436" t="s">
        <v>8622</v>
      </c>
      <c r="E49" s="436"/>
      <c r="F49" s="436"/>
      <c r="G49" s="436"/>
      <c r="H49" s="436"/>
      <c r="I49" s="436"/>
      <c r="J49" s="436"/>
      <c r="K49" s="309"/>
    </row>
    <row r="50" spans="2:11" ht="25.5" customHeight="1" x14ac:dyDescent="0.3">
      <c r="B50" s="308"/>
      <c r="C50" s="439" t="s">
        <v>8623</v>
      </c>
      <c r="D50" s="439"/>
      <c r="E50" s="439"/>
      <c r="F50" s="439"/>
      <c r="G50" s="439"/>
      <c r="H50" s="439"/>
      <c r="I50" s="439"/>
      <c r="J50" s="439"/>
      <c r="K50" s="309"/>
    </row>
    <row r="51" spans="2:11" ht="5.25" customHeight="1" x14ac:dyDescent="0.3">
      <c r="B51" s="308"/>
      <c r="C51" s="310"/>
      <c r="D51" s="310"/>
      <c r="E51" s="310"/>
      <c r="F51" s="310"/>
      <c r="G51" s="310"/>
      <c r="H51" s="310"/>
      <c r="I51" s="310"/>
      <c r="J51" s="310"/>
      <c r="K51" s="309"/>
    </row>
    <row r="52" spans="2:11" ht="15" customHeight="1" x14ac:dyDescent="0.3">
      <c r="B52" s="308"/>
      <c r="C52" s="436" t="s">
        <v>8624</v>
      </c>
      <c r="D52" s="436"/>
      <c r="E52" s="436"/>
      <c r="F52" s="436"/>
      <c r="G52" s="436"/>
      <c r="H52" s="436"/>
      <c r="I52" s="436"/>
      <c r="J52" s="436"/>
      <c r="K52" s="309"/>
    </row>
    <row r="53" spans="2:11" ht="15" customHeight="1" x14ac:dyDescent="0.3">
      <c r="B53" s="308"/>
      <c r="C53" s="436" t="s">
        <v>8625</v>
      </c>
      <c r="D53" s="436"/>
      <c r="E53" s="436"/>
      <c r="F53" s="436"/>
      <c r="G53" s="436"/>
      <c r="H53" s="436"/>
      <c r="I53" s="436"/>
      <c r="J53" s="436"/>
      <c r="K53" s="309"/>
    </row>
    <row r="54" spans="2:11" ht="12.75" customHeight="1" x14ac:dyDescent="0.3">
      <c r="B54" s="308"/>
      <c r="C54" s="312"/>
      <c r="D54" s="312"/>
      <c r="E54" s="312"/>
      <c r="F54" s="312"/>
      <c r="G54" s="312"/>
      <c r="H54" s="312"/>
      <c r="I54" s="312"/>
      <c r="J54" s="312"/>
      <c r="K54" s="309"/>
    </row>
    <row r="55" spans="2:11" ht="15" customHeight="1" x14ac:dyDescent="0.3">
      <c r="B55" s="308"/>
      <c r="C55" s="436" t="s">
        <v>8626</v>
      </c>
      <c r="D55" s="436"/>
      <c r="E55" s="436"/>
      <c r="F55" s="436"/>
      <c r="G55" s="436"/>
      <c r="H55" s="436"/>
      <c r="I55" s="436"/>
      <c r="J55" s="436"/>
      <c r="K55" s="309"/>
    </row>
    <row r="56" spans="2:11" ht="15" customHeight="1" x14ac:dyDescent="0.3">
      <c r="B56" s="308"/>
      <c r="C56" s="313"/>
      <c r="D56" s="436" t="s">
        <v>8627</v>
      </c>
      <c r="E56" s="436"/>
      <c r="F56" s="436"/>
      <c r="G56" s="436"/>
      <c r="H56" s="436"/>
      <c r="I56" s="436"/>
      <c r="J56" s="436"/>
      <c r="K56" s="309"/>
    </row>
    <row r="57" spans="2:11" ht="15" customHeight="1" x14ac:dyDescent="0.3">
      <c r="B57" s="308"/>
      <c r="C57" s="313"/>
      <c r="D57" s="436" t="s">
        <v>8628</v>
      </c>
      <c r="E57" s="436"/>
      <c r="F57" s="436"/>
      <c r="G57" s="436"/>
      <c r="H57" s="436"/>
      <c r="I57" s="436"/>
      <c r="J57" s="436"/>
      <c r="K57" s="309"/>
    </row>
    <row r="58" spans="2:11" ht="15" customHeight="1" x14ac:dyDescent="0.3">
      <c r="B58" s="308"/>
      <c r="C58" s="313"/>
      <c r="D58" s="436" t="s">
        <v>8629</v>
      </c>
      <c r="E58" s="436"/>
      <c r="F58" s="436"/>
      <c r="G58" s="436"/>
      <c r="H58" s="436"/>
      <c r="I58" s="436"/>
      <c r="J58" s="436"/>
      <c r="K58" s="309"/>
    </row>
    <row r="59" spans="2:11" ht="15" customHeight="1" x14ac:dyDescent="0.3">
      <c r="B59" s="308"/>
      <c r="C59" s="313"/>
      <c r="D59" s="436" t="s">
        <v>8630</v>
      </c>
      <c r="E59" s="436"/>
      <c r="F59" s="436"/>
      <c r="G59" s="436"/>
      <c r="H59" s="436"/>
      <c r="I59" s="436"/>
      <c r="J59" s="436"/>
      <c r="K59" s="309"/>
    </row>
    <row r="60" spans="2:11" ht="15" customHeight="1" x14ac:dyDescent="0.3">
      <c r="B60" s="308"/>
      <c r="C60" s="313"/>
      <c r="D60" s="438" t="s">
        <v>8631</v>
      </c>
      <c r="E60" s="438"/>
      <c r="F60" s="438"/>
      <c r="G60" s="438"/>
      <c r="H60" s="438"/>
      <c r="I60" s="438"/>
      <c r="J60" s="438"/>
      <c r="K60" s="309"/>
    </row>
    <row r="61" spans="2:11" ht="15" customHeight="1" x14ac:dyDescent="0.3">
      <c r="B61" s="308"/>
      <c r="C61" s="313"/>
      <c r="D61" s="436" t="s">
        <v>8632</v>
      </c>
      <c r="E61" s="436"/>
      <c r="F61" s="436"/>
      <c r="G61" s="436"/>
      <c r="H61" s="436"/>
      <c r="I61" s="436"/>
      <c r="J61" s="436"/>
      <c r="K61" s="309"/>
    </row>
    <row r="62" spans="2:11" ht="12.75" customHeight="1" x14ac:dyDescent="0.3">
      <c r="B62" s="308"/>
      <c r="C62" s="313"/>
      <c r="D62" s="313"/>
      <c r="E62" s="316"/>
      <c r="F62" s="313"/>
      <c r="G62" s="313"/>
      <c r="H62" s="313"/>
      <c r="I62" s="313"/>
      <c r="J62" s="313"/>
      <c r="K62" s="309"/>
    </row>
    <row r="63" spans="2:11" ht="15" customHeight="1" x14ac:dyDescent="0.3">
      <c r="B63" s="308"/>
      <c r="C63" s="313"/>
      <c r="D63" s="436" t="s">
        <v>8633</v>
      </c>
      <c r="E63" s="436"/>
      <c r="F63" s="436"/>
      <c r="G63" s="436"/>
      <c r="H63" s="436"/>
      <c r="I63" s="436"/>
      <c r="J63" s="436"/>
      <c r="K63" s="309"/>
    </row>
    <row r="64" spans="2:11" ht="15" customHeight="1" x14ac:dyDescent="0.3">
      <c r="B64" s="308"/>
      <c r="C64" s="313"/>
      <c r="D64" s="438" t="s">
        <v>8634</v>
      </c>
      <c r="E64" s="438"/>
      <c r="F64" s="438"/>
      <c r="G64" s="438"/>
      <c r="H64" s="438"/>
      <c r="I64" s="438"/>
      <c r="J64" s="438"/>
      <c r="K64" s="309"/>
    </row>
    <row r="65" spans="2:11" ht="15" customHeight="1" x14ac:dyDescent="0.3">
      <c r="B65" s="308"/>
      <c r="C65" s="313"/>
      <c r="D65" s="436" t="s">
        <v>8635</v>
      </c>
      <c r="E65" s="436"/>
      <c r="F65" s="436"/>
      <c r="G65" s="436"/>
      <c r="H65" s="436"/>
      <c r="I65" s="436"/>
      <c r="J65" s="436"/>
      <c r="K65" s="309"/>
    </row>
    <row r="66" spans="2:11" ht="15" customHeight="1" x14ac:dyDescent="0.3">
      <c r="B66" s="308"/>
      <c r="C66" s="313"/>
      <c r="D66" s="436" t="s">
        <v>8636</v>
      </c>
      <c r="E66" s="436"/>
      <c r="F66" s="436"/>
      <c r="G66" s="436"/>
      <c r="H66" s="436"/>
      <c r="I66" s="436"/>
      <c r="J66" s="436"/>
      <c r="K66" s="309"/>
    </row>
    <row r="67" spans="2:11" ht="15" customHeight="1" x14ac:dyDescent="0.3">
      <c r="B67" s="308"/>
      <c r="C67" s="313"/>
      <c r="D67" s="436" t="s">
        <v>8637</v>
      </c>
      <c r="E67" s="436"/>
      <c r="F67" s="436"/>
      <c r="G67" s="436"/>
      <c r="H67" s="436"/>
      <c r="I67" s="436"/>
      <c r="J67" s="436"/>
      <c r="K67" s="309"/>
    </row>
    <row r="68" spans="2:11" ht="15" customHeight="1" x14ac:dyDescent="0.3">
      <c r="B68" s="308"/>
      <c r="C68" s="313"/>
      <c r="D68" s="436" t="s">
        <v>8638</v>
      </c>
      <c r="E68" s="436"/>
      <c r="F68" s="436"/>
      <c r="G68" s="436"/>
      <c r="H68" s="436"/>
      <c r="I68" s="436"/>
      <c r="J68" s="436"/>
      <c r="K68" s="309"/>
    </row>
    <row r="69" spans="2:11" ht="12.75" customHeight="1" x14ac:dyDescent="0.3">
      <c r="B69" s="317"/>
      <c r="C69" s="318"/>
      <c r="D69" s="318"/>
      <c r="E69" s="318"/>
      <c r="F69" s="318"/>
      <c r="G69" s="318"/>
      <c r="H69" s="318"/>
      <c r="I69" s="318"/>
      <c r="J69" s="318"/>
      <c r="K69" s="319"/>
    </row>
    <row r="70" spans="2:11" ht="18.75" customHeight="1" x14ac:dyDescent="0.3">
      <c r="B70" s="320"/>
      <c r="C70" s="320"/>
      <c r="D70" s="320"/>
      <c r="E70" s="320"/>
      <c r="F70" s="320"/>
      <c r="G70" s="320"/>
      <c r="H70" s="320"/>
      <c r="I70" s="320"/>
      <c r="J70" s="320"/>
      <c r="K70" s="321"/>
    </row>
    <row r="71" spans="2:11" ht="18.75" customHeight="1" x14ac:dyDescent="0.3">
      <c r="B71" s="321"/>
      <c r="C71" s="321"/>
      <c r="D71" s="321"/>
      <c r="E71" s="321"/>
      <c r="F71" s="321"/>
      <c r="G71" s="321"/>
      <c r="H71" s="321"/>
      <c r="I71" s="321"/>
      <c r="J71" s="321"/>
      <c r="K71" s="321"/>
    </row>
    <row r="72" spans="2:11" ht="7.5" customHeight="1" x14ac:dyDescent="0.3">
      <c r="B72" s="322"/>
      <c r="C72" s="323"/>
      <c r="D72" s="323"/>
      <c r="E72" s="323"/>
      <c r="F72" s="323"/>
      <c r="G72" s="323"/>
      <c r="H72" s="323"/>
      <c r="I72" s="323"/>
      <c r="J72" s="323"/>
      <c r="K72" s="324"/>
    </row>
    <row r="73" spans="2:11" ht="45" customHeight="1" x14ac:dyDescent="0.3">
      <c r="B73" s="325"/>
      <c r="C73" s="437" t="s">
        <v>8577</v>
      </c>
      <c r="D73" s="437"/>
      <c r="E73" s="437"/>
      <c r="F73" s="437"/>
      <c r="G73" s="437"/>
      <c r="H73" s="437"/>
      <c r="I73" s="437"/>
      <c r="J73" s="437"/>
      <c r="K73" s="326"/>
    </row>
    <row r="74" spans="2:11" ht="17.25" customHeight="1" x14ac:dyDescent="0.3">
      <c r="B74" s="325"/>
      <c r="C74" s="327" t="s">
        <v>8639</v>
      </c>
      <c r="D74" s="327"/>
      <c r="E74" s="327"/>
      <c r="F74" s="327" t="s">
        <v>8640</v>
      </c>
      <c r="G74" s="328"/>
      <c r="H74" s="327" t="s">
        <v>392</v>
      </c>
      <c r="I74" s="327" t="s">
        <v>64</v>
      </c>
      <c r="J74" s="327" t="s">
        <v>8641</v>
      </c>
      <c r="K74" s="326"/>
    </row>
    <row r="75" spans="2:11" ht="17.25" customHeight="1" x14ac:dyDescent="0.3">
      <c r="B75" s="325"/>
      <c r="C75" s="329" t="s">
        <v>8642</v>
      </c>
      <c r="D75" s="329"/>
      <c r="E75" s="329"/>
      <c r="F75" s="330" t="s">
        <v>8643</v>
      </c>
      <c r="G75" s="331"/>
      <c r="H75" s="329"/>
      <c r="I75" s="329"/>
      <c r="J75" s="329" t="s">
        <v>8644</v>
      </c>
      <c r="K75" s="326"/>
    </row>
    <row r="76" spans="2:11" ht="5.25" customHeight="1" x14ac:dyDescent="0.3">
      <c r="B76" s="325"/>
      <c r="C76" s="332"/>
      <c r="D76" s="332"/>
      <c r="E76" s="332"/>
      <c r="F76" s="332"/>
      <c r="G76" s="333"/>
      <c r="H76" s="332"/>
      <c r="I76" s="332"/>
      <c r="J76" s="332"/>
      <c r="K76" s="326"/>
    </row>
    <row r="77" spans="2:11" ht="15" customHeight="1" x14ac:dyDescent="0.3">
      <c r="B77" s="325"/>
      <c r="C77" s="315" t="s">
        <v>60</v>
      </c>
      <c r="D77" s="332"/>
      <c r="E77" s="332"/>
      <c r="F77" s="334" t="s">
        <v>8645</v>
      </c>
      <c r="G77" s="333"/>
      <c r="H77" s="315" t="s">
        <v>8646</v>
      </c>
      <c r="I77" s="315" t="s">
        <v>8647</v>
      </c>
      <c r="J77" s="315">
        <v>20</v>
      </c>
      <c r="K77" s="326"/>
    </row>
    <row r="78" spans="2:11" ht="15" customHeight="1" x14ac:dyDescent="0.3">
      <c r="B78" s="325"/>
      <c r="C78" s="315" t="s">
        <v>8648</v>
      </c>
      <c r="D78" s="315"/>
      <c r="E78" s="315"/>
      <c r="F78" s="334" t="s">
        <v>8645</v>
      </c>
      <c r="G78" s="333"/>
      <c r="H78" s="315" t="s">
        <v>8649</v>
      </c>
      <c r="I78" s="315" t="s">
        <v>8647</v>
      </c>
      <c r="J78" s="315">
        <v>120</v>
      </c>
      <c r="K78" s="326"/>
    </row>
    <row r="79" spans="2:11" ht="15" customHeight="1" x14ac:dyDescent="0.3">
      <c r="B79" s="335"/>
      <c r="C79" s="315" t="s">
        <v>8650</v>
      </c>
      <c r="D79" s="315"/>
      <c r="E79" s="315"/>
      <c r="F79" s="334" t="s">
        <v>8651</v>
      </c>
      <c r="G79" s="333"/>
      <c r="H79" s="315" t="s">
        <v>8652</v>
      </c>
      <c r="I79" s="315" t="s">
        <v>8647</v>
      </c>
      <c r="J79" s="315">
        <v>50</v>
      </c>
      <c r="K79" s="326"/>
    </row>
    <row r="80" spans="2:11" ht="15" customHeight="1" x14ac:dyDescent="0.3">
      <c r="B80" s="335"/>
      <c r="C80" s="315" t="s">
        <v>8653</v>
      </c>
      <c r="D80" s="315"/>
      <c r="E80" s="315"/>
      <c r="F80" s="334" t="s">
        <v>8645</v>
      </c>
      <c r="G80" s="333"/>
      <c r="H80" s="315" t="s">
        <v>8654</v>
      </c>
      <c r="I80" s="315" t="s">
        <v>8655</v>
      </c>
      <c r="J80" s="315"/>
      <c r="K80" s="326"/>
    </row>
    <row r="81" spans="2:11" ht="15" customHeight="1" x14ac:dyDescent="0.3">
      <c r="B81" s="335"/>
      <c r="C81" s="336" t="s">
        <v>8656</v>
      </c>
      <c r="D81" s="336"/>
      <c r="E81" s="336"/>
      <c r="F81" s="337" t="s">
        <v>8651</v>
      </c>
      <c r="G81" s="336"/>
      <c r="H81" s="336" t="s">
        <v>8657</v>
      </c>
      <c r="I81" s="336" t="s">
        <v>8647</v>
      </c>
      <c r="J81" s="336">
        <v>15</v>
      </c>
      <c r="K81" s="326"/>
    </row>
    <row r="82" spans="2:11" ht="15" customHeight="1" x14ac:dyDescent="0.3">
      <c r="B82" s="335"/>
      <c r="C82" s="336" t="s">
        <v>8658</v>
      </c>
      <c r="D82" s="336"/>
      <c r="E82" s="336"/>
      <c r="F82" s="337" t="s">
        <v>8651</v>
      </c>
      <c r="G82" s="336"/>
      <c r="H82" s="336" t="s">
        <v>8659</v>
      </c>
      <c r="I82" s="336" t="s">
        <v>8647</v>
      </c>
      <c r="J82" s="336">
        <v>15</v>
      </c>
      <c r="K82" s="326"/>
    </row>
    <row r="83" spans="2:11" ht="15" customHeight="1" x14ac:dyDescent="0.3">
      <c r="B83" s="335"/>
      <c r="C83" s="336" t="s">
        <v>8660</v>
      </c>
      <c r="D83" s="336"/>
      <c r="E83" s="336"/>
      <c r="F83" s="337" t="s">
        <v>8651</v>
      </c>
      <c r="G83" s="336"/>
      <c r="H83" s="336" t="s">
        <v>8661</v>
      </c>
      <c r="I83" s="336" t="s">
        <v>8647</v>
      </c>
      <c r="J83" s="336">
        <v>20</v>
      </c>
      <c r="K83" s="326"/>
    </row>
    <row r="84" spans="2:11" ht="15" customHeight="1" x14ac:dyDescent="0.3">
      <c r="B84" s="335"/>
      <c r="C84" s="336" t="s">
        <v>8662</v>
      </c>
      <c r="D84" s="336"/>
      <c r="E84" s="336"/>
      <c r="F84" s="337" t="s">
        <v>8651</v>
      </c>
      <c r="G84" s="336"/>
      <c r="H84" s="336" t="s">
        <v>8663</v>
      </c>
      <c r="I84" s="336" t="s">
        <v>8647</v>
      </c>
      <c r="J84" s="336">
        <v>20</v>
      </c>
      <c r="K84" s="326"/>
    </row>
    <row r="85" spans="2:11" ht="15" customHeight="1" x14ac:dyDescent="0.3">
      <c r="B85" s="335"/>
      <c r="C85" s="315" t="s">
        <v>8664</v>
      </c>
      <c r="D85" s="315"/>
      <c r="E85" s="315"/>
      <c r="F85" s="334" t="s">
        <v>8651</v>
      </c>
      <c r="G85" s="333"/>
      <c r="H85" s="315" t="s">
        <v>8665</v>
      </c>
      <c r="I85" s="315" t="s">
        <v>8647</v>
      </c>
      <c r="J85" s="315">
        <v>50</v>
      </c>
      <c r="K85" s="326"/>
    </row>
    <row r="86" spans="2:11" ht="15" customHeight="1" x14ac:dyDescent="0.3">
      <c r="B86" s="335"/>
      <c r="C86" s="315" t="s">
        <v>8666</v>
      </c>
      <c r="D86" s="315"/>
      <c r="E86" s="315"/>
      <c r="F86" s="334" t="s">
        <v>8651</v>
      </c>
      <c r="G86" s="333"/>
      <c r="H86" s="315" t="s">
        <v>8667</v>
      </c>
      <c r="I86" s="315" t="s">
        <v>8647</v>
      </c>
      <c r="J86" s="315">
        <v>20</v>
      </c>
      <c r="K86" s="326"/>
    </row>
    <row r="87" spans="2:11" ht="15" customHeight="1" x14ac:dyDescent="0.3">
      <c r="B87" s="335"/>
      <c r="C87" s="315" t="s">
        <v>8668</v>
      </c>
      <c r="D87" s="315"/>
      <c r="E87" s="315"/>
      <c r="F87" s="334" t="s">
        <v>8651</v>
      </c>
      <c r="G87" s="333"/>
      <c r="H87" s="315" t="s">
        <v>8669</v>
      </c>
      <c r="I87" s="315" t="s">
        <v>8647</v>
      </c>
      <c r="J87" s="315">
        <v>20</v>
      </c>
      <c r="K87" s="326"/>
    </row>
    <row r="88" spans="2:11" ht="15" customHeight="1" x14ac:dyDescent="0.3">
      <c r="B88" s="335"/>
      <c r="C88" s="315" t="s">
        <v>8670</v>
      </c>
      <c r="D88" s="315"/>
      <c r="E88" s="315"/>
      <c r="F88" s="334" t="s">
        <v>8651</v>
      </c>
      <c r="G88" s="333"/>
      <c r="H88" s="315" t="s">
        <v>8671</v>
      </c>
      <c r="I88" s="315" t="s">
        <v>8647</v>
      </c>
      <c r="J88" s="315">
        <v>50</v>
      </c>
      <c r="K88" s="326"/>
    </row>
    <row r="89" spans="2:11" ht="15" customHeight="1" x14ac:dyDescent="0.3">
      <c r="B89" s="335"/>
      <c r="C89" s="315" t="s">
        <v>8672</v>
      </c>
      <c r="D89" s="315"/>
      <c r="E89" s="315"/>
      <c r="F89" s="334" t="s">
        <v>8651</v>
      </c>
      <c r="G89" s="333"/>
      <c r="H89" s="315" t="s">
        <v>8672</v>
      </c>
      <c r="I89" s="315" t="s">
        <v>8647</v>
      </c>
      <c r="J89" s="315">
        <v>50</v>
      </c>
      <c r="K89" s="326"/>
    </row>
    <row r="90" spans="2:11" ht="15" customHeight="1" x14ac:dyDescent="0.3">
      <c r="B90" s="335"/>
      <c r="C90" s="315" t="s">
        <v>397</v>
      </c>
      <c r="D90" s="315"/>
      <c r="E90" s="315"/>
      <c r="F90" s="334" t="s">
        <v>8651</v>
      </c>
      <c r="G90" s="333"/>
      <c r="H90" s="315" t="s">
        <v>8673</v>
      </c>
      <c r="I90" s="315" t="s">
        <v>8647</v>
      </c>
      <c r="J90" s="315">
        <v>255</v>
      </c>
      <c r="K90" s="326"/>
    </row>
    <row r="91" spans="2:11" ht="15" customHeight="1" x14ac:dyDescent="0.3">
      <c r="B91" s="335"/>
      <c r="C91" s="315" t="s">
        <v>8674</v>
      </c>
      <c r="D91" s="315"/>
      <c r="E91" s="315"/>
      <c r="F91" s="334" t="s">
        <v>8645</v>
      </c>
      <c r="G91" s="333"/>
      <c r="H91" s="315" t="s">
        <v>8675</v>
      </c>
      <c r="I91" s="315" t="s">
        <v>8676</v>
      </c>
      <c r="J91" s="315"/>
      <c r="K91" s="326"/>
    </row>
    <row r="92" spans="2:11" ht="15" customHeight="1" x14ac:dyDescent="0.3">
      <c r="B92" s="335"/>
      <c r="C92" s="315" t="s">
        <v>8677</v>
      </c>
      <c r="D92" s="315"/>
      <c r="E92" s="315"/>
      <c r="F92" s="334" t="s">
        <v>8645</v>
      </c>
      <c r="G92" s="333"/>
      <c r="H92" s="315" t="s">
        <v>8678</v>
      </c>
      <c r="I92" s="315" t="s">
        <v>8679</v>
      </c>
      <c r="J92" s="315"/>
      <c r="K92" s="326"/>
    </row>
    <row r="93" spans="2:11" ht="15" customHeight="1" x14ac:dyDescent="0.3">
      <c r="B93" s="335"/>
      <c r="C93" s="315" t="s">
        <v>8680</v>
      </c>
      <c r="D93" s="315"/>
      <c r="E93" s="315"/>
      <c r="F93" s="334" t="s">
        <v>8645</v>
      </c>
      <c r="G93" s="333"/>
      <c r="H93" s="315" t="s">
        <v>8680</v>
      </c>
      <c r="I93" s="315" t="s">
        <v>8679</v>
      </c>
      <c r="J93" s="315"/>
      <c r="K93" s="326"/>
    </row>
    <row r="94" spans="2:11" ht="15" customHeight="1" x14ac:dyDescent="0.3">
      <c r="B94" s="335"/>
      <c r="C94" s="315" t="s">
        <v>45</v>
      </c>
      <c r="D94" s="315"/>
      <c r="E94" s="315"/>
      <c r="F94" s="334" t="s">
        <v>8645</v>
      </c>
      <c r="G94" s="333"/>
      <c r="H94" s="315" t="s">
        <v>8681</v>
      </c>
      <c r="I94" s="315" t="s">
        <v>8679</v>
      </c>
      <c r="J94" s="315"/>
      <c r="K94" s="326"/>
    </row>
    <row r="95" spans="2:11" ht="15" customHeight="1" x14ac:dyDescent="0.3">
      <c r="B95" s="335"/>
      <c r="C95" s="315" t="s">
        <v>55</v>
      </c>
      <c r="D95" s="315"/>
      <c r="E95" s="315"/>
      <c r="F95" s="334" t="s">
        <v>8645</v>
      </c>
      <c r="G95" s="333"/>
      <c r="H95" s="315" t="s">
        <v>8682</v>
      </c>
      <c r="I95" s="315" t="s">
        <v>8679</v>
      </c>
      <c r="J95" s="315"/>
      <c r="K95" s="326"/>
    </row>
    <row r="96" spans="2:11" ht="15" customHeight="1" x14ac:dyDescent="0.3">
      <c r="B96" s="338"/>
      <c r="C96" s="339"/>
      <c r="D96" s="339"/>
      <c r="E96" s="339"/>
      <c r="F96" s="339"/>
      <c r="G96" s="339"/>
      <c r="H96" s="339"/>
      <c r="I96" s="339"/>
      <c r="J96" s="339"/>
      <c r="K96" s="340"/>
    </row>
    <row r="97" spans="2:11" ht="18.75" customHeight="1" x14ac:dyDescent="0.3">
      <c r="B97" s="341"/>
      <c r="C97" s="342"/>
      <c r="D97" s="342"/>
      <c r="E97" s="342"/>
      <c r="F97" s="342"/>
      <c r="G97" s="342"/>
      <c r="H97" s="342"/>
      <c r="I97" s="342"/>
      <c r="J97" s="342"/>
      <c r="K97" s="341"/>
    </row>
    <row r="98" spans="2:11" ht="18.75" customHeight="1" x14ac:dyDescent="0.3">
      <c r="B98" s="321"/>
      <c r="C98" s="321"/>
      <c r="D98" s="321"/>
      <c r="E98" s="321"/>
      <c r="F98" s="321"/>
      <c r="G98" s="321"/>
      <c r="H98" s="321"/>
      <c r="I98" s="321"/>
      <c r="J98" s="321"/>
      <c r="K98" s="321"/>
    </row>
    <row r="99" spans="2:11" ht="7.5" customHeight="1" x14ac:dyDescent="0.3">
      <c r="B99" s="322"/>
      <c r="C99" s="323"/>
      <c r="D99" s="323"/>
      <c r="E99" s="323"/>
      <c r="F99" s="323"/>
      <c r="G99" s="323"/>
      <c r="H99" s="323"/>
      <c r="I99" s="323"/>
      <c r="J99" s="323"/>
      <c r="K99" s="324"/>
    </row>
    <row r="100" spans="2:11" ht="45" customHeight="1" x14ac:dyDescent="0.3">
      <c r="B100" s="325"/>
      <c r="C100" s="437" t="s">
        <v>8683</v>
      </c>
      <c r="D100" s="437"/>
      <c r="E100" s="437"/>
      <c r="F100" s="437"/>
      <c r="G100" s="437"/>
      <c r="H100" s="437"/>
      <c r="I100" s="437"/>
      <c r="J100" s="437"/>
      <c r="K100" s="326"/>
    </row>
    <row r="101" spans="2:11" ht="17.25" customHeight="1" x14ac:dyDescent="0.3">
      <c r="B101" s="325"/>
      <c r="C101" s="327" t="s">
        <v>8639</v>
      </c>
      <c r="D101" s="327"/>
      <c r="E101" s="327"/>
      <c r="F101" s="327" t="s">
        <v>8640</v>
      </c>
      <c r="G101" s="328"/>
      <c r="H101" s="327" t="s">
        <v>392</v>
      </c>
      <c r="I101" s="327" t="s">
        <v>64</v>
      </c>
      <c r="J101" s="327" t="s">
        <v>8641</v>
      </c>
      <c r="K101" s="326"/>
    </row>
    <row r="102" spans="2:11" ht="17.25" customHeight="1" x14ac:dyDescent="0.3">
      <c r="B102" s="325"/>
      <c r="C102" s="329" t="s">
        <v>8642</v>
      </c>
      <c r="D102" s="329"/>
      <c r="E102" s="329"/>
      <c r="F102" s="330" t="s">
        <v>8643</v>
      </c>
      <c r="G102" s="331"/>
      <c r="H102" s="329"/>
      <c r="I102" s="329"/>
      <c r="J102" s="329" t="s">
        <v>8644</v>
      </c>
      <c r="K102" s="326"/>
    </row>
    <row r="103" spans="2:11" ht="5.25" customHeight="1" x14ac:dyDescent="0.3">
      <c r="B103" s="325"/>
      <c r="C103" s="327"/>
      <c r="D103" s="327"/>
      <c r="E103" s="327"/>
      <c r="F103" s="327"/>
      <c r="G103" s="343"/>
      <c r="H103" s="327"/>
      <c r="I103" s="327"/>
      <c r="J103" s="327"/>
      <c r="K103" s="326"/>
    </row>
    <row r="104" spans="2:11" ht="15" customHeight="1" x14ac:dyDescent="0.3">
      <c r="B104" s="325"/>
      <c r="C104" s="315" t="s">
        <v>60</v>
      </c>
      <c r="D104" s="332"/>
      <c r="E104" s="332"/>
      <c r="F104" s="334" t="s">
        <v>8645</v>
      </c>
      <c r="G104" s="343"/>
      <c r="H104" s="315" t="s">
        <v>8684</v>
      </c>
      <c r="I104" s="315" t="s">
        <v>8647</v>
      </c>
      <c r="J104" s="315">
        <v>20</v>
      </c>
      <c r="K104" s="326"/>
    </row>
    <row r="105" spans="2:11" ht="15" customHeight="1" x14ac:dyDescent="0.3">
      <c r="B105" s="325"/>
      <c r="C105" s="315" t="s">
        <v>8648</v>
      </c>
      <c r="D105" s="315"/>
      <c r="E105" s="315"/>
      <c r="F105" s="334" t="s">
        <v>8645</v>
      </c>
      <c r="G105" s="315"/>
      <c r="H105" s="315" t="s">
        <v>8684</v>
      </c>
      <c r="I105" s="315" t="s">
        <v>8647</v>
      </c>
      <c r="J105" s="315">
        <v>120</v>
      </c>
      <c r="K105" s="326"/>
    </row>
    <row r="106" spans="2:11" ht="15" customHeight="1" x14ac:dyDescent="0.3">
      <c r="B106" s="335"/>
      <c r="C106" s="315" t="s">
        <v>8650</v>
      </c>
      <c r="D106" s="315"/>
      <c r="E106" s="315"/>
      <c r="F106" s="334" t="s">
        <v>8651</v>
      </c>
      <c r="G106" s="315"/>
      <c r="H106" s="315" t="s">
        <v>8684</v>
      </c>
      <c r="I106" s="315" t="s">
        <v>8647</v>
      </c>
      <c r="J106" s="315">
        <v>50</v>
      </c>
      <c r="K106" s="326"/>
    </row>
    <row r="107" spans="2:11" ht="15" customHeight="1" x14ac:dyDescent="0.3">
      <c r="B107" s="335"/>
      <c r="C107" s="315" t="s">
        <v>8653</v>
      </c>
      <c r="D107" s="315"/>
      <c r="E107" s="315"/>
      <c r="F107" s="334" t="s">
        <v>8645</v>
      </c>
      <c r="G107" s="315"/>
      <c r="H107" s="315" t="s">
        <v>8684</v>
      </c>
      <c r="I107" s="315" t="s">
        <v>8655</v>
      </c>
      <c r="J107" s="315"/>
      <c r="K107" s="326"/>
    </row>
    <row r="108" spans="2:11" ht="15" customHeight="1" x14ac:dyDescent="0.3">
      <c r="B108" s="335"/>
      <c r="C108" s="315" t="s">
        <v>8664</v>
      </c>
      <c r="D108" s="315"/>
      <c r="E108" s="315"/>
      <c r="F108" s="334" t="s">
        <v>8651</v>
      </c>
      <c r="G108" s="315"/>
      <c r="H108" s="315" t="s">
        <v>8684</v>
      </c>
      <c r="I108" s="315" t="s">
        <v>8647</v>
      </c>
      <c r="J108" s="315">
        <v>50</v>
      </c>
      <c r="K108" s="326"/>
    </row>
    <row r="109" spans="2:11" ht="15" customHeight="1" x14ac:dyDescent="0.3">
      <c r="B109" s="335"/>
      <c r="C109" s="315" t="s">
        <v>8672</v>
      </c>
      <c r="D109" s="315"/>
      <c r="E109" s="315"/>
      <c r="F109" s="334" t="s">
        <v>8651</v>
      </c>
      <c r="G109" s="315"/>
      <c r="H109" s="315" t="s">
        <v>8684</v>
      </c>
      <c r="I109" s="315" t="s">
        <v>8647</v>
      </c>
      <c r="J109" s="315">
        <v>50</v>
      </c>
      <c r="K109" s="326"/>
    </row>
    <row r="110" spans="2:11" ht="15" customHeight="1" x14ac:dyDescent="0.3">
      <c r="B110" s="335"/>
      <c r="C110" s="315" t="s">
        <v>8670</v>
      </c>
      <c r="D110" s="315"/>
      <c r="E110" s="315"/>
      <c r="F110" s="334" t="s">
        <v>8651</v>
      </c>
      <c r="G110" s="315"/>
      <c r="H110" s="315" t="s">
        <v>8684</v>
      </c>
      <c r="I110" s="315" t="s">
        <v>8647</v>
      </c>
      <c r="J110" s="315">
        <v>50</v>
      </c>
      <c r="K110" s="326"/>
    </row>
    <row r="111" spans="2:11" ht="15" customHeight="1" x14ac:dyDescent="0.3">
      <c r="B111" s="335"/>
      <c r="C111" s="315" t="s">
        <v>60</v>
      </c>
      <c r="D111" s="315"/>
      <c r="E111" s="315"/>
      <c r="F111" s="334" t="s">
        <v>8645</v>
      </c>
      <c r="G111" s="315"/>
      <c r="H111" s="315" t="s">
        <v>8685</v>
      </c>
      <c r="I111" s="315" t="s">
        <v>8647</v>
      </c>
      <c r="J111" s="315">
        <v>20</v>
      </c>
      <c r="K111" s="326"/>
    </row>
    <row r="112" spans="2:11" ht="15" customHeight="1" x14ac:dyDescent="0.3">
      <c r="B112" s="335"/>
      <c r="C112" s="315" t="s">
        <v>8686</v>
      </c>
      <c r="D112" s="315"/>
      <c r="E112" s="315"/>
      <c r="F112" s="334" t="s">
        <v>8645</v>
      </c>
      <c r="G112" s="315"/>
      <c r="H112" s="315" t="s">
        <v>8687</v>
      </c>
      <c r="I112" s="315" t="s">
        <v>8647</v>
      </c>
      <c r="J112" s="315">
        <v>120</v>
      </c>
      <c r="K112" s="326"/>
    </row>
    <row r="113" spans="2:11" ht="15" customHeight="1" x14ac:dyDescent="0.3">
      <c r="B113" s="335"/>
      <c r="C113" s="315" t="s">
        <v>45</v>
      </c>
      <c r="D113" s="315"/>
      <c r="E113" s="315"/>
      <c r="F113" s="334" t="s">
        <v>8645</v>
      </c>
      <c r="G113" s="315"/>
      <c r="H113" s="315" t="s">
        <v>8688</v>
      </c>
      <c r="I113" s="315" t="s">
        <v>8679</v>
      </c>
      <c r="J113" s="315"/>
      <c r="K113" s="326"/>
    </row>
    <row r="114" spans="2:11" ht="15" customHeight="1" x14ac:dyDescent="0.3">
      <c r="B114" s="335"/>
      <c r="C114" s="315" t="s">
        <v>55</v>
      </c>
      <c r="D114" s="315"/>
      <c r="E114" s="315"/>
      <c r="F114" s="334" t="s">
        <v>8645</v>
      </c>
      <c r="G114" s="315"/>
      <c r="H114" s="315" t="s">
        <v>8689</v>
      </c>
      <c r="I114" s="315" t="s">
        <v>8679</v>
      </c>
      <c r="J114" s="315"/>
      <c r="K114" s="326"/>
    </row>
    <row r="115" spans="2:11" ht="15" customHeight="1" x14ac:dyDescent="0.3">
      <c r="B115" s="335"/>
      <c r="C115" s="315" t="s">
        <v>64</v>
      </c>
      <c r="D115" s="315"/>
      <c r="E115" s="315"/>
      <c r="F115" s="334" t="s">
        <v>8645</v>
      </c>
      <c r="G115" s="315"/>
      <c r="H115" s="315" t="s">
        <v>8690</v>
      </c>
      <c r="I115" s="315" t="s">
        <v>8691</v>
      </c>
      <c r="J115" s="315"/>
      <c r="K115" s="326"/>
    </row>
    <row r="116" spans="2:11" ht="15" customHeight="1" x14ac:dyDescent="0.3">
      <c r="B116" s="338"/>
      <c r="C116" s="344"/>
      <c r="D116" s="344"/>
      <c r="E116" s="344"/>
      <c r="F116" s="344"/>
      <c r="G116" s="344"/>
      <c r="H116" s="344"/>
      <c r="I116" s="344"/>
      <c r="J116" s="344"/>
      <c r="K116" s="340"/>
    </row>
    <row r="117" spans="2:11" ht="18.75" customHeight="1" x14ac:dyDescent="0.3">
      <c r="B117" s="345"/>
      <c r="C117" s="312"/>
      <c r="D117" s="312"/>
      <c r="E117" s="312"/>
      <c r="F117" s="346"/>
      <c r="G117" s="312"/>
      <c r="H117" s="312"/>
      <c r="I117" s="312"/>
      <c r="J117" s="312"/>
      <c r="K117" s="345"/>
    </row>
    <row r="118" spans="2:11" ht="18.75" customHeight="1" x14ac:dyDescent="0.3">
      <c r="B118" s="321"/>
      <c r="C118" s="321"/>
      <c r="D118" s="321"/>
      <c r="E118" s="321"/>
      <c r="F118" s="321"/>
      <c r="G118" s="321"/>
      <c r="H118" s="321"/>
      <c r="I118" s="321"/>
      <c r="J118" s="321"/>
      <c r="K118" s="321"/>
    </row>
    <row r="119" spans="2:11" ht="7.5" customHeight="1" x14ac:dyDescent="0.3">
      <c r="B119" s="347"/>
      <c r="C119" s="348"/>
      <c r="D119" s="348"/>
      <c r="E119" s="348"/>
      <c r="F119" s="348"/>
      <c r="G119" s="348"/>
      <c r="H119" s="348"/>
      <c r="I119" s="348"/>
      <c r="J119" s="348"/>
      <c r="K119" s="349"/>
    </row>
    <row r="120" spans="2:11" ht="45" customHeight="1" x14ac:dyDescent="0.3">
      <c r="B120" s="350"/>
      <c r="C120" s="434" t="s">
        <v>8692</v>
      </c>
      <c r="D120" s="434"/>
      <c r="E120" s="434"/>
      <c r="F120" s="434"/>
      <c r="G120" s="434"/>
      <c r="H120" s="434"/>
      <c r="I120" s="434"/>
      <c r="J120" s="434"/>
      <c r="K120" s="351"/>
    </row>
    <row r="121" spans="2:11" ht="17.25" customHeight="1" x14ac:dyDescent="0.3">
      <c r="B121" s="352"/>
      <c r="C121" s="327" t="s">
        <v>8639</v>
      </c>
      <c r="D121" s="327"/>
      <c r="E121" s="327"/>
      <c r="F121" s="327" t="s">
        <v>8640</v>
      </c>
      <c r="G121" s="328"/>
      <c r="H121" s="327" t="s">
        <v>392</v>
      </c>
      <c r="I121" s="327" t="s">
        <v>64</v>
      </c>
      <c r="J121" s="327" t="s">
        <v>8641</v>
      </c>
      <c r="K121" s="353"/>
    </row>
    <row r="122" spans="2:11" ht="17.25" customHeight="1" x14ac:dyDescent="0.3">
      <c r="B122" s="352"/>
      <c r="C122" s="329" t="s">
        <v>8642</v>
      </c>
      <c r="D122" s="329"/>
      <c r="E122" s="329"/>
      <c r="F122" s="330" t="s">
        <v>8643</v>
      </c>
      <c r="G122" s="331"/>
      <c r="H122" s="329"/>
      <c r="I122" s="329"/>
      <c r="J122" s="329" t="s">
        <v>8644</v>
      </c>
      <c r="K122" s="353"/>
    </row>
    <row r="123" spans="2:11" ht="5.25" customHeight="1" x14ac:dyDescent="0.3">
      <c r="B123" s="354"/>
      <c r="C123" s="332"/>
      <c r="D123" s="332"/>
      <c r="E123" s="332"/>
      <c r="F123" s="332"/>
      <c r="G123" s="315"/>
      <c r="H123" s="332"/>
      <c r="I123" s="332"/>
      <c r="J123" s="332"/>
      <c r="K123" s="355"/>
    </row>
    <row r="124" spans="2:11" ht="15" customHeight="1" x14ac:dyDescent="0.3">
      <c r="B124" s="354"/>
      <c r="C124" s="315" t="s">
        <v>8648</v>
      </c>
      <c r="D124" s="332"/>
      <c r="E124" s="332"/>
      <c r="F124" s="334" t="s">
        <v>8645</v>
      </c>
      <c r="G124" s="315"/>
      <c r="H124" s="315" t="s">
        <v>8684</v>
      </c>
      <c r="I124" s="315" t="s">
        <v>8647</v>
      </c>
      <c r="J124" s="315">
        <v>120</v>
      </c>
      <c r="K124" s="356"/>
    </row>
    <row r="125" spans="2:11" ht="15" customHeight="1" x14ac:dyDescent="0.3">
      <c r="B125" s="354"/>
      <c r="C125" s="315" t="s">
        <v>8693</v>
      </c>
      <c r="D125" s="315"/>
      <c r="E125" s="315"/>
      <c r="F125" s="334" t="s">
        <v>8645</v>
      </c>
      <c r="G125" s="315"/>
      <c r="H125" s="315" t="s">
        <v>8694</v>
      </c>
      <c r="I125" s="315" t="s">
        <v>8647</v>
      </c>
      <c r="J125" s="315" t="s">
        <v>8695</v>
      </c>
      <c r="K125" s="356"/>
    </row>
    <row r="126" spans="2:11" ht="15" customHeight="1" x14ac:dyDescent="0.3">
      <c r="B126" s="354"/>
      <c r="C126" s="315" t="s">
        <v>90</v>
      </c>
      <c r="D126" s="315"/>
      <c r="E126" s="315"/>
      <c r="F126" s="334" t="s">
        <v>8645</v>
      </c>
      <c r="G126" s="315"/>
      <c r="H126" s="315" t="s">
        <v>8696</v>
      </c>
      <c r="I126" s="315" t="s">
        <v>8647</v>
      </c>
      <c r="J126" s="315" t="s">
        <v>8695</v>
      </c>
      <c r="K126" s="356"/>
    </row>
    <row r="127" spans="2:11" ht="15" customHeight="1" x14ac:dyDescent="0.3">
      <c r="B127" s="354"/>
      <c r="C127" s="315" t="s">
        <v>8656</v>
      </c>
      <c r="D127" s="315"/>
      <c r="E127" s="315"/>
      <c r="F127" s="334" t="s">
        <v>8651</v>
      </c>
      <c r="G127" s="315"/>
      <c r="H127" s="315" t="s">
        <v>8657</v>
      </c>
      <c r="I127" s="315" t="s">
        <v>8647</v>
      </c>
      <c r="J127" s="315">
        <v>15</v>
      </c>
      <c r="K127" s="356"/>
    </row>
    <row r="128" spans="2:11" ht="15" customHeight="1" x14ac:dyDescent="0.3">
      <c r="B128" s="354"/>
      <c r="C128" s="336" t="s">
        <v>8658</v>
      </c>
      <c r="D128" s="336"/>
      <c r="E128" s="336"/>
      <c r="F128" s="337" t="s">
        <v>8651</v>
      </c>
      <c r="G128" s="336"/>
      <c r="H128" s="336" t="s">
        <v>8659</v>
      </c>
      <c r="I128" s="336" t="s">
        <v>8647</v>
      </c>
      <c r="J128" s="336">
        <v>15</v>
      </c>
      <c r="K128" s="356"/>
    </row>
    <row r="129" spans="2:11" ht="15" customHeight="1" x14ac:dyDescent="0.3">
      <c r="B129" s="354"/>
      <c r="C129" s="336" t="s">
        <v>8660</v>
      </c>
      <c r="D129" s="336"/>
      <c r="E129" s="336"/>
      <c r="F129" s="337" t="s">
        <v>8651</v>
      </c>
      <c r="G129" s="336"/>
      <c r="H129" s="336" t="s">
        <v>8661</v>
      </c>
      <c r="I129" s="336" t="s">
        <v>8647</v>
      </c>
      <c r="J129" s="336">
        <v>20</v>
      </c>
      <c r="K129" s="356"/>
    </row>
    <row r="130" spans="2:11" ht="15" customHeight="1" x14ac:dyDescent="0.3">
      <c r="B130" s="354"/>
      <c r="C130" s="336" t="s">
        <v>8662</v>
      </c>
      <c r="D130" s="336"/>
      <c r="E130" s="336"/>
      <c r="F130" s="337" t="s">
        <v>8651</v>
      </c>
      <c r="G130" s="336"/>
      <c r="H130" s="336" t="s">
        <v>8663</v>
      </c>
      <c r="I130" s="336" t="s">
        <v>8647</v>
      </c>
      <c r="J130" s="336">
        <v>20</v>
      </c>
      <c r="K130" s="356"/>
    </row>
    <row r="131" spans="2:11" ht="15" customHeight="1" x14ac:dyDescent="0.3">
      <c r="B131" s="354"/>
      <c r="C131" s="315" t="s">
        <v>8650</v>
      </c>
      <c r="D131" s="315"/>
      <c r="E131" s="315"/>
      <c r="F131" s="334" t="s">
        <v>8651</v>
      </c>
      <c r="G131" s="315"/>
      <c r="H131" s="315" t="s">
        <v>8684</v>
      </c>
      <c r="I131" s="315" t="s">
        <v>8647</v>
      </c>
      <c r="J131" s="315">
        <v>50</v>
      </c>
      <c r="K131" s="356"/>
    </row>
    <row r="132" spans="2:11" ht="15" customHeight="1" x14ac:dyDescent="0.3">
      <c r="B132" s="354"/>
      <c r="C132" s="315" t="s">
        <v>8664</v>
      </c>
      <c r="D132" s="315"/>
      <c r="E132" s="315"/>
      <c r="F132" s="334" t="s">
        <v>8651</v>
      </c>
      <c r="G132" s="315"/>
      <c r="H132" s="315" t="s">
        <v>8684</v>
      </c>
      <c r="I132" s="315" t="s">
        <v>8647</v>
      </c>
      <c r="J132" s="315">
        <v>50</v>
      </c>
      <c r="K132" s="356"/>
    </row>
    <row r="133" spans="2:11" ht="15" customHeight="1" x14ac:dyDescent="0.3">
      <c r="B133" s="354"/>
      <c r="C133" s="315" t="s">
        <v>8670</v>
      </c>
      <c r="D133" s="315"/>
      <c r="E133" s="315"/>
      <c r="F133" s="334" t="s">
        <v>8651</v>
      </c>
      <c r="G133" s="315"/>
      <c r="H133" s="315" t="s">
        <v>8684</v>
      </c>
      <c r="I133" s="315" t="s">
        <v>8647</v>
      </c>
      <c r="J133" s="315">
        <v>50</v>
      </c>
      <c r="K133" s="356"/>
    </row>
    <row r="134" spans="2:11" ht="15" customHeight="1" x14ac:dyDescent="0.3">
      <c r="B134" s="354"/>
      <c r="C134" s="315" t="s">
        <v>8672</v>
      </c>
      <c r="D134" s="315"/>
      <c r="E134" s="315"/>
      <c r="F134" s="334" t="s">
        <v>8651</v>
      </c>
      <c r="G134" s="315"/>
      <c r="H134" s="315" t="s">
        <v>8684</v>
      </c>
      <c r="I134" s="315" t="s">
        <v>8647</v>
      </c>
      <c r="J134" s="315">
        <v>50</v>
      </c>
      <c r="K134" s="356"/>
    </row>
    <row r="135" spans="2:11" ht="15" customHeight="1" x14ac:dyDescent="0.3">
      <c r="B135" s="354"/>
      <c r="C135" s="315" t="s">
        <v>397</v>
      </c>
      <c r="D135" s="315"/>
      <c r="E135" s="315"/>
      <c r="F135" s="334" t="s">
        <v>8651</v>
      </c>
      <c r="G135" s="315"/>
      <c r="H135" s="315" t="s">
        <v>8697</v>
      </c>
      <c r="I135" s="315" t="s">
        <v>8647</v>
      </c>
      <c r="J135" s="315">
        <v>255</v>
      </c>
      <c r="K135" s="356"/>
    </row>
    <row r="136" spans="2:11" ht="15" customHeight="1" x14ac:dyDescent="0.3">
      <c r="B136" s="354"/>
      <c r="C136" s="315" t="s">
        <v>8674</v>
      </c>
      <c r="D136" s="315"/>
      <c r="E136" s="315"/>
      <c r="F136" s="334" t="s">
        <v>8645</v>
      </c>
      <c r="G136" s="315"/>
      <c r="H136" s="315" t="s">
        <v>8698</v>
      </c>
      <c r="I136" s="315" t="s">
        <v>8676</v>
      </c>
      <c r="J136" s="315"/>
      <c r="K136" s="356"/>
    </row>
    <row r="137" spans="2:11" ht="15" customHeight="1" x14ac:dyDescent="0.3">
      <c r="B137" s="354"/>
      <c r="C137" s="315" t="s">
        <v>8677</v>
      </c>
      <c r="D137" s="315"/>
      <c r="E137" s="315"/>
      <c r="F137" s="334" t="s">
        <v>8645</v>
      </c>
      <c r="G137" s="315"/>
      <c r="H137" s="315" t="s">
        <v>8699</v>
      </c>
      <c r="I137" s="315" t="s">
        <v>8679</v>
      </c>
      <c r="J137" s="315"/>
      <c r="K137" s="356"/>
    </row>
    <row r="138" spans="2:11" ht="15" customHeight="1" x14ac:dyDescent="0.3">
      <c r="B138" s="354"/>
      <c r="C138" s="315" t="s">
        <v>8680</v>
      </c>
      <c r="D138" s="315"/>
      <c r="E138" s="315"/>
      <c r="F138" s="334" t="s">
        <v>8645</v>
      </c>
      <c r="G138" s="315"/>
      <c r="H138" s="315" t="s">
        <v>8680</v>
      </c>
      <c r="I138" s="315" t="s">
        <v>8679</v>
      </c>
      <c r="J138" s="315"/>
      <c r="K138" s="356"/>
    </row>
    <row r="139" spans="2:11" ht="15" customHeight="1" x14ac:dyDescent="0.3">
      <c r="B139" s="354"/>
      <c r="C139" s="315" t="s">
        <v>45</v>
      </c>
      <c r="D139" s="315"/>
      <c r="E139" s="315"/>
      <c r="F139" s="334" t="s">
        <v>8645</v>
      </c>
      <c r="G139" s="315"/>
      <c r="H139" s="315" t="s">
        <v>8700</v>
      </c>
      <c r="I139" s="315" t="s">
        <v>8679</v>
      </c>
      <c r="J139" s="315"/>
      <c r="K139" s="356"/>
    </row>
    <row r="140" spans="2:11" ht="15" customHeight="1" x14ac:dyDescent="0.3">
      <c r="B140" s="354"/>
      <c r="C140" s="315" t="s">
        <v>8701</v>
      </c>
      <c r="D140" s="315"/>
      <c r="E140" s="315"/>
      <c r="F140" s="334" t="s">
        <v>8645</v>
      </c>
      <c r="G140" s="315"/>
      <c r="H140" s="315" t="s">
        <v>8702</v>
      </c>
      <c r="I140" s="315" t="s">
        <v>8679</v>
      </c>
      <c r="J140" s="315"/>
      <c r="K140" s="356"/>
    </row>
    <row r="141" spans="2:11" ht="15" customHeight="1" x14ac:dyDescent="0.3">
      <c r="B141" s="357"/>
      <c r="C141" s="358"/>
      <c r="D141" s="358"/>
      <c r="E141" s="358"/>
      <c r="F141" s="358"/>
      <c r="G141" s="358"/>
      <c r="H141" s="358"/>
      <c r="I141" s="358"/>
      <c r="J141" s="358"/>
      <c r="K141" s="359"/>
    </row>
    <row r="142" spans="2:11" ht="18.75" customHeight="1" x14ac:dyDescent="0.3">
      <c r="B142" s="312"/>
      <c r="C142" s="312"/>
      <c r="D142" s="312"/>
      <c r="E142" s="312"/>
      <c r="F142" s="346"/>
      <c r="G142" s="312"/>
      <c r="H142" s="312"/>
      <c r="I142" s="312"/>
      <c r="J142" s="312"/>
      <c r="K142" s="312"/>
    </row>
    <row r="143" spans="2:11" ht="18.75" customHeight="1" x14ac:dyDescent="0.3">
      <c r="B143" s="321"/>
      <c r="C143" s="321"/>
      <c r="D143" s="321"/>
      <c r="E143" s="321"/>
      <c r="F143" s="321"/>
      <c r="G143" s="321"/>
      <c r="H143" s="321"/>
      <c r="I143" s="321"/>
      <c r="J143" s="321"/>
      <c r="K143" s="321"/>
    </row>
    <row r="144" spans="2:11" ht="7.5" customHeight="1" x14ac:dyDescent="0.3">
      <c r="B144" s="322"/>
      <c r="C144" s="323"/>
      <c r="D144" s="323"/>
      <c r="E144" s="323"/>
      <c r="F144" s="323"/>
      <c r="G144" s="323"/>
      <c r="H144" s="323"/>
      <c r="I144" s="323"/>
      <c r="J144" s="323"/>
      <c r="K144" s="324"/>
    </row>
    <row r="145" spans="2:11" ht="45" customHeight="1" x14ac:dyDescent="0.3">
      <c r="B145" s="325"/>
      <c r="C145" s="437" t="s">
        <v>8703</v>
      </c>
      <c r="D145" s="437"/>
      <c r="E145" s="437"/>
      <c r="F145" s="437"/>
      <c r="G145" s="437"/>
      <c r="H145" s="437"/>
      <c r="I145" s="437"/>
      <c r="J145" s="437"/>
      <c r="K145" s="326"/>
    </row>
    <row r="146" spans="2:11" ht="17.25" customHeight="1" x14ac:dyDescent="0.3">
      <c r="B146" s="325"/>
      <c r="C146" s="327" t="s">
        <v>8639</v>
      </c>
      <c r="D146" s="327"/>
      <c r="E146" s="327"/>
      <c r="F146" s="327" t="s">
        <v>8640</v>
      </c>
      <c r="G146" s="328"/>
      <c r="H146" s="327" t="s">
        <v>392</v>
      </c>
      <c r="I146" s="327" t="s">
        <v>64</v>
      </c>
      <c r="J146" s="327" t="s">
        <v>8641</v>
      </c>
      <c r="K146" s="326"/>
    </row>
    <row r="147" spans="2:11" ht="17.25" customHeight="1" x14ac:dyDescent="0.3">
      <c r="B147" s="325"/>
      <c r="C147" s="329" t="s">
        <v>8642</v>
      </c>
      <c r="D147" s="329"/>
      <c r="E147" s="329"/>
      <c r="F147" s="330" t="s">
        <v>8643</v>
      </c>
      <c r="G147" s="331"/>
      <c r="H147" s="329"/>
      <c r="I147" s="329"/>
      <c r="J147" s="329" t="s">
        <v>8644</v>
      </c>
      <c r="K147" s="326"/>
    </row>
    <row r="148" spans="2:11" ht="5.25" customHeight="1" x14ac:dyDescent="0.3">
      <c r="B148" s="335"/>
      <c r="C148" s="332"/>
      <c r="D148" s="332"/>
      <c r="E148" s="332"/>
      <c r="F148" s="332"/>
      <c r="G148" s="333"/>
      <c r="H148" s="332"/>
      <c r="I148" s="332"/>
      <c r="J148" s="332"/>
      <c r="K148" s="356"/>
    </row>
    <row r="149" spans="2:11" ht="15" customHeight="1" x14ac:dyDescent="0.3">
      <c r="B149" s="335"/>
      <c r="C149" s="360" t="s">
        <v>8648</v>
      </c>
      <c r="D149" s="315"/>
      <c r="E149" s="315"/>
      <c r="F149" s="361" t="s">
        <v>8645</v>
      </c>
      <c r="G149" s="315"/>
      <c r="H149" s="360" t="s">
        <v>8684</v>
      </c>
      <c r="I149" s="360" t="s">
        <v>8647</v>
      </c>
      <c r="J149" s="360">
        <v>120</v>
      </c>
      <c r="K149" s="356"/>
    </row>
    <row r="150" spans="2:11" ht="15" customHeight="1" x14ac:dyDescent="0.3">
      <c r="B150" s="335"/>
      <c r="C150" s="360" t="s">
        <v>8693</v>
      </c>
      <c r="D150" s="315"/>
      <c r="E150" s="315"/>
      <c r="F150" s="361" t="s">
        <v>8645</v>
      </c>
      <c r="G150" s="315"/>
      <c r="H150" s="360" t="s">
        <v>8704</v>
      </c>
      <c r="I150" s="360" t="s">
        <v>8647</v>
      </c>
      <c r="J150" s="360" t="s">
        <v>8695</v>
      </c>
      <c r="K150" s="356"/>
    </row>
    <row r="151" spans="2:11" ht="15" customHeight="1" x14ac:dyDescent="0.3">
      <c r="B151" s="335"/>
      <c r="C151" s="360" t="s">
        <v>90</v>
      </c>
      <c r="D151" s="315"/>
      <c r="E151" s="315"/>
      <c r="F151" s="361" t="s">
        <v>8645</v>
      </c>
      <c r="G151" s="315"/>
      <c r="H151" s="360" t="s">
        <v>8705</v>
      </c>
      <c r="I151" s="360" t="s">
        <v>8647</v>
      </c>
      <c r="J151" s="360" t="s">
        <v>8695</v>
      </c>
      <c r="K151" s="356"/>
    </row>
    <row r="152" spans="2:11" ht="15" customHeight="1" x14ac:dyDescent="0.3">
      <c r="B152" s="335"/>
      <c r="C152" s="360" t="s">
        <v>8650</v>
      </c>
      <c r="D152" s="315"/>
      <c r="E152" s="315"/>
      <c r="F152" s="361" t="s">
        <v>8651</v>
      </c>
      <c r="G152" s="315"/>
      <c r="H152" s="360" t="s">
        <v>8684</v>
      </c>
      <c r="I152" s="360" t="s">
        <v>8647</v>
      </c>
      <c r="J152" s="360">
        <v>50</v>
      </c>
      <c r="K152" s="356"/>
    </row>
    <row r="153" spans="2:11" ht="15" customHeight="1" x14ac:dyDescent="0.3">
      <c r="B153" s="335"/>
      <c r="C153" s="360" t="s">
        <v>8653</v>
      </c>
      <c r="D153" s="315"/>
      <c r="E153" s="315"/>
      <c r="F153" s="361" t="s">
        <v>8645</v>
      </c>
      <c r="G153" s="315"/>
      <c r="H153" s="360" t="s">
        <v>8684</v>
      </c>
      <c r="I153" s="360" t="s">
        <v>8655</v>
      </c>
      <c r="J153" s="360"/>
      <c r="K153" s="356"/>
    </row>
    <row r="154" spans="2:11" ht="15" customHeight="1" x14ac:dyDescent="0.3">
      <c r="B154" s="335"/>
      <c r="C154" s="360" t="s">
        <v>8664</v>
      </c>
      <c r="D154" s="315"/>
      <c r="E154" s="315"/>
      <c r="F154" s="361" t="s">
        <v>8651</v>
      </c>
      <c r="G154" s="315"/>
      <c r="H154" s="360" t="s">
        <v>8684</v>
      </c>
      <c r="I154" s="360" t="s">
        <v>8647</v>
      </c>
      <c r="J154" s="360">
        <v>50</v>
      </c>
      <c r="K154" s="356"/>
    </row>
    <row r="155" spans="2:11" ht="15" customHeight="1" x14ac:dyDescent="0.3">
      <c r="B155" s="335"/>
      <c r="C155" s="360" t="s">
        <v>8672</v>
      </c>
      <c r="D155" s="315"/>
      <c r="E155" s="315"/>
      <c r="F155" s="361" t="s">
        <v>8651</v>
      </c>
      <c r="G155" s="315"/>
      <c r="H155" s="360" t="s">
        <v>8684</v>
      </c>
      <c r="I155" s="360" t="s">
        <v>8647</v>
      </c>
      <c r="J155" s="360">
        <v>50</v>
      </c>
      <c r="K155" s="356"/>
    </row>
    <row r="156" spans="2:11" ht="15" customHeight="1" x14ac:dyDescent="0.3">
      <c r="B156" s="335"/>
      <c r="C156" s="360" t="s">
        <v>8670</v>
      </c>
      <c r="D156" s="315"/>
      <c r="E156" s="315"/>
      <c r="F156" s="361" t="s">
        <v>8651</v>
      </c>
      <c r="G156" s="315"/>
      <c r="H156" s="360" t="s">
        <v>8684</v>
      </c>
      <c r="I156" s="360" t="s">
        <v>8647</v>
      </c>
      <c r="J156" s="360">
        <v>50</v>
      </c>
      <c r="K156" s="356"/>
    </row>
    <row r="157" spans="2:11" ht="15" customHeight="1" x14ac:dyDescent="0.3">
      <c r="B157" s="335"/>
      <c r="C157" s="360" t="s">
        <v>332</v>
      </c>
      <c r="D157" s="315"/>
      <c r="E157" s="315"/>
      <c r="F157" s="361" t="s">
        <v>8645</v>
      </c>
      <c r="G157" s="315"/>
      <c r="H157" s="360" t="s">
        <v>8706</v>
      </c>
      <c r="I157" s="360" t="s">
        <v>8647</v>
      </c>
      <c r="J157" s="360" t="s">
        <v>8707</v>
      </c>
      <c r="K157" s="356"/>
    </row>
    <row r="158" spans="2:11" ht="15" customHeight="1" x14ac:dyDescent="0.3">
      <c r="B158" s="335"/>
      <c r="C158" s="360" t="s">
        <v>8708</v>
      </c>
      <c r="D158" s="315"/>
      <c r="E158" s="315"/>
      <c r="F158" s="361" t="s">
        <v>8645</v>
      </c>
      <c r="G158" s="315"/>
      <c r="H158" s="360" t="s">
        <v>8709</v>
      </c>
      <c r="I158" s="360" t="s">
        <v>8679</v>
      </c>
      <c r="J158" s="360"/>
      <c r="K158" s="356"/>
    </row>
    <row r="159" spans="2:11" ht="15" customHeight="1" x14ac:dyDescent="0.3">
      <c r="B159" s="362"/>
      <c r="C159" s="344"/>
      <c r="D159" s="344"/>
      <c r="E159" s="344"/>
      <c r="F159" s="344"/>
      <c r="G159" s="344"/>
      <c r="H159" s="344"/>
      <c r="I159" s="344"/>
      <c r="J159" s="344"/>
      <c r="K159" s="363"/>
    </row>
    <row r="160" spans="2:11" ht="18.75" customHeight="1" x14ac:dyDescent="0.3">
      <c r="B160" s="312"/>
      <c r="C160" s="315"/>
      <c r="D160" s="315"/>
      <c r="E160" s="315"/>
      <c r="F160" s="334"/>
      <c r="G160" s="315"/>
      <c r="H160" s="315"/>
      <c r="I160" s="315"/>
      <c r="J160" s="315"/>
      <c r="K160" s="312"/>
    </row>
    <row r="161" spans="2:11" ht="18.75" customHeight="1" x14ac:dyDescent="0.3">
      <c r="B161" s="321"/>
      <c r="C161" s="321"/>
      <c r="D161" s="321"/>
      <c r="E161" s="321"/>
      <c r="F161" s="321"/>
      <c r="G161" s="321"/>
      <c r="H161" s="321"/>
      <c r="I161" s="321"/>
      <c r="J161" s="321"/>
      <c r="K161" s="321"/>
    </row>
    <row r="162" spans="2:11" ht="7.5" customHeight="1" x14ac:dyDescent="0.3">
      <c r="B162" s="302"/>
      <c r="C162" s="303"/>
      <c r="D162" s="303"/>
      <c r="E162" s="303"/>
      <c r="F162" s="303"/>
      <c r="G162" s="303"/>
      <c r="H162" s="303"/>
      <c r="I162" s="303"/>
      <c r="J162" s="303"/>
      <c r="K162" s="304"/>
    </row>
    <row r="163" spans="2:11" ht="45" customHeight="1" x14ac:dyDescent="0.3">
      <c r="B163" s="305"/>
      <c r="C163" s="434" t="s">
        <v>8710</v>
      </c>
      <c r="D163" s="434"/>
      <c r="E163" s="434"/>
      <c r="F163" s="434"/>
      <c r="G163" s="434"/>
      <c r="H163" s="434"/>
      <c r="I163" s="434"/>
      <c r="J163" s="434"/>
      <c r="K163" s="306"/>
    </row>
    <row r="164" spans="2:11" ht="17.25" customHeight="1" x14ac:dyDescent="0.3">
      <c r="B164" s="305"/>
      <c r="C164" s="327" t="s">
        <v>8639</v>
      </c>
      <c r="D164" s="327"/>
      <c r="E164" s="327"/>
      <c r="F164" s="327" t="s">
        <v>8640</v>
      </c>
      <c r="G164" s="364"/>
      <c r="H164" s="365" t="s">
        <v>392</v>
      </c>
      <c r="I164" s="365" t="s">
        <v>64</v>
      </c>
      <c r="J164" s="327" t="s">
        <v>8641</v>
      </c>
      <c r="K164" s="306"/>
    </row>
    <row r="165" spans="2:11" ht="17.25" customHeight="1" x14ac:dyDescent="0.3">
      <c r="B165" s="308"/>
      <c r="C165" s="329" t="s">
        <v>8642</v>
      </c>
      <c r="D165" s="329"/>
      <c r="E165" s="329"/>
      <c r="F165" s="330" t="s">
        <v>8643</v>
      </c>
      <c r="G165" s="366"/>
      <c r="H165" s="367"/>
      <c r="I165" s="367"/>
      <c r="J165" s="329" t="s">
        <v>8644</v>
      </c>
      <c r="K165" s="309"/>
    </row>
    <row r="166" spans="2:11" ht="5.25" customHeight="1" x14ac:dyDescent="0.3">
      <c r="B166" s="335"/>
      <c r="C166" s="332"/>
      <c r="D166" s="332"/>
      <c r="E166" s="332"/>
      <c r="F166" s="332"/>
      <c r="G166" s="333"/>
      <c r="H166" s="332"/>
      <c r="I166" s="332"/>
      <c r="J166" s="332"/>
      <c r="K166" s="356"/>
    </row>
    <row r="167" spans="2:11" ht="15" customHeight="1" x14ac:dyDescent="0.3">
      <c r="B167" s="335"/>
      <c r="C167" s="315" t="s">
        <v>8648</v>
      </c>
      <c r="D167" s="315"/>
      <c r="E167" s="315"/>
      <c r="F167" s="334" t="s">
        <v>8645</v>
      </c>
      <c r="G167" s="315"/>
      <c r="H167" s="315" t="s">
        <v>8684</v>
      </c>
      <c r="I167" s="315" t="s">
        <v>8647</v>
      </c>
      <c r="J167" s="315">
        <v>120</v>
      </c>
      <c r="K167" s="356"/>
    </row>
    <row r="168" spans="2:11" ht="15" customHeight="1" x14ac:dyDescent="0.3">
      <c r="B168" s="335"/>
      <c r="C168" s="315" t="s">
        <v>8693</v>
      </c>
      <c r="D168" s="315"/>
      <c r="E168" s="315"/>
      <c r="F168" s="334" t="s">
        <v>8645</v>
      </c>
      <c r="G168" s="315"/>
      <c r="H168" s="315" t="s">
        <v>8694</v>
      </c>
      <c r="I168" s="315" t="s">
        <v>8647</v>
      </c>
      <c r="J168" s="315" t="s">
        <v>8695</v>
      </c>
      <c r="K168" s="356"/>
    </row>
    <row r="169" spans="2:11" ht="15" customHeight="1" x14ac:dyDescent="0.3">
      <c r="B169" s="335"/>
      <c r="C169" s="315" t="s">
        <v>90</v>
      </c>
      <c r="D169" s="315"/>
      <c r="E169" s="315"/>
      <c r="F169" s="334" t="s">
        <v>8645</v>
      </c>
      <c r="G169" s="315"/>
      <c r="H169" s="315" t="s">
        <v>8711</v>
      </c>
      <c r="I169" s="315" t="s">
        <v>8647</v>
      </c>
      <c r="J169" s="315" t="s">
        <v>8695</v>
      </c>
      <c r="K169" s="356"/>
    </row>
    <row r="170" spans="2:11" ht="15" customHeight="1" x14ac:dyDescent="0.3">
      <c r="B170" s="335"/>
      <c r="C170" s="315" t="s">
        <v>8650</v>
      </c>
      <c r="D170" s="315"/>
      <c r="E170" s="315"/>
      <c r="F170" s="334" t="s">
        <v>8651</v>
      </c>
      <c r="G170" s="315"/>
      <c r="H170" s="315" t="s">
        <v>8711</v>
      </c>
      <c r="I170" s="315" t="s">
        <v>8647</v>
      </c>
      <c r="J170" s="315">
        <v>50</v>
      </c>
      <c r="K170" s="356"/>
    </row>
    <row r="171" spans="2:11" ht="15" customHeight="1" x14ac:dyDescent="0.3">
      <c r="B171" s="335"/>
      <c r="C171" s="315" t="s">
        <v>8653</v>
      </c>
      <c r="D171" s="315"/>
      <c r="E171" s="315"/>
      <c r="F171" s="334" t="s">
        <v>8645</v>
      </c>
      <c r="G171" s="315"/>
      <c r="H171" s="315" t="s">
        <v>8711</v>
      </c>
      <c r="I171" s="315" t="s">
        <v>8655</v>
      </c>
      <c r="J171" s="315"/>
      <c r="K171" s="356"/>
    </row>
    <row r="172" spans="2:11" ht="15" customHeight="1" x14ac:dyDescent="0.3">
      <c r="B172" s="335"/>
      <c r="C172" s="315" t="s">
        <v>8664</v>
      </c>
      <c r="D172" s="315"/>
      <c r="E172" s="315"/>
      <c r="F172" s="334" t="s">
        <v>8651</v>
      </c>
      <c r="G172" s="315"/>
      <c r="H172" s="315" t="s">
        <v>8711</v>
      </c>
      <c r="I172" s="315" t="s">
        <v>8647</v>
      </c>
      <c r="J172" s="315">
        <v>50</v>
      </c>
      <c r="K172" s="356"/>
    </row>
    <row r="173" spans="2:11" ht="15" customHeight="1" x14ac:dyDescent="0.3">
      <c r="B173" s="335"/>
      <c r="C173" s="315" t="s">
        <v>8672</v>
      </c>
      <c r="D173" s="315"/>
      <c r="E173" s="315"/>
      <c r="F173" s="334" t="s">
        <v>8651</v>
      </c>
      <c r="G173" s="315"/>
      <c r="H173" s="315" t="s">
        <v>8711</v>
      </c>
      <c r="I173" s="315" t="s">
        <v>8647</v>
      </c>
      <c r="J173" s="315">
        <v>50</v>
      </c>
      <c r="K173" s="356"/>
    </row>
    <row r="174" spans="2:11" ht="15" customHeight="1" x14ac:dyDescent="0.3">
      <c r="B174" s="335"/>
      <c r="C174" s="315" t="s">
        <v>8670</v>
      </c>
      <c r="D174" s="315"/>
      <c r="E174" s="315"/>
      <c r="F174" s="334" t="s">
        <v>8651</v>
      </c>
      <c r="G174" s="315"/>
      <c r="H174" s="315" t="s">
        <v>8711</v>
      </c>
      <c r="I174" s="315" t="s">
        <v>8647</v>
      </c>
      <c r="J174" s="315">
        <v>50</v>
      </c>
      <c r="K174" s="356"/>
    </row>
    <row r="175" spans="2:11" ht="15" customHeight="1" x14ac:dyDescent="0.3">
      <c r="B175" s="335"/>
      <c r="C175" s="315" t="s">
        <v>391</v>
      </c>
      <c r="D175" s="315"/>
      <c r="E175" s="315"/>
      <c r="F175" s="334" t="s">
        <v>8645</v>
      </c>
      <c r="G175" s="315"/>
      <c r="H175" s="315" t="s">
        <v>8712</v>
      </c>
      <c r="I175" s="315" t="s">
        <v>8713</v>
      </c>
      <c r="J175" s="315"/>
      <c r="K175" s="356"/>
    </row>
    <row r="176" spans="2:11" ht="15" customHeight="1" x14ac:dyDescent="0.3">
      <c r="B176" s="335"/>
      <c r="C176" s="315" t="s">
        <v>64</v>
      </c>
      <c r="D176" s="315"/>
      <c r="E176" s="315"/>
      <c r="F176" s="334" t="s">
        <v>8645</v>
      </c>
      <c r="G176" s="315"/>
      <c r="H176" s="315" t="s">
        <v>8714</v>
      </c>
      <c r="I176" s="315" t="s">
        <v>8715</v>
      </c>
      <c r="J176" s="315">
        <v>1</v>
      </c>
      <c r="K176" s="356"/>
    </row>
    <row r="177" spans="2:11" ht="15" customHeight="1" x14ac:dyDescent="0.3">
      <c r="B177" s="335"/>
      <c r="C177" s="315" t="s">
        <v>60</v>
      </c>
      <c r="D177" s="315"/>
      <c r="E177" s="315"/>
      <c r="F177" s="334" t="s">
        <v>8645</v>
      </c>
      <c r="G177" s="315"/>
      <c r="H177" s="315" t="s">
        <v>8716</v>
      </c>
      <c r="I177" s="315" t="s">
        <v>8647</v>
      </c>
      <c r="J177" s="315">
        <v>20</v>
      </c>
      <c r="K177" s="356"/>
    </row>
    <row r="178" spans="2:11" ht="15" customHeight="1" x14ac:dyDescent="0.3">
      <c r="B178" s="335"/>
      <c r="C178" s="315" t="s">
        <v>392</v>
      </c>
      <c r="D178" s="315"/>
      <c r="E178" s="315"/>
      <c r="F178" s="334" t="s">
        <v>8645</v>
      </c>
      <c r="G178" s="315"/>
      <c r="H178" s="315" t="s">
        <v>8717</v>
      </c>
      <c r="I178" s="315" t="s">
        <v>8647</v>
      </c>
      <c r="J178" s="315">
        <v>255</v>
      </c>
      <c r="K178" s="356"/>
    </row>
    <row r="179" spans="2:11" ht="15" customHeight="1" x14ac:dyDescent="0.3">
      <c r="B179" s="335"/>
      <c r="C179" s="315" t="s">
        <v>393</v>
      </c>
      <c r="D179" s="315"/>
      <c r="E179" s="315"/>
      <c r="F179" s="334" t="s">
        <v>8645</v>
      </c>
      <c r="G179" s="315"/>
      <c r="H179" s="315" t="s">
        <v>8610</v>
      </c>
      <c r="I179" s="315" t="s">
        <v>8647</v>
      </c>
      <c r="J179" s="315">
        <v>10</v>
      </c>
      <c r="K179" s="356"/>
    </row>
    <row r="180" spans="2:11" ht="15" customHeight="1" x14ac:dyDescent="0.3">
      <c r="B180" s="335"/>
      <c r="C180" s="315" t="s">
        <v>394</v>
      </c>
      <c r="D180" s="315"/>
      <c r="E180" s="315"/>
      <c r="F180" s="334" t="s">
        <v>8645</v>
      </c>
      <c r="G180" s="315"/>
      <c r="H180" s="315" t="s">
        <v>8718</v>
      </c>
      <c r="I180" s="315" t="s">
        <v>8679</v>
      </c>
      <c r="J180" s="315"/>
      <c r="K180" s="356"/>
    </row>
    <row r="181" spans="2:11" ht="15" customHeight="1" x14ac:dyDescent="0.3">
      <c r="B181" s="335"/>
      <c r="C181" s="315" t="s">
        <v>8719</v>
      </c>
      <c r="D181" s="315"/>
      <c r="E181" s="315"/>
      <c r="F181" s="334" t="s">
        <v>8645</v>
      </c>
      <c r="G181" s="315"/>
      <c r="H181" s="315" t="s">
        <v>8720</v>
      </c>
      <c r="I181" s="315" t="s">
        <v>8679</v>
      </c>
      <c r="J181" s="315"/>
      <c r="K181" s="356"/>
    </row>
    <row r="182" spans="2:11" ht="15" customHeight="1" x14ac:dyDescent="0.3">
      <c r="B182" s="335"/>
      <c r="C182" s="315" t="s">
        <v>8708</v>
      </c>
      <c r="D182" s="315"/>
      <c r="E182" s="315"/>
      <c r="F182" s="334" t="s">
        <v>8645</v>
      </c>
      <c r="G182" s="315"/>
      <c r="H182" s="315" t="s">
        <v>8721</v>
      </c>
      <c r="I182" s="315" t="s">
        <v>8679</v>
      </c>
      <c r="J182" s="315"/>
      <c r="K182" s="356"/>
    </row>
    <row r="183" spans="2:11" ht="15" customHeight="1" x14ac:dyDescent="0.3">
      <c r="B183" s="335"/>
      <c r="C183" s="315" t="s">
        <v>396</v>
      </c>
      <c r="D183" s="315"/>
      <c r="E183" s="315"/>
      <c r="F183" s="334" t="s">
        <v>8651</v>
      </c>
      <c r="G183" s="315"/>
      <c r="H183" s="315" t="s">
        <v>8722</v>
      </c>
      <c r="I183" s="315" t="s">
        <v>8647</v>
      </c>
      <c r="J183" s="315">
        <v>50</v>
      </c>
      <c r="K183" s="356"/>
    </row>
    <row r="184" spans="2:11" ht="15" customHeight="1" x14ac:dyDescent="0.3">
      <c r="B184" s="335"/>
      <c r="C184" s="315" t="s">
        <v>8723</v>
      </c>
      <c r="D184" s="315"/>
      <c r="E184" s="315"/>
      <c r="F184" s="334" t="s">
        <v>8651</v>
      </c>
      <c r="G184" s="315"/>
      <c r="H184" s="315" t="s">
        <v>8724</v>
      </c>
      <c r="I184" s="315" t="s">
        <v>8725</v>
      </c>
      <c r="J184" s="315"/>
      <c r="K184" s="356"/>
    </row>
    <row r="185" spans="2:11" ht="15" customHeight="1" x14ac:dyDescent="0.3">
      <c r="B185" s="335"/>
      <c r="C185" s="315" t="s">
        <v>8726</v>
      </c>
      <c r="D185" s="315"/>
      <c r="E185" s="315"/>
      <c r="F185" s="334" t="s">
        <v>8651</v>
      </c>
      <c r="G185" s="315"/>
      <c r="H185" s="315" t="s">
        <v>8727</v>
      </c>
      <c r="I185" s="315" t="s">
        <v>8725</v>
      </c>
      <c r="J185" s="315"/>
      <c r="K185" s="356"/>
    </row>
    <row r="186" spans="2:11" ht="15" customHeight="1" x14ac:dyDescent="0.3">
      <c r="B186" s="335"/>
      <c r="C186" s="315" t="s">
        <v>8728</v>
      </c>
      <c r="D186" s="315"/>
      <c r="E186" s="315"/>
      <c r="F186" s="334" t="s">
        <v>8651</v>
      </c>
      <c r="G186" s="315"/>
      <c r="H186" s="315" t="s">
        <v>8729</v>
      </c>
      <c r="I186" s="315" t="s">
        <v>8725</v>
      </c>
      <c r="J186" s="315"/>
      <c r="K186" s="356"/>
    </row>
    <row r="187" spans="2:11" ht="15" customHeight="1" x14ac:dyDescent="0.3">
      <c r="B187" s="335"/>
      <c r="C187" s="368" t="s">
        <v>8730</v>
      </c>
      <c r="D187" s="315"/>
      <c r="E187" s="315"/>
      <c r="F187" s="334" t="s">
        <v>8651</v>
      </c>
      <c r="G187" s="315"/>
      <c r="H187" s="315" t="s">
        <v>8731</v>
      </c>
      <c r="I187" s="315" t="s">
        <v>8732</v>
      </c>
      <c r="J187" s="369" t="s">
        <v>8733</v>
      </c>
      <c r="K187" s="356"/>
    </row>
    <row r="188" spans="2:11" ht="15" customHeight="1" x14ac:dyDescent="0.3">
      <c r="B188" s="335"/>
      <c r="C188" s="320" t="s">
        <v>49</v>
      </c>
      <c r="D188" s="315"/>
      <c r="E188" s="315"/>
      <c r="F188" s="334" t="s">
        <v>8645</v>
      </c>
      <c r="G188" s="315"/>
      <c r="H188" s="312" t="s">
        <v>8734</v>
      </c>
      <c r="I188" s="315" t="s">
        <v>8735</v>
      </c>
      <c r="J188" s="315"/>
      <c r="K188" s="356"/>
    </row>
    <row r="189" spans="2:11" ht="15" customHeight="1" x14ac:dyDescent="0.3">
      <c r="B189" s="335"/>
      <c r="C189" s="320" t="s">
        <v>8736</v>
      </c>
      <c r="D189" s="315"/>
      <c r="E189" s="315"/>
      <c r="F189" s="334" t="s">
        <v>8645</v>
      </c>
      <c r="G189" s="315"/>
      <c r="H189" s="315" t="s">
        <v>8737</v>
      </c>
      <c r="I189" s="315" t="s">
        <v>8679</v>
      </c>
      <c r="J189" s="315"/>
      <c r="K189" s="356"/>
    </row>
    <row r="190" spans="2:11" ht="15" customHeight="1" x14ac:dyDescent="0.3">
      <c r="B190" s="335"/>
      <c r="C190" s="320" t="s">
        <v>8738</v>
      </c>
      <c r="D190" s="315"/>
      <c r="E190" s="315"/>
      <c r="F190" s="334" t="s">
        <v>8645</v>
      </c>
      <c r="G190" s="315"/>
      <c r="H190" s="315" t="s">
        <v>8739</v>
      </c>
      <c r="I190" s="315" t="s">
        <v>8679</v>
      </c>
      <c r="J190" s="315"/>
      <c r="K190" s="356"/>
    </row>
    <row r="191" spans="2:11" ht="15" customHeight="1" x14ac:dyDescent="0.3">
      <c r="B191" s="335"/>
      <c r="C191" s="320" t="s">
        <v>8740</v>
      </c>
      <c r="D191" s="315"/>
      <c r="E191" s="315"/>
      <c r="F191" s="334" t="s">
        <v>8651</v>
      </c>
      <c r="G191" s="315"/>
      <c r="H191" s="315" t="s">
        <v>8741</v>
      </c>
      <c r="I191" s="315" t="s">
        <v>8679</v>
      </c>
      <c r="J191" s="315"/>
      <c r="K191" s="356"/>
    </row>
    <row r="192" spans="2:11" ht="15" customHeight="1" x14ac:dyDescent="0.3">
      <c r="B192" s="362"/>
      <c r="C192" s="370"/>
      <c r="D192" s="344"/>
      <c r="E192" s="344"/>
      <c r="F192" s="344"/>
      <c r="G192" s="344"/>
      <c r="H192" s="344"/>
      <c r="I192" s="344"/>
      <c r="J192" s="344"/>
      <c r="K192" s="363"/>
    </row>
    <row r="193" spans="2:11" ht="18.75" customHeight="1" x14ac:dyDescent="0.3">
      <c r="B193" s="312"/>
      <c r="C193" s="315"/>
      <c r="D193" s="315"/>
      <c r="E193" s="315"/>
      <c r="F193" s="334"/>
      <c r="G193" s="315"/>
      <c r="H193" s="315"/>
      <c r="I193" s="315"/>
      <c r="J193" s="315"/>
      <c r="K193" s="312"/>
    </row>
    <row r="194" spans="2:11" ht="18.75" customHeight="1" x14ac:dyDescent="0.3">
      <c r="B194" s="312"/>
      <c r="C194" s="315"/>
      <c r="D194" s="315"/>
      <c r="E194" s="315"/>
      <c r="F194" s="334"/>
      <c r="G194" s="315"/>
      <c r="H194" s="315"/>
      <c r="I194" s="315"/>
      <c r="J194" s="315"/>
      <c r="K194" s="312"/>
    </row>
    <row r="195" spans="2:11" ht="18.75" customHeight="1" x14ac:dyDescent="0.3">
      <c r="B195" s="321"/>
      <c r="C195" s="321"/>
      <c r="D195" s="321"/>
      <c r="E195" s="321"/>
      <c r="F195" s="321"/>
      <c r="G195" s="321"/>
      <c r="H195" s="321"/>
      <c r="I195" s="321"/>
      <c r="J195" s="321"/>
      <c r="K195" s="321"/>
    </row>
    <row r="196" spans="2:11" x14ac:dyDescent="0.3">
      <c r="B196" s="302"/>
      <c r="C196" s="303"/>
      <c r="D196" s="303"/>
      <c r="E196" s="303"/>
      <c r="F196" s="303"/>
      <c r="G196" s="303"/>
      <c r="H196" s="303"/>
      <c r="I196" s="303"/>
      <c r="J196" s="303"/>
      <c r="K196" s="304"/>
    </row>
    <row r="197" spans="2:11" ht="21" x14ac:dyDescent="0.3">
      <c r="B197" s="305"/>
      <c r="C197" s="434" t="s">
        <v>8742</v>
      </c>
      <c r="D197" s="434"/>
      <c r="E197" s="434"/>
      <c r="F197" s="434"/>
      <c r="G197" s="434"/>
      <c r="H197" s="434"/>
      <c r="I197" s="434"/>
      <c r="J197" s="434"/>
      <c r="K197" s="306"/>
    </row>
    <row r="198" spans="2:11" ht="25.5" customHeight="1" x14ac:dyDescent="0.3">
      <c r="B198" s="305"/>
      <c r="C198" s="371" t="s">
        <v>8743</v>
      </c>
      <c r="D198" s="371"/>
      <c r="E198" s="371"/>
      <c r="F198" s="371" t="s">
        <v>8744</v>
      </c>
      <c r="G198" s="372"/>
      <c r="H198" s="435" t="s">
        <v>8745</v>
      </c>
      <c r="I198" s="435"/>
      <c r="J198" s="435"/>
      <c r="K198" s="306"/>
    </row>
    <row r="199" spans="2:11" ht="5.25" customHeight="1" x14ac:dyDescent="0.3">
      <c r="B199" s="335"/>
      <c r="C199" s="332"/>
      <c r="D199" s="332"/>
      <c r="E199" s="332"/>
      <c r="F199" s="332"/>
      <c r="G199" s="315"/>
      <c r="H199" s="332"/>
      <c r="I199" s="332"/>
      <c r="J199" s="332"/>
      <c r="K199" s="356"/>
    </row>
    <row r="200" spans="2:11" ht="15" customHeight="1" x14ac:dyDescent="0.3">
      <c r="B200" s="335"/>
      <c r="C200" s="315" t="s">
        <v>8735</v>
      </c>
      <c r="D200" s="315"/>
      <c r="E200" s="315"/>
      <c r="F200" s="334" t="s">
        <v>50</v>
      </c>
      <c r="G200" s="315"/>
      <c r="H200" s="433" t="s">
        <v>8746</v>
      </c>
      <c r="I200" s="433"/>
      <c r="J200" s="433"/>
      <c r="K200" s="356"/>
    </row>
    <row r="201" spans="2:11" ht="15" customHeight="1" x14ac:dyDescent="0.3">
      <c r="B201" s="335"/>
      <c r="C201" s="341"/>
      <c r="D201" s="315"/>
      <c r="E201" s="315"/>
      <c r="F201" s="334" t="s">
        <v>51</v>
      </c>
      <c r="G201" s="315"/>
      <c r="H201" s="433" t="s">
        <v>8747</v>
      </c>
      <c r="I201" s="433"/>
      <c r="J201" s="433"/>
      <c r="K201" s="356"/>
    </row>
    <row r="202" spans="2:11" ht="15" customHeight="1" x14ac:dyDescent="0.3">
      <c r="B202" s="335"/>
      <c r="C202" s="341"/>
      <c r="D202" s="315"/>
      <c r="E202" s="315"/>
      <c r="F202" s="334" t="s">
        <v>54</v>
      </c>
      <c r="G202" s="315"/>
      <c r="H202" s="433" t="s">
        <v>8748</v>
      </c>
      <c r="I202" s="433"/>
      <c r="J202" s="433"/>
      <c r="K202" s="356"/>
    </row>
    <row r="203" spans="2:11" ht="15" customHeight="1" x14ac:dyDescent="0.3">
      <c r="B203" s="335"/>
      <c r="C203" s="315"/>
      <c r="D203" s="315"/>
      <c r="E203" s="315"/>
      <c r="F203" s="334" t="s">
        <v>52</v>
      </c>
      <c r="G203" s="315"/>
      <c r="H203" s="433" t="s">
        <v>8749</v>
      </c>
      <c r="I203" s="433"/>
      <c r="J203" s="433"/>
      <c r="K203" s="356"/>
    </row>
    <row r="204" spans="2:11" ht="15" customHeight="1" x14ac:dyDescent="0.3">
      <c r="B204" s="335"/>
      <c r="C204" s="315"/>
      <c r="D204" s="315"/>
      <c r="E204" s="315"/>
      <c r="F204" s="334" t="s">
        <v>53</v>
      </c>
      <c r="G204" s="315"/>
      <c r="H204" s="433" t="s">
        <v>8750</v>
      </c>
      <c r="I204" s="433"/>
      <c r="J204" s="433"/>
      <c r="K204" s="356"/>
    </row>
    <row r="205" spans="2:11" ht="15" customHeight="1" x14ac:dyDescent="0.3">
      <c r="B205" s="335"/>
      <c r="C205" s="315"/>
      <c r="D205" s="315"/>
      <c r="E205" s="315"/>
      <c r="F205" s="334"/>
      <c r="G205" s="315"/>
      <c r="H205" s="315"/>
      <c r="I205" s="315"/>
      <c r="J205" s="315"/>
      <c r="K205" s="356"/>
    </row>
    <row r="206" spans="2:11" ht="15" customHeight="1" x14ac:dyDescent="0.3">
      <c r="B206" s="335"/>
      <c r="C206" s="315" t="s">
        <v>8691</v>
      </c>
      <c r="D206" s="315"/>
      <c r="E206" s="315"/>
      <c r="F206" s="334" t="s">
        <v>8588</v>
      </c>
      <c r="G206" s="315"/>
      <c r="H206" s="433" t="s">
        <v>8751</v>
      </c>
      <c r="I206" s="433"/>
      <c r="J206" s="433"/>
      <c r="K206" s="356"/>
    </row>
    <row r="207" spans="2:11" ht="15" customHeight="1" x14ac:dyDescent="0.3">
      <c r="B207" s="335"/>
      <c r="C207" s="341"/>
      <c r="D207" s="315"/>
      <c r="E207" s="315"/>
      <c r="F207" s="334" t="s">
        <v>8591</v>
      </c>
      <c r="G207" s="315"/>
      <c r="H207" s="433" t="s">
        <v>8592</v>
      </c>
      <c r="I207" s="433"/>
      <c r="J207" s="433"/>
      <c r="K207" s="356"/>
    </row>
    <row r="208" spans="2:11" ht="15" customHeight="1" x14ac:dyDescent="0.3">
      <c r="B208" s="335"/>
      <c r="C208" s="315"/>
      <c r="D208" s="315"/>
      <c r="E208" s="315"/>
      <c r="F208" s="334" t="s">
        <v>85</v>
      </c>
      <c r="G208" s="315"/>
      <c r="H208" s="433" t="s">
        <v>8752</v>
      </c>
      <c r="I208" s="433"/>
      <c r="J208" s="433"/>
      <c r="K208" s="356"/>
    </row>
    <row r="209" spans="2:11" ht="15" customHeight="1" x14ac:dyDescent="0.3">
      <c r="B209" s="373"/>
      <c r="C209" s="341"/>
      <c r="D209" s="341"/>
      <c r="E209" s="341"/>
      <c r="F209" s="334" t="s">
        <v>8593</v>
      </c>
      <c r="G209" s="320"/>
      <c r="H209" s="432" t="s">
        <v>8594</v>
      </c>
      <c r="I209" s="432"/>
      <c r="J209" s="432"/>
      <c r="K209" s="374"/>
    </row>
    <row r="210" spans="2:11" ht="15" customHeight="1" x14ac:dyDescent="0.3">
      <c r="B210" s="373"/>
      <c r="C210" s="341"/>
      <c r="D210" s="341"/>
      <c r="E210" s="341"/>
      <c r="F210" s="334" t="s">
        <v>7027</v>
      </c>
      <c r="G210" s="320"/>
      <c r="H210" s="432" t="s">
        <v>7144</v>
      </c>
      <c r="I210" s="432"/>
      <c r="J210" s="432"/>
      <c r="K210" s="374"/>
    </row>
    <row r="211" spans="2:11" ht="15" customHeight="1" x14ac:dyDescent="0.3">
      <c r="B211" s="373"/>
      <c r="C211" s="341"/>
      <c r="D211" s="341"/>
      <c r="E211" s="341"/>
      <c r="F211" s="375"/>
      <c r="G211" s="320"/>
      <c r="H211" s="376"/>
      <c r="I211" s="376"/>
      <c r="J211" s="376"/>
      <c r="K211" s="374"/>
    </row>
    <row r="212" spans="2:11" ht="15" customHeight="1" x14ac:dyDescent="0.3">
      <c r="B212" s="373"/>
      <c r="C212" s="315" t="s">
        <v>8715</v>
      </c>
      <c r="D212" s="341"/>
      <c r="E212" s="341"/>
      <c r="F212" s="334">
        <v>1</v>
      </c>
      <c r="G212" s="320"/>
      <c r="H212" s="432" t="s">
        <v>8753</v>
      </c>
      <c r="I212" s="432"/>
      <c r="J212" s="432"/>
      <c r="K212" s="374"/>
    </row>
    <row r="213" spans="2:11" ht="15" customHeight="1" x14ac:dyDescent="0.3">
      <c r="B213" s="373"/>
      <c r="C213" s="341"/>
      <c r="D213" s="341"/>
      <c r="E213" s="341"/>
      <c r="F213" s="334">
        <v>2</v>
      </c>
      <c r="G213" s="320"/>
      <c r="H213" s="432" t="s">
        <v>8754</v>
      </c>
      <c r="I213" s="432"/>
      <c r="J213" s="432"/>
      <c r="K213" s="374"/>
    </row>
    <row r="214" spans="2:11" ht="15" customHeight="1" x14ac:dyDescent="0.3">
      <c r="B214" s="373"/>
      <c r="C214" s="341"/>
      <c r="D214" s="341"/>
      <c r="E214" s="341"/>
      <c r="F214" s="334">
        <v>3</v>
      </c>
      <c r="G214" s="320"/>
      <c r="H214" s="432" t="s">
        <v>8755</v>
      </c>
      <c r="I214" s="432"/>
      <c r="J214" s="432"/>
      <c r="K214" s="374"/>
    </row>
    <row r="215" spans="2:11" ht="15" customHeight="1" x14ac:dyDescent="0.3">
      <c r="B215" s="373"/>
      <c r="C215" s="341"/>
      <c r="D215" s="341"/>
      <c r="E215" s="341"/>
      <c r="F215" s="334">
        <v>4</v>
      </c>
      <c r="G215" s="320"/>
      <c r="H215" s="432" t="s">
        <v>8756</v>
      </c>
      <c r="I215" s="432"/>
      <c r="J215" s="432"/>
      <c r="K215" s="374"/>
    </row>
    <row r="216" spans="2:11" ht="12.75" customHeight="1" x14ac:dyDescent="0.3">
      <c r="B216" s="377"/>
      <c r="C216" s="378"/>
      <c r="D216" s="378"/>
      <c r="E216" s="378"/>
      <c r="F216" s="378"/>
      <c r="G216" s="378"/>
      <c r="H216" s="378"/>
      <c r="I216" s="378"/>
      <c r="J216" s="378"/>
      <c r="K216" s="379"/>
    </row>
  </sheetData>
  <mergeCells count="77">
    <mergeCell ref="F17:J17"/>
    <mergeCell ref="C3:J3"/>
    <mergeCell ref="C4:J4"/>
    <mergeCell ref="C6:J6"/>
    <mergeCell ref="C7:J7"/>
    <mergeCell ref="C9:J9"/>
    <mergeCell ref="D10:J10"/>
    <mergeCell ref="D11:J11"/>
    <mergeCell ref="D13:J13"/>
    <mergeCell ref="D14:J14"/>
    <mergeCell ref="D15:J15"/>
    <mergeCell ref="F16:J16"/>
    <mergeCell ref="D32:J32"/>
    <mergeCell ref="F18:J18"/>
    <mergeCell ref="F19:J19"/>
    <mergeCell ref="F20:J20"/>
    <mergeCell ref="F21:J21"/>
    <mergeCell ref="C23:J23"/>
    <mergeCell ref="C24:J24"/>
    <mergeCell ref="D25:J25"/>
    <mergeCell ref="D26:J26"/>
    <mergeCell ref="D28:J28"/>
    <mergeCell ref="D29:J29"/>
    <mergeCell ref="D31:J31"/>
    <mergeCell ref="D45:J45"/>
    <mergeCell ref="D33:J33"/>
    <mergeCell ref="G34:J34"/>
    <mergeCell ref="G35:J35"/>
    <mergeCell ref="G36:J36"/>
    <mergeCell ref="G37:J37"/>
    <mergeCell ref="G38:J38"/>
    <mergeCell ref="G39:J39"/>
    <mergeCell ref="G40:J40"/>
    <mergeCell ref="G41:J41"/>
    <mergeCell ref="G42:J42"/>
    <mergeCell ref="G43:J43"/>
    <mergeCell ref="D59:J59"/>
    <mergeCell ref="E46:J46"/>
    <mergeCell ref="E47:J47"/>
    <mergeCell ref="E48:J48"/>
    <mergeCell ref="D49:J49"/>
    <mergeCell ref="C50:J50"/>
    <mergeCell ref="C52:J52"/>
    <mergeCell ref="C53:J53"/>
    <mergeCell ref="C55:J55"/>
    <mergeCell ref="D56:J56"/>
    <mergeCell ref="D57:J57"/>
    <mergeCell ref="D58:J58"/>
    <mergeCell ref="C145:J145"/>
    <mergeCell ref="D60:J60"/>
    <mergeCell ref="D61:J61"/>
    <mergeCell ref="D63:J63"/>
    <mergeCell ref="D64:J64"/>
    <mergeCell ref="D65:J65"/>
    <mergeCell ref="D66:J66"/>
    <mergeCell ref="D67:J67"/>
    <mergeCell ref="D68:J68"/>
    <mergeCell ref="C73:J73"/>
    <mergeCell ref="C100:J100"/>
    <mergeCell ref="C120:J120"/>
    <mergeCell ref="H209:J209"/>
    <mergeCell ref="C163:J163"/>
    <mergeCell ref="C197:J197"/>
    <mergeCell ref="H198:J198"/>
    <mergeCell ref="H200:J200"/>
    <mergeCell ref="H201:J201"/>
    <mergeCell ref="H202:J202"/>
    <mergeCell ref="H203:J203"/>
    <mergeCell ref="H204:J204"/>
    <mergeCell ref="H206:J206"/>
    <mergeCell ref="H207:J207"/>
    <mergeCell ref="H208:J208"/>
    <mergeCell ref="H210:J210"/>
    <mergeCell ref="H212:J212"/>
    <mergeCell ref="H213:J213"/>
    <mergeCell ref="H214:J214"/>
    <mergeCell ref="H215:J215"/>
  </mergeCells>
  <printOptions horizontalCentered="1"/>
  <pageMargins left="0.59055118110236227" right="0.59055118110236227" top="0.59055118110236227" bottom="0.59055118110236227" header="0" footer="0"/>
  <pageSetup paperSize="9" scale="77" fitToHeight="9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BR118"/>
  <sheetViews>
    <sheetView showGridLines="0" workbookViewId="0">
      <pane ySplit="1" topLeftCell="A2" activePane="bottomLeft" state="frozen"/>
      <selection pane="bottomLeft"/>
    </sheetView>
  </sheetViews>
  <sheetFormatPr defaultRowHeight="13.5" x14ac:dyDescent="0.3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15" customWidth="1"/>
    <col min="10" max="10" width="23.5" customWidth="1"/>
    <col min="11" max="11" width="15.5" customWidth="1"/>
    <col min="13" max="18" width="9.33203125" hidden="1"/>
    <col min="19" max="19" width="8.1640625" hidden="1" customWidth="1"/>
    <col min="20" max="20" width="29.6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 x14ac:dyDescent="0.3">
      <c r="A1" s="17"/>
      <c r="B1" s="294"/>
      <c r="C1" s="294"/>
      <c r="D1" s="293" t="s">
        <v>1</v>
      </c>
      <c r="E1" s="294"/>
      <c r="F1" s="295" t="s">
        <v>8574</v>
      </c>
      <c r="G1" s="427" t="s">
        <v>8575</v>
      </c>
      <c r="H1" s="427"/>
      <c r="I1" s="300"/>
      <c r="J1" s="295" t="s">
        <v>8576</v>
      </c>
      <c r="K1" s="293" t="s">
        <v>213</v>
      </c>
      <c r="L1" s="295" t="s">
        <v>8577</v>
      </c>
      <c r="M1" s="295"/>
      <c r="N1" s="295"/>
      <c r="O1" s="295"/>
      <c r="P1" s="295"/>
      <c r="Q1" s="295"/>
      <c r="R1" s="295"/>
      <c r="S1" s="295"/>
      <c r="T1" s="295"/>
      <c r="U1" s="291"/>
      <c r="V1" s="291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</row>
    <row r="2" spans="1:70" ht="36.950000000000003" customHeight="1" x14ac:dyDescent="0.3">
      <c r="L2" s="385"/>
      <c r="M2" s="385"/>
      <c r="N2" s="385"/>
      <c r="O2" s="385"/>
      <c r="P2" s="385"/>
      <c r="Q2" s="385"/>
      <c r="R2" s="385"/>
      <c r="S2" s="385"/>
      <c r="T2" s="385"/>
      <c r="U2" s="385"/>
      <c r="V2" s="385"/>
      <c r="AT2" s="19" t="s">
        <v>102</v>
      </c>
    </row>
    <row r="3" spans="1:70" ht="6.95" customHeight="1" x14ac:dyDescent="0.3">
      <c r="B3" s="20"/>
      <c r="C3" s="21"/>
      <c r="D3" s="21"/>
      <c r="E3" s="21"/>
      <c r="F3" s="21"/>
      <c r="G3" s="21"/>
      <c r="H3" s="21"/>
      <c r="I3" s="117"/>
      <c r="J3" s="21"/>
      <c r="K3" s="22"/>
      <c r="AT3" s="19" t="s">
        <v>87</v>
      </c>
    </row>
    <row r="4" spans="1:70" ht="36.950000000000003" customHeight="1" x14ac:dyDescent="0.3">
      <c r="B4" s="23"/>
      <c r="C4" s="24"/>
      <c r="D4" s="25" t="s">
        <v>218</v>
      </c>
      <c r="E4" s="24"/>
      <c r="F4" s="24"/>
      <c r="G4" s="24"/>
      <c r="H4" s="24"/>
      <c r="I4" s="118"/>
      <c r="J4" s="24"/>
      <c r="K4" s="26"/>
      <c r="M4" s="27" t="s">
        <v>10</v>
      </c>
      <c r="AT4" s="19" t="s">
        <v>4</v>
      </c>
    </row>
    <row r="5" spans="1:70" ht="6.95" customHeight="1" x14ac:dyDescent="0.3">
      <c r="B5" s="23"/>
      <c r="C5" s="24"/>
      <c r="D5" s="24"/>
      <c r="E5" s="24"/>
      <c r="F5" s="24"/>
      <c r="G5" s="24"/>
      <c r="H5" s="24"/>
      <c r="I5" s="118"/>
      <c r="J5" s="24"/>
      <c r="K5" s="26"/>
    </row>
    <row r="6" spans="1:70" ht="15" x14ac:dyDescent="0.3">
      <c r="B6" s="23"/>
      <c r="C6" s="24"/>
      <c r="D6" s="32" t="s">
        <v>16</v>
      </c>
      <c r="E6" s="24"/>
      <c r="F6" s="24"/>
      <c r="G6" s="24"/>
      <c r="H6" s="24"/>
      <c r="I6" s="118"/>
      <c r="J6" s="24"/>
      <c r="K6" s="26"/>
    </row>
    <row r="7" spans="1:70" ht="22.5" customHeight="1" x14ac:dyDescent="0.3">
      <c r="B7" s="23"/>
      <c r="C7" s="24"/>
      <c r="D7" s="24"/>
      <c r="E7" s="428" t="str">
        <f>'Rekapitulace stavby'!K6</f>
        <v>ZLEPŠENÍ EKOLOGICKÉHO STAVU ŘEKY BEČVY V HRANICÍCH</v>
      </c>
      <c r="F7" s="414"/>
      <c r="G7" s="414"/>
      <c r="H7" s="414"/>
      <c r="I7" s="118"/>
      <c r="J7" s="24"/>
      <c r="K7" s="26"/>
    </row>
    <row r="8" spans="1:70" ht="15" x14ac:dyDescent="0.3">
      <c r="B8" s="23"/>
      <c r="C8" s="24"/>
      <c r="D8" s="32" t="s">
        <v>226</v>
      </c>
      <c r="E8" s="24"/>
      <c r="F8" s="24"/>
      <c r="G8" s="24"/>
      <c r="H8" s="24"/>
      <c r="I8" s="118"/>
      <c r="J8" s="24"/>
      <c r="K8" s="26"/>
    </row>
    <row r="9" spans="1:70" ht="22.5" customHeight="1" x14ac:dyDescent="0.3">
      <c r="B9" s="23"/>
      <c r="C9" s="24"/>
      <c r="D9" s="24"/>
      <c r="E9" s="428" t="s">
        <v>229</v>
      </c>
      <c r="F9" s="414"/>
      <c r="G9" s="414"/>
      <c r="H9" s="414"/>
      <c r="I9" s="118"/>
      <c r="J9" s="24"/>
      <c r="K9" s="26"/>
    </row>
    <row r="10" spans="1:70" ht="15" x14ac:dyDescent="0.3">
      <c r="B10" s="23"/>
      <c r="C10" s="24"/>
      <c r="D10" s="32" t="s">
        <v>232</v>
      </c>
      <c r="E10" s="24"/>
      <c r="F10" s="24"/>
      <c r="G10" s="24"/>
      <c r="H10" s="24"/>
      <c r="I10" s="118"/>
      <c r="J10" s="24"/>
      <c r="K10" s="26"/>
    </row>
    <row r="11" spans="1:70" s="1" customFormat="1" ht="22.5" customHeight="1" x14ac:dyDescent="0.3">
      <c r="B11" s="37"/>
      <c r="C11" s="38"/>
      <c r="D11" s="38"/>
      <c r="E11" s="429" t="s">
        <v>235</v>
      </c>
      <c r="F11" s="405"/>
      <c r="G11" s="405"/>
      <c r="H11" s="405"/>
      <c r="I11" s="119"/>
      <c r="J11" s="38"/>
      <c r="K11" s="41"/>
    </row>
    <row r="12" spans="1:70" s="1" customFormat="1" ht="15" x14ac:dyDescent="0.3">
      <c r="B12" s="37"/>
      <c r="C12" s="38"/>
      <c r="D12" s="32" t="s">
        <v>238</v>
      </c>
      <c r="E12" s="38"/>
      <c r="F12" s="38"/>
      <c r="G12" s="38"/>
      <c r="H12" s="38"/>
      <c r="I12" s="119"/>
      <c r="J12" s="38"/>
      <c r="K12" s="41"/>
    </row>
    <row r="13" spans="1:70" s="1" customFormat="1" ht="36.950000000000003" customHeight="1" x14ac:dyDescent="0.3">
      <c r="B13" s="37"/>
      <c r="C13" s="38"/>
      <c r="D13" s="38"/>
      <c r="E13" s="430" t="s">
        <v>3005</v>
      </c>
      <c r="F13" s="405"/>
      <c r="G13" s="405"/>
      <c r="H13" s="405"/>
      <c r="I13" s="119"/>
      <c r="J13" s="38"/>
      <c r="K13" s="41"/>
    </row>
    <row r="14" spans="1:70" s="1" customFormat="1" x14ac:dyDescent="0.3">
      <c r="B14" s="37"/>
      <c r="C14" s="38"/>
      <c r="D14" s="38"/>
      <c r="E14" s="38"/>
      <c r="F14" s="38"/>
      <c r="G14" s="38"/>
      <c r="H14" s="38"/>
      <c r="I14" s="119"/>
      <c r="J14" s="38"/>
      <c r="K14" s="41"/>
    </row>
    <row r="15" spans="1:70" s="1" customFormat="1" ht="14.45" customHeight="1" x14ac:dyDescent="0.3">
      <c r="B15" s="37"/>
      <c r="C15" s="38"/>
      <c r="D15" s="32" t="s">
        <v>19</v>
      </c>
      <c r="E15" s="38"/>
      <c r="F15" s="30" t="s">
        <v>103</v>
      </c>
      <c r="G15" s="38"/>
      <c r="H15" s="38"/>
      <c r="I15" s="120" t="s">
        <v>21</v>
      </c>
      <c r="J15" s="30" t="s">
        <v>36</v>
      </c>
      <c r="K15" s="41"/>
    </row>
    <row r="16" spans="1:70" s="1" customFormat="1" ht="14.45" customHeight="1" x14ac:dyDescent="0.3">
      <c r="B16" s="37"/>
      <c r="C16" s="38"/>
      <c r="D16" s="32" t="s">
        <v>24</v>
      </c>
      <c r="E16" s="38"/>
      <c r="F16" s="30" t="s">
        <v>25</v>
      </c>
      <c r="G16" s="38"/>
      <c r="H16" s="38"/>
      <c r="I16" s="120" t="s">
        <v>26</v>
      </c>
      <c r="J16" s="121" t="str">
        <f>'Rekapitulace stavby'!AN8</f>
        <v>6.4.2016</v>
      </c>
      <c r="K16" s="41"/>
    </row>
    <row r="17" spans="2:11" s="1" customFormat="1" ht="10.9" customHeight="1" x14ac:dyDescent="0.3">
      <c r="B17" s="37"/>
      <c r="C17" s="38"/>
      <c r="D17" s="38"/>
      <c r="E17" s="38"/>
      <c r="F17" s="38"/>
      <c r="G17" s="38"/>
      <c r="H17" s="38"/>
      <c r="I17" s="119"/>
      <c r="J17" s="38"/>
      <c r="K17" s="41"/>
    </row>
    <row r="18" spans="2:11" s="1" customFormat="1" ht="14.45" customHeight="1" x14ac:dyDescent="0.3">
      <c r="B18" s="37"/>
      <c r="C18" s="38"/>
      <c r="D18" s="32" t="s">
        <v>34</v>
      </c>
      <c r="E18" s="38"/>
      <c r="F18" s="38"/>
      <c r="G18" s="38"/>
      <c r="H18" s="38"/>
      <c r="I18" s="120" t="s">
        <v>35</v>
      </c>
      <c r="J18" s="30" t="s">
        <v>36</v>
      </c>
      <c r="K18" s="41"/>
    </row>
    <row r="19" spans="2:11" s="1" customFormat="1" ht="18" customHeight="1" x14ac:dyDescent="0.3">
      <c r="B19" s="37"/>
      <c r="C19" s="38"/>
      <c r="D19" s="38"/>
      <c r="E19" s="30" t="s">
        <v>37</v>
      </c>
      <c r="F19" s="38"/>
      <c r="G19" s="38"/>
      <c r="H19" s="38"/>
      <c r="I19" s="120" t="s">
        <v>38</v>
      </c>
      <c r="J19" s="30" t="s">
        <v>36</v>
      </c>
      <c r="K19" s="41"/>
    </row>
    <row r="20" spans="2:11" s="1" customFormat="1" ht="6.95" customHeight="1" x14ac:dyDescent="0.3">
      <c r="B20" s="37"/>
      <c r="C20" s="38"/>
      <c r="D20" s="38"/>
      <c r="E20" s="38"/>
      <c r="F20" s="38"/>
      <c r="G20" s="38"/>
      <c r="H20" s="38"/>
      <c r="I20" s="119"/>
      <c r="J20" s="38"/>
      <c r="K20" s="41"/>
    </row>
    <row r="21" spans="2:11" s="1" customFormat="1" ht="14.45" customHeight="1" x14ac:dyDescent="0.3">
      <c r="B21" s="37"/>
      <c r="C21" s="38"/>
      <c r="D21" s="32" t="s">
        <v>39</v>
      </c>
      <c r="E21" s="38"/>
      <c r="F21" s="38"/>
      <c r="G21" s="38"/>
      <c r="H21" s="38"/>
      <c r="I21" s="120" t="s">
        <v>35</v>
      </c>
      <c r="J21" s="30" t="str">
        <f>IF('Rekapitulace stavby'!AN13="Vyplň údaj","",IF('Rekapitulace stavby'!AN13="","",'Rekapitulace stavby'!AN13))</f>
        <v/>
      </c>
      <c r="K21" s="41"/>
    </row>
    <row r="22" spans="2:11" s="1" customFormat="1" ht="18" customHeight="1" x14ac:dyDescent="0.3">
      <c r="B22" s="37"/>
      <c r="C22" s="38"/>
      <c r="D22" s="38"/>
      <c r="E22" s="30" t="str">
        <f>IF('Rekapitulace stavby'!E14="Vyplň údaj","",IF('Rekapitulace stavby'!E14="","",'Rekapitulace stavby'!E14))</f>
        <v/>
      </c>
      <c r="F22" s="38"/>
      <c r="G22" s="38"/>
      <c r="H22" s="38"/>
      <c r="I22" s="120" t="s">
        <v>38</v>
      </c>
      <c r="J22" s="30" t="str">
        <f>IF('Rekapitulace stavby'!AN14="Vyplň údaj","",IF('Rekapitulace stavby'!AN14="","",'Rekapitulace stavby'!AN14))</f>
        <v/>
      </c>
      <c r="K22" s="41"/>
    </row>
    <row r="23" spans="2:11" s="1" customFormat="1" ht="6.95" customHeight="1" x14ac:dyDescent="0.3">
      <c r="B23" s="37"/>
      <c r="C23" s="38"/>
      <c r="D23" s="38"/>
      <c r="E23" s="38"/>
      <c r="F23" s="38"/>
      <c r="G23" s="38"/>
      <c r="H23" s="38"/>
      <c r="I23" s="119"/>
      <c r="J23" s="38"/>
      <c r="K23" s="41"/>
    </row>
    <row r="24" spans="2:11" s="1" customFormat="1" ht="14.45" customHeight="1" x14ac:dyDescent="0.3">
      <c r="B24" s="37"/>
      <c r="C24" s="38"/>
      <c r="D24" s="32" t="s">
        <v>41</v>
      </c>
      <c r="E24" s="38"/>
      <c r="F24" s="38"/>
      <c r="G24" s="38"/>
      <c r="H24" s="38"/>
      <c r="I24" s="120" t="s">
        <v>35</v>
      </c>
      <c r="J24" s="30" t="s">
        <v>36</v>
      </c>
      <c r="K24" s="41"/>
    </row>
    <row r="25" spans="2:11" s="1" customFormat="1" ht="18" customHeight="1" x14ac:dyDescent="0.3">
      <c r="B25" s="37"/>
      <c r="C25" s="38"/>
      <c r="D25" s="38"/>
      <c r="E25" s="30" t="s">
        <v>42</v>
      </c>
      <c r="F25" s="38"/>
      <c r="G25" s="38"/>
      <c r="H25" s="38"/>
      <c r="I25" s="120" t="s">
        <v>38</v>
      </c>
      <c r="J25" s="30" t="s">
        <v>36</v>
      </c>
      <c r="K25" s="41"/>
    </row>
    <row r="26" spans="2:11" s="1" customFormat="1" ht="6.95" customHeight="1" x14ac:dyDescent="0.3">
      <c r="B26" s="37"/>
      <c r="C26" s="38"/>
      <c r="D26" s="38"/>
      <c r="E26" s="38"/>
      <c r="F26" s="38"/>
      <c r="G26" s="38"/>
      <c r="H26" s="38"/>
      <c r="I26" s="119"/>
      <c r="J26" s="38"/>
      <c r="K26" s="41"/>
    </row>
    <row r="27" spans="2:11" s="1" customFormat="1" ht="14.45" customHeight="1" x14ac:dyDescent="0.3">
      <c r="B27" s="37"/>
      <c r="C27" s="38"/>
      <c r="D27" s="32" t="s">
        <v>44</v>
      </c>
      <c r="E27" s="38"/>
      <c r="F27" s="38"/>
      <c r="G27" s="38"/>
      <c r="H27" s="38"/>
      <c r="I27" s="119"/>
      <c r="J27" s="38"/>
      <c r="K27" s="41"/>
    </row>
    <row r="28" spans="2:11" s="7" customFormat="1" ht="22.5" customHeight="1" x14ac:dyDescent="0.3">
      <c r="B28" s="122"/>
      <c r="C28" s="123"/>
      <c r="D28" s="123"/>
      <c r="E28" s="417" t="s">
        <v>36</v>
      </c>
      <c r="F28" s="431"/>
      <c r="G28" s="431"/>
      <c r="H28" s="431"/>
      <c r="I28" s="124"/>
      <c r="J28" s="123"/>
      <c r="K28" s="125"/>
    </row>
    <row r="29" spans="2:11" s="1" customFormat="1" ht="6.95" customHeight="1" x14ac:dyDescent="0.3">
      <c r="B29" s="37"/>
      <c r="C29" s="38"/>
      <c r="D29" s="38"/>
      <c r="E29" s="38"/>
      <c r="F29" s="38"/>
      <c r="G29" s="38"/>
      <c r="H29" s="38"/>
      <c r="I29" s="119"/>
      <c r="J29" s="38"/>
      <c r="K29" s="41"/>
    </row>
    <row r="30" spans="2:11" s="1" customFormat="1" ht="6.95" customHeight="1" x14ac:dyDescent="0.3">
      <c r="B30" s="37"/>
      <c r="C30" s="38"/>
      <c r="D30" s="81"/>
      <c r="E30" s="81"/>
      <c r="F30" s="81"/>
      <c r="G30" s="81"/>
      <c r="H30" s="81"/>
      <c r="I30" s="127"/>
      <c r="J30" s="81"/>
      <c r="K30" s="128"/>
    </row>
    <row r="31" spans="2:11" s="1" customFormat="1" ht="25.35" customHeight="1" x14ac:dyDescent="0.3">
      <c r="B31" s="37"/>
      <c r="C31" s="38"/>
      <c r="D31" s="129" t="s">
        <v>45</v>
      </c>
      <c r="E31" s="38"/>
      <c r="F31" s="38"/>
      <c r="G31" s="38"/>
      <c r="H31" s="38"/>
      <c r="I31" s="119"/>
      <c r="J31" s="130">
        <f>ROUND(J93,2)</f>
        <v>0</v>
      </c>
      <c r="K31" s="41"/>
    </row>
    <row r="32" spans="2:11" s="1" customFormat="1" ht="6.95" customHeight="1" x14ac:dyDescent="0.3">
      <c r="B32" s="37"/>
      <c r="C32" s="38"/>
      <c r="D32" s="81"/>
      <c r="E32" s="81"/>
      <c r="F32" s="81"/>
      <c r="G32" s="81"/>
      <c r="H32" s="81"/>
      <c r="I32" s="127"/>
      <c r="J32" s="81"/>
      <c r="K32" s="128"/>
    </row>
    <row r="33" spans="2:11" s="1" customFormat="1" ht="14.45" customHeight="1" x14ac:dyDescent="0.3">
      <c r="B33" s="37"/>
      <c r="C33" s="38"/>
      <c r="D33" s="38"/>
      <c r="E33" s="38"/>
      <c r="F33" s="42" t="s">
        <v>47</v>
      </c>
      <c r="G33" s="38"/>
      <c r="H33" s="38"/>
      <c r="I33" s="131" t="s">
        <v>46</v>
      </c>
      <c r="J33" s="42" t="s">
        <v>48</v>
      </c>
      <c r="K33" s="41"/>
    </row>
    <row r="34" spans="2:11" s="1" customFormat="1" ht="14.45" customHeight="1" x14ac:dyDescent="0.3">
      <c r="B34" s="37"/>
      <c r="C34" s="38"/>
      <c r="D34" s="45" t="s">
        <v>49</v>
      </c>
      <c r="E34" s="45" t="s">
        <v>50</v>
      </c>
      <c r="F34" s="132">
        <f>ROUND(SUM(BE93:BE117), 2)</f>
        <v>0</v>
      </c>
      <c r="G34" s="38"/>
      <c r="H34" s="38"/>
      <c r="I34" s="133">
        <v>0.21</v>
      </c>
      <c r="J34" s="132">
        <f>ROUND(ROUND((SUM(BE93:BE117)), 2)*I34, 2)</f>
        <v>0</v>
      </c>
      <c r="K34" s="41"/>
    </row>
    <row r="35" spans="2:11" s="1" customFormat="1" ht="14.45" customHeight="1" x14ac:dyDescent="0.3">
      <c r="B35" s="37"/>
      <c r="C35" s="38"/>
      <c r="D35" s="38"/>
      <c r="E35" s="45" t="s">
        <v>51</v>
      </c>
      <c r="F35" s="132">
        <f>ROUND(SUM(BF93:BF117), 2)</f>
        <v>0</v>
      </c>
      <c r="G35" s="38"/>
      <c r="H35" s="38"/>
      <c r="I35" s="133">
        <v>0.15</v>
      </c>
      <c r="J35" s="132">
        <f>ROUND(ROUND((SUM(BF93:BF117)), 2)*I35, 2)</f>
        <v>0</v>
      </c>
      <c r="K35" s="41"/>
    </row>
    <row r="36" spans="2:11" s="1" customFormat="1" ht="14.45" hidden="1" customHeight="1" x14ac:dyDescent="0.3">
      <c r="B36" s="37"/>
      <c r="C36" s="38"/>
      <c r="D36" s="38"/>
      <c r="E36" s="45" t="s">
        <v>52</v>
      </c>
      <c r="F36" s="132">
        <f>ROUND(SUM(BG93:BG117), 2)</f>
        <v>0</v>
      </c>
      <c r="G36" s="38"/>
      <c r="H36" s="38"/>
      <c r="I36" s="133">
        <v>0.21</v>
      </c>
      <c r="J36" s="132">
        <v>0</v>
      </c>
      <c r="K36" s="41"/>
    </row>
    <row r="37" spans="2:11" s="1" customFormat="1" ht="14.45" hidden="1" customHeight="1" x14ac:dyDescent="0.3">
      <c r="B37" s="37"/>
      <c r="C37" s="38"/>
      <c r="D37" s="38"/>
      <c r="E37" s="45" t="s">
        <v>53</v>
      </c>
      <c r="F37" s="132">
        <f>ROUND(SUM(BH93:BH117), 2)</f>
        <v>0</v>
      </c>
      <c r="G37" s="38"/>
      <c r="H37" s="38"/>
      <c r="I37" s="133">
        <v>0.15</v>
      </c>
      <c r="J37" s="132">
        <v>0</v>
      </c>
      <c r="K37" s="41"/>
    </row>
    <row r="38" spans="2:11" s="1" customFormat="1" ht="14.45" hidden="1" customHeight="1" x14ac:dyDescent="0.3">
      <c r="B38" s="37"/>
      <c r="C38" s="38"/>
      <c r="D38" s="38"/>
      <c r="E38" s="45" t="s">
        <v>54</v>
      </c>
      <c r="F38" s="132">
        <f>ROUND(SUM(BI93:BI117), 2)</f>
        <v>0</v>
      </c>
      <c r="G38" s="38"/>
      <c r="H38" s="38"/>
      <c r="I38" s="133">
        <v>0</v>
      </c>
      <c r="J38" s="132">
        <v>0</v>
      </c>
      <c r="K38" s="41"/>
    </row>
    <row r="39" spans="2:11" s="1" customFormat="1" ht="6.95" customHeight="1" x14ac:dyDescent="0.3">
      <c r="B39" s="37"/>
      <c r="C39" s="38"/>
      <c r="D39" s="38"/>
      <c r="E39" s="38"/>
      <c r="F39" s="38"/>
      <c r="G39" s="38"/>
      <c r="H39" s="38"/>
      <c r="I39" s="119"/>
      <c r="J39" s="38"/>
      <c r="K39" s="41"/>
    </row>
    <row r="40" spans="2:11" s="1" customFormat="1" ht="25.35" customHeight="1" x14ac:dyDescent="0.3">
      <c r="B40" s="37"/>
      <c r="C40" s="134"/>
      <c r="D40" s="135" t="s">
        <v>55</v>
      </c>
      <c r="E40" s="75"/>
      <c r="F40" s="75"/>
      <c r="G40" s="136" t="s">
        <v>56</v>
      </c>
      <c r="H40" s="137" t="s">
        <v>57</v>
      </c>
      <c r="I40" s="138"/>
      <c r="J40" s="139">
        <f>SUM(J31:J38)</f>
        <v>0</v>
      </c>
      <c r="K40" s="140"/>
    </row>
    <row r="41" spans="2:11" s="1" customFormat="1" ht="14.45" customHeight="1" x14ac:dyDescent="0.3">
      <c r="B41" s="52"/>
      <c r="C41" s="53"/>
      <c r="D41" s="53"/>
      <c r="E41" s="53"/>
      <c r="F41" s="53"/>
      <c r="G41" s="53"/>
      <c r="H41" s="53"/>
      <c r="I41" s="141"/>
      <c r="J41" s="53"/>
      <c r="K41" s="54"/>
    </row>
    <row r="45" spans="2:11" s="1" customFormat="1" ht="6.95" customHeight="1" x14ac:dyDescent="0.3">
      <c r="B45" s="142"/>
      <c r="C45" s="143"/>
      <c r="D45" s="143"/>
      <c r="E45" s="143"/>
      <c r="F45" s="143"/>
      <c r="G45" s="143"/>
      <c r="H45" s="143"/>
      <c r="I45" s="144"/>
      <c r="J45" s="143"/>
      <c r="K45" s="145"/>
    </row>
    <row r="46" spans="2:11" s="1" customFormat="1" ht="36.950000000000003" customHeight="1" x14ac:dyDescent="0.3">
      <c r="B46" s="37"/>
      <c r="C46" s="25" t="s">
        <v>305</v>
      </c>
      <c r="D46" s="38"/>
      <c r="E46" s="38"/>
      <c r="F46" s="38"/>
      <c r="G46" s="38"/>
      <c r="H46" s="38"/>
      <c r="I46" s="119"/>
      <c r="J46" s="38"/>
      <c r="K46" s="41"/>
    </row>
    <row r="47" spans="2:11" s="1" customFormat="1" ht="6.95" customHeight="1" x14ac:dyDescent="0.3">
      <c r="B47" s="37"/>
      <c r="C47" s="38"/>
      <c r="D47" s="38"/>
      <c r="E47" s="38"/>
      <c r="F47" s="38"/>
      <c r="G47" s="38"/>
      <c r="H47" s="38"/>
      <c r="I47" s="119"/>
      <c r="J47" s="38"/>
      <c r="K47" s="41"/>
    </row>
    <row r="48" spans="2:11" s="1" customFormat="1" ht="14.45" customHeight="1" x14ac:dyDescent="0.3">
      <c r="B48" s="37"/>
      <c r="C48" s="32" t="s">
        <v>16</v>
      </c>
      <c r="D48" s="38"/>
      <c r="E48" s="38"/>
      <c r="F48" s="38"/>
      <c r="G48" s="38"/>
      <c r="H48" s="38"/>
      <c r="I48" s="119"/>
      <c r="J48" s="38"/>
      <c r="K48" s="41"/>
    </row>
    <row r="49" spans="2:47" s="1" customFormat="1" ht="22.5" customHeight="1" x14ac:dyDescent="0.3">
      <c r="B49" s="37"/>
      <c r="C49" s="38"/>
      <c r="D49" s="38"/>
      <c r="E49" s="428" t="str">
        <f>E7</f>
        <v>ZLEPŠENÍ EKOLOGICKÉHO STAVU ŘEKY BEČVY V HRANICÍCH</v>
      </c>
      <c r="F49" s="405"/>
      <c r="G49" s="405"/>
      <c r="H49" s="405"/>
      <c r="I49" s="119"/>
      <c r="J49" s="38"/>
      <c r="K49" s="41"/>
    </row>
    <row r="50" spans="2:47" ht="15" x14ac:dyDescent="0.3">
      <c r="B50" s="23"/>
      <c r="C50" s="32" t="s">
        <v>226</v>
      </c>
      <c r="D50" s="24"/>
      <c r="E50" s="24"/>
      <c r="F50" s="24"/>
      <c r="G50" s="24"/>
      <c r="H50" s="24"/>
      <c r="I50" s="118"/>
      <c r="J50" s="24"/>
      <c r="K50" s="26"/>
    </row>
    <row r="51" spans="2:47" ht="22.5" customHeight="1" x14ac:dyDescent="0.3">
      <c r="B51" s="23"/>
      <c r="C51" s="24"/>
      <c r="D51" s="24"/>
      <c r="E51" s="428" t="s">
        <v>229</v>
      </c>
      <c r="F51" s="414"/>
      <c r="G51" s="414"/>
      <c r="H51" s="414"/>
      <c r="I51" s="118"/>
      <c r="J51" s="24"/>
      <c r="K51" s="26"/>
    </row>
    <row r="52" spans="2:47" ht="15" x14ac:dyDescent="0.3">
      <c r="B52" s="23"/>
      <c r="C52" s="32" t="s">
        <v>232</v>
      </c>
      <c r="D52" s="24"/>
      <c r="E52" s="24"/>
      <c r="F52" s="24"/>
      <c r="G52" s="24"/>
      <c r="H52" s="24"/>
      <c r="I52" s="118"/>
      <c r="J52" s="24"/>
      <c r="K52" s="26"/>
    </row>
    <row r="53" spans="2:47" s="1" customFormat="1" ht="22.5" customHeight="1" x14ac:dyDescent="0.3">
      <c r="B53" s="37"/>
      <c r="C53" s="38"/>
      <c r="D53" s="38"/>
      <c r="E53" s="429" t="s">
        <v>235</v>
      </c>
      <c r="F53" s="405"/>
      <c r="G53" s="405"/>
      <c r="H53" s="405"/>
      <c r="I53" s="119"/>
      <c r="J53" s="38"/>
      <c r="K53" s="41"/>
    </row>
    <row r="54" spans="2:47" s="1" customFormat="1" ht="14.45" customHeight="1" x14ac:dyDescent="0.3">
      <c r="B54" s="37"/>
      <c r="C54" s="32" t="s">
        <v>238</v>
      </c>
      <c r="D54" s="38"/>
      <c r="E54" s="38"/>
      <c r="F54" s="38"/>
      <c r="G54" s="38"/>
      <c r="H54" s="38"/>
      <c r="I54" s="119"/>
      <c r="J54" s="38"/>
      <c r="K54" s="41"/>
    </row>
    <row r="55" spans="2:47" s="1" customFormat="1" ht="23.25" customHeight="1" x14ac:dyDescent="0.3">
      <c r="B55" s="37"/>
      <c r="C55" s="38"/>
      <c r="D55" s="38"/>
      <c r="E55" s="430" t="str">
        <f>E13</f>
        <v>SO 10.3 - Přípojka NN</v>
      </c>
      <c r="F55" s="405"/>
      <c r="G55" s="405"/>
      <c r="H55" s="405"/>
      <c r="I55" s="119"/>
      <c r="J55" s="38"/>
      <c r="K55" s="41"/>
    </row>
    <row r="56" spans="2:47" s="1" customFormat="1" ht="6.95" customHeight="1" x14ac:dyDescent="0.3">
      <c r="B56" s="37"/>
      <c r="C56" s="38"/>
      <c r="D56" s="38"/>
      <c r="E56" s="38"/>
      <c r="F56" s="38"/>
      <c r="G56" s="38"/>
      <c r="H56" s="38"/>
      <c r="I56" s="119"/>
      <c r="J56" s="38"/>
      <c r="K56" s="41"/>
    </row>
    <row r="57" spans="2:47" s="1" customFormat="1" ht="18" customHeight="1" x14ac:dyDescent="0.3">
      <c r="B57" s="37"/>
      <c r="C57" s="32" t="s">
        <v>24</v>
      </c>
      <c r="D57" s="38"/>
      <c r="E57" s="38"/>
      <c r="F57" s="30" t="str">
        <f>F16</f>
        <v>HRANICE - DRAHOTUŠE</v>
      </c>
      <c r="G57" s="38"/>
      <c r="H57" s="38"/>
      <c r="I57" s="120" t="s">
        <v>26</v>
      </c>
      <c r="J57" s="121" t="str">
        <f>IF(J16="","",J16)</f>
        <v>6.4.2016</v>
      </c>
      <c r="K57" s="41"/>
    </row>
    <row r="58" spans="2:47" s="1" customFormat="1" ht="6.95" customHeight="1" x14ac:dyDescent="0.3">
      <c r="B58" s="37"/>
      <c r="C58" s="38"/>
      <c r="D58" s="38"/>
      <c r="E58" s="38"/>
      <c r="F58" s="38"/>
      <c r="G58" s="38"/>
      <c r="H58" s="38"/>
      <c r="I58" s="119"/>
      <c r="J58" s="38"/>
      <c r="K58" s="41"/>
    </row>
    <row r="59" spans="2:47" s="1" customFormat="1" ht="15" x14ac:dyDescent="0.3">
      <c r="B59" s="37"/>
      <c r="C59" s="32" t="s">
        <v>34</v>
      </c>
      <c r="D59" s="38"/>
      <c r="E59" s="38"/>
      <c r="F59" s="30" t="str">
        <f>E19</f>
        <v>VODOVODY A KANALIZACE PŘEROV a.s.</v>
      </c>
      <c r="G59" s="38"/>
      <c r="H59" s="38"/>
      <c r="I59" s="120" t="s">
        <v>41</v>
      </c>
      <c r="J59" s="30" t="str">
        <f>E25</f>
        <v>JV PROJEKT VH s.r.o., BRNO</v>
      </c>
      <c r="K59" s="41"/>
    </row>
    <row r="60" spans="2:47" s="1" customFormat="1" ht="14.45" customHeight="1" x14ac:dyDescent="0.3">
      <c r="B60" s="37"/>
      <c r="C60" s="32" t="s">
        <v>39</v>
      </c>
      <c r="D60" s="38"/>
      <c r="E60" s="38"/>
      <c r="F60" s="30" t="str">
        <f>IF(E22="","",E22)</f>
        <v/>
      </c>
      <c r="G60" s="38"/>
      <c r="H60" s="38"/>
      <c r="I60" s="119"/>
      <c r="J60" s="38"/>
      <c r="K60" s="41"/>
    </row>
    <row r="61" spans="2:47" s="1" customFormat="1" ht="10.35" customHeight="1" x14ac:dyDescent="0.3">
      <c r="B61" s="37"/>
      <c r="C61" s="38"/>
      <c r="D61" s="38"/>
      <c r="E61" s="38"/>
      <c r="F61" s="38"/>
      <c r="G61" s="38"/>
      <c r="H61" s="38"/>
      <c r="I61" s="119"/>
      <c r="J61" s="38"/>
      <c r="K61" s="41"/>
    </row>
    <row r="62" spans="2:47" s="1" customFormat="1" ht="29.25" customHeight="1" x14ac:dyDescent="0.3">
      <c r="B62" s="37"/>
      <c r="C62" s="146" t="s">
        <v>332</v>
      </c>
      <c r="D62" s="134"/>
      <c r="E62" s="134"/>
      <c r="F62" s="134"/>
      <c r="G62" s="134"/>
      <c r="H62" s="134"/>
      <c r="I62" s="147"/>
      <c r="J62" s="148" t="s">
        <v>333</v>
      </c>
      <c r="K62" s="149"/>
    </row>
    <row r="63" spans="2:47" s="1" customFormat="1" ht="10.35" customHeight="1" x14ac:dyDescent="0.3">
      <c r="B63" s="37"/>
      <c r="C63" s="38"/>
      <c r="D63" s="38"/>
      <c r="E63" s="38"/>
      <c r="F63" s="38"/>
      <c r="G63" s="38"/>
      <c r="H63" s="38"/>
      <c r="I63" s="119"/>
      <c r="J63" s="38"/>
      <c r="K63" s="41"/>
    </row>
    <row r="64" spans="2:47" s="1" customFormat="1" ht="29.25" customHeight="1" x14ac:dyDescent="0.3">
      <c r="B64" s="37"/>
      <c r="C64" s="150" t="s">
        <v>338</v>
      </c>
      <c r="D64" s="38"/>
      <c r="E64" s="38"/>
      <c r="F64" s="38"/>
      <c r="G64" s="38"/>
      <c r="H64" s="38"/>
      <c r="I64" s="119"/>
      <c r="J64" s="130">
        <f>J93</f>
        <v>0</v>
      </c>
      <c r="K64" s="41"/>
      <c r="AU64" s="19" t="s">
        <v>339</v>
      </c>
    </row>
    <row r="65" spans="2:12" s="8" customFormat="1" ht="24.95" customHeight="1" x14ac:dyDescent="0.3">
      <c r="B65" s="151"/>
      <c r="C65" s="152"/>
      <c r="D65" s="153" t="s">
        <v>3006</v>
      </c>
      <c r="E65" s="154"/>
      <c r="F65" s="154"/>
      <c r="G65" s="154"/>
      <c r="H65" s="154"/>
      <c r="I65" s="155"/>
      <c r="J65" s="156">
        <f>J94</f>
        <v>0</v>
      </c>
      <c r="K65" s="157"/>
    </row>
    <row r="66" spans="2:12" s="9" customFormat="1" ht="19.899999999999999" customHeight="1" x14ac:dyDescent="0.3">
      <c r="B66" s="159"/>
      <c r="C66" s="160"/>
      <c r="D66" s="161" t="s">
        <v>3007</v>
      </c>
      <c r="E66" s="162"/>
      <c r="F66" s="162"/>
      <c r="G66" s="162"/>
      <c r="H66" s="162"/>
      <c r="I66" s="163"/>
      <c r="J66" s="164">
        <f>J95</f>
        <v>0</v>
      </c>
      <c r="K66" s="165"/>
    </row>
    <row r="67" spans="2:12" s="9" customFormat="1" ht="19.899999999999999" customHeight="1" x14ac:dyDescent="0.3">
      <c r="B67" s="159"/>
      <c r="C67" s="160"/>
      <c r="D67" s="161" t="s">
        <v>3008</v>
      </c>
      <c r="E67" s="162"/>
      <c r="F67" s="162"/>
      <c r="G67" s="162"/>
      <c r="H67" s="162"/>
      <c r="I67" s="163"/>
      <c r="J67" s="164">
        <f>J99</f>
        <v>0</v>
      </c>
      <c r="K67" s="165"/>
    </row>
    <row r="68" spans="2:12" s="9" customFormat="1" ht="19.899999999999999" customHeight="1" x14ac:dyDescent="0.3">
      <c r="B68" s="159"/>
      <c r="C68" s="160"/>
      <c r="D68" s="161" t="s">
        <v>3009</v>
      </c>
      <c r="E68" s="162"/>
      <c r="F68" s="162"/>
      <c r="G68" s="162"/>
      <c r="H68" s="162"/>
      <c r="I68" s="163"/>
      <c r="J68" s="164">
        <f>J108</f>
        <v>0</v>
      </c>
      <c r="K68" s="165"/>
    </row>
    <row r="69" spans="2:12" s="9" customFormat="1" ht="19.899999999999999" customHeight="1" x14ac:dyDescent="0.3">
      <c r="B69" s="159"/>
      <c r="C69" s="160"/>
      <c r="D69" s="161" t="s">
        <v>3010</v>
      </c>
      <c r="E69" s="162"/>
      <c r="F69" s="162"/>
      <c r="G69" s="162"/>
      <c r="H69" s="162"/>
      <c r="I69" s="163"/>
      <c r="J69" s="164">
        <f>J114</f>
        <v>0</v>
      </c>
      <c r="K69" s="165"/>
    </row>
    <row r="70" spans="2:12" s="1" customFormat="1" ht="21.75" customHeight="1" x14ac:dyDescent="0.3">
      <c r="B70" s="37"/>
      <c r="C70" s="38"/>
      <c r="D70" s="38"/>
      <c r="E70" s="38"/>
      <c r="F70" s="38"/>
      <c r="G70" s="38"/>
      <c r="H70" s="38"/>
      <c r="I70" s="119"/>
      <c r="J70" s="38"/>
      <c r="K70" s="41"/>
    </row>
    <row r="71" spans="2:12" s="1" customFormat="1" ht="6.95" customHeight="1" x14ac:dyDescent="0.3">
      <c r="B71" s="52"/>
      <c r="C71" s="53"/>
      <c r="D71" s="53"/>
      <c r="E71" s="53"/>
      <c r="F71" s="53"/>
      <c r="G71" s="53"/>
      <c r="H71" s="53"/>
      <c r="I71" s="141"/>
      <c r="J71" s="53"/>
      <c r="K71" s="54"/>
    </row>
    <row r="75" spans="2:12" s="1" customFormat="1" ht="6.95" customHeight="1" x14ac:dyDescent="0.3">
      <c r="B75" s="55"/>
      <c r="C75" s="56"/>
      <c r="D75" s="56"/>
      <c r="E75" s="56"/>
      <c r="F75" s="56"/>
      <c r="G75" s="56"/>
      <c r="H75" s="56"/>
      <c r="I75" s="144"/>
      <c r="J75" s="56"/>
      <c r="K75" s="56"/>
      <c r="L75" s="57"/>
    </row>
    <row r="76" spans="2:12" s="1" customFormat="1" ht="36.950000000000003" customHeight="1" x14ac:dyDescent="0.3">
      <c r="B76" s="37"/>
      <c r="C76" s="58" t="s">
        <v>390</v>
      </c>
      <c r="D76" s="59"/>
      <c r="E76" s="59"/>
      <c r="F76" s="59"/>
      <c r="G76" s="59"/>
      <c r="H76" s="59"/>
      <c r="I76" s="167"/>
      <c r="J76" s="59"/>
      <c r="K76" s="59"/>
      <c r="L76" s="57"/>
    </row>
    <row r="77" spans="2:12" s="1" customFormat="1" ht="6.95" customHeight="1" x14ac:dyDescent="0.3">
      <c r="B77" s="37"/>
      <c r="C77" s="59"/>
      <c r="D77" s="59"/>
      <c r="E77" s="59"/>
      <c r="F77" s="59"/>
      <c r="G77" s="59"/>
      <c r="H77" s="59"/>
      <c r="I77" s="167"/>
      <c r="J77" s="59"/>
      <c r="K77" s="59"/>
      <c r="L77" s="57"/>
    </row>
    <row r="78" spans="2:12" s="1" customFormat="1" ht="14.45" customHeight="1" x14ac:dyDescent="0.3">
      <c r="B78" s="37"/>
      <c r="C78" s="61" t="s">
        <v>16</v>
      </c>
      <c r="D78" s="59"/>
      <c r="E78" s="59"/>
      <c r="F78" s="59"/>
      <c r="G78" s="59"/>
      <c r="H78" s="59"/>
      <c r="I78" s="167"/>
      <c r="J78" s="59"/>
      <c r="K78" s="59"/>
      <c r="L78" s="57"/>
    </row>
    <row r="79" spans="2:12" s="1" customFormat="1" ht="22.5" customHeight="1" x14ac:dyDescent="0.3">
      <c r="B79" s="37"/>
      <c r="C79" s="59"/>
      <c r="D79" s="59"/>
      <c r="E79" s="425" t="str">
        <f>E7</f>
        <v>ZLEPŠENÍ EKOLOGICKÉHO STAVU ŘEKY BEČVY V HRANICÍCH</v>
      </c>
      <c r="F79" s="398"/>
      <c r="G79" s="398"/>
      <c r="H79" s="398"/>
      <c r="I79" s="167"/>
      <c r="J79" s="59"/>
      <c r="K79" s="59"/>
      <c r="L79" s="57"/>
    </row>
    <row r="80" spans="2:12" ht="15" x14ac:dyDescent="0.3">
      <c r="B80" s="23"/>
      <c r="C80" s="61" t="s">
        <v>226</v>
      </c>
      <c r="D80" s="168"/>
      <c r="E80" s="168"/>
      <c r="F80" s="168"/>
      <c r="G80" s="168"/>
      <c r="H80" s="168"/>
      <c r="J80" s="168"/>
      <c r="K80" s="168"/>
      <c r="L80" s="169"/>
    </row>
    <row r="81" spans="2:65" ht="22.5" customHeight="1" x14ac:dyDescent="0.3">
      <c r="B81" s="23"/>
      <c r="C81" s="168"/>
      <c r="D81" s="168"/>
      <c r="E81" s="425" t="s">
        <v>229</v>
      </c>
      <c r="F81" s="426"/>
      <c r="G81" s="426"/>
      <c r="H81" s="426"/>
      <c r="J81" s="168"/>
      <c r="K81" s="168"/>
      <c r="L81" s="169"/>
    </row>
    <row r="82" spans="2:65" ht="15" x14ac:dyDescent="0.3">
      <c r="B82" s="23"/>
      <c r="C82" s="61" t="s">
        <v>232</v>
      </c>
      <c r="D82" s="168"/>
      <c r="E82" s="168"/>
      <c r="F82" s="168"/>
      <c r="G82" s="168"/>
      <c r="H82" s="168"/>
      <c r="J82" s="168"/>
      <c r="K82" s="168"/>
      <c r="L82" s="169"/>
    </row>
    <row r="83" spans="2:65" s="1" customFormat="1" ht="22.5" customHeight="1" x14ac:dyDescent="0.3">
      <c r="B83" s="37"/>
      <c r="C83" s="59"/>
      <c r="D83" s="59"/>
      <c r="E83" s="424" t="s">
        <v>235</v>
      </c>
      <c r="F83" s="398"/>
      <c r="G83" s="398"/>
      <c r="H83" s="398"/>
      <c r="I83" s="167"/>
      <c r="J83" s="59"/>
      <c r="K83" s="59"/>
      <c r="L83" s="57"/>
    </row>
    <row r="84" spans="2:65" s="1" customFormat="1" ht="14.45" customHeight="1" x14ac:dyDescent="0.3">
      <c r="B84" s="37"/>
      <c r="C84" s="61" t="s">
        <v>238</v>
      </c>
      <c r="D84" s="59"/>
      <c r="E84" s="59"/>
      <c r="F84" s="59"/>
      <c r="G84" s="59"/>
      <c r="H84" s="59"/>
      <c r="I84" s="167"/>
      <c r="J84" s="59"/>
      <c r="K84" s="59"/>
      <c r="L84" s="57"/>
    </row>
    <row r="85" spans="2:65" s="1" customFormat="1" ht="23.25" customHeight="1" x14ac:dyDescent="0.3">
      <c r="B85" s="37"/>
      <c r="C85" s="59"/>
      <c r="D85" s="59"/>
      <c r="E85" s="395" t="str">
        <f>E13</f>
        <v>SO 10.3 - Přípojka NN</v>
      </c>
      <c r="F85" s="398"/>
      <c r="G85" s="398"/>
      <c r="H85" s="398"/>
      <c r="I85" s="167"/>
      <c r="J85" s="59"/>
      <c r="K85" s="59"/>
      <c r="L85" s="57"/>
    </row>
    <row r="86" spans="2:65" s="1" customFormat="1" ht="6.95" customHeight="1" x14ac:dyDescent="0.3">
      <c r="B86" s="37"/>
      <c r="C86" s="59"/>
      <c r="D86" s="59"/>
      <c r="E86" s="59"/>
      <c r="F86" s="59"/>
      <c r="G86" s="59"/>
      <c r="H86" s="59"/>
      <c r="I86" s="167"/>
      <c r="J86" s="59"/>
      <c r="K86" s="59"/>
      <c r="L86" s="57"/>
    </row>
    <row r="87" spans="2:65" s="1" customFormat="1" ht="18" customHeight="1" x14ac:dyDescent="0.3">
      <c r="B87" s="37"/>
      <c r="C87" s="61" t="s">
        <v>24</v>
      </c>
      <c r="D87" s="59"/>
      <c r="E87" s="59"/>
      <c r="F87" s="170" t="str">
        <f>F16</f>
        <v>HRANICE - DRAHOTUŠE</v>
      </c>
      <c r="G87" s="59"/>
      <c r="H87" s="59"/>
      <c r="I87" s="171" t="s">
        <v>26</v>
      </c>
      <c r="J87" s="69" t="str">
        <f>IF(J16="","",J16)</f>
        <v>6.4.2016</v>
      </c>
      <c r="K87" s="59"/>
      <c r="L87" s="57"/>
    </row>
    <row r="88" spans="2:65" s="1" customFormat="1" ht="6.95" customHeight="1" x14ac:dyDescent="0.3">
      <c r="B88" s="37"/>
      <c r="C88" s="59"/>
      <c r="D88" s="59"/>
      <c r="E88" s="59"/>
      <c r="F88" s="59"/>
      <c r="G88" s="59"/>
      <c r="H88" s="59"/>
      <c r="I88" s="167"/>
      <c r="J88" s="59"/>
      <c r="K88" s="59"/>
      <c r="L88" s="57"/>
    </row>
    <row r="89" spans="2:65" s="1" customFormat="1" ht="15" x14ac:dyDescent="0.3">
      <c r="B89" s="37"/>
      <c r="C89" s="61" t="s">
        <v>34</v>
      </c>
      <c r="D89" s="59"/>
      <c r="E89" s="59"/>
      <c r="F89" s="170" t="str">
        <f>E19</f>
        <v>VODOVODY A KANALIZACE PŘEROV a.s.</v>
      </c>
      <c r="G89" s="59"/>
      <c r="H89" s="59"/>
      <c r="I89" s="171" t="s">
        <v>41</v>
      </c>
      <c r="J89" s="170" t="str">
        <f>E25</f>
        <v>JV PROJEKT VH s.r.o., BRNO</v>
      </c>
      <c r="K89" s="59"/>
      <c r="L89" s="57"/>
    </row>
    <row r="90" spans="2:65" s="1" customFormat="1" ht="14.45" customHeight="1" x14ac:dyDescent="0.3">
      <c r="B90" s="37"/>
      <c r="C90" s="61" t="s">
        <v>39</v>
      </c>
      <c r="D90" s="59"/>
      <c r="E90" s="59"/>
      <c r="F90" s="170" t="str">
        <f>IF(E22="","",E22)</f>
        <v/>
      </c>
      <c r="G90" s="59"/>
      <c r="H90" s="59"/>
      <c r="I90" s="167"/>
      <c r="J90" s="59"/>
      <c r="K90" s="59"/>
      <c r="L90" s="57"/>
    </row>
    <row r="91" spans="2:65" s="1" customFormat="1" ht="10.35" customHeight="1" x14ac:dyDescent="0.3">
      <c r="B91" s="37"/>
      <c r="C91" s="59"/>
      <c r="D91" s="59"/>
      <c r="E91" s="59"/>
      <c r="F91" s="59"/>
      <c r="G91" s="59"/>
      <c r="H91" s="59"/>
      <c r="I91" s="167"/>
      <c r="J91" s="59"/>
      <c r="K91" s="59"/>
      <c r="L91" s="57"/>
    </row>
    <row r="92" spans="2:65" s="10" customFormat="1" ht="29.25" customHeight="1" x14ac:dyDescent="0.3">
      <c r="B92" s="172"/>
      <c r="C92" s="173" t="s">
        <v>391</v>
      </c>
      <c r="D92" s="174" t="s">
        <v>64</v>
      </c>
      <c r="E92" s="174" t="s">
        <v>60</v>
      </c>
      <c r="F92" s="174" t="s">
        <v>392</v>
      </c>
      <c r="G92" s="174" t="s">
        <v>393</v>
      </c>
      <c r="H92" s="174" t="s">
        <v>394</v>
      </c>
      <c r="I92" s="175" t="s">
        <v>395</v>
      </c>
      <c r="J92" s="174" t="s">
        <v>333</v>
      </c>
      <c r="K92" s="176" t="s">
        <v>396</v>
      </c>
      <c r="L92" s="177"/>
      <c r="M92" s="77" t="s">
        <v>397</v>
      </c>
      <c r="N92" s="78" t="s">
        <v>49</v>
      </c>
      <c r="O92" s="78" t="s">
        <v>398</v>
      </c>
      <c r="P92" s="78" t="s">
        <v>399</v>
      </c>
      <c r="Q92" s="78" t="s">
        <v>400</v>
      </c>
      <c r="R92" s="78" t="s">
        <v>401</v>
      </c>
      <c r="S92" s="78" t="s">
        <v>402</v>
      </c>
      <c r="T92" s="79" t="s">
        <v>403</v>
      </c>
    </row>
    <row r="93" spans="2:65" s="1" customFormat="1" ht="29.25" customHeight="1" x14ac:dyDescent="0.35">
      <c r="B93" s="37"/>
      <c r="C93" s="83" t="s">
        <v>338</v>
      </c>
      <c r="D93" s="59"/>
      <c r="E93" s="59"/>
      <c r="F93" s="59"/>
      <c r="G93" s="59"/>
      <c r="H93" s="59"/>
      <c r="I93" s="167"/>
      <c r="J93" s="178">
        <f>BK93</f>
        <v>0</v>
      </c>
      <c r="K93" s="59"/>
      <c r="L93" s="57"/>
      <c r="M93" s="80"/>
      <c r="N93" s="81"/>
      <c r="O93" s="81"/>
      <c r="P93" s="179">
        <f>P94</f>
        <v>0</v>
      </c>
      <c r="Q93" s="81"/>
      <c r="R93" s="179">
        <f>R94</f>
        <v>0</v>
      </c>
      <c r="S93" s="81"/>
      <c r="T93" s="180">
        <f>T94</f>
        <v>0</v>
      </c>
      <c r="AT93" s="19" t="s">
        <v>78</v>
      </c>
      <c r="AU93" s="19" t="s">
        <v>339</v>
      </c>
      <c r="BK93" s="181">
        <f>BK94</f>
        <v>0</v>
      </c>
    </row>
    <row r="94" spans="2:65" s="11" customFormat="1" ht="37.35" customHeight="1" x14ac:dyDescent="0.35">
      <c r="B94" s="182"/>
      <c r="C94" s="183"/>
      <c r="D94" s="184" t="s">
        <v>78</v>
      </c>
      <c r="E94" s="185" t="s">
        <v>3011</v>
      </c>
      <c r="F94" s="185" t="s">
        <v>89</v>
      </c>
      <c r="G94" s="183"/>
      <c r="H94" s="183"/>
      <c r="I94" s="186"/>
      <c r="J94" s="187">
        <f>BK94</f>
        <v>0</v>
      </c>
      <c r="K94" s="183"/>
      <c r="L94" s="188"/>
      <c r="M94" s="189"/>
      <c r="N94" s="190"/>
      <c r="O94" s="190"/>
      <c r="P94" s="191">
        <f>P95+P99+P108+P114</f>
        <v>0</v>
      </c>
      <c r="Q94" s="190"/>
      <c r="R94" s="191">
        <f>R95+R99+R108+R114</f>
        <v>0</v>
      </c>
      <c r="S94" s="190"/>
      <c r="T94" s="192">
        <f>T95+T99+T108+T114</f>
        <v>0</v>
      </c>
      <c r="AR94" s="193" t="s">
        <v>94</v>
      </c>
      <c r="AT94" s="194" t="s">
        <v>78</v>
      </c>
      <c r="AU94" s="194" t="s">
        <v>79</v>
      </c>
      <c r="AY94" s="193" t="s">
        <v>406</v>
      </c>
      <c r="BK94" s="195">
        <f>BK95+BK99+BK108+BK114</f>
        <v>0</v>
      </c>
    </row>
    <row r="95" spans="2:65" s="11" customFormat="1" ht="19.899999999999999" customHeight="1" x14ac:dyDescent="0.3">
      <c r="B95" s="182"/>
      <c r="C95" s="183"/>
      <c r="D95" s="198" t="s">
        <v>78</v>
      </c>
      <c r="E95" s="199" t="s">
        <v>3012</v>
      </c>
      <c r="F95" s="199" t="s">
        <v>3013</v>
      </c>
      <c r="G95" s="183"/>
      <c r="H95" s="183"/>
      <c r="I95" s="186"/>
      <c r="J95" s="200">
        <f>BK95</f>
        <v>0</v>
      </c>
      <c r="K95" s="183"/>
      <c r="L95" s="188"/>
      <c r="M95" s="189"/>
      <c r="N95" s="190"/>
      <c r="O95" s="190"/>
      <c r="P95" s="191">
        <f>SUM(P96:P98)</f>
        <v>0</v>
      </c>
      <c r="Q95" s="190"/>
      <c r="R95" s="191">
        <f>SUM(R96:R98)</f>
        <v>0</v>
      </c>
      <c r="S95" s="190"/>
      <c r="T95" s="192">
        <f>SUM(T96:T98)</f>
        <v>0</v>
      </c>
      <c r="AR95" s="193" t="s">
        <v>94</v>
      </c>
      <c r="AT95" s="194" t="s">
        <v>78</v>
      </c>
      <c r="AU95" s="194" t="s">
        <v>23</v>
      </c>
      <c r="AY95" s="193" t="s">
        <v>406</v>
      </c>
      <c r="BK95" s="195">
        <f>SUM(BK96:BK98)</f>
        <v>0</v>
      </c>
    </row>
    <row r="96" spans="2:65" s="1" customFormat="1" ht="22.5" customHeight="1" x14ac:dyDescent="0.3">
      <c r="B96" s="37"/>
      <c r="C96" s="268" t="s">
        <v>23</v>
      </c>
      <c r="D96" s="268" t="s">
        <v>533</v>
      </c>
      <c r="E96" s="269" t="s">
        <v>23</v>
      </c>
      <c r="F96" s="270" t="s">
        <v>3014</v>
      </c>
      <c r="G96" s="271" t="s">
        <v>1363</v>
      </c>
      <c r="H96" s="272">
        <v>1</v>
      </c>
      <c r="I96" s="273"/>
      <c r="J96" s="274">
        <f>ROUND(I96*H96,2)</f>
        <v>0</v>
      </c>
      <c r="K96" s="270" t="s">
        <v>36</v>
      </c>
      <c r="L96" s="275"/>
      <c r="M96" s="276" t="s">
        <v>36</v>
      </c>
      <c r="N96" s="277" t="s">
        <v>50</v>
      </c>
      <c r="O96" s="38"/>
      <c r="P96" s="210">
        <f>O96*H96</f>
        <v>0</v>
      </c>
      <c r="Q96" s="210">
        <v>0</v>
      </c>
      <c r="R96" s="210">
        <f>Q96*H96</f>
        <v>0</v>
      </c>
      <c r="S96" s="210">
        <v>0</v>
      </c>
      <c r="T96" s="211">
        <f>S96*H96</f>
        <v>0</v>
      </c>
      <c r="AR96" s="19" t="s">
        <v>1919</v>
      </c>
      <c r="AT96" s="19" t="s">
        <v>533</v>
      </c>
      <c r="AU96" s="19" t="s">
        <v>87</v>
      </c>
      <c r="AY96" s="19" t="s">
        <v>406</v>
      </c>
      <c r="BE96" s="212">
        <f>IF(N96="základní",J96,0)</f>
        <v>0</v>
      </c>
      <c r="BF96" s="212">
        <f>IF(N96="snížená",J96,0)</f>
        <v>0</v>
      </c>
      <c r="BG96" s="212">
        <f>IF(N96="zákl. přenesená",J96,0)</f>
        <v>0</v>
      </c>
      <c r="BH96" s="212">
        <f>IF(N96="sníž. přenesená",J96,0)</f>
        <v>0</v>
      </c>
      <c r="BI96" s="212">
        <f>IF(N96="nulová",J96,0)</f>
        <v>0</v>
      </c>
      <c r="BJ96" s="19" t="s">
        <v>23</v>
      </c>
      <c r="BK96" s="212">
        <f>ROUND(I96*H96,2)</f>
        <v>0</v>
      </c>
      <c r="BL96" s="19" t="s">
        <v>723</v>
      </c>
      <c r="BM96" s="19" t="s">
        <v>3015</v>
      </c>
    </row>
    <row r="97" spans="2:65" s="1" customFormat="1" ht="69.75" customHeight="1" x14ac:dyDescent="0.3">
      <c r="B97" s="37"/>
      <c r="C97" s="268" t="s">
        <v>87</v>
      </c>
      <c r="D97" s="268" t="s">
        <v>533</v>
      </c>
      <c r="E97" s="269" t="s">
        <v>3016</v>
      </c>
      <c r="F97" s="270" t="s">
        <v>3017</v>
      </c>
      <c r="G97" s="271" t="s">
        <v>1363</v>
      </c>
      <c r="H97" s="272">
        <v>1</v>
      </c>
      <c r="I97" s="273"/>
      <c r="J97" s="274">
        <f>ROUND(I97*H97,2)</f>
        <v>0</v>
      </c>
      <c r="K97" s="270" t="s">
        <v>36</v>
      </c>
      <c r="L97" s="275"/>
      <c r="M97" s="276" t="s">
        <v>36</v>
      </c>
      <c r="N97" s="277" t="s">
        <v>50</v>
      </c>
      <c r="O97" s="38"/>
      <c r="P97" s="210">
        <f>O97*H97</f>
        <v>0</v>
      </c>
      <c r="Q97" s="210">
        <v>0</v>
      </c>
      <c r="R97" s="210">
        <f>Q97*H97</f>
        <v>0</v>
      </c>
      <c r="S97" s="210">
        <v>0</v>
      </c>
      <c r="T97" s="211">
        <f>S97*H97</f>
        <v>0</v>
      </c>
      <c r="AR97" s="19" t="s">
        <v>1919</v>
      </c>
      <c r="AT97" s="19" t="s">
        <v>533</v>
      </c>
      <c r="AU97" s="19" t="s">
        <v>87</v>
      </c>
      <c r="AY97" s="19" t="s">
        <v>406</v>
      </c>
      <c r="BE97" s="212">
        <f>IF(N97="základní",J97,0)</f>
        <v>0</v>
      </c>
      <c r="BF97" s="212">
        <f>IF(N97="snížená",J97,0)</f>
        <v>0</v>
      </c>
      <c r="BG97" s="212">
        <f>IF(N97="zákl. přenesená",J97,0)</f>
        <v>0</v>
      </c>
      <c r="BH97" s="212">
        <f>IF(N97="sníž. přenesená",J97,0)</f>
        <v>0</v>
      </c>
      <c r="BI97" s="212">
        <f>IF(N97="nulová",J97,0)</f>
        <v>0</v>
      </c>
      <c r="BJ97" s="19" t="s">
        <v>23</v>
      </c>
      <c r="BK97" s="212">
        <f>ROUND(I97*H97,2)</f>
        <v>0</v>
      </c>
      <c r="BL97" s="19" t="s">
        <v>723</v>
      </c>
      <c r="BM97" s="19" t="s">
        <v>3018</v>
      </c>
    </row>
    <row r="98" spans="2:65" s="1" customFormat="1" ht="22.5" customHeight="1" x14ac:dyDescent="0.3">
      <c r="B98" s="37"/>
      <c r="C98" s="268" t="s">
        <v>94</v>
      </c>
      <c r="D98" s="268" t="s">
        <v>533</v>
      </c>
      <c r="E98" s="269" t="s">
        <v>3019</v>
      </c>
      <c r="F98" s="270" t="s">
        <v>3020</v>
      </c>
      <c r="G98" s="271" t="s">
        <v>1363</v>
      </c>
      <c r="H98" s="272">
        <v>1</v>
      </c>
      <c r="I98" s="273"/>
      <c r="J98" s="274">
        <f>ROUND(I98*H98,2)</f>
        <v>0</v>
      </c>
      <c r="K98" s="270" t="s">
        <v>36</v>
      </c>
      <c r="L98" s="275"/>
      <c r="M98" s="276" t="s">
        <v>36</v>
      </c>
      <c r="N98" s="277" t="s">
        <v>50</v>
      </c>
      <c r="O98" s="38"/>
      <c r="P98" s="210">
        <f>O98*H98</f>
        <v>0</v>
      </c>
      <c r="Q98" s="210">
        <v>0</v>
      </c>
      <c r="R98" s="210">
        <f>Q98*H98</f>
        <v>0</v>
      </c>
      <c r="S98" s="210">
        <v>0</v>
      </c>
      <c r="T98" s="211">
        <f>S98*H98</f>
        <v>0</v>
      </c>
      <c r="AR98" s="19" t="s">
        <v>1919</v>
      </c>
      <c r="AT98" s="19" t="s">
        <v>533</v>
      </c>
      <c r="AU98" s="19" t="s">
        <v>87</v>
      </c>
      <c r="AY98" s="19" t="s">
        <v>406</v>
      </c>
      <c r="BE98" s="212">
        <f>IF(N98="základní",J98,0)</f>
        <v>0</v>
      </c>
      <c r="BF98" s="212">
        <f>IF(N98="snížená",J98,0)</f>
        <v>0</v>
      </c>
      <c r="BG98" s="212">
        <f>IF(N98="zákl. přenesená",J98,0)</f>
        <v>0</v>
      </c>
      <c r="BH98" s="212">
        <f>IF(N98="sníž. přenesená",J98,0)</f>
        <v>0</v>
      </c>
      <c r="BI98" s="212">
        <f>IF(N98="nulová",J98,0)</f>
        <v>0</v>
      </c>
      <c r="BJ98" s="19" t="s">
        <v>23</v>
      </c>
      <c r="BK98" s="212">
        <f>ROUND(I98*H98,2)</f>
        <v>0</v>
      </c>
      <c r="BL98" s="19" t="s">
        <v>723</v>
      </c>
      <c r="BM98" s="19" t="s">
        <v>3021</v>
      </c>
    </row>
    <row r="99" spans="2:65" s="11" customFormat="1" ht="29.85" customHeight="1" x14ac:dyDescent="0.3">
      <c r="B99" s="182"/>
      <c r="C99" s="183"/>
      <c r="D99" s="198" t="s">
        <v>78</v>
      </c>
      <c r="E99" s="199" t="s">
        <v>3022</v>
      </c>
      <c r="F99" s="199" t="s">
        <v>3023</v>
      </c>
      <c r="G99" s="183"/>
      <c r="H99" s="183"/>
      <c r="I99" s="186"/>
      <c r="J99" s="200">
        <f>BK99</f>
        <v>0</v>
      </c>
      <c r="K99" s="183"/>
      <c r="L99" s="188"/>
      <c r="M99" s="189"/>
      <c r="N99" s="190"/>
      <c r="O99" s="190"/>
      <c r="P99" s="191">
        <f>SUM(P100:P107)</f>
        <v>0</v>
      </c>
      <c r="Q99" s="190"/>
      <c r="R99" s="191">
        <f>SUM(R100:R107)</f>
        <v>0</v>
      </c>
      <c r="S99" s="190"/>
      <c r="T99" s="192">
        <f>SUM(T100:T107)</f>
        <v>0</v>
      </c>
      <c r="AR99" s="193" t="s">
        <v>94</v>
      </c>
      <c r="AT99" s="194" t="s">
        <v>78</v>
      </c>
      <c r="AU99" s="194" t="s">
        <v>23</v>
      </c>
      <c r="AY99" s="193" t="s">
        <v>406</v>
      </c>
      <c r="BK99" s="195">
        <f>SUM(BK100:BK107)</f>
        <v>0</v>
      </c>
    </row>
    <row r="100" spans="2:65" s="1" customFormat="1" ht="22.5" customHeight="1" x14ac:dyDescent="0.3">
      <c r="B100" s="37"/>
      <c r="C100" s="268" t="s">
        <v>415</v>
      </c>
      <c r="D100" s="268" t="s">
        <v>533</v>
      </c>
      <c r="E100" s="269" t="s">
        <v>87</v>
      </c>
      <c r="F100" s="270" t="s">
        <v>3024</v>
      </c>
      <c r="G100" s="271" t="s">
        <v>596</v>
      </c>
      <c r="H100" s="272">
        <v>300</v>
      </c>
      <c r="I100" s="273"/>
      <c r="J100" s="274">
        <f t="shared" ref="J100:J107" si="0">ROUND(I100*H100,2)</f>
        <v>0</v>
      </c>
      <c r="K100" s="270" t="s">
        <v>36</v>
      </c>
      <c r="L100" s="275"/>
      <c r="M100" s="276" t="s">
        <v>36</v>
      </c>
      <c r="N100" s="277" t="s">
        <v>50</v>
      </c>
      <c r="O100" s="38"/>
      <c r="P100" s="210">
        <f t="shared" ref="P100:P107" si="1">O100*H100</f>
        <v>0</v>
      </c>
      <c r="Q100" s="210">
        <v>0</v>
      </c>
      <c r="R100" s="210">
        <f t="shared" ref="R100:R107" si="2">Q100*H100</f>
        <v>0</v>
      </c>
      <c r="S100" s="210">
        <v>0</v>
      </c>
      <c r="T100" s="211">
        <f t="shared" ref="T100:T107" si="3">S100*H100</f>
        <v>0</v>
      </c>
      <c r="AR100" s="19" t="s">
        <v>1919</v>
      </c>
      <c r="AT100" s="19" t="s">
        <v>533</v>
      </c>
      <c r="AU100" s="19" t="s">
        <v>87</v>
      </c>
      <c r="AY100" s="19" t="s">
        <v>406</v>
      </c>
      <c r="BE100" s="212">
        <f t="shared" ref="BE100:BE107" si="4">IF(N100="základní",J100,0)</f>
        <v>0</v>
      </c>
      <c r="BF100" s="212">
        <f t="shared" ref="BF100:BF107" si="5">IF(N100="snížená",J100,0)</f>
        <v>0</v>
      </c>
      <c r="BG100" s="212">
        <f t="shared" ref="BG100:BG107" si="6">IF(N100="zákl. přenesená",J100,0)</f>
        <v>0</v>
      </c>
      <c r="BH100" s="212">
        <f t="shared" ref="BH100:BH107" si="7">IF(N100="sníž. přenesená",J100,0)</f>
        <v>0</v>
      </c>
      <c r="BI100" s="212">
        <f t="shared" ref="BI100:BI107" si="8">IF(N100="nulová",J100,0)</f>
        <v>0</v>
      </c>
      <c r="BJ100" s="19" t="s">
        <v>23</v>
      </c>
      <c r="BK100" s="212">
        <f t="shared" ref="BK100:BK107" si="9">ROUND(I100*H100,2)</f>
        <v>0</v>
      </c>
      <c r="BL100" s="19" t="s">
        <v>723</v>
      </c>
      <c r="BM100" s="19" t="s">
        <v>3025</v>
      </c>
    </row>
    <row r="101" spans="2:65" s="1" customFormat="1" ht="22.5" customHeight="1" x14ac:dyDescent="0.3">
      <c r="B101" s="37"/>
      <c r="C101" s="268" t="s">
        <v>440</v>
      </c>
      <c r="D101" s="268" t="s">
        <v>533</v>
      </c>
      <c r="E101" s="269" t="s">
        <v>94</v>
      </c>
      <c r="F101" s="270" t="s">
        <v>3026</v>
      </c>
      <c r="G101" s="271" t="s">
        <v>596</v>
      </c>
      <c r="H101" s="272">
        <v>100</v>
      </c>
      <c r="I101" s="273"/>
      <c r="J101" s="274">
        <f t="shared" si="0"/>
        <v>0</v>
      </c>
      <c r="K101" s="270" t="s">
        <v>36</v>
      </c>
      <c r="L101" s="275"/>
      <c r="M101" s="276" t="s">
        <v>36</v>
      </c>
      <c r="N101" s="277" t="s">
        <v>50</v>
      </c>
      <c r="O101" s="38"/>
      <c r="P101" s="210">
        <f t="shared" si="1"/>
        <v>0</v>
      </c>
      <c r="Q101" s="210">
        <v>0</v>
      </c>
      <c r="R101" s="210">
        <f t="shared" si="2"/>
        <v>0</v>
      </c>
      <c r="S101" s="210">
        <v>0</v>
      </c>
      <c r="T101" s="211">
        <f t="shared" si="3"/>
        <v>0</v>
      </c>
      <c r="AR101" s="19" t="s">
        <v>1919</v>
      </c>
      <c r="AT101" s="19" t="s">
        <v>533</v>
      </c>
      <c r="AU101" s="19" t="s">
        <v>87</v>
      </c>
      <c r="AY101" s="19" t="s">
        <v>406</v>
      </c>
      <c r="BE101" s="212">
        <f t="shared" si="4"/>
        <v>0</v>
      </c>
      <c r="BF101" s="212">
        <f t="shared" si="5"/>
        <v>0</v>
      </c>
      <c r="BG101" s="212">
        <f t="shared" si="6"/>
        <v>0</v>
      </c>
      <c r="BH101" s="212">
        <f t="shared" si="7"/>
        <v>0</v>
      </c>
      <c r="BI101" s="212">
        <f t="shared" si="8"/>
        <v>0</v>
      </c>
      <c r="BJ101" s="19" t="s">
        <v>23</v>
      </c>
      <c r="BK101" s="212">
        <f t="shared" si="9"/>
        <v>0</v>
      </c>
      <c r="BL101" s="19" t="s">
        <v>723</v>
      </c>
      <c r="BM101" s="19" t="s">
        <v>3027</v>
      </c>
    </row>
    <row r="102" spans="2:65" s="1" customFormat="1" ht="22.5" customHeight="1" x14ac:dyDescent="0.3">
      <c r="B102" s="37"/>
      <c r="C102" s="268" t="s">
        <v>446</v>
      </c>
      <c r="D102" s="268" t="s">
        <v>533</v>
      </c>
      <c r="E102" s="269" t="s">
        <v>415</v>
      </c>
      <c r="F102" s="270" t="s">
        <v>3028</v>
      </c>
      <c r="G102" s="271" t="s">
        <v>596</v>
      </c>
      <c r="H102" s="272">
        <v>50</v>
      </c>
      <c r="I102" s="273"/>
      <c r="J102" s="274">
        <f t="shared" si="0"/>
        <v>0</v>
      </c>
      <c r="K102" s="270" t="s">
        <v>36</v>
      </c>
      <c r="L102" s="275"/>
      <c r="M102" s="276" t="s">
        <v>36</v>
      </c>
      <c r="N102" s="277" t="s">
        <v>50</v>
      </c>
      <c r="O102" s="38"/>
      <c r="P102" s="210">
        <f t="shared" si="1"/>
        <v>0</v>
      </c>
      <c r="Q102" s="210">
        <v>0</v>
      </c>
      <c r="R102" s="210">
        <f t="shared" si="2"/>
        <v>0</v>
      </c>
      <c r="S102" s="210">
        <v>0</v>
      </c>
      <c r="T102" s="211">
        <f t="shared" si="3"/>
        <v>0</v>
      </c>
      <c r="AR102" s="19" t="s">
        <v>1919</v>
      </c>
      <c r="AT102" s="19" t="s">
        <v>533</v>
      </c>
      <c r="AU102" s="19" t="s">
        <v>87</v>
      </c>
      <c r="AY102" s="19" t="s">
        <v>406</v>
      </c>
      <c r="BE102" s="212">
        <f t="shared" si="4"/>
        <v>0</v>
      </c>
      <c r="BF102" s="212">
        <f t="shared" si="5"/>
        <v>0</v>
      </c>
      <c r="BG102" s="212">
        <f t="shared" si="6"/>
        <v>0</v>
      </c>
      <c r="BH102" s="212">
        <f t="shared" si="7"/>
        <v>0</v>
      </c>
      <c r="BI102" s="212">
        <f t="shared" si="8"/>
        <v>0</v>
      </c>
      <c r="BJ102" s="19" t="s">
        <v>23</v>
      </c>
      <c r="BK102" s="212">
        <f t="shared" si="9"/>
        <v>0</v>
      </c>
      <c r="BL102" s="19" t="s">
        <v>723</v>
      </c>
      <c r="BM102" s="19" t="s">
        <v>3029</v>
      </c>
    </row>
    <row r="103" spans="2:65" s="1" customFormat="1" ht="22.5" customHeight="1" x14ac:dyDescent="0.3">
      <c r="B103" s="37"/>
      <c r="C103" s="268" t="s">
        <v>452</v>
      </c>
      <c r="D103" s="268" t="s">
        <v>533</v>
      </c>
      <c r="E103" s="269" t="s">
        <v>440</v>
      </c>
      <c r="F103" s="270" t="s">
        <v>3030</v>
      </c>
      <c r="G103" s="271" t="s">
        <v>596</v>
      </c>
      <c r="H103" s="272">
        <v>500</v>
      </c>
      <c r="I103" s="273"/>
      <c r="J103" s="274">
        <f t="shared" si="0"/>
        <v>0</v>
      </c>
      <c r="K103" s="270" t="s">
        <v>36</v>
      </c>
      <c r="L103" s="275"/>
      <c r="M103" s="276" t="s">
        <v>36</v>
      </c>
      <c r="N103" s="277" t="s">
        <v>50</v>
      </c>
      <c r="O103" s="38"/>
      <c r="P103" s="210">
        <f t="shared" si="1"/>
        <v>0</v>
      </c>
      <c r="Q103" s="210">
        <v>0</v>
      </c>
      <c r="R103" s="210">
        <f t="shared" si="2"/>
        <v>0</v>
      </c>
      <c r="S103" s="210">
        <v>0</v>
      </c>
      <c r="T103" s="211">
        <f t="shared" si="3"/>
        <v>0</v>
      </c>
      <c r="AR103" s="19" t="s">
        <v>1919</v>
      </c>
      <c r="AT103" s="19" t="s">
        <v>533</v>
      </c>
      <c r="AU103" s="19" t="s">
        <v>87</v>
      </c>
      <c r="AY103" s="19" t="s">
        <v>406</v>
      </c>
      <c r="BE103" s="212">
        <f t="shared" si="4"/>
        <v>0</v>
      </c>
      <c r="BF103" s="212">
        <f t="shared" si="5"/>
        <v>0</v>
      </c>
      <c r="BG103" s="212">
        <f t="shared" si="6"/>
        <v>0</v>
      </c>
      <c r="BH103" s="212">
        <f t="shared" si="7"/>
        <v>0</v>
      </c>
      <c r="BI103" s="212">
        <f t="shared" si="8"/>
        <v>0</v>
      </c>
      <c r="BJ103" s="19" t="s">
        <v>23</v>
      </c>
      <c r="BK103" s="212">
        <f t="shared" si="9"/>
        <v>0</v>
      </c>
      <c r="BL103" s="19" t="s">
        <v>723</v>
      </c>
      <c r="BM103" s="19" t="s">
        <v>3031</v>
      </c>
    </row>
    <row r="104" spans="2:65" s="1" customFormat="1" ht="22.5" customHeight="1" x14ac:dyDescent="0.3">
      <c r="B104" s="37"/>
      <c r="C104" s="268" t="s">
        <v>457</v>
      </c>
      <c r="D104" s="268" t="s">
        <v>533</v>
      </c>
      <c r="E104" s="269" t="s">
        <v>446</v>
      </c>
      <c r="F104" s="270" t="s">
        <v>3032</v>
      </c>
      <c r="G104" s="271" t="s">
        <v>596</v>
      </c>
      <c r="H104" s="272">
        <v>500</v>
      </c>
      <c r="I104" s="273"/>
      <c r="J104" s="274">
        <f t="shared" si="0"/>
        <v>0</v>
      </c>
      <c r="K104" s="270" t="s">
        <v>36</v>
      </c>
      <c r="L104" s="275"/>
      <c r="M104" s="276" t="s">
        <v>36</v>
      </c>
      <c r="N104" s="277" t="s">
        <v>50</v>
      </c>
      <c r="O104" s="38"/>
      <c r="P104" s="210">
        <f t="shared" si="1"/>
        <v>0</v>
      </c>
      <c r="Q104" s="210">
        <v>0</v>
      </c>
      <c r="R104" s="210">
        <f t="shared" si="2"/>
        <v>0</v>
      </c>
      <c r="S104" s="210">
        <v>0</v>
      </c>
      <c r="T104" s="211">
        <f t="shared" si="3"/>
        <v>0</v>
      </c>
      <c r="AR104" s="19" t="s">
        <v>1919</v>
      </c>
      <c r="AT104" s="19" t="s">
        <v>533</v>
      </c>
      <c r="AU104" s="19" t="s">
        <v>87</v>
      </c>
      <c r="AY104" s="19" t="s">
        <v>406</v>
      </c>
      <c r="BE104" s="212">
        <f t="shared" si="4"/>
        <v>0</v>
      </c>
      <c r="BF104" s="212">
        <f t="shared" si="5"/>
        <v>0</v>
      </c>
      <c r="BG104" s="212">
        <f t="shared" si="6"/>
        <v>0</v>
      </c>
      <c r="BH104" s="212">
        <f t="shared" si="7"/>
        <v>0</v>
      </c>
      <c r="BI104" s="212">
        <f t="shared" si="8"/>
        <v>0</v>
      </c>
      <c r="BJ104" s="19" t="s">
        <v>23</v>
      </c>
      <c r="BK104" s="212">
        <f t="shared" si="9"/>
        <v>0</v>
      </c>
      <c r="BL104" s="19" t="s">
        <v>723</v>
      </c>
      <c r="BM104" s="19" t="s">
        <v>3033</v>
      </c>
    </row>
    <row r="105" spans="2:65" s="1" customFormat="1" ht="22.5" customHeight="1" x14ac:dyDescent="0.3">
      <c r="B105" s="37"/>
      <c r="C105" s="268" t="s">
        <v>463</v>
      </c>
      <c r="D105" s="268" t="s">
        <v>533</v>
      </c>
      <c r="E105" s="269" t="s">
        <v>452</v>
      </c>
      <c r="F105" s="270" t="s">
        <v>3034</v>
      </c>
      <c r="G105" s="271" t="s">
        <v>596</v>
      </c>
      <c r="H105" s="272">
        <v>100</v>
      </c>
      <c r="I105" s="273"/>
      <c r="J105" s="274">
        <f t="shared" si="0"/>
        <v>0</v>
      </c>
      <c r="K105" s="270" t="s">
        <v>36</v>
      </c>
      <c r="L105" s="275"/>
      <c r="M105" s="276" t="s">
        <v>36</v>
      </c>
      <c r="N105" s="277" t="s">
        <v>50</v>
      </c>
      <c r="O105" s="38"/>
      <c r="P105" s="210">
        <f t="shared" si="1"/>
        <v>0</v>
      </c>
      <c r="Q105" s="210">
        <v>0</v>
      </c>
      <c r="R105" s="210">
        <f t="shared" si="2"/>
        <v>0</v>
      </c>
      <c r="S105" s="210">
        <v>0</v>
      </c>
      <c r="T105" s="211">
        <f t="shared" si="3"/>
        <v>0</v>
      </c>
      <c r="AR105" s="19" t="s">
        <v>1919</v>
      </c>
      <c r="AT105" s="19" t="s">
        <v>533</v>
      </c>
      <c r="AU105" s="19" t="s">
        <v>87</v>
      </c>
      <c r="AY105" s="19" t="s">
        <v>406</v>
      </c>
      <c r="BE105" s="212">
        <f t="shared" si="4"/>
        <v>0</v>
      </c>
      <c r="BF105" s="212">
        <f t="shared" si="5"/>
        <v>0</v>
      </c>
      <c r="BG105" s="212">
        <f t="shared" si="6"/>
        <v>0</v>
      </c>
      <c r="BH105" s="212">
        <f t="shared" si="7"/>
        <v>0</v>
      </c>
      <c r="BI105" s="212">
        <f t="shared" si="8"/>
        <v>0</v>
      </c>
      <c r="BJ105" s="19" t="s">
        <v>23</v>
      </c>
      <c r="BK105" s="212">
        <f t="shared" si="9"/>
        <v>0</v>
      </c>
      <c r="BL105" s="19" t="s">
        <v>723</v>
      </c>
      <c r="BM105" s="19" t="s">
        <v>3035</v>
      </c>
    </row>
    <row r="106" spans="2:65" s="1" customFormat="1" ht="22.5" customHeight="1" x14ac:dyDescent="0.3">
      <c r="B106" s="37"/>
      <c r="C106" s="268" t="s">
        <v>28</v>
      </c>
      <c r="D106" s="268" t="s">
        <v>533</v>
      </c>
      <c r="E106" s="269" t="s">
        <v>457</v>
      </c>
      <c r="F106" s="270" t="s">
        <v>3036</v>
      </c>
      <c r="G106" s="271" t="s">
        <v>3037</v>
      </c>
      <c r="H106" s="272">
        <v>1</v>
      </c>
      <c r="I106" s="273"/>
      <c r="J106" s="274">
        <f t="shared" si="0"/>
        <v>0</v>
      </c>
      <c r="K106" s="270" t="s">
        <v>36</v>
      </c>
      <c r="L106" s="275"/>
      <c r="M106" s="276" t="s">
        <v>36</v>
      </c>
      <c r="N106" s="277" t="s">
        <v>50</v>
      </c>
      <c r="O106" s="38"/>
      <c r="P106" s="210">
        <f t="shared" si="1"/>
        <v>0</v>
      </c>
      <c r="Q106" s="210">
        <v>0</v>
      </c>
      <c r="R106" s="210">
        <f t="shared" si="2"/>
        <v>0</v>
      </c>
      <c r="S106" s="210">
        <v>0</v>
      </c>
      <c r="T106" s="211">
        <f t="shared" si="3"/>
        <v>0</v>
      </c>
      <c r="AR106" s="19" t="s">
        <v>1919</v>
      </c>
      <c r="AT106" s="19" t="s">
        <v>533</v>
      </c>
      <c r="AU106" s="19" t="s">
        <v>87</v>
      </c>
      <c r="AY106" s="19" t="s">
        <v>406</v>
      </c>
      <c r="BE106" s="212">
        <f t="shared" si="4"/>
        <v>0</v>
      </c>
      <c r="BF106" s="212">
        <f t="shared" si="5"/>
        <v>0</v>
      </c>
      <c r="BG106" s="212">
        <f t="shared" si="6"/>
        <v>0</v>
      </c>
      <c r="BH106" s="212">
        <f t="shared" si="7"/>
        <v>0</v>
      </c>
      <c r="BI106" s="212">
        <f t="shared" si="8"/>
        <v>0</v>
      </c>
      <c r="BJ106" s="19" t="s">
        <v>23</v>
      </c>
      <c r="BK106" s="212">
        <f t="shared" si="9"/>
        <v>0</v>
      </c>
      <c r="BL106" s="19" t="s">
        <v>723</v>
      </c>
      <c r="BM106" s="19" t="s">
        <v>3038</v>
      </c>
    </row>
    <row r="107" spans="2:65" s="1" customFormat="1" ht="22.5" customHeight="1" x14ac:dyDescent="0.3">
      <c r="B107" s="37"/>
      <c r="C107" s="268" t="s">
        <v>408</v>
      </c>
      <c r="D107" s="268" t="s">
        <v>533</v>
      </c>
      <c r="E107" s="269" t="s">
        <v>463</v>
      </c>
      <c r="F107" s="270" t="s">
        <v>3039</v>
      </c>
      <c r="G107" s="271" t="s">
        <v>3040</v>
      </c>
      <c r="H107" s="272">
        <v>1</v>
      </c>
      <c r="I107" s="273"/>
      <c r="J107" s="274">
        <f t="shared" si="0"/>
        <v>0</v>
      </c>
      <c r="K107" s="270" t="s">
        <v>36</v>
      </c>
      <c r="L107" s="275"/>
      <c r="M107" s="276" t="s">
        <v>36</v>
      </c>
      <c r="N107" s="277" t="s">
        <v>50</v>
      </c>
      <c r="O107" s="38"/>
      <c r="P107" s="210">
        <f t="shared" si="1"/>
        <v>0</v>
      </c>
      <c r="Q107" s="210">
        <v>0</v>
      </c>
      <c r="R107" s="210">
        <f t="shared" si="2"/>
        <v>0</v>
      </c>
      <c r="S107" s="210">
        <v>0</v>
      </c>
      <c r="T107" s="211">
        <f t="shared" si="3"/>
        <v>0</v>
      </c>
      <c r="AR107" s="19" t="s">
        <v>1919</v>
      </c>
      <c r="AT107" s="19" t="s">
        <v>533</v>
      </c>
      <c r="AU107" s="19" t="s">
        <v>87</v>
      </c>
      <c r="AY107" s="19" t="s">
        <v>406</v>
      </c>
      <c r="BE107" s="212">
        <f t="shared" si="4"/>
        <v>0</v>
      </c>
      <c r="BF107" s="212">
        <f t="shared" si="5"/>
        <v>0</v>
      </c>
      <c r="BG107" s="212">
        <f t="shared" si="6"/>
        <v>0</v>
      </c>
      <c r="BH107" s="212">
        <f t="shared" si="7"/>
        <v>0</v>
      </c>
      <c r="BI107" s="212">
        <f t="shared" si="8"/>
        <v>0</v>
      </c>
      <c r="BJ107" s="19" t="s">
        <v>23</v>
      </c>
      <c r="BK107" s="212">
        <f t="shared" si="9"/>
        <v>0</v>
      </c>
      <c r="BL107" s="19" t="s">
        <v>723</v>
      </c>
      <c r="BM107" s="19" t="s">
        <v>3041</v>
      </c>
    </row>
    <row r="108" spans="2:65" s="11" customFormat="1" ht="29.85" customHeight="1" x14ac:dyDescent="0.3">
      <c r="B108" s="182"/>
      <c r="C108" s="183"/>
      <c r="D108" s="198" t="s">
        <v>78</v>
      </c>
      <c r="E108" s="199" t="s">
        <v>3042</v>
      </c>
      <c r="F108" s="199" t="s">
        <v>3043</v>
      </c>
      <c r="G108" s="183"/>
      <c r="H108" s="183"/>
      <c r="I108" s="186"/>
      <c r="J108" s="200">
        <f>BK108</f>
        <v>0</v>
      </c>
      <c r="K108" s="183"/>
      <c r="L108" s="188"/>
      <c r="M108" s="189"/>
      <c r="N108" s="190"/>
      <c r="O108" s="190"/>
      <c r="P108" s="191">
        <f>SUM(P109:P113)</f>
        <v>0</v>
      </c>
      <c r="Q108" s="190"/>
      <c r="R108" s="191">
        <f>SUM(R109:R113)</f>
        <v>0</v>
      </c>
      <c r="S108" s="190"/>
      <c r="T108" s="192">
        <f>SUM(T109:T113)</f>
        <v>0</v>
      </c>
      <c r="AR108" s="193" t="s">
        <v>94</v>
      </c>
      <c r="AT108" s="194" t="s">
        <v>78</v>
      </c>
      <c r="AU108" s="194" t="s">
        <v>23</v>
      </c>
      <c r="AY108" s="193" t="s">
        <v>406</v>
      </c>
      <c r="BK108" s="195">
        <f>SUM(BK109:BK113)</f>
        <v>0</v>
      </c>
    </row>
    <row r="109" spans="2:65" s="1" customFormat="1" ht="22.5" customHeight="1" x14ac:dyDescent="0.3">
      <c r="B109" s="37"/>
      <c r="C109" s="201" t="s">
        <v>476</v>
      </c>
      <c r="D109" s="201" t="s">
        <v>410</v>
      </c>
      <c r="E109" s="202" t="s">
        <v>28</v>
      </c>
      <c r="F109" s="203" t="s">
        <v>3044</v>
      </c>
      <c r="G109" s="204" t="s">
        <v>3037</v>
      </c>
      <c r="H109" s="205">
        <v>1</v>
      </c>
      <c r="I109" s="206"/>
      <c r="J109" s="207">
        <f>ROUND(I109*H109,2)</f>
        <v>0</v>
      </c>
      <c r="K109" s="203" t="s">
        <v>36</v>
      </c>
      <c r="L109" s="57"/>
      <c r="M109" s="208" t="s">
        <v>36</v>
      </c>
      <c r="N109" s="209" t="s">
        <v>50</v>
      </c>
      <c r="O109" s="38"/>
      <c r="P109" s="210">
        <f>O109*H109</f>
        <v>0</v>
      </c>
      <c r="Q109" s="210">
        <v>0</v>
      </c>
      <c r="R109" s="210">
        <f>Q109*H109</f>
        <v>0</v>
      </c>
      <c r="S109" s="210">
        <v>0</v>
      </c>
      <c r="T109" s="211">
        <f>S109*H109</f>
        <v>0</v>
      </c>
      <c r="AR109" s="19" t="s">
        <v>723</v>
      </c>
      <c r="AT109" s="19" t="s">
        <v>410</v>
      </c>
      <c r="AU109" s="19" t="s">
        <v>87</v>
      </c>
      <c r="AY109" s="19" t="s">
        <v>406</v>
      </c>
      <c r="BE109" s="212">
        <f>IF(N109="základní",J109,0)</f>
        <v>0</v>
      </c>
      <c r="BF109" s="212">
        <f>IF(N109="snížená",J109,0)</f>
        <v>0</v>
      </c>
      <c r="BG109" s="212">
        <f>IF(N109="zákl. přenesená",J109,0)</f>
        <v>0</v>
      </c>
      <c r="BH109" s="212">
        <f>IF(N109="sníž. přenesená",J109,0)</f>
        <v>0</v>
      </c>
      <c r="BI109" s="212">
        <f>IF(N109="nulová",J109,0)</f>
        <v>0</v>
      </c>
      <c r="BJ109" s="19" t="s">
        <v>23</v>
      </c>
      <c r="BK109" s="212">
        <f>ROUND(I109*H109,2)</f>
        <v>0</v>
      </c>
      <c r="BL109" s="19" t="s">
        <v>723</v>
      </c>
      <c r="BM109" s="19" t="s">
        <v>3045</v>
      </c>
    </row>
    <row r="110" spans="2:65" s="1" customFormat="1" ht="22.5" customHeight="1" x14ac:dyDescent="0.3">
      <c r="B110" s="37"/>
      <c r="C110" s="201" t="s">
        <v>314</v>
      </c>
      <c r="D110" s="201" t="s">
        <v>410</v>
      </c>
      <c r="E110" s="202" t="s">
        <v>408</v>
      </c>
      <c r="F110" s="203" t="s">
        <v>3046</v>
      </c>
      <c r="G110" s="204" t="s">
        <v>3037</v>
      </c>
      <c r="H110" s="205">
        <v>1</v>
      </c>
      <c r="I110" s="206"/>
      <c r="J110" s="207">
        <f>ROUND(I110*H110,2)</f>
        <v>0</v>
      </c>
      <c r="K110" s="203" t="s">
        <v>36</v>
      </c>
      <c r="L110" s="57"/>
      <c r="M110" s="208" t="s">
        <v>36</v>
      </c>
      <c r="N110" s="209" t="s">
        <v>50</v>
      </c>
      <c r="O110" s="38"/>
      <c r="P110" s="210">
        <f>O110*H110</f>
        <v>0</v>
      </c>
      <c r="Q110" s="210">
        <v>0</v>
      </c>
      <c r="R110" s="210">
        <f>Q110*H110</f>
        <v>0</v>
      </c>
      <c r="S110" s="210">
        <v>0</v>
      </c>
      <c r="T110" s="211">
        <f>S110*H110</f>
        <v>0</v>
      </c>
      <c r="AR110" s="19" t="s">
        <v>723</v>
      </c>
      <c r="AT110" s="19" t="s">
        <v>410</v>
      </c>
      <c r="AU110" s="19" t="s">
        <v>87</v>
      </c>
      <c r="AY110" s="19" t="s">
        <v>406</v>
      </c>
      <c r="BE110" s="212">
        <f>IF(N110="základní",J110,0)</f>
        <v>0</v>
      </c>
      <c r="BF110" s="212">
        <f>IF(N110="snížená",J110,0)</f>
        <v>0</v>
      </c>
      <c r="BG110" s="212">
        <f>IF(N110="zákl. přenesená",J110,0)</f>
        <v>0</v>
      </c>
      <c r="BH110" s="212">
        <f>IF(N110="sníž. přenesená",J110,0)</f>
        <v>0</v>
      </c>
      <c r="BI110" s="212">
        <f>IF(N110="nulová",J110,0)</f>
        <v>0</v>
      </c>
      <c r="BJ110" s="19" t="s">
        <v>23</v>
      </c>
      <c r="BK110" s="212">
        <f>ROUND(I110*H110,2)</f>
        <v>0</v>
      </c>
      <c r="BL110" s="19" t="s">
        <v>723</v>
      </c>
      <c r="BM110" s="19" t="s">
        <v>3047</v>
      </c>
    </row>
    <row r="111" spans="2:65" s="1" customFormat="1" ht="22.5" customHeight="1" x14ac:dyDescent="0.3">
      <c r="B111" s="37"/>
      <c r="C111" s="201" t="s">
        <v>484</v>
      </c>
      <c r="D111" s="201" t="s">
        <v>410</v>
      </c>
      <c r="E111" s="202" t="s">
        <v>476</v>
      </c>
      <c r="F111" s="203" t="s">
        <v>3048</v>
      </c>
      <c r="G111" s="204" t="s">
        <v>3037</v>
      </c>
      <c r="H111" s="205">
        <v>1</v>
      </c>
      <c r="I111" s="206"/>
      <c r="J111" s="207">
        <f>ROUND(I111*H111,2)</f>
        <v>0</v>
      </c>
      <c r="K111" s="203" t="s">
        <v>36</v>
      </c>
      <c r="L111" s="57"/>
      <c r="M111" s="208" t="s">
        <v>36</v>
      </c>
      <c r="N111" s="209" t="s">
        <v>50</v>
      </c>
      <c r="O111" s="38"/>
      <c r="P111" s="210">
        <f>O111*H111</f>
        <v>0</v>
      </c>
      <c r="Q111" s="210">
        <v>0</v>
      </c>
      <c r="R111" s="210">
        <f>Q111*H111</f>
        <v>0</v>
      </c>
      <c r="S111" s="210">
        <v>0</v>
      </c>
      <c r="T111" s="211">
        <f>S111*H111</f>
        <v>0</v>
      </c>
      <c r="AR111" s="19" t="s">
        <v>723</v>
      </c>
      <c r="AT111" s="19" t="s">
        <v>410</v>
      </c>
      <c r="AU111" s="19" t="s">
        <v>87</v>
      </c>
      <c r="AY111" s="19" t="s">
        <v>406</v>
      </c>
      <c r="BE111" s="212">
        <f>IF(N111="základní",J111,0)</f>
        <v>0</v>
      </c>
      <c r="BF111" s="212">
        <f>IF(N111="snížená",J111,0)</f>
        <v>0</v>
      </c>
      <c r="BG111" s="212">
        <f>IF(N111="zákl. přenesená",J111,0)</f>
        <v>0</v>
      </c>
      <c r="BH111" s="212">
        <f>IF(N111="sníž. přenesená",J111,0)</f>
        <v>0</v>
      </c>
      <c r="BI111" s="212">
        <f>IF(N111="nulová",J111,0)</f>
        <v>0</v>
      </c>
      <c r="BJ111" s="19" t="s">
        <v>23</v>
      </c>
      <c r="BK111" s="212">
        <f>ROUND(I111*H111,2)</f>
        <v>0</v>
      </c>
      <c r="BL111" s="19" t="s">
        <v>723</v>
      </c>
      <c r="BM111" s="19" t="s">
        <v>3049</v>
      </c>
    </row>
    <row r="112" spans="2:65" s="1" customFormat="1" ht="22.5" customHeight="1" x14ac:dyDescent="0.3">
      <c r="B112" s="37"/>
      <c r="C112" s="201" t="s">
        <v>8</v>
      </c>
      <c r="D112" s="201" t="s">
        <v>410</v>
      </c>
      <c r="E112" s="202" t="s">
        <v>314</v>
      </c>
      <c r="F112" s="203" t="s">
        <v>3050</v>
      </c>
      <c r="G112" s="204" t="s">
        <v>3037</v>
      </c>
      <c r="H112" s="205">
        <v>1</v>
      </c>
      <c r="I112" s="206"/>
      <c r="J112" s="207">
        <f>ROUND(I112*H112,2)</f>
        <v>0</v>
      </c>
      <c r="K112" s="203" t="s">
        <v>36</v>
      </c>
      <c r="L112" s="57"/>
      <c r="M112" s="208" t="s">
        <v>36</v>
      </c>
      <c r="N112" s="209" t="s">
        <v>50</v>
      </c>
      <c r="O112" s="38"/>
      <c r="P112" s="210">
        <f>O112*H112</f>
        <v>0</v>
      </c>
      <c r="Q112" s="210">
        <v>0</v>
      </c>
      <c r="R112" s="210">
        <f>Q112*H112</f>
        <v>0</v>
      </c>
      <c r="S112" s="210">
        <v>0</v>
      </c>
      <c r="T112" s="211">
        <f>S112*H112</f>
        <v>0</v>
      </c>
      <c r="AR112" s="19" t="s">
        <v>723</v>
      </c>
      <c r="AT112" s="19" t="s">
        <v>410</v>
      </c>
      <c r="AU112" s="19" t="s">
        <v>87</v>
      </c>
      <c r="AY112" s="19" t="s">
        <v>406</v>
      </c>
      <c r="BE112" s="212">
        <f>IF(N112="základní",J112,0)</f>
        <v>0</v>
      </c>
      <c r="BF112" s="212">
        <f>IF(N112="snížená",J112,0)</f>
        <v>0</v>
      </c>
      <c r="BG112" s="212">
        <f>IF(N112="zákl. přenesená",J112,0)</f>
        <v>0</v>
      </c>
      <c r="BH112" s="212">
        <f>IF(N112="sníž. přenesená",J112,0)</f>
        <v>0</v>
      </c>
      <c r="BI112" s="212">
        <f>IF(N112="nulová",J112,0)</f>
        <v>0</v>
      </c>
      <c r="BJ112" s="19" t="s">
        <v>23</v>
      </c>
      <c r="BK112" s="212">
        <f>ROUND(I112*H112,2)</f>
        <v>0</v>
      </c>
      <c r="BL112" s="19" t="s">
        <v>723</v>
      </c>
      <c r="BM112" s="19" t="s">
        <v>3051</v>
      </c>
    </row>
    <row r="113" spans="2:65" s="1" customFormat="1" ht="22.5" customHeight="1" x14ac:dyDescent="0.3">
      <c r="B113" s="37"/>
      <c r="C113" s="201" t="s">
        <v>493</v>
      </c>
      <c r="D113" s="201" t="s">
        <v>410</v>
      </c>
      <c r="E113" s="202" t="s">
        <v>484</v>
      </c>
      <c r="F113" s="203" t="s">
        <v>3052</v>
      </c>
      <c r="G113" s="204" t="s">
        <v>3037</v>
      </c>
      <c r="H113" s="205">
        <v>1</v>
      </c>
      <c r="I113" s="206"/>
      <c r="J113" s="207">
        <f>ROUND(I113*H113,2)</f>
        <v>0</v>
      </c>
      <c r="K113" s="203" t="s">
        <v>36</v>
      </c>
      <c r="L113" s="57"/>
      <c r="M113" s="208" t="s">
        <v>36</v>
      </c>
      <c r="N113" s="209" t="s">
        <v>50</v>
      </c>
      <c r="O113" s="38"/>
      <c r="P113" s="210">
        <f>O113*H113</f>
        <v>0</v>
      </c>
      <c r="Q113" s="210">
        <v>0</v>
      </c>
      <c r="R113" s="210">
        <f>Q113*H113</f>
        <v>0</v>
      </c>
      <c r="S113" s="210">
        <v>0</v>
      </c>
      <c r="T113" s="211">
        <f>S113*H113</f>
        <v>0</v>
      </c>
      <c r="AR113" s="19" t="s">
        <v>723</v>
      </c>
      <c r="AT113" s="19" t="s">
        <v>410</v>
      </c>
      <c r="AU113" s="19" t="s">
        <v>87</v>
      </c>
      <c r="AY113" s="19" t="s">
        <v>406</v>
      </c>
      <c r="BE113" s="212">
        <f>IF(N113="základní",J113,0)</f>
        <v>0</v>
      </c>
      <c r="BF113" s="212">
        <f>IF(N113="snížená",J113,0)</f>
        <v>0</v>
      </c>
      <c r="BG113" s="212">
        <f>IF(N113="zákl. přenesená",J113,0)</f>
        <v>0</v>
      </c>
      <c r="BH113" s="212">
        <f>IF(N113="sníž. přenesená",J113,0)</f>
        <v>0</v>
      </c>
      <c r="BI113" s="212">
        <f>IF(N113="nulová",J113,0)</f>
        <v>0</v>
      </c>
      <c r="BJ113" s="19" t="s">
        <v>23</v>
      </c>
      <c r="BK113" s="212">
        <f>ROUND(I113*H113,2)</f>
        <v>0</v>
      </c>
      <c r="BL113" s="19" t="s">
        <v>723</v>
      </c>
      <c r="BM113" s="19" t="s">
        <v>3053</v>
      </c>
    </row>
    <row r="114" spans="2:65" s="11" customFormat="1" ht="29.85" customHeight="1" x14ac:dyDescent="0.3">
      <c r="B114" s="182"/>
      <c r="C114" s="183"/>
      <c r="D114" s="198" t="s">
        <v>78</v>
      </c>
      <c r="E114" s="199" t="s">
        <v>3054</v>
      </c>
      <c r="F114" s="199" t="s">
        <v>407</v>
      </c>
      <c r="G114" s="183"/>
      <c r="H114" s="183"/>
      <c r="I114" s="186"/>
      <c r="J114" s="200">
        <f>BK114</f>
        <v>0</v>
      </c>
      <c r="K114" s="183"/>
      <c r="L114" s="188"/>
      <c r="M114" s="189"/>
      <c r="N114" s="190"/>
      <c r="O114" s="190"/>
      <c r="P114" s="191">
        <f>SUM(P115:P117)</f>
        <v>0</v>
      </c>
      <c r="Q114" s="190"/>
      <c r="R114" s="191">
        <f>SUM(R115:R117)</f>
        <v>0</v>
      </c>
      <c r="S114" s="190"/>
      <c r="T114" s="192">
        <f>SUM(T115:T117)</f>
        <v>0</v>
      </c>
      <c r="AR114" s="193" t="s">
        <v>94</v>
      </c>
      <c r="AT114" s="194" t="s">
        <v>78</v>
      </c>
      <c r="AU114" s="194" t="s">
        <v>23</v>
      </c>
      <c r="AY114" s="193" t="s">
        <v>406</v>
      </c>
      <c r="BK114" s="195">
        <f>SUM(BK115:BK117)</f>
        <v>0</v>
      </c>
    </row>
    <row r="115" spans="2:65" s="1" customFormat="1" ht="22.5" customHeight="1" x14ac:dyDescent="0.3">
      <c r="B115" s="37"/>
      <c r="C115" s="201" t="s">
        <v>498</v>
      </c>
      <c r="D115" s="201" t="s">
        <v>410</v>
      </c>
      <c r="E115" s="202" t="s">
        <v>8</v>
      </c>
      <c r="F115" s="203" t="s">
        <v>3055</v>
      </c>
      <c r="G115" s="204" t="s">
        <v>3037</v>
      </c>
      <c r="H115" s="205">
        <v>1</v>
      </c>
      <c r="I115" s="206"/>
      <c r="J115" s="207">
        <f>ROUND(I115*H115,2)</f>
        <v>0</v>
      </c>
      <c r="K115" s="203" t="s">
        <v>36</v>
      </c>
      <c r="L115" s="57"/>
      <c r="M115" s="208" t="s">
        <v>36</v>
      </c>
      <c r="N115" s="209" t="s">
        <v>50</v>
      </c>
      <c r="O115" s="38"/>
      <c r="P115" s="210">
        <f>O115*H115</f>
        <v>0</v>
      </c>
      <c r="Q115" s="210">
        <v>0</v>
      </c>
      <c r="R115" s="210">
        <f>Q115*H115</f>
        <v>0</v>
      </c>
      <c r="S115" s="210">
        <v>0</v>
      </c>
      <c r="T115" s="211">
        <f>S115*H115</f>
        <v>0</v>
      </c>
      <c r="AR115" s="19" t="s">
        <v>723</v>
      </c>
      <c r="AT115" s="19" t="s">
        <v>410</v>
      </c>
      <c r="AU115" s="19" t="s">
        <v>87</v>
      </c>
      <c r="AY115" s="19" t="s">
        <v>406</v>
      </c>
      <c r="BE115" s="212">
        <f>IF(N115="základní",J115,0)</f>
        <v>0</v>
      </c>
      <c r="BF115" s="212">
        <f>IF(N115="snížená",J115,0)</f>
        <v>0</v>
      </c>
      <c r="BG115" s="212">
        <f>IF(N115="zákl. přenesená",J115,0)</f>
        <v>0</v>
      </c>
      <c r="BH115" s="212">
        <f>IF(N115="sníž. přenesená",J115,0)</f>
        <v>0</v>
      </c>
      <c r="BI115" s="212">
        <f>IF(N115="nulová",J115,0)</f>
        <v>0</v>
      </c>
      <c r="BJ115" s="19" t="s">
        <v>23</v>
      </c>
      <c r="BK115" s="212">
        <f>ROUND(I115*H115,2)</f>
        <v>0</v>
      </c>
      <c r="BL115" s="19" t="s">
        <v>723</v>
      </c>
      <c r="BM115" s="19" t="s">
        <v>3056</v>
      </c>
    </row>
    <row r="116" spans="2:65" s="1" customFormat="1" ht="44.25" customHeight="1" x14ac:dyDescent="0.3">
      <c r="B116" s="37"/>
      <c r="C116" s="201" t="s">
        <v>503</v>
      </c>
      <c r="D116" s="201" t="s">
        <v>410</v>
      </c>
      <c r="E116" s="202" t="s">
        <v>493</v>
      </c>
      <c r="F116" s="203" t="s">
        <v>3057</v>
      </c>
      <c r="G116" s="204" t="s">
        <v>596</v>
      </c>
      <c r="H116" s="205">
        <v>300</v>
      </c>
      <c r="I116" s="206"/>
      <c r="J116" s="207">
        <f>ROUND(I116*H116,2)</f>
        <v>0</v>
      </c>
      <c r="K116" s="203" t="s">
        <v>36</v>
      </c>
      <c r="L116" s="57"/>
      <c r="M116" s="208" t="s">
        <v>36</v>
      </c>
      <c r="N116" s="209" t="s">
        <v>50</v>
      </c>
      <c r="O116" s="38"/>
      <c r="P116" s="210">
        <f>O116*H116</f>
        <v>0</v>
      </c>
      <c r="Q116" s="210">
        <v>0</v>
      </c>
      <c r="R116" s="210">
        <f>Q116*H116</f>
        <v>0</v>
      </c>
      <c r="S116" s="210">
        <v>0</v>
      </c>
      <c r="T116" s="211">
        <f>S116*H116</f>
        <v>0</v>
      </c>
      <c r="AR116" s="19" t="s">
        <v>723</v>
      </c>
      <c r="AT116" s="19" t="s">
        <v>410</v>
      </c>
      <c r="AU116" s="19" t="s">
        <v>87</v>
      </c>
      <c r="AY116" s="19" t="s">
        <v>406</v>
      </c>
      <c r="BE116" s="212">
        <f>IF(N116="základní",J116,0)</f>
        <v>0</v>
      </c>
      <c r="BF116" s="212">
        <f>IF(N116="snížená",J116,0)</f>
        <v>0</v>
      </c>
      <c r="BG116" s="212">
        <f>IF(N116="zákl. přenesená",J116,0)</f>
        <v>0</v>
      </c>
      <c r="BH116" s="212">
        <f>IF(N116="sníž. přenesená",J116,0)</f>
        <v>0</v>
      </c>
      <c r="BI116" s="212">
        <f>IF(N116="nulová",J116,0)</f>
        <v>0</v>
      </c>
      <c r="BJ116" s="19" t="s">
        <v>23</v>
      </c>
      <c r="BK116" s="212">
        <f>ROUND(I116*H116,2)</f>
        <v>0</v>
      </c>
      <c r="BL116" s="19" t="s">
        <v>723</v>
      </c>
      <c r="BM116" s="19" t="s">
        <v>3058</v>
      </c>
    </row>
    <row r="117" spans="2:65" s="1" customFormat="1" ht="22.5" customHeight="1" x14ac:dyDescent="0.3">
      <c r="B117" s="37"/>
      <c r="C117" s="201" t="s">
        <v>508</v>
      </c>
      <c r="D117" s="201" t="s">
        <v>410</v>
      </c>
      <c r="E117" s="202" t="s">
        <v>498</v>
      </c>
      <c r="F117" s="203" t="s">
        <v>3059</v>
      </c>
      <c r="G117" s="204" t="s">
        <v>3037</v>
      </c>
      <c r="H117" s="205">
        <v>1</v>
      </c>
      <c r="I117" s="206"/>
      <c r="J117" s="207">
        <f>ROUND(I117*H117,2)</f>
        <v>0</v>
      </c>
      <c r="K117" s="203" t="s">
        <v>36</v>
      </c>
      <c r="L117" s="57"/>
      <c r="M117" s="208" t="s">
        <v>36</v>
      </c>
      <c r="N117" s="281" t="s">
        <v>50</v>
      </c>
      <c r="O117" s="282"/>
      <c r="P117" s="283">
        <f>O117*H117</f>
        <v>0</v>
      </c>
      <c r="Q117" s="283">
        <v>0</v>
      </c>
      <c r="R117" s="283">
        <f>Q117*H117</f>
        <v>0</v>
      </c>
      <c r="S117" s="283">
        <v>0</v>
      </c>
      <c r="T117" s="284">
        <f>S117*H117</f>
        <v>0</v>
      </c>
      <c r="AR117" s="19" t="s">
        <v>723</v>
      </c>
      <c r="AT117" s="19" t="s">
        <v>410</v>
      </c>
      <c r="AU117" s="19" t="s">
        <v>87</v>
      </c>
      <c r="AY117" s="19" t="s">
        <v>406</v>
      </c>
      <c r="BE117" s="212">
        <f>IF(N117="základní",J117,0)</f>
        <v>0</v>
      </c>
      <c r="BF117" s="212">
        <f>IF(N117="snížená",J117,0)</f>
        <v>0</v>
      </c>
      <c r="BG117" s="212">
        <f>IF(N117="zákl. přenesená",J117,0)</f>
        <v>0</v>
      </c>
      <c r="BH117" s="212">
        <f>IF(N117="sníž. přenesená",J117,0)</f>
        <v>0</v>
      </c>
      <c r="BI117" s="212">
        <f>IF(N117="nulová",J117,0)</f>
        <v>0</v>
      </c>
      <c r="BJ117" s="19" t="s">
        <v>23</v>
      </c>
      <c r="BK117" s="212">
        <f>ROUND(I117*H117,2)</f>
        <v>0</v>
      </c>
      <c r="BL117" s="19" t="s">
        <v>723</v>
      </c>
      <c r="BM117" s="19" t="s">
        <v>3060</v>
      </c>
    </row>
    <row r="118" spans="2:65" s="1" customFormat="1" ht="6.95" customHeight="1" x14ac:dyDescent="0.3">
      <c r="B118" s="52"/>
      <c r="C118" s="53"/>
      <c r="D118" s="53"/>
      <c r="E118" s="53"/>
      <c r="F118" s="53"/>
      <c r="G118" s="53"/>
      <c r="H118" s="53"/>
      <c r="I118" s="141"/>
      <c r="J118" s="53"/>
      <c r="K118" s="53"/>
      <c r="L118" s="57"/>
    </row>
  </sheetData>
  <sheetProtection password="CC35" sheet="1" objects="1" scenarios="1" formatColumns="0" formatRows="0" sort="0" autoFilter="0"/>
  <autoFilter ref="C92:K92"/>
  <mergeCells count="15">
    <mergeCell ref="E83:H83"/>
    <mergeCell ref="E81:H81"/>
    <mergeCell ref="E85:H85"/>
    <mergeCell ref="G1:H1"/>
    <mergeCell ref="L2:V2"/>
    <mergeCell ref="E49:H49"/>
    <mergeCell ref="E53:H53"/>
    <mergeCell ref="E51:H51"/>
    <mergeCell ref="E55:H55"/>
    <mergeCell ref="E79:H79"/>
    <mergeCell ref="E7:H7"/>
    <mergeCell ref="E11:H11"/>
    <mergeCell ref="E9:H9"/>
    <mergeCell ref="E13:H13"/>
    <mergeCell ref="E28:H28"/>
  </mergeCells>
  <hyperlinks>
    <hyperlink ref="F1:G1" location="C2" tooltip="Krycí list soupisu" display="1) Krycí list soupisu"/>
    <hyperlink ref="G1:H1" location="C62" tooltip="Rekapitulace" display="2) Rekapitulace"/>
    <hyperlink ref="J1" location="C92" tooltip="Soupis prací" display="3) Soupis prací"/>
    <hyperlink ref="L1:V1" location="'Rekapitulace stavby'!C2" tooltip="Rekapitulace stavby" display="Rekapitulace stavby"/>
  </hyperlinks>
  <printOptions horizontalCentered="1"/>
  <pageMargins left="0.59055118110236227" right="0.59055118110236227" top="0.59055118110236227" bottom="0.59055118110236227" header="0" footer="0"/>
  <pageSetup paperSize="9" fitToHeight="100" orientation="landscape" r:id="rId1"/>
  <headerFooter>
    <oddFooter>&amp;CStrana &amp;P z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BR481"/>
  <sheetViews>
    <sheetView showGridLines="0" workbookViewId="0">
      <pane ySplit="1" topLeftCell="A2" activePane="bottomLeft" state="frozen"/>
      <selection pane="bottomLeft"/>
    </sheetView>
  </sheetViews>
  <sheetFormatPr defaultRowHeight="13.5" x14ac:dyDescent="0.3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15" customWidth="1"/>
    <col min="10" max="10" width="23.5" customWidth="1"/>
    <col min="11" max="11" width="15.5" customWidth="1"/>
    <col min="13" max="18" width="9.33203125" hidden="1"/>
    <col min="19" max="19" width="8.1640625" hidden="1" customWidth="1"/>
    <col min="20" max="20" width="29.6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 x14ac:dyDescent="0.3">
      <c r="A1" s="17"/>
      <c r="B1" s="294"/>
      <c r="C1" s="294"/>
      <c r="D1" s="293" t="s">
        <v>1</v>
      </c>
      <c r="E1" s="294"/>
      <c r="F1" s="295" t="s">
        <v>8574</v>
      </c>
      <c r="G1" s="427" t="s">
        <v>8575</v>
      </c>
      <c r="H1" s="427"/>
      <c r="I1" s="300"/>
      <c r="J1" s="295" t="s">
        <v>8576</v>
      </c>
      <c r="K1" s="293" t="s">
        <v>213</v>
      </c>
      <c r="L1" s="295" t="s">
        <v>8577</v>
      </c>
      <c r="M1" s="295"/>
      <c r="N1" s="295"/>
      <c r="O1" s="295"/>
      <c r="P1" s="295"/>
      <c r="Q1" s="295"/>
      <c r="R1" s="295"/>
      <c r="S1" s="295"/>
      <c r="T1" s="295"/>
      <c r="U1" s="291"/>
      <c r="V1" s="291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</row>
    <row r="2" spans="1:70" ht="36.950000000000003" customHeight="1" x14ac:dyDescent="0.3">
      <c r="L2" s="385"/>
      <c r="M2" s="385"/>
      <c r="N2" s="385"/>
      <c r="O2" s="385"/>
      <c r="P2" s="385"/>
      <c r="Q2" s="385"/>
      <c r="R2" s="385"/>
      <c r="S2" s="385"/>
      <c r="T2" s="385"/>
      <c r="U2" s="385"/>
      <c r="V2" s="385"/>
      <c r="AT2" s="19" t="s">
        <v>106</v>
      </c>
      <c r="AZ2" s="116" t="s">
        <v>3061</v>
      </c>
      <c r="BA2" s="116" t="s">
        <v>36</v>
      </c>
      <c r="BB2" s="116" t="s">
        <v>36</v>
      </c>
      <c r="BC2" s="116" t="s">
        <v>3062</v>
      </c>
      <c r="BD2" s="116" t="s">
        <v>87</v>
      </c>
    </row>
    <row r="3" spans="1:70" ht="6.95" customHeight="1" x14ac:dyDescent="0.3">
      <c r="B3" s="20"/>
      <c r="C3" s="21"/>
      <c r="D3" s="21"/>
      <c r="E3" s="21"/>
      <c r="F3" s="21"/>
      <c r="G3" s="21"/>
      <c r="H3" s="21"/>
      <c r="I3" s="117"/>
      <c r="J3" s="21"/>
      <c r="K3" s="22"/>
      <c r="AT3" s="19" t="s">
        <v>87</v>
      </c>
      <c r="AZ3" s="116" t="s">
        <v>3063</v>
      </c>
      <c r="BA3" s="116" t="s">
        <v>36</v>
      </c>
      <c r="BB3" s="116" t="s">
        <v>36</v>
      </c>
      <c r="BC3" s="116" t="s">
        <v>3064</v>
      </c>
      <c r="BD3" s="116" t="s">
        <v>87</v>
      </c>
    </row>
    <row r="4" spans="1:70" ht="36.950000000000003" customHeight="1" x14ac:dyDescent="0.3">
      <c r="B4" s="23"/>
      <c r="C4" s="24"/>
      <c r="D4" s="25" t="s">
        <v>218</v>
      </c>
      <c r="E4" s="24"/>
      <c r="F4" s="24"/>
      <c r="G4" s="24"/>
      <c r="H4" s="24"/>
      <c r="I4" s="118"/>
      <c r="J4" s="24"/>
      <c r="K4" s="26"/>
      <c r="M4" s="27" t="s">
        <v>10</v>
      </c>
      <c r="AT4" s="19" t="s">
        <v>4</v>
      </c>
      <c r="AZ4" s="116" t="s">
        <v>3065</v>
      </c>
      <c r="BA4" s="116" t="s">
        <v>36</v>
      </c>
      <c r="BB4" s="116" t="s">
        <v>36</v>
      </c>
      <c r="BC4" s="116" t="s">
        <v>3066</v>
      </c>
      <c r="BD4" s="116" t="s">
        <v>87</v>
      </c>
    </row>
    <row r="5" spans="1:70" ht="6.95" customHeight="1" x14ac:dyDescent="0.3">
      <c r="B5" s="23"/>
      <c r="C5" s="24"/>
      <c r="D5" s="24"/>
      <c r="E5" s="24"/>
      <c r="F5" s="24"/>
      <c r="G5" s="24"/>
      <c r="H5" s="24"/>
      <c r="I5" s="118"/>
      <c r="J5" s="24"/>
      <c r="K5" s="26"/>
      <c r="AZ5" s="116" t="s">
        <v>3067</v>
      </c>
      <c r="BA5" s="116" t="s">
        <v>36</v>
      </c>
      <c r="BB5" s="116" t="s">
        <v>36</v>
      </c>
      <c r="BC5" s="116" t="s">
        <v>3068</v>
      </c>
      <c r="BD5" s="116" t="s">
        <v>87</v>
      </c>
    </row>
    <row r="6" spans="1:70" ht="15" x14ac:dyDescent="0.3">
      <c r="B6" s="23"/>
      <c r="C6" s="24"/>
      <c r="D6" s="32" t="s">
        <v>16</v>
      </c>
      <c r="E6" s="24"/>
      <c r="F6" s="24"/>
      <c r="G6" s="24"/>
      <c r="H6" s="24"/>
      <c r="I6" s="118"/>
      <c r="J6" s="24"/>
      <c r="K6" s="26"/>
      <c r="AZ6" s="116" t="s">
        <v>253</v>
      </c>
      <c r="BA6" s="116" t="s">
        <v>36</v>
      </c>
      <c r="BB6" s="116" t="s">
        <v>36</v>
      </c>
      <c r="BC6" s="116" t="s">
        <v>3069</v>
      </c>
      <c r="BD6" s="116" t="s">
        <v>87</v>
      </c>
    </row>
    <row r="7" spans="1:70" ht="22.5" customHeight="1" x14ac:dyDescent="0.3">
      <c r="B7" s="23"/>
      <c r="C7" s="24"/>
      <c r="D7" s="24"/>
      <c r="E7" s="428" t="str">
        <f>'Rekapitulace stavby'!K6</f>
        <v>ZLEPŠENÍ EKOLOGICKÉHO STAVU ŘEKY BEČVY V HRANICÍCH</v>
      </c>
      <c r="F7" s="414"/>
      <c r="G7" s="414"/>
      <c r="H7" s="414"/>
      <c r="I7" s="118"/>
      <c r="J7" s="24"/>
      <c r="K7" s="26"/>
      <c r="AZ7" s="116" t="s">
        <v>2872</v>
      </c>
      <c r="BA7" s="116" t="s">
        <v>36</v>
      </c>
      <c r="BB7" s="116" t="s">
        <v>36</v>
      </c>
      <c r="BC7" s="116" t="s">
        <v>3070</v>
      </c>
      <c r="BD7" s="116" t="s">
        <v>87</v>
      </c>
    </row>
    <row r="8" spans="1:70" ht="15" x14ac:dyDescent="0.3">
      <c r="B8" s="23"/>
      <c r="C8" s="24"/>
      <c r="D8" s="32" t="s">
        <v>226</v>
      </c>
      <c r="E8" s="24"/>
      <c r="F8" s="24"/>
      <c r="G8" s="24"/>
      <c r="H8" s="24"/>
      <c r="I8" s="118"/>
      <c r="J8" s="24"/>
      <c r="K8" s="26"/>
      <c r="AZ8" s="116" t="s">
        <v>3071</v>
      </c>
      <c r="BA8" s="116" t="s">
        <v>36</v>
      </c>
      <c r="BB8" s="116" t="s">
        <v>36</v>
      </c>
      <c r="BC8" s="116" t="s">
        <v>3072</v>
      </c>
      <c r="BD8" s="116" t="s">
        <v>87</v>
      </c>
    </row>
    <row r="9" spans="1:70" ht="22.5" customHeight="1" x14ac:dyDescent="0.3">
      <c r="B9" s="23"/>
      <c r="C9" s="24"/>
      <c r="D9" s="24"/>
      <c r="E9" s="428" t="s">
        <v>229</v>
      </c>
      <c r="F9" s="414"/>
      <c r="G9" s="414"/>
      <c r="H9" s="414"/>
      <c r="I9" s="118"/>
      <c r="J9" s="24"/>
      <c r="K9" s="26"/>
      <c r="AZ9" s="116" t="s">
        <v>263</v>
      </c>
      <c r="BA9" s="116" t="s">
        <v>36</v>
      </c>
      <c r="BB9" s="116" t="s">
        <v>36</v>
      </c>
      <c r="BC9" s="116" t="s">
        <v>3073</v>
      </c>
      <c r="BD9" s="116" t="s">
        <v>87</v>
      </c>
    </row>
    <row r="10" spans="1:70" ht="15" x14ac:dyDescent="0.3">
      <c r="B10" s="23"/>
      <c r="C10" s="24"/>
      <c r="D10" s="32" t="s">
        <v>232</v>
      </c>
      <c r="E10" s="24"/>
      <c r="F10" s="24"/>
      <c r="G10" s="24"/>
      <c r="H10" s="24"/>
      <c r="I10" s="118"/>
      <c r="J10" s="24"/>
      <c r="K10" s="26"/>
      <c r="AZ10" s="116" t="s">
        <v>2877</v>
      </c>
      <c r="BA10" s="116" t="s">
        <v>36</v>
      </c>
      <c r="BB10" s="116" t="s">
        <v>36</v>
      </c>
      <c r="BC10" s="116" t="s">
        <v>3074</v>
      </c>
      <c r="BD10" s="116" t="s">
        <v>87</v>
      </c>
    </row>
    <row r="11" spans="1:70" s="1" customFormat="1" ht="22.5" customHeight="1" x14ac:dyDescent="0.3">
      <c r="B11" s="37"/>
      <c r="C11" s="38"/>
      <c r="D11" s="38"/>
      <c r="E11" s="429" t="s">
        <v>235</v>
      </c>
      <c r="F11" s="405"/>
      <c r="G11" s="405"/>
      <c r="H11" s="405"/>
      <c r="I11" s="119"/>
      <c r="J11" s="38"/>
      <c r="K11" s="41"/>
      <c r="AZ11" s="116" t="s">
        <v>3075</v>
      </c>
      <c r="BA11" s="116" t="s">
        <v>36</v>
      </c>
      <c r="BB11" s="116" t="s">
        <v>36</v>
      </c>
      <c r="BC11" s="116" t="s">
        <v>3076</v>
      </c>
      <c r="BD11" s="116" t="s">
        <v>87</v>
      </c>
    </row>
    <row r="12" spans="1:70" s="1" customFormat="1" ht="15" x14ac:dyDescent="0.3">
      <c r="B12" s="37"/>
      <c r="C12" s="38"/>
      <c r="D12" s="32" t="s">
        <v>238</v>
      </c>
      <c r="E12" s="38"/>
      <c r="F12" s="38"/>
      <c r="G12" s="38"/>
      <c r="H12" s="38"/>
      <c r="I12" s="119"/>
      <c r="J12" s="38"/>
      <c r="K12" s="41"/>
      <c r="AZ12" s="116" t="s">
        <v>960</v>
      </c>
      <c r="BA12" s="116" t="s">
        <v>36</v>
      </c>
      <c r="BB12" s="116" t="s">
        <v>36</v>
      </c>
      <c r="BC12" s="116" t="s">
        <v>3077</v>
      </c>
      <c r="BD12" s="116" t="s">
        <v>87</v>
      </c>
    </row>
    <row r="13" spans="1:70" s="1" customFormat="1" ht="36.950000000000003" customHeight="1" x14ac:dyDescent="0.3">
      <c r="B13" s="37"/>
      <c r="C13" s="38"/>
      <c r="D13" s="38"/>
      <c r="E13" s="430" t="s">
        <v>3078</v>
      </c>
      <c r="F13" s="405"/>
      <c r="G13" s="405"/>
      <c r="H13" s="405"/>
      <c r="I13" s="119"/>
      <c r="J13" s="38"/>
      <c r="K13" s="41"/>
      <c r="AZ13" s="116" t="s">
        <v>294</v>
      </c>
      <c r="BA13" s="116" t="s">
        <v>36</v>
      </c>
      <c r="BB13" s="116" t="s">
        <v>36</v>
      </c>
      <c r="BC13" s="116" t="s">
        <v>3069</v>
      </c>
      <c r="BD13" s="116" t="s">
        <v>87</v>
      </c>
    </row>
    <row r="14" spans="1:70" s="1" customFormat="1" x14ac:dyDescent="0.3">
      <c r="B14" s="37"/>
      <c r="C14" s="38"/>
      <c r="D14" s="38"/>
      <c r="E14" s="38"/>
      <c r="F14" s="38"/>
      <c r="G14" s="38"/>
      <c r="H14" s="38"/>
      <c r="I14" s="119"/>
      <c r="J14" s="38"/>
      <c r="K14" s="41"/>
      <c r="AZ14" s="116" t="s">
        <v>296</v>
      </c>
      <c r="BA14" s="116" t="s">
        <v>36</v>
      </c>
      <c r="BB14" s="116" t="s">
        <v>36</v>
      </c>
      <c r="BC14" s="116" t="s">
        <v>3079</v>
      </c>
      <c r="BD14" s="116" t="s">
        <v>87</v>
      </c>
    </row>
    <row r="15" spans="1:70" s="1" customFormat="1" ht="14.45" customHeight="1" x14ac:dyDescent="0.3">
      <c r="B15" s="37"/>
      <c r="C15" s="38"/>
      <c r="D15" s="32" t="s">
        <v>19</v>
      </c>
      <c r="E15" s="38"/>
      <c r="F15" s="30" t="s">
        <v>107</v>
      </c>
      <c r="G15" s="38"/>
      <c r="H15" s="38"/>
      <c r="I15" s="120" t="s">
        <v>21</v>
      </c>
      <c r="J15" s="30" t="s">
        <v>36</v>
      </c>
      <c r="K15" s="41"/>
      <c r="AZ15" s="116" t="s">
        <v>3080</v>
      </c>
      <c r="BA15" s="116" t="s">
        <v>36</v>
      </c>
      <c r="BB15" s="116" t="s">
        <v>36</v>
      </c>
      <c r="BC15" s="116" t="s">
        <v>3062</v>
      </c>
      <c r="BD15" s="116" t="s">
        <v>87</v>
      </c>
    </row>
    <row r="16" spans="1:70" s="1" customFormat="1" ht="14.45" customHeight="1" x14ac:dyDescent="0.3">
      <c r="B16" s="37"/>
      <c r="C16" s="38"/>
      <c r="D16" s="32" t="s">
        <v>24</v>
      </c>
      <c r="E16" s="38"/>
      <c r="F16" s="30" t="s">
        <v>25</v>
      </c>
      <c r="G16" s="38"/>
      <c r="H16" s="38"/>
      <c r="I16" s="120" t="s">
        <v>26</v>
      </c>
      <c r="J16" s="121" t="str">
        <f>'Rekapitulace stavby'!AN8</f>
        <v>6.4.2016</v>
      </c>
      <c r="K16" s="41"/>
      <c r="AZ16" s="116" t="s">
        <v>3081</v>
      </c>
      <c r="BA16" s="116" t="s">
        <v>36</v>
      </c>
      <c r="BB16" s="116" t="s">
        <v>36</v>
      </c>
      <c r="BC16" s="116" t="s">
        <v>3062</v>
      </c>
      <c r="BD16" s="116" t="s">
        <v>87</v>
      </c>
    </row>
    <row r="17" spans="2:56" s="1" customFormat="1" ht="10.9" customHeight="1" x14ac:dyDescent="0.3">
      <c r="B17" s="37"/>
      <c r="C17" s="38"/>
      <c r="D17" s="38"/>
      <c r="E17" s="38"/>
      <c r="F17" s="38"/>
      <c r="G17" s="38"/>
      <c r="H17" s="38"/>
      <c r="I17" s="119"/>
      <c r="J17" s="38"/>
      <c r="K17" s="41"/>
      <c r="AZ17" s="116" t="s">
        <v>3082</v>
      </c>
      <c r="BA17" s="116" t="s">
        <v>36</v>
      </c>
      <c r="BB17" s="116" t="s">
        <v>36</v>
      </c>
      <c r="BC17" s="116" t="s">
        <v>3083</v>
      </c>
      <c r="BD17" s="116" t="s">
        <v>87</v>
      </c>
    </row>
    <row r="18" spans="2:56" s="1" customFormat="1" ht="14.45" customHeight="1" x14ac:dyDescent="0.3">
      <c r="B18" s="37"/>
      <c r="C18" s="38"/>
      <c r="D18" s="32" t="s">
        <v>34</v>
      </c>
      <c r="E18" s="38"/>
      <c r="F18" s="38"/>
      <c r="G18" s="38"/>
      <c r="H18" s="38"/>
      <c r="I18" s="120" t="s">
        <v>35</v>
      </c>
      <c r="J18" s="30" t="s">
        <v>36</v>
      </c>
      <c r="K18" s="41"/>
      <c r="AZ18" s="116" t="s">
        <v>3084</v>
      </c>
      <c r="BA18" s="116" t="s">
        <v>36</v>
      </c>
      <c r="BB18" s="116" t="s">
        <v>36</v>
      </c>
      <c r="BC18" s="116" t="s">
        <v>3085</v>
      </c>
      <c r="BD18" s="116" t="s">
        <v>87</v>
      </c>
    </row>
    <row r="19" spans="2:56" s="1" customFormat="1" ht="18" customHeight="1" x14ac:dyDescent="0.3">
      <c r="B19" s="37"/>
      <c r="C19" s="38"/>
      <c r="D19" s="38"/>
      <c r="E19" s="30" t="s">
        <v>37</v>
      </c>
      <c r="F19" s="38"/>
      <c r="G19" s="38"/>
      <c r="H19" s="38"/>
      <c r="I19" s="120" t="s">
        <v>38</v>
      </c>
      <c r="J19" s="30" t="s">
        <v>36</v>
      </c>
      <c r="K19" s="41"/>
      <c r="AZ19" s="116" t="s">
        <v>324</v>
      </c>
      <c r="BA19" s="116" t="s">
        <v>36</v>
      </c>
      <c r="BB19" s="116" t="s">
        <v>36</v>
      </c>
      <c r="BC19" s="116" t="s">
        <v>3086</v>
      </c>
      <c r="BD19" s="116" t="s">
        <v>87</v>
      </c>
    </row>
    <row r="20" spans="2:56" s="1" customFormat="1" ht="6.95" customHeight="1" x14ac:dyDescent="0.3">
      <c r="B20" s="37"/>
      <c r="C20" s="38"/>
      <c r="D20" s="38"/>
      <c r="E20" s="38"/>
      <c r="F20" s="38"/>
      <c r="G20" s="38"/>
      <c r="H20" s="38"/>
      <c r="I20" s="119"/>
      <c r="J20" s="38"/>
      <c r="K20" s="41"/>
      <c r="AZ20" s="116" t="s">
        <v>2879</v>
      </c>
      <c r="BA20" s="116" t="s">
        <v>36</v>
      </c>
      <c r="BB20" s="116" t="s">
        <v>36</v>
      </c>
      <c r="BC20" s="116" t="s">
        <v>3087</v>
      </c>
      <c r="BD20" s="116" t="s">
        <v>87</v>
      </c>
    </row>
    <row r="21" spans="2:56" s="1" customFormat="1" ht="14.45" customHeight="1" x14ac:dyDescent="0.3">
      <c r="B21" s="37"/>
      <c r="C21" s="38"/>
      <c r="D21" s="32" t="s">
        <v>39</v>
      </c>
      <c r="E21" s="38"/>
      <c r="F21" s="38"/>
      <c r="G21" s="38"/>
      <c r="H21" s="38"/>
      <c r="I21" s="120" t="s">
        <v>35</v>
      </c>
      <c r="J21" s="30" t="str">
        <f>IF('Rekapitulace stavby'!AN13="Vyplň údaj","",IF('Rekapitulace stavby'!AN13="","",'Rekapitulace stavby'!AN13))</f>
        <v/>
      </c>
      <c r="K21" s="41"/>
      <c r="AZ21" s="116" t="s">
        <v>343</v>
      </c>
      <c r="BA21" s="116" t="s">
        <v>36</v>
      </c>
      <c r="BB21" s="116" t="s">
        <v>36</v>
      </c>
      <c r="BC21" s="116" t="s">
        <v>3088</v>
      </c>
      <c r="BD21" s="116" t="s">
        <v>87</v>
      </c>
    </row>
    <row r="22" spans="2:56" s="1" customFormat="1" ht="18" customHeight="1" x14ac:dyDescent="0.3">
      <c r="B22" s="37"/>
      <c r="C22" s="38"/>
      <c r="D22" s="38"/>
      <c r="E22" s="30" t="str">
        <f>IF('Rekapitulace stavby'!E14="Vyplň údaj","",IF('Rekapitulace stavby'!E14="","",'Rekapitulace stavby'!E14))</f>
        <v/>
      </c>
      <c r="F22" s="38"/>
      <c r="G22" s="38"/>
      <c r="H22" s="38"/>
      <c r="I22" s="120" t="s">
        <v>38</v>
      </c>
      <c r="J22" s="30" t="str">
        <f>IF('Rekapitulace stavby'!AN14="Vyplň údaj","",IF('Rekapitulace stavby'!AN14="","",'Rekapitulace stavby'!AN14))</f>
        <v/>
      </c>
      <c r="K22" s="41"/>
      <c r="AZ22" s="116" t="s">
        <v>3089</v>
      </c>
      <c r="BA22" s="116" t="s">
        <v>36</v>
      </c>
      <c r="BB22" s="116" t="s">
        <v>36</v>
      </c>
      <c r="BC22" s="116" t="s">
        <v>3090</v>
      </c>
      <c r="BD22" s="116" t="s">
        <v>87</v>
      </c>
    </row>
    <row r="23" spans="2:56" s="1" customFormat="1" ht="6.95" customHeight="1" x14ac:dyDescent="0.3">
      <c r="B23" s="37"/>
      <c r="C23" s="38"/>
      <c r="D23" s="38"/>
      <c r="E23" s="38"/>
      <c r="F23" s="38"/>
      <c r="G23" s="38"/>
      <c r="H23" s="38"/>
      <c r="I23" s="119"/>
      <c r="J23" s="38"/>
      <c r="K23" s="41"/>
      <c r="AZ23" s="116" t="s">
        <v>378</v>
      </c>
      <c r="BA23" s="116" t="s">
        <v>36</v>
      </c>
      <c r="BB23" s="116" t="s">
        <v>36</v>
      </c>
      <c r="BC23" s="116" t="s">
        <v>3091</v>
      </c>
      <c r="BD23" s="116" t="s">
        <v>87</v>
      </c>
    </row>
    <row r="24" spans="2:56" s="1" customFormat="1" ht="14.45" customHeight="1" x14ac:dyDescent="0.3">
      <c r="B24" s="37"/>
      <c r="C24" s="38"/>
      <c r="D24" s="32" t="s">
        <v>41</v>
      </c>
      <c r="E24" s="38"/>
      <c r="F24" s="38"/>
      <c r="G24" s="38"/>
      <c r="H24" s="38"/>
      <c r="I24" s="120" t="s">
        <v>35</v>
      </c>
      <c r="J24" s="30" t="s">
        <v>36</v>
      </c>
      <c r="K24" s="41"/>
    </row>
    <row r="25" spans="2:56" s="1" customFormat="1" ht="18" customHeight="1" x14ac:dyDescent="0.3">
      <c r="B25" s="37"/>
      <c r="C25" s="38"/>
      <c r="D25" s="38"/>
      <c r="E25" s="30" t="s">
        <v>42</v>
      </c>
      <c r="F25" s="38"/>
      <c r="G25" s="38"/>
      <c r="H25" s="38"/>
      <c r="I25" s="120" t="s">
        <v>38</v>
      </c>
      <c r="J25" s="30" t="s">
        <v>36</v>
      </c>
      <c r="K25" s="41"/>
    </row>
    <row r="26" spans="2:56" s="1" customFormat="1" ht="6.95" customHeight="1" x14ac:dyDescent="0.3">
      <c r="B26" s="37"/>
      <c r="C26" s="38"/>
      <c r="D26" s="38"/>
      <c r="E26" s="38"/>
      <c r="F26" s="38"/>
      <c r="G26" s="38"/>
      <c r="H26" s="38"/>
      <c r="I26" s="119"/>
      <c r="J26" s="38"/>
      <c r="K26" s="41"/>
    </row>
    <row r="27" spans="2:56" s="1" customFormat="1" ht="14.45" customHeight="1" x14ac:dyDescent="0.3">
      <c r="B27" s="37"/>
      <c r="C27" s="38"/>
      <c r="D27" s="32" t="s">
        <v>44</v>
      </c>
      <c r="E27" s="38"/>
      <c r="F27" s="38"/>
      <c r="G27" s="38"/>
      <c r="H27" s="38"/>
      <c r="I27" s="119"/>
      <c r="J27" s="38"/>
      <c r="K27" s="41"/>
    </row>
    <row r="28" spans="2:56" s="7" customFormat="1" ht="22.5" customHeight="1" x14ac:dyDescent="0.3">
      <c r="B28" s="122"/>
      <c r="C28" s="123"/>
      <c r="D28" s="123"/>
      <c r="E28" s="417" t="s">
        <v>36</v>
      </c>
      <c r="F28" s="431"/>
      <c r="G28" s="431"/>
      <c r="H28" s="431"/>
      <c r="I28" s="124"/>
      <c r="J28" s="123"/>
      <c r="K28" s="125"/>
    </row>
    <row r="29" spans="2:56" s="1" customFormat="1" ht="6.95" customHeight="1" x14ac:dyDescent="0.3">
      <c r="B29" s="37"/>
      <c r="C29" s="38"/>
      <c r="D29" s="38"/>
      <c r="E29" s="38"/>
      <c r="F29" s="38"/>
      <c r="G29" s="38"/>
      <c r="H29" s="38"/>
      <c r="I29" s="119"/>
      <c r="J29" s="38"/>
      <c r="K29" s="41"/>
    </row>
    <row r="30" spans="2:56" s="1" customFormat="1" ht="6.95" customHeight="1" x14ac:dyDescent="0.3">
      <c r="B30" s="37"/>
      <c r="C30" s="38"/>
      <c r="D30" s="81"/>
      <c r="E30" s="81"/>
      <c r="F30" s="81"/>
      <c r="G30" s="81"/>
      <c r="H30" s="81"/>
      <c r="I30" s="127"/>
      <c r="J30" s="81"/>
      <c r="K30" s="128"/>
    </row>
    <row r="31" spans="2:56" s="1" customFormat="1" ht="25.35" customHeight="1" x14ac:dyDescent="0.3">
      <c r="B31" s="37"/>
      <c r="C31" s="38"/>
      <c r="D31" s="129" t="s">
        <v>45</v>
      </c>
      <c r="E31" s="38"/>
      <c r="F31" s="38"/>
      <c r="G31" s="38"/>
      <c r="H31" s="38"/>
      <c r="I31" s="119"/>
      <c r="J31" s="130">
        <f>ROUND(J99,2)</f>
        <v>0</v>
      </c>
      <c r="K31" s="41"/>
    </row>
    <row r="32" spans="2:56" s="1" customFormat="1" ht="6.95" customHeight="1" x14ac:dyDescent="0.3">
      <c r="B32" s="37"/>
      <c r="C32" s="38"/>
      <c r="D32" s="81"/>
      <c r="E32" s="81"/>
      <c r="F32" s="81"/>
      <c r="G32" s="81"/>
      <c r="H32" s="81"/>
      <c r="I32" s="127"/>
      <c r="J32" s="81"/>
      <c r="K32" s="128"/>
    </row>
    <row r="33" spans="2:11" s="1" customFormat="1" ht="14.45" customHeight="1" x14ac:dyDescent="0.3">
      <c r="B33" s="37"/>
      <c r="C33" s="38"/>
      <c r="D33" s="38"/>
      <c r="E33" s="38"/>
      <c r="F33" s="42" t="s">
        <v>47</v>
      </c>
      <c r="G33" s="38"/>
      <c r="H33" s="38"/>
      <c r="I33" s="131" t="s">
        <v>46</v>
      </c>
      <c r="J33" s="42" t="s">
        <v>48</v>
      </c>
      <c r="K33" s="41"/>
    </row>
    <row r="34" spans="2:11" s="1" customFormat="1" ht="14.45" customHeight="1" x14ac:dyDescent="0.3">
      <c r="B34" s="37"/>
      <c r="C34" s="38"/>
      <c r="D34" s="45" t="s">
        <v>49</v>
      </c>
      <c r="E34" s="45" t="s">
        <v>50</v>
      </c>
      <c r="F34" s="132">
        <f>ROUND(SUM(BE99:BE480), 2)</f>
        <v>0</v>
      </c>
      <c r="G34" s="38"/>
      <c r="H34" s="38"/>
      <c r="I34" s="133">
        <v>0.21</v>
      </c>
      <c r="J34" s="132">
        <f>ROUND(ROUND((SUM(BE99:BE480)), 2)*I34, 2)</f>
        <v>0</v>
      </c>
      <c r="K34" s="41"/>
    </row>
    <row r="35" spans="2:11" s="1" customFormat="1" ht="14.45" customHeight="1" x14ac:dyDescent="0.3">
      <c r="B35" s="37"/>
      <c r="C35" s="38"/>
      <c r="D35" s="38"/>
      <c r="E35" s="45" t="s">
        <v>51</v>
      </c>
      <c r="F35" s="132">
        <f>ROUND(SUM(BF99:BF480), 2)</f>
        <v>0</v>
      </c>
      <c r="G35" s="38"/>
      <c r="H35" s="38"/>
      <c r="I35" s="133">
        <v>0.15</v>
      </c>
      <c r="J35" s="132">
        <f>ROUND(ROUND((SUM(BF99:BF480)), 2)*I35, 2)</f>
        <v>0</v>
      </c>
      <c r="K35" s="41"/>
    </row>
    <row r="36" spans="2:11" s="1" customFormat="1" ht="14.45" hidden="1" customHeight="1" x14ac:dyDescent="0.3">
      <c r="B36" s="37"/>
      <c r="C36" s="38"/>
      <c r="D36" s="38"/>
      <c r="E36" s="45" t="s">
        <v>52</v>
      </c>
      <c r="F36" s="132">
        <f>ROUND(SUM(BG99:BG480), 2)</f>
        <v>0</v>
      </c>
      <c r="G36" s="38"/>
      <c r="H36" s="38"/>
      <c r="I36" s="133">
        <v>0.21</v>
      </c>
      <c r="J36" s="132">
        <v>0</v>
      </c>
      <c r="K36" s="41"/>
    </row>
    <row r="37" spans="2:11" s="1" customFormat="1" ht="14.45" hidden="1" customHeight="1" x14ac:dyDescent="0.3">
      <c r="B37" s="37"/>
      <c r="C37" s="38"/>
      <c r="D37" s="38"/>
      <c r="E37" s="45" t="s">
        <v>53</v>
      </c>
      <c r="F37" s="132">
        <f>ROUND(SUM(BH99:BH480), 2)</f>
        <v>0</v>
      </c>
      <c r="G37" s="38"/>
      <c r="H37" s="38"/>
      <c r="I37" s="133">
        <v>0.15</v>
      </c>
      <c r="J37" s="132">
        <v>0</v>
      </c>
      <c r="K37" s="41"/>
    </row>
    <row r="38" spans="2:11" s="1" customFormat="1" ht="14.45" hidden="1" customHeight="1" x14ac:dyDescent="0.3">
      <c r="B38" s="37"/>
      <c r="C38" s="38"/>
      <c r="D38" s="38"/>
      <c r="E38" s="45" t="s">
        <v>54</v>
      </c>
      <c r="F38" s="132">
        <f>ROUND(SUM(BI99:BI480), 2)</f>
        <v>0</v>
      </c>
      <c r="G38" s="38"/>
      <c r="H38" s="38"/>
      <c r="I38" s="133">
        <v>0</v>
      </c>
      <c r="J38" s="132">
        <v>0</v>
      </c>
      <c r="K38" s="41"/>
    </row>
    <row r="39" spans="2:11" s="1" customFormat="1" ht="6.95" customHeight="1" x14ac:dyDescent="0.3">
      <c r="B39" s="37"/>
      <c r="C39" s="38"/>
      <c r="D39" s="38"/>
      <c r="E39" s="38"/>
      <c r="F39" s="38"/>
      <c r="G39" s="38"/>
      <c r="H39" s="38"/>
      <c r="I39" s="119"/>
      <c r="J39" s="38"/>
      <c r="K39" s="41"/>
    </row>
    <row r="40" spans="2:11" s="1" customFormat="1" ht="25.35" customHeight="1" x14ac:dyDescent="0.3">
      <c r="B40" s="37"/>
      <c r="C40" s="134"/>
      <c r="D40" s="135" t="s">
        <v>55</v>
      </c>
      <c r="E40" s="75"/>
      <c r="F40" s="75"/>
      <c r="G40" s="136" t="s">
        <v>56</v>
      </c>
      <c r="H40" s="137" t="s">
        <v>57</v>
      </c>
      <c r="I40" s="138"/>
      <c r="J40" s="139">
        <f>SUM(J31:J38)</f>
        <v>0</v>
      </c>
      <c r="K40" s="140"/>
    </row>
    <row r="41" spans="2:11" s="1" customFormat="1" ht="14.45" customHeight="1" x14ac:dyDescent="0.3">
      <c r="B41" s="52"/>
      <c r="C41" s="53"/>
      <c r="D41" s="53"/>
      <c r="E41" s="53"/>
      <c r="F41" s="53"/>
      <c r="G41" s="53"/>
      <c r="H41" s="53"/>
      <c r="I41" s="141"/>
      <c r="J41" s="53"/>
      <c r="K41" s="54"/>
    </row>
    <row r="45" spans="2:11" s="1" customFormat="1" ht="6.95" customHeight="1" x14ac:dyDescent="0.3">
      <c r="B45" s="142"/>
      <c r="C45" s="143"/>
      <c r="D45" s="143"/>
      <c r="E45" s="143"/>
      <c r="F45" s="143"/>
      <c r="G45" s="143"/>
      <c r="H45" s="143"/>
      <c r="I45" s="144"/>
      <c r="J45" s="143"/>
      <c r="K45" s="145"/>
    </row>
    <row r="46" spans="2:11" s="1" customFormat="1" ht="36.950000000000003" customHeight="1" x14ac:dyDescent="0.3">
      <c r="B46" s="37"/>
      <c r="C46" s="25" t="s">
        <v>305</v>
      </c>
      <c r="D46" s="38"/>
      <c r="E46" s="38"/>
      <c r="F46" s="38"/>
      <c r="G46" s="38"/>
      <c r="H46" s="38"/>
      <c r="I46" s="119"/>
      <c r="J46" s="38"/>
      <c r="K46" s="41"/>
    </row>
    <row r="47" spans="2:11" s="1" customFormat="1" ht="6.95" customHeight="1" x14ac:dyDescent="0.3">
      <c r="B47" s="37"/>
      <c r="C47" s="38"/>
      <c r="D47" s="38"/>
      <c r="E47" s="38"/>
      <c r="F47" s="38"/>
      <c r="G47" s="38"/>
      <c r="H47" s="38"/>
      <c r="I47" s="119"/>
      <c r="J47" s="38"/>
      <c r="K47" s="41"/>
    </row>
    <row r="48" spans="2:11" s="1" customFormat="1" ht="14.45" customHeight="1" x14ac:dyDescent="0.3">
      <c r="B48" s="37"/>
      <c r="C48" s="32" t="s">
        <v>16</v>
      </c>
      <c r="D48" s="38"/>
      <c r="E48" s="38"/>
      <c r="F48" s="38"/>
      <c r="G48" s="38"/>
      <c r="H48" s="38"/>
      <c r="I48" s="119"/>
      <c r="J48" s="38"/>
      <c r="K48" s="41"/>
    </row>
    <row r="49" spans="2:47" s="1" customFormat="1" ht="22.5" customHeight="1" x14ac:dyDescent="0.3">
      <c r="B49" s="37"/>
      <c r="C49" s="38"/>
      <c r="D49" s="38"/>
      <c r="E49" s="428" t="str">
        <f>E7</f>
        <v>ZLEPŠENÍ EKOLOGICKÉHO STAVU ŘEKY BEČVY V HRANICÍCH</v>
      </c>
      <c r="F49" s="405"/>
      <c r="G49" s="405"/>
      <c r="H49" s="405"/>
      <c r="I49" s="119"/>
      <c r="J49" s="38"/>
      <c r="K49" s="41"/>
    </row>
    <row r="50" spans="2:47" ht="15" x14ac:dyDescent="0.3">
      <c r="B50" s="23"/>
      <c r="C50" s="32" t="s">
        <v>226</v>
      </c>
      <c r="D50" s="24"/>
      <c r="E50" s="24"/>
      <c r="F50" s="24"/>
      <c r="G50" s="24"/>
      <c r="H50" s="24"/>
      <c r="I50" s="118"/>
      <c r="J50" s="24"/>
      <c r="K50" s="26"/>
    </row>
    <row r="51" spans="2:47" ht="22.5" customHeight="1" x14ac:dyDescent="0.3">
      <c r="B51" s="23"/>
      <c r="C51" s="24"/>
      <c r="D51" s="24"/>
      <c r="E51" s="428" t="s">
        <v>229</v>
      </c>
      <c r="F51" s="414"/>
      <c r="G51" s="414"/>
      <c r="H51" s="414"/>
      <c r="I51" s="118"/>
      <c r="J51" s="24"/>
      <c r="K51" s="26"/>
    </row>
    <row r="52" spans="2:47" ht="15" x14ac:dyDescent="0.3">
      <c r="B52" s="23"/>
      <c r="C52" s="32" t="s">
        <v>232</v>
      </c>
      <c r="D52" s="24"/>
      <c r="E52" s="24"/>
      <c r="F52" s="24"/>
      <c r="G52" s="24"/>
      <c r="H52" s="24"/>
      <c r="I52" s="118"/>
      <c r="J52" s="24"/>
      <c r="K52" s="26"/>
    </row>
    <row r="53" spans="2:47" s="1" customFormat="1" ht="22.5" customHeight="1" x14ac:dyDescent="0.3">
      <c r="B53" s="37"/>
      <c r="C53" s="38"/>
      <c r="D53" s="38"/>
      <c r="E53" s="429" t="s">
        <v>235</v>
      </c>
      <c r="F53" s="405"/>
      <c r="G53" s="405"/>
      <c r="H53" s="405"/>
      <c r="I53" s="119"/>
      <c r="J53" s="38"/>
      <c r="K53" s="41"/>
    </row>
    <row r="54" spans="2:47" s="1" customFormat="1" ht="14.45" customHeight="1" x14ac:dyDescent="0.3">
      <c r="B54" s="37"/>
      <c r="C54" s="32" t="s">
        <v>238</v>
      </c>
      <c r="D54" s="38"/>
      <c r="E54" s="38"/>
      <c r="F54" s="38"/>
      <c r="G54" s="38"/>
      <c r="H54" s="38"/>
      <c r="I54" s="119"/>
      <c r="J54" s="38"/>
      <c r="K54" s="41"/>
    </row>
    <row r="55" spans="2:47" s="1" customFormat="1" ht="23.25" customHeight="1" x14ac:dyDescent="0.3">
      <c r="B55" s="37"/>
      <c r="C55" s="38"/>
      <c r="D55" s="38"/>
      <c r="E55" s="430" t="str">
        <f>E13</f>
        <v>SO 10.4 - Přeložka trubní části odvodňovacího příkopu</v>
      </c>
      <c r="F55" s="405"/>
      <c r="G55" s="405"/>
      <c r="H55" s="405"/>
      <c r="I55" s="119"/>
      <c r="J55" s="38"/>
      <c r="K55" s="41"/>
    </row>
    <row r="56" spans="2:47" s="1" customFormat="1" ht="6.95" customHeight="1" x14ac:dyDescent="0.3">
      <c r="B56" s="37"/>
      <c r="C56" s="38"/>
      <c r="D56" s="38"/>
      <c r="E56" s="38"/>
      <c r="F56" s="38"/>
      <c r="G56" s="38"/>
      <c r="H56" s="38"/>
      <c r="I56" s="119"/>
      <c r="J56" s="38"/>
      <c r="K56" s="41"/>
    </row>
    <row r="57" spans="2:47" s="1" customFormat="1" ht="18" customHeight="1" x14ac:dyDescent="0.3">
      <c r="B57" s="37"/>
      <c r="C57" s="32" t="s">
        <v>24</v>
      </c>
      <c r="D57" s="38"/>
      <c r="E57" s="38"/>
      <c r="F57" s="30" t="str">
        <f>F16</f>
        <v>HRANICE - DRAHOTUŠE</v>
      </c>
      <c r="G57" s="38"/>
      <c r="H57" s="38"/>
      <c r="I57" s="120" t="s">
        <v>26</v>
      </c>
      <c r="J57" s="121" t="str">
        <f>IF(J16="","",J16)</f>
        <v>6.4.2016</v>
      </c>
      <c r="K57" s="41"/>
    </row>
    <row r="58" spans="2:47" s="1" customFormat="1" ht="6.95" customHeight="1" x14ac:dyDescent="0.3">
      <c r="B58" s="37"/>
      <c r="C58" s="38"/>
      <c r="D58" s="38"/>
      <c r="E58" s="38"/>
      <c r="F58" s="38"/>
      <c r="G58" s="38"/>
      <c r="H58" s="38"/>
      <c r="I58" s="119"/>
      <c r="J58" s="38"/>
      <c r="K58" s="41"/>
    </row>
    <row r="59" spans="2:47" s="1" customFormat="1" ht="15" x14ac:dyDescent="0.3">
      <c r="B59" s="37"/>
      <c r="C59" s="32" t="s">
        <v>34</v>
      </c>
      <c r="D59" s="38"/>
      <c r="E59" s="38"/>
      <c r="F59" s="30" t="str">
        <f>E19</f>
        <v>VODOVODY A KANALIZACE PŘEROV a.s.</v>
      </c>
      <c r="G59" s="38"/>
      <c r="H59" s="38"/>
      <c r="I59" s="120" t="s">
        <v>41</v>
      </c>
      <c r="J59" s="30" t="str">
        <f>E25</f>
        <v>JV PROJEKT VH s.r.o., BRNO</v>
      </c>
      <c r="K59" s="41"/>
    </row>
    <row r="60" spans="2:47" s="1" customFormat="1" ht="14.45" customHeight="1" x14ac:dyDescent="0.3">
      <c r="B60" s="37"/>
      <c r="C60" s="32" t="s">
        <v>39</v>
      </c>
      <c r="D60" s="38"/>
      <c r="E60" s="38"/>
      <c r="F60" s="30" t="str">
        <f>IF(E22="","",E22)</f>
        <v/>
      </c>
      <c r="G60" s="38"/>
      <c r="H60" s="38"/>
      <c r="I60" s="119"/>
      <c r="J60" s="38"/>
      <c r="K60" s="41"/>
    </row>
    <row r="61" spans="2:47" s="1" customFormat="1" ht="10.35" customHeight="1" x14ac:dyDescent="0.3">
      <c r="B61" s="37"/>
      <c r="C61" s="38"/>
      <c r="D61" s="38"/>
      <c r="E61" s="38"/>
      <c r="F61" s="38"/>
      <c r="G61" s="38"/>
      <c r="H61" s="38"/>
      <c r="I61" s="119"/>
      <c r="J61" s="38"/>
      <c r="K61" s="41"/>
    </row>
    <row r="62" spans="2:47" s="1" customFormat="1" ht="29.25" customHeight="1" x14ac:dyDescent="0.3">
      <c r="B62" s="37"/>
      <c r="C62" s="146" t="s">
        <v>332</v>
      </c>
      <c r="D62" s="134"/>
      <c r="E62" s="134"/>
      <c r="F62" s="134"/>
      <c r="G62" s="134"/>
      <c r="H62" s="134"/>
      <c r="I62" s="147"/>
      <c r="J62" s="148" t="s">
        <v>333</v>
      </c>
      <c r="K62" s="149"/>
    </row>
    <row r="63" spans="2:47" s="1" customFormat="1" ht="10.35" customHeight="1" x14ac:dyDescent="0.3">
      <c r="B63" s="37"/>
      <c r="C63" s="38"/>
      <c r="D63" s="38"/>
      <c r="E63" s="38"/>
      <c r="F63" s="38"/>
      <c r="G63" s="38"/>
      <c r="H63" s="38"/>
      <c r="I63" s="119"/>
      <c r="J63" s="38"/>
      <c r="K63" s="41"/>
    </row>
    <row r="64" spans="2:47" s="1" customFormat="1" ht="29.25" customHeight="1" x14ac:dyDescent="0.3">
      <c r="B64" s="37"/>
      <c r="C64" s="150" t="s">
        <v>338</v>
      </c>
      <c r="D64" s="38"/>
      <c r="E64" s="38"/>
      <c r="F64" s="38"/>
      <c r="G64" s="38"/>
      <c r="H64" s="38"/>
      <c r="I64" s="119"/>
      <c r="J64" s="130">
        <f>J99</f>
        <v>0</v>
      </c>
      <c r="K64" s="41"/>
      <c r="AU64" s="19" t="s">
        <v>339</v>
      </c>
    </row>
    <row r="65" spans="2:11" s="8" customFormat="1" ht="24.95" customHeight="1" x14ac:dyDescent="0.3">
      <c r="B65" s="151"/>
      <c r="C65" s="152"/>
      <c r="D65" s="153" t="s">
        <v>342</v>
      </c>
      <c r="E65" s="154"/>
      <c r="F65" s="154"/>
      <c r="G65" s="154"/>
      <c r="H65" s="154"/>
      <c r="I65" s="155"/>
      <c r="J65" s="156">
        <f>J100</f>
        <v>0</v>
      </c>
      <c r="K65" s="157"/>
    </row>
    <row r="66" spans="2:11" s="9" customFormat="1" ht="19.899999999999999" customHeight="1" x14ac:dyDescent="0.3">
      <c r="B66" s="159"/>
      <c r="C66" s="160"/>
      <c r="D66" s="161" t="s">
        <v>345</v>
      </c>
      <c r="E66" s="162"/>
      <c r="F66" s="162"/>
      <c r="G66" s="162"/>
      <c r="H66" s="162"/>
      <c r="I66" s="163"/>
      <c r="J66" s="164">
        <f>J101</f>
        <v>0</v>
      </c>
      <c r="K66" s="165"/>
    </row>
    <row r="67" spans="2:11" s="9" customFormat="1" ht="19.899999999999999" customHeight="1" x14ac:dyDescent="0.3">
      <c r="B67" s="159"/>
      <c r="C67" s="160"/>
      <c r="D67" s="161" t="s">
        <v>357</v>
      </c>
      <c r="E67" s="162"/>
      <c r="F67" s="162"/>
      <c r="G67" s="162"/>
      <c r="H67" s="162"/>
      <c r="I67" s="163"/>
      <c r="J67" s="164">
        <f>J306</f>
        <v>0</v>
      </c>
      <c r="K67" s="165"/>
    </row>
    <row r="68" spans="2:11" s="9" customFormat="1" ht="19.899999999999999" customHeight="1" x14ac:dyDescent="0.3">
      <c r="B68" s="159"/>
      <c r="C68" s="160"/>
      <c r="D68" s="161" t="s">
        <v>360</v>
      </c>
      <c r="E68" s="162"/>
      <c r="F68" s="162"/>
      <c r="G68" s="162"/>
      <c r="H68" s="162"/>
      <c r="I68" s="163"/>
      <c r="J68" s="164">
        <f>J310</f>
        <v>0</v>
      </c>
      <c r="K68" s="165"/>
    </row>
    <row r="69" spans="2:11" s="9" customFormat="1" ht="19.899999999999999" customHeight="1" x14ac:dyDescent="0.3">
      <c r="B69" s="159"/>
      <c r="C69" s="160"/>
      <c r="D69" s="161" t="s">
        <v>363</v>
      </c>
      <c r="E69" s="162"/>
      <c r="F69" s="162"/>
      <c r="G69" s="162"/>
      <c r="H69" s="162"/>
      <c r="I69" s="163"/>
      <c r="J69" s="164">
        <f>J325</f>
        <v>0</v>
      </c>
      <c r="K69" s="165"/>
    </row>
    <row r="70" spans="2:11" s="9" customFormat="1" ht="19.899999999999999" customHeight="1" x14ac:dyDescent="0.3">
      <c r="B70" s="159"/>
      <c r="C70" s="160"/>
      <c r="D70" s="161" t="s">
        <v>366</v>
      </c>
      <c r="E70" s="162"/>
      <c r="F70" s="162"/>
      <c r="G70" s="162"/>
      <c r="H70" s="162"/>
      <c r="I70" s="163"/>
      <c r="J70" s="164">
        <f>J355</f>
        <v>0</v>
      </c>
      <c r="K70" s="165"/>
    </row>
    <row r="71" spans="2:11" s="9" customFormat="1" ht="19.899999999999999" customHeight="1" x14ac:dyDescent="0.3">
      <c r="B71" s="159"/>
      <c r="C71" s="160"/>
      <c r="D71" s="161" t="s">
        <v>369</v>
      </c>
      <c r="E71" s="162"/>
      <c r="F71" s="162"/>
      <c r="G71" s="162"/>
      <c r="H71" s="162"/>
      <c r="I71" s="163"/>
      <c r="J71" s="164">
        <f>J380</f>
        <v>0</v>
      </c>
      <c r="K71" s="165"/>
    </row>
    <row r="72" spans="2:11" s="9" customFormat="1" ht="19.899999999999999" customHeight="1" x14ac:dyDescent="0.3">
      <c r="B72" s="159"/>
      <c r="C72" s="160"/>
      <c r="D72" s="161" t="s">
        <v>372</v>
      </c>
      <c r="E72" s="162"/>
      <c r="F72" s="162"/>
      <c r="G72" s="162"/>
      <c r="H72" s="162"/>
      <c r="I72" s="163"/>
      <c r="J72" s="164">
        <f>J384</f>
        <v>0</v>
      </c>
      <c r="K72" s="165"/>
    </row>
    <row r="73" spans="2:11" s="9" customFormat="1" ht="19.899999999999999" customHeight="1" x14ac:dyDescent="0.3">
      <c r="B73" s="159"/>
      <c r="C73" s="160"/>
      <c r="D73" s="161" t="s">
        <v>377</v>
      </c>
      <c r="E73" s="162"/>
      <c r="F73" s="162"/>
      <c r="G73" s="162"/>
      <c r="H73" s="162"/>
      <c r="I73" s="163"/>
      <c r="J73" s="164">
        <f>J474</f>
        <v>0</v>
      </c>
      <c r="K73" s="165"/>
    </row>
    <row r="74" spans="2:11" s="8" customFormat="1" ht="24.95" customHeight="1" x14ac:dyDescent="0.3">
      <c r="B74" s="151"/>
      <c r="C74" s="152"/>
      <c r="D74" s="153" t="s">
        <v>387</v>
      </c>
      <c r="E74" s="154"/>
      <c r="F74" s="154"/>
      <c r="G74" s="154"/>
      <c r="H74" s="154"/>
      <c r="I74" s="155"/>
      <c r="J74" s="156">
        <f>J476</f>
        <v>0</v>
      </c>
      <c r="K74" s="157"/>
    </row>
    <row r="75" spans="2:11" s="9" customFormat="1" ht="19.899999999999999" customHeight="1" x14ac:dyDescent="0.3">
      <c r="B75" s="159"/>
      <c r="C75" s="160"/>
      <c r="D75" s="161" t="s">
        <v>389</v>
      </c>
      <c r="E75" s="162"/>
      <c r="F75" s="162"/>
      <c r="G75" s="162"/>
      <c r="H75" s="162"/>
      <c r="I75" s="163"/>
      <c r="J75" s="164">
        <f>J477</f>
        <v>0</v>
      </c>
      <c r="K75" s="165"/>
    </row>
    <row r="76" spans="2:11" s="1" customFormat="1" ht="21.75" customHeight="1" x14ac:dyDescent="0.3">
      <c r="B76" s="37"/>
      <c r="C76" s="38"/>
      <c r="D76" s="38"/>
      <c r="E76" s="38"/>
      <c r="F76" s="38"/>
      <c r="G76" s="38"/>
      <c r="H76" s="38"/>
      <c r="I76" s="119"/>
      <c r="J76" s="38"/>
      <c r="K76" s="41"/>
    </row>
    <row r="77" spans="2:11" s="1" customFormat="1" ht="6.95" customHeight="1" x14ac:dyDescent="0.3">
      <c r="B77" s="52"/>
      <c r="C77" s="53"/>
      <c r="D77" s="53"/>
      <c r="E77" s="53"/>
      <c r="F77" s="53"/>
      <c r="G77" s="53"/>
      <c r="H77" s="53"/>
      <c r="I77" s="141"/>
      <c r="J77" s="53"/>
      <c r="K77" s="54"/>
    </row>
    <row r="81" spans="2:12" s="1" customFormat="1" ht="6.95" customHeight="1" x14ac:dyDescent="0.3">
      <c r="B81" s="55"/>
      <c r="C81" s="56"/>
      <c r="D81" s="56"/>
      <c r="E81" s="56"/>
      <c r="F81" s="56"/>
      <c r="G81" s="56"/>
      <c r="H81" s="56"/>
      <c r="I81" s="144"/>
      <c r="J81" s="56"/>
      <c r="K81" s="56"/>
      <c r="L81" s="57"/>
    </row>
    <row r="82" spans="2:12" s="1" customFormat="1" ht="36.950000000000003" customHeight="1" x14ac:dyDescent="0.3">
      <c r="B82" s="37"/>
      <c r="C82" s="58" t="s">
        <v>390</v>
      </c>
      <c r="D82" s="59"/>
      <c r="E82" s="59"/>
      <c r="F82" s="59"/>
      <c r="G82" s="59"/>
      <c r="H82" s="59"/>
      <c r="I82" s="167"/>
      <c r="J82" s="59"/>
      <c r="K82" s="59"/>
      <c r="L82" s="57"/>
    </row>
    <row r="83" spans="2:12" s="1" customFormat="1" ht="6.95" customHeight="1" x14ac:dyDescent="0.3">
      <c r="B83" s="37"/>
      <c r="C83" s="59"/>
      <c r="D83" s="59"/>
      <c r="E83" s="59"/>
      <c r="F83" s="59"/>
      <c r="G83" s="59"/>
      <c r="H83" s="59"/>
      <c r="I83" s="167"/>
      <c r="J83" s="59"/>
      <c r="K83" s="59"/>
      <c r="L83" s="57"/>
    </row>
    <row r="84" spans="2:12" s="1" customFormat="1" ht="14.45" customHeight="1" x14ac:dyDescent="0.3">
      <c r="B84" s="37"/>
      <c r="C84" s="61" t="s">
        <v>16</v>
      </c>
      <c r="D84" s="59"/>
      <c r="E84" s="59"/>
      <c r="F84" s="59"/>
      <c r="G84" s="59"/>
      <c r="H84" s="59"/>
      <c r="I84" s="167"/>
      <c r="J84" s="59"/>
      <c r="K84" s="59"/>
      <c r="L84" s="57"/>
    </row>
    <row r="85" spans="2:12" s="1" customFormat="1" ht="22.5" customHeight="1" x14ac:dyDescent="0.3">
      <c r="B85" s="37"/>
      <c r="C85" s="59"/>
      <c r="D85" s="59"/>
      <c r="E85" s="425" t="str">
        <f>E7</f>
        <v>ZLEPŠENÍ EKOLOGICKÉHO STAVU ŘEKY BEČVY V HRANICÍCH</v>
      </c>
      <c r="F85" s="398"/>
      <c r="G85" s="398"/>
      <c r="H85" s="398"/>
      <c r="I85" s="167"/>
      <c r="J85" s="59"/>
      <c r="K85" s="59"/>
      <c r="L85" s="57"/>
    </row>
    <row r="86" spans="2:12" ht="15" x14ac:dyDescent="0.3">
      <c r="B86" s="23"/>
      <c r="C86" s="61" t="s">
        <v>226</v>
      </c>
      <c r="D86" s="168"/>
      <c r="E86" s="168"/>
      <c r="F86" s="168"/>
      <c r="G86" s="168"/>
      <c r="H86" s="168"/>
      <c r="J86" s="168"/>
      <c r="K86" s="168"/>
      <c r="L86" s="169"/>
    </row>
    <row r="87" spans="2:12" ht="22.5" customHeight="1" x14ac:dyDescent="0.3">
      <c r="B87" s="23"/>
      <c r="C87" s="168"/>
      <c r="D87" s="168"/>
      <c r="E87" s="425" t="s">
        <v>229</v>
      </c>
      <c r="F87" s="426"/>
      <c r="G87" s="426"/>
      <c r="H87" s="426"/>
      <c r="J87" s="168"/>
      <c r="K87" s="168"/>
      <c r="L87" s="169"/>
    </row>
    <row r="88" spans="2:12" ht="15" x14ac:dyDescent="0.3">
      <c r="B88" s="23"/>
      <c r="C88" s="61" t="s">
        <v>232</v>
      </c>
      <c r="D88" s="168"/>
      <c r="E88" s="168"/>
      <c r="F88" s="168"/>
      <c r="G88" s="168"/>
      <c r="H88" s="168"/>
      <c r="J88" s="168"/>
      <c r="K88" s="168"/>
      <c r="L88" s="169"/>
    </row>
    <row r="89" spans="2:12" s="1" customFormat="1" ht="22.5" customHeight="1" x14ac:dyDescent="0.3">
      <c r="B89" s="37"/>
      <c r="C89" s="59"/>
      <c r="D89" s="59"/>
      <c r="E89" s="424" t="s">
        <v>235</v>
      </c>
      <c r="F89" s="398"/>
      <c r="G89" s="398"/>
      <c r="H89" s="398"/>
      <c r="I89" s="167"/>
      <c r="J89" s="59"/>
      <c r="K89" s="59"/>
      <c r="L89" s="57"/>
    </row>
    <row r="90" spans="2:12" s="1" customFormat="1" ht="14.45" customHeight="1" x14ac:dyDescent="0.3">
      <c r="B90" s="37"/>
      <c r="C90" s="61" t="s">
        <v>238</v>
      </c>
      <c r="D90" s="59"/>
      <c r="E90" s="59"/>
      <c r="F90" s="59"/>
      <c r="G90" s="59"/>
      <c r="H90" s="59"/>
      <c r="I90" s="167"/>
      <c r="J90" s="59"/>
      <c r="K90" s="59"/>
      <c r="L90" s="57"/>
    </row>
    <row r="91" spans="2:12" s="1" customFormat="1" ht="23.25" customHeight="1" x14ac:dyDescent="0.3">
      <c r="B91" s="37"/>
      <c r="C91" s="59"/>
      <c r="D91" s="59"/>
      <c r="E91" s="395" t="str">
        <f>E13</f>
        <v>SO 10.4 - Přeložka trubní části odvodňovacího příkopu</v>
      </c>
      <c r="F91" s="398"/>
      <c r="G91" s="398"/>
      <c r="H91" s="398"/>
      <c r="I91" s="167"/>
      <c r="J91" s="59"/>
      <c r="K91" s="59"/>
      <c r="L91" s="57"/>
    </row>
    <row r="92" spans="2:12" s="1" customFormat="1" ht="6.95" customHeight="1" x14ac:dyDescent="0.3">
      <c r="B92" s="37"/>
      <c r="C92" s="59"/>
      <c r="D92" s="59"/>
      <c r="E92" s="59"/>
      <c r="F92" s="59"/>
      <c r="G92" s="59"/>
      <c r="H92" s="59"/>
      <c r="I92" s="167"/>
      <c r="J92" s="59"/>
      <c r="K92" s="59"/>
      <c r="L92" s="57"/>
    </row>
    <row r="93" spans="2:12" s="1" customFormat="1" ht="18" customHeight="1" x14ac:dyDescent="0.3">
      <c r="B93" s="37"/>
      <c r="C93" s="61" t="s">
        <v>24</v>
      </c>
      <c r="D93" s="59"/>
      <c r="E93" s="59"/>
      <c r="F93" s="170" t="str">
        <f>F16</f>
        <v>HRANICE - DRAHOTUŠE</v>
      </c>
      <c r="G93" s="59"/>
      <c r="H93" s="59"/>
      <c r="I93" s="171" t="s">
        <v>26</v>
      </c>
      <c r="J93" s="69" t="str">
        <f>IF(J16="","",J16)</f>
        <v>6.4.2016</v>
      </c>
      <c r="K93" s="59"/>
      <c r="L93" s="57"/>
    </row>
    <row r="94" spans="2:12" s="1" customFormat="1" ht="6.95" customHeight="1" x14ac:dyDescent="0.3">
      <c r="B94" s="37"/>
      <c r="C94" s="59"/>
      <c r="D94" s="59"/>
      <c r="E94" s="59"/>
      <c r="F94" s="59"/>
      <c r="G94" s="59"/>
      <c r="H94" s="59"/>
      <c r="I94" s="167"/>
      <c r="J94" s="59"/>
      <c r="K94" s="59"/>
      <c r="L94" s="57"/>
    </row>
    <row r="95" spans="2:12" s="1" customFormat="1" ht="15" x14ac:dyDescent="0.3">
      <c r="B95" s="37"/>
      <c r="C95" s="61" t="s">
        <v>34</v>
      </c>
      <c r="D95" s="59"/>
      <c r="E95" s="59"/>
      <c r="F95" s="170" t="str">
        <f>E19</f>
        <v>VODOVODY A KANALIZACE PŘEROV a.s.</v>
      </c>
      <c r="G95" s="59"/>
      <c r="H95" s="59"/>
      <c r="I95" s="171" t="s">
        <v>41</v>
      </c>
      <c r="J95" s="170" t="str">
        <f>E25</f>
        <v>JV PROJEKT VH s.r.o., BRNO</v>
      </c>
      <c r="K95" s="59"/>
      <c r="L95" s="57"/>
    </row>
    <row r="96" spans="2:12" s="1" customFormat="1" ht="14.45" customHeight="1" x14ac:dyDescent="0.3">
      <c r="B96" s="37"/>
      <c r="C96" s="61" t="s">
        <v>39</v>
      </c>
      <c r="D96" s="59"/>
      <c r="E96" s="59"/>
      <c r="F96" s="170" t="str">
        <f>IF(E22="","",E22)</f>
        <v/>
      </c>
      <c r="G96" s="59"/>
      <c r="H96" s="59"/>
      <c r="I96" s="167"/>
      <c r="J96" s="59"/>
      <c r="K96" s="59"/>
      <c r="L96" s="57"/>
    </row>
    <row r="97" spans="2:65" s="1" customFormat="1" ht="10.35" customHeight="1" x14ac:dyDescent="0.3">
      <c r="B97" s="37"/>
      <c r="C97" s="59"/>
      <c r="D97" s="59"/>
      <c r="E97" s="59"/>
      <c r="F97" s="59"/>
      <c r="G97" s="59"/>
      <c r="H97" s="59"/>
      <c r="I97" s="167"/>
      <c r="J97" s="59"/>
      <c r="K97" s="59"/>
      <c r="L97" s="57"/>
    </row>
    <row r="98" spans="2:65" s="10" customFormat="1" ht="29.25" customHeight="1" x14ac:dyDescent="0.3">
      <c r="B98" s="172"/>
      <c r="C98" s="173" t="s">
        <v>391</v>
      </c>
      <c r="D98" s="174" t="s">
        <v>64</v>
      </c>
      <c r="E98" s="174" t="s">
        <v>60</v>
      </c>
      <c r="F98" s="174" t="s">
        <v>392</v>
      </c>
      <c r="G98" s="174" t="s">
        <v>393</v>
      </c>
      <c r="H98" s="174" t="s">
        <v>394</v>
      </c>
      <c r="I98" s="175" t="s">
        <v>395</v>
      </c>
      <c r="J98" s="174" t="s">
        <v>333</v>
      </c>
      <c r="K98" s="176" t="s">
        <v>396</v>
      </c>
      <c r="L98" s="177"/>
      <c r="M98" s="77" t="s">
        <v>397</v>
      </c>
      <c r="N98" s="78" t="s">
        <v>49</v>
      </c>
      <c r="O98" s="78" t="s">
        <v>398</v>
      </c>
      <c r="P98" s="78" t="s">
        <v>399</v>
      </c>
      <c r="Q98" s="78" t="s">
        <v>400</v>
      </c>
      <c r="R98" s="78" t="s">
        <v>401</v>
      </c>
      <c r="S98" s="78" t="s">
        <v>402</v>
      </c>
      <c r="T98" s="79" t="s">
        <v>403</v>
      </c>
    </row>
    <row r="99" spans="2:65" s="1" customFormat="1" ht="29.25" customHeight="1" x14ac:dyDescent="0.35">
      <c r="B99" s="37"/>
      <c r="C99" s="83" t="s">
        <v>338</v>
      </c>
      <c r="D99" s="59"/>
      <c r="E99" s="59"/>
      <c r="F99" s="59"/>
      <c r="G99" s="59"/>
      <c r="H99" s="59"/>
      <c r="I99" s="167"/>
      <c r="J99" s="178">
        <f>BK99</f>
        <v>0</v>
      </c>
      <c r="K99" s="59"/>
      <c r="L99" s="57"/>
      <c r="M99" s="80"/>
      <c r="N99" s="81"/>
      <c r="O99" s="81"/>
      <c r="P99" s="179">
        <f>P100+P476</f>
        <v>0</v>
      </c>
      <c r="Q99" s="81"/>
      <c r="R99" s="179">
        <f>R100+R476</f>
        <v>295.48216973000001</v>
      </c>
      <c r="S99" s="81"/>
      <c r="T99" s="180">
        <f>T100+T476</f>
        <v>92.135226999999986</v>
      </c>
      <c r="AT99" s="19" t="s">
        <v>78</v>
      </c>
      <c r="AU99" s="19" t="s">
        <v>339</v>
      </c>
      <c r="BK99" s="181">
        <f>BK100+BK476</f>
        <v>0</v>
      </c>
    </row>
    <row r="100" spans="2:65" s="11" customFormat="1" ht="37.35" customHeight="1" x14ac:dyDescent="0.35">
      <c r="B100" s="182"/>
      <c r="C100" s="183"/>
      <c r="D100" s="184" t="s">
        <v>78</v>
      </c>
      <c r="E100" s="185" t="s">
        <v>404</v>
      </c>
      <c r="F100" s="185" t="s">
        <v>405</v>
      </c>
      <c r="G100" s="183"/>
      <c r="H100" s="183"/>
      <c r="I100" s="186"/>
      <c r="J100" s="187">
        <f>BK100</f>
        <v>0</v>
      </c>
      <c r="K100" s="183"/>
      <c r="L100" s="188"/>
      <c r="M100" s="189"/>
      <c r="N100" s="190"/>
      <c r="O100" s="190"/>
      <c r="P100" s="191">
        <f>P101+P306+P310+P325+P355+P380+P384+P474</f>
        <v>0</v>
      </c>
      <c r="Q100" s="190"/>
      <c r="R100" s="191">
        <f>R101+R306+R310+R325+R355+R380+R384+R474</f>
        <v>295.48216973000001</v>
      </c>
      <c r="S100" s="190"/>
      <c r="T100" s="192">
        <f>T101+T306+T310+T325+T355+T380+T384+T474</f>
        <v>92.135226999999986</v>
      </c>
      <c r="AR100" s="193" t="s">
        <v>23</v>
      </c>
      <c r="AT100" s="194" t="s">
        <v>78</v>
      </c>
      <c r="AU100" s="194" t="s">
        <v>79</v>
      </c>
      <c r="AY100" s="193" t="s">
        <v>406</v>
      </c>
      <c r="BK100" s="195">
        <f>BK101+BK306+BK310+BK325+BK355+BK380+BK384+BK474</f>
        <v>0</v>
      </c>
    </row>
    <row r="101" spans="2:65" s="11" customFormat="1" ht="19.899999999999999" customHeight="1" x14ac:dyDescent="0.3">
      <c r="B101" s="182"/>
      <c r="C101" s="183"/>
      <c r="D101" s="198" t="s">
        <v>78</v>
      </c>
      <c r="E101" s="199" t="s">
        <v>23</v>
      </c>
      <c r="F101" s="199" t="s">
        <v>407</v>
      </c>
      <c r="G101" s="183"/>
      <c r="H101" s="183"/>
      <c r="I101" s="186"/>
      <c r="J101" s="200">
        <f>BK101</f>
        <v>0</v>
      </c>
      <c r="K101" s="183"/>
      <c r="L101" s="188"/>
      <c r="M101" s="189"/>
      <c r="N101" s="190"/>
      <c r="O101" s="190"/>
      <c r="P101" s="191">
        <f>SUM(P102:P305)</f>
        <v>0</v>
      </c>
      <c r="Q101" s="190"/>
      <c r="R101" s="191">
        <f>SUM(R102:R305)</f>
        <v>8.7264969800000003</v>
      </c>
      <c r="S101" s="190"/>
      <c r="T101" s="192">
        <f>SUM(T102:T305)</f>
        <v>89.855226999999985</v>
      </c>
      <c r="AR101" s="193" t="s">
        <v>23</v>
      </c>
      <c r="AT101" s="194" t="s">
        <v>78</v>
      </c>
      <c r="AU101" s="194" t="s">
        <v>23</v>
      </c>
      <c r="AY101" s="193" t="s">
        <v>406</v>
      </c>
      <c r="BK101" s="195">
        <f>SUM(BK102:BK305)</f>
        <v>0</v>
      </c>
    </row>
    <row r="102" spans="2:65" s="1" customFormat="1" ht="22.5" customHeight="1" x14ac:dyDescent="0.3">
      <c r="B102" s="37"/>
      <c r="C102" s="201" t="s">
        <v>23</v>
      </c>
      <c r="D102" s="201" t="s">
        <v>410</v>
      </c>
      <c r="E102" s="202" t="s">
        <v>720</v>
      </c>
      <c r="F102" s="203" t="s">
        <v>721</v>
      </c>
      <c r="G102" s="204" t="s">
        <v>466</v>
      </c>
      <c r="H102" s="205">
        <v>41.404000000000003</v>
      </c>
      <c r="I102" s="206"/>
      <c r="J102" s="207">
        <f>ROUND(I102*H102,2)</f>
        <v>0</v>
      </c>
      <c r="K102" s="203" t="s">
        <v>36</v>
      </c>
      <c r="L102" s="57"/>
      <c r="M102" s="208" t="s">
        <v>36</v>
      </c>
      <c r="N102" s="209" t="s">
        <v>50</v>
      </c>
      <c r="O102" s="38"/>
      <c r="P102" s="210">
        <f>O102*H102</f>
        <v>0</v>
      </c>
      <c r="Q102" s="210">
        <v>0</v>
      </c>
      <c r="R102" s="210">
        <f>Q102*H102</f>
        <v>0</v>
      </c>
      <c r="S102" s="210">
        <v>0</v>
      </c>
      <c r="T102" s="211">
        <f>S102*H102</f>
        <v>0</v>
      </c>
      <c r="AR102" s="19" t="s">
        <v>415</v>
      </c>
      <c r="AT102" s="19" t="s">
        <v>410</v>
      </c>
      <c r="AU102" s="19" t="s">
        <v>87</v>
      </c>
      <c r="AY102" s="19" t="s">
        <v>406</v>
      </c>
      <c r="BE102" s="212">
        <f>IF(N102="základní",J102,0)</f>
        <v>0</v>
      </c>
      <c r="BF102" s="212">
        <f>IF(N102="snížená",J102,0)</f>
        <v>0</v>
      </c>
      <c r="BG102" s="212">
        <f>IF(N102="zákl. přenesená",J102,0)</f>
        <v>0</v>
      </c>
      <c r="BH102" s="212">
        <f>IF(N102="sníž. přenesená",J102,0)</f>
        <v>0</v>
      </c>
      <c r="BI102" s="212">
        <f>IF(N102="nulová",J102,0)</f>
        <v>0</v>
      </c>
      <c r="BJ102" s="19" t="s">
        <v>23</v>
      </c>
      <c r="BK102" s="212">
        <f>ROUND(I102*H102,2)</f>
        <v>0</v>
      </c>
      <c r="BL102" s="19" t="s">
        <v>415</v>
      </c>
      <c r="BM102" s="19" t="s">
        <v>3092</v>
      </c>
    </row>
    <row r="103" spans="2:65" s="13" customFormat="1" x14ac:dyDescent="0.3">
      <c r="B103" s="225"/>
      <c r="C103" s="226"/>
      <c r="D103" s="215" t="s">
        <v>417</v>
      </c>
      <c r="E103" s="227" t="s">
        <v>36</v>
      </c>
      <c r="F103" s="228" t="s">
        <v>3093</v>
      </c>
      <c r="G103" s="226"/>
      <c r="H103" s="229">
        <v>41.404000000000003</v>
      </c>
      <c r="I103" s="230"/>
      <c r="J103" s="226"/>
      <c r="K103" s="226"/>
      <c r="L103" s="231"/>
      <c r="M103" s="232"/>
      <c r="N103" s="233"/>
      <c r="O103" s="233"/>
      <c r="P103" s="233"/>
      <c r="Q103" s="233"/>
      <c r="R103" s="233"/>
      <c r="S103" s="233"/>
      <c r="T103" s="234"/>
      <c r="AT103" s="235" t="s">
        <v>417</v>
      </c>
      <c r="AU103" s="235" t="s">
        <v>87</v>
      </c>
      <c r="AV103" s="13" t="s">
        <v>87</v>
      </c>
      <c r="AW103" s="13" t="s">
        <v>43</v>
      </c>
      <c r="AX103" s="13" t="s">
        <v>79</v>
      </c>
      <c r="AY103" s="235" t="s">
        <v>406</v>
      </c>
    </row>
    <row r="104" spans="2:65" s="14" customFormat="1" x14ac:dyDescent="0.3">
      <c r="B104" s="236"/>
      <c r="C104" s="237"/>
      <c r="D104" s="247" t="s">
        <v>417</v>
      </c>
      <c r="E104" s="248" t="s">
        <v>3082</v>
      </c>
      <c r="F104" s="249" t="s">
        <v>421</v>
      </c>
      <c r="G104" s="237"/>
      <c r="H104" s="250">
        <v>41.404000000000003</v>
      </c>
      <c r="I104" s="241"/>
      <c r="J104" s="237"/>
      <c r="K104" s="237"/>
      <c r="L104" s="242"/>
      <c r="M104" s="243"/>
      <c r="N104" s="244"/>
      <c r="O104" s="244"/>
      <c r="P104" s="244"/>
      <c r="Q104" s="244"/>
      <c r="R104" s="244"/>
      <c r="S104" s="244"/>
      <c r="T104" s="245"/>
      <c r="AT104" s="246" t="s">
        <v>417</v>
      </c>
      <c r="AU104" s="246" t="s">
        <v>87</v>
      </c>
      <c r="AV104" s="14" t="s">
        <v>415</v>
      </c>
      <c r="AW104" s="14" t="s">
        <v>43</v>
      </c>
      <c r="AX104" s="14" t="s">
        <v>23</v>
      </c>
      <c r="AY104" s="246" t="s">
        <v>406</v>
      </c>
    </row>
    <row r="105" spans="2:65" s="1" customFormat="1" ht="22.5" customHeight="1" x14ac:dyDescent="0.3">
      <c r="B105" s="37"/>
      <c r="C105" s="201" t="s">
        <v>87</v>
      </c>
      <c r="D105" s="201" t="s">
        <v>410</v>
      </c>
      <c r="E105" s="202" t="s">
        <v>411</v>
      </c>
      <c r="F105" s="203" t="s">
        <v>412</v>
      </c>
      <c r="G105" s="204" t="s">
        <v>413</v>
      </c>
      <c r="H105" s="205">
        <v>8.2810000000000006</v>
      </c>
      <c r="I105" s="206"/>
      <c r="J105" s="207">
        <f>ROUND(I105*H105,2)</f>
        <v>0</v>
      </c>
      <c r="K105" s="203" t="s">
        <v>414</v>
      </c>
      <c r="L105" s="57"/>
      <c r="M105" s="208" t="s">
        <v>36</v>
      </c>
      <c r="N105" s="209" t="s">
        <v>50</v>
      </c>
      <c r="O105" s="38"/>
      <c r="P105" s="210">
        <f>O105*H105</f>
        <v>0</v>
      </c>
      <c r="Q105" s="210">
        <v>0</v>
      </c>
      <c r="R105" s="210">
        <f>Q105*H105</f>
        <v>0</v>
      </c>
      <c r="S105" s="210">
        <v>0</v>
      </c>
      <c r="T105" s="211">
        <f>S105*H105</f>
        <v>0</v>
      </c>
      <c r="AR105" s="19" t="s">
        <v>415</v>
      </c>
      <c r="AT105" s="19" t="s">
        <v>410</v>
      </c>
      <c r="AU105" s="19" t="s">
        <v>87</v>
      </c>
      <c r="AY105" s="19" t="s">
        <v>406</v>
      </c>
      <c r="BE105" s="212">
        <f>IF(N105="základní",J105,0)</f>
        <v>0</v>
      </c>
      <c r="BF105" s="212">
        <f>IF(N105="snížená",J105,0)</f>
        <v>0</v>
      </c>
      <c r="BG105" s="212">
        <f>IF(N105="zákl. přenesená",J105,0)</f>
        <v>0</v>
      </c>
      <c r="BH105" s="212">
        <f>IF(N105="sníž. přenesená",J105,0)</f>
        <v>0</v>
      </c>
      <c r="BI105" s="212">
        <f>IF(N105="nulová",J105,0)</f>
        <v>0</v>
      </c>
      <c r="BJ105" s="19" t="s">
        <v>23</v>
      </c>
      <c r="BK105" s="212">
        <f>ROUND(I105*H105,2)</f>
        <v>0</v>
      </c>
      <c r="BL105" s="19" t="s">
        <v>415</v>
      </c>
      <c r="BM105" s="19" t="s">
        <v>3094</v>
      </c>
    </row>
    <row r="106" spans="2:65" s="13" customFormat="1" x14ac:dyDescent="0.3">
      <c r="B106" s="225"/>
      <c r="C106" s="226"/>
      <c r="D106" s="215" t="s">
        <v>417</v>
      </c>
      <c r="E106" s="227" t="s">
        <v>36</v>
      </c>
      <c r="F106" s="228" t="s">
        <v>3095</v>
      </c>
      <c r="G106" s="226"/>
      <c r="H106" s="229">
        <v>8.2810000000000006</v>
      </c>
      <c r="I106" s="230"/>
      <c r="J106" s="226"/>
      <c r="K106" s="226"/>
      <c r="L106" s="231"/>
      <c r="M106" s="232"/>
      <c r="N106" s="233"/>
      <c r="O106" s="233"/>
      <c r="P106" s="233"/>
      <c r="Q106" s="233"/>
      <c r="R106" s="233"/>
      <c r="S106" s="233"/>
      <c r="T106" s="234"/>
      <c r="AT106" s="235" t="s">
        <v>417</v>
      </c>
      <c r="AU106" s="235" t="s">
        <v>87</v>
      </c>
      <c r="AV106" s="13" t="s">
        <v>87</v>
      </c>
      <c r="AW106" s="13" t="s">
        <v>43</v>
      </c>
      <c r="AX106" s="13" t="s">
        <v>79</v>
      </c>
      <c r="AY106" s="235" t="s">
        <v>406</v>
      </c>
    </row>
    <row r="107" spans="2:65" s="14" customFormat="1" x14ac:dyDescent="0.3">
      <c r="B107" s="236"/>
      <c r="C107" s="237"/>
      <c r="D107" s="247" t="s">
        <v>417</v>
      </c>
      <c r="E107" s="248" t="s">
        <v>3075</v>
      </c>
      <c r="F107" s="249" t="s">
        <v>421</v>
      </c>
      <c r="G107" s="237"/>
      <c r="H107" s="250">
        <v>8.2810000000000006</v>
      </c>
      <c r="I107" s="241"/>
      <c r="J107" s="237"/>
      <c r="K107" s="237"/>
      <c r="L107" s="242"/>
      <c r="M107" s="243"/>
      <c r="N107" s="244"/>
      <c r="O107" s="244"/>
      <c r="P107" s="244"/>
      <c r="Q107" s="244"/>
      <c r="R107" s="244"/>
      <c r="S107" s="244"/>
      <c r="T107" s="245"/>
      <c r="AT107" s="246" t="s">
        <v>417</v>
      </c>
      <c r="AU107" s="246" t="s">
        <v>87</v>
      </c>
      <c r="AV107" s="14" t="s">
        <v>415</v>
      </c>
      <c r="AW107" s="14" t="s">
        <v>43</v>
      </c>
      <c r="AX107" s="14" t="s">
        <v>23</v>
      </c>
      <c r="AY107" s="246" t="s">
        <v>406</v>
      </c>
    </row>
    <row r="108" spans="2:65" s="1" customFormat="1" ht="22.5" customHeight="1" x14ac:dyDescent="0.3">
      <c r="B108" s="37"/>
      <c r="C108" s="201" t="s">
        <v>94</v>
      </c>
      <c r="D108" s="201" t="s">
        <v>410</v>
      </c>
      <c r="E108" s="202" t="s">
        <v>424</v>
      </c>
      <c r="F108" s="203" t="s">
        <v>425</v>
      </c>
      <c r="G108" s="204" t="s">
        <v>413</v>
      </c>
      <c r="H108" s="205">
        <v>8.2810000000000006</v>
      </c>
      <c r="I108" s="206"/>
      <c r="J108" s="207">
        <f>ROUND(I108*H108,2)</f>
        <v>0</v>
      </c>
      <c r="K108" s="203" t="s">
        <v>414</v>
      </c>
      <c r="L108" s="57"/>
      <c r="M108" s="208" t="s">
        <v>36</v>
      </c>
      <c r="N108" s="209" t="s">
        <v>50</v>
      </c>
      <c r="O108" s="38"/>
      <c r="P108" s="210">
        <f>O108*H108</f>
        <v>0</v>
      </c>
      <c r="Q108" s="210">
        <v>0</v>
      </c>
      <c r="R108" s="210">
        <f>Q108*H108</f>
        <v>0</v>
      </c>
      <c r="S108" s="210">
        <v>0</v>
      </c>
      <c r="T108" s="211">
        <f>S108*H108</f>
        <v>0</v>
      </c>
      <c r="AR108" s="19" t="s">
        <v>415</v>
      </c>
      <c r="AT108" s="19" t="s">
        <v>410</v>
      </c>
      <c r="AU108" s="19" t="s">
        <v>87</v>
      </c>
      <c r="AY108" s="19" t="s">
        <v>406</v>
      </c>
      <c r="BE108" s="212">
        <f>IF(N108="základní",J108,0)</f>
        <v>0</v>
      </c>
      <c r="BF108" s="212">
        <f>IF(N108="snížená",J108,0)</f>
        <v>0</v>
      </c>
      <c r="BG108" s="212">
        <f>IF(N108="zákl. přenesená",J108,0)</f>
        <v>0</v>
      </c>
      <c r="BH108" s="212">
        <f>IF(N108="sníž. přenesená",J108,0)</f>
        <v>0</v>
      </c>
      <c r="BI108" s="212">
        <f>IF(N108="nulová",J108,0)</f>
        <v>0</v>
      </c>
      <c r="BJ108" s="19" t="s">
        <v>23</v>
      </c>
      <c r="BK108" s="212">
        <f>ROUND(I108*H108,2)</f>
        <v>0</v>
      </c>
      <c r="BL108" s="19" t="s">
        <v>415</v>
      </c>
      <c r="BM108" s="19" t="s">
        <v>3096</v>
      </c>
    </row>
    <row r="109" spans="2:65" s="13" customFormat="1" x14ac:dyDescent="0.3">
      <c r="B109" s="225"/>
      <c r="C109" s="226"/>
      <c r="D109" s="247" t="s">
        <v>417</v>
      </c>
      <c r="E109" s="251" t="s">
        <v>36</v>
      </c>
      <c r="F109" s="252" t="s">
        <v>3097</v>
      </c>
      <c r="G109" s="226"/>
      <c r="H109" s="253">
        <v>8.2810000000000006</v>
      </c>
      <c r="I109" s="230"/>
      <c r="J109" s="226"/>
      <c r="K109" s="226"/>
      <c r="L109" s="231"/>
      <c r="M109" s="232"/>
      <c r="N109" s="233"/>
      <c r="O109" s="233"/>
      <c r="P109" s="233"/>
      <c r="Q109" s="233"/>
      <c r="R109" s="233"/>
      <c r="S109" s="233"/>
      <c r="T109" s="234"/>
      <c r="AT109" s="235" t="s">
        <v>417</v>
      </c>
      <c r="AU109" s="235" t="s">
        <v>87</v>
      </c>
      <c r="AV109" s="13" t="s">
        <v>87</v>
      </c>
      <c r="AW109" s="13" t="s">
        <v>43</v>
      </c>
      <c r="AX109" s="13" t="s">
        <v>23</v>
      </c>
      <c r="AY109" s="235" t="s">
        <v>406</v>
      </c>
    </row>
    <row r="110" spans="2:65" s="1" customFormat="1" ht="22.5" customHeight="1" x14ac:dyDescent="0.3">
      <c r="B110" s="37"/>
      <c r="C110" s="201" t="s">
        <v>415</v>
      </c>
      <c r="D110" s="201" t="s">
        <v>410</v>
      </c>
      <c r="E110" s="202" t="s">
        <v>3098</v>
      </c>
      <c r="F110" s="203" t="s">
        <v>3099</v>
      </c>
      <c r="G110" s="204" t="s">
        <v>466</v>
      </c>
      <c r="H110" s="205">
        <v>113.59699999999999</v>
      </c>
      <c r="I110" s="206"/>
      <c r="J110" s="207">
        <f>ROUND(I110*H110,2)</f>
        <v>0</v>
      </c>
      <c r="K110" s="203" t="s">
        <v>414</v>
      </c>
      <c r="L110" s="57"/>
      <c r="M110" s="208" t="s">
        <v>36</v>
      </c>
      <c r="N110" s="209" t="s">
        <v>50</v>
      </c>
      <c r="O110" s="38"/>
      <c r="P110" s="210">
        <f>O110*H110</f>
        <v>0</v>
      </c>
      <c r="Q110" s="210">
        <v>0</v>
      </c>
      <c r="R110" s="210">
        <f>Q110*H110</f>
        <v>0</v>
      </c>
      <c r="S110" s="210">
        <v>0.24</v>
      </c>
      <c r="T110" s="211">
        <f>S110*H110</f>
        <v>27.263279999999998</v>
      </c>
      <c r="AR110" s="19" t="s">
        <v>415</v>
      </c>
      <c r="AT110" s="19" t="s">
        <v>410</v>
      </c>
      <c r="AU110" s="19" t="s">
        <v>87</v>
      </c>
      <c r="AY110" s="19" t="s">
        <v>406</v>
      </c>
      <c r="BE110" s="212">
        <f>IF(N110="základní",J110,0)</f>
        <v>0</v>
      </c>
      <c r="BF110" s="212">
        <f>IF(N110="snížená",J110,0)</f>
        <v>0</v>
      </c>
      <c r="BG110" s="212">
        <f>IF(N110="zákl. přenesená",J110,0)</f>
        <v>0</v>
      </c>
      <c r="BH110" s="212">
        <f>IF(N110="sníž. přenesená",J110,0)</f>
        <v>0</v>
      </c>
      <c r="BI110" s="212">
        <f>IF(N110="nulová",J110,0)</f>
        <v>0</v>
      </c>
      <c r="BJ110" s="19" t="s">
        <v>23</v>
      </c>
      <c r="BK110" s="212">
        <f>ROUND(I110*H110,2)</f>
        <v>0</v>
      </c>
      <c r="BL110" s="19" t="s">
        <v>415</v>
      </c>
      <c r="BM110" s="19" t="s">
        <v>3100</v>
      </c>
    </row>
    <row r="111" spans="2:65" s="13" customFormat="1" x14ac:dyDescent="0.3">
      <c r="B111" s="225"/>
      <c r="C111" s="226"/>
      <c r="D111" s="247" t="s">
        <v>417</v>
      </c>
      <c r="E111" s="251" t="s">
        <v>36</v>
      </c>
      <c r="F111" s="252" t="s">
        <v>3061</v>
      </c>
      <c r="G111" s="226"/>
      <c r="H111" s="253">
        <v>113.59699999999999</v>
      </c>
      <c r="I111" s="230"/>
      <c r="J111" s="226"/>
      <c r="K111" s="226"/>
      <c r="L111" s="231"/>
      <c r="M111" s="232"/>
      <c r="N111" s="233"/>
      <c r="O111" s="233"/>
      <c r="P111" s="233"/>
      <c r="Q111" s="233"/>
      <c r="R111" s="233"/>
      <c r="S111" s="233"/>
      <c r="T111" s="234"/>
      <c r="AT111" s="235" t="s">
        <v>417</v>
      </c>
      <c r="AU111" s="235" t="s">
        <v>87</v>
      </c>
      <c r="AV111" s="13" t="s">
        <v>87</v>
      </c>
      <c r="AW111" s="13" t="s">
        <v>43</v>
      </c>
      <c r="AX111" s="13" t="s">
        <v>23</v>
      </c>
      <c r="AY111" s="235" t="s">
        <v>406</v>
      </c>
    </row>
    <row r="112" spans="2:65" s="1" customFormat="1" ht="22.5" customHeight="1" x14ac:dyDescent="0.3">
      <c r="B112" s="37"/>
      <c r="C112" s="201" t="s">
        <v>440</v>
      </c>
      <c r="D112" s="201" t="s">
        <v>410</v>
      </c>
      <c r="E112" s="202" t="s">
        <v>3101</v>
      </c>
      <c r="F112" s="203" t="s">
        <v>3102</v>
      </c>
      <c r="G112" s="204" t="s">
        <v>466</v>
      </c>
      <c r="H112" s="205">
        <v>113.59699999999999</v>
      </c>
      <c r="I112" s="206"/>
      <c r="J112" s="207">
        <f>ROUND(I112*H112,2)</f>
        <v>0</v>
      </c>
      <c r="K112" s="203" t="s">
        <v>414</v>
      </c>
      <c r="L112" s="57"/>
      <c r="M112" s="208" t="s">
        <v>36</v>
      </c>
      <c r="N112" s="209" t="s">
        <v>50</v>
      </c>
      <c r="O112" s="38"/>
      <c r="P112" s="210">
        <f>O112*H112</f>
        <v>0</v>
      </c>
      <c r="Q112" s="210">
        <v>0</v>
      </c>
      <c r="R112" s="210">
        <f>Q112*H112</f>
        <v>0</v>
      </c>
      <c r="S112" s="210">
        <v>0.23499999999999999</v>
      </c>
      <c r="T112" s="211">
        <f>S112*H112</f>
        <v>26.695294999999998</v>
      </c>
      <c r="AR112" s="19" t="s">
        <v>415</v>
      </c>
      <c r="AT112" s="19" t="s">
        <v>410</v>
      </c>
      <c r="AU112" s="19" t="s">
        <v>87</v>
      </c>
      <c r="AY112" s="19" t="s">
        <v>406</v>
      </c>
      <c r="BE112" s="212">
        <f>IF(N112="základní",J112,0)</f>
        <v>0</v>
      </c>
      <c r="BF112" s="212">
        <f>IF(N112="snížená",J112,0)</f>
        <v>0</v>
      </c>
      <c r="BG112" s="212">
        <f>IF(N112="zákl. přenesená",J112,0)</f>
        <v>0</v>
      </c>
      <c r="BH112" s="212">
        <f>IF(N112="sníž. přenesená",J112,0)</f>
        <v>0</v>
      </c>
      <c r="BI112" s="212">
        <f>IF(N112="nulová",J112,0)</f>
        <v>0</v>
      </c>
      <c r="BJ112" s="19" t="s">
        <v>23</v>
      </c>
      <c r="BK112" s="212">
        <f>ROUND(I112*H112,2)</f>
        <v>0</v>
      </c>
      <c r="BL112" s="19" t="s">
        <v>415</v>
      </c>
      <c r="BM112" s="19" t="s">
        <v>3103</v>
      </c>
    </row>
    <row r="113" spans="2:65" s="13" customFormat="1" x14ac:dyDescent="0.3">
      <c r="B113" s="225"/>
      <c r="C113" s="226"/>
      <c r="D113" s="247" t="s">
        <v>417</v>
      </c>
      <c r="E113" s="251" t="s">
        <v>36</v>
      </c>
      <c r="F113" s="252" t="s">
        <v>3061</v>
      </c>
      <c r="G113" s="226"/>
      <c r="H113" s="253">
        <v>113.59699999999999</v>
      </c>
      <c r="I113" s="230"/>
      <c r="J113" s="226"/>
      <c r="K113" s="226"/>
      <c r="L113" s="231"/>
      <c r="M113" s="232"/>
      <c r="N113" s="233"/>
      <c r="O113" s="233"/>
      <c r="P113" s="233"/>
      <c r="Q113" s="233"/>
      <c r="R113" s="233"/>
      <c r="S113" s="233"/>
      <c r="T113" s="234"/>
      <c r="AT113" s="235" t="s">
        <v>417</v>
      </c>
      <c r="AU113" s="235" t="s">
        <v>87</v>
      </c>
      <c r="AV113" s="13" t="s">
        <v>87</v>
      </c>
      <c r="AW113" s="13" t="s">
        <v>43</v>
      </c>
      <c r="AX113" s="13" t="s">
        <v>23</v>
      </c>
      <c r="AY113" s="235" t="s">
        <v>406</v>
      </c>
    </row>
    <row r="114" spans="2:65" s="1" customFormat="1" ht="22.5" customHeight="1" x14ac:dyDescent="0.3">
      <c r="B114" s="37"/>
      <c r="C114" s="201" t="s">
        <v>446</v>
      </c>
      <c r="D114" s="201" t="s">
        <v>410</v>
      </c>
      <c r="E114" s="202" t="s">
        <v>616</v>
      </c>
      <c r="F114" s="203" t="s">
        <v>617</v>
      </c>
      <c r="G114" s="204" t="s">
        <v>501</v>
      </c>
      <c r="H114" s="205">
        <v>53.156999999999996</v>
      </c>
      <c r="I114" s="206"/>
      <c r="J114" s="207">
        <f>ROUND(I114*H114,2)</f>
        <v>0</v>
      </c>
      <c r="K114" s="203" t="s">
        <v>414</v>
      </c>
      <c r="L114" s="57"/>
      <c r="M114" s="208" t="s">
        <v>36</v>
      </c>
      <c r="N114" s="209" t="s">
        <v>50</v>
      </c>
      <c r="O114" s="38"/>
      <c r="P114" s="210">
        <f>O114*H114</f>
        <v>0</v>
      </c>
      <c r="Q114" s="210">
        <v>0</v>
      </c>
      <c r="R114" s="210">
        <f>Q114*H114</f>
        <v>0</v>
      </c>
      <c r="S114" s="210">
        <v>0</v>
      </c>
      <c r="T114" s="211">
        <f>S114*H114</f>
        <v>0</v>
      </c>
      <c r="AR114" s="19" t="s">
        <v>415</v>
      </c>
      <c r="AT114" s="19" t="s">
        <v>410</v>
      </c>
      <c r="AU114" s="19" t="s">
        <v>87</v>
      </c>
      <c r="AY114" s="19" t="s">
        <v>406</v>
      </c>
      <c r="BE114" s="212">
        <f>IF(N114="základní",J114,0)</f>
        <v>0</v>
      </c>
      <c r="BF114" s="212">
        <f>IF(N114="snížená",J114,0)</f>
        <v>0</v>
      </c>
      <c r="BG114" s="212">
        <f>IF(N114="zákl. přenesená",J114,0)</f>
        <v>0</v>
      </c>
      <c r="BH114" s="212">
        <f>IF(N114="sníž. přenesená",J114,0)</f>
        <v>0</v>
      </c>
      <c r="BI114" s="212">
        <f>IF(N114="nulová",J114,0)</f>
        <v>0</v>
      </c>
      <c r="BJ114" s="19" t="s">
        <v>23</v>
      </c>
      <c r="BK114" s="212">
        <f>ROUND(I114*H114,2)</f>
        <v>0</v>
      </c>
      <c r="BL114" s="19" t="s">
        <v>415</v>
      </c>
      <c r="BM114" s="19" t="s">
        <v>3104</v>
      </c>
    </row>
    <row r="115" spans="2:65" s="1" customFormat="1" ht="22.5" customHeight="1" x14ac:dyDescent="0.3">
      <c r="B115" s="37"/>
      <c r="C115" s="201" t="s">
        <v>452</v>
      </c>
      <c r="D115" s="201" t="s">
        <v>410</v>
      </c>
      <c r="E115" s="202" t="s">
        <v>620</v>
      </c>
      <c r="F115" s="203" t="s">
        <v>621</v>
      </c>
      <c r="G115" s="204" t="s">
        <v>501</v>
      </c>
      <c r="H115" s="205">
        <v>1169.454</v>
      </c>
      <c r="I115" s="206"/>
      <c r="J115" s="207">
        <f>ROUND(I115*H115,2)</f>
        <v>0</v>
      </c>
      <c r="K115" s="203" t="s">
        <v>414</v>
      </c>
      <c r="L115" s="57"/>
      <c r="M115" s="208" t="s">
        <v>36</v>
      </c>
      <c r="N115" s="209" t="s">
        <v>50</v>
      </c>
      <c r="O115" s="38"/>
      <c r="P115" s="210">
        <f>O115*H115</f>
        <v>0</v>
      </c>
      <c r="Q115" s="210">
        <v>0</v>
      </c>
      <c r="R115" s="210">
        <f>Q115*H115</f>
        <v>0</v>
      </c>
      <c r="S115" s="210">
        <v>0</v>
      </c>
      <c r="T115" s="211">
        <f>S115*H115</f>
        <v>0</v>
      </c>
      <c r="AR115" s="19" t="s">
        <v>415</v>
      </c>
      <c r="AT115" s="19" t="s">
        <v>410</v>
      </c>
      <c r="AU115" s="19" t="s">
        <v>87</v>
      </c>
      <c r="AY115" s="19" t="s">
        <v>406</v>
      </c>
      <c r="BE115" s="212">
        <f>IF(N115="základní",J115,0)</f>
        <v>0</v>
      </c>
      <c r="BF115" s="212">
        <f>IF(N115="snížená",J115,0)</f>
        <v>0</v>
      </c>
      <c r="BG115" s="212">
        <f>IF(N115="zákl. přenesená",J115,0)</f>
        <v>0</v>
      </c>
      <c r="BH115" s="212">
        <f>IF(N115="sníž. přenesená",J115,0)</f>
        <v>0</v>
      </c>
      <c r="BI115" s="212">
        <f>IF(N115="nulová",J115,0)</f>
        <v>0</v>
      </c>
      <c r="BJ115" s="19" t="s">
        <v>23</v>
      </c>
      <c r="BK115" s="212">
        <f>ROUND(I115*H115,2)</f>
        <v>0</v>
      </c>
      <c r="BL115" s="19" t="s">
        <v>415</v>
      </c>
      <c r="BM115" s="19" t="s">
        <v>3105</v>
      </c>
    </row>
    <row r="116" spans="2:65" s="13" customFormat="1" x14ac:dyDescent="0.3">
      <c r="B116" s="225"/>
      <c r="C116" s="226"/>
      <c r="D116" s="247" t="s">
        <v>417</v>
      </c>
      <c r="E116" s="226"/>
      <c r="F116" s="252" t="s">
        <v>3106</v>
      </c>
      <c r="G116" s="226"/>
      <c r="H116" s="253">
        <v>1169.454</v>
      </c>
      <c r="I116" s="230"/>
      <c r="J116" s="226"/>
      <c r="K116" s="226"/>
      <c r="L116" s="231"/>
      <c r="M116" s="232"/>
      <c r="N116" s="233"/>
      <c r="O116" s="233"/>
      <c r="P116" s="233"/>
      <c r="Q116" s="233"/>
      <c r="R116" s="233"/>
      <c r="S116" s="233"/>
      <c r="T116" s="234"/>
      <c r="AT116" s="235" t="s">
        <v>417</v>
      </c>
      <c r="AU116" s="235" t="s">
        <v>87</v>
      </c>
      <c r="AV116" s="13" t="s">
        <v>87</v>
      </c>
      <c r="AW116" s="13" t="s">
        <v>4</v>
      </c>
      <c r="AX116" s="13" t="s">
        <v>23</v>
      </c>
      <c r="AY116" s="235" t="s">
        <v>406</v>
      </c>
    </row>
    <row r="117" spans="2:65" s="1" customFormat="1" ht="22.5" customHeight="1" x14ac:dyDescent="0.3">
      <c r="B117" s="37"/>
      <c r="C117" s="201" t="s">
        <v>457</v>
      </c>
      <c r="D117" s="201" t="s">
        <v>410</v>
      </c>
      <c r="E117" s="202" t="s">
        <v>3107</v>
      </c>
      <c r="F117" s="203" t="s">
        <v>3108</v>
      </c>
      <c r="G117" s="204" t="s">
        <v>501</v>
      </c>
      <c r="H117" s="205">
        <v>53.156999999999996</v>
      </c>
      <c r="I117" s="206"/>
      <c r="J117" s="207">
        <f>ROUND(I117*H117,2)</f>
        <v>0</v>
      </c>
      <c r="K117" s="203" t="s">
        <v>36</v>
      </c>
      <c r="L117" s="57"/>
      <c r="M117" s="208" t="s">
        <v>36</v>
      </c>
      <c r="N117" s="209" t="s">
        <v>50</v>
      </c>
      <c r="O117" s="38"/>
      <c r="P117" s="210">
        <f>O117*H117</f>
        <v>0</v>
      </c>
      <c r="Q117" s="210">
        <v>0</v>
      </c>
      <c r="R117" s="210">
        <f>Q117*H117</f>
        <v>0</v>
      </c>
      <c r="S117" s="210">
        <v>0</v>
      </c>
      <c r="T117" s="211">
        <f>S117*H117</f>
        <v>0</v>
      </c>
      <c r="AR117" s="19" t="s">
        <v>415</v>
      </c>
      <c r="AT117" s="19" t="s">
        <v>410</v>
      </c>
      <c r="AU117" s="19" t="s">
        <v>87</v>
      </c>
      <c r="AY117" s="19" t="s">
        <v>406</v>
      </c>
      <c r="BE117" s="212">
        <f>IF(N117="základní",J117,0)</f>
        <v>0</v>
      </c>
      <c r="BF117" s="212">
        <f>IF(N117="snížená",J117,0)</f>
        <v>0</v>
      </c>
      <c r="BG117" s="212">
        <f>IF(N117="zákl. přenesená",J117,0)</f>
        <v>0</v>
      </c>
      <c r="BH117" s="212">
        <f>IF(N117="sníž. přenesená",J117,0)</f>
        <v>0</v>
      </c>
      <c r="BI117" s="212">
        <f>IF(N117="nulová",J117,0)</f>
        <v>0</v>
      </c>
      <c r="BJ117" s="19" t="s">
        <v>23</v>
      </c>
      <c r="BK117" s="212">
        <f>ROUND(I117*H117,2)</f>
        <v>0</v>
      </c>
      <c r="BL117" s="19" t="s">
        <v>415</v>
      </c>
      <c r="BM117" s="19" t="s">
        <v>3109</v>
      </c>
    </row>
    <row r="118" spans="2:65" s="1" customFormat="1" ht="22.5" customHeight="1" x14ac:dyDescent="0.3">
      <c r="B118" s="37"/>
      <c r="C118" s="201" t="s">
        <v>463</v>
      </c>
      <c r="D118" s="201" t="s">
        <v>410</v>
      </c>
      <c r="E118" s="202" t="s">
        <v>3110</v>
      </c>
      <c r="F118" s="203" t="s">
        <v>3111</v>
      </c>
      <c r="G118" s="204" t="s">
        <v>466</v>
      </c>
      <c r="H118" s="205">
        <v>113.59699999999999</v>
      </c>
      <c r="I118" s="206"/>
      <c r="J118" s="207">
        <f>ROUND(I118*H118,2)</f>
        <v>0</v>
      </c>
      <c r="K118" s="203" t="s">
        <v>414</v>
      </c>
      <c r="L118" s="57"/>
      <c r="M118" s="208" t="s">
        <v>36</v>
      </c>
      <c r="N118" s="209" t="s">
        <v>50</v>
      </c>
      <c r="O118" s="38"/>
      <c r="P118" s="210">
        <f>O118*H118</f>
        <v>0</v>
      </c>
      <c r="Q118" s="210">
        <v>0</v>
      </c>
      <c r="R118" s="210">
        <f>Q118*H118</f>
        <v>0</v>
      </c>
      <c r="S118" s="210">
        <v>0.316</v>
      </c>
      <c r="T118" s="211">
        <f>S118*H118</f>
        <v>35.896651999999996</v>
      </c>
      <c r="AR118" s="19" t="s">
        <v>415</v>
      </c>
      <c r="AT118" s="19" t="s">
        <v>410</v>
      </c>
      <c r="AU118" s="19" t="s">
        <v>87</v>
      </c>
      <c r="AY118" s="19" t="s">
        <v>406</v>
      </c>
      <c r="BE118" s="212">
        <f>IF(N118="základní",J118,0)</f>
        <v>0</v>
      </c>
      <c r="BF118" s="212">
        <f>IF(N118="snížená",J118,0)</f>
        <v>0</v>
      </c>
      <c r="BG118" s="212">
        <f>IF(N118="zákl. přenesená",J118,0)</f>
        <v>0</v>
      </c>
      <c r="BH118" s="212">
        <f>IF(N118="sníž. přenesená",J118,0)</f>
        <v>0</v>
      </c>
      <c r="BI118" s="212">
        <f>IF(N118="nulová",J118,0)</f>
        <v>0</v>
      </c>
      <c r="BJ118" s="19" t="s">
        <v>23</v>
      </c>
      <c r="BK118" s="212">
        <f>ROUND(I118*H118,2)</f>
        <v>0</v>
      </c>
      <c r="BL118" s="19" t="s">
        <v>415</v>
      </c>
      <c r="BM118" s="19" t="s">
        <v>3112</v>
      </c>
    </row>
    <row r="119" spans="2:65" s="12" customFormat="1" x14ac:dyDescent="0.3">
      <c r="B119" s="213"/>
      <c r="C119" s="214"/>
      <c r="D119" s="215" t="s">
        <v>417</v>
      </c>
      <c r="E119" s="216" t="s">
        <v>36</v>
      </c>
      <c r="F119" s="217" t="s">
        <v>3113</v>
      </c>
      <c r="G119" s="214"/>
      <c r="H119" s="218" t="s">
        <v>36</v>
      </c>
      <c r="I119" s="219"/>
      <c r="J119" s="214"/>
      <c r="K119" s="214"/>
      <c r="L119" s="220"/>
      <c r="M119" s="221"/>
      <c r="N119" s="222"/>
      <c r="O119" s="222"/>
      <c r="P119" s="222"/>
      <c r="Q119" s="222"/>
      <c r="R119" s="222"/>
      <c r="S119" s="222"/>
      <c r="T119" s="223"/>
      <c r="AT119" s="224" t="s">
        <v>417</v>
      </c>
      <c r="AU119" s="224" t="s">
        <v>87</v>
      </c>
      <c r="AV119" s="12" t="s">
        <v>23</v>
      </c>
      <c r="AW119" s="12" t="s">
        <v>43</v>
      </c>
      <c r="AX119" s="12" t="s">
        <v>79</v>
      </c>
      <c r="AY119" s="224" t="s">
        <v>406</v>
      </c>
    </row>
    <row r="120" spans="2:65" s="13" customFormat="1" x14ac:dyDescent="0.3">
      <c r="B120" s="225"/>
      <c r="C120" s="226"/>
      <c r="D120" s="215" t="s">
        <v>417</v>
      </c>
      <c r="E120" s="227" t="s">
        <v>36</v>
      </c>
      <c r="F120" s="228" t="s">
        <v>3114</v>
      </c>
      <c r="G120" s="226"/>
      <c r="H120" s="229">
        <v>102.151</v>
      </c>
      <c r="I120" s="230"/>
      <c r="J120" s="226"/>
      <c r="K120" s="226"/>
      <c r="L120" s="231"/>
      <c r="M120" s="232"/>
      <c r="N120" s="233"/>
      <c r="O120" s="233"/>
      <c r="P120" s="233"/>
      <c r="Q120" s="233"/>
      <c r="R120" s="233"/>
      <c r="S120" s="233"/>
      <c r="T120" s="234"/>
      <c r="AT120" s="235" t="s">
        <v>417</v>
      </c>
      <c r="AU120" s="235" t="s">
        <v>87</v>
      </c>
      <c r="AV120" s="13" t="s">
        <v>87</v>
      </c>
      <c r="AW120" s="13" t="s">
        <v>43</v>
      </c>
      <c r="AX120" s="13" t="s">
        <v>79</v>
      </c>
      <c r="AY120" s="235" t="s">
        <v>406</v>
      </c>
    </row>
    <row r="121" spans="2:65" s="13" customFormat="1" x14ac:dyDescent="0.3">
      <c r="B121" s="225"/>
      <c r="C121" s="226"/>
      <c r="D121" s="215" t="s">
        <v>417</v>
      </c>
      <c r="E121" s="227" t="s">
        <v>36</v>
      </c>
      <c r="F121" s="228" t="s">
        <v>3115</v>
      </c>
      <c r="G121" s="226"/>
      <c r="H121" s="229">
        <v>4.6859999999999999</v>
      </c>
      <c r="I121" s="230"/>
      <c r="J121" s="226"/>
      <c r="K121" s="226"/>
      <c r="L121" s="231"/>
      <c r="M121" s="232"/>
      <c r="N121" s="233"/>
      <c r="O121" s="233"/>
      <c r="P121" s="233"/>
      <c r="Q121" s="233"/>
      <c r="R121" s="233"/>
      <c r="S121" s="233"/>
      <c r="T121" s="234"/>
      <c r="AT121" s="235" t="s">
        <v>417</v>
      </c>
      <c r="AU121" s="235" t="s">
        <v>87</v>
      </c>
      <c r="AV121" s="13" t="s">
        <v>87</v>
      </c>
      <c r="AW121" s="13" t="s">
        <v>43</v>
      </c>
      <c r="AX121" s="13" t="s">
        <v>79</v>
      </c>
      <c r="AY121" s="235" t="s">
        <v>406</v>
      </c>
    </row>
    <row r="122" spans="2:65" s="13" customFormat="1" x14ac:dyDescent="0.3">
      <c r="B122" s="225"/>
      <c r="C122" s="226"/>
      <c r="D122" s="215" t="s">
        <v>417</v>
      </c>
      <c r="E122" s="227" t="s">
        <v>36</v>
      </c>
      <c r="F122" s="228" t="s">
        <v>3116</v>
      </c>
      <c r="G122" s="226"/>
      <c r="H122" s="229">
        <v>6.76</v>
      </c>
      <c r="I122" s="230"/>
      <c r="J122" s="226"/>
      <c r="K122" s="226"/>
      <c r="L122" s="231"/>
      <c r="M122" s="232"/>
      <c r="N122" s="233"/>
      <c r="O122" s="233"/>
      <c r="P122" s="233"/>
      <c r="Q122" s="233"/>
      <c r="R122" s="233"/>
      <c r="S122" s="233"/>
      <c r="T122" s="234"/>
      <c r="AT122" s="235" t="s">
        <v>417</v>
      </c>
      <c r="AU122" s="235" t="s">
        <v>87</v>
      </c>
      <c r="AV122" s="13" t="s">
        <v>87</v>
      </c>
      <c r="AW122" s="13" t="s">
        <v>43</v>
      </c>
      <c r="AX122" s="13" t="s">
        <v>79</v>
      </c>
      <c r="AY122" s="235" t="s">
        <v>406</v>
      </c>
    </row>
    <row r="123" spans="2:65" s="14" customFormat="1" x14ac:dyDescent="0.3">
      <c r="B123" s="236"/>
      <c r="C123" s="237"/>
      <c r="D123" s="247" t="s">
        <v>417</v>
      </c>
      <c r="E123" s="248" t="s">
        <v>3061</v>
      </c>
      <c r="F123" s="249" t="s">
        <v>421</v>
      </c>
      <c r="G123" s="237"/>
      <c r="H123" s="250">
        <v>113.59699999999999</v>
      </c>
      <c r="I123" s="241"/>
      <c r="J123" s="237"/>
      <c r="K123" s="237"/>
      <c r="L123" s="242"/>
      <c r="M123" s="243"/>
      <c r="N123" s="244"/>
      <c r="O123" s="244"/>
      <c r="P123" s="244"/>
      <c r="Q123" s="244"/>
      <c r="R123" s="244"/>
      <c r="S123" s="244"/>
      <c r="T123" s="245"/>
      <c r="AT123" s="246" t="s">
        <v>417</v>
      </c>
      <c r="AU123" s="246" t="s">
        <v>87</v>
      </c>
      <c r="AV123" s="14" t="s">
        <v>415</v>
      </c>
      <c r="AW123" s="14" t="s">
        <v>43</v>
      </c>
      <c r="AX123" s="14" t="s">
        <v>23</v>
      </c>
      <c r="AY123" s="246" t="s">
        <v>406</v>
      </c>
    </row>
    <row r="124" spans="2:65" s="1" customFormat="1" ht="22.5" customHeight="1" x14ac:dyDescent="0.3">
      <c r="B124" s="37"/>
      <c r="C124" s="201" t="s">
        <v>28</v>
      </c>
      <c r="D124" s="201" t="s">
        <v>410</v>
      </c>
      <c r="E124" s="202" t="s">
        <v>678</v>
      </c>
      <c r="F124" s="203" t="s">
        <v>679</v>
      </c>
      <c r="G124" s="204" t="s">
        <v>596</v>
      </c>
      <c r="H124" s="205">
        <v>128.91999999999999</v>
      </c>
      <c r="I124" s="206"/>
      <c r="J124" s="207">
        <f>ROUND(I124*H124,2)</f>
        <v>0</v>
      </c>
      <c r="K124" s="203" t="s">
        <v>414</v>
      </c>
      <c r="L124" s="57"/>
      <c r="M124" s="208" t="s">
        <v>36</v>
      </c>
      <c r="N124" s="209" t="s">
        <v>50</v>
      </c>
      <c r="O124" s="38"/>
      <c r="P124" s="210">
        <f>O124*H124</f>
        <v>0</v>
      </c>
      <c r="Q124" s="210">
        <v>0</v>
      </c>
      <c r="R124" s="210">
        <f>Q124*H124</f>
        <v>0</v>
      </c>
      <c r="S124" s="210">
        <v>0</v>
      </c>
      <c r="T124" s="211">
        <f>S124*H124</f>
        <v>0</v>
      </c>
      <c r="AR124" s="19" t="s">
        <v>415</v>
      </c>
      <c r="AT124" s="19" t="s">
        <v>410</v>
      </c>
      <c r="AU124" s="19" t="s">
        <v>87</v>
      </c>
      <c r="AY124" s="19" t="s">
        <v>406</v>
      </c>
      <c r="BE124" s="212">
        <f>IF(N124="základní",J124,0)</f>
        <v>0</v>
      </c>
      <c r="BF124" s="212">
        <f>IF(N124="snížená",J124,0)</f>
        <v>0</v>
      </c>
      <c r="BG124" s="212">
        <f>IF(N124="zákl. přenesená",J124,0)</f>
        <v>0</v>
      </c>
      <c r="BH124" s="212">
        <f>IF(N124="sníž. přenesená",J124,0)</f>
        <v>0</v>
      </c>
      <c r="BI124" s="212">
        <f>IF(N124="nulová",J124,0)</f>
        <v>0</v>
      </c>
      <c r="BJ124" s="19" t="s">
        <v>23</v>
      </c>
      <c r="BK124" s="212">
        <f>ROUND(I124*H124,2)</f>
        <v>0</v>
      </c>
      <c r="BL124" s="19" t="s">
        <v>415</v>
      </c>
      <c r="BM124" s="19" t="s">
        <v>3117</v>
      </c>
    </row>
    <row r="125" spans="2:65" s="12" customFormat="1" x14ac:dyDescent="0.3">
      <c r="B125" s="213"/>
      <c r="C125" s="214"/>
      <c r="D125" s="215" t="s">
        <v>417</v>
      </c>
      <c r="E125" s="216" t="s">
        <v>36</v>
      </c>
      <c r="F125" s="217" t="s">
        <v>3113</v>
      </c>
      <c r="G125" s="214"/>
      <c r="H125" s="218" t="s">
        <v>36</v>
      </c>
      <c r="I125" s="219"/>
      <c r="J125" s="214"/>
      <c r="K125" s="214"/>
      <c r="L125" s="220"/>
      <c r="M125" s="221"/>
      <c r="N125" s="222"/>
      <c r="O125" s="222"/>
      <c r="P125" s="222"/>
      <c r="Q125" s="222"/>
      <c r="R125" s="222"/>
      <c r="S125" s="222"/>
      <c r="T125" s="223"/>
      <c r="AT125" s="224" t="s">
        <v>417</v>
      </c>
      <c r="AU125" s="224" t="s">
        <v>87</v>
      </c>
      <c r="AV125" s="12" t="s">
        <v>23</v>
      </c>
      <c r="AW125" s="12" t="s">
        <v>43</v>
      </c>
      <c r="AX125" s="12" t="s">
        <v>79</v>
      </c>
      <c r="AY125" s="224" t="s">
        <v>406</v>
      </c>
    </row>
    <row r="126" spans="2:65" s="13" customFormat="1" x14ac:dyDescent="0.3">
      <c r="B126" s="225"/>
      <c r="C126" s="226"/>
      <c r="D126" s="215" t="s">
        <v>417</v>
      </c>
      <c r="E126" s="227" t="s">
        <v>36</v>
      </c>
      <c r="F126" s="228" t="s">
        <v>3118</v>
      </c>
      <c r="G126" s="226"/>
      <c r="H126" s="229">
        <v>109.84</v>
      </c>
      <c r="I126" s="230"/>
      <c r="J126" s="226"/>
      <c r="K126" s="226"/>
      <c r="L126" s="231"/>
      <c r="M126" s="232"/>
      <c r="N126" s="233"/>
      <c r="O126" s="233"/>
      <c r="P126" s="233"/>
      <c r="Q126" s="233"/>
      <c r="R126" s="233"/>
      <c r="S126" s="233"/>
      <c r="T126" s="234"/>
      <c r="AT126" s="235" t="s">
        <v>417</v>
      </c>
      <c r="AU126" s="235" t="s">
        <v>87</v>
      </c>
      <c r="AV126" s="13" t="s">
        <v>87</v>
      </c>
      <c r="AW126" s="13" t="s">
        <v>43</v>
      </c>
      <c r="AX126" s="13" t="s">
        <v>79</v>
      </c>
      <c r="AY126" s="235" t="s">
        <v>406</v>
      </c>
    </row>
    <row r="127" spans="2:65" s="13" customFormat="1" x14ac:dyDescent="0.3">
      <c r="B127" s="225"/>
      <c r="C127" s="226"/>
      <c r="D127" s="215" t="s">
        <v>417</v>
      </c>
      <c r="E127" s="227" t="s">
        <v>36</v>
      </c>
      <c r="F127" s="228" t="s">
        <v>3119</v>
      </c>
      <c r="G127" s="226"/>
      <c r="H127" s="229">
        <v>8.68</v>
      </c>
      <c r="I127" s="230"/>
      <c r="J127" s="226"/>
      <c r="K127" s="226"/>
      <c r="L127" s="231"/>
      <c r="M127" s="232"/>
      <c r="N127" s="233"/>
      <c r="O127" s="233"/>
      <c r="P127" s="233"/>
      <c r="Q127" s="233"/>
      <c r="R127" s="233"/>
      <c r="S127" s="233"/>
      <c r="T127" s="234"/>
      <c r="AT127" s="235" t="s">
        <v>417</v>
      </c>
      <c r="AU127" s="235" t="s">
        <v>87</v>
      </c>
      <c r="AV127" s="13" t="s">
        <v>87</v>
      </c>
      <c r="AW127" s="13" t="s">
        <v>43</v>
      </c>
      <c r="AX127" s="13" t="s">
        <v>79</v>
      </c>
      <c r="AY127" s="235" t="s">
        <v>406</v>
      </c>
    </row>
    <row r="128" spans="2:65" s="13" customFormat="1" x14ac:dyDescent="0.3">
      <c r="B128" s="225"/>
      <c r="C128" s="226"/>
      <c r="D128" s="215" t="s">
        <v>417</v>
      </c>
      <c r="E128" s="227" t="s">
        <v>36</v>
      </c>
      <c r="F128" s="228" t="s">
        <v>3120</v>
      </c>
      <c r="G128" s="226"/>
      <c r="H128" s="229">
        <v>10.4</v>
      </c>
      <c r="I128" s="230"/>
      <c r="J128" s="226"/>
      <c r="K128" s="226"/>
      <c r="L128" s="231"/>
      <c r="M128" s="232"/>
      <c r="N128" s="233"/>
      <c r="O128" s="233"/>
      <c r="P128" s="233"/>
      <c r="Q128" s="233"/>
      <c r="R128" s="233"/>
      <c r="S128" s="233"/>
      <c r="T128" s="234"/>
      <c r="AT128" s="235" t="s">
        <v>417</v>
      </c>
      <c r="AU128" s="235" t="s">
        <v>87</v>
      </c>
      <c r="AV128" s="13" t="s">
        <v>87</v>
      </c>
      <c r="AW128" s="13" t="s">
        <v>43</v>
      </c>
      <c r="AX128" s="13" t="s">
        <v>79</v>
      </c>
      <c r="AY128" s="235" t="s">
        <v>406</v>
      </c>
    </row>
    <row r="129" spans="2:65" s="14" customFormat="1" x14ac:dyDescent="0.3">
      <c r="B129" s="236"/>
      <c r="C129" s="237"/>
      <c r="D129" s="247" t="s">
        <v>417</v>
      </c>
      <c r="E129" s="248" t="s">
        <v>36</v>
      </c>
      <c r="F129" s="249" t="s">
        <v>421</v>
      </c>
      <c r="G129" s="237"/>
      <c r="H129" s="250">
        <v>128.91999999999999</v>
      </c>
      <c r="I129" s="241"/>
      <c r="J129" s="237"/>
      <c r="K129" s="237"/>
      <c r="L129" s="242"/>
      <c r="M129" s="243"/>
      <c r="N129" s="244"/>
      <c r="O129" s="244"/>
      <c r="P129" s="244"/>
      <c r="Q129" s="244"/>
      <c r="R129" s="244"/>
      <c r="S129" s="244"/>
      <c r="T129" s="245"/>
      <c r="AT129" s="246" t="s">
        <v>417</v>
      </c>
      <c r="AU129" s="246" t="s">
        <v>87</v>
      </c>
      <c r="AV129" s="14" t="s">
        <v>415</v>
      </c>
      <c r="AW129" s="14" t="s">
        <v>43</v>
      </c>
      <c r="AX129" s="14" t="s">
        <v>23</v>
      </c>
      <c r="AY129" s="246" t="s">
        <v>406</v>
      </c>
    </row>
    <row r="130" spans="2:65" s="1" customFormat="1" ht="22.5" customHeight="1" x14ac:dyDescent="0.3">
      <c r="B130" s="37"/>
      <c r="C130" s="201" t="s">
        <v>408</v>
      </c>
      <c r="D130" s="201" t="s">
        <v>410</v>
      </c>
      <c r="E130" s="202" t="s">
        <v>616</v>
      </c>
      <c r="F130" s="203" t="s">
        <v>617</v>
      </c>
      <c r="G130" s="204" t="s">
        <v>501</v>
      </c>
      <c r="H130" s="205">
        <v>35.363</v>
      </c>
      <c r="I130" s="206"/>
      <c r="J130" s="207">
        <f>ROUND(I130*H130,2)</f>
        <v>0</v>
      </c>
      <c r="K130" s="203" t="s">
        <v>414</v>
      </c>
      <c r="L130" s="57"/>
      <c r="M130" s="208" t="s">
        <v>36</v>
      </c>
      <c r="N130" s="209" t="s">
        <v>50</v>
      </c>
      <c r="O130" s="38"/>
      <c r="P130" s="210">
        <f>O130*H130</f>
        <v>0</v>
      </c>
      <c r="Q130" s="210">
        <v>0</v>
      </c>
      <c r="R130" s="210">
        <f>Q130*H130</f>
        <v>0</v>
      </c>
      <c r="S130" s="210">
        <v>0</v>
      </c>
      <c r="T130" s="211">
        <f>S130*H130</f>
        <v>0</v>
      </c>
      <c r="AR130" s="19" t="s">
        <v>415</v>
      </c>
      <c r="AT130" s="19" t="s">
        <v>410</v>
      </c>
      <c r="AU130" s="19" t="s">
        <v>87</v>
      </c>
      <c r="AY130" s="19" t="s">
        <v>406</v>
      </c>
      <c r="BE130" s="212">
        <f>IF(N130="základní",J130,0)</f>
        <v>0</v>
      </c>
      <c r="BF130" s="212">
        <f>IF(N130="snížená",J130,0)</f>
        <v>0</v>
      </c>
      <c r="BG130" s="212">
        <f>IF(N130="zákl. přenesená",J130,0)</f>
        <v>0</v>
      </c>
      <c r="BH130" s="212">
        <f>IF(N130="sníž. přenesená",J130,0)</f>
        <v>0</v>
      </c>
      <c r="BI130" s="212">
        <f>IF(N130="nulová",J130,0)</f>
        <v>0</v>
      </c>
      <c r="BJ130" s="19" t="s">
        <v>23</v>
      </c>
      <c r="BK130" s="212">
        <f>ROUND(I130*H130,2)</f>
        <v>0</v>
      </c>
      <c r="BL130" s="19" t="s">
        <v>415</v>
      </c>
      <c r="BM130" s="19" t="s">
        <v>3121</v>
      </c>
    </row>
    <row r="131" spans="2:65" s="1" customFormat="1" ht="22.5" customHeight="1" x14ac:dyDescent="0.3">
      <c r="B131" s="37"/>
      <c r="C131" s="201" t="s">
        <v>476</v>
      </c>
      <c r="D131" s="201" t="s">
        <v>410</v>
      </c>
      <c r="E131" s="202" t="s">
        <v>620</v>
      </c>
      <c r="F131" s="203" t="s">
        <v>621</v>
      </c>
      <c r="G131" s="204" t="s">
        <v>501</v>
      </c>
      <c r="H131" s="205">
        <v>176.815</v>
      </c>
      <c r="I131" s="206"/>
      <c r="J131" s="207">
        <f>ROUND(I131*H131,2)</f>
        <v>0</v>
      </c>
      <c r="K131" s="203" t="s">
        <v>414</v>
      </c>
      <c r="L131" s="57"/>
      <c r="M131" s="208" t="s">
        <v>36</v>
      </c>
      <c r="N131" s="209" t="s">
        <v>50</v>
      </c>
      <c r="O131" s="38"/>
      <c r="P131" s="210">
        <f>O131*H131</f>
        <v>0</v>
      </c>
      <c r="Q131" s="210">
        <v>0</v>
      </c>
      <c r="R131" s="210">
        <f>Q131*H131</f>
        <v>0</v>
      </c>
      <c r="S131" s="210">
        <v>0</v>
      </c>
      <c r="T131" s="211">
        <f>S131*H131</f>
        <v>0</v>
      </c>
      <c r="AR131" s="19" t="s">
        <v>415</v>
      </c>
      <c r="AT131" s="19" t="s">
        <v>410</v>
      </c>
      <c r="AU131" s="19" t="s">
        <v>87</v>
      </c>
      <c r="AY131" s="19" t="s">
        <v>406</v>
      </c>
      <c r="BE131" s="212">
        <f>IF(N131="základní",J131,0)</f>
        <v>0</v>
      </c>
      <c r="BF131" s="212">
        <f>IF(N131="snížená",J131,0)</f>
        <v>0</v>
      </c>
      <c r="BG131" s="212">
        <f>IF(N131="zákl. přenesená",J131,0)</f>
        <v>0</v>
      </c>
      <c r="BH131" s="212">
        <f>IF(N131="sníž. přenesená",J131,0)</f>
        <v>0</v>
      </c>
      <c r="BI131" s="212">
        <f>IF(N131="nulová",J131,0)</f>
        <v>0</v>
      </c>
      <c r="BJ131" s="19" t="s">
        <v>23</v>
      </c>
      <c r="BK131" s="212">
        <f>ROUND(I131*H131,2)</f>
        <v>0</v>
      </c>
      <c r="BL131" s="19" t="s">
        <v>415</v>
      </c>
      <c r="BM131" s="19" t="s">
        <v>3122</v>
      </c>
    </row>
    <row r="132" spans="2:65" s="13" customFormat="1" x14ac:dyDescent="0.3">
      <c r="B132" s="225"/>
      <c r="C132" s="226"/>
      <c r="D132" s="247" t="s">
        <v>417</v>
      </c>
      <c r="E132" s="226"/>
      <c r="F132" s="252" t="s">
        <v>3123</v>
      </c>
      <c r="G132" s="226"/>
      <c r="H132" s="253">
        <v>176.815</v>
      </c>
      <c r="I132" s="230"/>
      <c r="J132" s="226"/>
      <c r="K132" s="226"/>
      <c r="L132" s="231"/>
      <c r="M132" s="232"/>
      <c r="N132" s="233"/>
      <c r="O132" s="233"/>
      <c r="P132" s="233"/>
      <c r="Q132" s="233"/>
      <c r="R132" s="233"/>
      <c r="S132" s="233"/>
      <c r="T132" s="234"/>
      <c r="AT132" s="235" t="s">
        <v>417</v>
      </c>
      <c r="AU132" s="235" t="s">
        <v>87</v>
      </c>
      <c r="AV132" s="13" t="s">
        <v>87</v>
      </c>
      <c r="AW132" s="13" t="s">
        <v>4</v>
      </c>
      <c r="AX132" s="13" t="s">
        <v>23</v>
      </c>
      <c r="AY132" s="235" t="s">
        <v>406</v>
      </c>
    </row>
    <row r="133" spans="2:65" s="1" customFormat="1" ht="22.5" customHeight="1" x14ac:dyDescent="0.3">
      <c r="B133" s="37"/>
      <c r="C133" s="201" t="s">
        <v>314</v>
      </c>
      <c r="D133" s="201" t="s">
        <v>410</v>
      </c>
      <c r="E133" s="202" t="s">
        <v>3124</v>
      </c>
      <c r="F133" s="203" t="s">
        <v>3125</v>
      </c>
      <c r="G133" s="204" t="s">
        <v>501</v>
      </c>
      <c r="H133" s="205">
        <v>35.363</v>
      </c>
      <c r="I133" s="206"/>
      <c r="J133" s="207">
        <f>ROUND(I133*H133,2)</f>
        <v>0</v>
      </c>
      <c r="K133" s="203" t="s">
        <v>36</v>
      </c>
      <c r="L133" s="57"/>
      <c r="M133" s="208" t="s">
        <v>36</v>
      </c>
      <c r="N133" s="209" t="s">
        <v>50</v>
      </c>
      <c r="O133" s="38"/>
      <c r="P133" s="210">
        <f>O133*H133</f>
        <v>0</v>
      </c>
      <c r="Q133" s="210">
        <v>0</v>
      </c>
      <c r="R133" s="210">
        <f>Q133*H133</f>
        <v>0</v>
      </c>
      <c r="S133" s="210">
        <v>0</v>
      </c>
      <c r="T133" s="211">
        <f>S133*H133</f>
        <v>0</v>
      </c>
      <c r="AR133" s="19" t="s">
        <v>415</v>
      </c>
      <c r="AT133" s="19" t="s">
        <v>410</v>
      </c>
      <c r="AU133" s="19" t="s">
        <v>87</v>
      </c>
      <c r="AY133" s="19" t="s">
        <v>406</v>
      </c>
      <c r="BE133" s="212">
        <f>IF(N133="základní",J133,0)</f>
        <v>0</v>
      </c>
      <c r="BF133" s="212">
        <f>IF(N133="snížená",J133,0)</f>
        <v>0</v>
      </c>
      <c r="BG133" s="212">
        <f>IF(N133="zákl. přenesená",J133,0)</f>
        <v>0</v>
      </c>
      <c r="BH133" s="212">
        <f>IF(N133="sníž. přenesená",J133,0)</f>
        <v>0</v>
      </c>
      <c r="BI133" s="212">
        <f>IF(N133="nulová",J133,0)</f>
        <v>0</v>
      </c>
      <c r="BJ133" s="19" t="s">
        <v>23</v>
      </c>
      <c r="BK133" s="212">
        <f>ROUND(I133*H133,2)</f>
        <v>0</v>
      </c>
      <c r="BL133" s="19" t="s">
        <v>415</v>
      </c>
      <c r="BM133" s="19" t="s">
        <v>3126</v>
      </c>
    </row>
    <row r="134" spans="2:65" s="1" customFormat="1" ht="31.5" customHeight="1" x14ac:dyDescent="0.3">
      <c r="B134" s="37"/>
      <c r="C134" s="201" t="s">
        <v>484</v>
      </c>
      <c r="D134" s="201" t="s">
        <v>410</v>
      </c>
      <c r="E134" s="202" t="s">
        <v>710</v>
      </c>
      <c r="F134" s="203" t="s">
        <v>711</v>
      </c>
      <c r="G134" s="204" t="s">
        <v>706</v>
      </c>
      <c r="H134" s="205">
        <v>2415</v>
      </c>
      <c r="I134" s="206"/>
      <c r="J134" s="207">
        <f>ROUND(I134*H134,2)</f>
        <v>0</v>
      </c>
      <c r="K134" s="203" t="s">
        <v>36</v>
      </c>
      <c r="L134" s="57"/>
      <c r="M134" s="208" t="s">
        <v>36</v>
      </c>
      <c r="N134" s="209" t="s">
        <v>50</v>
      </c>
      <c r="O134" s="38"/>
      <c r="P134" s="210">
        <f>O134*H134</f>
        <v>0</v>
      </c>
      <c r="Q134" s="210">
        <v>4.0000000000000003E-5</v>
      </c>
      <c r="R134" s="210">
        <f>Q134*H134</f>
        <v>9.6600000000000005E-2</v>
      </c>
      <c r="S134" s="210">
        <v>0</v>
      </c>
      <c r="T134" s="211">
        <f>S134*H134</f>
        <v>0</v>
      </c>
      <c r="AR134" s="19" t="s">
        <v>415</v>
      </c>
      <c r="AT134" s="19" t="s">
        <v>410</v>
      </c>
      <c r="AU134" s="19" t="s">
        <v>87</v>
      </c>
      <c r="AY134" s="19" t="s">
        <v>406</v>
      </c>
      <c r="BE134" s="212">
        <f>IF(N134="základní",J134,0)</f>
        <v>0</v>
      </c>
      <c r="BF134" s="212">
        <f>IF(N134="snížená",J134,0)</f>
        <v>0</v>
      </c>
      <c r="BG134" s="212">
        <f>IF(N134="zákl. přenesená",J134,0)</f>
        <v>0</v>
      </c>
      <c r="BH134" s="212">
        <f>IF(N134="sníž. přenesená",J134,0)</f>
        <v>0</v>
      </c>
      <c r="BI134" s="212">
        <f>IF(N134="nulová",J134,0)</f>
        <v>0</v>
      </c>
      <c r="BJ134" s="19" t="s">
        <v>23</v>
      </c>
      <c r="BK134" s="212">
        <f>ROUND(I134*H134,2)</f>
        <v>0</v>
      </c>
      <c r="BL134" s="19" t="s">
        <v>415</v>
      </c>
      <c r="BM134" s="19" t="s">
        <v>3127</v>
      </c>
    </row>
    <row r="135" spans="2:65" s="1" customFormat="1" ht="22.5" customHeight="1" x14ac:dyDescent="0.3">
      <c r="B135" s="37"/>
      <c r="C135" s="201" t="s">
        <v>8</v>
      </c>
      <c r="D135" s="201" t="s">
        <v>410</v>
      </c>
      <c r="E135" s="202" t="s">
        <v>734</v>
      </c>
      <c r="F135" s="203" t="s">
        <v>735</v>
      </c>
      <c r="G135" s="204" t="s">
        <v>596</v>
      </c>
      <c r="H135" s="205">
        <v>1.86</v>
      </c>
      <c r="I135" s="206"/>
      <c r="J135" s="207">
        <f>ROUND(I135*H135,2)</f>
        <v>0</v>
      </c>
      <c r="K135" s="203" t="s">
        <v>414</v>
      </c>
      <c r="L135" s="57"/>
      <c r="M135" s="208" t="s">
        <v>36</v>
      </c>
      <c r="N135" s="209" t="s">
        <v>50</v>
      </c>
      <c r="O135" s="38"/>
      <c r="P135" s="210">
        <f>O135*H135</f>
        <v>0</v>
      </c>
      <c r="Q135" s="210">
        <v>8.6800000000000002E-3</v>
      </c>
      <c r="R135" s="210">
        <f>Q135*H135</f>
        <v>1.6144800000000001E-2</v>
      </c>
      <c r="S135" s="210">
        <v>0</v>
      </c>
      <c r="T135" s="211">
        <f>S135*H135</f>
        <v>0</v>
      </c>
      <c r="AR135" s="19" t="s">
        <v>415</v>
      </c>
      <c r="AT135" s="19" t="s">
        <v>410</v>
      </c>
      <c r="AU135" s="19" t="s">
        <v>87</v>
      </c>
      <c r="AY135" s="19" t="s">
        <v>406</v>
      </c>
      <c r="BE135" s="212">
        <f>IF(N135="základní",J135,0)</f>
        <v>0</v>
      </c>
      <c r="BF135" s="212">
        <f>IF(N135="snížená",J135,0)</f>
        <v>0</v>
      </c>
      <c r="BG135" s="212">
        <f>IF(N135="zákl. přenesená",J135,0)</f>
        <v>0</v>
      </c>
      <c r="BH135" s="212">
        <f>IF(N135="sníž. přenesená",J135,0)</f>
        <v>0</v>
      </c>
      <c r="BI135" s="212">
        <f>IF(N135="nulová",J135,0)</f>
        <v>0</v>
      </c>
      <c r="BJ135" s="19" t="s">
        <v>23</v>
      </c>
      <c r="BK135" s="212">
        <f>ROUND(I135*H135,2)</f>
        <v>0</v>
      </c>
      <c r="BL135" s="19" t="s">
        <v>415</v>
      </c>
      <c r="BM135" s="19" t="s">
        <v>3128</v>
      </c>
    </row>
    <row r="136" spans="2:65" s="13" customFormat="1" x14ac:dyDescent="0.3">
      <c r="B136" s="225"/>
      <c r="C136" s="226"/>
      <c r="D136" s="215" t="s">
        <v>417</v>
      </c>
      <c r="E136" s="227" t="s">
        <v>36</v>
      </c>
      <c r="F136" s="228" t="s">
        <v>3129</v>
      </c>
      <c r="G136" s="226"/>
      <c r="H136" s="229">
        <v>1.86</v>
      </c>
      <c r="I136" s="230"/>
      <c r="J136" s="226"/>
      <c r="K136" s="226"/>
      <c r="L136" s="231"/>
      <c r="M136" s="232"/>
      <c r="N136" s="233"/>
      <c r="O136" s="233"/>
      <c r="P136" s="233"/>
      <c r="Q136" s="233"/>
      <c r="R136" s="233"/>
      <c r="S136" s="233"/>
      <c r="T136" s="234"/>
      <c r="AT136" s="235" t="s">
        <v>417</v>
      </c>
      <c r="AU136" s="235" t="s">
        <v>87</v>
      </c>
      <c r="AV136" s="13" t="s">
        <v>87</v>
      </c>
      <c r="AW136" s="13" t="s">
        <v>43</v>
      </c>
      <c r="AX136" s="13" t="s">
        <v>79</v>
      </c>
      <c r="AY136" s="235" t="s">
        <v>406</v>
      </c>
    </row>
    <row r="137" spans="2:65" s="14" customFormat="1" x14ac:dyDescent="0.3">
      <c r="B137" s="236"/>
      <c r="C137" s="237"/>
      <c r="D137" s="247" t="s">
        <v>417</v>
      </c>
      <c r="E137" s="248" t="s">
        <v>294</v>
      </c>
      <c r="F137" s="249" t="s">
        <v>421</v>
      </c>
      <c r="G137" s="237"/>
      <c r="H137" s="250">
        <v>1.86</v>
      </c>
      <c r="I137" s="241"/>
      <c r="J137" s="237"/>
      <c r="K137" s="237"/>
      <c r="L137" s="242"/>
      <c r="M137" s="243"/>
      <c r="N137" s="244"/>
      <c r="O137" s="244"/>
      <c r="P137" s="244"/>
      <c r="Q137" s="244"/>
      <c r="R137" s="244"/>
      <c r="S137" s="244"/>
      <c r="T137" s="245"/>
      <c r="AT137" s="246" t="s">
        <v>417</v>
      </c>
      <c r="AU137" s="246" t="s">
        <v>87</v>
      </c>
      <c r="AV137" s="14" t="s">
        <v>415</v>
      </c>
      <c r="AW137" s="14" t="s">
        <v>43</v>
      </c>
      <c r="AX137" s="14" t="s">
        <v>23</v>
      </c>
      <c r="AY137" s="246" t="s">
        <v>406</v>
      </c>
    </row>
    <row r="138" spans="2:65" s="1" customFormat="1" ht="22.5" customHeight="1" x14ac:dyDescent="0.3">
      <c r="B138" s="37"/>
      <c r="C138" s="201" t="s">
        <v>493</v>
      </c>
      <c r="D138" s="201" t="s">
        <v>410</v>
      </c>
      <c r="E138" s="202" t="s">
        <v>739</v>
      </c>
      <c r="F138" s="203" t="s">
        <v>740</v>
      </c>
      <c r="G138" s="204" t="s">
        <v>596</v>
      </c>
      <c r="H138" s="205">
        <v>3.72</v>
      </c>
      <c r="I138" s="206"/>
      <c r="J138" s="207">
        <f>ROUND(I138*H138,2)</f>
        <v>0</v>
      </c>
      <c r="K138" s="203" t="s">
        <v>414</v>
      </c>
      <c r="L138" s="57"/>
      <c r="M138" s="208" t="s">
        <v>36</v>
      </c>
      <c r="N138" s="209" t="s">
        <v>50</v>
      </c>
      <c r="O138" s="38"/>
      <c r="P138" s="210">
        <f>O138*H138</f>
        <v>0</v>
      </c>
      <c r="Q138" s="210">
        <v>1.269E-2</v>
      </c>
      <c r="R138" s="210">
        <f>Q138*H138</f>
        <v>4.72068E-2</v>
      </c>
      <c r="S138" s="210">
        <v>0</v>
      </c>
      <c r="T138" s="211">
        <f>S138*H138</f>
        <v>0</v>
      </c>
      <c r="AR138" s="19" t="s">
        <v>415</v>
      </c>
      <c r="AT138" s="19" t="s">
        <v>410</v>
      </c>
      <c r="AU138" s="19" t="s">
        <v>87</v>
      </c>
      <c r="AY138" s="19" t="s">
        <v>406</v>
      </c>
      <c r="BE138" s="212">
        <f>IF(N138="základní",J138,0)</f>
        <v>0</v>
      </c>
      <c r="BF138" s="212">
        <f>IF(N138="snížená",J138,0)</f>
        <v>0</v>
      </c>
      <c r="BG138" s="212">
        <f>IF(N138="zákl. přenesená",J138,0)</f>
        <v>0</v>
      </c>
      <c r="BH138" s="212">
        <f>IF(N138="sníž. přenesená",J138,0)</f>
        <v>0</v>
      </c>
      <c r="BI138" s="212">
        <f>IF(N138="nulová",J138,0)</f>
        <v>0</v>
      </c>
      <c r="BJ138" s="19" t="s">
        <v>23</v>
      </c>
      <c r="BK138" s="212">
        <f>ROUND(I138*H138,2)</f>
        <v>0</v>
      </c>
      <c r="BL138" s="19" t="s">
        <v>415</v>
      </c>
      <c r="BM138" s="19" t="s">
        <v>3130</v>
      </c>
    </row>
    <row r="139" spans="2:65" s="12" customFormat="1" x14ac:dyDescent="0.3">
      <c r="B139" s="213"/>
      <c r="C139" s="214"/>
      <c r="D139" s="215" t="s">
        <v>417</v>
      </c>
      <c r="E139" s="216" t="s">
        <v>36</v>
      </c>
      <c r="F139" s="217" t="s">
        <v>3131</v>
      </c>
      <c r="G139" s="214"/>
      <c r="H139" s="218" t="s">
        <v>36</v>
      </c>
      <c r="I139" s="219"/>
      <c r="J139" s="214"/>
      <c r="K139" s="214"/>
      <c r="L139" s="220"/>
      <c r="M139" s="221"/>
      <c r="N139" s="222"/>
      <c r="O139" s="222"/>
      <c r="P139" s="222"/>
      <c r="Q139" s="222"/>
      <c r="R139" s="222"/>
      <c r="S139" s="222"/>
      <c r="T139" s="223"/>
      <c r="AT139" s="224" t="s">
        <v>417</v>
      </c>
      <c r="AU139" s="224" t="s">
        <v>87</v>
      </c>
      <c r="AV139" s="12" t="s">
        <v>23</v>
      </c>
      <c r="AW139" s="12" t="s">
        <v>43</v>
      </c>
      <c r="AX139" s="12" t="s">
        <v>79</v>
      </c>
      <c r="AY139" s="224" t="s">
        <v>406</v>
      </c>
    </row>
    <row r="140" spans="2:65" s="13" customFormat="1" x14ac:dyDescent="0.3">
      <c r="B140" s="225"/>
      <c r="C140" s="226"/>
      <c r="D140" s="215" t="s">
        <v>417</v>
      </c>
      <c r="E140" s="227" t="s">
        <v>36</v>
      </c>
      <c r="F140" s="228" t="s">
        <v>3132</v>
      </c>
      <c r="G140" s="226"/>
      <c r="H140" s="229">
        <v>3.72</v>
      </c>
      <c r="I140" s="230"/>
      <c r="J140" s="226"/>
      <c r="K140" s="226"/>
      <c r="L140" s="231"/>
      <c r="M140" s="232"/>
      <c r="N140" s="233"/>
      <c r="O140" s="233"/>
      <c r="P140" s="233"/>
      <c r="Q140" s="233"/>
      <c r="R140" s="233"/>
      <c r="S140" s="233"/>
      <c r="T140" s="234"/>
      <c r="AT140" s="235" t="s">
        <v>417</v>
      </c>
      <c r="AU140" s="235" t="s">
        <v>87</v>
      </c>
      <c r="AV140" s="13" t="s">
        <v>87</v>
      </c>
      <c r="AW140" s="13" t="s">
        <v>43</v>
      </c>
      <c r="AX140" s="13" t="s">
        <v>79</v>
      </c>
      <c r="AY140" s="235" t="s">
        <v>406</v>
      </c>
    </row>
    <row r="141" spans="2:65" s="14" customFormat="1" x14ac:dyDescent="0.3">
      <c r="B141" s="236"/>
      <c r="C141" s="237"/>
      <c r="D141" s="247" t="s">
        <v>417</v>
      </c>
      <c r="E141" s="248" t="s">
        <v>296</v>
      </c>
      <c r="F141" s="249" t="s">
        <v>421</v>
      </c>
      <c r="G141" s="237"/>
      <c r="H141" s="250">
        <v>3.72</v>
      </c>
      <c r="I141" s="241"/>
      <c r="J141" s="237"/>
      <c r="K141" s="237"/>
      <c r="L141" s="242"/>
      <c r="M141" s="243"/>
      <c r="N141" s="244"/>
      <c r="O141" s="244"/>
      <c r="P141" s="244"/>
      <c r="Q141" s="244"/>
      <c r="R141" s="244"/>
      <c r="S141" s="244"/>
      <c r="T141" s="245"/>
      <c r="AT141" s="246" t="s">
        <v>417</v>
      </c>
      <c r="AU141" s="246" t="s">
        <v>87</v>
      </c>
      <c r="AV141" s="14" t="s">
        <v>415</v>
      </c>
      <c r="AW141" s="14" t="s">
        <v>43</v>
      </c>
      <c r="AX141" s="14" t="s">
        <v>23</v>
      </c>
      <c r="AY141" s="246" t="s">
        <v>406</v>
      </c>
    </row>
    <row r="142" spans="2:65" s="1" customFormat="1" ht="22.5" customHeight="1" x14ac:dyDescent="0.3">
      <c r="B142" s="37"/>
      <c r="C142" s="201" t="s">
        <v>498</v>
      </c>
      <c r="D142" s="201" t="s">
        <v>410</v>
      </c>
      <c r="E142" s="202" t="s">
        <v>744</v>
      </c>
      <c r="F142" s="203" t="s">
        <v>745</v>
      </c>
      <c r="G142" s="204" t="s">
        <v>596</v>
      </c>
      <c r="H142" s="205">
        <v>1.86</v>
      </c>
      <c r="I142" s="206"/>
      <c r="J142" s="207">
        <f>ROUND(I142*H142,2)</f>
        <v>0</v>
      </c>
      <c r="K142" s="203" t="s">
        <v>414</v>
      </c>
      <c r="L142" s="57"/>
      <c r="M142" s="208" t="s">
        <v>36</v>
      </c>
      <c r="N142" s="209" t="s">
        <v>50</v>
      </c>
      <c r="O142" s="38"/>
      <c r="P142" s="210">
        <f>O142*H142</f>
        <v>0</v>
      </c>
      <c r="Q142" s="210">
        <v>3.6900000000000002E-2</v>
      </c>
      <c r="R142" s="210">
        <f>Q142*H142</f>
        <v>6.8634000000000014E-2</v>
      </c>
      <c r="S142" s="210">
        <v>0</v>
      </c>
      <c r="T142" s="211">
        <f>S142*H142</f>
        <v>0</v>
      </c>
      <c r="AR142" s="19" t="s">
        <v>415</v>
      </c>
      <c r="AT142" s="19" t="s">
        <v>410</v>
      </c>
      <c r="AU142" s="19" t="s">
        <v>87</v>
      </c>
      <c r="AY142" s="19" t="s">
        <v>406</v>
      </c>
      <c r="BE142" s="212">
        <f>IF(N142="základní",J142,0)</f>
        <v>0</v>
      </c>
      <c r="BF142" s="212">
        <f>IF(N142="snížená",J142,0)</f>
        <v>0</v>
      </c>
      <c r="BG142" s="212">
        <f>IF(N142="zákl. přenesená",J142,0)</f>
        <v>0</v>
      </c>
      <c r="BH142" s="212">
        <f>IF(N142="sníž. přenesená",J142,0)</f>
        <v>0</v>
      </c>
      <c r="BI142" s="212">
        <f>IF(N142="nulová",J142,0)</f>
        <v>0</v>
      </c>
      <c r="BJ142" s="19" t="s">
        <v>23</v>
      </c>
      <c r="BK142" s="212">
        <f>ROUND(I142*H142,2)</f>
        <v>0</v>
      </c>
      <c r="BL142" s="19" t="s">
        <v>415</v>
      </c>
      <c r="BM142" s="19" t="s">
        <v>3133</v>
      </c>
    </row>
    <row r="143" spans="2:65" s="13" customFormat="1" x14ac:dyDescent="0.3">
      <c r="B143" s="225"/>
      <c r="C143" s="226"/>
      <c r="D143" s="215" t="s">
        <v>417</v>
      </c>
      <c r="E143" s="227" t="s">
        <v>36</v>
      </c>
      <c r="F143" s="228" t="s">
        <v>3134</v>
      </c>
      <c r="G143" s="226"/>
      <c r="H143" s="229">
        <v>1.86</v>
      </c>
      <c r="I143" s="230"/>
      <c r="J143" s="226"/>
      <c r="K143" s="226"/>
      <c r="L143" s="231"/>
      <c r="M143" s="232"/>
      <c r="N143" s="233"/>
      <c r="O143" s="233"/>
      <c r="P143" s="233"/>
      <c r="Q143" s="233"/>
      <c r="R143" s="233"/>
      <c r="S143" s="233"/>
      <c r="T143" s="234"/>
      <c r="AT143" s="235" t="s">
        <v>417</v>
      </c>
      <c r="AU143" s="235" t="s">
        <v>87</v>
      </c>
      <c r="AV143" s="13" t="s">
        <v>87</v>
      </c>
      <c r="AW143" s="13" t="s">
        <v>43</v>
      </c>
      <c r="AX143" s="13" t="s">
        <v>79</v>
      </c>
      <c r="AY143" s="235" t="s">
        <v>406</v>
      </c>
    </row>
    <row r="144" spans="2:65" s="14" customFormat="1" x14ac:dyDescent="0.3">
      <c r="B144" s="236"/>
      <c r="C144" s="237"/>
      <c r="D144" s="247" t="s">
        <v>417</v>
      </c>
      <c r="E144" s="248" t="s">
        <v>253</v>
      </c>
      <c r="F144" s="249" t="s">
        <v>421</v>
      </c>
      <c r="G144" s="237"/>
      <c r="H144" s="250">
        <v>1.86</v>
      </c>
      <c r="I144" s="241"/>
      <c r="J144" s="237"/>
      <c r="K144" s="237"/>
      <c r="L144" s="242"/>
      <c r="M144" s="243"/>
      <c r="N144" s="244"/>
      <c r="O144" s="244"/>
      <c r="P144" s="244"/>
      <c r="Q144" s="244"/>
      <c r="R144" s="244"/>
      <c r="S144" s="244"/>
      <c r="T144" s="245"/>
      <c r="AT144" s="246" t="s">
        <v>417</v>
      </c>
      <c r="AU144" s="246" t="s">
        <v>87</v>
      </c>
      <c r="AV144" s="14" t="s">
        <v>415</v>
      </c>
      <c r="AW144" s="14" t="s">
        <v>43</v>
      </c>
      <c r="AX144" s="14" t="s">
        <v>23</v>
      </c>
      <c r="AY144" s="246" t="s">
        <v>406</v>
      </c>
    </row>
    <row r="145" spans="2:65" s="1" customFormat="1" ht="22.5" customHeight="1" x14ac:dyDescent="0.3">
      <c r="B145" s="37"/>
      <c r="C145" s="201" t="s">
        <v>503</v>
      </c>
      <c r="D145" s="201" t="s">
        <v>410</v>
      </c>
      <c r="E145" s="202" t="s">
        <v>749</v>
      </c>
      <c r="F145" s="203" t="s">
        <v>750</v>
      </c>
      <c r="G145" s="204" t="s">
        <v>413</v>
      </c>
      <c r="H145" s="205">
        <v>16.097999999999999</v>
      </c>
      <c r="I145" s="206"/>
      <c r="J145" s="207">
        <f>ROUND(I145*H145,2)</f>
        <v>0</v>
      </c>
      <c r="K145" s="203" t="s">
        <v>414</v>
      </c>
      <c r="L145" s="57"/>
      <c r="M145" s="208" t="s">
        <v>36</v>
      </c>
      <c r="N145" s="209" t="s">
        <v>50</v>
      </c>
      <c r="O145" s="38"/>
      <c r="P145" s="210">
        <f>O145*H145</f>
        <v>0</v>
      </c>
      <c r="Q145" s="210">
        <v>0</v>
      </c>
      <c r="R145" s="210">
        <f>Q145*H145</f>
        <v>0</v>
      </c>
      <c r="S145" s="210">
        <v>0</v>
      </c>
      <c r="T145" s="211">
        <f>S145*H145</f>
        <v>0</v>
      </c>
      <c r="AR145" s="19" t="s">
        <v>415</v>
      </c>
      <c r="AT145" s="19" t="s">
        <v>410</v>
      </c>
      <c r="AU145" s="19" t="s">
        <v>87</v>
      </c>
      <c r="AY145" s="19" t="s">
        <v>406</v>
      </c>
      <c r="BE145" s="212">
        <f>IF(N145="základní",J145,0)</f>
        <v>0</v>
      </c>
      <c r="BF145" s="212">
        <f>IF(N145="snížená",J145,0)</f>
        <v>0</v>
      </c>
      <c r="BG145" s="212">
        <f>IF(N145="zákl. přenesená",J145,0)</f>
        <v>0</v>
      </c>
      <c r="BH145" s="212">
        <f>IF(N145="sníž. přenesená",J145,0)</f>
        <v>0</v>
      </c>
      <c r="BI145" s="212">
        <f>IF(N145="nulová",J145,0)</f>
        <v>0</v>
      </c>
      <c r="BJ145" s="19" t="s">
        <v>23</v>
      </c>
      <c r="BK145" s="212">
        <f>ROUND(I145*H145,2)</f>
        <v>0</v>
      </c>
      <c r="BL145" s="19" t="s">
        <v>415</v>
      </c>
      <c r="BM145" s="19" t="s">
        <v>3135</v>
      </c>
    </row>
    <row r="146" spans="2:65" s="13" customFormat="1" x14ac:dyDescent="0.3">
      <c r="B146" s="225"/>
      <c r="C146" s="226"/>
      <c r="D146" s="215" t="s">
        <v>417</v>
      </c>
      <c r="E146" s="227" t="s">
        <v>36</v>
      </c>
      <c r="F146" s="228" t="s">
        <v>3136</v>
      </c>
      <c r="G146" s="226"/>
      <c r="H146" s="229">
        <v>2.79</v>
      </c>
      <c r="I146" s="230"/>
      <c r="J146" s="226"/>
      <c r="K146" s="226"/>
      <c r="L146" s="231"/>
      <c r="M146" s="232"/>
      <c r="N146" s="233"/>
      <c r="O146" s="233"/>
      <c r="P146" s="233"/>
      <c r="Q146" s="233"/>
      <c r="R146" s="233"/>
      <c r="S146" s="233"/>
      <c r="T146" s="234"/>
      <c r="AT146" s="235" t="s">
        <v>417</v>
      </c>
      <c r="AU146" s="235" t="s">
        <v>87</v>
      </c>
      <c r="AV146" s="13" t="s">
        <v>87</v>
      </c>
      <c r="AW146" s="13" t="s">
        <v>43</v>
      </c>
      <c r="AX146" s="13" t="s">
        <v>79</v>
      </c>
      <c r="AY146" s="235" t="s">
        <v>406</v>
      </c>
    </row>
    <row r="147" spans="2:65" s="13" customFormat="1" x14ac:dyDescent="0.3">
      <c r="B147" s="225"/>
      <c r="C147" s="226"/>
      <c r="D147" s="215" t="s">
        <v>417</v>
      </c>
      <c r="E147" s="227" t="s">
        <v>36</v>
      </c>
      <c r="F147" s="228" t="s">
        <v>3137</v>
      </c>
      <c r="G147" s="226"/>
      <c r="H147" s="229">
        <v>10.518000000000001</v>
      </c>
      <c r="I147" s="230"/>
      <c r="J147" s="226"/>
      <c r="K147" s="226"/>
      <c r="L147" s="231"/>
      <c r="M147" s="232"/>
      <c r="N147" s="233"/>
      <c r="O147" s="233"/>
      <c r="P147" s="233"/>
      <c r="Q147" s="233"/>
      <c r="R147" s="233"/>
      <c r="S147" s="233"/>
      <c r="T147" s="234"/>
      <c r="AT147" s="235" t="s">
        <v>417</v>
      </c>
      <c r="AU147" s="235" t="s">
        <v>87</v>
      </c>
      <c r="AV147" s="13" t="s">
        <v>87</v>
      </c>
      <c r="AW147" s="13" t="s">
        <v>43</v>
      </c>
      <c r="AX147" s="13" t="s">
        <v>79</v>
      </c>
      <c r="AY147" s="235" t="s">
        <v>406</v>
      </c>
    </row>
    <row r="148" spans="2:65" s="13" customFormat="1" x14ac:dyDescent="0.3">
      <c r="B148" s="225"/>
      <c r="C148" s="226"/>
      <c r="D148" s="215" t="s">
        <v>417</v>
      </c>
      <c r="E148" s="227" t="s">
        <v>36</v>
      </c>
      <c r="F148" s="228" t="s">
        <v>3138</v>
      </c>
      <c r="G148" s="226"/>
      <c r="H148" s="229">
        <v>2.79</v>
      </c>
      <c r="I148" s="230"/>
      <c r="J148" s="226"/>
      <c r="K148" s="226"/>
      <c r="L148" s="231"/>
      <c r="M148" s="232"/>
      <c r="N148" s="233"/>
      <c r="O148" s="233"/>
      <c r="P148" s="233"/>
      <c r="Q148" s="233"/>
      <c r="R148" s="233"/>
      <c r="S148" s="233"/>
      <c r="T148" s="234"/>
      <c r="AT148" s="235" t="s">
        <v>417</v>
      </c>
      <c r="AU148" s="235" t="s">
        <v>87</v>
      </c>
      <c r="AV148" s="13" t="s">
        <v>87</v>
      </c>
      <c r="AW148" s="13" t="s">
        <v>43</v>
      </c>
      <c r="AX148" s="13" t="s">
        <v>79</v>
      </c>
      <c r="AY148" s="235" t="s">
        <v>406</v>
      </c>
    </row>
    <row r="149" spans="2:65" s="14" customFormat="1" x14ac:dyDescent="0.3">
      <c r="B149" s="236"/>
      <c r="C149" s="237"/>
      <c r="D149" s="247" t="s">
        <v>417</v>
      </c>
      <c r="E149" s="248" t="s">
        <v>36</v>
      </c>
      <c r="F149" s="249" t="s">
        <v>421</v>
      </c>
      <c r="G149" s="237"/>
      <c r="H149" s="250">
        <v>16.097999999999999</v>
      </c>
      <c r="I149" s="241"/>
      <c r="J149" s="237"/>
      <c r="K149" s="237"/>
      <c r="L149" s="242"/>
      <c r="M149" s="243"/>
      <c r="N149" s="244"/>
      <c r="O149" s="244"/>
      <c r="P149" s="244"/>
      <c r="Q149" s="244"/>
      <c r="R149" s="244"/>
      <c r="S149" s="244"/>
      <c r="T149" s="245"/>
      <c r="AT149" s="246" t="s">
        <v>417</v>
      </c>
      <c r="AU149" s="246" t="s">
        <v>87</v>
      </c>
      <c r="AV149" s="14" t="s">
        <v>415</v>
      </c>
      <c r="AW149" s="14" t="s">
        <v>43</v>
      </c>
      <c r="AX149" s="14" t="s">
        <v>23</v>
      </c>
      <c r="AY149" s="246" t="s">
        <v>406</v>
      </c>
    </row>
    <row r="150" spans="2:65" s="1" customFormat="1" ht="22.5" customHeight="1" x14ac:dyDescent="0.3">
      <c r="B150" s="37"/>
      <c r="C150" s="201" t="s">
        <v>508</v>
      </c>
      <c r="D150" s="201" t="s">
        <v>410</v>
      </c>
      <c r="E150" s="202" t="s">
        <v>756</v>
      </c>
      <c r="F150" s="203" t="s">
        <v>757</v>
      </c>
      <c r="G150" s="204" t="s">
        <v>413</v>
      </c>
      <c r="H150" s="205">
        <v>364.435</v>
      </c>
      <c r="I150" s="206"/>
      <c r="J150" s="207">
        <f>ROUND(I150*H150,2)</f>
        <v>0</v>
      </c>
      <c r="K150" s="203" t="s">
        <v>414</v>
      </c>
      <c r="L150" s="57"/>
      <c r="M150" s="208" t="s">
        <v>36</v>
      </c>
      <c r="N150" s="209" t="s">
        <v>50</v>
      </c>
      <c r="O150" s="38"/>
      <c r="P150" s="210">
        <f>O150*H150</f>
        <v>0</v>
      </c>
      <c r="Q150" s="210">
        <v>0</v>
      </c>
      <c r="R150" s="210">
        <f>Q150*H150</f>
        <v>0</v>
      </c>
      <c r="S150" s="210">
        <v>0</v>
      </c>
      <c r="T150" s="211">
        <f>S150*H150</f>
        <v>0</v>
      </c>
      <c r="AR150" s="19" t="s">
        <v>415</v>
      </c>
      <c r="AT150" s="19" t="s">
        <v>410</v>
      </c>
      <c r="AU150" s="19" t="s">
        <v>87</v>
      </c>
      <c r="AY150" s="19" t="s">
        <v>406</v>
      </c>
      <c r="BE150" s="212">
        <f>IF(N150="základní",J150,0)</f>
        <v>0</v>
      </c>
      <c r="BF150" s="212">
        <f>IF(N150="snížená",J150,0)</f>
        <v>0</v>
      </c>
      <c r="BG150" s="212">
        <f>IF(N150="zákl. přenesená",J150,0)</f>
        <v>0</v>
      </c>
      <c r="BH150" s="212">
        <f>IF(N150="sníž. přenesená",J150,0)</f>
        <v>0</v>
      </c>
      <c r="BI150" s="212">
        <f>IF(N150="nulová",J150,0)</f>
        <v>0</v>
      </c>
      <c r="BJ150" s="19" t="s">
        <v>23</v>
      </c>
      <c r="BK150" s="212">
        <f>ROUND(I150*H150,2)</f>
        <v>0</v>
      </c>
      <c r="BL150" s="19" t="s">
        <v>415</v>
      </c>
      <c r="BM150" s="19" t="s">
        <v>3139</v>
      </c>
    </row>
    <row r="151" spans="2:65" s="12" customFormat="1" x14ac:dyDescent="0.3">
      <c r="B151" s="213"/>
      <c r="C151" s="214"/>
      <c r="D151" s="215" t="s">
        <v>417</v>
      </c>
      <c r="E151" s="216" t="s">
        <v>36</v>
      </c>
      <c r="F151" s="217" t="s">
        <v>3140</v>
      </c>
      <c r="G151" s="214"/>
      <c r="H151" s="218" t="s">
        <v>36</v>
      </c>
      <c r="I151" s="219"/>
      <c r="J151" s="214"/>
      <c r="K151" s="214"/>
      <c r="L151" s="220"/>
      <c r="M151" s="221"/>
      <c r="N151" s="222"/>
      <c r="O151" s="222"/>
      <c r="P151" s="222"/>
      <c r="Q151" s="222"/>
      <c r="R151" s="222"/>
      <c r="S151" s="222"/>
      <c r="T151" s="223"/>
      <c r="AT151" s="224" t="s">
        <v>417</v>
      </c>
      <c r="AU151" s="224" t="s">
        <v>87</v>
      </c>
      <c r="AV151" s="12" t="s">
        <v>23</v>
      </c>
      <c r="AW151" s="12" t="s">
        <v>43</v>
      </c>
      <c r="AX151" s="12" t="s">
        <v>79</v>
      </c>
      <c r="AY151" s="224" t="s">
        <v>406</v>
      </c>
    </row>
    <row r="152" spans="2:65" s="13" customFormat="1" x14ac:dyDescent="0.3">
      <c r="B152" s="225"/>
      <c r="C152" s="226"/>
      <c r="D152" s="215" t="s">
        <v>417</v>
      </c>
      <c r="E152" s="227" t="s">
        <v>36</v>
      </c>
      <c r="F152" s="228" t="s">
        <v>3141</v>
      </c>
      <c r="G152" s="226"/>
      <c r="H152" s="229">
        <v>301.66800000000001</v>
      </c>
      <c r="I152" s="230"/>
      <c r="J152" s="226"/>
      <c r="K152" s="226"/>
      <c r="L152" s="231"/>
      <c r="M152" s="232"/>
      <c r="N152" s="233"/>
      <c r="O152" s="233"/>
      <c r="P152" s="233"/>
      <c r="Q152" s="233"/>
      <c r="R152" s="233"/>
      <c r="S152" s="233"/>
      <c r="T152" s="234"/>
      <c r="AT152" s="235" t="s">
        <v>417</v>
      </c>
      <c r="AU152" s="235" t="s">
        <v>87</v>
      </c>
      <c r="AV152" s="13" t="s">
        <v>87</v>
      </c>
      <c r="AW152" s="13" t="s">
        <v>43</v>
      </c>
      <c r="AX152" s="13" t="s">
        <v>79</v>
      </c>
      <c r="AY152" s="235" t="s">
        <v>406</v>
      </c>
    </row>
    <row r="153" spans="2:65" s="13" customFormat="1" x14ac:dyDescent="0.3">
      <c r="B153" s="225"/>
      <c r="C153" s="226"/>
      <c r="D153" s="215" t="s">
        <v>417</v>
      </c>
      <c r="E153" s="227" t="s">
        <v>36</v>
      </c>
      <c r="F153" s="228" t="s">
        <v>3142</v>
      </c>
      <c r="G153" s="226"/>
      <c r="H153" s="229">
        <v>74.231999999999999</v>
      </c>
      <c r="I153" s="230"/>
      <c r="J153" s="226"/>
      <c r="K153" s="226"/>
      <c r="L153" s="231"/>
      <c r="M153" s="232"/>
      <c r="N153" s="233"/>
      <c r="O153" s="233"/>
      <c r="P153" s="233"/>
      <c r="Q153" s="233"/>
      <c r="R153" s="233"/>
      <c r="S153" s="233"/>
      <c r="T153" s="234"/>
      <c r="AT153" s="235" t="s">
        <v>417</v>
      </c>
      <c r="AU153" s="235" t="s">
        <v>87</v>
      </c>
      <c r="AV153" s="13" t="s">
        <v>87</v>
      </c>
      <c r="AW153" s="13" t="s">
        <v>43</v>
      </c>
      <c r="AX153" s="13" t="s">
        <v>79</v>
      </c>
      <c r="AY153" s="235" t="s">
        <v>406</v>
      </c>
    </row>
    <row r="154" spans="2:65" s="13" customFormat="1" x14ac:dyDescent="0.3">
      <c r="B154" s="225"/>
      <c r="C154" s="226"/>
      <c r="D154" s="215" t="s">
        <v>417</v>
      </c>
      <c r="E154" s="227" t="s">
        <v>36</v>
      </c>
      <c r="F154" s="228" t="s">
        <v>3143</v>
      </c>
      <c r="G154" s="226"/>
      <c r="H154" s="229">
        <v>226.416</v>
      </c>
      <c r="I154" s="230"/>
      <c r="J154" s="226"/>
      <c r="K154" s="226"/>
      <c r="L154" s="231"/>
      <c r="M154" s="232"/>
      <c r="N154" s="233"/>
      <c r="O154" s="233"/>
      <c r="P154" s="233"/>
      <c r="Q154" s="233"/>
      <c r="R154" s="233"/>
      <c r="S154" s="233"/>
      <c r="T154" s="234"/>
      <c r="AT154" s="235" t="s">
        <v>417</v>
      </c>
      <c r="AU154" s="235" t="s">
        <v>87</v>
      </c>
      <c r="AV154" s="13" t="s">
        <v>87</v>
      </c>
      <c r="AW154" s="13" t="s">
        <v>43</v>
      </c>
      <c r="AX154" s="13" t="s">
        <v>79</v>
      </c>
      <c r="AY154" s="235" t="s">
        <v>406</v>
      </c>
    </row>
    <row r="155" spans="2:65" s="12" customFormat="1" x14ac:dyDescent="0.3">
      <c r="B155" s="213"/>
      <c r="C155" s="214"/>
      <c r="D155" s="215" t="s">
        <v>417</v>
      </c>
      <c r="E155" s="216" t="s">
        <v>36</v>
      </c>
      <c r="F155" s="217" t="s">
        <v>763</v>
      </c>
      <c r="G155" s="214"/>
      <c r="H155" s="218" t="s">
        <v>36</v>
      </c>
      <c r="I155" s="219"/>
      <c r="J155" s="214"/>
      <c r="K155" s="214"/>
      <c r="L155" s="220"/>
      <c r="M155" s="221"/>
      <c r="N155" s="222"/>
      <c r="O155" s="222"/>
      <c r="P155" s="222"/>
      <c r="Q155" s="222"/>
      <c r="R155" s="222"/>
      <c r="S155" s="222"/>
      <c r="T155" s="223"/>
      <c r="AT155" s="224" t="s">
        <v>417</v>
      </c>
      <c r="AU155" s="224" t="s">
        <v>87</v>
      </c>
      <c r="AV155" s="12" t="s">
        <v>23</v>
      </c>
      <c r="AW155" s="12" t="s">
        <v>43</v>
      </c>
      <c r="AX155" s="12" t="s">
        <v>79</v>
      </c>
      <c r="AY155" s="224" t="s">
        <v>406</v>
      </c>
    </row>
    <row r="156" spans="2:65" s="13" customFormat="1" x14ac:dyDescent="0.3">
      <c r="B156" s="225"/>
      <c r="C156" s="226"/>
      <c r="D156" s="215" t="s">
        <v>417</v>
      </c>
      <c r="E156" s="227" t="s">
        <v>36</v>
      </c>
      <c r="F156" s="228" t="s">
        <v>3144</v>
      </c>
      <c r="G156" s="226"/>
      <c r="H156" s="229">
        <v>20.526</v>
      </c>
      <c r="I156" s="230"/>
      <c r="J156" s="226"/>
      <c r="K156" s="226"/>
      <c r="L156" s="231"/>
      <c r="M156" s="232"/>
      <c r="N156" s="233"/>
      <c r="O156" s="233"/>
      <c r="P156" s="233"/>
      <c r="Q156" s="233"/>
      <c r="R156" s="233"/>
      <c r="S156" s="233"/>
      <c r="T156" s="234"/>
      <c r="AT156" s="235" t="s">
        <v>417</v>
      </c>
      <c r="AU156" s="235" t="s">
        <v>87</v>
      </c>
      <c r="AV156" s="13" t="s">
        <v>87</v>
      </c>
      <c r="AW156" s="13" t="s">
        <v>43</v>
      </c>
      <c r="AX156" s="13" t="s">
        <v>79</v>
      </c>
      <c r="AY156" s="235" t="s">
        <v>406</v>
      </c>
    </row>
    <row r="157" spans="2:65" s="13" customFormat="1" x14ac:dyDescent="0.3">
      <c r="B157" s="225"/>
      <c r="C157" s="226"/>
      <c r="D157" s="215" t="s">
        <v>417</v>
      </c>
      <c r="E157" s="227" t="s">
        <v>36</v>
      </c>
      <c r="F157" s="228" t="s">
        <v>3145</v>
      </c>
      <c r="G157" s="226"/>
      <c r="H157" s="229">
        <v>29.068000000000001</v>
      </c>
      <c r="I157" s="230"/>
      <c r="J157" s="226"/>
      <c r="K157" s="226"/>
      <c r="L157" s="231"/>
      <c r="M157" s="232"/>
      <c r="N157" s="233"/>
      <c r="O157" s="233"/>
      <c r="P157" s="233"/>
      <c r="Q157" s="233"/>
      <c r="R157" s="233"/>
      <c r="S157" s="233"/>
      <c r="T157" s="234"/>
      <c r="AT157" s="235" t="s">
        <v>417</v>
      </c>
      <c r="AU157" s="235" t="s">
        <v>87</v>
      </c>
      <c r="AV157" s="13" t="s">
        <v>87</v>
      </c>
      <c r="AW157" s="13" t="s">
        <v>43</v>
      </c>
      <c r="AX157" s="13" t="s">
        <v>79</v>
      </c>
      <c r="AY157" s="235" t="s">
        <v>406</v>
      </c>
    </row>
    <row r="158" spans="2:65" s="15" customFormat="1" x14ac:dyDescent="0.3">
      <c r="B158" s="254"/>
      <c r="C158" s="255"/>
      <c r="D158" s="215" t="s">
        <v>417</v>
      </c>
      <c r="E158" s="256" t="s">
        <v>343</v>
      </c>
      <c r="F158" s="257" t="s">
        <v>435</v>
      </c>
      <c r="G158" s="255"/>
      <c r="H158" s="258">
        <v>651.91</v>
      </c>
      <c r="I158" s="259"/>
      <c r="J158" s="255"/>
      <c r="K158" s="255"/>
      <c r="L158" s="260"/>
      <c r="M158" s="261"/>
      <c r="N158" s="262"/>
      <c r="O158" s="262"/>
      <c r="P158" s="262"/>
      <c r="Q158" s="262"/>
      <c r="R158" s="262"/>
      <c r="S158" s="262"/>
      <c r="T158" s="263"/>
      <c r="AT158" s="264" t="s">
        <v>417</v>
      </c>
      <c r="AU158" s="264" t="s">
        <v>87</v>
      </c>
      <c r="AV158" s="15" t="s">
        <v>94</v>
      </c>
      <c r="AW158" s="15" t="s">
        <v>43</v>
      </c>
      <c r="AX158" s="15" t="s">
        <v>79</v>
      </c>
      <c r="AY158" s="264" t="s">
        <v>406</v>
      </c>
    </row>
    <row r="159" spans="2:65" s="12" customFormat="1" x14ac:dyDescent="0.3">
      <c r="B159" s="213"/>
      <c r="C159" s="214"/>
      <c r="D159" s="215" t="s">
        <v>417</v>
      </c>
      <c r="E159" s="216" t="s">
        <v>36</v>
      </c>
      <c r="F159" s="217" t="s">
        <v>3146</v>
      </c>
      <c r="G159" s="214"/>
      <c r="H159" s="218" t="s">
        <v>36</v>
      </c>
      <c r="I159" s="219"/>
      <c r="J159" s="214"/>
      <c r="K159" s="214"/>
      <c r="L159" s="220"/>
      <c r="M159" s="221"/>
      <c r="N159" s="222"/>
      <c r="O159" s="222"/>
      <c r="P159" s="222"/>
      <c r="Q159" s="222"/>
      <c r="R159" s="222"/>
      <c r="S159" s="222"/>
      <c r="T159" s="223"/>
      <c r="AT159" s="224" t="s">
        <v>417</v>
      </c>
      <c r="AU159" s="224" t="s">
        <v>87</v>
      </c>
      <c r="AV159" s="12" t="s">
        <v>23</v>
      </c>
      <c r="AW159" s="12" t="s">
        <v>43</v>
      </c>
      <c r="AX159" s="12" t="s">
        <v>79</v>
      </c>
      <c r="AY159" s="224" t="s">
        <v>406</v>
      </c>
    </row>
    <row r="160" spans="2:65" s="13" customFormat="1" x14ac:dyDescent="0.3">
      <c r="B160" s="225"/>
      <c r="C160" s="226"/>
      <c r="D160" s="215" t="s">
        <v>417</v>
      </c>
      <c r="E160" s="227" t="s">
        <v>36</v>
      </c>
      <c r="F160" s="228" t="s">
        <v>3147</v>
      </c>
      <c r="G160" s="226"/>
      <c r="H160" s="229">
        <v>1.635</v>
      </c>
      <c r="I160" s="230"/>
      <c r="J160" s="226"/>
      <c r="K160" s="226"/>
      <c r="L160" s="231"/>
      <c r="M160" s="232"/>
      <c r="N160" s="233"/>
      <c r="O160" s="233"/>
      <c r="P160" s="233"/>
      <c r="Q160" s="233"/>
      <c r="R160" s="233"/>
      <c r="S160" s="233"/>
      <c r="T160" s="234"/>
      <c r="AT160" s="235" t="s">
        <v>417</v>
      </c>
      <c r="AU160" s="235" t="s">
        <v>87</v>
      </c>
      <c r="AV160" s="13" t="s">
        <v>87</v>
      </c>
      <c r="AW160" s="13" t="s">
        <v>43</v>
      </c>
      <c r="AX160" s="13" t="s">
        <v>79</v>
      </c>
      <c r="AY160" s="235" t="s">
        <v>406</v>
      </c>
    </row>
    <row r="161" spans="2:65" s="12" customFormat="1" x14ac:dyDescent="0.3">
      <c r="B161" s="213"/>
      <c r="C161" s="214"/>
      <c r="D161" s="215" t="s">
        <v>417</v>
      </c>
      <c r="E161" s="216" t="s">
        <v>36</v>
      </c>
      <c r="F161" s="217" t="s">
        <v>765</v>
      </c>
      <c r="G161" s="214"/>
      <c r="H161" s="218" t="s">
        <v>36</v>
      </c>
      <c r="I161" s="219"/>
      <c r="J161" s="214"/>
      <c r="K161" s="214"/>
      <c r="L161" s="220"/>
      <c r="M161" s="221"/>
      <c r="N161" s="222"/>
      <c r="O161" s="222"/>
      <c r="P161" s="222"/>
      <c r="Q161" s="222"/>
      <c r="R161" s="222"/>
      <c r="S161" s="222"/>
      <c r="T161" s="223"/>
      <c r="AT161" s="224" t="s">
        <v>417</v>
      </c>
      <c r="AU161" s="224" t="s">
        <v>87</v>
      </c>
      <c r="AV161" s="12" t="s">
        <v>23</v>
      </c>
      <c r="AW161" s="12" t="s">
        <v>43</v>
      </c>
      <c r="AX161" s="12" t="s">
        <v>79</v>
      </c>
      <c r="AY161" s="224" t="s">
        <v>406</v>
      </c>
    </row>
    <row r="162" spans="2:65" s="13" customFormat="1" x14ac:dyDescent="0.3">
      <c r="B162" s="225"/>
      <c r="C162" s="226"/>
      <c r="D162" s="215" t="s">
        <v>417</v>
      </c>
      <c r="E162" s="227" t="s">
        <v>36</v>
      </c>
      <c r="F162" s="228" t="s">
        <v>3148</v>
      </c>
      <c r="G162" s="226"/>
      <c r="H162" s="229">
        <v>-51.119</v>
      </c>
      <c r="I162" s="230"/>
      <c r="J162" s="226"/>
      <c r="K162" s="226"/>
      <c r="L162" s="231"/>
      <c r="M162" s="232"/>
      <c r="N162" s="233"/>
      <c r="O162" s="233"/>
      <c r="P162" s="233"/>
      <c r="Q162" s="233"/>
      <c r="R162" s="233"/>
      <c r="S162" s="233"/>
      <c r="T162" s="234"/>
      <c r="AT162" s="235" t="s">
        <v>417</v>
      </c>
      <c r="AU162" s="235" t="s">
        <v>87</v>
      </c>
      <c r="AV162" s="13" t="s">
        <v>87</v>
      </c>
      <c r="AW162" s="13" t="s">
        <v>43</v>
      </c>
      <c r="AX162" s="13" t="s">
        <v>79</v>
      </c>
      <c r="AY162" s="235" t="s">
        <v>406</v>
      </c>
    </row>
    <row r="163" spans="2:65" s="13" customFormat="1" x14ac:dyDescent="0.3">
      <c r="B163" s="225"/>
      <c r="C163" s="226"/>
      <c r="D163" s="215" t="s">
        <v>417</v>
      </c>
      <c r="E163" s="227" t="s">
        <v>36</v>
      </c>
      <c r="F163" s="228" t="s">
        <v>3149</v>
      </c>
      <c r="G163" s="226"/>
      <c r="H163" s="229">
        <v>-12.420999999999999</v>
      </c>
      <c r="I163" s="230"/>
      <c r="J163" s="226"/>
      <c r="K163" s="226"/>
      <c r="L163" s="231"/>
      <c r="M163" s="232"/>
      <c r="N163" s="233"/>
      <c r="O163" s="233"/>
      <c r="P163" s="233"/>
      <c r="Q163" s="233"/>
      <c r="R163" s="233"/>
      <c r="S163" s="233"/>
      <c r="T163" s="234"/>
      <c r="AT163" s="235" t="s">
        <v>417</v>
      </c>
      <c r="AU163" s="235" t="s">
        <v>87</v>
      </c>
      <c r="AV163" s="13" t="s">
        <v>87</v>
      </c>
      <c r="AW163" s="13" t="s">
        <v>43</v>
      </c>
      <c r="AX163" s="13" t="s">
        <v>79</v>
      </c>
      <c r="AY163" s="235" t="s">
        <v>406</v>
      </c>
    </row>
    <row r="164" spans="2:65" s="12" customFormat="1" x14ac:dyDescent="0.3">
      <c r="B164" s="213"/>
      <c r="C164" s="214"/>
      <c r="D164" s="215" t="s">
        <v>417</v>
      </c>
      <c r="E164" s="216" t="s">
        <v>36</v>
      </c>
      <c r="F164" s="217" t="s">
        <v>3150</v>
      </c>
      <c r="G164" s="214"/>
      <c r="H164" s="218" t="s">
        <v>36</v>
      </c>
      <c r="I164" s="219"/>
      <c r="J164" s="214"/>
      <c r="K164" s="214"/>
      <c r="L164" s="220"/>
      <c r="M164" s="221"/>
      <c r="N164" s="222"/>
      <c r="O164" s="222"/>
      <c r="P164" s="222"/>
      <c r="Q164" s="222"/>
      <c r="R164" s="222"/>
      <c r="S164" s="222"/>
      <c r="T164" s="223"/>
      <c r="AT164" s="224" t="s">
        <v>417</v>
      </c>
      <c r="AU164" s="224" t="s">
        <v>87</v>
      </c>
      <c r="AV164" s="12" t="s">
        <v>23</v>
      </c>
      <c r="AW164" s="12" t="s">
        <v>43</v>
      </c>
      <c r="AX164" s="12" t="s">
        <v>79</v>
      </c>
      <c r="AY164" s="224" t="s">
        <v>406</v>
      </c>
    </row>
    <row r="165" spans="2:65" s="13" customFormat="1" x14ac:dyDescent="0.3">
      <c r="B165" s="225"/>
      <c r="C165" s="226"/>
      <c r="D165" s="215" t="s">
        <v>417</v>
      </c>
      <c r="E165" s="227" t="s">
        <v>36</v>
      </c>
      <c r="F165" s="228" t="s">
        <v>3151</v>
      </c>
      <c r="G165" s="226"/>
      <c r="H165" s="229">
        <v>-2.206</v>
      </c>
      <c r="I165" s="230"/>
      <c r="J165" s="226"/>
      <c r="K165" s="226"/>
      <c r="L165" s="231"/>
      <c r="M165" s="232"/>
      <c r="N165" s="233"/>
      <c r="O165" s="233"/>
      <c r="P165" s="233"/>
      <c r="Q165" s="233"/>
      <c r="R165" s="233"/>
      <c r="S165" s="233"/>
      <c r="T165" s="234"/>
      <c r="AT165" s="235" t="s">
        <v>417</v>
      </c>
      <c r="AU165" s="235" t="s">
        <v>87</v>
      </c>
      <c r="AV165" s="13" t="s">
        <v>87</v>
      </c>
      <c r="AW165" s="13" t="s">
        <v>43</v>
      </c>
      <c r="AX165" s="13" t="s">
        <v>79</v>
      </c>
      <c r="AY165" s="235" t="s">
        <v>406</v>
      </c>
    </row>
    <row r="166" spans="2:65" s="14" customFormat="1" x14ac:dyDescent="0.3">
      <c r="B166" s="236"/>
      <c r="C166" s="237"/>
      <c r="D166" s="215" t="s">
        <v>417</v>
      </c>
      <c r="E166" s="238" t="s">
        <v>2879</v>
      </c>
      <c r="F166" s="239" t="s">
        <v>421</v>
      </c>
      <c r="G166" s="237"/>
      <c r="H166" s="240">
        <v>587.79899999999998</v>
      </c>
      <c r="I166" s="241"/>
      <c r="J166" s="237"/>
      <c r="K166" s="237"/>
      <c r="L166" s="242"/>
      <c r="M166" s="243"/>
      <c r="N166" s="244"/>
      <c r="O166" s="244"/>
      <c r="P166" s="244"/>
      <c r="Q166" s="244"/>
      <c r="R166" s="244"/>
      <c r="S166" s="244"/>
      <c r="T166" s="245"/>
      <c r="AT166" s="246" t="s">
        <v>417</v>
      </c>
      <c r="AU166" s="246" t="s">
        <v>87</v>
      </c>
      <c r="AV166" s="14" t="s">
        <v>415</v>
      </c>
      <c r="AW166" s="14" t="s">
        <v>43</v>
      </c>
      <c r="AX166" s="14" t="s">
        <v>79</v>
      </c>
      <c r="AY166" s="246" t="s">
        <v>406</v>
      </c>
    </row>
    <row r="167" spans="2:65" s="12" customFormat="1" x14ac:dyDescent="0.3">
      <c r="B167" s="213"/>
      <c r="C167" s="214"/>
      <c r="D167" s="215" t="s">
        <v>417</v>
      </c>
      <c r="E167" s="216" t="s">
        <v>36</v>
      </c>
      <c r="F167" s="217" t="s">
        <v>438</v>
      </c>
      <c r="G167" s="214"/>
      <c r="H167" s="218" t="s">
        <v>36</v>
      </c>
      <c r="I167" s="219"/>
      <c r="J167" s="214"/>
      <c r="K167" s="214"/>
      <c r="L167" s="220"/>
      <c r="M167" s="221"/>
      <c r="N167" s="222"/>
      <c r="O167" s="222"/>
      <c r="P167" s="222"/>
      <c r="Q167" s="222"/>
      <c r="R167" s="222"/>
      <c r="S167" s="222"/>
      <c r="T167" s="223"/>
      <c r="AT167" s="224" t="s">
        <v>417</v>
      </c>
      <c r="AU167" s="224" t="s">
        <v>87</v>
      </c>
      <c r="AV167" s="12" t="s">
        <v>23</v>
      </c>
      <c r="AW167" s="12" t="s">
        <v>43</v>
      </c>
      <c r="AX167" s="12" t="s">
        <v>79</v>
      </c>
      <c r="AY167" s="224" t="s">
        <v>406</v>
      </c>
    </row>
    <row r="168" spans="2:65" s="13" customFormat="1" x14ac:dyDescent="0.3">
      <c r="B168" s="225"/>
      <c r="C168" s="226"/>
      <c r="D168" s="247" t="s">
        <v>417</v>
      </c>
      <c r="E168" s="251" t="s">
        <v>36</v>
      </c>
      <c r="F168" s="252" t="s">
        <v>3152</v>
      </c>
      <c r="G168" s="226"/>
      <c r="H168" s="253">
        <v>364.435</v>
      </c>
      <c r="I168" s="230"/>
      <c r="J168" s="226"/>
      <c r="K168" s="226"/>
      <c r="L168" s="231"/>
      <c r="M168" s="232"/>
      <c r="N168" s="233"/>
      <c r="O168" s="233"/>
      <c r="P168" s="233"/>
      <c r="Q168" s="233"/>
      <c r="R168" s="233"/>
      <c r="S168" s="233"/>
      <c r="T168" s="234"/>
      <c r="AT168" s="235" t="s">
        <v>417</v>
      </c>
      <c r="AU168" s="235" t="s">
        <v>87</v>
      </c>
      <c r="AV168" s="13" t="s">
        <v>87</v>
      </c>
      <c r="AW168" s="13" t="s">
        <v>43</v>
      </c>
      <c r="AX168" s="13" t="s">
        <v>23</v>
      </c>
      <c r="AY168" s="235" t="s">
        <v>406</v>
      </c>
    </row>
    <row r="169" spans="2:65" s="1" customFormat="1" ht="22.5" customHeight="1" x14ac:dyDescent="0.3">
      <c r="B169" s="37"/>
      <c r="C169" s="201" t="s">
        <v>512</v>
      </c>
      <c r="D169" s="201" t="s">
        <v>410</v>
      </c>
      <c r="E169" s="202" t="s">
        <v>441</v>
      </c>
      <c r="F169" s="203" t="s">
        <v>442</v>
      </c>
      <c r="G169" s="204" t="s">
        <v>413</v>
      </c>
      <c r="H169" s="205">
        <v>182.21799999999999</v>
      </c>
      <c r="I169" s="206"/>
      <c r="J169" s="207">
        <f>ROUND(I169*H169,2)</f>
        <v>0</v>
      </c>
      <c r="K169" s="203" t="s">
        <v>414</v>
      </c>
      <c r="L169" s="57"/>
      <c r="M169" s="208" t="s">
        <v>36</v>
      </c>
      <c r="N169" s="209" t="s">
        <v>50</v>
      </c>
      <c r="O169" s="38"/>
      <c r="P169" s="210">
        <f>O169*H169</f>
        <v>0</v>
      </c>
      <c r="Q169" s="210">
        <v>0</v>
      </c>
      <c r="R169" s="210">
        <f>Q169*H169</f>
        <v>0</v>
      </c>
      <c r="S169" s="210">
        <v>0</v>
      </c>
      <c r="T169" s="211">
        <f>S169*H169</f>
        <v>0</v>
      </c>
      <c r="AR169" s="19" t="s">
        <v>415</v>
      </c>
      <c r="AT169" s="19" t="s">
        <v>410</v>
      </c>
      <c r="AU169" s="19" t="s">
        <v>87</v>
      </c>
      <c r="AY169" s="19" t="s">
        <v>406</v>
      </c>
      <c r="BE169" s="212">
        <f>IF(N169="základní",J169,0)</f>
        <v>0</v>
      </c>
      <c r="BF169" s="212">
        <f>IF(N169="snížená",J169,0)</f>
        <v>0</v>
      </c>
      <c r="BG169" s="212">
        <f>IF(N169="zákl. přenesená",J169,0)</f>
        <v>0</v>
      </c>
      <c r="BH169" s="212">
        <f>IF(N169="sníž. přenesená",J169,0)</f>
        <v>0</v>
      </c>
      <c r="BI169" s="212">
        <f>IF(N169="nulová",J169,0)</f>
        <v>0</v>
      </c>
      <c r="BJ169" s="19" t="s">
        <v>23</v>
      </c>
      <c r="BK169" s="212">
        <f>ROUND(I169*H169,2)</f>
        <v>0</v>
      </c>
      <c r="BL169" s="19" t="s">
        <v>415</v>
      </c>
      <c r="BM169" s="19" t="s">
        <v>3153</v>
      </c>
    </row>
    <row r="170" spans="2:65" s="12" customFormat="1" x14ac:dyDescent="0.3">
      <c r="B170" s="213"/>
      <c r="C170" s="214"/>
      <c r="D170" s="215" t="s">
        <v>417</v>
      </c>
      <c r="E170" s="216" t="s">
        <v>36</v>
      </c>
      <c r="F170" s="217" t="s">
        <v>444</v>
      </c>
      <c r="G170" s="214"/>
      <c r="H170" s="218" t="s">
        <v>36</v>
      </c>
      <c r="I170" s="219"/>
      <c r="J170" s="214"/>
      <c r="K170" s="214"/>
      <c r="L170" s="220"/>
      <c r="M170" s="221"/>
      <c r="N170" s="222"/>
      <c r="O170" s="222"/>
      <c r="P170" s="222"/>
      <c r="Q170" s="222"/>
      <c r="R170" s="222"/>
      <c r="S170" s="222"/>
      <c r="T170" s="223"/>
      <c r="AT170" s="224" t="s">
        <v>417</v>
      </c>
      <c r="AU170" s="224" t="s">
        <v>87</v>
      </c>
      <c r="AV170" s="12" t="s">
        <v>23</v>
      </c>
      <c r="AW170" s="12" t="s">
        <v>43</v>
      </c>
      <c r="AX170" s="12" t="s">
        <v>79</v>
      </c>
      <c r="AY170" s="224" t="s">
        <v>406</v>
      </c>
    </row>
    <row r="171" spans="2:65" s="13" customFormat="1" x14ac:dyDescent="0.3">
      <c r="B171" s="225"/>
      <c r="C171" s="226"/>
      <c r="D171" s="247" t="s">
        <v>417</v>
      </c>
      <c r="E171" s="251" t="s">
        <v>36</v>
      </c>
      <c r="F171" s="252" t="s">
        <v>3154</v>
      </c>
      <c r="G171" s="226"/>
      <c r="H171" s="253">
        <v>182.21799999999999</v>
      </c>
      <c r="I171" s="230"/>
      <c r="J171" s="226"/>
      <c r="K171" s="226"/>
      <c r="L171" s="231"/>
      <c r="M171" s="232"/>
      <c r="N171" s="233"/>
      <c r="O171" s="233"/>
      <c r="P171" s="233"/>
      <c r="Q171" s="233"/>
      <c r="R171" s="233"/>
      <c r="S171" s="233"/>
      <c r="T171" s="234"/>
      <c r="AT171" s="235" t="s">
        <v>417</v>
      </c>
      <c r="AU171" s="235" t="s">
        <v>87</v>
      </c>
      <c r="AV171" s="13" t="s">
        <v>87</v>
      </c>
      <c r="AW171" s="13" t="s">
        <v>43</v>
      </c>
      <c r="AX171" s="13" t="s">
        <v>23</v>
      </c>
      <c r="AY171" s="235" t="s">
        <v>406</v>
      </c>
    </row>
    <row r="172" spans="2:65" s="1" customFormat="1" ht="22.5" customHeight="1" x14ac:dyDescent="0.3">
      <c r="B172" s="37"/>
      <c r="C172" s="201" t="s">
        <v>7</v>
      </c>
      <c r="D172" s="201" t="s">
        <v>410</v>
      </c>
      <c r="E172" s="202" t="s">
        <v>447</v>
      </c>
      <c r="F172" s="203" t="s">
        <v>448</v>
      </c>
      <c r="G172" s="204" t="s">
        <v>413</v>
      </c>
      <c r="H172" s="205">
        <v>176.34</v>
      </c>
      <c r="I172" s="206"/>
      <c r="J172" s="207">
        <f>ROUND(I172*H172,2)</f>
        <v>0</v>
      </c>
      <c r="K172" s="203" t="s">
        <v>414</v>
      </c>
      <c r="L172" s="57"/>
      <c r="M172" s="208" t="s">
        <v>36</v>
      </c>
      <c r="N172" s="209" t="s">
        <v>50</v>
      </c>
      <c r="O172" s="38"/>
      <c r="P172" s="210">
        <f>O172*H172</f>
        <v>0</v>
      </c>
      <c r="Q172" s="210">
        <v>0</v>
      </c>
      <c r="R172" s="210">
        <f>Q172*H172</f>
        <v>0</v>
      </c>
      <c r="S172" s="210">
        <v>0</v>
      </c>
      <c r="T172" s="211">
        <f>S172*H172</f>
        <v>0</v>
      </c>
      <c r="AR172" s="19" t="s">
        <v>415</v>
      </c>
      <c r="AT172" s="19" t="s">
        <v>410</v>
      </c>
      <c r="AU172" s="19" t="s">
        <v>87</v>
      </c>
      <c r="AY172" s="19" t="s">
        <v>406</v>
      </c>
      <c r="BE172" s="212">
        <f>IF(N172="základní",J172,0)</f>
        <v>0</v>
      </c>
      <c r="BF172" s="212">
        <f>IF(N172="snížená",J172,0)</f>
        <v>0</v>
      </c>
      <c r="BG172" s="212">
        <f>IF(N172="zákl. přenesená",J172,0)</f>
        <v>0</v>
      </c>
      <c r="BH172" s="212">
        <f>IF(N172="sníž. přenesená",J172,0)</f>
        <v>0</v>
      </c>
      <c r="BI172" s="212">
        <f>IF(N172="nulová",J172,0)</f>
        <v>0</v>
      </c>
      <c r="BJ172" s="19" t="s">
        <v>23</v>
      </c>
      <c r="BK172" s="212">
        <f>ROUND(I172*H172,2)</f>
        <v>0</v>
      </c>
      <c r="BL172" s="19" t="s">
        <v>415</v>
      </c>
      <c r="BM172" s="19" t="s">
        <v>3155</v>
      </c>
    </row>
    <row r="173" spans="2:65" s="12" customFormat="1" x14ac:dyDescent="0.3">
      <c r="B173" s="213"/>
      <c r="C173" s="214"/>
      <c r="D173" s="215" t="s">
        <v>417</v>
      </c>
      <c r="E173" s="216" t="s">
        <v>36</v>
      </c>
      <c r="F173" s="217" t="s">
        <v>450</v>
      </c>
      <c r="G173" s="214"/>
      <c r="H173" s="218" t="s">
        <v>36</v>
      </c>
      <c r="I173" s="219"/>
      <c r="J173" s="214"/>
      <c r="K173" s="214"/>
      <c r="L173" s="220"/>
      <c r="M173" s="221"/>
      <c r="N173" s="222"/>
      <c r="O173" s="222"/>
      <c r="P173" s="222"/>
      <c r="Q173" s="222"/>
      <c r="R173" s="222"/>
      <c r="S173" s="222"/>
      <c r="T173" s="223"/>
      <c r="AT173" s="224" t="s">
        <v>417</v>
      </c>
      <c r="AU173" s="224" t="s">
        <v>87</v>
      </c>
      <c r="AV173" s="12" t="s">
        <v>23</v>
      </c>
      <c r="AW173" s="12" t="s">
        <v>43</v>
      </c>
      <c r="AX173" s="12" t="s">
        <v>79</v>
      </c>
      <c r="AY173" s="224" t="s">
        <v>406</v>
      </c>
    </row>
    <row r="174" spans="2:65" s="13" customFormat="1" x14ac:dyDescent="0.3">
      <c r="B174" s="225"/>
      <c r="C174" s="226"/>
      <c r="D174" s="247" t="s">
        <v>417</v>
      </c>
      <c r="E174" s="251" t="s">
        <v>36</v>
      </c>
      <c r="F174" s="252" t="s">
        <v>2888</v>
      </c>
      <c r="G174" s="226"/>
      <c r="H174" s="253">
        <v>176.34</v>
      </c>
      <c r="I174" s="230"/>
      <c r="J174" s="226"/>
      <c r="K174" s="226"/>
      <c r="L174" s="231"/>
      <c r="M174" s="232"/>
      <c r="N174" s="233"/>
      <c r="O174" s="233"/>
      <c r="P174" s="233"/>
      <c r="Q174" s="233"/>
      <c r="R174" s="233"/>
      <c r="S174" s="233"/>
      <c r="T174" s="234"/>
      <c r="AT174" s="235" t="s">
        <v>417</v>
      </c>
      <c r="AU174" s="235" t="s">
        <v>87</v>
      </c>
      <c r="AV174" s="13" t="s">
        <v>87</v>
      </c>
      <c r="AW174" s="13" t="s">
        <v>43</v>
      </c>
      <c r="AX174" s="13" t="s">
        <v>23</v>
      </c>
      <c r="AY174" s="235" t="s">
        <v>406</v>
      </c>
    </row>
    <row r="175" spans="2:65" s="1" customFormat="1" ht="22.5" customHeight="1" x14ac:dyDescent="0.3">
      <c r="B175" s="37"/>
      <c r="C175" s="201" t="s">
        <v>520</v>
      </c>
      <c r="D175" s="201" t="s">
        <v>410</v>
      </c>
      <c r="E175" s="202" t="s">
        <v>453</v>
      </c>
      <c r="F175" s="203" t="s">
        <v>454</v>
      </c>
      <c r="G175" s="204" t="s">
        <v>413</v>
      </c>
      <c r="H175" s="205">
        <v>88.17</v>
      </c>
      <c r="I175" s="206"/>
      <c r="J175" s="207">
        <f>ROUND(I175*H175,2)</f>
        <v>0</v>
      </c>
      <c r="K175" s="203" t="s">
        <v>414</v>
      </c>
      <c r="L175" s="57"/>
      <c r="M175" s="208" t="s">
        <v>36</v>
      </c>
      <c r="N175" s="209" t="s">
        <v>50</v>
      </c>
      <c r="O175" s="38"/>
      <c r="P175" s="210">
        <f>O175*H175</f>
        <v>0</v>
      </c>
      <c r="Q175" s="210">
        <v>0</v>
      </c>
      <c r="R175" s="210">
        <f>Q175*H175</f>
        <v>0</v>
      </c>
      <c r="S175" s="210">
        <v>0</v>
      </c>
      <c r="T175" s="211">
        <f>S175*H175</f>
        <v>0</v>
      </c>
      <c r="AR175" s="19" t="s">
        <v>415</v>
      </c>
      <c r="AT175" s="19" t="s">
        <v>410</v>
      </c>
      <c r="AU175" s="19" t="s">
        <v>87</v>
      </c>
      <c r="AY175" s="19" t="s">
        <v>406</v>
      </c>
      <c r="BE175" s="212">
        <f>IF(N175="základní",J175,0)</f>
        <v>0</v>
      </c>
      <c r="BF175" s="212">
        <f>IF(N175="snížená",J175,0)</f>
        <v>0</v>
      </c>
      <c r="BG175" s="212">
        <f>IF(N175="zákl. přenesená",J175,0)</f>
        <v>0</v>
      </c>
      <c r="BH175" s="212">
        <f>IF(N175="sníž. přenesená",J175,0)</f>
        <v>0</v>
      </c>
      <c r="BI175" s="212">
        <f>IF(N175="nulová",J175,0)</f>
        <v>0</v>
      </c>
      <c r="BJ175" s="19" t="s">
        <v>23</v>
      </c>
      <c r="BK175" s="212">
        <f>ROUND(I175*H175,2)</f>
        <v>0</v>
      </c>
      <c r="BL175" s="19" t="s">
        <v>415</v>
      </c>
      <c r="BM175" s="19" t="s">
        <v>3156</v>
      </c>
    </row>
    <row r="176" spans="2:65" s="12" customFormat="1" x14ac:dyDescent="0.3">
      <c r="B176" s="213"/>
      <c r="C176" s="214"/>
      <c r="D176" s="215" t="s">
        <v>417</v>
      </c>
      <c r="E176" s="216" t="s">
        <v>36</v>
      </c>
      <c r="F176" s="217" t="s">
        <v>3157</v>
      </c>
      <c r="G176" s="214"/>
      <c r="H176" s="218" t="s">
        <v>36</v>
      </c>
      <c r="I176" s="219"/>
      <c r="J176" s="214"/>
      <c r="K176" s="214"/>
      <c r="L176" s="220"/>
      <c r="M176" s="221"/>
      <c r="N176" s="222"/>
      <c r="O176" s="222"/>
      <c r="P176" s="222"/>
      <c r="Q176" s="222"/>
      <c r="R176" s="222"/>
      <c r="S176" s="222"/>
      <c r="T176" s="223"/>
      <c r="AT176" s="224" t="s">
        <v>417</v>
      </c>
      <c r="AU176" s="224" t="s">
        <v>87</v>
      </c>
      <c r="AV176" s="12" t="s">
        <v>23</v>
      </c>
      <c r="AW176" s="12" t="s">
        <v>43</v>
      </c>
      <c r="AX176" s="12" t="s">
        <v>79</v>
      </c>
      <c r="AY176" s="224" t="s">
        <v>406</v>
      </c>
    </row>
    <row r="177" spans="2:65" s="13" customFormat="1" x14ac:dyDescent="0.3">
      <c r="B177" s="225"/>
      <c r="C177" s="226"/>
      <c r="D177" s="247" t="s">
        <v>417</v>
      </c>
      <c r="E177" s="251" t="s">
        <v>36</v>
      </c>
      <c r="F177" s="252" t="s">
        <v>3158</v>
      </c>
      <c r="G177" s="226"/>
      <c r="H177" s="253">
        <v>88.17</v>
      </c>
      <c r="I177" s="230"/>
      <c r="J177" s="226"/>
      <c r="K177" s="226"/>
      <c r="L177" s="231"/>
      <c r="M177" s="232"/>
      <c r="N177" s="233"/>
      <c r="O177" s="233"/>
      <c r="P177" s="233"/>
      <c r="Q177" s="233"/>
      <c r="R177" s="233"/>
      <c r="S177" s="233"/>
      <c r="T177" s="234"/>
      <c r="AT177" s="235" t="s">
        <v>417</v>
      </c>
      <c r="AU177" s="235" t="s">
        <v>87</v>
      </c>
      <c r="AV177" s="13" t="s">
        <v>87</v>
      </c>
      <c r="AW177" s="13" t="s">
        <v>43</v>
      </c>
      <c r="AX177" s="13" t="s">
        <v>23</v>
      </c>
      <c r="AY177" s="235" t="s">
        <v>406</v>
      </c>
    </row>
    <row r="178" spans="2:65" s="1" customFormat="1" ht="22.5" customHeight="1" x14ac:dyDescent="0.3">
      <c r="B178" s="37"/>
      <c r="C178" s="201" t="s">
        <v>525</v>
      </c>
      <c r="D178" s="201" t="s">
        <v>410</v>
      </c>
      <c r="E178" s="202" t="s">
        <v>458</v>
      </c>
      <c r="F178" s="203" t="s">
        <v>459</v>
      </c>
      <c r="G178" s="204" t="s">
        <v>413</v>
      </c>
      <c r="H178" s="205">
        <v>47.024000000000001</v>
      </c>
      <c r="I178" s="206"/>
      <c r="J178" s="207">
        <f>ROUND(I178*H178,2)</f>
        <v>0</v>
      </c>
      <c r="K178" s="203" t="s">
        <v>414</v>
      </c>
      <c r="L178" s="57"/>
      <c r="M178" s="208" t="s">
        <v>36</v>
      </c>
      <c r="N178" s="209" t="s">
        <v>50</v>
      </c>
      <c r="O178" s="38"/>
      <c r="P178" s="210">
        <f>O178*H178</f>
        <v>0</v>
      </c>
      <c r="Q178" s="210">
        <v>1.0460000000000001E-2</v>
      </c>
      <c r="R178" s="210">
        <f>Q178*H178</f>
        <v>0.49187104000000004</v>
      </c>
      <c r="S178" s="210">
        <v>0</v>
      </c>
      <c r="T178" s="211">
        <f>S178*H178</f>
        <v>0</v>
      </c>
      <c r="AR178" s="19" t="s">
        <v>415</v>
      </c>
      <c r="AT178" s="19" t="s">
        <v>410</v>
      </c>
      <c r="AU178" s="19" t="s">
        <v>87</v>
      </c>
      <c r="AY178" s="19" t="s">
        <v>406</v>
      </c>
      <c r="BE178" s="212">
        <f>IF(N178="základní",J178,0)</f>
        <v>0</v>
      </c>
      <c r="BF178" s="212">
        <f>IF(N178="snížená",J178,0)</f>
        <v>0</v>
      </c>
      <c r="BG178" s="212">
        <f>IF(N178="zákl. přenesená",J178,0)</f>
        <v>0</v>
      </c>
      <c r="BH178" s="212">
        <f>IF(N178="sníž. přenesená",J178,0)</f>
        <v>0</v>
      </c>
      <c r="BI178" s="212">
        <f>IF(N178="nulová",J178,0)</f>
        <v>0</v>
      </c>
      <c r="BJ178" s="19" t="s">
        <v>23</v>
      </c>
      <c r="BK178" s="212">
        <f>ROUND(I178*H178,2)</f>
        <v>0</v>
      </c>
      <c r="BL178" s="19" t="s">
        <v>415</v>
      </c>
      <c r="BM178" s="19" t="s">
        <v>3159</v>
      </c>
    </row>
    <row r="179" spans="2:65" s="12" customFormat="1" x14ac:dyDescent="0.3">
      <c r="B179" s="213"/>
      <c r="C179" s="214"/>
      <c r="D179" s="215" t="s">
        <v>417</v>
      </c>
      <c r="E179" s="216" t="s">
        <v>36</v>
      </c>
      <c r="F179" s="217" t="s">
        <v>3160</v>
      </c>
      <c r="G179" s="214"/>
      <c r="H179" s="218" t="s">
        <v>36</v>
      </c>
      <c r="I179" s="219"/>
      <c r="J179" s="214"/>
      <c r="K179" s="214"/>
      <c r="L179" s="220"/>
      <c r="M179" s="221"/>
      <c r="N179" s="222"/>
      <c r="O179" s="222"/>
      <c r="P179" s="222"/>
      <c r="Q179" s="222"/>
      <c r="R179" s="222"/>
      <c r="S179" s="222"/>
      <c r="T179" s="223"/>
      <c r="AT179" s="224" t="s">
        <v>417</v>
      </c>
      <c r="AU179" s="224" t="s">
        <v>87</v>
      </c>
      <c r="AV179" s="12" t="s">
        <v>23</v>
      </c>
      <c r="AW179" s="12" t="s">
        <v>43</v>
      </c>
      <c r="AX179" s="12" t="s">
        <v>79</v>
      </c>
      <c r="AY179" s="224" t="s">
        <v>406</v>
      </c>
    </row>
    <row r="180" spans="2:65" s="13" customFormat="1" x14ac:dyDescent="0.3">
      <c r="B180" s="225"/>
      <c r="C180" s="226"/>
      <c r="D180" s="247" t="s">
        <v>417</v>
      </c>
      <c r="E180" s="251" t="s">
        <v>36</v>
      </c>
      <c r="F180" s="252" t="s">
        <v>3161</v>
      </c>
      <c r="G180" s="226"/>
      <c r="H180" s="253">
        <v>47.024000000000001</v>
      </c>
      <c r="I180" s="230"/>
      <c r="J180" s="226"/>
      <c r="K180" s="226"/>
      <c r="L180" s="231"/>
      <c r="M180" s="232"/>
      <c r="N180" s="233"/>
      <c r="O180" s="233"/>
      <c r="P180" s="233"/>
      <c r="Q180" s="233"/>
      <c r="R180" s="233"/>
      <c r="S180" s="233"/>
      <c r="T180" s="234"/>
      <c r="AT180" s="235" t="s">
        <v>417</v>
      </c>
      <c r="AU180" s="235" t="s">
        <v>87</v>
      </c>
      <c r="AV180" s="13" t="s">
        <v>87</v>
      </c>
      <c r="AW180" s="13" t="s">
        <v>43</v>
      </c>
      <c r="AX180" s="13" t="s">
        <v>23</v>
      </c>
      <c r="AY180" s="235" t="s">
        <v>406</v>
      </c>
    </row>
    <row r="181" spans="2:65" s="1" customFormat="1" ht="22.5" customHeight="1" x14ac:dyDescent="0.3">
      <c r="B181" s="37"/>
      <c r="C181" s="201" t="s">
        <v>527</v>
      </c>
      <c r="D181" s="201" t="s">
        <v>410</v>
      </c>
      <c r="E181" s="202" t="s">
        <v>464</v>
      </c>
      <c r="F181" s="203" t="s">
        <v>465</v>
      </c>
      <c r="G181" s="204" t="s">
        <v>466</v>
      </c>
      <c r="H181" s="205">
        <v>647.65200000000004</v>
      </c>
      <c r="I181" s="206"/>
      <c r="J181" s="207">
        <f>ROUND(I181*H181,2)</f>
        <v>0</v>
      </c>
      <c r="K181" s="203" t="s">
        <v>414</v>
      </c>
      <c r="L181" s="57"/>
      <c r="M181" s="208" t="s">
        <v>36</v>
      </c>
      <c r="N181" s="209" t="s">
        <v>50</v>
      </c>
      <c r="O181" s="38"/>
      <c r="P181" s="210">
        <f>O181*H181</f>
        <v>0</v>
      </c>
      <c r="Q181" s="210">
        <v>2.0799999999999998E-3</v>
      </c>
      <c r="R181" s="210">
        <f>Q181*H181</f>
        <v>1.3471161599999999</v>
      </c>
      <c r="S181" s="210">
        <v>0</v>
      </c>
      <c r="T181" s="211">
        <f>S181*H181</f>
        <v>0</v>
      </c>
      <c r="AR181" s="19" t="s">
        <v>415</v>
      </c>
      <c r="AT181" s="19" t="s">
        <v>410</v>
      </c>
      <c r="AU181" s="19" t="s">
        <v>87</v>
      </c>
      <c r="AY181" s="19" t="s">
        <v>406</v>
      </c>
      <c r="BE181" s="212">
        <f>IF(N181="základní",J181,0)</f>
        <v>0</v>
      </c>
      <c r="BF181" s="212">
        <f>IF(N181="snížená",J181,0)</f>
        <v>0</v>
      </c>
      <c r="BG181" s="212">
        <f>IF(N181="zákl. přenesená",J181,0)</f>
        <v>0</v>
      </c>
      <c r="BH181" s="212">
        <f>IF(N181="sníž. přenesená",J181,0)</f>
        <v>0</v>
      </c>
      <c r="BI181" s="212">
        <f>IF(N181="nulová",J181,0)</f>
        <v>0</v>
      </c>
      <c r="BJ181" s="19" t="s">
        <v>23</v>
      </c>
      <c r="BK181" s="212">
        <f>ROUND(I181*H181,2)</f>
        <v>0</v>
      </c>
      <c r="BL181" s="19" t="s">
        <v>415</v>
      </c>
      <c r="BM181" s="19" t="s">
        <v>3162</v>
      </c>
    </row>
    <row r="182" spans="2:65" s="12" customFormat="1" x14ac:dyDescent="0.3">
      <c r="B182" s="213"/>
      <c r="C182" s="214"/>
      <c r="D182" s="215" t="s">
        <v>417</v>
      </c>
      <c r="E182" s="216" t="s">
        <v>36</v>
      </c>
      <c r="F182" s="217" t="s">
        <v>3140</v>
      </c>
      <c r="G182" s="214"/>
      <c r="H182" s="218" t="s">
        <v>36</v>
      </c>
      <c r="I182" s="219"/>
      <c r="J182" s="214"/>
      <c r="K182" s="214"/>
      <c r="L182" s="220"/>
      <c r="M182" s="221"/>
      <c r="N182" s="222"/>
      <c r="O182" s="222"/>
      <c r="P182" s="222"/>
      <c r="Q182" s="222"/>
      <c r="R182" s="222"/>
      <c r="S182" s="222"/>
      <c r="T182" s="223"/>
      <c r="AT182" s="224" t="s">
        <v>417</v>
      </c>
      <c r="AU182" s="224" t="s">
        <v>87</v>
      </c>
      <c r="AV182" s="12" t="s">
        <v>23</v>
      </c>
      <c r="AW182" s="12" t="s">
        <v>43</v>
      </c>
      <c r="AX182" s="12" t="s">
        <v>79</v>
      </c>
      <c r="AY182" s="224" t="s">
        <v>406</v>
      </c>
    </row>
    <row r="183" spans="2:65" s="13" customFormat="1" x14ac:dyDescent="0.3">
      <c r="B183" s="225"/>
      <c r="C183" s="226"/>
      <c r="D183" s="215" t="s">
        <v>417</v>
      </c>
      <c r="E183" s="227" t="s">
        <v>36</v>
      </c>
      <c r="F183" s="228" t="s">
        <v>3163</v>
      </c>
      <c r="G183" s="226"/>
      <c r="H183" s="229">
        <v>324.375</v>
      </c>
      <c r="I183" s="230"/>
      <c r="J183" s="226"/>
      <c r="K183" s="226"/>
      <c r="L183" s="231"/>
      <c r="M183" s="232"/>
      <c r="N183" s="233"/>
      <c r="O183" s="233"/>
      <c r="P183" s="233"/>
      <c r="Q183" s="233"/>
      <c r="R183" s="233"/>
      <c r="S183" s="233"/>
      <c r="T183" s="234"/>
      <c r="AT183" s="235" t="s">
        <v>417</v>
      </c>
      <c r="AU183" s="235" t="s">
        <v>87</v>
      </c>
      <c r="AV183" s="13" t="s">
        <v>87</v>
      </c>
      <c r="AW183" s="13" t="s">
        <v>43</v>
      </c>
      <c r="AX183" s="13" t="s">
        <v>79</v>
      </c>
      <c r="AY183" s="235" t="s">
        <v>406</v>
      </c>
    </row>
    <row r="184" spans="2:65" s="13" customFormat="1" x14ac:dyDescent="0.3">
      <c r="B184" s="225"/>
      <c r="C184" s="226"/>
      <c r="D184" s="215" t="s">
        <v>417</v>
      </c>
      <c r="E184" s="227" t="s">
        <v>36</v>
      </c>
      <c r="F184" s="228" t="s">
        <v>3164</v>
      </c>
      <c r="G184" s="226"/>
      <c r="H184" s="229">
        <v>79.819000000000003</v>
      </c>
      <c r="I184" s="230"/>
      <c r="J184" s="226"/>
      <c r="K184" s="226"/>
      <c r="L184" s="231"/>
      <c r="M184" s="232"/>
      <c r="N184" s="233"/>
      <c r="O184" s="233"/>
      <c r="P184" s="233"/>
      <c r="Q184" s="233"/>
      <c r="R184" s="233"/>
      <c r="S184" s="233"/>
      <c r="T184" s="234"/>
      <c r="AT184" s="235" t="s">
        <v>417</v>
      </c>
      <c r="AU184" s="235" t="s">
        <v>87</v>
      </c>
      <c r="AV184" s="13" t="s">
        <v>87</v>
      </c>
      <c r="AW184" s="13" t="s">
        <v>43</v>
      </c>
      <c r="AX184" s="13" t="s">
        <v>79</v>
      </c>
      <c r="AY184" s="235" t="s">
        <v>406</v>
      </c>
    </row>
    <row r="185" spans="2:65" s="13" customFormat="1" x14ac:dyDescent="0.3">
      <c r="B185" s="225"/>
      <c r="C185" s="226"/>
      <c r="D185" s="215" t="s">
        <v>417</v>
      </c>
      <c r="E185" s="227" t="s">
        <v>36</v>
      </c>
      <c r="F185" s="228" t="s">
        <v>3165</v>
      </c>
      <c r="G185" s="226"/>
      <c r="H185" s="229">
        <v>243.458</v>
      </c>
      <c r="I185" s="230"/>
      <c r="J185" s="226"/>
      <c r="K185" s="226"/>
      <c r="L185" s="231"/>
      <c r="M185" s="232"/>
      <c r="N185" s="233"/>
      <c r="O185" s="233"/>
      <c r="P185" s="233"/>
      <c r="Q185" s="233"/>
      <c r="R185" s="233"/>
      <c r="S185" s="233"/>
      <c r="T185" s="234"/>
      <c r="AT185" s="235" t="s">
        <v>417</v>
      </c>
      <c r="AU185" s="235" t="s">
        <v>87</v>
      </c>
      <c r="AV185" s="13" t="s">
        <v>87</v>
      </c>
      <c r="AW185" s="13" t="s">
        <v>43</v>
      </c>
      <c r="AX185" s="13" t="s">
        <v>79</v>
      </c>
      <c r="AY185" s="235" t="s">
        <v>406</v>
      </c>
    </row>
    <row r="186" spans="2:65" s="14" customFormat="1" x14ac:dyDescent="0.3">
      <c r="B186" s="236"/>
      <c r="C186" s="237"/>
      <c r="D186" s="247" t="s">
        <v>417</v>
      </c>
      <c r="E186" s="248" t="s">
        <v>36</v>
      </c>
      <c r="F186" s="249" t="s">
        <v>421</v>
      </c>
      <c r="G186" s="237"/>
      <c r="H186" s="250">
        <v>647.65200000000004</v>
      </c>
      <c r="I186" s="241"/>
      <c r="J186" s="237"/>
      <c r="K186" s="237"/>
      <c r="L186" s="242"/>
      <c r="M186" s="243"/>
      <c r="N186" s="244"/>
      <c r="O186" s="244"/>
      <c r="P186" s="244"/>
      <c r="Q186" s="244"/>
      <c r="R186" s="244"/>
      <c r="S186" s="244"/>
      <c r="T186" s="245"/>
      <c r="AT186" s="246" t="s">
        <v>417</v>
      </c>
      <c r="AU186" s="246" t="s">
        <v>87</v>
      </c>
      <c r="AV186" s="14" t="s">
        <v>415</v>
      </c>
      <c r="AW186" s="14" t="s">
        <v>43</v>
      </c>
      <c r="AX186" s="14" t="s">
        <v>23</v>
      </c>
      <c r="AY186" s="246" t="s">
        <v>406</v>
      </c>
    </row>
    <row r="187" spans="2:65" s="1" customFormat="1" ht="22.5" customHeight="1" x14ac:dyDescent="0.3">
      <c r="B187" s="37"/>
      <c r="C187" s="201" t="s">
        <v>532</v>
      </c>
      <c r="D187" s="201" t="s">
        <v>410</v>
      </c>
      <c r="E187" s="202" t="s">
        <v>469</v>
      </c>
      <c r="F187" s="203" t="s">
        <v>470</v>
      </c>
      <c r="G187" s="204" t="s">
        <v>466</v>
      </c>
      <c r="H187" s="205">
        <v>647.65200000000004</v>
      </c>
      <c r="I187" s="206"/>
      <c r="J187" s="207">
        <f>ROUND(I187*H187,2)</f>
        <v>0</v>
      </c>
      <c r="K187" s="203" t="s">
        <v>414</v>
      </c>
      <c r="L187" s="57"/>
      <c r="M187" s="208" t="s">
        <v>36</v>
      </c>
      <c r="N187" s="209" t="s">
        <v>50</v>
      </c>
      <c r="O187" s="38"/>
      <c r="P187" s="210">
        <f>O187*H187</f>
        <v>0</v>
      </c>
      <c r="Q187" s="210">
        <v>0</v>
      </c>
      <c r="R187" s="210">
        <f>Q187*H187</f>
        <v>0</v>
      </c>
      <c r="S187" s="210">
        <v>0</v>
      </c>
      <c r="T187" s="211">
        <f>S187*H187</f>
        <v>0</v>
      </c>
      <c r="AR187" s="19" t="s">
        <v>415</v>
      </c>
      <c r="AT187" s="19" t="s">
        <v>410</v>
      </c>
      <c r="AU187" s="19" t="s">
        <v>87</v>
      </c>
      <c r="AY187" s="19" t="s">
        <v>406</v>
      </c>
      <c r="BE187" s="212">
        <f>IF(N187="základní",J187,0)</f>
        <v>0</v>
      </c>
      <c r="BF187" s="212">
        <f>IF(N187="snížená",J187,0)</f>
        <v>0</v>
      </c>
      <c r="BG187" s="212">
        <f>IF(N187="zákl. přenesená",J187,0)</f>
        <v>0</v>
      </c>
      <c r="BH187" s="212">
        <f>IF(N187="sníž. přenesená",J187,0)</f>
        <v>0</v>
      </c>
      <c r="BI187" s="212">
        <f>IF(N187="nulová",J187,0)</f>
        <v>0</v>
      </c>
      <c r="BJ187" s="19" t="s">
        <v>23</v>
      </c>
      <c r="BK187" s="212">
        <f>ROUND(I187*H187,2)</f>
        <v>0</v>
      </c>
      <c r="BL187" s="19" t="s">
        <v>415</v>
      </c>
      <c r="BM187" s="19" t="s">
        <v>3166</v>
      </c>
    </row>
    <row r="188" spans="2:65" s="1" customFormat="1" ht="22.5" customHeight="1" x14ac:dyDescent="0.3">
      <c r="B188" s="37"/>
      <c r="C188" s="201" t="s">
        <v>539</v>
      </c>
      <c r="D188" s="201" t="s">
        <v>410</v>
      </c>
      <c r="E188" s="202" t="s">
        <v>933</v>
      </c>
      <c r="F188" s="203" t="s">
        <v>934</v>
      </c>
      <c r="G188" s="204" t="s">
        <v>466</v>
      </c>
      <c r="H188" s="205">
        <v>44.491999999999997</v>
      </c>
      <c r="I188" s="206"/>
      <c r="J188" s="207">
        <f>ROUND(I188*H188,2)</f>
        <v>0</v>
      </c>
      <c r="K188" s="203" t="s">
        <v>414</v>
      </c>
      <c r="L188" s="57"/>
      <c r="M188" s="208" t="s">
        <v>36</v>
      </c>
      <c r="N188" s="209" t="s">
        <v>50</v>
      </c>
      <c r="O188" s="38"/>
      <c r="P188" s="210">
        <f>O188*H188</f>
        <v>0</v>
      </c>
      <c r="Q188" s="210">
        <v>1.1690000000000001E-2</v>
      </c>
      <c r="R188" s="210">
        <f>Q188*H188</f>
        <v>0.52011147999999996</v>
      </c>
      <c r="S188" s="210">
        <v>0</v>
      </c>
      <c r="T188" s="211">
        <f>S188*H188</f>
        <v>0</v>
      </c>
      <c r="AR188" s="19" t="s">
        <v>415</v>
      </c>
      <c r="AT188" s="19" t="s">
        <v>410</v>
      </c>
      <c r="AU188" s="19" t="s">
        <v>87</v>
      </c>
      <c r="AY188" s="19" t="s">
        <v>406</v>
      </c>
      <c r="BE188" s="212">
        <f>IF(N188="základní",J188,0)</f>
        <v>0</v>
      </c>
      <c r="BF188" s="212">
        <f>IF(N188="snížená",J188,0)</f>
        <v>0</v>
      </c>
      <c r="BG188" s="212">
        <f>IF(N188="zákl. přenesená",J188,0)</f>
        <v>0</v>
      </c>
      <c r="BH188" s="212">
        <f>IF(N188="sníž. přenesená",J188,0)</f>
        <v>0</v>
      </c>
      <c r="BI188" s="212">
        <f>IF(N188="nulová",J188,0)</f>
        <v>0</v>
      </c>
      <c r="BJ188" s="19" t="s">
        <v>23</v>
      </c>
      <c r="BK188" s="212">
        <f>ROUND(I188*H188,2)</f>
        <v>0</v>
      </c>
      <c r="BL188" s="19" t="s">
        <v>415</v>
      </c>
      <c r="BM188" s="19" t="s">
        <v>3167</v>
      </c>
    </row>
    <row r="189" spans="2:65" s="12" customFormat="1" x14ac:dyDescent="0.3">
      <c r="B189" s="213"/>
      <c r="C189" s="214"/>
      <c r="D189" s="215" t="s">
        <v>417</v>
      </c>
      <c r="E189" s="216" t="s">
        <v>36</v>
      </c>
      <c r="F189" s="217" t="s">
        <v>763</v>
      </c>
      <c r="G189" s="214"/>
      <c r="H189" s="218" t="s">
        <v>36</v>
      </c>
      <c r="I189" s="219"/>
      <c r="J189" s="214"/>
      <c r="K189" s="214"/>
      <c r="L189" s="220"/>
      <c r="M189" s="221"/>
      <c r="N189" s="222"/>
      <c r="O189" s="222"/>
      <c r="P189" s="222"/>
      <c r="Q189" s="222"/>
      <c r="R189" s="222"/>
      <c r="S189" s="222"/>
      <c r="T189" s="223"/>
      <c r="AT189" s="224" t="s">
        <v>417</v>
      </c>
      <c r="AU189" s="224" t="s">
        <v>87</v>
      </c>
      <c r="AV189" s="12" t="s">
        <v>23</v>
      </c>
      <c r="AW189" s="12" t="s">
        <v>43</v>
      </c>
      <c r="AX189" s="12" t="s">
        <v>79</v>
      </c>
      <c r="AY189" s="224" t="s">
        <v>406</v>
      </c>
    </row>
    <row r="190" spans="2:65" s="13" customFormat="1" x14ac:dyDescent="0.3">
      <c r="B190" s="225"/>
      <c r="C190" s="226"/>
      <c r="D190" s="215" t="s">
        <v>417</v>
      </c>
      <c r="E190" s="227" t="s">
        <v>36</v>
      </c>
      <c r="F190" s="228" t="s">
        <v>3168</v>
      </c>
      <c r="G190" s="226"/>
      <c r="H190" s="229">
        <v>21.091999999999999</v>
      </c>
      <c r="I190" s="230"/>
      <c r="J190" s="226"/>
      <c r="K190" s="226"/>
      <c r="L190" s="231"/>
      <c r="M190" s="232"/>
      <c r="N190" s="233"/>
      <c r="O190" s="233"/>
      <c r="P190" s="233"/>
      <c r="Q190" s="233"/>
      <c r="R190" s="233"/>
      <c r="S190" s="233"/>
      <c r="T190" s="234"/>
      <c r="AT190" s="235" t="s">
        <v>417</v>
      </c>
      <c r="AU190" s="235" t="s">
        <v>87</v>
      </c>
      <c r="AV190" s="13" t="s">
        <v>87</v>
      </c>
      <c r="AW190" s="13" t="s">
        <v>43</v>
      </c>
      <c r="AX190" s="13" t="s">
        <v>79</v>
      </c>
      <c r="AY190" s="235" t="s">
        <v>406</v>
      </c>
    </row>
    <row r="191" spans="2:65" s="13" customFormat="1" x14ac:dyDescent="0.3">
      <c r="B191" s="225"/>
      <c r="C191" s="226"/>
      <c r="D191" s="215" t="s">
        <v>417</v>
      </c>
      <c r="E191" s="227" t="s">
        <v>36</v>
      </c>
      <c r="F191" s="228" t="s">
        <v>3169</v>
      </c>
      <c r="G191" s="226"/>
      <c r="H191" s="229">
        <v>23.4</v>
      </c>
      <c r="I191" s="230"/>
      <c r="J191" s="226"/>
      <c r="K191" s="226"/>
      <c r="L191" s="231"/>
      <c r="M191" s="232"/>
      <c r="N191" s="233"/>
      <c r="O191" s="233"/>
      <c r="P191" s="233"/>
      <c r="Q191" s="233"/>
      <c r="R191" s="233"/>
      <c r="S191" s="233"/>
      <c r="T191" s="234"/>
      <c r="AT191" s="235" t="s">
        <v>417</v>
      </c>
      <c r="AU191" s="235" t="s">
        <v>87</v>
      </c>
      <c r="AV191" s="13" t="s">
        <v>87</v>
      </c>
      <c r="AW191" s="13" t="s">
        <v>43</v>
      </c>
      <c r="AX191" s="13" t="s">
        <v>79</v>
      </c>
      <c r="AY191" s="235" t="s">
        <v>406</v>
      </c>
    </row>
    <row r="192" spans="2:65" s="14" customFormat="1" x14ac:dyDescent="0.3">
      <c r="B192" s="236"/>
      <c r="C192" s="237"/>
      <c r="D192" s="247" t="s">
        <v>417</v>
      </c>
      <c r="E192" s="248" t="s">
        <v>36</v>
      </c>
      <c r="F192" s="249" t="s">
        <v>421</v>
      </c>
      <c r="G192" s="237"/>
      <c r="H192" s="250">
        <v>44.491999999999997</v>
      </c>
      <c r="I192" s="241"/>
      <c r="J192" s="237"/>
      <c r="K192" s="237"/>
      <c r="L192" s="242"/>
      <c r="M192" s="243"/>
      <c r="N192" s="244"/>
      <c r="O192" s="244"/>
      <c r="P192" s="244"/>
      <c r="Q192" s="244"/>
      <c r="R192" s="244"/>
      <c r="S192" s="244"/>
      <c r="T192" s="245"/>
      <c r="AT192" s="246" t="s">
        <v>417</v>
      </c>
      <c r="AU192" s="246" t="s">
        <v>87</v>
      </c>
      <c r="AV192" s="14" t="s">
        <v>415</v>
      </c>
      <c r="AW192" s="14" t="s">
        <v>43</v>
      </c>
      <c r="AX192" s="14" t="s">
        <v>23</v>
      </c>
      <c r="AY192" s="246" t="s">
        <v>406</v>
      </c>
    </row>
    <row r="193" spans="2:65" s="1" customFormat="1" ht="22.5" customHeight="1" x14ac:dyDescent="0.3">
      <c r="B193" s="37"/>
      <c r="C193" s="201" t="s">
        <v>543</v>
      </c>
      <c r="D193" s="201" t="s">
        <v>410</v>
      </c>
      <c r="E193" s="202" t="s">
        <v>941</v>
      </c>
      <c r="F193" s="203" t="s">
        <v>942</v>
      </c>
      <c r="G193" s="204" t="s">
        <v>466</v>
      </c>
      <c r="H193" s="205">
        <v>44.491999999999997</v>
      </c>
      <c r="I193" s="206"/>
      <c r="J193" s="207">
        <f>ROUND(I193*H193,2)</f>
        <v>0</v>
      </c>
      <c r="K193" s="203" t="s">
        <v>414</v>
      </c>
      <c r="L193" s="57"/>
      <c r="M193" s="208" t="s">
        <v>36</v>
      </c>
      <c r="N193" s="209" t="s">
        <v>50</v>
      </c>
      <c r="O193" s="38"/>
      <c r="P193" s="210">
        <f>O193*H193</f>
        <v>0</v>
      </c>
      <c r="Q193" s="210">
        <v>0</v>
      </c>
      <c r="R193" s="210">
        <f>Q193*H193</f>
        <v>0</v>
      </c>
      <c r="S193" s="210">
        <v>0</v>
      </c>
      <c r="T193" s="211">
        <f>S193*H193</f>
        <v>0</v>
      </c>
      <c r="AR193" s="19" t="s">
        <v>415</v>
      </c>
      <c r="AT193" s="19" t="s">
        <v>410</v>
      </c>
      <c r="AU193" s="19" t="s">
        <v>87</v>
      </c>
      <c r="AY193" s="19" t="s">
        <v>406</v>
      </c>
      <c r="BE193" s="212">
        <f>IF(N193="základní",J193,0)</f>
        <v>0</v>
      </c>
      <c r="BF193" s="212">
        <f>IF(N193="snížená",J193,0)</f>
        <v>0</v>
      </c>
      <c r="BG193" s="212">
        <f>IF(N193="zákl. přenesená",J193,0)</f>
        <v>0</v>
      </c>
      <c r="BH193" s="212">
        <f>IF(N193="sníž. přenesená",J193,0)</f>
        <v>0</v>
      </c>
      <c r="BI193" s="212">
        <f>IF(N193="nulová",J193,0)</f>
        <v>0</v>
      </c>
      <c r="BJ193" s="19" t="s">
        <v>23</v>
      </c>
      <c r="BK193" s="212">
        <f>ROUND(I193*H193,2)</f>
        <v>0</v>
      </c>
      <c r="BL193" s="19" t="s">
        <v>415</v>
      </c>
      <c r="BM193" s="19" t="s">
        <v>3170</v>
      </c>
    </row>
    <row r="194" spans="2:65" s="1" customFormat="1" ht="22.5" customHeight="1" x14ac:dyDescent="0.3">
      <c r="B194" s="37"/>
      <c r="C194" s="201" t="s">
        <v>546</v>
      </c>
      <c r="D194" s="201" t="s">
        <v>410</v>
      </c>
      <c r="E194" s="202" t="s">
        <v>945</v>
      </c>
      <c r="F194" s="203" t="s">
        <v>946</v>
      </c>
      <c r="G194" s="204" t="s">
        <v>466</v>
      </c>
      <c r="H194" s="205">
        <v>43.97</v>
      </c>
      <c r="I194" s="206"/>
      <c r="J194" s="207">
        <f>ROUND(I194*H194,2)</f>
        <v>0</v>
      </c>
      <c r="K194" s="203" t="s">
        <v>414</v>
      </c>
      <c r="L194" s="57"/>
      <c r="M194" s="208" t="s">
        <v>36</v>
      </c>
      <c r="N194" s="209" t="s">
        <v>50</v>
      </c>
      <c r="O194" s="38"/>
      <c r="P194" s="210">
        <f>O194*H194</f>
        <v>0</v>
      </c>
      <c r="Q194" s="210">
        <v>6.6790000000000002E-2</v>
      </c>
      <c r="R194" s="210">
        <f>Q194*H194</f>
        <v>2.9367562999999999</v>
      </c>
      <c r="S194" s="210">
        <v>0</v>
      </c>
      <c r="T194" s="211">
        <f>S194*H194</f>
        <v>0</v>
      </c>
      <c r="AR194" s="19" t="s">
        <v>415</v>
      </c>
      <c r="AT194" s="19" t="s">
        <v>410</v>
      </c>
      <c r="AU194" s="19" t="s">
        <v>87</v>
      </c>
      <c r="AY194" s="19" t="s">
        <v>406</v>
      </c>
      <c r="BE194" s="212">
        <f>IF(N194="základní",J194,0)</f>
        <v>0</v>
      </c>
      <c r="BF194" s="212">
        <f>IF(N194="snížená",J194,0)</f>
        <v>0</v>
      </c>
      <c r="BG194" s="212">
        <f>IF(N194="zákl. přenesená",J194,0)</f>
        <v>0</v>
      </c>
      <c r="BH194" s="212">
        <f>IF(N194="sníž. přenesená",J194,0)</f>
        <v>0</v>
      </c>
      <c r="BI194" s="212">
        <f>IF(N194="nulová",J194,0)</f>
        <v>0</v>
      </c>
      <c r="BJ194" s="19" t="s">
        <v>23</v>
      </c>
      <c r="BK194" s="212">
        <f>ROUND(I194*H194,2)</f>
        <v>0</v>
      </c>
      <c r="BL194" s="19" t="s">
        <v>415</v>
      </c>
      <c r="BM194" s="19" t="s">
        <v>3171</v>
      </c>
    </row>
    <row r="195" spans="2:65" s="12" customFormat="1" x14ac:dyDescent="0.3">
      <c r="B195" s="213"/>
      <c r="C195" s="214"/>
      <c r="D195" s="215" t="s">
        <v>417</v>
      </c>
      <c r="E195" s="216" t="s">
        <v>36</v>
      </c>
      <c r="F195" s="217" t="s">
        <v>763</v>
      </c>
      <c r="G195" s="214"/>
      <c r="H195" s="218" t="s">
        <v>36</v>
      </c>
      <c r="I195" s="219"/>
      <c r="J195" s="214"/>
      <c r="K195" s="214"/>
      <c r="L195" s="220"/>
      <c r="M195" s="221"/>
      <c r="N195" s="222"/>
      <c r="O195" s="222"/>
      <c r="P195" s="222"/>
      <c r="Q195" s="222"/>
      <c r="R195" s="222"/>
      <c r="S195" s="222"/>
      <c r="T195" s="223"/>
      <c r="AT195" s="224" t="s">
        <v>417</v>
      </c>
      <c r="AU195" s="224" t="s">
        <v>87</v>
      </c>
      <c r="AV195" s="12" t="s">
        <v>23</v>
      </c>
      <c r="AW195" s="12" t="s">
        <v>43</v>
      </c>
      <c r="AX195" s="12" t="s">
        <v>79</v>
      </c>
      <c r="AY195" s="224" t="s">
        <v>406</v>
      </c>
    </row>
    <row r="196" spans="2:65" s="13" customFormat="1" x14ac:dyDescent="0.3">
      <c r="B196" s="225"/>
      <c r="C196" s="226"/>
      <c r="D196" s="215" t="s">
        <v>417</v>
      </c>
      <c r="E196" s="227" t="s">
        <v>36</v>
      </c>
      <c r="F196" s="228" t="s">
        <v>3172</v>
      </c>
      <c r="G196" s="226"/>
      <c r="H196" s="229">
        <v>19.53</v>
      </c>
      <c r="I196" s="230"/>
      <c r="J196" s="226"/>
      <c r="K196" s="226"/>
      <c r="L196" s="231"/>
      <c r="M196" s="232"/>
      <c r="N196" s="233"/>
      <c r="O196" s="233"/>
      <c r="P196" s="233"/>
      <c r="Q196" s="233"/>
      <c r="R196" s="233"/>
      <c r="S196" s="233"/>
      <c r="T196" s="234"/>
      <c r="AT196" s="235" t="s">
        <v>417</v>
      </c>
      <c r="AU196" s="235" t="s">
        <v>87</v>
      </c>
      <c r="AV196" s="13" t="s">
        <v>87</v>
      </c>
      <c r="AW196" s="13" t="s">
        <v>43</v>
      </c>
      <c r="AX196" s="13" t="s">
        <v>79</v>
      </c>
      <c r="AY196" s="235" t="s">
        <v>406</v>
      </c>
    </row>
    <row r="197" spans="2:65" s="13" customFormat="1" x14ac:dyDescent="0.3">
      <c r="B197" s="225"/>
      <c r="C197" s="226"/>
      <c r="D197" s="215" t="s">
        <v>417</v>
      </c>
      <c r="E197" s="227" t="s">
        <v>36</v>
      </c>
      <c r="F197" s="228" t="s">
        <v>3173</v>
      </c>
      <c r="G197" s="226"/>
      <c r="H197" s="229">
        <v>24.44</v>
      </c>
      <c r="I197" s="230"/>
      <c r="J197" s="226"/>
      <c r="K197" s="226"/>
      <c r="L197" s="231"/>
      <c r="M197" s="232"/>
      <c r="N197" s="233"/>
      <c r="O197" s="233"/>
      <c r="P197" s="233"/>
      <c r="Q197" s="233"/>
      <c r="R197" s="233"/>
      <c r="S197" s="233"/>
      <c r="T197" s="234"/>
      <c r="AT197" s="235" t="s">
        <v>417</v>
      </c>
      <c r="AU197" s="235" t="s">
        <v>87</v>
      </c>
      <c r="AV197" s="13" t="s">
        <v>87</v>
      </c>
      <c r="AW197" s="13" t="s">
        <v>43</v>
      </c>
      <c r="AX197" s="13" t="s">
        <v>79</v>
      </c>
      <c r="AY197" s="235" t="s">
        <v>406</v>
      </c>
    </row>
    <row r="198" spans="2:65" s="14" customFormat="1" x14ac:dyDescent="0.3">
      <c r="B198" s="236"/>
      <c r="C198" s="237"/>
      <c r="D198" s="247" t="s">
        <v>417</v>
      </c>
      <c r="E198" s="248" t="s">
        <v>36</v>
      </c>
      <c r="F198" s="249" t="s">
        <v>421</v>
      </c>
      <c r="G198" s="237"/>
      <c r="H198" s="250">
        <v>43.97</v>
      </c>
      <c r="I198" s="241"/>
      <c r="J198" s="237"/>
      <c r="K198" s="237"/>
      <c r="L198" s="242"/>
      <c r="M198" s="243"/>
      <c r="N198" s="244"/>
      <c r="O198" s="244"/>
      <c r="P198" s="244"/>
      <c r="Q198" s="244"/>
      <c r="R198" s="244"/>
      <c r="S198" s="244"/>
      <c r="T198" s="245"/>
      <c r="AT198" s="246" t="s">
        <v>417</v>
      </c>
      <c r="AU198" s="246" t="s">
        <v>87</v>
      </c>
      <c r="AV198" s="14" t="s">
        <v>415</v>
      </c>
      <c r="AW198" s="14" t="s">
        <v>43</v>
      </c>
      <c r="AX198" s="14" t="s">
        <v>23</v>
      </c>
      <c r="AY198" s="246" t="s">
        <v>406</v>
      </c>
    </row>
    <row r="199" spans="2:65" s="1" customFormat="1" ht="22.5" customHeight="1" x14ac:dyDescent="0.3">
      <c r="B199" s="37"/>
      <c r="C199" s="201" t="s">
        <v>550</v>
      </c>
      <c r="D199" s="201" t="s">
        <v>410</v>
      </c>
      <c r="E199" s="202" t="s">
        <v>953</v>
      </c>
      <c r="F199" s="203" t="s">
        <v>954</v>
      </c>
      <c r="G199" s="204" t="s">
        <v>536</v>
      </c>
      <c r="H199" s="205">
        <v>2481.4899999999998</v>
      </c>
      <c r="I199" s="206"/>
      <c r="J199" s="207">
        <f>ROUND(I199*H199,2)</f>
        <v>0</v>
      </c>
      <c r="K199" s="203" t="s">
        <v>414</v>
      </c>
      <c r="L199" s="57"/>
      <c r="M199" s="208" t="s">
        <v>36</v>
      </c>
      <c r="N199" s="209" t="s">
        <v>50</v>
      </c>
      <c r="O199" s="38"/>
      <c r="P199" s="210">
        <f>O199*H199</f>
        <v>0</v>
      </c>
      <c r="Q199" s="210">
        <v>2.5999999999999998E-4</v>
      </c>
      <c r="R199" s="210">
        <f>Q199*H199</f>
        <v>0.64518739999999986</v>
      </c>
      <c r="S199" s="210">
        <v>0</v>
      </c>
      <c r="T199" s="211">
        <f>S199*H199</f>
        <v>0</v>
      </c>
      <c r="AR199" s="19" t="s">
        <v>415</v>
      </c>
      <c r="AT199" s="19" t="s">
        <v>410</v>
      </c>
      <c r="AU199" s="19" t="s">
        <v>87</v>
      </c>
      <c r="AY199" s="19" t="s">
        <v>406</v>
      </c>
      <c r="BE199" s="212">
        <f>IF(N199="základní",J199,0)</f>
        <v>0</v>
      </c>
      <c r="BF199" s="212">
        <f>IF(N199="snížená",J199,0)</f>
        <v>0</v>
      </c>
      <c r="BG199" s="212">
        <f>IF(N199="zákl. přenesená",J199,0)</f>
        <v>0</v>
      </c>
      <c r="BH199" s="212">
        <f>IF(N199="sníž. přenesená",J199,0)</f>
        <v>0</v>
      </c>
      <c r="BI199" s="212">
        <f>IF(N199="nulová",J199,0)</f>
        <v>0</v>
      </c>
      <c r="BJ199" s="19" t="s">
        <v>23</v>
      </c>
      <c r="BK199" s="212">
        <f>ROUND(I199*H199,2)</f>
        <v>0</v>
      </c>
      <c r="BL199" s="19" t="s">
        <v>415</v>
      </c>
      <c r="BM199" s="19" t="s">
        <v>3174</v>
      </c>
    </row>
    <row r="200" spans="2:65" s="12" customFormat="1" x14ac:dyDescent="0.3">
      <c r="B200" s="213"/>
      <c r="C200" s="214"/>
      <c r="D200" s="215" t="s">
        <v>417</v>
      </c>
      <c r="E200" s="216" t="s">
        <v>36</v>
      </c>
      <c r="F200" s="217" t="s">
        <v>3175</v>
      </c>
      <c r="G200" s="214"/>
      <c r="H200" s="218" t="s">
        <v>36</v>
      </c>
      <c r="I200" s="219"/>
      <c r="J200" s="214"/>
      <c r="K200" s="214"/>
      <c r="L200" s="220"/>
      <c r="M200" s="221"/>
      <c r="N200" s="222"/>
      <c r="O200" s="222"/>
      <c r="P200" s="222"/>
      <c r="Q200" s="222"/>
      <c r="R200" s="222"/>
      <c r="S200" s="222"/>
      <c r="T200" s="223"/>
      <c r="AT200" s="224" t="s">
        <v>417</v>
      </c>
      <c r="AU200" s="224" t="s">
        <v>87</v>
      </c>
      <c r="AV200" s="12" t="s">
        <v>23</v>
      </c>
      <c r="AW200" s="12" t="s">
        <v>43</v>
      </c>
      <c r="AX200" s="12" t="s">
        <v>79</v>
      </c>
      <c r="AY200" s="224" t="s">
        <v>406</v>
      </c>
    </row>
    <row r="201" spans="2:65" s="13" customFormat="1" x14ac:dyDescent="0.3">
      <c r="B201" s="225"/>
      <c r="C201" s="226"/>
      <c r="D201" s="215" t="s">
        <v>417</v>
      </c>
      <c r="E201" s="227" t="s">
        <v>3084</v>
      </c>
      <c r="F201" s="228" t="s">
        <v>3176</v>
      </c>
      <c r="G201" s="226"/>
      <c r="H201" s="229">
        <v>788.45</v>
      </c>
      <c r="I201" s="230"/>
      <c r="J201" s="226"/>
      <c r="K201" s="226"/>
      <c r="L201" s="231"/>
      <c r="M201" s="232"/>
      <c r="N201" s="233"/>
      <c r="O201" s="233"/>
      <c r="P201" s="233"/>
      <c r="Q201" s="233"/>
      <c r="R201" s="233"/>
      <c r="S201" s="233"/>
      <c r="T201" s="234"/>
      <c r="AT201" s="235" t="s">
        <v>417</v>
      </c>
      <c r="AU201" s="235" t="s">
        <v>87</v>
      </c>
      <c r="AV201" s="13" t="s">
        <v>87</v>
      </c>
      <c r="AW201" s="13" t="s">
        <v>43</v>
      </c>
      <c r="AX201" s="13" t="s">
        <v>79</v>
      </c>
      <c r="AY201" s="235" t="s">
        <v>406</v>
      </c>
    </row>
    <row r="202" spans="2:65" s="13" customFormat="1" x14ac:dyDescent="0.3">
      <c r="B202" s="225"/>
      <c r="C202" s="226"/>
      <c r="D202" s="215" t="s">
        <v>417</v>
      </c>
      <c r="E202" s="227" t="s">
        <v>324</v>
      </c>
      <c r="F202" s="228" t="s">
        <v>3177</v>
      </c>
      <c r="G202" s="226"/>
      <c r="H202" s="229">
        <v>1451.76</v>
      </c>
      <c r="I202" s="230"/>
      <c r="J202" s="226"/>
      <c r="K202" s="226"/>
      <c r="L202" s="231"/>
      <c r="M202" s="232"/>
      <c r="N202" s="233"/>
      <c r="O202" s="233"/>
      <c r="P202" s="233"/>
      <c r="Q202" s="233"/>
      <c r="R202" s="233"/>
      <c r="S202" s="233"/>
      <c r="T202" s="234"/>
      <c r="AT202" s="235" t="s">
        <v>417</v>
      </c>
      <c r="AU202" s="235" t="s">
        <v>87</v>
      </c>
      <c r="AV202" s="13" t="s">
        <v>87</v>
      </c>
      <c r="AW202" s="13" t="s">
        <v>43</v>
      </c>
      <c r="AX202" s="13" t="s">
        <v>79</v>
      </c>
      <c r="AY202" s="235" t="s">
        <v>406</v>
      </c>
    </row>
    <row r="203" spans="2:65" s="13" customFormat="1" x14ac:dyDescent="0.3">
      <c r="B203" s="225"/>
      <c r="C203" s="226"/>
      <c r="D203" s="215" t="s">
        <v>417</v>
      </c>
      <c r="E203" s="227" t="s">
        <v>960</v>
      </c>
      <c r="F203" s="228" t="s">
        <v>3178</v>
      </c>
      <c r="G203" s="226"/>
      <c r="H203" s="229">
        <v>241.28</v>
      </c>
      <c r="I203" s="230"/>
      <c r="J203" s="226"/>
      <c r="K203" s="226"/>
      <c r="L203" s="231"/>
      <c r="M203" s="232"/>
      <c r="N203" s="233"/>
      <c r="O203" s="233"/>
      <c r="P203" s="233"/>
      <c r="Q203" s="233"/>
      <c r="R203" s="233"/>
      <c r="S203" s="233"/>
      <c r="T203" s="234"/>
      <c r="AT203" s="235" t="s">
        <v>417</v>
      </c>
      <c r="AU203" s="235" t="s">
        <v>87</v>
      </c>
      <c r="AV203" s="13" t="s">
        <v>87</v>
      </c>
      <c r="AW203" s="13" t="s">
        <v>43</v>
      </c>
      <c r="AX203" s="13" t="s">
        <v>79</v>
      </c>
      <c r="AY203" s="235" t="s">
        <v>406</v>
      </c>
    </row>
    <row r="204" spans="2:65" s="14" customFormat="1" x14ac:dyDescent="0.3">
      <c r="B204" s="236"/>
      <c r="C204" s="237"/>
      <c r="D204" s="247" t="s">
        <v>417</v>
      </c>
      <c r="E204" s="248" t="s">
        <v>263</v>
      </c>
      <c r="F204" s="249" t="s">
        <v>421</v>
      </c>
      <c r="G204" s="237"/>
      <c r="H204" s="250">
        <v>2481.4899999999998</v>
      </c>
      <c r="I204" s="241"/>
      <c r="J204" s="237"/>
      <c r="K204" s="237"/>
      <c r="L204" s="242"/>
      <c r="M204" s="243"/>
      <c r="N204" s="244"/>
      <c r="O204" s="244"/>
      <c r="P204" s="244"/>
      <c r="Q204" s="244"/>
      <c r="R204" s="244"/>
      <c r="S204" s="244"/>
      <c r="T204" s="245"/>
      <c r="AT204" s="246" t="s">
        <v>417</v>
      </c>
      <c r="AU204" s="246" t="s">
        <v>87</v>
      </c>
      <c r="AV204" s="14" t="s">
        <v>415</v>
      </c>
      <c r="AW204" s="14" t="s">
        <v>43</v>
      </c>
      <c r="AX204" s="14" t="s">
        <v>23</v>
      </c>
      <c r="AY204" s="246" t="s">
        <v>406</v>
      </c>
    </row>
    <row r="205" spans="2:65" s="1" customFormat="1" ht="22.5" customHeight="1" x14ac:dyDescent="0.3">
      <c r="B205" s="37"/>
      <c r="C205" s="268" t="s">
        <v>299</v>
      </c>
      <c r="D205" s="268" t="s">
        <v>533</v>
      </c>
      <c r="E205" s="269" t="s">
        <v>3179</v>
      </c>
      <c r="F205" s="270" t="s">
        <v>3180</v>
      </c>
      <c r="G205" s="271" t="s">
        <v>501</v>
      </c>
      <c r="H205" s="272">
        <v>0.40600000000000003</v>
      </c>
      <c r="I205" s="273"/>
      <c r="J205" s="274">
        <f>ROUND(I205*H205,2)</f>
        <v>0</v>
      </c>
      <c r="K205" s="270" t="s">
        <v>414</v>
      </c>
      <c r="L205" s="275"/>
      <c r="M205" s="276" t="s">
        <v>36</v>
      </c>
      <c r="N205" s="277" t="s">
        <v>50</v>
      </c>
      <c r="O205" s="38"/>
      <c r="P205" s="210">
        <f>O205*H205</f>
        <v>0</v>
      </c>
      <c r="Q205" s="210">
        <v>1</v>
      </c>
      <c r="R205" s="210">
        <f>Q205*H205</f>
        <v>0.40600000000000003</v>
      </c>
      <c r="S205" s="210">
        <v>0</v>
      </c>
      <c r="T205" s="211">
        <f>S205*H205</f>
        <v>0</v>
      </c>
      <c r="AR205" s="19" t="s">
        <v>457</v>
      </c>
      <c r="AT205" s="19" t="s">
        <v>533</v>
      </c>
      <c r="AU205" s="19" t="s">
        <v>87</v>
      </c>
      <c r="AY205" s="19" t="s">
        <v>406</v>
      </c>
      <c r="BE205" s="212">
        <f>IF(N205="základní",J205,0)</f>
        <v>0</v>
      </c>
      <c r="BF205" s="212">
        <f>IF(N205="snížená",J205,0)</f>
        <v>0</v>
      </c>
      <c r="BG205" s="212">
        <f>IF(N205="zákl. přenesená",J205,0)</f>
        <v>0</v>
      </c>
      <c r="BH205" s="212">
        <f>IF(N205="sníž. přenesená",J205,0)</f>
        <v>0</v>
      </c>
      <c r="BI205" s="212">
        <f>IF(N205="nulová",J205,0)</f>
        <v>0</v>
      </c>
      <c r="BJ205" s="19" t="s">
        <v>23</v>
      </c>
      <c r="BK205" s="212">
        <f>ROUND(I205*H205,2)</f>
        <v>0</v>
      </c>
      <c r="BL205" s="19" t="s">
        <v>415</v>
      </c>
      <c r="BM205" s="19" t="s">
        <v>3181</v>
      </c>
    </row>
    <row r="206" spans="2:65" s="13" customFormat="1" x14ac:dyDescent="0.3">
      <c r="B206" s="225"/>
      <c r="C206" s="226"/>
      <c r="D206" s="247" t="s">
        <v>417</v>
      </c>
      <c r="E206" s="251" t="s">
        <v>36</v>
      </c>
      <c r="F206" s="252" t="s">
        <v>3182</v>
      </c>
      <c r="G206" s="226"/>
      <c r="H206" s="253">
        <v>0.40600000000000003</v>
      </c>
      <c r="I206" s="230"/>
      <c r="J206" s="226"/>
      <c r="K206" s="226"/>
      <c r="L206" s="231"/>
      <c r="M206" s="232"/>
      <c r="N206" s="233"/>
      <c r="O206" s="233"/>
      <c r="P206" s="233"/>
      <c r="Q206" s="233"/>
      <c r="R206" s="233"/>
      <c r="S206" s="233"/>
      <c r="T206" s="234"/>
      <c r="AT206" s="235" t="s">
        <v>417</v>
      </c>
      <c r="AU206" s="235" t="s">
        <v>87</v>
      </c>
      <c r="AV206" s="13" t="s">
        <v>87</v>
      </c>
      <c r="AW206" s="13" t="s">
        <v>43</v>
      </c>
      <c r="AX206" s="13" t="s">
        <v>23</v>
      </c>
      <c r="AY206" s="235" t="s">
        <v>406</v>
      </c>
    </row>
    <row r="207" spans="2:65" s="1" customFormat="1" ht="22.5" customHeight="1" x14ac:dyDescent="0.3">
      <c r="B207" s="37"/>
      <c r="C207" s="268" t="s">
        <v>559</v>
      </c>
      <c r="D207" s="268" t="s">
        <v>533</v>
      </c>
      <c r="E207" s="269" t="s">
        <v>3183</v>
      </c>
      <c r="F207" s="270" t="s">
        <v>3184</v>
      </c>
      <c r="G207" s="271" t="s">
        <v>501</v>
      </c>
      <c r="H207" s="272">
        <v>0.40600000000000003</v>
      </c>
      <c r="I207" s="273"/>
      <c r="J207" s="274">
        <f>ROUND(I207*H207,2)</f>
        <v>0</v>
      </c>
      <c r="K207" s="270" t="s">
        <v>36</v>
      </c>
      <c r="L207" s="275"/>
      <c r="M207" s="276" t="s">
        <v>36</v>
      </c>
      <c r="N207" s="277" t="s">
        <v>50</v>
      </c>
      <c r="O207" s="38"/>
      <c r="P207" s="210">
        <f>O207*H207</f>
        <v>0</v>
      </c>
      <c r="Q207" s="210">
        <v>1</v>
      </c>
      <c r="R207" s="210">
        <f>Q207*H207</f>
        <v>0.40600000000000003</v>
      </c>
      <c r="S207" s="210">
        <v>0</v>
      </c>
      <c r="T207" s="211">
        <f>S207*H207</f>
        <v>0</v>
      </c>
      <c r="AR207" s="19" t="s">
        <v>457</v>
      </c>
      <c r="AT207" s="19" t="s">
        <v>533</v>
      </c>
      <c r="AU207" s="19" t="s">
        <v>87</v>
      </c>
      <c r="AY207" s="19" t="s">
        <v>406</v>
      </c>
      <c r="BE207" s="212">
        <f>IF(N207="základní",J207,0)</f>
        <v>0</v>
      </c>
      <c r="BF207" s="212">
        <f>IF(N207="snížená",J207,0)</f>
        <v>0</v>
      </c>
      <c r="BG207" s="212">
        <f>IF(N207="zákl. přenesená",J207,0)</f>
        <v>0</v>
      </c>
      <c r="BH207" s="212">
        <f>IF(N207="sníž. přenesená",J207,0)</f>
        <v>0</v>
      </c>
      <c r="BI207" s="212">
        <f>IF(N207="nulová",J207,0)</f>
        <v>0</v>
      </c>
      <c r="BJ207" s="19" t="s">
        <v>23</v>
      </c>
      <c r="BK207" s="212">
        <f>ROUND(I207*H207,2)</f>
        <v>0</v>
      </c>
      <c r="BL207" s="19" t="s">
        <v>415</v>
      </c>
      <c r="BM207" s="19" t="s">
        <v>3185</v>
      </c>
    </row>
    <row r="208" spans="2:65" s="13" customFormat="1" x14ac:dyDescent="0.3">
      <c r="B208" s="225"/>
      <c r="C208" s="226"/>
      <c r="D208" s="247" t="s">
        <v>417</v>
      </c>
      <c r="E208" s="251" t="s">
        <v>36</v>
      </c>
      <c r="F208" s="252" t="s">
        <v>3186</v>
      </c>
      <c r="G208" s="226"/>
      <c r="H208" s="253">
        <v>0.40600000000000003</v>
      </c>
      <c r="I208" s="230"/>
      <c r="J208" s="226"/>
      <c r="K208" s="226"/>
      <c r="L208" s="231"/>
      <c r="M208" s="232"/>
      <c r="N208" s="233"/>
      <c r="O208" s="233"/>
      <c r="P208" s="233"/>
      <c r="Q208" s="233"/>
      <c r="R208" s="233"/>
      <c r="S208" s="233"/>
      <c r="T208" s="234"/>
      <c r="AT208" s="235" t="s">
        <v>417</v>
      </c>
      <c r="AU208" s="235" t="s">
        <v>87</v>
      </c>
      <c r="AV208" s="13" t="s">
        <v>87</v>
      </c>
      <c r="AW208" s="13" t="s">
        <v>43</v>
      </c>
      <c r="AX208" s="13" t="s">
        <v>23</v>
      </c>
      <c r="AY208" s="235" t="s">
        <v>406</v>
      </c>
    </row>
    <row r="209" spans="2:65" s="1" customFormat="1" ht="22.5" customHeight="1" x14ac:dyDescent="0.3">
      <c r="B209" s="37"/>
      <c r="C209" s="268" t="s">
        <v>564</v>
      </c>
      <c r="D209" s="268" t="s">
        <v>533</v>
      </c>
      <c r="E209" s="269" t="s">
        <v>3187</v>
      </c>
      <c r="F209" s="270" t="s">
        <v>3188</v>
      </c>
      <c r="G209" s="271" t="s">
        <v>501</v>
      </c>
      <c r="H209" s="272">
        <v>0.748</v>
      </c>
      <c r="I209" s="273"/>
      <c r="J209" s="274">
        <f>ROUND(I209*H209,2)</f>
        <v>0</v>
      </c>
      <c r="K209" s="270" t="s">
        <v>414</v>
      </c>
      <c r="L209" s="275"/>
      <c r="M209" s="276" t="s">
        <v>36</v>
      </c>
      <c r="N209" s="277" t="s">
        <v>50</v>
      </c>
      <c r="O209" s="38"/>
      <c r="P209" s="210">
        <f>O209*H209</f>
        <v>0</v>
      </c>
      <c r="Q209" s="210">
        <v>1</v>
      </c>
      <c r="R209" s="210">
        <f>Q209*H209</f>
        <v>0.748</v>
      </c>
      <c r="S209" s="210">
        <v>0</v>
      </c>
      <c r="T209" s="211">
        <f>S209*H209</f>
        <v>0</v>
      </c>
      <c r="AR209" s="19" t="s">
        <v>457</v>
      </c>
      <c r="AT209" s="19" t="s">
        <v>533</v>
      </c>
      <c r="AU209" s="19" t="s">
        <v>87</v>
      </c>
      <c r="AY209" s="19" t="s">
        <v>406</v>
      </c>
      <c r="BE209" s="212">
        <f>IF(N209="základní",J209,0)</f>
        <v>0</v>
      </c>
      <c r="BF209" s="212">
        <f>IF(N209="snížená",J209,0)</f>
        <v>0</v>
      </c>
      <c r="BG209" s="212">
        <f>IF(N209="zákl. přenesená",J209,0)</f>
        <v>0</v>
      </c>
      <c r="BH209" s="212">
        <f>IF(N209="sníž. přenesená",J209,0)</f>
        <v>0</v>
      </c>
      <c r="BI209" s="212">
        <f>IF(N209="nulová",J209,0)</f>
        <v>0</v>
      </c>
      <c r="BJ209" s="19" t="s">
        <v>23</v>
      </c>
      <c r="BK209" s="212">
        <f>ROUND(I209*H209,2)</f>
        <v>0</v>
      </c>
      <c r="BL209" s="19" t="s">
        <v>415</v>
      </c>
      <c r="BM209" s="19" t="s">
        <v>3189</v>
      </c>
    </row>
    <row r="210" spans="2:65" s="13" customFormat="1" x14ac:dyDescent="0.3">
      <c r="B210" s="225"/>
      <c r="C210" s="226"/>
      <c r="D210" s="247" t="s">
        <v>417</v>
      </c>
      <c r="E210" s="251" t="s">
        <v>36</v>
      </c>
      <c r="F210" s="252" t="s">
        <v>3190</v>
      </c>
      <c r="G210" s="226"/>
      <c r="H210" s="253">
        <v>0.748</v>
      </c>
      <c r="I210" s="230"/>
      <c r="J210" s="226"/>
      <c r="K210" s="226"/>
      <c r="L210" s="231"/>
      <c r="M210" s="232"/>
      <c r="N210" s="233"/>
      <c r="O210" s="233"/>
      <c r="P210" s="233"/>
      <c r="Q210" s="233"/>
      <c r="R210" s="233"/>
      <c r="S210" s="233"/>
      <c r="T210" s="234"/>
      <c r="AT210" s="235" t="s">
        <v>417</v>
      </c>
      <c r="AU210" s="235" t="s">
        <v>87</v>
      </c>
      <c r="AV210" s="13" t="s">
        <v>87</v>
      </c>
      <c r="AW210" s="13" t="s">
        <v>43</v>
      </c>
      <c r="AX210" s="13" t="s">
        <v>23</v>
      </c>
      <c r="AY210" s="235" t="s">
        <v>406</v>
      </c>
    </row>
    <row r="211" spans="2:65" s="1" customFormat="1" ht="22.5" customHeight="1" x14ac:dyDescent="0.3">
      <c r="B211" s="37"/>
      <c r="C211" s="268" t="s">
        <v>572</v>
      </c>
      <c r="D211" s="268" t="s">
        <v>533</v>
      </c>
      <c r="E211" s="269" t="s">
        <v>3191</v>
      </c>
      <c r="F211" s="270" t="s">
        <v>3192</v>
      </c>
      <c r="G211" s="271" t="s">
        <v>501</v>
      </c>
      <c r="H211" s="272">
        <v>0.748</v>
      </c>
      <c r="I211" s="273"/>
      <c r="J211" s="274">
        <f>ROUND(I211*H211,2)</f>
        <v>0</v>
      </c>
      <c r="K211" s="270" t="s">
        <v>36</v>
      </c>
      <c r="L211" s="275"/>
      <c r="M211" s="276" t="s">
        <v>36</v>
      </c>
      <c r="N211" s="277" t="s">
        <v>50</v>
      </c>
      <c r="O211" s="38"/>
      <c r="P211" s="210">
        <f>O211*H211</f>
        <v>0</v>
      </c>
      <c r="Q211" s="210">
        <v>1</v>
      </c>
      <c r="R211" s="210">
        <f>Q211*H211</f>
        <v>0.748</v>
      </c>
      <c r="S211" s="210">
        <v>0</v>
      </c>
      <c r="T211" s="211">
        <f>S211*H211</f>
        <v>0</v>
      </c>
      <c r="AR211" s="19" t="s">
        <v>457</v>
      </c>
      <c r="AT211" s="19" t="s">
        <v>533</v>
      </c>
      <c r="AU211" s="19" t="s">
        <v>87</v>
      </c>
      <c r="AY211" s="19" t="s">
        <v>406</v>
      </c>
      <c r="BE211" s="212">
        <f>IF(N211="základní",J211,0)</f>
        <v>0</v>
      </c>
      <c r="BF211" s="212">
        <f>IF(N211="snížená",J211,0)</f>
        <v>0</v>
      </c>
      <c r="BG211" s="212">
        <f>IF(N211="zákl. přenesená",J211,0)</f>
        <v>0</v>
      </c>
      <c r="BH211" s="212">
        <f>IF(N211="sníž. přenesená",J211,0)</f>
        <v>0</v>
      </c>
      <c r="BI211" s="212">
        <f>IF(N211="nulová",J211,0)</f>
        <v>0</v>
      </c>
      <c r="BJ211" s="19" t="s">
        <v>23</v>
      </c>
      <c r="BK211" s="212">
        <f>ROUND(I211*H211,2)</f>
        <v>0</v>
      </c>
      <c r="BL211" s="19" t="s">
        <v>415</v>
      </c>
      <c r="BM211" s="19" t="s">
        <v>3193</v>
      </c>
    </row>
    <row r="212" spans="2:65" s="13" customFormat="1" x14ac:dyDescent="0.3">
      <c r="B212" s="225"/>
      <c r="C212" s="226"/>
      <c r="D212" s="247" t="s">
        <v>417</v>
      </c>
      <c r="E212" s="251" t="s">
        <v>36</v>
      </c>
      <c r="F212" s="252" t="s">
        <v>3194</v>
      </c>
      <c r="G212" s="226"/>
      <c r="H212" s="253">
        <v>0.748</v>
      </c>
      <c r="I212" s="230"/>
      <c r="J212" s="226"/>
      <c r="K212" s="226"/>
      <c r="L212" s="231"/>
      <c r="M212" s="232"/>
      <c r="N212" s="233"/>
      <c r="O212" s="233"/>
      <c r="P212" s="233"/>
      <c r="Q212" s="233"/>
      <c r="R212" s="233"/>
      <c r="S212" s="233"/>
      <c r="T212" s="234"/>
      <c r="AT212" s="235" t="s">
        <v>417</v>
      </c>
      <c r="AU212" s="235" t="s">
        <v>87</v>
      </c>
      <c r="AV212" s="13" t="s">
        <v>87</v>
      </c>
      <c r="AW212" s="13" t="s">
        <v>43</v>
      </c>
      <c r="AX212" s="13" t="s">
        <v>23</v>
      </c>
      <c r="AY212" s="235" t="s">
        <v>406</v>
      </c>
    </row>
    <row r="213" spans="2:65" s="1" customFormat="1" ht="22.5" customHeight="1" x14ac:dyDescent="0.3">
      <c r="B213" s="37"/>
      <c r="C213" s="268" t="s">
        <v>576</v>
      </c>
      <c r="D213" s="268" t="s">
        <v>533</v>
      </c>
      <c r="E213" s="269" t="s">
        <v>989</v>
      </c>
      <c r="F213" s="270" t="s">
        <v>990</v>
      </c>
      <c r="G213" s="271" t="s">
        <v>501</v>
      </c>
      <c r="H213" s="272">
        <v>0.124</v>
      </c>
      <c r="I213" s="273"/>
      <c r="J213" s="274">
        <f>ROUND(I213*H213,2)</f>
        <v>0</v>
      </c>
      <c r="K213" s="270" t="s">
        <v>414</v>
      </c>
      <c r="L213" s="275"/>
      <c r="M213" s="276" t="s">
        <v>36</v>
      </c>
      <c r="N213" s="277" t="s">
        <v>50</v>
      </c>
      <c r="O213" s="38"/>
      <c r="P213" s="210">
        <f>O213*H213</f>
        <v>0</v>
      </c>
      <c r="Q213" s="210">
        <v>1</v>
      </c>
      <c r="R213" s="210">
        <f>Q213*H213</f>
        <v>0.124</v>
      </c>
      <c r="S213" s="210">
        <v>0</v>
      </c>
      <c r="T213" s="211">
        <f>S213*H213</f>
        <v>0</v>
      </c>
      <c r="AR213" s="19" t="s">
        <v>457</v>
      </c>
      <c r="AT213" s="19" t="s">
        <v>533</v>
      </c>
      <c r="AU213" s="19" t="s">
        <v>87</v>
      </c>
      <c r="AY213" s="19" t="s">
        <v>406</v>
      </c>
      <c r="BE213" s="212">
        <f>IF(N213="základní",J213,0)</f>
        <v>0</v>
      </c>
      <c r="BF213" s="212">
        <f>IF(N213="snížená",J213,0)</f>
        <v>0</v>
      </c>
      <c r="BG213" s="212">
        <f>IF(N213="zákl. přenesená",J213,0)</f>
        <v>0</v>
      </c>
      <c r="BH213" s="212">
        <f>IF(N213="sníž. přenesená",J213,0)</f>
        <v>0</v>
      </c>
      <c r="BI213" s="212">
        <f>IF(N213="nulová",J213,0)</f>
        <v>0</v>
      </c>
      <c r="BJ213" s="19" t="s">
        <v>23</v>
      </c>
      <c r="BK213" s="212">
        <f>ROUND(I213*H213,2)</f>
        <v>0</v>
      </c>
      <c r="BL213" s="19" t="s">
        <v>415</v>
      </c>
      <c r="BM213" s="19" t="s">
        <v>3195</v>
      </c>
    </row>
    <row r="214" spans="2:65" s="13" customFormat="1" x14ac:dyDescent="0.3">
      <c r="B214" s="225"/>
      <c r="C214" s="226"/>
      <c r="D214" s="247" t="s">
        <v>417</v>
      </c>
      <c r="E214" s="251" t="s">
        <v>36</v>
      </c>
      <c r="F214" s="252" t="s">
        <v>3196</v>
      </c>
      <c r="G214" s="226"/>
      <c r="H214" s="253">
        <v>0.124</v>
      </c>
      <c r="I214" s="230"/>
      <c r="J214" s="226"/>
      <c r="K214" s="226"/>
      <c r="L214" s="231"/>
      <c r="M214" s="232"/>
      <c r="N214" s="233"/>
      <c r="O214" s="233"/>
      <c r="P214" s="233"/>
      <c r="Q214" s="233"/>
      <c r="R214" s="233"/>
      <c r="S214" s="233"/>
      <c r="T214" s="234"/>
      <c r="AT214" s="235" t="s">
        <v>417</v>
      </c>
      <c r="AU214" s="235" t="s">
        <v>87</v>
      </c>
      <c r="AV214" s="13" t="s">
        <v>87</v>
      </c>
      <c r="AW214" s="13" t="s">
        <v>43</v>
      </c>
      <c r="AX214" s="13" t="s">
        <v>23</v>
      </c>
      <c r="AY214" s="235" t="s">
        <v>406</v>
      </c>
    </row>
    <row r="215" spans="2:65" s="1" customFormat="1" ht="22.5" customHeight="1" x14ac:dyDescent="0.3">
      <c r="B215" s="37"/>
      <c r="C215" s="268" t="s">
        <v>580</v>
      </c>
      <c r="D215" s="268" t="s">
        <v>533</v>
      </c>
      <c r="E215" s="269" t="s">
        <v>999</v>
      </c>
      <c r="F215" s="270" t="s">
        <v>1000</v>
      </c>
      <c r="G215" s="271" t="s">
        <v>501</v>
      </c>
      <c r="H215" s="272">
        <v>0.124</v>
      </c>
      <c r="I215" s="273"/>
      <c r="J215" s="274">
        <f>ROUND(I215*H215,2)</f>
        <v>0</v>
      </c>
      <c r="K215" s="270" t="s">
        <v>36</v>
      </c>
      <c r="L215" s="275"/>
      <c r="M215" s="276" t="s">
        <v>36</v>
      </c>
      <c r="N215" s="277" t="s">
        <v>50</v>
      </c>
      <c r="O215" s="38"/>
      <c r="P215" s="210">
        <f>O215*H215</f>
        <v>0</v>
      </c>
      <c r="Q215" s="210">
        <v>1</v>
      </c>
      <c r="R215" s="210">
        <f>Q215*H215</f>
        <v>0.124</v>
      </c>
      <c r="S215" s="210">
        <v>0</v>
      </c>
      <c r="T215" s="211">
        <f>S215*H215</f>
        <v>0</v>
      </c>
      <c r="AR215" s="19" t="s">
        <v>457</v>
      </c>
      <c r="AT215" s="19" t="s">
        <v>533</v>
      </c>
      <c r="AU215" s="19" t="s">
        <v>87</v>
      </c>
      <c r="AY215" s="19" t="s">
        <v>406</v>
      </c>
      <c r="BE215" s="212">
        <f>IF(N215="základní",J215,0)</f>
        <v>0</v>
      </c>
      <c r="BF215" s="212">
        <f>IF(N215="snížená",J215,0)</f>
        <v>0</v>
      </c>
      <c r="BG215" s="212">
        <f>IF(N215="zákl. přenesená",J215,0)</f>
        <v>0</v>
      </c>
      <c r="BH215" s="212">
        <f>IF(N215="sníž. přenesená",J215,0)</f>
        <v>0</v>
      </c>
      <c r="BI215" s="212">
        <f>IF(N215="nulová",J215,0)</f>
        <v>0</v>
      </c>
      <c r="BJ215" s="19" t="s">
        <v>23</v>
      </c>
      <c r="BK215" s="212">
        <f>ROUND(I215*H215,2)</f>
        <v>0</v>
      </c>
      <c r="BL215" s="19" t="s">
        <v>415</v>
      </c>
      <c r="BM215" s="19" t="s">
        <v>3197</v>
      </c>
    </row>
    <row r="216" spans="2:65" s="13" customFormat="1" x14ac:dyDescent="0.3">
      <c r="B216" s="225"/>
      <c r="C216" s="226"/>
      <c r="D216" s="247" t="s">
        <v>417</v>
      </c>
      <c r="E216" s="251" t="s">
        <v>36</v>
      </c>
      <c r="F216" s="252" t="s">
        <v>3198</v>
      </c>
      <c r="G216" s="226"/>
      <c r="H216" s="253">
        <v>0.124</v>
      </c>
      <c r="I216" s="230"/>
      <c r="J216" s="226"/>
      <c r="K216" s="226"/>
      <c r="L216" s="231"/>
      <c r="M216" s="232"/>
      <c r="N216" s="233"/>
      <c r="O216" s="233"/>
      <c r="P216" s="233"/>
      <c r="Q216" s="233"/>
      <c r="R216" s="233"/>
      <c r="S216" s="233"/>
      <c r="T216" s="234"/>
      <c r="AT216" s="235" t="s">
        <v>417</v>
      </c>
      <c r="AU216" s="235" t="s">
        <v>87</v>
      </c>
      <c r="AV216" s="13" t="s">
        <v>87</v>
      </c>
      <c r="AW216" s="13" t="s">
        <v>43</v>
      </c>
      <c r="AX216" s="13" t="s">
        <v>23</v>
      </c>
      <c r="AY216" s="235" t="s">
        <v>406</v>
      </c>
    </row>
    <row r="217" spans="2:65" s="1" customFormat="1" ht="22.5" customHeight="1" x14ac:dyDescent="0.3">
      <c r="B217" s="37"/>
      <c r="C217" s="201" t="s">
        <v>585</v>
      </c>
      <c r="D217" s="201" t="s">
        <v>410</v>
      </c>
      <c r="E217" s="202" t="s">
        <v>1008</v>
      </c>
      <c r="F217" s="203" t="s">
        <v>1009</v>
      </c>
      <c r="G217" s="204" t="s">
        <v>536</v>
      </c>
      <c r="H217" s="205">
        <v>1240.7449999999999</v>
      </c>
      <c r="I217" s="206"/>
      <c r="J217" s="207">
        <f>ROUND(I217*H217,2)</f>
        <v>0</v>
      </c>
      <c r="K217" s="203" t="s">
        <v>414</v>
      </c>
      <c r="L217" s="57"/>
      <c r="M217" s="208" t="s">
        <v>36</v>
      </c>
      <c r="N217" s="209" t="s">
        <v>50</v>
      </c>
      <c r="O217" s="38"/>
      <c r="P217" s="210">
        <f>O217*H217</f>
        <v>0</v>
      </c>
      <c r="Q217" s="210">
        <v>0</v>
      </c>
      <c r="R217" s="210">
        <f>Q217*H217</f>
        <v>0</v>
      </c>
      <c r="S217" s="210">
        <v>0</v>
      </c>
      <c r="T217" s="211">
        <f>S217*H217</f>
        <v>0</v>
      </c>
      <c r="AR217" s="19" t="s">
        <v>415</v>
      </c>
      <c r="AT217" s="19" t="s">
        <v>410</v>
      </c>
      <c r="AU217" s="19" t="s">
        <v>87</v>
      </c>
      <c r="AY217" s="19" t="s">
        <v>406</v>
      </c>
      <c r="BE217" s="212">
        <f>IF(N217="základní",J217,0)</f>
        <v>0</v>
      </c>
      <c r="BF217" s="212">
        <f>IF(N217="snížená",J217,0)</f>
        <v>0</v>
      </c>
      <c r="BG217" s="212">
        <f>IF(N217="zákl. přenesená",J217,0)</f>
        <v>0</v>
      </c>
      <c r="BH217" s="212">
        <f>IF(N217="sníž. přenesená",J217,0)</f>
        <v>0</v>
      </c>
      <c r="BI217" s="212">
        <f>IF(N217="nulová",J217,0)</f>
        <v>0</v>
      </c>
      <c r="BJ217" s="19" t="s">
        <v>23</v>
      </c>
      <c r="BK217" s="212">
        <f>ROUND(I217*H217,2)</f>
        <v>0</v>
      </c>
      <c r="BL217" s="19" t="s">
        <v>415</v>
      </c>
      <c r="BM217" s="19" t="s">
        <v>3199</v>
      </c>
    </row>
    <row r="218" spans="2:65" s="13" customFormat="1" x14ac:dyDescent="0.3">
      <c r="B218" s="225"/>
      <c r="C218" s="226"/>
      <c r="D218" s="247" t="s">
        <v>417</v>
      </c>
      <c r="E218" s="251" t="s">
        <v>36</v>
      </c>
      <c r="F218" s="252" t="s">
        <v>3200</v>
      </c>
      <c r="G218" s="226"/>
      <c r="H218" s="253">
        <v>1240.7449999999999</v>
      </c>
      <c r="I218" s="230"/>
      <c r="J218" s="226"/>
      <c r="K218" s="226"/>
      <c r="L218" s="231"/>
      <c r="M218" s="232"/>
      <c r="N218" s="233"/>
      <c r="O218" s="233"/>
      <c r="P218" s="233"/>
      <c r="Q218" s="233"/>
      <c r="R218" s="233"/>
      <c r="S218" s="233"/>
      <c r="T218" s="234"/>
      <c r="AT218" s="235" t="s">
        <v>417</v>
      </c>
      <c r="AU218" s="235" t="s">
        <v>87</v>
      </c>
      <c r="AV218" s="13" t="s">
        <v>87</v>
      </c>
      <c r="AW218" s="13" t="s">
        <v>43</v>
      </c>
      <c r="AX218" s="13" t="s">
        <v>23</v>
      </c>
      <c r="AY218" s="235" t="s">
        <v>406</v>
      </c>
    </row>
    <row r="219" spans="2:65" s="1" customFormat="1" ht="22.5" customHeight="1" x14ac:dyDescent="0.3">
      <c r="B219" s="37"/>
      <c r="C219" s="201" t="s">
        <v>587</v>
      </c>
      <c r="D219" s="201" t="s">
        <v>410</v>
      </c>
      <c r="E219" s="202" t="s">
        <v>472</v>
      </c>
      <c r="F219" s="203" t="s">
        <v>473</v>
      </c>
      <c r="G219" s="204" t="s">
        <v>413</v>
      </c>
      <c r="H219" s="205">
        <v>324.46499999999997</v>
      </c>
      <c r="I219" s="206"/>
      <c r="J219" s="207">
        <f>ROUND(I219*H219,2)</f>
        <v>0</v>
      </c>
      <c r="K219" s="203" t="s">
        <v>414</v>
      </c>
      <c r="L219" s="57"/>
      <c r="M219" s="208" t="s">
        <v>36</v>
      </c>
      <c r="N219" s="209" t="s">
        <v>50</v>
      </c>
      <c r="O219" s="38"/>
      <c r="P219" s="210">
        <f>O219*H219</f>
        <v>0</v>
      </c>
      <c r="Q219" s="210">
        <v>0</v>
      </c>
      <c r="R219" s="210">
        <f>Q219*H219</f>
        <v>0</v>
      </c>
      <c r="S219" s="210">
        <v>0</v>
      </c>
      <c r="T219" s="211">
        <f>S219*H219</f>
        <v>0</v>
      </c>
      <c r="AR219" s="19" t="s">
        <v>415</v>
      </c>
      <c r="AT219" s="19" t="s">
        <v>410</v>
      </c>
      <c r="AU219" s="19" t="s">
        <v>87</v>
      </c>
      <c r="AY219" s="19" t="s">
        <v>406</v>
      </c>
      <c r="BE219" s="212">
        <f>IF(N219="základní",J219,0)</f>
        <v>0</v>
      </c>
      <c r="BF219" s="212">
        <f>IF(N219="snížená",J219,0)</f>
        <v>0</v>
      </c>
      <c r="BG219" s="212">
        <f>IF(N219="zákl. přenesená",J219,0)</f>
        <v>0</v>
      </c>
      <c r="BH219" s="212">
        <f>IF(N219="sníž. přenesená",J219,0)</f>
        <v>0</v>
      </c>
      <c r="BI219" s="212">
        <f>IF(N219="nulová",J219,0)</f>
        <v>0</v>
      </c>
      <c r="BJ219" s="19" t="s">
        <v>23</v>
      </c>
      <c r="BK219" s="212">
        <f>ROUND(I219*H219,2)</f>
        <v>0</v>
      </c>
      <c r="BL219" s="19" t="s">
        <v>415</v>
      </c>
      <c r="BM219" s="19" t="s">
        <v>3201</v>
      </c>
    </row>
    <row r="220" spans="2:65" s="13" customFormat="1" x14ac:dyDescent="0.3">
      <c r="B220" s="225"/>
      <c r="C220" s="226"/>
      <c r="D220" s="247" t="s">
        <v>417</v>
      </c>
      <c r="E220" s="251" t="s">
        <v>36</v>
      </c>
      <c r="F220" s="252" t="s">
        <v>3202</v>
      </c>
      <c r="G220" s="226"/>
      <c r="H220" s="253">
        <v>324.46499999999997</v>
      </c>
      <c r="I220" s="230"/>
      <c r="J220" s="226"/>
      <c r="K220" s="226"/>
      <c r="L220" s="231"/>
      <c r="M220" s="232"/>
      <c r="N220" s="233"/>
      <c r="O220" s="233"/>
      <c r="P220" s="233"/>
      <c r="Q220" s="233"/>
      <c r="R220" s="233"/>
      <c r="S220" s="233"/>
      <c r="T220" s="234"/>
      <c r="AT220" s="235" t="s">
        <v>417</v>
      </c>
      <c r="AU220" s="235" t="s">
        <v>87</v>
      </c>
      <c r="AV220" s="13" t="s">
        <v>87</v>
      </c>
      <c r="AW220" s="13" t="s">
        <v>43</v>
      </c>
      <c r="AX220" s="13" t="s">
        <v>23</v>
      </c>
      <c r="AY220" s="235" t="s">
        <v>406</v>
      </c>
    </row>
    <row r="221" spans="2:65" s="1" customFormat="1" ht="22.5" customHeight="1" x14ac:dyDescent="0.3">
      <c r="B221" s="37"/>
      <c r="C221" s="201" t="s">
        <v>593</v>
      </c>
      <c r="D221" s="201" t="s">
        <v>410</v>
      </c>
      <c r="E221" s="202" t="s">
        <v>477</v>
      </c>
      <c r="F221" s="203" t="s">
        <v>478</v>
      </c>
      <c r="G221" s="204" t="s">
        <v>413</v>
      </c>
      <c r="H221" s="205">
        <v>28.213999999999999</v>
      </c>
      <c r="I221" s="206"/>
      <c r="J221" s="207">
        <f>ROUND(I221*H221,2)</f>
        <v>0</v>
      </c>
      <c r="K221" s="203" t="s">
        <v>414</v>
      </c>
      <c r="L221" s="57"/>
      <c r="M221" s="208" t="s">
        <v>36</v>
      </c>
      <c r="N221" s="209" t="s">
        <v>50</v>
      </c>
      <c r="O221" s="38"/>
      <c r="P221" s="210">
        <f>O221*H221</f>
        <v>0</v>
      </c>
      <c r="Q221" s="210">
        <v>0</v>
      </c>
      <c r="R221" s="210">
        <f>Q221*H221</f>
        <v>0</v>
      </c>
      <c r="S221" s="210">
        <v>0</v>
      </c>
      <c r="T221" s="211">
        <f>S221*H221</f>
        <v>0</v>
      </c>
      <c r="AR221" s="19" t="s">
        <v>415</v>
      </c>
      <c r="AT221" s="19" t="s">
        <v>410</v>
      </c>
      <c r="AU221" s="19" t="s">
        <v>87</v>
      </c>
      <c r="AY221" s="19" t="s">
        <v>406</v>
      </c>
      <c r="BE221" s="212">
        <f>IF(N221="základní",J221,0)</f>
        <v>0</v>
      </c>
      <c r="BF221" s="212">
        <f>IF(N221="snížená",J221,0)</f>
        <v>0</v>
      </c>
      <c r="BG221" s="212">
        <f>IF(N221="zákl. přenesená",J221,0)</f>
        <v>0</v>
      </c>
      <c r="BH221" s="212">
        <f>IF(N221="sníž. přenesená",J221,0)</f>
        <v>0</v>
      </c>
      <c r="BI221" s="212">
        <f>IF(N221="nulová",J221,0)</f>
        <v>0</v>
      </c>
      <c r="BJ221" s="19" t="s">
        <v>23</v>
      </c>
      <c r="BK221" s="212">
        <f>ROUND(I221*H221,2)</f>
        <v>0</v>
      </c>
      <c r="BL221" s="19" t="s">
        <v>415</v>
      </c>
      <c r="BM221" s="19" t="s">
        <v>3203</v>
      </c>
    </row>
    <row r="222" spans="2:65" s="13" customFormat="1" x14ac:dyDescent="0.3">
      <c r="B222" s="225"/>
      <c r="C222" s="226"/>
      <c r="D222" s="247" t="s">
        <v>417</v>
      </c>
      <c r="E222" s="251" t="s">
        <v>36</v>
      </c>
      <c r="F222" s="252" t="s">
        <v>3204</v>
      </c>
      <c r="G222" s="226"/>
      <c r="H222" s="253">
        <v>28.213999999999999</v>
      </c>
      <c r="I222" s="230"/>
      <c r="J222" s="226"/>
      <c r="K222" s="226"/>
      <c r="L222" s="231"/>
      <c r="M222" s="232"/>
      <c r="N222" s="233"/>
      <c r="O222" s="233"/>
      <c r="P222" s="233"/>
      <c r="Q222" s="233"/>
      <c r="R222" s="233"/>
      <c r="S222" s="233"/>
      <c r="T222" s="234"/>
      <c r="AT222" s="235" t="s">
        <v>417</v>
      </c>
      <c r="AU222" s="235" t="s">
        <v>87</v>
      </c>
      <c r="AV222" s="13" t="s">
        <v>87</v>
      </c>
      <c r="AW222" s="13" t="s">
        <v>43</v>
      </c>
      <c r="AX222" s="13" t="s">
        <v>23</v>
      </c>
      <c r="AY222" s="235" t="s">
        <v>406</v>
      </c>
    </row>
    <row r="223" spans="2:65" s="1" customFormat="1" ht="22.5" customHeight="1" x14ac:dyDescent="0.3">
      <c r="B223" s="37"/>
      <c r="C223" s="201" t="s">
        <v>600</v>
      </c>
      <c r="D223" s="201" t="s">
        <v>410</v>
      </c>
      <c r="E223" s="202" t="s">
        <v>521</v>
      </c>
      <c r="F223" s="203" t="s">
        <v>522</v>
      </c>
      <c r="G223" s="204" t="s">
        <v>413</v>
      </c>
      <c r="H223" s="205">
        <v>98.540999999999997</v>
      </c>
      <c r="I223" s="206"/>
      <c r="J223" s="207">
        <f>ROUND(I223*H223,2)</f>
        <v>0</v>
      </c>
      <c r="K223" s="203" t="s">
        <v>414</v>
      </c>
      <c r="L223" s="57"/>
      <c r="M223" s="208" t="s">
        <v>36</v>
      </c>
      <c r="N223" s="209" t="s">
        <v>50</v>
      </c>
      <c r="O223" s="38"/>
      <c r="P223" s="210">
        <f>O223*H223</f>
        <v>0</v>
      </c>
      <c r="Q223" s="210">
        <v>0</v>
      </c>
      <c r="R223" s="210">
        <f>Q223*H223</f>
        <v>0</v>
      </c>
      <c r="S223" s="210">
        <v>0</v>
      </c>
      <c r="T223" s="211">
        <f>S223*H223</f>
        <v>0</v>
      </c>
      <c r="AR223" s="19" t="s">
        <v>415</v>
      </c>
      <c r="AT223" s="19" t="s">
        <v>410</v>
      </c>
      <c r="AU223" s="19" t="s">
        <v>87</v>
      </c>
      <c r="AY223" s="19" t="s">
        <v>406</v>
      </c>
      <c r="BE223" s="212">
        <f>IF(N223="základní",J223,0)</f>
        <v>0</v>
      </c>
      <c r="BF223" s="212">
        <f>IF(N223="snížená",J223,0)</f>
        <v>0</v>
      </c>
      <c r="BG223" s="212">
        <f>IF(N223="zákl. přenesená",J223,0)</f>
        <v>0</v>
      </c>
      <c r="BH223" s="212">
        <f>IF(N223="sníž. přenesená",J223,0)</f>
        <v>0</v>
      </c>
      <c r="BI223" s="212">
        <f>IF(N223="nulová",J223,0)</f>
        <v>0</v>
      </c>
      <c r="BJ223" s="19" t="s">
        <v>23</v>
      </c>
      <c r="BK223" s="212">
        <f>ROUND(I223*H223,2)</f>
        <v>0</v>
      </c>
      <c r="BL223" s="19" t="s">
        <v>415</v>
      </c>
      <c r="BM223" s="19" t="s">
        <v>3205</v>
      </c>
    </row>
    <row r="224" spans="2:65" s="12" customFormat="1" x14ac:dyDescent="0.3">
      <c r="B224" s="213"/>
      <c r="C224" s="214"/>
      <c r="D224" s="215" t="s">
        <v>417</v>
      </c>
      <c r="E224" s="216" t="s">
        <v>36</v>
      </c>
      <c r="F224" s="217" t="s">
        <v>3206</v>
      </c>
      <c r="G224" s="214"/>
      <c r="H224" s="218" t="s">
        <v>36</v>
      </c>
      <c r="I224" s="219"/>
      <c r="J224" s="214"/>
      <c r="K224" s="214"/>
      <c r="L224" s="220"/>
      <c r="M224" s="221"/>
      <c r="N224" s="222"/>
      <c r="O224" s="222"/>
      <c r="P224" s="222"/>
      <c r="Q224" s="222"/>
      <c r="R224" s="222"/>
      <c r="S224" s="222"/>
      <c r="T224" s="223"/>
      <c r="AT224" s="224" t="s">
        <v>417</v>
      </c>
      <c r="AU224" s="224" t="s">
        <v>87</v>
      </c>
      <c r="AV224" s="12" t="s">
        <v>23</v>
      </c>
      <c r="AW224" s="12" t="s">
        <v>43</v>
      </c>
      <c r="AX224" s="12" t="s">
        <v>79</v>
      </c>
      <c r="AY224" s="224" t="s">
        <v>406</v>
      </c>
    </row>
    <row r="225" spans="2:65" s="13" customFormat="1" x14ac:dyDescent="0.3">
      <c r="B225" s="225"/>
      <c r="C225" s="226"/>
      <c r="D225" s="247" t="s">
        <v>417</v>
      </c>
      <c r="E225" s="251" t="s">
        <v>36</v>
      </c>
      <c r="F225" s="252" t="s">
        <v>3207</v>
      </c>
      <c r="G225" s="226"/>
      <c r="H225" s="253">
        <v>98.540999999999997</v>
      </c>
      <c r="I225" s="230"/>
      <c r="J225" s="226"/>
      <c r="K225" s="226"/>
      <c r="L225" s="231"/>
      <c r="M225" s="232"/>
      <c r="N225" s="233"/>
      <c r="O225" s="233"/>
      <c r="P225" s="233"/>
      <c r="Q225" s="233"/>
      <c r="R225" s="233"/>
      <c r="S225" s="233"/>
      <c r="T225" s="234"/>
      <c r="AT225" s="235" t="s">
        <v>417</v>
      </c>
      <c r="AU225" s="235" t="s">
        <v>87</v>
      </c>
      <c r="AV225" s="13" t="s">
        <v>87</v>
      </c>
      <c r="AW225" s="13" t="s">
        <v>43</v>
      </c>
      <c r="AX225" s="13" t="s">
        <v>23</v>
      </c>
      <c r="AY225" s="235" t="s">
        <v>406</v>
      </c>
    </row>
    <row r="226" spans="2:65" s="1" customFormat="1" ht="22.5" customHeight="1" x14ac:dyDescent="0.3">
      <c r="B226" s="37"/>
      <c r="C226" s="201" t="s">
        <v>607</v>
      </c>
      <c r="D226" s="201" t="s">
        <v>410</v>
      </c>
      <c r="E226" s="202" t="s">
        <v>424</v>
      </c>
      <c r="F226" s="203" t="s">
        <v>425</v>
      </c>
      <c r="G226" s="204" t="s">
        <v>413</v>
      </c>
      <c r="H226" s="205">
        <v>98.540999999999997</v>
      </c>
      <c r="I226" s="206"/>
      <c r="J226" s="207">
        <f>ROUND(I226*H226,2)</f>
        <v>0</v>
      </c>
      <c r="K226" s="203" t="s">
        <v>414</v>
      </c>
      <c r="L226" s="57"/>
      <c r="M226" s="208" t="s">
        <v>36</v>
      </c>
      <c r="N226" s="209" t="s">
        <v>50</v>
      </c>
      <c r="O226" s="38"/>
      <c r="P226" s="210">
        <f>O226*H226</f>
        <v>0</v>
      </c>
      <c r="Q226" s="210">
        <v>0</v>
      </c>
      <c r="R226" s="210">
        <f>Q226*H226</f>
        <v>0</v>
      </c>
      <c r="S226" s="210">
        <v>0</v>
      </c>
      <c r="T226" s="211">
        <f>S226*H226</f>
        <v>0</v>
      </c>
      <c r="AR226" s="19" t="s">
        <v>415</v>
      </c>
      <c r="AT226" s="19" t="s">
        <v>410</v>
      </c>
      <c r="AU226" s="19" t="s">
        <v>87</v>
      </c>
      <c r="AY226" s="19" t="s">
        <v>406</v>
      </c>
      <c r="BE226" s="212">
        <f>IF(N226="základní",J226,0)</f>
        <v>0</v>
      </c>
      <c r="BF226" s="212">
        <f>IF(N226="snížená",J226,0)</f>
        <v>0</v>
      </c>
      <c r="BG226" s="212">
        <f>IF(N226="zákl. přenesená",J226,0)</f>
        <v>0</v>
      </c>
      <c r="BH226" s="212">
        <f>IF(N226="sníž. přenesená",J226,0)</f>
        <v>0</v>
      </c>
      <c r="BI226" s="212">
        <f>IF(N226="nulová",J226,0)</f>
        <v>0</v>
      </c>
      <c r="BJ226" s="19" t="s">
        <v>23</v>
      </c>
      <c r="BK226" s="212">
        <f>ROUND(I226*H226,2)</f>
        <v>0</v>
      </c>
      <c r="BL226" s="19" t="s">
        <v>415</v>
      </c>
      <c r="BM226" s="19" t="s">
        <v>3208</v>
      </c>
    </row>
    <row r="227" spans="2:65" s="1" customFormat="1" ht="22.5" customHeight="1" x14ac:dyDescent="0.3">
      <c r="B227" s="37"/>
      <c r="C227" s="201" t="s">
        <v>615</v>
      </c>
      <c r="D227" s="201" t="s">
        <v>410</v>
      </c>
      <c r="E227" s="202" t="s">
        <v>547</v>
      </c>
      <c r="F227" s="203" t="s">
        <v>548</v>
      </c>
      <c r="G227" s="204" t="s">
        <v>413</v>
      </c>
      <c r="H227" s="205">
        <v>453.92599999999999</v>
      </c>
      <c r="I227" s="206"/>
      <c r="J227" s="207">
        <f>ROUND(I227*H227,2)</f>
        <v>0</v>
      </c>
      <c r="K227" s="203" t="s">
        <v>414</v>
      </c>
      <c r="L227" s="57"/>
      <c r="M227" s="208" t="s">
        <v>36</v>
      </c>
      <c r="N227" s="209" t="s">
        <v>50</v>
      </c>
      <c r="O227" s="38"/>
      <c r="P227" s="210">
        <f>O227*H227</f>
        <v>0</v>
      </c>
      <c r="Q227" s="210">
        <v>0</v>
      </c>
      <c r="R227" s="210">
        <f>Q227*H227</f>
        <v>0</v>
      </c>
      <c r="S227" s="210">
        <v>0</v>
      </c>
      <c r="T227" s="211">
        <f>S227*H227</f>
        <v>0</v>
      </c>
      <c r="AR227" s="19" t="s">
        <v>415</v>
      </c>
      <c r="AT227" s="19" t="s">
        <v>410</v>
      </c>
      <c r="AU227" s="19" t="s">
        <v>87</v>
      </c>
      <c r="AY227" s="19" t="s">
        <v>406</v>
      </c>
      <c r="BE227" s="212">
        <f>IF(N227="základní",J227,0)</f>
        <v>0</v>
      </c>
      <c r="BF227" s="212">
        <f>IF(N227="snížená",J227,0)</f>
        <v>0</v>
      </c>
      <c r="BG227" s="212">
        <f>IF(N227="zákl. přenesená",J227,0)</f>
        <v>0</v>
      </c>
      <c r="BH227" s="212">
        <f>IF(N227="sníž. přenesená",J227,0)</f>
        <v>0</v>
      </c>
      <c r="BI227" s="212">
        <f>IF(N227="nulová",J227,0)</f>
        <v>0</v>
      </c>
      <c r="BJ227" s="19" t="s">
        <v>23</v>
      </c>
      <c r="BK227" s="212">
        <f>ROUND(I227*H227,2)</f>
        <v>0</v>
      </c>
      <c r="BL227" s="19" t="s">
        <v>415</v>
      </c>
      <c r="BM227" s="19" t="s">
        <v>3209</v>
      </c>
    </row>
    <row r="228" spans="2:65" s="13" customFormat="1" x14ac:dyDescent="0.3">
      <c r="B228" s="225"/>
      <c r="C228" s="226"/>
      <c r="D228" s="215" t="s">
        <v>417</v>
      </c>
      <c r="E228" s="227" t="s">
        <v>36</v>
      </c>
      <c r="F228" s="228" t="s">
        <v>3210</v>
      </c>
      <c r="G228" s="226"/>
      <c r="H228" s="229">
        <v>591.93899999999996</v>
      </c>
      <c r="I228" s="230"/>
      <c r="J228" s="226"/>
      <c r="K228" s="226"/>
      <c r="L228" s="231"/>
      <c r="M228" s="232"/>
      <c r="N228" s="233"/>
      <c r="O228" s="233"/>
      <c r="P228" s="233"/>
      <c r="Q228" s="233"/>
      <c r="R228" s="233"/>
      <c r="S228" s="233"/>
      <c r="T228" s="234"/>
      <c r="AT228" s="235" t="s">
        <v>417</v>
      </c>
      <c r="AU228" s="235" t="s">
        <v>87</v>
      </c>
      <c r="AV228" s="13" t="s">
        <v>87</v>
      </c>
      <c r="AW228" s="13" t="s">
        <v>43</v>
      </c>
      <c r="AX228" s="13" t="s">
        <v>79</v>
      </c>
      <c r="AY228" s="235" t="s">
        <v>406</v>
      </c>
    </row>
    <row r="229" spans="2:65" s="13" customFormat="1" x14ac:dyDescent="0.3">
      <c r="B229" s="225"/>
      <c r="C229" s="226"/>
      <c r="D229" s="215" t="s">
        <v>417</v>
      </c>
      <c r="E229" s="227" t="s">
        <v>36</v>
      </c>
      <c r="F229" s="228" t="s">
        <v>3211</v>
      </c>
      <c r="G229" s="226"/>
      <c r="H229" s="229">
        <v>-98.540999999999997</v>
      </c>
      <c r="I229" s="230"/>
      <c r="J229" s="226"/>
      <c r="K229" s="226"/>
      <c r="L229" s="231"/>
      <c r="M229" s="232"/>
      <c r="N229" s="233"/>
      <c r="O229" s="233"/>
      <c r="P229" s="233"/>
      <c r="Q229" s="233"/>
      <c r="R229" s="233"/>
      <c r="S229" s="233"/>
      <c r="T229" s="234"/>
      <c r="AT229" s="235" t="s">
        <v>417</v>
      </c>
      <c r="AU229" s="235" t="s">
        <v>87</v>
      </c>
      <c r="AV229" s="13" t="s">
        <v>87</v>
      </c>
      <c r="AW229" s="13" t="s">
        <v>43</v>
      </c>
      <c r="AX229" s="13" t="s">
        <v>79</v>
      </c>
      <c r="AY229" s="235" t="s">
        <v>406</v>
      </c>
    </row>
    <row r="230" spans="2:65" s="14" customFormat="1" x14ac:dyDescent="0.3">
      <c r="B230" s="236"/>
      <c r="C230" s="237"/>
      <c r="D230" s="215" t="s">
        <v>417</v>
      </c>
      <c r="E230" s="238" t="s">
        <v>2877</v>
      </c>
      <c r="F230" s="239" t="s">
        <v>421</v>
      </c>
      <c r="G230" s="237"/>
      <c r="H230" s="240">
        <v>493.39800000000002</v>
      </c>
      <c r="I230" s="241"/>
      <c r="J230" s="237"/>
      <c r="K230" s="237"/>
      <c r="L230" s="242"/>
      <c r="M230" s="243"/>
      <c r="N230" s="244"/>
      <c r="O230" s="244"/>
      <c r="P230" s="244"/>
      <c r="Q230" s="244"/>
      <c r="R230" s="244"/>
      <c r="S230" s="244"/>
      <c r="T230" s="245"/>
      <c r="AT230" s="246" t="s">
        <v>417</v>
      </c>
      <c r="AU230" s="246" t="s">
        <v>87</v>
      </c>
      <c r="AV230" s="14" t="s">
        <v>415</v>
      </c>
      <c r="AW230" s="14" t="s">
        <v>43</v>
      </c>
      <c r="AX230" s="14" t="s">
        <v>79</v>
      </c>
      <c r="AY230" s="246" t="s">
        <v>406</v>
      </c>
    </row>
    <row r="231" spans="2:65" s="12" customFormat="1" x14ac:dyDescent="0.3">
      <c r="B231" s="213"/>
      <c r="C231" s="214"/>
      <c r="D231" s="215" t="s">
        <v>417</v>
      </c>
      <c r="E231" s="216" t="s">
        <v>36</v>
      </c>
      <c r="F231" s="217" t="s">
        <v>3212</v>
      </c>
      <c r="G231" s="214"/>
      <c r="H231" s="218" t="s">
        <v>36</v>
      </c>
      <c r="I231" s="219"/>
      <c r="J231" s="214"/>
      <c r="K231" s="214"/>
      <c r="L231" s="220"/>
      <c r="M231" s="221"/>
      <c r="N231" s="222"/>
      <c r="O231" s="222"/>
      <c r="P231" s="222"/>
      <c r="Q231" s="222"/>
      <c r="R231" s="222"/>
      <c r="S231" s="222"/>
      <c r="T231" s="223"/>
      <c r="AT231" s="224" t="s">
        <v>417</v>
      </c>
      <c r="AU231" s="224" t="s">
        <v>87</v>
      </c>
      <c r="AV231" s="12" t="s">
        <v>23</v>
      </c>
      <c r="AW231" s="12" t="s">
        <v>43</v>
      </c>
      <c r="AX231" s="12" t="s">
        <v>79</v>
      </c>
      <c r="AY231" s="224" t="s">
        <v>406</v>
      </c>
    </row>
    <row r="232" spans="2:65" s="13" customFormat="1" x14ac:dyDescent="0.3">
      <c r="B232" s="225"/>
      <c r="C232" s="226"/>
      <c r="D232" s="247" t="s">
        <v>417</v>
      </c>
      <c r="E232" s="251" t="s">
        <v>36</v>
      </c>
      <c r="F232" s="252" t="s">
        <v>3213</v>
      </c>
      <c r="G232" s="226"/>
      <c r="H232" s="253">
        <v>453.92599999999999</v>
      </c>
      <c r="I232" s="230"/>
      <c r="J232" s="226"/>
      <c r="K232" s="226"/>
      <c r="L232" s="231"/>
      <c r="M232" s="232"/>
      <c r="N232" s="233"/>
      <c r="O232" s="233"/>
      <c r="P232" s="233"/>
      <c r="Q232" s="233"/>
      <c r="R232" s="233"/>
      <c r="S232" s="233"/>
      <c r="T232" s="234"/>
      <c r="AT232" s="235" t="s">
        <v>417</v>
      </c>
      <c r="AU232" s="235" t="s">
        <v>87</v>
      </c>
      <c r="AV232" s="13" t="s">
        <v>87</v>
      </c>
      <c r="AW232" s="13" t="s">
        <v>43</v>
      </c>
      <c r="AX232" s="13" t="s">
        <v>23</v>
      </c>
      <c r="AY232" s="235" t="s">
        <v>406</v>
      </c>
    </row>
    <row r="233" spans="2:65" s="1" customFormat="1" ht="31.5" customHeight="1" x14ac:dyDescent="0.3">
      <c r="B233" s="37"/>
      <c r="C233" s="201" t="s">
        <v>619</v>
      </c>
      <c r="D233" s="201" t="s">
        <v>410</v>
      </c>
      <c r="E233" s="202" t="s">
        <v>551</v>
      </c>
      <c r="F233" s="203" t="s">
        <v>552</v>
      </c>
      <c r="G233" s="204" t="s">
        <v>413</v>
      </c>
      <c r="H233" s="205">
        <v>5901.0379999999996</v>
      </c>
      <c r="I233" s="206"/>
      <c r="J233" s="207">
        <f>ROUND(I233*H233,2)</f>
        <v>0</v>
      </c>
      <c r="K233" s="203" t="s">
        <v>414</v>
      </c>
      <c r="L233" s="57"/>
      <c r="M233" s="208" t="s">
        <v>36</v>
      </c>
      <c r="N233" s="209" t="s">
        <v>50</v>
      </c>
      <c r="O233" s="38"/>
      <c r="P233" s="210">
        <f>O233*H233</f>
        <v>0</v>
      </c>
      <c r="Q233" s="210">
        <v>0</v>
      </c>
      <c r="R233" s="210">
        <f>Q233*H233</f>
        <v>0</v>
      </c>
      <c r="S233" s="210">
        <v>0</v>
      </c>
      <c r="T233" s="211">
        <f>S233*H233</f>
        <v>0</v>
      </c>
      <c r="AR233" s="19" t="s">
        <v>415</v>
      </c>
      <c r="AT233" s="19" t="s">
        <v>410</v>
      </c>
      <c r="AU233" s="19" t="s">
        <v>87</v>
      </c>
      <c r="AY233" s="19" t="s">
        <v>406</v>
      </c>
      <c r="BE233" s="212">
        <f>IF(N233="základní",J233,0)</f>
        <v>0</v>
      </c>
      <c r="BF233" s="212">
        <f>IF(N233="snížená",J233,0)</f>
        <v>0</v>
      </c>
      <c r="BG233" s="212">
        <f>IF(N233="zákl. přenesená",J233,0)</f>
        <v>0</v>
      </c>
      <c r="BH233" s="212">
        <f>IF(N233="sníž. přenesená",J233,0)</f>
        <v>0</v>
      </c>
      <c r="BI233" s="212">
        <f>IF(N233="nulová",J233,0)</f>
        <v>0</v>
      </c>
      <c r="BJ233" s="19" t="s">
        <v>23</v>
      </c>
      <c r="BK233" s="212">
        <f>ROUND(I233*H233,2)</f>
        <v>0</v>
      </c>
      <c r="BL233" s="19" t="s">
        <v>415</v>
      </c>
      <c r="BM233" s="19" t="s">
        <v>3214</v>
      </c>
    </row>
    <row r="234" spans="2:65" s="13" customFormat="1" x14ac:dyDescent="0.3">
      <c r="B234" s="225"/>
      <c r="C234" s="226"/>
      <c r="D234" s="247" t="s">
        <v>417</v>
      </c>
      <c r="E234" s="226"/>
      <c r="F234" s="252" t="s">
        <v>3215</v>
      </c>
      <c r="G234" s="226"/>
      <c r="H234" s="253">
        <v>5901.0379999999996</v>
      </c>
      <c r="I234" s="230"/>
      <c r="J234" s="226"/>
      <c r="K234" s="226"/>
      <c r="L234" s="231"/>
      <c r="M234" s="232"/>
      <c r="N234" s="233"/>
      <c r="O234" s="233"/>
      <c r="P234" s="233"/>
      <c r="Q234" s="233"/>
      <c r="R234" s="233"/>
      <c r="S234" s="233"/>
      <c r="T234" s="234"/>
      <c r="AT234" s="235" t="s">
        <v>417</v>
      </c>
      <c r="AU234" s="235" t="s">
        <v>87</v>
      </c>
      <c r="AV234" s="13" t="s">
        <v>87</v>
      </c>
      <c r="AW234" s="13" t="s">
        <v>4</v>
      </c>
      <c r="AX234" s="13" t="s">
        <v>23</v>
      </c>
      <c r="AY234" s="235" t="s">
        <v>406</v>
      </c>
    </row>
    <row r="235" spans="2:65" s="1" customFormat="1" ht="22.5" customHeight="1" x14ac:dyDescent="0.3">
      <c r="B235" s="37"/>
      <c r="C235" s="201" t="s">
        <v>624</v>
      </c>
      <c r="D235" s="201" t="s">
        <v>410</v>
      </c>
      <c r="E235" s="202" t="s">
        <v>577</v>
      </c>
      <c r="F235" s="203" t="s">
        <v>578</v>
      </c>
      <c r="G235" s="204" t="s">
        <v>413</v>
      </c>
      <c r="H235" s="205">
        <v>39.472000000000001</v>
      </c>
      <c r="I235" s="206"/>
      <c r="J235" s="207">
        <f>ROUND(I235*H235,2)</f>
        <v>0</v>
      </c>
      <c r="K235" s="203" t="s">
        <v>414</v>
      </c>
      <c r="L235" s="57"/>
      <c r="M235" s="208" t="s">
        <v>36</v>
      </c>
      <c r="N235" s="209" t="s">
        <v>50</v>
      </c>
      <c r="O235" s="38"/>
      <c r="P235" s="210">
        <f>O235*H235</f>
        <v>0</v>
      </c>
      <c r="Q235" s="210">
        <v>0</v>
      </c>
      <c r="R235" s="210">
        <f>Q235*H235</f>
        <v>0</v>
      </c>
      <c r="S235" s="210">
        <v>0</v>
      </c>
      <c r="T235" s="211">
        <f>S235*H235</f>
        <v>0</v>
      </c>
      <c r="AR235" s="19" t="s">
        <v>415</v>
      </c>
      <c r="AT235" s="19" t="s">
        <v>410</v>
      </c>
      <c r="AU235" s="19" t="s">
        <v>87</v>
      </c>
      <c r="AY235" s="19" t="s">
        <v>406</v>
      </c>
      <c r="BE235" s="212">
        <f>IF(N235="základní",J235,0)</f>
        <v>0</v>
      </c>
      <c r="BF235" s="212">
        <f>IF(N235="snížená",J235,0)</f>
        <v>0</v>
      </c>
      <c r="BG235" s="212">
        <f>IF(N235="zákl. přenesená",J235,0)</f>
        <v>0</v>
      </c>
      <c r="BH235" s="212">
        <f>IF(N235="sníž. přenesená",J235,0)</f>
        <v>0</v>
      </c>
      <c r="BI235" s="212">
        <f>IF(N235="nulová",J235,0)</f>
        <v>0</v>
      </c>
      <c r="BJ235" s="19" t="s">
        <v>23</v>
      </c>
      <c r="BK235" s="212">
        <f>ROUND(I235*H235,2)</f>
        <v>0</v>
      </c>
      <c r="BL235" s="19" t="s">
        <v>415</v>
      </c>
      <c r="BM235" s="19" t="s">
        <v>3216</v>
      </c>
    </row>
    <row r="236" spans="2:65" s="12" customFormat="1" x14ac:dyDescent="0.3">
      <c r="B236" s="213"/>
      <c r="C236" s="214"/>
      <c r="D236" s="215" t="s">
        <v>417</v>
      </c>
      <c r="E236" s="216" t="s">
        <v>36</v>
      </c>
      <c r="F236" s="217" t="s">
        <v>3160</v>
      </c>
      <c r="G236" s="214"/>
      <c r="H236" s="218" t="s">
        <v>36</v>
      </c>
      <c r="I236" s="219"/>
      <c r="J236" s="214"/>
      <c r="K236" s="214"/>
      <c r="L236" s="220"/>
      <c r="M236" s="221"/>
      <c r="N236" s="222"/>
      <c r="O236" s="222"/>
      <c r="P236" s="222"/>
      <c r="Q236" s="222"/>
      <c r="R236" s="222"/>
      <c r="S236" s="222"/>
      <c r="T236" s="223"/>
      <c r="AT236" s="224" t="s">
        <v>417</v>
      </c>
      <c r="AU236" s="224" t="s">
        <v>87</v>
      </c>
      <c r="AV236" s="12" t="s">
        <v>23</v>
      </c>
      <c r="AW236" s="12" t="s">
        <v>43</v>
      </c>
      <c r="AX236" s="12" t="s">
        <v>79</v>
      </c>
      <c r="AY236" s="224" t="s">
        <v>406</v>
      </c>
    </row>
    <row r="237" spans="2:65" s="13" customFormat="1" x14ac:dyDescent="0.3">
      <c r="B237" s="225"/>
      <c r="C237" s="226"/>
      <c r="D237" s="247" t="s">
        <v>417</v>
      </c>
      <c r="E237" s="251" t="s">
        <v>36</v>
      </c>
      <c r="F237" s="252" t="s">
        <v>3217</v>
      </c>
      <c r="G237" s="226"/>
      <c r="H237" s="253">
        <v>39.472000000000001</v>
      </c>
      <c r="I237" s="230"/>
      <c r="J237" s="226"/>
      <c r="K237" s="226"/>
      <c r="L237" s="231"/>
      <c r="M237" s="232"/>
      <c r="N237" s="233"/>
      <c r="O237" s="233"/>
      <c r="P237" s="233"/>
      <c r="Q237" s="233"/>
      <c r="R237" s="233"/>
      <c r="S237" s="233"/>
      <c r="T237" s="234"/>
      <c r="AT237" s="235" t="s">
        <v>417</v>
      </c>
      <c r="AU237" s="235" t="s">
        <v>87</v>
      </c>
      <c r="AV237" s="13" t="s">
        <v>87</v>
      </c>
      <c r="AW237" s="13" t="s">
        <v>43</v>
      </c>
      <c r="AX237" s="13" t="s">
        <v>23</v>
      </c>
      <c r="AY237" s="235" t="s">
        <v>406</v>
      </c>
    </row>
    <row r="238" spans="2:65" s="1" customFormat="1" ht="31.5" customHeight="1" x14ac:dyDescent="0.3">
      <c r="B238" s="37"/>
      <c r="C238" s="201" t="s">
        <v>626</v>
      </c>
      <c r="D238" s="201" t="s">
        <v>410</v>
      </c>
      <c r="E238" s="202" t="s">
        <v>581</v>
      </c>
      <c r="F238" s="203" t="s">
        <v>582</v>
      </c>
      <c r="G238" s="204" t="s">
        <v>413</v>
      </c>
      <c r="H238" s="205">
        <v>513.13599999999997</v>
      </c>
      <c r="I238" s="206"/>
      <c r="J238" s="207">
        <f>ROUND(I238*H238,2)</f>
        <v>0</v>
      </c>
      <c r="K238" s="203" t="s">
        <v>414</v>
      </c>
      <c r="L238" s="57"/>
      <c r="M238" s="208" t="s">
        <v>36</v>
      </c>
      <c r="N238" s="209" t="s">
        <v>50</v>
      </c>
      <c r="O238" s="38"/>
      <c r="P238" s="210">
        <f>O238*H238</f>
        <v>0</v>
      </c>
      <c r="Q238" s="210">
        <v>0</v>
      </c>
      <c r="R238" s="210">
        <f>Q238*H238</f>
        <v>0</v>
      </c>
      <c r="S238" s="210">
        <v>0</v>
      </c>
      <c r="T238" s="211">
        <f>S238*H238</f>
        <v>0</v>
      </c>
      <c r="AR238" s="19" t="s">
        <v>415</v>
      </c>
      <c r="AT238" s="19" t="s">
        <v>410</v>
      </c>
      <c r="AU238" s="19" t="s">
        <v>87</v>
      </c>
      <c r="AY238" s="19" t="s">
        <v>406</v>
      </c>
      <c r="BE238" s="212">
        <f>IF(N238="základní",J238,0)</f>
        <v>0</v>
      </c>
      <c r="BF238" s="212">
        <f>IF(N238="snížená",J238,0)</f>
        <v>0</v>
      </c>
      <c r="BG238" s="212">
        <f>IF(N238="zákl. přenesená",J238,0)</f>
        <v>0</v>
      </c>
      <c r="BH238" s="212">
        <f>IF(N238="sníž. přenesená",J238,0)</f>
        <v>0</v>
      </c>
      <c r="BI238" s="212">
        <f>IF(N238="nulová",J238,0)</f>
        <v>0</v>
      </c>
      <c r="BJ238" s="19" t="s">
        <v>23</v>
      </c>
      <c r="BK238" s="212">
        <f>ROUND(I238*H238,2)</f>
        <v>0</v>
      </c>
      <c r="BL238" s="19" t="s">
        <v>415</v>
      </c>
      <c r="BM238" s="19" t="s">
        <v>3218</v>
      </c>
    </row>
    <row r="239" spans="2:65" s="13" customFormat="1" x14ac:dyDescent="0.3">
      <c r="B239" s="225"/>
      <c r="C239" s="226"/>
      <c r="D239" s="247" t="s">
        <v>417</v>
      </c>
      <c r="E239" s="226"/>
      <c r="F239" s="252" t="s">
        <v>3219</v>
      </c>
      <c r="G239" s="226"/>
      <c r="H239" s="253">
        <v>513.13599999999997</v>
      </c>
      <c r="I239" s="230"/>
      <c r="J239" s="226"/>
      <c r="K239" s="226"/>
      <c r="L239" s="231"/>
      <c r="M239" s="232"/>
      <c r="N239" s="233"/>
      <c r="O239" s="233"/>
      <c r="P239" s="233"/>
      <c r="Q239" s="233"/>
      <c r="R239" s="233"/>
      <c r="S239" s="233"/>
      <c r="T239" s="234"/>
      <c r="AT239" s="235" t="s">
        <v>417</v>
      </c>
      <c r="AU239" s="235" t="s">
        <v>87</v>
      </c>
      <c r="AV239" s="13" t="s">
        <v>87</v>
      </c>
      <c r="AW239" s="13" t="s">
        <v>4</v>
      </c>
      <c r="AX239" s="13" t="s">
        <v>23</v>
      </c>
      <c r="AY239" s="235" t="s">
        <v>406</v>
      </c>
    </row>
    <row r="240" spans="2:65" s="1" customFormat="1" ht="22.5" customHeight="1" x14ac:dyDescent="0.3">
      <c r="B240" s="37"/>
      <c r="C240" s="201" t="s">
        <v>632</v>
      </c>
      <c r="D240" s="201" t="s">
        <v>410</v>
      </c>
      <c r="E240" s="202" t="s">
        <v>555</v>
      </c>
      <c r="F240" s="203" t="s">
        <v>556</v>
      </c>
      <c r="G240" s="204" t="s">
        <v>413</v>
      </c>
      <c r="H240" s="205">
        <v>493.39800000000002</v>
      </c>
      <c r="I240" s="206"/>
      <c r="J240" s="207">
        <f>ROUND(I240*H240,2)</f>
        <v>0</v>
      </c>
      <c r="K240" s="203" t="s">
        <v>36</v>
      </c>
      <c r="L240" s="57"/>
      <c r="M240" s="208" t="s">
        <v>36</v>
      </c>
      <c r="N240" s="209" t="s">
        <v>50</v>
      </c>
      <c r="O240" s="38"/>
      <c r="P240" s="210">
        <f>O240*H240</f>
        <v>0</v>
      </c>
      <c r="Q240" s="210">
        <v>0</v>
      </c>
      <c r="R240" s="210">
        <f>Q240*H240</f>
        <v>0</v>
      </c>
      <c r="S240" s="210">
        <v>0</v>
      </c>
      <c r="T240" s="211">
        <f>S240*H240</f>
        <v>0</v>
      </c>
      <c r="AR240" s="19" t="s">
        <v>415</v>
      </c>
      <c r="AT240" s="19" t="s">
        <v>410</v>
      </c>
      <c r="AU240" s="19" t="s">
        <v>87</v>
      </c>
      <c r="AY240" s="19" t="s">
        <v>406</v>
      </c>
      <c r="BE240" s="212">
        <f>IF(N240="základní",J240,0)</f>
        <v>0</v>
      </c>
      <c r="BF240" s="212">
        <f>IF(N240="snížená",J240,0)</f>
        <v>0</v>
      </c>
      <c r="BG240" s="212">
        <f>IF(N240="zákl. přenesená",J240,0)</f>
        <v>0</v>
      </c>
      <c r="BH240" s="212">
        <f>IF(N240="sníž. přenesená",J240,0)</f>
        <v>0</v>
      </c>
      <c r="BI240" s="212">
        <f>IF(N240="nulová",J240,0)</f>
        <v>0</v>
      </c>
      <c r="BJ240" s="19" t="s">
        <v>23</v>
      </c>
      <c r="BK240" s="212">
        <f>ROUND(I240*H240,2)</f>
        <v>0</v>
      </c>
      <c r="BL240" s="19" t="s">
        <v>415</v>
      </c>
      <c r="BM240" s="19" t="s">
        <v>3220</v>
      </c>
    </row>
    <row r="241" spans="2:65" s="13" customFormat="1" x14ac:dyDescent="0.3">
      <c r="B241" s="225"/>
      <c r="C241" s="226"/>
      <c r="D241" s="247" t="s">
        <v>417</v>
      </c>
      <c r="E241" s="251" t="s">
        <v>36</v>
      </c>
      <c r="F241" s="252" t="s">
        <v>2877</v>
      </c>
      <c r="G241" s="226"/>
      <c r="H241" s="253">
        <v>493.39800000000002</v>
      </c>
      <c r="I241" s="230"/>
      <c r="J241" s="226"/>
      <c r="K241" s="226"/>
      <c r="L241" s="231"/>
      <c r="M241" s="232"/>
      <c r="N241" s="233"/>
      <c r="O241" s="233"/>
      <c r="P241" s="233"/>
      <c r="Q241" s="233"/>
      <c r="R241" s="233"/>
      <c r="S241" s="233"/>
      <c r="T241" s="234"/>
      <c r="AT241" s="235" t="s">
        <v>417</v>
      </c>
      <c r="AU241" s="235" t="s">
        <v>87</v>
      </c>
      <c r="AV241" s="13" t="s">
        <v>87</v>
      </c>
      <c r="AW241" s="13" t="s">
        <v>43</v>
      </c>
      <c r="AX241" s="13" t="s">
        <v>23</v>
      </c>
      <c r="AY241" s="235" t="s">
        <v>406</v>
      </c>
    </row>
    <row r="242" spans="2:65" s="1" customFormat="1" ht="22.5" customHeight="1" x14ac:dyDescent="0.3">
      <c r="B242" s="37"/>
      <c r="C242" s="201" t="s">
        <v>637</v>
      </c>
      <c r="D242" s="201" t="s">
        <v>410</v>
      </c>
      <c r="E242" s="202" t="s">
        <v>480</v>
      </c>
      <c r="F242" s="203" t="s">
        <v>481</v>
      </c>
      <c r="G242" s="204" t="s">
        <v>413</v>
      </c>
      <c r="H242" s="205">
        <v>321.01799999999997</v>
      </c>
      <c r="I242" s="206"/>
      <c r="J242" s="207">
        <f>ROUND(I242*H242,2)</f>
        <v>0</v>
      </c>
      <c r="K242" s="203" t="s">
        <v>414</v>
      </c>
      <c r="L242" s="57"/>
      <c r="M242" s="208" t="s">
        <v>36</v>
      </c>
      <c r="N242" s="209" t="s">
        <v>50</v>
      </c>
      <c r="O242" s="38"/>
      <c r="P242" s="210">
        <f>O242*H242</f>
        <v>0</v>
      </c>
      <c r="Q242" s="210">
        <v>0</v>
      </c>
      <c r="R242" s="210">
        <f>Q242*H242</f>
        <v>0</v>
      </c>
      <c r="S242" s="210">
        <v>0</v>
      </c>
      <c r="T242" s="211">
        <f>S242*H242</f>
        <v>0</v>
      </c>
      <c r="AR242" s="19" t="s">
        <v>415</v>
      </c>
      <c r="AT242" s="19" t="s">
        <v>410</v>
      </c>
      <c r="AU242" s="19" t="s">
        <v>87</v>
      </c>
      <c r="AY242" s="19" t="s">
        <v>406</v>
      </c>
      <c r="BE242" s="212">
        <f>IF(N242="základní",J242,0)</f>
        <v>0</v>
      </c>
      <c r="BF242" s="212">
        <f>IF(N242="snížená",J242,0)</f>
        <v>0</v>
      </c>
      <c r="BG242" s="212">
        <f>IF(N242="zákl. přenesená",J242,0)</f>
        <v>0</v>
      </c>
      <c r="BH242" s="212">
        <f>IF(N242="sníž. přenesená",J242,0)</f>
        <v>0</v>
      </c>
      <c r="BI242" s="212">
        <f>IF(N242="nulová",J242,0)</f>
        <v>0</v>
      </c>
      <c r="BJ242" s="19" t="s">
        <v>23</v>
      </c>
      <c r="BK242" s="212">
        <f>ROUND(I242*H242,2)</f>
        <v>0</v>
      </c>
      <c r="BL242" s="19" t="s">
        <v>415</v>
      </c>
      <c r="BM242" s="19" t="s">
        <v>3221</v>
      </c>
    </row>
    <row r="243" spans="2:65" s="12" customFormat="1" x14ac:dyDescent="0.3">
      <c r="B243" s="213"/>
      <c r="C243" s="214"/>
      <c r="D243" s="215" t="s">
        <v>417</v>
      </c>
      <c r="E243" s="216" t="s">
        <v>36</v>
      </c>
      <c r="F243" s="217" t="s">
        <v>1053</v>
      </c>
      <c r="G243" s="214"/>
      <c r="H243" s="218" t="s">
        <v>36</v>
      </c>
      <c r="I243" s="219"/>
      <c r="J243" s="214"/>
      <c r="K243" s="214"/>
      <c r="L243" s="220"/>
      <c r="M243" s="221"/>
      <c r="N243" s="222"/>
      <c r="O243" s="222"/>
      <c r="P243" s="222"/>
      <c r="Q243" s="222"/>
      <c r="R243" s="222"/>
      <c r="S243" s="222"/>
      <c r="T243" s="223"/>
      <c r="AT243" s="224" t="s">
        <v>417</v>
      </c>
      <c r="AU243" s="224" t="s">
        <v>87</v>
      </c>
      <c r="AV243" s="12" t="s">
        <v>23</v>
      </c>
      <c r="AW243" s="12" t="s">
        <v>43</v>
      </c>
      <c r="AX243" s="12" t="s">
        <v>79</v>
      </c>
      <c r="AY243" s="224" t="s">
        <v>406</v>
      </c>
    </row>
    <row r="244" spans="2:65" s="13" customFormat="1" x14ac:dyDescent="0.3">
      <c r="B244" s="225"/>
      <c r="C244" s="226"/>
      <c r="D244" s="215" t="s">
        <v>417</v>
      </c>
      <c r="E244" s="227" t="s">
        <v>36</v>
      </c>
      <c r="F244" s="228" t="s">
        <v>343</v>
      </c>
      <c r="G244" s="226"/>
      <c r="H244" s="229">
        <v>651.91</v>
      </c>
      <c r="I244" s="230"/>
      <c r="J244" s="226"/>
      <c r="K244" s="226"/>
      <c r="L244" s="231"/>
      <c r="M244" s="232"/>
      <c r="N244" s="233"/>
      <c r="O244" s="233"/>
      <c r="P244" s="233"/>
      <c r="Q244" s="233"/>
      <c r="R244" s="233"/>
      <c r="S244" s="233"/>
      <c r="T244" s="234"/>
      <c r="AT244" s="235" t="s">
        <v>417</v>
      </c>
      <c r="AU244" s="235" t="s">
        <v>87</v>
      </c>
      <c r="AV244" s="13" t="s">
        <v>87</v>
      </c>
      <c r="AW244" s="13" t="s">
        <v>43</v>
      </c>
      <c r="AX244" s="13" t="s">
        <v>79</v>
      </c>
      <c r="AY244" s="235" t="s">
        <v>406</v>
      </c>
    </row>
    <row r="245" spans="2:65" s="12" customFormat="1" x14ac:dyDescent="0.3">
      <c r="B245" s="213"/>
      <c r="C245" s="214"/>
      <c r="D245" s="215" t="s">
        <v>417</v>
      </c>
      <c r="E245" s="216" t="s">
        <v>36</v>
      </c>
      <c r="F245" s="217" t="s">
        <v>3222</v>
      </c>
      <c r="G245" s="214"/>
      <c r="H245" s="218" t="s">
        <v>36</v>
      </c>
      <c r="I245" s="219"/>
      <c r="J245" s="214"/>
      <c r="K245" s="214"/>
      <c r="L245" s="220"/>
      <c r="M245" s="221"/>
      <c r="N245" s="222"/>
      <c r="O245" s="222"/>
      <c r="P245" s="222"/>
      <c r="Q245" s="222"/>
      <c r="R245" s="222"/>
      <c r="S245" s="222"/>
      <c r="T245" s="223"/>
      <c r="AT245" s="224" t="s">
        <v>417</v>
      </c>
      <c r="AU245" s="224" t="s">
        <v>87</v>
      </c>
      <c r="AV245" s="12" t="s">
        <v>23</v>
      </c>
      <c r="AW245" s="12" t="s">
        <v>43</v>
      </c>
      <c r="AX245" s="12" t="s">
        <v>79</v>
      </c>
      <c r="AY245" s="224" t="s">
        <v>406</v>
      </c>
    </row>
    <row r="246" spans="2:65" s="12" customFormat="1" x14ac:dyDescent="0.3">
      <c r="B246" s="213"/>
      <c r="C246" s="214"/>
      <c r="D246" s="215" t="s">
        <v>417</v>
      </c>
      <c r="E246" s="216" t="s">
        <v>36</v>
      </c>
      <c r="F246" s="217" t="s">
        <v>3140</v>
      </c>
      <c r="G246" s="214"/>
      <c r="H246" s="218" t="s">
        <v>36</v>
      </c>
      <c r="I246" s="219"/>
      <c r="J246" s="214"/>
      <c r="K246" s="214"/>
      <c r="L246" s="220"/>
      <c r="M246" s="221"/>
      <c r="N246" s="222"/>
      <c r="O246" s="222"/>
      <c r="P246" s="222"/>
      <c r="Q246" s="222"/>
      <c r="R246" s="222"/>
      <c r="S246" s="222"/>
      <c r="T246" s="223"/>
      <c r="AT246" s="224" t="s">
        <v>417</v>
      </c>
      <c r="AU246" s="224" t="s">
        <v>87</v>
      </c>
      <c r="AV246" s="12" t="s">
        <v>23</v>
      </c>
      <c r="AW246" s="12" t="s">
        <v>43</v>
      </c>
      <c r="AX246" s="12" t="s">
        <v>79</v>
      </c>
      <c r="AY246" s="224" t="s">
        <v>406</v>
      </c>
    </row>
    <row r="247" spans="2:65" s="13" customFormat="1" x14ac:dyDescent="0.3">
      <c r="B247" s="225"/>
      <c r="C247" s="226"/>
      <c r="D247" s="215" t="s">
        <v>417</v>
      </c>
      <c r="E247" s="227" t="s">
        <v>36</v>
      </c>
      <c r="F247" s="228" t="s">
        <v>3223</v>
      </c>
      <c r="G247" s="226"/>
      <c r="H247" s="229">
        <v>-235.643</v>
      </c>
      <c r="I247" s="230"/>
      <c r="J247" s="226"/>
      <c r="K247" s="226"/>
      <c r="L247" s="231"/>
      <c r="M247" s="232"/>
      <c r="N247" s="233"/>
      <c r="O247" s="233"/>
      <c r="P247" s="233"/>
      <c r="Q247" s="233"/>
      <c r="R247" s="233"/>
      <c r="S247" s="233"/>
      <c r="T247" s="234"/>
      <c r="AT247" s="235" t="s">
        <v>417</v>
      </c>
      <c r="AU247" s="235" t="s">
        <v>87</v>
      </c>
      <c r="AV247" s="13" t="s">
        <v>87</v>
      </c>
      <c r="AW247" s="13" t="s">
        <v>43</v>
      </c>
      <c r="AX247" s="13" t="s">
        <v>79</v>
      </c>
      <c r="AY247" s="235" t="s">
        <v>406</v>
      </c>
    </row>
    <row r="248" spans="2:65" s="12" customFormat="1" x14ac:dyDescent="0.3">
      <c r="B248" s="213"/>
      <c r="C248" s="214"/>
      <c r="D248" s="215" t="s">
        <v>417</v>
      </c>
      <c r="E248" s="216" t="s">
        <v>36</v>
      </c>
      <c r="F248" s="217" t="s">
        <v>763</v>
      </c>
      <c r="G248" s="214"/>
      <c r="H248" s="218" t="s">
        <v>36</v>
      </c>
      <c r="I248" s="219"/>
      <c r="J248" s="214"/>
      <c r="K248" s="214"/>
      <c r="L248" s="220"/>
      <c r="M248" s="221"/>
      <c r="N248" s="222"/>
      <c r="O248" s="222"/>
      <c r="P248" s="222"/>
      <c r="Q248" s="222"/>
      <c r="R248" s="222"/>
      <c r="S248" s="222"/>
      <c r="T248" s="223"/>
      <c r="AT248" s="224" t="s">
        <v>417</v>
      </c>
      <c r="AU248" s="224" t="s">
        <v>87</v>
      </c>
      <c r="AV248" s="12" t="s">
        <v>23</v>
      </c>
      <c r="AW248" s="12" t="s">
        <v>43</v>
      </c>
      <c r="AX248" s="12" t="s">
        <v>79</v>
      </c>
      <c r="AY248" s="224" t="s">
        <v>406</v>
      </c>
    </row>
    <row r="249" spans="2:65" s="12" customFormat="1" x14ac:dyDescent="0.3">
      <c r="B249" s="213"/>
      <c r="C249" s="214"/>
      <c r="D249" s="215" t="s">
        <v>417</v>
      </c>
      <c r="E249" s="216" t="s">
        <v>36</v>
      </c>
      <c r="F249" s="217" t="s">
        <v>3224</v>
      </c>
      <c r="G249" s="214"/>
      <c r="H249" s="218" t="s">
        <v>36</v>
      </c>
      <c r="I249" s="219"/>
      <c r="J249" s="214"/>
      <c r="K249" s="214"/>
      <c r="L249" s="220"/>
      <c r="M249" s="221"/>
      <c r="N249" s="222"/>
      <c r="O249" s="222"/>
      <c r="P249" s="222"/>
      <c r="Q249" s="222"/>
      <c r="R249" s="222"/>
      <c r="S249" s="222"/>
      <c r="T249" s="223"/>
      <c r="AT249" s="224" t="s">
        <v>417</v>
      </c>
      <c r="AU249" s="224" t="s">
        <v>87</v>
      </c>
      <c r="AV249" s="12" t="s">
        <v>23</v>
      </c>
      <c r="AW249" s="12" t="s">
        <v>43</v>
      </c>
      <c r="AX249" s="12" t="s">
        <v>79</v>
      </c>
      <c r="AY249" s="224" t="s">
        <v>406</v>
      </c>
    </row>
    <row r="250" spans="2:65" s="13" customFormat="1" x14ac:dyDescent="0.3">
      <c r="B250" s="225"/>
      <c r="C250" s="226"/>
      <c r="D250" s="215" t="s">
        <v>417</v>
      </c>
      <c r="E250" s="227" t="s">
        <v>36</v>
      </c>
      <c r="F250" s="228" t="s">
        <v>3225</v>
      </c>
      <c r="G250" s="226"/>
      <c r="H250" s="229">
        <v>-11.481999999999999</v>
      </c>
      <c r="I250" s="230"/>
      <c r="J250" s="226"/>
      <c r="K250" s="226"/>
      <c r="L250" s="231"/>
      <c r="M250" s="232"/>
      <c r="N250" s="233"/>
      <c r="O250" s="233"/>
      <c r="P250" s="233"/>
      <c r="Q250" s="233"/>
      <c r="R250" s="233"/>
      <c r="S250" s="233"/>
      <c r="T250" s="234"/>
      <c r="AT250" s="235" t="s">
        <v>417</v>
      </c>
      <c r="AU250" s="235" t="s">
        <v>87</v>
      </c>
      <c r="AV250" s="13" t="s">
        <v>87</v>
      </c>
      <c r="AW250" s="13" t="s">
        <v>43</v>
      </c>
      <c r="AX250" s="13" t="s">
        <v>79</v>
      </c>
      <c r="AY250" s="235" t="s">
        <v>406</v>
      </c>
    </row>
    <row r="251" spans="2:65" s="13" customFormat="1" x14ac:dyDescent="0.3">
      <c r="B251" s="225"/>
      <c r="C251" s="226"/>
      <c r="D251" s="215" t="s">
        <v>417</v>
      </c>
      <c r="E251" s="227" t="s">
        <v>36</v>
      </c>
      <c r="F251" s="228" t="s">
        <v>3226</v>
      </c>
      <c r="G251" s="226"/>
      <c r="H251" s="229">
        <v>-1.208</v>
      </c>
      <c r="I251" s="230"/>
      <c r="J251" s="226"/>
      <c r="K251" s="226"/>
      <c r="L251" s="231"/>
      <c r="M251" s="232"/>
      <c r="N251" s="233"/>
      <c r="O251" s="233"/>
      <c r="P251" s="233"/>
      <c r="Q251" s="233"/>
      <c r="R251" s="233"/>
      <c r="S251" s="233"/>
      <c r="T251" s="234"/>
      <c r="AT251" s="235" t="s">
        <v>417</v>
      </c>
      <c r="AU251" s="235" t="s">
        <v>87</v>
      </c>
      <c r="AV251" s="13" t="s">
        <v>87</v>
      </c>
      <c r="AW251" s="13" t="s">
        <v>43</v>
      </c>
      <c r="AX251" s="13" t="s">
        <v>79</v>
      </c>
      <c r="AY251" s="235" t="s">
        <v>406</v>
      </c>
    </row>
    <row r="252" spans="2:65" s="13" customFormat="1" x14ac:dyDescent="0.3">
      <c r="B252" s="225"/>
      <c r="C252" s="226"/>
      <c r="D252" s="215" t="s">
        <v>417</v>
      </c>
      <c r="E252" s="227" t="s">
        <v>36</v>
      </c>
      <c r="F252" s="228" t="s">
        <v>3227</v>
      </c>
      <c r="G252" s="226"/>
      <c r="H252" s="229">
        <v>-0.40799999999999997</v>
      </c>
      <c r="I252" s="230"/>
      <c r="J252" s="226"/>
      <c r="K252" s="226"/>
      <c r="L252" s="231"/>
      <c r="M252" s="232"/>
      <c r="N252" s="233"/>
      <c r="O252" s="233"/>
      <c r="P252" s="233"/>
      <c r="Q252" s="233"/>
      <c r="R252" s="233"/>
      <c r="S252" s="233"/>
      <c r="T252" s="234"/>
      <c r="AT252" s="235" t="s">
        <v>417</v>
      </c>
      <c r="AU252" s="235" t="s">
        <v>87</v>
      </c>
      <c r="AV252" s="13" t="s">
        <v>87</v>
      </c>
      <c r="AW252" s="13" t="s">
        <v>43</v>
      </c>
      <c r="AX252" s="13" t="s">
        <v>79</v>
      </c>
      <c r="AY252" s="235" t="s">
        <v>406</v>
      </c>
    </row>
    <row r="253" spans="2:65" s="12" customFormat="1" x14ac:dyDescent="0.3">
      <c r="B253" s="213"/>
      <c r="C253" s="214"/>
      <c r="D253" s="215" t="s">
        <v>417</v>
      </c>
      <c r="E253" s="216" t="s">
        <v>36</v>
      </c>
      <c r="F253" s="217" t="s">
        <v>3228</v>
      </c>
      <c r="G253" s="214"/>
      <c r="H253" s="218" t="s">
        <v>36</v>
      </c>
      <c r="I253" s="219"/>
      <c r="J253" s="214"/>
      <c r="K253" s="214"/>
      <c r="L253" s="220"/>
      <c r="M253" s="221"/>
      <c r="N253" s="222"/>
      <c r="O253" s="222"/>
      <c r="P253" s="222"/>
      <c r="Q253" s="222"/>
      <c r="R253" s="222"/>
      <c r="S253" s="222"/>
      <c r="T253" s="223"/>
      <c r="AT253" s="224" t="s">
        <v>417</v>
      </c>
      <c r="AU253" s="224" t="s">
        <v>87</v>
      </c>
      <c r="AV253" s="12" t="s">
        <v>23</v>
      </c>
      <c r="AW253" s="12" t="s">
        <v>43</v>
      </c>
      <c r="AX253" s="12" t="s">
        <v>79</v>
      </c>
      <c r="AY253" s="224" t="s">
        <v>406</v>
      </c>
    </row>
    <row r="254" spans="2:65" s="13" customFormat="1" x14ac:dyDescent="0.3">
      <c r="B254" s="225"/>
      <c r="C254" s="226"/>
      <c r="D254" s="215" t="s">
        <v>417</v>
      </c>
      <c r="E254" s="227" t="s">
        <v>36</v>
      </c>
      <c r="F254" s="228" t="s">
        <v>3229</v>
      </c>
      <c r="G254" s="226"/>
      <c r="H254" s="229">
        <v>-17.238</v>
      </c>
      <c r="I254" s="230"/>
      <c r="J254" s="226"/>
      <c r="K254" s="226"/>
      <c r="L254" s="231"/>
      <c r="M254" s="232"/>
      <c r="N254" s="233"/>
      <c r="O254" s="233"/>
      <c r="P254" s="233"/>
      <c r="Q254" s="233"/>
      <c r="R254" s="233"/>
      <c r="S254" s="233"/>
      <c r="T254" s="234"/>
      <c r="AT254" s="235" t="s">
        <v>417</v>
      </c>
      <c r="AU254" s="235" t="s">
        <v>87</v>
      </c>
      <c r="AV254" s="13" t="s">
        <v>87</v>
      </c>
      <c r="AW254" s="13" t="s">
        <v>43</v>
      </c>
      <c r="AX254" s="13" t="s">
        <v>79</v>
      </c>
      <c r="AY254" s="235" t="s">
        <v>406</v>
      </c>
    </row>
    <row r="255" spans="2:65" s="13" customFormat="1" x14ac:dyDescent="0.3">
      <c r="B255" s="225"/>
      <c r="C255" s="226"/>
      <c r="D255" s="215" t="s">
        <v>417</v>
      </c>
      <c r="E255" s="227" t="s">
        <v>36</v>
      </c>
      <c r="F255" s="228" t="s">
        <v>2016</v>
      </c>
      <c r="G255" s="226"/>
      <c r="H255" s="229">
        <v>-0.90600000000000003</v>
      </c>
      <c r="I255" s="230"/>
      <c r="J255" s="226"/>
      <c r="K255" s="226"/>
      <c r="L255" s="231"/>
      <c r="M255" s="232"/>
      <c r="N255" s="233"/>
      <c r="O255" s="233"/>
      <c r="P255" s="233"/>
      <c r="Q255" s="233"/>
      <c r="R255" s="233"/>
      <c r="S255" s="233"/>
      <c r="T255" s="234"/>
      <c r="AT255" s="235" t="s">
        <v>417</v>
      </c>
      <c r="AU255" s="235" t="s">
        <v>87</v>
      </c>
      <c r="AV255" s="13" t="s">
        <v>87</v>
      </c>
      <c r="AW255" s="13" t="s">
        <v>43</v>
      </c>
      <c r="AX255" s="13" t="s">
        <v>79</v>
      </c>
      <c r="AY255" s="235" t="s">
        <v>406</v>
      </c>
    </row>
    <row r="256" spans="2:65" s="13" customFormat="1" x14ac:dyDescent="0.3">
      <c r="B256" s="225"/>
      <c r="C256" s="226"/>
      <c r="D256" s="215" t="s">
        <v>417</v>
      </c>
      <c r="E256" s="227" t="s">
        <v>36</v>
      </c>
      <c r="F256" s="228" t="s">
        <v>3230</v>
      </c>
      <c r="G256" s="226"/>
      <c r="H256" s="229">
        <v>-0.46700000000000003</v>
      </c>
      <c r="I256" s="230"/>
      <c r="J256" s="226"/>
      <c r="K256" s="226"/>
      <c r="L256" s="231"/>
      <c r="M256" s="232"/>
      <c r="N256" s="233"/>
      <c r="O256" s="233"/>
      <c r="P256" s="233"/>
      <c r="Q256" s="233"/>
      <c r="R256" s="233"/>
      <c r="S256" s="233"/>
      <c r="T256" s="234"/>
      <c r="AT256" s="235" t="s">
        <v>417</v>
      </c>
      <c r="AU256" s="235" t="s">
        <v>87</v>
      </c>
      <c r="AV256" s="13" t="s">
        <v>87</v>
      </c>
      <c r="AW256" s="13" t="s">
        <v>43</v>
      </c>
      <c r="AX256" s="13" t="s">
        <v>79</v>
      </c>
      <c r="AY256" s="235" t="s">
        <v>406</v>
      </c>
    </row>
    <row r="257" spans="2:65" s="12" customFormat="1" x14ac:dyDescent="0.3">
      <c r="B257" s="213"/>
      <c r="C257" s="214"/>
      <c r="D257" s="215" t="s">
        <v>417</v>
      </c>
      <c r="E257" s="216" t="s">
        <v>36</v>
      </c>
      <c r="F257" s="217" t="s">
        <v>765</v>
      </c>
      <c r="G257" s="214"/>
      <c r="H257" s="218" t="s">
        <v>36</v>
      </c>
      <c r="I257" s="219"/>
      <c r="J257" s="214"/>
      <c r="K257" s="214"/>
      <c r="L257" s="220"/>
      <c r="M257" s="221"/>
      <c r="N257" s="222"/>
      <c r="O257" s="222"/>
      <c r="P257" s="222"/>
      <c r="Q257" s="222"/>
      <c r="R257" s="222"/>
      <c r="S257" s="222"/>
      <c r="T257" s="223"/>
      <c r="AT257" s="224" t="s">
        <v>417</v>
      </c>
      <c r="AU257" s="224" t="s">
        <v>87</v>
      </c>
      <c r="AV257" s="12" t="s">
        <v>23</v>
      </c>
      <c r="AW257" s="12" t="s">
        <v>43</v>
      </c>
      <c r="AX257" s="12" t="s">
        <v>79</v>
      </c>
      <c r="AY257" s="224" t="s">
        <v>406</v>
      </c>
    </row>
    <row r="258" spans="2:65" s="13" customFormat="1" x14ac:dyDescent="0.3">
      <c r="B258" s="225"/>
      <c r="C258" s="226"/>
      <c r="D258" s="215" t="s">
        <v>417</v>
      </c>
      <c r="E258" s="227" t="s">
        <v>36</v>
      </c>
      <c r="F258" s="228" t="s">
        <v>3148</v>
      </c>
      <c r="G258" s="226"/>
      <c r="H258" s="229">
        <v>-51.119</v>
      </c>
      <c r="I258" s="230"/>
      <c r="J258" s="226"/>
      <c r="K258" s="226"/>
      <c r="L258" s="231"/>
      <c r="M258" s="232"/>
      <c r="N258" s="233"/>
      <c r="O258" s="233"/>
      <c r="P258" s="233"/>
      <c r="Q258" s="233"/>
      <c r="R258" s="233"/>
      <c r="S258" s="233"/>
      <c r="T258" s="234"/>
      <c r="AT258" s="235" t="s">
        <v>417</v>
      </c>
      <c r="AU258" s="235" t="s">
        <v>87</v>
      </c>
      <c r="AV258" s="13" t="s">
        <v>87</v>
      </c>
      <c r="AW258" s="13" t="s">
        <v>43</v>
      </c>
      <c r="AX258" s="13" t="s">
        <v>79</v>
      </c>
      <c r="AY258" s="235" t="s">
        <v>406</v>
      </c>
    </row>
    <row r="259" spans="2:65" s="13" customFormat="1" x14ac:dyDescent="0.3">
      <c r="B259" s="225"/>
      <c r="C259" s="226"/>
      <c r="D259" s="215" t="s">
        <v>417</v>
      </c>
      <c r="E259" s="227" t="s">
        <v>36</v>
      </c>
      <c r="F259" s="228" t="s">
        <v>3149</v>
      </c>
      <c r="G259" s="226"/>
      <c r="H259" s="229">
        <v>-12.420999999999999</v>
      </c>
      <c r="I259" s="230"/>
      <c r="J259" s="226"/>
      <c r="K259" s="226"/>
      <c r="L259" s="231"/>
      <c r="M259" s="232"/>
      <c r="N259" s="233"/>
      <c r="O259" s="233"/>
      <c r="P259" s="233"/>
      <c r="Q259" s="233"/>
      <c r="R259" s="233"/>
      <c r="S259" s="233"/>
      <c r="T259" s="234"/>
      <c r="AT259" s="235" t="s">
        <v>417</v>
      </c>
      <c r="AU259" s="235" t="s">
        <v>87</v>
      </c>
      <c r="AV259" s="13" t="s">
        <v>87</v>
      </c>
      <c r="AW259" s="13" t="s">
        <v>43</v>
      </c>
      <c r="AX259" s="13" t="s">
        <v>79</v>
      </c>
      <c r="AY259" s="235" t="s">
        <v>406</v>
      </c>
    </row>
    <row r="260" spans="2:65" s="14" customFormat="1" x14ac:dyDescent="0.3">
      <c r="B260" s="236"/>
      <c r="C260" s="237"/>
      <c r="D260" s="247" t="s">
        <v>417</v>
      </c>
      <c r="E260" s="248" t="s">
        <v>3089</v>
      </c>
      <c r="F260" s="249" t="s">
        <v>421</v>
      </c>
      <c r="G260" s="237"/>
      <c r="H260" s="250">
        <v>321.01799999999997</v>
      </c>
      <c r="I260" s="241"/>
      <c r="J260" s="237"/>
      <c r="K260" s="237"/>
      <c r="L260" s="242"/>
      <c r="M260" s="243"/>
      <c r="N260" s="244"/>
      <c r="O260" s="244"/>
      <c r="P260" s="244"/>
      <c r="Q260" s="244"/>
      <c r="R260" s="244"/>
      <c r="S260" s="244"/>
      <c r="T260" s="245"/>
      <c r="AT260" s="246" t="s">
        <v>417</v>
      </c>
      <c r="AU260" s="246" t="s">
        <v>87</v>
      </c>
      <c r="AV260" s="14" t="s">
        <v>415</v>
      </c>
      <c r="AW260" s="14" t="s">
        <v>43</v>
      </c>
      <c r="AX260" s="14" t="s">
        <v>23</v>
      </c>
      <c r="AY260" s="246" t="s">
        <v>406</v>
      </c>
    </row>
    <row r="261" spans="2:65" s="1" customFormat="1" ht="22.5" customHeight="1" x14ac:dyDescent="0.3">
      <c r="B261" s="37"/>
      <c r="C261" s="201" t="s">
        <v>641</v>
      </c>
      <c r="D261" s="201" t="s">
        <v>410</v>
      </c>
      <c r="E261" s="202" t="s">
        <v>521</v>
      </c>
      <c r="F261" s="203" t="s">
        <v>522</v>
      </c>
      <c r="G261" s="204" t="s">
        <v>413</v>
      </c>
      <c r="H261" s="205">
        <v>98.540999999999997</v>
      </c>
      <c r="I261" s="206"/>
      <c r="J261" s="207">
        <f>ROUND(I261*H261,2)</f>
        <v>0</v>
      </c>
      <c r="K261" s="203" t="s">
        <v>414</v>
      </c>
      <c r="L261" s="57"/>
      <c r="M261" s="208" t="s">
        <v>36</v>
      </c>
      <c r="N261" s="209" t="s">
        <v>50</v>
      </c>
      <c r="O261" s="38"/>
      <c r="P261" s="210">
        <f>O261*H261</f>
        <v>0</v>
      </c>
      <c r="Q261" s="210">
        <v>0</v>
      </c>
      <c r="R261" s="210">
        <f>Q261*H261</f>
        <v>0</v>
      </c>
      <c r="S261" s="210">
        <v>0</v>
      </c>
      <c r="T261" s="211">
        <f>S261*H261</f>
        <v>0</v>
      </c>
      <c r="AR261" s="19" t="s">
        <v>415</v>
      </c>
      <c r="AT261" s="19" t="s">
        <v>410</v>
      </c>
      <c r="AU261" s="19" t="s">
        <v>87</v>
      </c>
      <c r="AY261" s="19" t="s">
        <v>406</v>
      </c>
      <c r="BE261" s="212">
        <f>IF(N261="základní",J261,0)</f>
        <v>0</v>
      </c>
      <c r="BF261" s="212">
        <f>IF(N261="snížená",J261,0)</f>
        <v>0</v>
      </c>
      <c r="BG261" s="212">
        <f>IF(N261="zákl. přenesená",J261,0)</f>
        <v>0</v>
      </c>
      <c r="BH261" s="212">
        <f>IF(N261="sníž. přenesená",J261,0)</f>
        <v>0</v>
      </c>
      <c r="BI261" s="212">
        <f>IF(N261="nulová",J261,0)</f>
        <v>0</v>
      </c>
      <c r="BJ261" s="19" t="s">
        <v>23</v>
      </c>
      <c r="BK261" s="212">
        <f>ROUND(I261*H261,2)</f>
        <v>0</v>
      </c>
      <c r="BL261" s="19" t="s">
        <v>415</v>
      </c>
      <c r="BM261" s="19" t="s">
        <v>3231</v>
      </c>
    </row>
    <row r="262" spans="2:65" s="12" customFormat="1" x14ac:dyDescent="0.3">
      <c r="B262" s="213"/>
      <c r="C262" s="214"/>
      <c r="D262" s="215" t="s">
        <v>417</v>
      </c>
      <c r="E262" s="216" t="s">
        <v>36</v>
      </c>
      <c r="F262" s="217" t="s">
        <v>3232</v>
      </c>
      <c r="G262" s="214"/>
      <c r="H262" s="218" t="s">
        <v>36</v>
      </c>
      <c r="I262" s="219"/>
      <c r="J262" s="214"/>
      <c r="K262" s="214"/>
      <c r="L262" s="220"/>
      <c r="M262" s="221"/>
      <c r="N262" s="222"/>
      <c r="O262" s="222"/>
      <c r="P262" s="222"/>
      <c r="Q262" s="222"/>
      <c r="R262" s="222"/>
      <c r="S262" s="222"/>
      <c r="T262" s="223"/>
      <c r="AT262" s="224" t="s">
        <v>417</v>
      </c>
      <c r="AU262" s="224" t="s">
        <v>87</v>
      </c>
      <c r="AV262" s="12" t="s">
        <v>23</v>
      </c>
      <c r="AW262" s="12" t="s">
        <v>43</v>
      </c>
      <c r="AX262" s="12" t="s">
        <v>79</v>
      </c>
      <c r="AY262" s="224" t="s">
        <v>406</v>
      </c>
    </row>
    <row r="263" spans="2:65" s="13" customFormat="1" x14ac:dyDescent="0.3">
      <c r="B263" s="225"/>
      <c r="C263" s="226"/>
      <c r="D263" s="247" t="s">
        <v>417</v>
      </c>
      <c r="E263" s="251" t="s">
        <v>36</v>
      </c>
      <c r="F263" s="252" t="s">
        <v>3207</v>
      </c>
      <c r="G263" s="226"/>
      <c r="H263" s="253">
        <v>98.540999999999997</v>
      </c>
      <c r="I263" s="230"/>
      <c r="J263" s="226"/>
      <c r="K263" s="226"/>
      <c r="L263" s="231"/>
      <c r="M263" s="232"/>
      <c r="N263" s="233"/>
      <c r="O263" s="233"/>
      <c r="P263" s="233"/>
      <c r="Q263" s="233"/>
      <c r="R263" s="233"/>
      <c r="S263" s="233"/>
      <c r="T263" s="234"/>
      <c r="AT263" s="235" t="s">
        <v>417</v>
      </c>
      <c r="AU263" s="235" t="s">
        <v>87</v>
      </c>
      <c r="AV263" s="13" t="s">
        <v>87</v>
      </c>
      <c r="AW263" s="13" t="s">
        <v>43</v>
      </c>
      <c r="AX263" s="13" t="s">
        <v>23</v>
      </c>
      <c r="AY263" s="235" t="s">
        <v>406</v>
      </c>
    </row>
    <row r="264" spans="2:65" s="1" customFormat="1" ht="22.5" customHeight="1" x14ac:dyDescent="0.3">
      <c r="B264" s="37"/>
      <c r="C264" s="201" t="s">
        <v>646</v>
      </c>
      <c r="D264" s="201" t="s">
        <v>410</v>
      </c>
      <c r="E264" s="202" t="s">
        <v>424</v>
      </c>
      <c r="F264" s="203" t="s">
        <v>425</v>
      </c>
      <c r="G264" s="204" t="s">
        <v>413</v>
      </c>
      <c r="H264" s="205">
        <v>98.540999999999997</v>
      </c>
      <c r="I264" s="206"/>
      <c r="J264" s="207">
        <f>ROUND(I264*H264,2)</f>
        <v>0</v>
      </c>
      <c r="K264" s="203" t="s">
        <v>414</v>
      </c>
      <c r="L264" s="57"/>
      <c r="M264" s="208" t="s">
        <v>36</v>
      </c>
      <c r="N264" s="209" t="s">
        <v>50</v>
      </c>
      <c r="O264" s="38"/>
      <c r="P264" s="210">
        <f>O264*H264</f>
        <v>0</v>
      </c>
      <c r="Q264" s="210">
        <v>0</v>
      </c>
      <c r="R264" s="210">
        <f>Q264*H264</f>
        <v>0</v>
      </c>
      <c r="S264" s="210">
        <v>0</v>
      </c>
      <c r="T264" s="211">
        <f>S264*H264</f>
        <v>0</v>
      </c>
      <c r="AR264" s="19" t="s">
        <v>415</v>
      </c>
      <c r="AT264" s="19" t="s">
        <v>410</v>
      </c>
      <c r="AU264" s="19" t="s">
        <v>87</v>
      </c>
      <c r="AY264" s="19" t="s">
        <v>406</v>
      </c>
      <c r="BE264" s="212">
        <f>IF(N264="základní",J264,0)</f>
        <v>0</v>
      </c>
      <c r="BF264" s="212">
        <f>IF(N264="snížená",J264,0)</f>
        <v>0</v>
      </c>
      <c r="BG264" s="212">
        <f>IF(N264="zákl. přenesená",J264,0)</f>
        <v>0</v>
      </c>
      <c r="BH264" s="212">
        <f>IF(N264="sníž. přenesená",J264,0)</f>
        <v>0</v>
      </c>
      <c r="BI264" s="212">
        <f>IF(N264="nulová",J264,0)</f>
        <v>0</v>
      </c>
      <c r="BJ264" s="19" t="s">
        <v>23</v>
      </c>
      <c r="BK264" s="212">
        <f>ROUND(I264*H264,2)</f>
        <v>0</v>
      </c>
      <c r="BL264" s="19" t="s">
        <v>415</v>
      </c>
      <c r="BM264" s="19" t="s">
        <v>3233</v>
      </c>
    </row>
    <row r="265" spans="2:65" s="1" customFormat="1" ht="22.5" customHeight="1" x14ac:dyDescent="0.3">
      <c r="B265" s="37"/>
      <c r="C265" s="268" t="s">
        <v>652</v>
      </c>
      <c r="D265" s="268" t="s">
        <v>533</v>
      </c>
      <c r="E265" s="269" t="s">
        <v>1084</v>
      </c>
      <c r="F265" s="270" t="s">
        <v>1085</v>
      </c>
      <c r="G265" s="271" t="s">
        <v>413</v>
      </c>
      <c r="H265" s="272">
        <v>222.477</v>
      </c>
      <c r="I265" s="273"/>
      <c r="J265" s="274">
        <f>ROUND(I265*H265,2)</f>
        <v>0</v>
      </c>
      <c r="K265" s="270" t="s">
        <v>36</v>
      </c>
      <c r="L265" s="275"/>
      <c r="M265" s="276" t="s">
        <v>36</v>
      </c>
      <c r="N265" s="277" t="s">
        <v>50</v>
      </c>
      <c r="O265" s="38"/>
      <c r="P265" s="210">
        <f>O265*H265</f>
        <v>0</v>
      </c>
      <c r="Q265" s="210">
        <v>0</v>
      </c>
      <c r="R265" s="210">
        <f>Q265*H265</f>
        <v>0</v>
      </c>
      <c r="S265" s="210">
        <v>0</v>
      </c>
      <c r="T265" s="211">
        <f>S265*H265</f>
        <v>0</v>
      </c>
      <c r="AR265" s="19" t="s">
        <v>457</v>
      </c>
      <c r="AT265" s="19" t="s">
        <v>533</v>
      </c>
      <c r="AU265" s="19" t="s">
        <v>87</v>
      </c>
      <c r="AY265" s="19" t="s">
        <v>406</v>
      </c>
      <c r="BE265" s="212">
        <f>IF(N265="základní",J265,0)</f>
        <v>0</v>
      </c>
      <c r="BF265" s="212">
        <f>IF(N265="snížená",J265,0)</f>
        <v>0</v>
      </c>
      <c r="BG265" s="212">
        <f>IF(N265="zákl. přenesená",J265,0)</f>
        <v>0</v>
      </c>
      <c r="BH265" s="212">
        <f>IF(N265="sníž. přenesená",J265,0)</f>
        <v>0</v>
      </c>
      <c r="BI265" s="212">
        <f>IF(N265="nulová",J265,0)</f>
        <v>0</v>
      </c>
      <c r="BJ265" s="19" t="s">
        <v>23</v>
      </c>
      <c r="BK265" s="212">
        <f>ROUND(I265*H265,2)</f>
        <v>0</v>
      </c>
      <c r="BL265" s="19" t="s">
        <v>415</v>
      </c>
      <c r="BM265" s="19" t="s">
        <v>3234</v>
      </c>
    </row>
    <row r="266" spans="2:65" s="13" customFormat="1" x14ac:dyDescent="0.3">
      <c r="B266" s="225"/>
      <c r="C266" s="226"/>
      <c r="D266" s="215" t="s">
        <v>417</v>
      </c>
      <c r="E266" s="227" t="s">
        <v>36</v>
      </c>
      <c r="F266" s="228" t="s">
        <v>3089</v>
      </c>
      <c r="G266" s="226"/>
      <c r="H266" s="229">
        <v>321.01799999999997</v>
      </c>
      <c r="I266" s="230"/>
      <c r="J266" s="226"/>
      <c r="K266" s="226"/>
      <c r="L266" s="231"/>
      <c r="M266" s="232"/>
      <c r="N266" s="233"/>
      <c r="O266" s="233"/>
      <c r="P266" s="233"/>
      <c r="Q266" s="233"/>
      <c r="R266" s="233"/>
      <c r="S266" s="233"/>
      <c r="T266" s="234"/>
      <c r="AT266" s="235" t="s">
        <v>417</v>
      </c>
      <c r="AU266" s="235" t="s">
        <v>87</v>
      </c>
      <c r="AV266" s="13" t="s">
        <v>87</v>
      </c>
      <c r="AW266" s="13" t="s">
        <v>43</v>
      </c>
      <c r="AX266" s="13" t="s">
        <v>79</v>
      </c>
      <c r="AY266" s="235" t="s">
        <v>406</v>
      </c>
    </row>
    <row r="267" spans="2:65" s="12" customFormat="1" x14ac:dyDescent="0.3">
      <c r="B267" s="213"/>
      <c r="C267" s="214"/>
      <c r="D267" s="215" t="s">
        <v>417</v>
      </c>
      <c r="E267" s="216" t="s">
        <v>36</v>
      </c>
      <c r="F267" s="217" t="s">
        <v>3235</v>
      </c>
      <c r="G267" s="214"/>
      <c r="H267" s="218" t="s">
        <v>36</v>
      </c>
      <c r="I267" s="219"/>
      <c r="J267" s="214"/>
      <c r="K267" s="214"/>
      <c r="L267" s="220"/>
      <c r="M267" s="221"/>
      <c r="N267" s="222"/>
      <c r="O267" s="222"/>
      <c r="P267" s="222"/>
      <c r="Q267" s="222"/>
      <c r="R267" s="222"/>
      <c r="S267" s="222"/>
      <c r="T267" s="223"/>
      <c r="AT267" s="224" t="s">
        <v>417</v>
      </c>
      <c r="AU267" s="224" t="s">
        <v>87</v>
      </c>
      <c r="AV267" s="12" t="s">
        <v>23</v>
      </c>
      <c r="AW267" s="12" t="s">
        <v>43</v>
      </c>
      <c r="AX267" s="12" t="s">
        <v>79</v>
      </c>
      <c r="AY267" s="224" t="s">
        <v>406</v>
      </c>
    </row>
    <row r="268" spans="2:65" s="13" customFormat="1" x14ac:dyDescent="0.3">
      <c r="B268" s="225"/>
      <c r="C268" s="226"/>
      <c r="D268" s="215" t="s">
        <v>417</v>
      </c>
      <c r="E268" s="227" t="s">
        <v>36</v>
      </c>
      <c r="F268" s="228" t="s">
        <v>3236</v>
      </c>
      <c r="G268" s="226"/>
      <c r="H268" s="229">
        <v>-178.864</v>
      </c>
      <c r="I268" s="230"/>
      <c r="J268" s="226"/>
      <c r="K268" s="226"/>
      <c r="L268" s="231"/>
      <c r="M268" s="232"/>
      <c r="N268" s="233"/>
      <c r="O268" s="233"/>
      <c r="P268" s="233"/>
      <c r="Q268" s="233"/>
      <c r="R268" s="233"/>
      <c r="S268" s="233"/>
      <c r="T268" s="234"/>
      <c r="AT268" s="235" t="s">
        <v>417</v>
      </c>
      <c r="AU268" s="235" t="s">
        <v>87</v>
      </c>
      <c r="AV268" s="13" t="s">
        <v>87</v>
      </c>
      <c r="AW268" s="13" t="s">
        <v>43</v>
      </c>
      <c r="AX268" s="13" t="s">
        <v>79</v>
      </c>
      <c r="AY268" s="235" t="s">
        <v>406</v>
      </c>
    </row>
    <row r="269" spans="2:65" s="13" customFormat="1" x14ac:dyDescent="0.3">
      <c r="B269" s="225"/>
      <c r="C269" s="226"/>
      <c r="D269" s="215" t="s">
        <v>417</v>
      </c>
      <c r="E269" s="227" t="s">
        <v>36</v>
      </c>
      <c r="F269" s="228" t="s">
        <v>3237</v>
      </c>
      <c r="G269" s="226"/>
      <c r="H269" s="229">
        <v>67.902000000000001</v>
      </c>
      <c r="I269" s="230"/>
      <c r="J269" s="226"/>
      <c r="K269" s="226"/>
      <c r="L269" s="231"/>
      <c r="M269" s="232"/>
      <c r="N269" s="233"/>
      <c r="O269" s="233"/>
      <c r="P269" s="233"/>
      <c r="Q269" s="233"/>
      <c r="R269" s="233"/>
      <c r="S269" s="233"/>
      <c r="T269" s="234"/>
      <c r="AT269" s="235" t="s">
        <v>417</v>
      </c>
      <c r="AU269" s="235" t="s">
        <v>87</v>
      </c>
      <c r="AV269" s="13" t="s">
        <v>87</v>
      </c>
      <c r="AW269" s="13" t="s">
        <v>43</v>
      </c>
      <c r="AX269" s="13" t="s">
        <v>79</v>
      </c>
      <c r="AY269" s="235" t="s">
        <v>406</v>
      </c>
    </row>
    <row r="270" spans="2:65" s="13" customFormat="1" x14ac:dyDescent="0.3">
      <c r="B270" s="225"/>
      <c r="C270" s="226"/>
      <c r="D270" s="215" t="s">
        <v>417</v>
      </c>
      <c r="E270" s="227" t="s">
        <v>36</v>
      </c>
      <c r="F270" s="228" t="s">
        <v>3238</v>
      </c>
      <c r="G270" s="226"/>
      <c r="H270" s="229">
        <v>12.420999999999999</v>
      </c>
      <c r="I270" s="230"/>
      <c r="J270" s="226"/>
      <c r="K270" s="226"/>
      <c r="L270" s="231"/>
      <c r="M270" s="232"/>
      <c r="N270" s="233"/>
      <c r="O270" s="233"/>
      <c r="P270" s="233"/>
      <c r="Q270" s="233"/>
      <c r="R270" s="233"/>
      <c r="S270" s="233"/>
      <c r="T270" s="234"/>
      <c r="AT270" s="235" t="s">
        <v>417</v>
      </c>
      <c r="AU270" s="235" t="s">
        <v>87</v>
      </c>
      <c r="AV270" s="13" t="s">
        <v>87</v>
      </c>
      <c r="AW270" s="13" t="s">
        <v>43</v>
      </c>
      <c r="AX270" s="13" t="s">
        <v>79</v>
      </c>
      <c r="AY270" s="235" t="s">
        <v>406</v>
      </c>
    </row>
    <row r="271" spans="2:65" s="14" customFormat="1" x14ac:dyDescent="0.3">
      <c r="B271" s="236"/>
      <c r="C271" s="237"/>
      <c r="D271" s="247" t="s">
        <v>417</v>
      </c>
      <c r="E271" s="248" t="s">
        <v>378</v>
      </c>
      <c r="F271" s="249" t="s">
        <v>421</v>
      </c>
      <c r="G271" s="237"/>
      <c r="H271" s="250">
        <v>222.477</v>
      </c>
      <c r="I271" s="241"/>
      <c r="J271" s="237"/>
      <c r="K271" s="237"/>
      <c r="L271" s="242"/>
      <c r="M271" s="243"/>
      <c r="N271" s="244"/>
      <c r="O271" s="244"/>
      <c r="P271" s="244"/>
      <c r="Q271" s="244"/>
      <c r="R271" s="244"/>
      <c r="S271" s="244"/>
      <c r="T271" s="245"/>
      <c r="AT271" s="246" t="s">
        <v>417</v>
      </c>
      <c r="AU271" s="246" t="s">
        <v>87</v>
      </c>
      <c r="AV271" s="14" t="s">
        <v>415</v>
      </c>
      <c r="AW271" s="14" t="s">
        <v>43</v>
      </c>
      <c r="AX271" s="14" t="s">
        <v>23</v>
      </c>
      <c r="AY271" s="246" t="s">
        <v>406</v>
      </c>
    </row>
    <row r="272" spans="2:65" s="1" customFormat="1" ht="22.5" customHeight="1" x14ac:dyDescent="0.3">
      <c r="B272" s="37"/>
      <c r="C272" s="201" t="s">
        <v>657</v>
      </c>
      <c r="D272" s="201" t="s">
        <v>410</v>
      </c>
      <c r="E272" s="202" t="s">
        <v>521</v>
      </c>
      <c r="F272" s="203" t="s">
        <v>522</v>
      </c>
      <c r="G272" s="204" t="s">
        <v>413</v>
      </c>
      <c r="H272" s="205">
        <v>222.477</v>
      </c>
      <c r="I272" s="206"/>
      <c r="J272" s="207">
        <f>ROUND(I272*H272,2)</f>
        <v>0</v>
      </c>
      <c r="K272" s="203" t="s">
        <v>414</v>
      </c>
      <c r="L272" s="57"/>
      <c r="M272" s="208" t="s">
        <v>36</v>
      </c>
      <c r="N272" s="209" t="s">
        <v>50</v>
      </c>
      <c r="O272" s="38"/>
      <c r="P272" s="210">
        <f>O272*H272</f>
        <v>0</v>
      </c>
      <c r="Q272" s="210">
        <v>0</v>
      </c>
      <c r="R272" s="210">
        <f>Q272*H272</f>
        <v>0</v>
      </c>
      <c r="S272" s="210">
        <v>0</v>
      </c>
      <c r="T272" s="211">
        <f>S272*H272</f>
        <v>0</v>
      </c>
      <c r="AR272" s="19" t="s">
        <v>415</v>
      </c>
      <c r="AT272" s="19" t="s">
        <v>410</v>
      </c>
      <c r="AU272" s="19" t="s">
        <v>87</v>
      </c>
      <c r="AY272" s="19" t="s">
        <v>406</v>
      </c>
      <c r="BE272" s="212">
        <f>IF(N272="základní",J272,0)</f>
        <v>0</v>
      </c>
      <c r="BF272" s="212">
        <f>IF(N272="snížená",J272,0)</f>
        <v>0</v>
      </c>
      <c r="BG272" s="212">
        <f>IF(N272="zákl. přenesená",J272,0)</f>
        <v>0</v>
      </c>
      <c r="BH272" s="212">
        <f>IF(N272="sníž. přenesená",J272,0)</f>
        <v>0</v>
      </c>
      <c r="BI272" s="212">
        <f>IF(N272="nulová",J272,0)</f>
        <v>0</v>
      </c>
      <c r="BJ272" s="19" t="s">
        <v>23</v>
      </c>
      <c r="BK272" s="212">
        <f>ROUND(I272*H272,2)</f>
        <v>0</v>
      </c>
      <c r="BL272" s="19" t="s">
        <v>415</v>
      </c>
      <c r="BM272" s="19" t="s">
        <v>3239</v>
      </c>
    </row>
    <row r="273" spans="2:65" s="13" customFormat="1" x14ac:dyDescent="0.3">
      <c r="B273" s="225"/>
      <c r="C273" s="226"/>
      <c r="D273" s="247" t="s">
        <v>417</v>
      </c>
      <c r="E273" s="251" t="s">
        <v>36</v>
      </c>
      <c r="F273" s="252" t="s">
        <v>3240</v>
      </c>
      <c r="G273" s="226"/>
      <c r="H273" s="253">
        <v>222.477</v>
      </c>
      <c r="I273" s="230"/>
      <c r="J273" s="226"/>
      <c r="K273" s="226"/>
      <c r="L273" s="231"/>
      <c r="M273" s="232"/>
      <c r="N273" s="233"/>
      <c r="O273" s="233"/>
      <c r="P273" s="233"/>
      <c r="Q273" s="233"/>
      <c r="R273" s="233"/>
      <c r="S273" s="233"/>
      <c r="T273" s="234"/>
      <c r="AT273" s="235" t="s">
        <v>417</v>
      </c>
      <c r="AU273" s="235" t="s">
        <v>87</v>
      </c>
      <c r="AV273" s="13" t="s">
        <v>87</v>
      </c>
      <c r="AW273" s="13" t="s">
        <v>43</v>
      </c>
      <c r="AX273" s="13" t="s">
        <v>23</v>
      </c>
      <c r="AY273" s="235" t="s">
        <v>406</v>
      </c>
    </row>
    <row r="274" spans="2:65" s="1" customFormat="1" ht="22.5" customHeight="1" x14ac:dyDescent="0.3">
      <c r="B274" s="37"/>
      <c r="C274" s="201" t="s">
        <v>659</v>
      </c>
      <c r="D274" s="201" t="s">
        <v>410</v>
      </c>
      <c r="E274" s="202" t="s">
        <v>1121</v>
      </c>
      <c r="F274" s="203" t="s">
        <v>1122</v>
      </c>
      <c r="G274" s="204" t="s">
        <v>413</v>
      </c>
      <c r="H274" s="205">
        <v>222.477</v>
      </c>
      <c r="I274" s="206"/>
      <c r="J274" s="207">
        <f>ROUND(I274*H274,2)</f>
        <v>0</v>
      </c>
      <c r="K274" s="203" t="s">
        <v>414</v>
      </c>
      <c r="L274" s="57"/>
      <c r="M274" s="208" t="s">
        <v>36</v>
      </c>
      <c r="N274" s="209" t="s">
        <v>50</v>
      </c>
      <c r="O274" s="38"/>
      <c r="P274" s="210">
        <f>O274*H274</f>
        <v>0</v>
      </c>
      <c r="Q274" s="210">
        <v>0</v>
      </c>
      <c r="R274" s="210">
        <f>Q274*H274</f>
        <v>0</v>
      </c>
      <c r="S274" s="210">
        <v>0</v>
      </c>
      <c r="T274" s="211">
        <f>S274*H274</f>
        <v>0</v>
      </c>
      <c r="AR274" s="19" t="s">
        <v>415</v>
      </c>
      <c r="AT274" s="19" t="s">
        <v>410</v>
      </c>
      <c r="AU274" s="19" t="s">
        <v>87</v>
      </c>
      <c r="AY274" s="19" t="s">
        <v>406</v>
      </c>
      <c r="BE274" s="212">
        <f>IF(N274="základní",J274,0)</f>
        <v>0</v>
      </c>
      <c r="BF274" s="212">
        <f>IF(N274="snížená",J274,0)</f>
        <v>0</v>
      </c>
      <c r="BG274" s="212">
        <f>IF(N274="zákl. přenesená",J274,0)</f>
        <v>0</v>
      </c>
      <c r="BH274" s="212">
        <f>IF(N274="sníž. přenesená",J274,0)</f>
        <v>0</v>
      </c>
      <c r="BI274" s="212">
        <f>IF(N274="nulová",J274,0)</f>
        <v>0</v>
      </c>
      <c r="BJ274" s="19" t="s">
        <v>23</v>
      </c>
      <c r="BK274" s="212">
        <f>ROUND(I274*H274,2)</f>
        <v>0</v>
      </c>
      <c r="BL274" s="19" t="s">
        <v>415</v>
      </c>
      <c r="BM274" s="19" t="s">
        <v>3241</v>
      </c>
    </row>
    <row r="275" spans="2:65" s="1" customFormat="1" ht="22.5" customHeight="1" x14ac:dyDescent="0.3">
      <c r="B275" s="37"/>
      <c r="C275" s="201" t="s">
        <v>662</v>
      </c>
      <c r="D275" s="201" t="s">
        <v>410</v>
      </c>
      <c r="E275" s="202" t="s">
        <v>2916</v>
      </c>
      <c r="F275" s="203" t="s">
        <v>1353</v>
      </c>
      <c r="G275" s="204" t="s">
        <v>413</v>
      </c>
      <c r="H275" s="205">
        <v>98.540999999999997</v>
      </c>
      <c r="I275" s="206"/>
      <c r="J275" s="207">
        <f>ROUND(I275*H275,2)</f>
        <v>0</v>
      </c>
      <c r="K275" s="203" t="s">
        <v>36</v>
      </c>
      <c r="L275" s="57"/>
      <c r="M275" s="208" t="s">
        <v>36</v>
      </c>
      <c r="N275" s="209" t="s">
        <v>50</v>
      </c>
      <c r="O275" s="38"/>
      <c r="P275" s="210">
        <f>O275*H275</f>
        <v>0</v>
      </c>
      <c r="Q275" s="210">
        <v>0</v>
      </c>
      <c r="R275" s="210">
        <f>Q275*H275</f>
        <v>0</v>
      </c>
      <c r="S275" s="210">
        <v>0</v>
      </c>
      <c r="T275" s="211">
        <f>S275*H275</f>
        <v>0</v>
      </c>
      <c r="AR275" s="19" t="s">
        <v>415</v>
      </c>
      <c r="AT275" s="19" t="s">
        <v>410</v>
      </c>
      <c r="AU275" s="19" t="s">
        <v>87</v>
      </c>
      <c r="AY275" s="19" t="s">
        <v>406</v>
      </c>
      <c r="BE275" s="212">
        <f>IF(N275="základní",J275,0)</f>
        <v>0</v>
      </c>
      <c r="BF275" s="212">
        <f>IF(N275="snížená",J275,0)</f>
        <v>0</v>
      </c>
      <c r="BG275" s="212">
        <f>IF(N275="zákl. přenesená",J275,0)</f>
        <v>0</v>
      </c>
      <c r="BH275" s="212">
        <f>IF(N275="sníž. přenesená",J275,0)</f>
        <v>0</v>
      </c>
      <c r="BI275" s="212">
        <f>IF(N275="nulová",J275,0)</f>
        <v>0</v>
      </c>
      <c r="BJ275" s="19" t="s">
        <v>23</v>
      </c>
      <c r="BK275" s="212">
        <f>ROUND(I275*H275,2)</f>
        <v>0</v>
      </c>
      <c r="BL275" s="19" t="s">
        <v>415</v>
      </c>
      <c r="BM275" s="19" t="s">
        <v>3242</v>
      </c>
    </row>
    <row r="276" spans="2:65" s="13" customFormat="1" x14ac:dyDescent="0.3">
      <c r="B276" s="225"/>
      <c r="C276" s="226"/>
      <c r="D276" s="247" t="s">
        <v>417</v>
      </c>
      <c r="E276" s="251" t="s">
        <v>36</v>
      </c>
      <c r="F276" s="252" t="s">
        <v>3207</v>
      </c>
      <c r="G276" s="226"/>
      <c r="H276" s="253">
        <v>98.540999999999997</v>
      </c>
      <c r="I276" s="230"/>
      <c r="J276" s="226"/>
      <c r="K276" s="226"/>
      <c r="L276" s="231"/>
      <c r="M276" s="232"/>
      <c r="N276" s="233"/>
      <c r="O276" s="233"/>
      <c r="P276" s="233"/>
      <c r="Q276" s="233"/>
      <c r="R276" s="233"/>
      <c r="S276" s="233"/>
      <c r="T276" s="234"/>
      <c r="AT276" s="235" t="s">
        <v>417</v>
      </c>
      <c r="AU276" s="235" t="s">
        <v>87</v>
      </c>
      <c r="AV276" s="13" t="s">
        <v>87</v>
      </c>
      <c r="AW276" s="13" t="s">
        <v>43</v>
      </c>
      <c r="AX276" s="13" t="s">
        <v>23</v>
      </c>
      <c r="AY276" s="235" t="s">
        <v>406</v>
      </c>
    </row>
    <row r="277" spans="2:65" s="1" customFormat="1" ht="22.5" customHeight="1" x14ac:dyDescent="0.3">
      <c r="B277" s="37"/>
      <c r="C277" s="201" t="s">
        <v>664</v>
      </c>
      <c r="D277" s="201" t="s">
        <v>410</v>
      </c>
      <c r="E277" s="202" t="s">
        <v>1104</v>
      </c>
      <c r="F277" s="203" t="s">
        <v>1105</v>
      </c>
      <c r="G277" s="204" t="s">
        <v>413</v>
      </c>
      <c r="H277" s="205">
        <v>102.511</v>
      </c>
      <c r="I277" s="206"/>
      <c r="J277" s="207">
        <f>ROUND(I277*H277,2)</f>
        <v>0</v>
      </c>
      <c r="K277" s="203" t="s">
        <v>414</v>
      </c>
      <c r="L277" s="57"/>
      <c r="M277" s="208" t="s">
        <v>36</v>
      </c>
      <c r="N277" s="209" t="s">
        <v>50</v>
      </c>
      <c r="O277" s="38"/>
      <c r="P277" s="210">
        <f>O277*H277</f>
        <v>0</v>
      </c>
      <c r="Q277" s="210">
        <v>0</v>
      </c>
      <c r="R277" s="210">
        <f>Q277*H277</f>
        <v>0</v>
      </c>
      <c r="S277" s="210">
        <v>0</v>
      </c>
      <c r="T277" s="211">
        <f>S277*H277</f>
        <v>0</v>
      </c>
      <c r="AR277" s="19" t="s">
        <v>415</v>
      </c>
      <c r="AT277" s="19" t="s">
        <v>410</v>
      </c>
      <c r="AU277" s="19" t="s">
        <v>87</v>
      </c>
      <c r="AY277" s="19" t="s">
        <v>406</v>
      </c>
      <c r="BE277" s="212">
        <f>IF(N277="základní",J277,0)</f>
        <v>0</v>
      </c>
      <c r="BF277" s="212">
        <f>IF(N277="snížená",J277,0)</f>
        <v>0</v>
      </c>
      <c r="BG277" s="212">
        <f>IF(N277="zákl. přenesená",J277,0)</f>
        <v>0</v>
      </c>
      <c r="BH277" s="212">
        <f>IF(N277="sníž. přenesená",J277,0)</f>
        <v>0</v>
      </c>
      <c r="BI277" s="212">
        <f>IF(N277="nulová",J277,0)</f>
        <v>0</v>
      </c>
      <c r="BJ277" s="19" t="s">
        <v>23</v>
      </c>
      <c r="BK277" s="212">
        <f>ROUND(I277*H277,2)</f>
        <v>0</v>
      </c>
      <c r="BL277" s="19" t="s">
        <v>415</v>
      </c>
      <c r="BM277" s="19" t="s">
        <v>3243</v>
      </c>
    </row>
    <row r="278" spans="2:65" s="12" customFormat="1" x14ac:dyDescent="0.3">
      <c r="B278" s="213"/>
      <c r="C278" s="214"/>
      <c r="D278" s="215" t="s">
        <v>417</v>
      </c>
      <c r="E278" s="216" t="s">
        <v>36</v>
      </c>
      <c r="F278" s="217" t="s">
        <v>3244</v>
      </c>
      <c r="G278" s="214"/>
      <c r="H278" s="218" t="s">
        <v>36</v>
      </c>
      <c r="I278" s="219"/>
      <c r="J278" s="214"/>
      <c r="K278" s="214"/>
      <c r="L278" s="220"/>
      <c r="M278" s="221"/>
      <c r="N278" s="222"/>
      <c r="O278" s="222"/>
      <c r="P278" s="222"/>
      <c r="Q278" s="222"/>
      <c r="R278" s="222"/>
      <c r="S278" s="222"/>
      <c r="T278" s="223"/>
      <c r="AT278" s="224" t="s">
        <v>417</v>
      </c>
      <c r="AU278" s="224" t="s">
        <v>87</v>
      </c>
      <c r="AV278" s="12" t="s">
        <v>23</v>
      </c>
      <c r="AW278" s="12" t="s">
        <v>43</v>
      </c>
      <c r="AX278" s="12" t="s">
        <v>79</v>
      </c>
      <c r="AY278" s="224" t="s">
        <v>406</v>
      </c>
    </row>
    <row r="279" spans="2:65" s="13" customFormat="1" x14ac:dyDescent="0.3">
      <c r="B279" s="225"/>
      <c r="C279" s="226"/>
      <c r="D279" s="215" t="s">
        <v>417</v>
      </c>
      <c r="E279" s="227" t="s">
        <v>36</v>
      </c>
      <c r="F279" s="228" t="s">
        <v>3245</v>
      </c>
      <c r="G279" s="226"/>
      <c r="H279" s="229">
        <v>102.511</v>
      </c>
      <c r="I279" s="230"/>
      <c r="J279" s="226"/>
      <c r="K279" s="226"/>
      <c r="L279" s="231"/>
      <c r="M279" s="232"/>
      <c r="N279" s="233"/>
      <c r="O279" s="233"/>
      <c r="P279" s="233"/>
      <c r="Q279" s="233"/>
      <c r="R279" s="233"/>
      <c r="S279" s="233"/>
      <c r="T279" s="234"/>
      <c r="AT279" s="235" t="s">
        <v>417</v>
      </c>
      <c r="AU279" s="235" t="s">
        <v>87</v>
      </c>
      <c r="AV279" s="13" t="s">
        <v>87</v>
      </c>
      <c r="AW279" s="13" t="s">
        <v>43</v>
      </c>
      <c r="AX279" s="13" t="s">
        <v>79</v>
      </c>
      <c r="AY279" s="235" t="s">
        <v>406</v>
      </c>
    </row>
    <row r="280" spans="2:65" s="14" customFormat="1" x14ac:dyDescent="0.3">
      <c r="B280" s="236"/>
      <c r="C280" s="237"/>
      <c r="D280" s="247" t="s">
        <v>417</v>
      </c>
      <c r="E280" s="248" t="s">
        <v>3071</v>
      </c>
      <c r="F280" s="249" t="s">
        <v>421</v>
      </c>
      <c r="G280" s="237"/>
      <c r="H280" s="250">
        <v>102.511</v>
      </c>
      <c r="I280" s="241"/>
      <c r="J280" s="237"/>
      <c r="K280" s="237"/>
      <c r="L280" s="242"/>
      <c r="M280" s="243"/>
      <c r="N280" s="244"/>
      <c r="O280" s="244"/>
      <c r="P280" s="244"/>
      <c r="Q280" s="244"/>
      <c r="R280" s="244"/>
      <c r="S280" s="244"/>
      <c r="T280" s="245"/>
      <c r="AT280" s="246" t="s">
        <v>417</v>
      </c>
      <c r="AU280" s="246" t="s">
        <v>87</v>
      </c>
      <c r="AV280" s="14" t="s">
        <v>415</v>
      </c>
      <c r="AW280" s="14" t="s">
        <v>43</v>
      </c>
      <c r="AX280" s="14" t="s">
        <v>23</v>
      </c>
      <c r="AY280" s="246" t="s">
        <v>406</v>
      </c>
    </row>
    <row r="281" spans="2:65" s="1" customFormat="1" ht="22.5" customHeight="1" x14ac:dyDescent="0.3">
      <c r="B281" s="37"/>
      <c r="C281" s="268" t="s">
        <v>252</v>
      </c>
      <c r="D281" s="268" t="s">
        <v>533</v>
      </c>
      <c r="E281" s="269" t="s">
        <v>2923</v>
      </c>
      <c r="F281" s="270" t="s">
        <v>2924</v>
      </c>
      <c r="G281" s="271" t="s">
        <v>501</v>
      </c>
      <c r="H281" s="272">
        <v>193.773</v>
      </c>
      <c r="I281" s="273"/>
      <c r="J281" s="274">
        <f>ROUND(I281*H281,2)</f>
        <v>0</v>
      </c>
      <c r="K281" s="270" t="s">
        <v>36</v>
      </c>
      <c r="L281" s="275"/>
      <c r="M281" s="276" t="s">
        <v>36</v>
      </c>
      <c r="N281" s="277" t="s">
        <v>50</v>
      </c>
      <c r="O281" s="38"/>
      <c r="P281" s="210">
        <f>O281*H281</f>
        <v>0</v>
      </c>
      <c r="Q281" s="210">
        <v>0</v>
      </c>
      <c r="R281" s="210">
        <f>Q281*H281</f>
        <v>0</v>
      </c>
      <c r="S281" s="210">
        <v>0</v>
      </c>
      <c r="T281" s="211">
        <f>S281*H281</f>
        <v>0</v>
      </c>
      <c r="AR281" s="19" t="s">
        <v>457</v>
      </c>
      <c r="AT281" s="19" t="s">
        <v>533</v>
      </c>
      <c r="AU281" s="19" t="s">
        <v>87</v>
      </c>
      <c r="AY281" s="19" t="s">
        <v>406</v>
      </c>
      <c r="BE281" s="212">
        <f>IF(N281="základní",J281,0)</f>
        <v>0</v>
      </c>
      <c r="BF281" s="212">
        <f>IF(N281="snížená",J281,0)</f>
        <v>0</v>
      </c>
      <c r="BG281" s="212">
        <f>IF(N281="zákl. přenesená",J281,0)</f>
        <v>0</v>
      </c>
      <c r="BH281" s="212">
        <f>IF(N281="sníž. přenesená",J281,0)</f>
        <v>0</v>
      </c>
      <c r="BI281" s="212">
        <f>IF(N281="nulová",J281,0)</f>
        <v>0</v>
      </c>
      <c r="BJ281" s="19" t="s">
        <v>23</v>
      </c>
      <c r="BK281" s="212">
        <f>ROUND(I281*H281,2)</f>
        <v>0</v>
      </c>
      <c r="BL281" s="19" t="s">
        <v>415</v>
      </c>
      <c r="BM281" s="19" t="s">
        <v>3246</v>
      </c>
    </row>
    <row r="282" spans="2:65" s="13" customFormat="1" x14ac:dyDescent="0.3">
      <c r="B282" s="225"/>
      <c r="C282" s="226"/>
      <c r="D282" s="247" t="s">
        <v>417</v>
      </c>
      <c r="E282" s="251" t="s">
        <v>36</v>
      </c>
      <c r="F282" s="252" t="s">
        <v>3247</v>
      </c>
      <c r="G282" s="226"/>
      <c r="H282" s="253">
        <v>193.773</v>
      </c>
      <c r="I282" s="230"/>
      <c r="J282" s="226"/>
      <c r="K282" s="226"/>
      <c r="L282" s="231"/>
      <c r="M282" s="232"/>
      <c r="N282" s="233"/>
      <c r="O282" s="233"/>
      <c r="P282" s="233"/>
      <c r="Q282" s="233"/>
      <c r="R282" s="233"/>
      <c r="S282" s="233"/>
      <c r="T282" s="234"/>
      <c r="AT282" s="235" t="s">
        <v>417</v>
      </c>
      <c r="AU282" s="235" t="s">
        <v>87</v>
      </c>
      <c r="AV282" s="13" t="s">
        <v>87</v>
      </c>
      <c r="AW282" s="13" t="s">
        <v>43</v>
      </c>
      <c r="AX282" s="13" t="s">
        <v>23</v>
      </c>
      <c r="AY282" s="235" t="s">
        <v>406</v>
      </c>
    </row>
    <row r="283" spans="2:65" s="1" customFormat="1" ht="22.5" customHeight="1" x14ac:dyDescent="0.3">
      <c r="B283" s="37"/>
      <c r="C283" s="201" t="s">
        <v>683</v>
      </c>
      <c r="D283" s="201" t="s">
        <v>410</v>
      </c>
      <c r="E283" s="202" t="s">
        <v>521</v>
      </c>
      <c r="F283" s="203" t="s">
        <v>522</v>
      </c>
      <c r="G283" s="204" t="s">
        <v>413</v>
      </c>
      <c r="H283" s="205">
        <v>102.511</v>
      </c>
      <c r="I283" s="206"/>
      <c r="J283" s="207">
        <f>ROUND(I283*H283,2)</f>
        <v>0</v>
      </c>
      <c r="K283" s="203" t="s">
        <v>414</v>
      </c>
      <c r="L283" s="57"/>
      <c r="M283" s="208" t="s">
        <v>36</v>
      </c>
      <c r="N283" s="209" t="s">
        <v>50</v>
      </c>
      <c r="O283" s="38"/>
      <c r="P283" s="210">
        <f>O283*H283</f>
        <v>0</v>
      </c>
      <c r="Q283" s="210">
        <v>0</v>
      </c>
      <c r="R283" s="210">
        <f>Q283*H283</f>
        <v>0</v>
      </c>
      <c r="S283" s="210">
        <v>0</v>
      </c>
      <c r="T283" s="211">
        <f>S283*H283</f>
        <v>0</v>
      </c>
      <c r="AR283" s="19" t="s">
        <v>415</v>
      </c>
      <c r="AT283" s="19" t="s">
        <v>410</v>
      </c>
      <c r="AU283" s="19" t="s">
        <v>87</v>
      </c>
      <c r="AY283" s="19" t="s">
        <v>406</v>
      </c>
      <c r="BE283" s="212">
        <f>IF(N283="základní",J283,0)</f>
        <v>0</v>
      </c>
      <c r="BF283" s="212">
        <f>IF(N283="snížená",J283,0)</f>
        <v>0</v>
      </c>
      <c r="BG283" s="212">
        <f>IF(N283="zákl. přenesená",J283,0)</f>
        <v>0</v>
      </c>
      <c r="BH283" s="212">
        <f>IF(N283="sníž. přenesená",J283,0)</f>
        <v>0</v>
      </c>
      <c r="BI283" s="212">
        <f>IF(N283="nulová",J283,0)</f>
        <v>0</v>
      </c>
      <c r="BJ283" s="19" t="s">
        <v>23</v>
      </c>
      <c r="BK283" s="212">
        <f>ROUND(I283*H283,2)</f>
        <v>0</v>
      </c>
      <c r="BL283" s="19" t="s">
        <v>415</v>
      </c>
      <c r="BM283" s="19" t="s">
        <v>3248</v>
      </c>
    </row>
    <row r="284" spans="2:65" s="13" customFormat="1" x14ac:dyDescent="0.3">
      <c r="B284" s="225"/>
      <c r="C284" s="226"/>
      <c r="D284" s="247" t="s">
        <v>417</v>
      </c>
      <c r="E284" s="251" t="s">
        <v>36</v>
      </c>
      <c r="F284" s="252" t="s">
        <v>3249</v>
      </c>
      <c r="G284" s="226"/>
      <c r="H284" s="253">
        <v>102.511</v>
      </c>
      <c r="I284" s="230"/>
      <c r="J284" s="226"/>
      <c r="K284" s="226"/>
      <c r="L284" s="231"/>
      <c r="M284" s="232"/>
      <c r="N284" s="233"/>
      <c r="O284" s="233"/>
      <c r="P284" s="233"/>
      <c r="Q284" s="233"/>
      <c r="R284" s="233"/>
      <c r="S284" s="233"/>
      <c r="T284" s="234"/>
      <c r="AT284" s="235" t="s">
        <v>417</v>
      </c>
      <c r="AU284" s="235" t="s">
        <v>87</v>
      </c>
      <c r="AV284" s="13" t="s">
        <v>87</v>
      </c>
      <c r="AW284" s="13" t="s">
        <v>43</v>
      </c>
      <c r="AX284" s="13" t="s">
        <v>23</v>
      </c>
      <c r="AY284" s="235" t="s">
        <v>406</v>
      </c>
    </row>
    <row r="285" spans="2:65" s="1" customFormat="1" ht="22.5" customHeight="1" x14ac:dyDescent="0.3">
      <c r="B285" s="37"/>
      <c r="C285" s="201" t="s">
        <v>688</v>
      </c>
      <c r="D285" s="201" t="s">
        <v>410</v>
      </c>
      <c r="E285" s="202" t="s">
        <v>1121</v>
      </c>
      <c r="F285" s="203" t="s">
        <v>1122</v>
      </c>
      <c r="G285" s="204" t="s">
        <v>413</v>
      </c>
      <c r="H285" s="205">
        <v>102.511</v>
      </c>
      <c r="I285" s="206"/>
      <c r="J285" s="207">
        <f>ROUND(I285*H285,2)</f>
        <v>0</v>
      </c>
      <c r="K285" s="203" t="s">
        <v>414</v>
      </c>
      <c r="L285" s="57"/>
      <c r="M285" s="208" t="s">
        <v>36</v>
      </c>
      <c r="N285" s="209" t="s">
        <v>50</v>
      </c>
      <c r="O285" s="38"/>
      <c r="P285" s="210">
        <f>O285*H285</f>
        <v>0</v>
      </c>
      <c r="Q285" s="210">
        <v>0</v>
      </c>
      <c r="R285" s="210">
        <f>Q285*H285</f>
        <v>0</v>
      </c>
      <c r="S285" s="210">
        <v>0</v>
      </c>
      <c r="T285" s="211">
        <f>S285*H285</f>
        <v>0</v>
      </c>
      <c r="AR285" s="19" t="s">
        <v>415</v>
      </c>
      <c r="AT285" s="19" t="s">
        <v>410</v>
      </c>
      <c r="AU285" s="19" t="s">
        <v>87</v>
      </c>
      <c r="AY285" s="19" t="s">
        <v>406</v>
      </c>
      <c r="BE285" s="212">
        <f>IF(N285="základní",J285,0)</f>
        <v>0</v>
      </c>
      <c r="BF285" s="212">
        <f>IF(N285="snížená",J285,0)</f>
        <v>0</v>
      </c>
      <c r="BG285" s="212">
        <f>IF(N285="zákl. přenesená",J285,0)</f>
        <v>0</v>
      </c>
      <c r="BH285" s="212">
        <f>IF(N285="sníž. přenesená",J285,0)</f>
        <v>0</v>
      </c>
      <c r="BI285" s="212">
        <f>IF(N285="nulová",J285,0)</f>
        <v>0</v>
      </c>
      <c r="BJ285" s="19" t="s">
        <v>23</v>
      </c>
      <c r="BK285" s="212">
        <f>ROUND(I285*H285,2)</f>
        <v>0</v>
      </c>
      <c r="BL285" s="19" t="s">
        <v>415</v>
      </c>
      <c r="BM285" s="19" t="s">
        <v>3250</v>
      </c>
    </row>
    <row r="286" spans="2:65" s="1" customFormat="1" ht="22.5" customHeight="1" x14ac:dyDescent="0.3">
      <c r="B286" s="37"/>
      <c r="C286" s="201" t="s">
        <v>694</v>
      </c>
      <c r="D286" s="201" t="s">
        <v>410</v>
      </c>
      <c r="E286" s="202" t="s">
        <v>1125</v>
      </c>
      <c r="F286" s="203" t="s">
        <v>1126</v>
      </c>
      <c r="G286" s="204" t="s">
        <v>466</v>
      </c>
      <c r="H286" s="205">
        <v>41.404000000000003</v>
      </c>
      <c r="I286" s="206"/>
      <c r="J286" s="207">
        <f>ROUND(I286*H286,2)</f>
        <v>0</v>
      </c>
      <c r="K286" s="203" t="s">
        <v>414</v>
      </c>
      <c r="L286" s="57"/>
      <c r="M286" s="208" t="s">
        <v>36</v>
      </c>
      <c r="N286" s="209" t="s">
        <v>50</v>
      </c>
      <c r="O286" s="38"/>
      <c r="P286" s="210">
        <f>O286*H286</f>
        <v>0</v>
      </c>
      <c r="Q286" s="210">
        <v>0</v>
      </c>
      <c r="R286" s="210">
        <f>Q286*H286</f>
        <v>0</v>
      </c>
      <c r="S286" s="210">
        <v>0</v>
      </c>
      <c r="T286" s="211">
        <f>S286*H286</f>
        <v>0</v>
      </c>
      <c r="AR286" s="19" t="s">
        <v>415</v>
      </c>
      <c r="AT286" s="19" t="s">
        <v>410</v>
      </c>
      <c r="AU286" s="19" t="s">
        <v>87</v>
      </c>
      <c r="AY286" s="19" t="s">
        <v>406</v>
      </c>
      <c r="BE286" s="212">
        <f>IF(N286="základní",J286,0)</f>
        <v>0</v>
      </c>
      <c r="BF286" s="212">
        <f>IF(N286="snížená",J286,0)</f>
        <v>0</v>
      </c>
      <c r="BG286" s="212">
        <f>IF(N286="zákl. přenesená",J286,0)</f>
        <v>0</v>
      </c>
      <c r="BH286" s="212">
        <f>IF(N286="sníž. přenesená",J286,0)</f>
        <v>0</v>
      </c>
      <c r="BI286" s="212">
        <f>IF(N286="nulová",J286,0)</f>
        <v>0</v>
      </c>
      <c r="BJ286" s="19" t="s">
        <v>23</v>
      </c>
      <c r="BK286" s="212">
        <f>ROUND(I286*H286,2)</f>
        <v>0</v>
      </c>
      <c r="BL286" s="19" t="s">
        <v>415</v>
      </c>
      <c r="BM286" s="19" t="s">
        <v>3251</v>
      </c>
    </row>
    <row r="287" spans="2:65" s="13" customFormat="1" x14ac:dyDescent="0.3">
      <c r="B287" s="225"/>
      <c r="C287" s="226"/>
      <c r="D287" s="247" t="s">
        <v>417</v>
      </c>
      <c r="E287" s="251" t="s">
        <v>36</v>
      </c>
      <c r="F287" s="252" t="s">
        <v>3082</v>
      </c>
      <c r="G287" s="226"/>
      <c r="H287" s="253">
        <v>41.404000000000003</v>
      </c>
      <c r="I287" s="230"/>
      <c r="J287" s="226"/>
      <c r="K287" s="226"/>
      <c r="L287" s="231"/>
      <c r="M287" s="232"/>
      <c r="N287" s="233"/>
      <c r="O287" s="233"/>
      <c r="P287" s="233"/>
      <c r="Q287" s="233"/>
      <c r="R287" s="233"/>
      <c r="S287" s="233"/>
      <c r="T287" s="234"/>
      <c r="AT287" s="235" t="s">
        <v>417</v>
      </c>
      <c r="AU287" s="235" t="s">
        <v>87</v>
      </c>
      <c r="AV287" s="13" t="s">
        <v>87</v>
      </c>
      <c r="AW287" s="13" t="s">
        <v>43</v>
      </c>
      <c r="AX287" s="13" t="s">
        <v>23</v>
      </c>
      <c r="AY287" s="235" t="s">
        <v>406</v>
      </c>
    </row>
    <row r="288" spans="2:65" s="1" customFormat="1" ht="22.5" customHeight="1" x14ac:dyDescent="0.3">
      <c r="B288" s="37"/>
      <c r="C288" s="201" t="s">
        <v>696</v>
      </c>
      <c r="D288" s="201" t="s">
        <v>410</v>
      </c>
      <c r="E288" s="202" t="s">
        <v>521</v>
      </c>
      <c r="F288" s="203" t="s">
        <v>522</v>
      </c>
      <c r="G288" s="204" t="s">
        <v>413</v>
      </c>
      <c r="H288" s="205">
        <v>8.2810000000000006</v>
      </c>
      <c r="I288" s="206"/>
      <c r="J288" s="207">
        <f>ROUND(I288*H288,2)</f>
        <v>0</v>
      </c>
      <c r="K288" s="203" t="s">
        <v>414</v>
      </c>
      <c r="L288" s="57"/>
      <c r="M288" s="208" t="s">
        <v>36</v>
      </c>
      <c r="N288" s="209" t="s">
        <v>50</v>
      </c>
      <c r="O288" s="38"/>
      <c r="P288" s="210">
        <f>O288*H288</f>
        <v>0</v>
      </c>
      <c r="Q288" s="210">
        <v>0</v>
      </c>
      <c r="R288" s="210">
        <f>Q288*H288</f>
        <v>0</v>
      </c>
      <c r="S288" s="210">
        <v>0</v>
      </c>
      <c r="T288" s="211">
        <f>S288*H288</f>
        <v>0</v>
      </c>
      <c r="AR288" s="19" t="s">
        <v>415</v>
      </c>
      <c r="AT288" s="19" t="s">
        <v>410</v>
      </c>
      <c r="AU288" s="19" t="s">
        <v>87</v>
      </c>
      <c r="AY288" s="19" t="s">
        <v>406</v>
      </c>
      <c r="BE288" s="212">
        <f>IF(N288="základní",J288,0)</f>
        <v>0</v>
      </c>
      <c r="BF288" s="212">
        <f>IF(N288="snížená",J288,0)</f>
        <v>0</v>
      </c>
      <c r="BG288" s="212">
        <f>IF(N288="zákl. přenesená",J288,0)</f>
        <v>0</v>
      </c>
      <c r="BH288" s="212">
        <f>IF(N288="sníž. přenesená",J288,0)</f>
        <v>0</v>
      </c>
      <c r="BI288" s="212">
        <f>IF(N288="nulová",J288,0)</f>
        <v>0</v>
      </c>
      <c r="BJ288" s="19" t="s">
        <v>23</v>
      </c>
      <c r="BK288" s="212">
        <f>ROUND(I288*H288,2)</f>
        <v>0</v>
      </c>
      <c r="BL288" s="19" t="s">
        <v>415</v>
      </c>
      <c r="BM288" s="19" t="s">
        <v>3252</v>
      </c>
    </row>
    <row r="289" spans="2:65" s="12" customFormat="1" x14ac:dyDescent="0.3">
      <c r="B289" s="213"/>
      <c r="C289" s="214"/>
      <c r="D289" s="215" t="s">
        <v>417</v>
      </c>
      <c r="E289" s="216" t="s">
        <v>36</v>
      </c>
      <c r="F289" s="217" t="s">
        <v>3253</v>
      </c>
      <c r="G289" s="214"/>
      <c r="H289" s="218" t="s">
        <v>36</v>
      </c>
      <c r="I289" s="219"/>
      <c r="J289" s="214"/>
      <c r="K289" s="214"/>
      <c r="L289" s="220"/>
      <c r="M289" s="221"/>
      <c r="N289" s="222"/>
      <c r="O289" s="222"/>
      <c r="P289" s="222"/>
      <c r="Q289" s="222"/>
      <c r="R289" s="222"/>
      <c r="S289" s="222"/>
      <c r="T289" s="223"/>
      <c r="AT289" s="224" t="s">
        <v>417</v>
      </c>
      <c r="AU289" s="224" t="s">
        <v>87</v>
      </c>
      <c r="AV289" s="12" t="s">
        <v>23</v>
      </c>
      <c r="AW289" s="12" t="s">
        <v>43</v>
      </c>
      <c r="AX289" s="12" t="s">
        <v>79</v>
      </c>
      <c r="AY289" s="224" t="s">
        <v>406</v>
      </c>
    </row>
    <row r="290" spans="2:65" s="13" customFormat="1" x14ac:dyDescent="0.3">
      <c r="B290" s="225"/>
      <c r="C290" s="226"/>
      <c r="D290" s="247" t="s">
        <v>417</v>
      </c>
      <c r="E290" s="251" t="s">
        <v>36</v>
      </c>
      <c r="F290" s="252" t="s">
        <v>3254</v>
      </c>
      <c r="G290" s="226"/>
      <c r="H290" s="253">
        <v>8.2810000000000006</v>
      </c>
      <c r="I290" s="230"/>
      <c r="J290" s="226"/>
      <c r="K290" s="226"/>
      <c r="L290" s="231"/>
      <c r="M290" s="232"/>
      <c r="N290" s="233"/>
      <c r="O290" s="233"/>
      <c r="P290" s="233"/>
      <c r="Q290" s="233"/>
      <c r="R290" s="233"/>
      <c r="S290" s="233"/>
      <c r="T290" s="234"/>
      <c r="AT290" s="235" t="s">
        <v>417</v>
      </c>
      <c r="AU290" s="235" t="s">
        <v>87</v>
      </c>
      <c r="AV290" s="13" t="s">
        <v>87</v>
      </c>
      <c r="AW290" s="13" t="s">
        <v>43</v>
      </c>
      <c r="AX290" s="13" t="s">
        <v>23</v>
      </c>
      <c r="AY290" s="235" t="s">
        <v>406</v>
      </c>
    </row>
    <row r="291" spans="2:65" s="1" customFormat="1" ht="22.5" customHeight="1" x14ac:dyDescent="0.3">
      <c r="B291" s="37"/>
      <c r="C291" s="201" t="s">
        <v>699</v>
      </c>
      <c r="D291" s="201" t="s">
        <v>410</v>
      </c>
      <c r="E291" s="202" t="s">
        <v>424</v>
      </c>
      <c r="F291" s="203" t="s">
        <v>425</v>
      </c>
      <c r="G291" s="204" t="s">
        <v>413</v>
      </c>
      <c r="H291" s="205">
        <v>8.2810000000000006</v>
      </c>
      <c r="I291" s="206"/>
      <c r="J291" s="207">
        <f>ROUND(I291*H291,2)</f>
        <v>0</v>
      </c>
      <c r="K291" s="203" t="s">
        <v>414</v>
      </c>
      <c r="L291" s="57"/>
      <c r="M291" s="208" t="s">
        <v>36</v>
      </c>
      <c r="N291" s="209" t="s">
        <v>50</v>
      </c>
      <c r="O291" s="38"/>
      <c r="P291" s="210">
        <f>O291*H291</f>
        <v>0</v>
      </c>
      <c r="Q291" s="210">
        <v>0</v>
      </c>
      <c r="R291" s="210">
        <f>Q291*H291</f>
        <v>0</v>
      </c>
      <c r="S291" s="210">
        <v>0</v>
      </c>
      <c r="T291" s="211">
        <f>S291*H291</f>
        <v>0</v>
      </c>
      <c r="AR291" s="19" t="s">
        <v>415</v>
      </c>
      <c r="AT291" s="19" t="s">
        <v>410</v>
      </c>
      <c r="AU291" s="19" t="s">
        <v>87</v>
      </c>
      <c r="AY291" s="19" t="s">
        <v>406</v>
      </c>
      <c r="BE291" s="212">
        <f>IF(N291="základní",J291,0)</f>
        <v>0</v>
      </c>
      <c r="BF291" s="212">
        <f>IF(N291="snížená",J291,0)</f>
        <v>0</v>
      </c>
      <c r="BG291" s="212">
        <f>IF(N291="zákl. přenesená",J291,0)</f>
        <v>0</v>
      </c>
      <c r="BH291" s="212">
        <f>IF(N291="sníž. přenesená",J291,0)</f>
        <v>0</v>
      </c>
      <c r="BI291" s="212">
        <f>IF(N291="nulová",J291,0)</f>
        <v>0</v>
      </c>
      <c r="BJ291" s="19" t="s">
        <v>23</v>
      </c>
      <c r="BK291" s="212">
        <f>ROUND(I291*H291,2)</f>
        <v>0</v>
      </c>
      <c r="BL291" s="19" t="s">
        <v>415</v>
      </c>
      <c r="BM291" s="19" t="s">
        <v>3255</v>
      </c>
    </row>
    <row r="292" spans="2:65" s="1" customFormat="1" ht="22.5" customHeight="1" x14ac:dyDescent="0.3">
      <c r="B292" s="37"/>
      <c r="C292" s="201" t="s">
        <v>703</v>
      </c>
      <c r="D292" s="201" t="s">
        <v>410</v>
      </c>
      <c r="E292" s="202" t="s">
        <v>1138</v>
      </c>
      <c r="F292" s="203" t="s">
        <v>1139</v>
      </c>
      <c r="G292" s="204" t="s">
        <v>466</v>
      </c>
      <c r="H292" s="205">
        <v>41.404000000000003</v>
      </c>
      <c r="I292" s="206"/>
      <c r="J292" s="207">
        <f>ROUND(I292*H292,2)</f>
        <v>0</v>
      </c>
      <c r="K292" s="203" t="s">
        <v>414</v>
      </c>
      <c r="L292" s="57"/>
      <c r="M292" s="208" t="s">
        <v>36</v>
      </c>
      <c r="N292" s="209" t="s">
        <v>50</v>
      </c>
      <c r="O292" s="38"/>
      <c r="P292" s="210">
        <f>O292*H292</f>
        <v>0</v>
      </c>
      <c r="Q292" s="210">
        <v>0</v>
      </c>
      <c r="R292" s="210">
        <f>Q292*H292</f>
        <v>0</v>
      </c>
      <c r="S292" s="210">
        <v>0</v>
      </c>
      <c r="T292" s="211">
        <f>S292*H292</f>
        <v>0</v>
      </c>
      <c r="AR292" s="19" t="s">
        <v>415</v>
      </c>
      <c r="AT292" s="19" t="s">
        <v>410</v>
      </c>
      <c r="AU292" s="19" t="s">
        <v>87</v>
      </c>
      <c r="AY292" s="19" t="s">
        <v>406</v>
      </c>
      <c r="BE292" s="212">
        <f>IF(N292="základní",J292,0)</f>
        <v>0</v>
      </c>
      <c r="BF292" s="212">
        <f>IF(N292="snížená",J292,0)</f>
        <v>0</v>
      </c>
      <c r="BG292" s="212">
        <f>IF(N292="zákl. přenesená",J292,0)</f>
        <v>0</v>
      </c>
      <c r="BH292" s="212">
        <f>IF(N292="sníž. přenesená",J292,0)</f>
        <v>0</v>
      </c>
      <c r="BI292" s="212">
        <f>IF(N292="nulová",J292,0)</f>
        <v>0</v>
      </c>
      <c r="BJ292" s="19" t="s">
        <v>23</v>
      </c>
      <c r="BK292" s="212">
        <f>ROUND(I292*H292,2)</f>
        <v>0</v>
      </c>
      <c r="BL292" s="19" t="s">
        <v>415</v>
      </c>
      <c r="BM292" s="19" t="s">
        <v>3256</v>
      </c>
    </row>
    <row r="293" spans="2:65" s="13" customFormat="1" x14ac:dyDescent="0.3">
      <c r="B293" s="225"/>
      <c r="C293" s="226"/>
      <c r="D293" s="247" t="s">
        <v>417</v>
      </c>
      <c r="E293" s="251" t="s">
        <v>36</v>
      </c>
      <c r="F293" s="252" t="s">
        <v>3082</v>
      </c>
      <c r="G293" s="226"/>
      <c r="H293" s="253">
        <v>41.404000000000003</v>
      </c>
      <c r="I293" s="230"/>
      <c r="J293" s="226"/>
      <c r="K293" s="226"/>
      <c r="L293" s="231"/>
      <c r="M293" s="232"/>
      <c r="N293" s="233"/>
      <c r="O293" s="233"/>
      <c r="P293" s="233"/>
      <c r="Q293" s="233"/>
      <c r="R293" s="233"/>
      <c r="S293" s="233"/>
      <c r="T293" s="234"/>
      <c r="AT293" s="235" t="s">
        <v>417</v>
      </c>
      <c r="AU293" s="235" t="s">
        <v>87</v>
      </c>
      <c r="AV293" s="13" t="s">
        <v>87</v>
      </c>
      <c r="AW293" s="13" t="s">
        <v>43</v>
      </c>
      <c r="AX293" s="13" t="s">
        <v>23</v>
      </c>
      <c r="AY293" s="235" t="s">
        <v>406</v>
      </c>
    </row>
    <row r="294" spans="2:65" s="1" customFormat="1" ht="22.5" customHeight="1" x14ac:dyDescent="0.3">
      <c r="B294" s="37"/>
      <c r="C294" s="268" t="s">
        <v>709</v>
      </c>
      <c r="D294" s="268" t="s">
        <v>533</v>
      </c>
      <c r="E294" s="269" t="s">
        <v>1143</v>
      </c>
      <c r="F294" s="270" t="s">
        <v>1144</v>
      </c>
      <c r="G294" s="271" t="s">
        <v>413</v>
      </c>
      <c r="H294" s="272">
        <v>4.3470000000000004</v>
      </c>
      <c r="I294" s="273"/>
      <c r="J294" s="274">
        <f>ROUND(I294*H294,2)</f>
        <v>0</v>
      </c>
      <c r="K294" s="270" t="s">
        <v>36</v>
      </c>
      <c r="L294" s="275"/>
      <c r="M294" s="276" t="s">
        <v>36</v>
      </c>
      <c r="N294" s="277" t="s">
        <v>50</v>
      </c>
      <c r="O294" s="38"/>
      <c r="P294" s="210">
        <f>O294*H294</f>
        <v>0</v>
      </c>
      <c r="Q294" s="210">
        <v>0</v>
      </c>
      <c r="R294" s="210">
        <f>Q294*H294</f>
        <v>0</v>
      </c>
      <c r="S294" s="210">
        <v>0</v>
      </c>
      <c r="T294" s="211">
        <f>S294*H294</f>
        <v>0</v>
      </c>
      <c r="AR294" s="19" t="s">
        <v>457</v>
      </c>
      <c r="AT294" s="19" t="s">
        <v>533</v>
      </c>
      <c r="AU294" s="19" t="s">
        <v>87</v>
      </c>
      <c r="AY294" s="19" t="s">
        <v>406</v>
      </c>
      <c r="BE294" s="212">
        <f>IF(N294="základní",J294,0)</f>
        <v>0</v>
      </c>
      <c r="BF294" s="212">
        <f>IF(N294="snížená",J294,0)</f>
        <v>0</v>
      </c>
      <c r="BG294" s="212">
        <f>IF(N294="zákl. přenesená",J294,0)</f>
        <v>0</v>
      </c>
      <c r="BH294" s="212">
        <f>IF(N294="sníž. přenesená",J294,0)</f>
        <v>0</v>
      </c>
      <c r="BI294" s="212">
        <f>IF(N294="nulová",J294,0)</f>
        <v>0</v>
      </c>
      <c r="BJ294" s="19" t="s">
        <v>23</v>
      </c>
      <c r="BK294" s="212">
        <f>ROUND(I294*H294,2)</f>
        <v>0</v>
      </c>
      <c r="BL294" s="19" t="s">
        <v>415</v>
      </c>
      <c r="BM294" s="19" t="s">
        <v>3257</v>
      </c>
    </row>
    <row r="295" spans="2:65" s="13" customFormat="1" x14ac:dyDescent="0.3">
      <c r="B295" s="225"/>
      <c r="C295" s="226"/>
      <c r="D295" s="247" t="s">
        <v>417</v>
      </c>
      <c r="E295" s="251" t="s">
        <v>36</v>
      </c>
      <c r="F295" s="252" t="s">
        <v>3258</v>
      </c>
      <c r="G295" s="226"/>
      <c r="H295" s="253">
        <v>4.3470000000000004</v>
      </c>
      <c r="I295" s="230"/>
      <c r="J295" s="226"/>
      <c r="K295" s="226"/>
      <c r="L295" s="231"/>
      <c r="M295" s="232"/>
      <c r="N295" s="233"/>
      <c r="O295" s="233"/>
      <c r="P295" s="233"/>
      <c r="Q295" s="233"/>
      <c r="R295" s="233"/>
      <c r="S295" s="233"/>
      <c r="T295" s="234"/>
      <c r="AT295" s="235" t="s">
        <v>417</v>
      </c>
      <c r="AU295" s="235" t="s">
        <v>87</v>
      </c>
      <c r="AV295" s="13" t="s">
        <v>87</v>
      </c>
      <c r="AW295" s="13" t="s">
        <v>43</v>
      </c>
      <c r="AX295" s="13" t="s">
        <v>23</v>
      </c>
      <c r="AY295" s="235" t="s">
        <v>406</v>
      </c>
    </row>
    <row r="296" spans="2:65" s="1" customFormat="1" ht="22.5" customHeight="1" x14ac:dyDescent="0.3">
      <c r="B296" s="37"/>
      <c r="C296" s="201" t="s">
        <v>714</v>
      </c>
      <c r="D296" s="201" t="s">
        <v>410</v>
      </c>
      <c r="E296" s="202" t="s">
        <v>1131</v>
      </c>
      <c r="F296" s="203" t="s">
        <v>1132</v>
      </c>
      <c r="G296" s="204" t="s">
        <v>413</v>
      </c>
      <c r="H296" s="205">
        <v>4.3470000000000004</v>
      </c>
      <c r="I296" s="206"/>
      <c r="J296" s="207">
        <f>ROUND(I296*H296,2)</f>
        <v>0</v>
      </c>
      <c r="K296" s="203" t="s">
        <v>414</v>
      </c>
      <c r="L296" s="57"/>
      <c r="M296" s="208" t="s">
        <v>36</v>
      </c>
      <c r="N296" s="209" t="s">
        <v>50</v>
      </c>
      <c r="O296" s="38"/>
      <c r="P296" s="210">
        <f>O296*H296</f>
        <v>0</v>
      </c>
      <c r="Q296" s="210">
        <v>0</v>
      </c>
      <c r="R296" s="210">
        <f>Q296*H296</f>
        <v>0</v>
      </c>
      <c r="S296" s="210">
        <v>0</v>
      </c>
      <c r="T296" s="211">
        <f>S296*H296</f>
        <v>0</v>
      </c>
      <c r="AR296" s="19" t="s">
        <v>415</v>
      </c>
      <c r="AT296" s="19" t="s">
        <v>410</v>
      </c>
      <c r="AU296" s="19" t="s">
        <v>87</v>
      </c>
      <c r="AY296" s="19" t="s">
        <v>406</v>
      </c>
      <c r="BE296" s="212">
        <f>IF(N296="základní",J296,0)</f>
        <v>0</v>
      </c>
      <c r="BF296" s="212">
        <f>IF(N296="snížená",J296,0)</f>
        <v>0</v>
      </c>
      <c r="BG296" s="212">
        <f>IF(N296="zákl. přenesená",J296,0)</f>
        <v>0</v>
      </c>
      <c r="BH296" s="212">
        <f>IF(N296="sníž. přenesená",J296,0)</f>
        <v>0</v>
      </c>
      <c r="BI296" s="212">
        <f>IF(N296="nulová",J296,0)</f>
        <v>0</v>
      </c>
      <c r="BJ296" s="19" t="s">
        <v>23</v>
      </c>
      <c r="BK296" s="212">
        <f>ROUND(I296*H296,2)</f>
        <v>0</v>
      </c>
      <c r="BL296" s="19" t="s">
        <v>415</v>
      </c>
      <c r="BM296" s="19" t="s">
        <v>3259</v>
      </c>
    </row>
    <row r="297" spans="2:65" s="12" customFormat="1" x14ac:dyDescent="0.3">
      <c r="B297" s="213"/>
      <c r="C297" s="214"/>
      <c r="D297" s="215" t="s">
        <v>417</v>
      </c>
      <c r="E297" s="216" t="s">
        <v>36</v>
      </c>
      <c r="F297" s="217" t="s">
        <v>2171</v>
      </c>
      <c r="G297" s="214"/>
      <c r="H297" s="218" t="s">
        <v>36</v>
      </c>
      <c r="I297" s="219"/>
      <c r="J297" s="214"/>
      <c r="K297" s="214"/>
      <c r="L297" s="220"/>
      <c r="M297" s="221"/>
      <c r="N297" s="222"/>
      <c r="O297" s="222"/>
      <c r="P297" s="222"/>
      <c r="Q297" s="222"/>
      <c r="R297" s="222"/>
      <c r="S297" s="222"/>
      <c r="T297" s="223"/>
      <c r="AT297" s="224" t="s">
        <v>417</v>
      </c>
      <c r="AU297" s="224" t="s">
        <v>87</v>
      </c>
      <c r="AV297" s="12" t="s">
        <v>23</v>
      </c>
      <c r="AW297" s="12" t="s">
        <v>43</v>
      </c>
      <c r="AX297" s="12" t="s">
        <v>79</v>
      </c>
      <c r="AY297" s="224" t="s">
        <v>406</v>
      </c>
    </row>
    <row r="298" spans="2:65" s="13" customFormat="1" x14ac:dyDescent="0.3">
      <c r="B298" s="225"/>
      <c r="C298" s="226"/>
      <c r="D298" s="247" t="s">
        <v>417</v>
      </c>
      <c r="E298" s="251" t="s">
        <v>36</v>
      </c>
      <c r="F298" s="252" t="s">
        <v>3258</v>
      </c>
      <c r="G298" s="226"/>
      <c r="H298" s="253">
        <v>4.3470000000000004</v>
      </c>
      <c r="I298" s="230"/>
      <c r="J298" s="226"/>
      <c r="K298" s="226"/>
      <c r="L298" s="231"/>
      <c r="M298" s="232"/>
      <c r="N298" s="233"/>
      <c r="O298" s="233"/>
      <c r="P298" s="233"/>
      <c r="Q298" s="233"/>
      <c r="R298" s="233"/>
      <c r="S298" s="233"/>
      <c r="T298" s="234"/>
      <c r="AT298" s="235" t="s">
        <v>417</v>
      </c>
      <c r="AU298" s="235" t="s">
        <v>87</v>
      </c>
      <c r="AV298" s="13" t="s">
        <v>87</v>
      </c>
      <c r="AW298" s="13" t="s">
        <v>43</v>
      </c>
      <c r="AX298" s="13" t="s">
        <v>23</v>
      </c>
      <c r="AY298" s="235" t="s">
        <v>406</v>
      </c>
    </row>
    <row r="299" spans="2:65" s="1" customFormat="1" ht="22.5" customHeight="1" x14ac:dyDescent="0.3">
      <c r="B299" s="37"/>
      <c r="C299" s="201" t="s">
        <v>719</v>
      </c>
      <c r="D299" s="201" t="s">
        <v>410</v>
      </c>
      <c r="E299" s="202" t="s">
        <v>1121</v>
      </c>
      <c r="F299" s="203" t="s">
        <v>1122</v>
      </c>
      <c r="G299" s="204" t="s">
        <v>413</v>
      </c>
      <c r="H299" s="205">
        <v>4.3470000000000004</v>
      </c>
      <c r="I299" s="206"/>
      <c r="J299" s="207">
        <f>ROUND(I299*H299,2)</f>
        <v>0</v>
      </c>
      <c r="K299" s="203" t="s">
        <v>414</v>
      </c>
      <c r="L299" s="57"/>
      <c r="M299" s="208" t="s">
        <v>36</v>
      </c>
      <c r="N299" s="209" t="s">
        <v>50</v>
      </c>
      <c r="O299" s="38"/>
      <c r="P299" s="210">
        <f>O299*H299</f>
        <v>0</v>
      </c>
      <c r="Q299" s="210">
        <v>0</v>
      </c>
      <c r="R299" s="210">
        <f>Q299*H299</f>
        <v>0</v>
      </c>
      <c r="S299" s="210">
        <v>0</v>
      </c>
      <c r="T299" s="211">
        <f>S299*H299</f>
        <v>0</v>
      </c>
      <c r="AR299" s="19" t="s">
        <v>415</v>
      </c>
      <c r="AT299" s="19" t="s">
        <v>410</v>
      </c>
      <c r="AU299" s="19" t="s">
        <v>87</v>
      </c>
      <c r="AY299" s="19" t="s">
        <v>406</v>
      </c>
      <c r="BE299" s="212">
        <f>IF(N299="základní",J299,0)</f>
        <v>0</v>
      </c>
      <c r="BF299" s="212">
        <f>IF(N299="snížená",J299,0)</f>
        <v>0</v>
      </c>
      <c r="BG299" s="212">
        <f>IF(N299="zákl. přenesená",J299,0)</f>
        <v>0</v>
      </c>
      <c r="BH299" s="212">
        <f>IF(N299="sníž. přenesená",J299,0)</f>
        <v>0</v>
      </c>
      <c r="BI299" s="212">
        <f>IF(N299="nulová",J299,0)</f>
        <v>0</v>
      </c>
      <c r="BJ299" s="19" t="s">
        <v>23</v>
      </c>
      <c r="BK299" s="212">
        <f>ROUND(I299*H299,2)</f>
        <v>0</v>
      </c>
      <c r="BL299" s="19" t="s">
        <v>415</v>
      </c>
      <c r="BM299" s="19" t="s">
        <v>3260</v>
      </c>
    </row>
    <row r="300" spans="2:65" s="1" customFormat="1" ht="22.5" customHeight="1" x14ac:dyDescent="0.3">
      <c r="B300" s="37"/>
      <c r="C300" s="201" t="s">
        <v>723</v>
      </c>
      <c r="D300" s="201" t="s">
        <v>410</v>
      </c>
      <c r="E300" s="202" t="s">
        <v>1153</v>
      </c>
      <c r="F300" s="203" t="s">
        <v>1154</v>
      </c>
      <c r="G300" s="204" t="s">
        <v>466</v>
      </c>
      <c r="H300" s="205">
        <v>41.404000000000003</v>
      </c>
      <c r="I300" s="206"/>
      <c r="J300" s="207">
        <f>ROUND(I300*H300,2)</f>
        <v>0</v>
      </c>
      <c r="K300" s="203" t="s">
        <v>414</v>
      </c>
      <c r="L300" s="57"/>
      <c r="M300" s="208" t="s">
        <v>36</v>
      </c>
      <c r="N300" s="209" t="s">
        <v>50</v>
      </c>
      <c r="O300" s="38"/>
      <c r="P300" s="210">
        <f>O300*H300</f>
        <v>0</v>
      </c>
      <c r="Q300" s="210">
        <v>0</v>
      </c>
      <c r="R300" s="210">
        <f>Q300*H300</f>
        <v>0</v>
      </c>
      <c r="S300" s="210">
        <v>0</v>
      </c>
      <c r="T300" s="211">
        <f>S300*H300</f>
        <v>0</v>
      </c>
      <c r="AR300" s="19" t="s">
        <v>415</v>
      </c>
      <c r="AT300" s="19" t="s">
        <v>410</v>
      </c>
      <c r="AU300" s="19" t="s">
        <v>87</v>
      </c>
      <c r="AY300" s="19" t="s">
        <v>406</v>
      </c>
      <c r="BE300" s="212">
        <f>IF(N300="základní",J300,0)</f>
        <v>0</v>
      </c>
      <c r="BF300" s="212">
        <f>IF(N300="snížená",J300,0)</f>
        <v>0</v>
      </c>
      <c r="BG300" s="212">
        <f>IF(N300="zákl. přenesená",J300,0)</f>
        <v>0</v>
      </c>
      <c r="BH300" s="212">
        <f>IF(N300="sníž. přenesená",J300,0)</f>
        <v>0</v>
      </c>
      <c r="BI300" s="212">
        <f>IF(N300="nulová",J300,0)</f>
        <v>0</v>
      </c>
      <c r="BJ300" s="19" t="s">
        <v>23</v>
      </c>
      <c r="BK300" s="212">
        <f>ROUND(I300*H300,2)</f>
        <v>0</v>
      </c>
      <c r="BL300" s="19" t="s">
        <v>415</v>
      </c>
      <c r="BM300" s="19" t="s">
        <v>3261</v>
      </c>
    </row>
    <row r="301" spans="2:65" s="13" customFormat="1" x14ac:dyDescent="0.3">
      <c r="B301" s="225"/>
      <c r="C301" s="226"/>
      <c r="D301" s="247" t="s">
        <v>417</v>
      </c>
      <c r="E301" s="251" t="s">
        <v>36</v>
      </c>
      <c r="F301" s="252" t="s">
        <v>3082</v>
      </c>
      <c r="G301" s="226"/>
      <c r="H301" s="253">
        <v>41.404000000000003</v>
      </c>
      <c r="I301" s="230"/>
      <c r="J301" s="226"/>
      <c r="K301" s="226"/>
      <c r="L301" s="231"/>
      <c r="M301" s="232"/>
      <c r="N301" s="233"/>
      <c r="O301" s="233"/>
      <c r="P301" s="233"/>
      <c r="Q301" s="233"/>
      <c r="R301" s="233"/>
      <c r="S301" s="233"/>
      <c r="T301" s="234"/>
      <c r="AT301" s="235" t="s">
        <v>417</v>
      </c>
      <c r="AU301" s="235" t="s">
        <v>87</v>
      </c>
      <c r="AV301" s="13" t="s">
        <v>87</v>
      </c>
      <c r="AW301" s="13" t="s">
        <v>43</v>
      </c>
      <c r="AX301" s="13" t="s">
        <v>23</v>
      </c>
      <c r="AY301" s="235" t="s">
        <v>406</v>
      </c>
    </row>
    <row r="302" spans="2:65" s="1" customFormat="1" ht="22.5" customHeight="1" x14ac:dyDescent="0.3">
      <c r="B302" s="37"/>
      <c r="C302" s="268" t="s">
        <v>730</v>
      </c>
      <c r="D302" s="268" t="s">
        <v>533</v>
      </c>
      <c r="E302" s="269" t="s">
        <v>534</v>
      </c>
      <c r="F302" s="270" t="s">
        <v>535</v>
      </c>
      <c r="G302" s="271" t="s">
        <v>536</v>
      </c>
      <c r="H302" s="272">
        <v>0.86899999999999999</v>
      </c>
      <c r="I302" s="273"/>
      <c r="J302" s="274">
        <f>ROUND(I302*H302,2)</f>
        <v>0</v>
      </c>
      <c r="K302" s="270" t="s">
        <v>36</v>
      </c>
      <c r="L302" s="275"/>
      <c r="M302" s="276" t="s">
        <v>36</v>
      </c>
      <c r="N302" s="277" t="s">
        <v>50</v>
      </c>
      <c r="O302" s="38"/>
      <c r="P302" s="210">
        <f>O302*H302</f>
        <v>0</v>
      </c>
      <c r="Q302" s="210">
        <v>1E-3</v>
      </c>
      <c r="R302" s="210">
        <f>Q302*H302</f>
        <v>8.6899999999999998E-4</v>
      </c>
      <c r="S302" s="210">
        <v>0</v>
      </c>
      <c r="T302" s="211">
        <f>S302*H302</f>
        <v>0</v>
      </c>
      <c r="AR302" s="19" t="s">
        <v>457</v>
      </c>
      <c r="AT302" s="19" t="s">
        <v>533</v>
      </c>
      <c r="AU302" s="19" t="s">
        <v>87</v>
      </c>
      <c r="AY302" s="19" t="s">
        <v>406</v>
      </c>
      <c r="BE302" s="212">
        <f>IF(N302="základní",J302,0)</f>
        <v>0</v>
      </c>
      <c r="BF302" s="212">
        <f>IF(N302="snížená",J302,0)</f>
        <v>0</v>
      </c>
      <c r="BG302" s="212">
        <f>IF(N302="zákl. přenesená",J302,0)</f>
        <v>0</v>
      </c>
      <c r="BH302" s="212">
        <f>IF(N302="sníž. přenesená",J302,0)</f>
        <v>0</v>
      </c>
      <c r="BI302" s="212">
        <f>IF(N302="nulová",J302,0)</f>
        <v>0</v>
      </c>
      <c r="BJ302" s="19" t="s">
        <v>23</v>
      </c>
      <c r="BK302" s="212">
        <f>ROUND(I302*H302,2)</f>
        <v>0</v>
      </c>
      <c r="BL302" s="19" t="s">
        <v>415</v>
      </c>
      <c r="BM302" s="19" t="s">
        <v>3262</v>
      </c>
    </row>
    <row r="303" spans="2:65" s="13" customFormat="1" x14ac:dyDescent="0.3">
      <c r="B303" s="225"/>
      <c r="C303" s="226"/>
      <c r="D303" s="247" t="s">
        <v>417</v>
      </c>
      <c r="E303" s="251" t="s">
        <v>36</v>
      </c>
      <c r="F303" s="252" t="s">
        <v>3263</v>
      </c>
      <c r="G303" s="226"/>
      <c r="H303" s="253">
        <v>0.86899999999999999</v>
      </c>
      <c r="I303" s="230"/>
      <c r="J303" s="226"/>
      <c r="K303" s="226"/>
      <c r="L303" s="231"/>
      <c r="M303" s="232"/>
      <c r="N303" s="233"/>
      <c r="O303" s="233"/>
      <c r="P303" s="233"/>
      <c r="Q303" s="233"/>
      <c r="R303" s="233"/>
      <c r="S303" s="233"/>
      <c r="T303" s="234"/>
      <c r="AT303" s="235" t="s">
        <v>417</v>
      </c>
      <c r="AU303" s="235" t="s">
        <v>87</v>
      </c>
      <c r="AV303" s="13" t="s">
        <v>87</v>
      </c>
      <c r="AW303" s="13" t="s">
        <v>43</v>
      </c>
      <c r="AX303" s="13" t="s">
        <v>23</v>
      </c>
      <c r="AY303" s="235" t="s">
        <v>406</v>
      </c>
    </row>
    <row r="304" spans="2:65" s="1" customFormat="1" ht="22.5" customHeight="1" x14ac:dyDescent="0.3">
      <c r="B304" s="37"/>
      <c r="C304" s="201" t="s">
        <v>733</v>
      </c>
      <c r="D304" s="201" t="s">
        <v>410</v>
      </c>
      <c r="E304" s="202" t="s">
        <v>1163</v>
      </c>
      <c r="F304" s="203" t="s">
        <v>1164</v>
      </c>
      <c r="G304" s="204" t="s">
        <v>466</v>
      </c>
      <c r="H304" s="205">
        <v>41.404000000000003</v>
      </c>
      <c r="I304" s="206"/>
      <c r="J304" s="207">
        <f>ROUND(I304*H304,2)</f>
        <v>0</v>
      </c>
      <c r="K304" s="203" t="s">
        <v>36</v>
      </c>
      <c r="L304" s="57"/>
      <c r="M304" s="208" t="s">
        <v>36</v>
      </c>
      <c r="N304" s="209" t="s">
        <v>50</v>
      </c>
      <c r="O304" s="38"/>
      <c r="P304" s="210">
        <f>O304*H304</f>
        <v>0</v>
      </c>
      <c r="Q304" s="210">
        <v>0</v>
      </c>
      <c r="R304" s="210">
        <f>Q304*H304</f>
        <v>0</v>
      </c>
      <c r="S304" s="210">
        <v>0</v>
      </c>
      <c r="T304" s="211">
        <f>S304*H304</f>
        <v>0</v>
      </c>
      <c r="AR304" s="19" t="s">
        <v>415</v>
      </c>
      <c r="AT304" s="19" t="s">
        <v>410</v>
      </c>
      <c r="AU304" s="19" t="s">
        <v>87</v>
      </c>
      <c r="AY304" s="19" t="s">
        <v>406</v>
      </c>
      <c r="BE304" s="212">
        <f>IF(N304="základní",J304,0)</f>
        <v>0</v>
      </c>
      <c r="BF304" s="212">
        <f>IF(N304="snížená",J304,0)</f>
        <v>0</v>
      </c>
      <c r="BG304" s="212">
        <f>IF(N304="zákl. přenesená",J304,0)</f>
        <v>0</v>
      </c>
      <c r="BH304" s="212">
        <f>IF(N304="sníž. přenesená",J304,0)</f>
        <v>0</v>
      </c>
      <c r="BI304" s="212">
        <f>IF(N304="nulová",J304,0)</f>
        <v>0</v>
      </c>
      <c r="BJ304" s="19" t="s">
        <v>23</v>
      </c>
      <c r="BK304" s="212">
        <f>ROUND(I304*H304,2)</f>
        <v>0</v>
      </c>
      <c r="BL304" s="19" t="s">
        <v>415</v>
      </c>
      <c r="BM304" s="19" t="s">
        <v>3264</v>
      </c>
    </row>
    <row r="305" spans="2:65" s="13" customFormat="1" x14ac:dyDescent="0.3">
      <c r="B305" s="225"/>
      <c r="C305" s="226"/>
      <c r="D305" s="215" t="s">
        <v>417</v>
      </c>
      <c r="E305" s="227" t="s">
        <v>36</v>
      </c>
      <c r="F305" s="228" t="s">
        <v>3082</v>
      </c>
      <c r="G305" s="226"/>
      <c r="H305" s="229">
        <v>41.404000000000003</v>
      </c>
      <c r="I305" s="230"/>
      <c r="J305" s="226"/>
      <c r="K305" s="226"/>
      <c r="L305" s="231"/>
      <c r="M305" s="232"/>
      <c r="N305" s="233"/>
      <c r="O305" s="233"/>
      <c r="P305" s="233"/>
      <c r="Q305" s="233"/>
      <c r="R305" s="233"/>
      <c r="S305" s="233"/>
      <c r="T305" s="234"/>
      <c r="AT305" s="235" t="s">
        <v>417</v>
      </c>
      <c r="AU305" s="235" t="s">
        <v>87</v>
      </c>
      <c r="AV305" s="13" t="s">
        <v>87</v>
      </c>
      <c r="AW305" s="13" t="s">
        <v>43</v>
      </c>
      <c r="AX305" s="13" t="s">
        <v>23</v>
      </c>
      <c r="AY305" s="235" t="s">
        <v>406</v>
      </c>
    </row>
    <row r="306" spans="2:65" s="11" customFormat="1" ht="29.85" customHeight="1" x14ac:dyDescent="0.3">
      <c r="B306" s="182"/>
      <c r="C306" s="183"/>
      <c r="D306" s="198" t="s">
        <v>78</v>
      </c>
      <c r="E306" s="199" t="s">
        <v>87</v>
      </c>
      <c r="F306" s="199" t="s">
        <v>1517</v>
      </c>
      <c r="G306" s="183"/>
      <c r="H306" s="183"/>
      <c r="I306" s="186"/>
      <c r="J306" s="200">
        <f>BK306</f>
        <v>0</v>
      </c>
      <c r="K306" s="183"/>
      <c r="L306" s="188"/>
      <c r="M306" s="189"/>
      <c r="N306" s="190"/>
      <c r="O306" s="190"/>
      <c r="P306" s="191">
        <f>SUM(P307:P309)</f>
        <v>0</v>
      </c>
      <c r="Q306" s="190"/>
      <c r="R306" s="191">
        <f>SUM(R307:R309)</f>
        <v>4.0057499999999996E-2</v>
      </c>
      <c r="S306" s="190"/>
      <c r="T306" s="192">
        <f>SUM(T307:T309)</f>
        <v>0</v>
      </c>
      <c r="AR306" s="193" t="s">
        <v>23</v>
      </c>
      <c r="AT306" s="194" t="s">
        <v>78</v>
      </c>
      <c r="AU306" s="194" t="s">
        <v>23</v>
      </c>
      <c r="AY306" s="193" t="s">
        <v>406</v>
      </c>
      <c r="BK306" s="195">
        <f>SUM(BK307:BK309)</f>
        <v>0</v>
      </c>
    </row>
    <row r="307" spans="2:65" s="1" customFormat="1" ht="22.5" customHeight="1" x14ac:dyDescent="0.3">
      <c r="B307" s="37"/>
      <c r="C307" s="201" t="s">
        <v>738</v>
      </c>
      <c r="D307" s="201" t="s">
        <v>410</v>
      </c>
      <c r="E307" s="202" t="s">
        <v>1529</v>
      </c>
      <c r="F307" s="203" t="s">
        <v>1530</v>
      </c>
      <c r="G307" s="204" t="s">
        <v>596</v>
      </c>
      <c r="H307" s="205">
        <v>81.75</v>
      </c>
      <c r="I307" s="206"/>
      <c r="J307" s="207">
        <f>ROUND(I307*H307,2)</f>
        <v>0</v>
      </c>
      <c r="K307" s="203" t="s">
        <v>414</v>
      </c>
      <c r="L307" s="57"/>
      <c r="M307" s="208" t="s">
        <v>36</v>
      </c>
      <c r="N307" s="209" t="s">
        <v>50</v>
      </c>
      <c r="O307" s="38"/>
      <c r="P307" s="210">
        <f>O307*H307</f>
        <v>0</v>
      </c>
      <c r="Q307" s="210">
        <v>4.8999999999999998E-4</v>
      </c>
      <c r="R307" s="210">
        <f>Q307*H307</f>
        <v>4.0057499999999996E-2</v>
      </c>
      <c r="S307" s="210">
        <v>0</v>
      </c>
      <c r="T307" s="211">
        <f>S307*H307</f>
        <v>0</v>
      </c>
      <c r="AR307" s="19" t="s">
        <v>415</v>
      </c>
      <c r="AT307" s="19" t="s">
        <v>410</v>
      </c>
      <c r="AU307" s="19" t="s">
        <v>87</v>
      </c>
      <c r="AY307" s="19" t="s">
        <v>406</v>
      </c>
      <c r="BE307" s="212">
        <f>IF(N307="základní",J307,0)</f>
        <v>0</v>
      </c>
      <c r="BF307" s="212">
        <f>IF(N307="snížená",J307,0)</f>
        <v>0</v>
      </c>
      <c r="BG307" s="212">
        <f>IF(N307="zákl. přenesená",J307,0)</f>
        <v>0</v>
      </c>
      <c r="BH307" s="212">
        <f>IF(N307="sníž. přenesená",J307,0)</f>
        <v>0</v>
      </c>
      <c r="BI307" s="212">
        <f>IF(N307="nulová",J307,0)</f>
        <v>0</v>
      </c>
      <c r="BJ307" s="19" t="s">
        <v>23</v>
      </c>
      <c r="BK307" s="212">
        <f>ROUND(I307*H307,2)</f>
        <v>0</v>
      </c>
      <c r="BL307" s="19" t="s">
        <v>415</v>
      </c>
      <c r="BM307" s="19" t="s">
        <v>3265</v>
      </c>
    </row>
    <row r="308" spans="2:65" s="13" customFormat="1" x14ac:dyDescent="0.3">
      <c r="B308" s="225"/>
      <c r="C308" s="226"/>
      <c r="D308" s="215" t="s">
        <v>417</v>
      </c>
      <c r="E308" s="227" t="s">
        <v>36</v>
      </c>
      <c r="F308" s="228" t="s">
        <v>3266</v>
      </c>
      <c r="G308" s="226"/>
      <c r="H308" s="229">
        <v>81.75</v>
      </c>
      <c r="I308" s="230"/>
      <c r="J308" s="226"/>
      <c r="K308" s="226"/>
      <c r="L308" s="231"/>
      <c r="M308" s="232"/>
      <c r="N308" s="233"/>
      <c r="O308" s="233"/>
      <c r="P308" s="233"/>
      <c r="Q308" s="233"/>
      <c r="R308" s="233"/>
      <c r="S308" s="233"/>
      <c r="T308" s="234"/>
      <c r="AT308" s="235" t="s">
        <v>417</v>
      </c>
      <c r="AU308" s="235" t="s">
        <v>87</v>
      </c>
      <c r="AV308" s="13" t="s">
        <v>87</v>
      </c>
      <c r="AW308" s="13" t="s">
        <v>43</v>
      </c>
      <c r="AX308" s="13" t="s">
        <v>79</v>
      </c>
      <c r="AY308" s="235" t="s">
        <v>406</v>
      </c>
    </row>
    <row r="309" spans="2:65" s="14" customFormat="1" x14ac:dyDescent="0.3">
      <c r="B309" s="236"/>
      <c r="C309" s="237"/>
      <c r="D309" s="215" t="s">
        <v>417</v>
      </c>
      <c r="E309" s="238" t="s">
        <v>3067</v>
      </c>
      <c r="F309" s="239" t="s">
        <v>421</v>
      </c>
      <c r="G309" s="237"/>
      <c r="H309" s="240">
        <v>81.75</v>
      </c>
      <c r="I309" s="241"/>
      <c r="J309" s="237"/>
      <c r="K309" s="237"/>
      <c r="L309" s="242"/>
      <c r="M309" s="243"/>
      <c r="N309" s="244"/>
      <c r="O309" s="244"/>
      <c r="P309" s="244"/>
      <c r="Q309" s="244"/>
      <c r="R309" s="244"/>
      <c r="S309" s="244"/>
      <c r="T309" s="245"/>
      <c r="AT309" s="246" t="s">
        <v>417</v>
      </c>
      <c r="AU309" s="246" t="s">
        <v>87</v>
      </c>
      <c r="AV309" s="14" t="s">
        <v>415</v>
      </c>
      <c r="AW309" s="14" t="s">
        <v>43</v>
      </c>
      <c r="AX309" s="14" t="s">
        <v>23</v>
      </c>
      <c r="AY309" s="246" t="s">
        <v>406</v>
      </c>
    </row>
    <row r="310" spans="2:65" s="11" customFormat="1" ht="29.85" customHeight="1" x14ac:dyDescent="0.3">
      <c r="B310" s="182"/>
      <c r="C310" s="183"/>
      <c r="D310" s="198" t="s">
        <v>78</v>
      </c>
      <c r="E310" s="199" t="s">
        <v>94</v>
      </c>
      <c r="F310" s="199" t="s">
        <v>1652</v>
      </c>
      <c r="G310" s="183"/>
      <c r="H310" s="183"/>
      <c r="I310" s="186"/>
      <c r="J310" s="200">
        <f>BK310</f>
        <v>0</v>
      </c>
      <c r="K310" s="183"/>
      <c r="L310" s="188"/>
      <c r="M310" s="189"/>
      <c r="N310" s="190"/>
      <c r="O310" s="190"/>
      <c r="P310" s="191">
        <f>SUM(P311:P324)</f>
        <v>0</v>
      </c>
      <c r="Q310" s="190"/>
      <c r="R310" s="191">
        <f>SUM(R311:R324)</f>
        <v>0.43181169999999997</v>
      </c>
      <c r="S310" s="190"/>
      <c r="T310" s="192">
        <f>SUM(T311:T324)</f>
        <v>2.2799999999999998</v>
      </c>
      <c r="AR310" s="193" t="s">
        <v>23</v>
      </c>
      <c r="AT310" s="194" t="s">
        <v>78</v>
      </c>
      <c r="AU310" s="194" t="s">
        <v>23</v>
      </c>
      <c r="AY310" s="193" t="s">
        <v>406</v>
      </c>
      <c r="BK310" s="195">
        <f>SUM(BK311:BK324)</f>
        <v>0</v>
      </c>
    </row>
    <row r="311" spans="2:65" s="1" customFormat="1" ht="22.5" customHeight="1" x14ac:dyDescent="0.3">
      <c r="B311" s="37"/>
      <c r="C311" s="201" t="s">
        <v>743</v>
      </c>
      <c r="D311" s="201" t="s">
        <v>410</v>
      </c>
      <c r="E311" s="202" t="s">
        <v>3267</v>
      </c>
      <c r="F311" s="203" t="s">
        <v>3268</v>
      </c>
      <c r="G311" s="204" t="s">
        <v>413</v>
      </c>
      <c r="H311" s="205">
        <v>0.18099999999999999</v>
      </c>
      <c r="I311" s="206"/>
      <c r="J311" s="207">
        <f>ROUND(I311*H311,2)</f>
        <v>0</v>
      </c>
      <c r="K311" s="203" t="s">
        <v>36</v>
      </c>
      <c r="L311" s="57"/>
      <c r="M311" s="208" t="s">
        <v>36</v>
      </c>
      <c r="N311" s="209" t="s">
        <v>50</v>
      </c>
      <c r="O311" s="38"/>
      <c r="P311" s="210">
        <f>O311*H311</f>
        <v>0</v>
      </c>
      <c r="Q311" s="210">
        <v>2.3856999999999999</v>
      </c>
      <c r="R311" s="210">
        <f>Q311*H311</f>
        <v>0.43181169999999997</v>
      </c>
      <c r="S311" s="210">
        <v>0</v>
      </c>
      <c r="T311" s="211">
        <f>S311*H311</f>
        <v>0</v>
      </c>
      <c r="AR311" s="19" t="s">
        <v>415</v>
      </c>
      <c r="AT311" s="19" t="s">
        <v>410</v>
      </c>
      <c r="AU311" s="19" t="s">
        <v>87</v>
      </c>
      <c r="AY311" s="19" t="s">
        <v>406</v>
      </c>
      <c r="BE311" s="212">
        <f>IF(N311="základní",J311,0)</f>
        <v>0</v>
      </c>
      <c r="BF311" s="212">
        <f>IF(N311="snížená",J311,0)</f>
        <v>0</v>
      </c>
      <c r="BG311" s="212">
        <f>IF(N311="zákl. přenesená",J311,0)</f>
        <v>0</v>
      </c>
      <c r="BH311" s="212">
        <f>IF(N311="sníž. přenesená",J311,0)</f>
        <v>0</v>
      </c>
      <c r="BI311" s="212">
        <f>IF(N311="nulová",J311,0)</f>
        <v>0</v>
      </c>
      <c r="BJ311" s="19" t="s">
        <v>23</v>
      </c>
      <c r="BK311" s="212">
        <f>ROUND(I311*H311,2)</f>
        <v>0</v>
      </c>
      <c r="BL311" s="19" t="s">
        <v>415</v>
      </c>
      <c r="BM311" s="19" t="s">
        <v>3269</v>
      </c>
    </row>
    <row r="312" spans="2:65" s="12" customFormat="1" x14ac:dyDescent="0.3">
      <c r="B312" s="213"/>
      <c r="C312" s="214"/>
      <c r="D312" s="215" t="s">
        <v>417</v>
      </c>
      <c r="E312" s="216" t="s">
        <v>36</v>
      </c>
      <c r="F312" s="217" t="s">
        <v>3270</v>
      </c>
      <c r="G312" s="214"/>
      <c r="H312" s="218" t="s">
        <v>36</v>
      </c>
      <c r="I312" s="219"/>
      <c r="J312" s="214"/>
      <c r="K312" s="214"/>
      <c r="L312" s="220"/>
      <c r="M312" s="221"/>
      <c r="N312" s="222"/>
      <c r="O312" s="222"/>
      <c r="P312" s="222"/>
      <c r="Q312" s="222"/>
      <c r="R312" s="222"/>
      <c r="S312" s="222"/>
      <c r="T312" s="223"/>
      <c r="AT312" s="224" t="s">
        <v>417</v>
      </c>
      <c r="AU312" s="224" t="s">
        <v>87</v>
      </c>
      <c r="AV312" s="12" t="s">
        <v>23</v>
      </c>
      <c r="AW312" s="12" t="s">
        <v>43</v>
      </c>
      <c r="AX312" s="12" t="s">
        <v>79</v>
      </c>
      <c r="AY312" s="224" t="s">
        <v>406</v>
      </c>
    </row>
    <row r="313" spans="2:65" s="13" customFormat="1" x14ac:dyDescent="0.3">
      <c r="B313" s="225"/>
      <c r="C313" s="226"/>
      <c r="D313" s="247" t="s">
        <v>417</v>
      </c>
      <c r="E313" s="251" t="s">
        <v>36</v>
      </c>
      <c r="F313" s="252" t="s">
        <v>3271</v>
      </c>
      <c r="G313" s="226"/>
      <c r="H313" s="253">
        <v>0.18099999999999999</v>
      </c>
      <c r="I313" s="230"/>
      <c r="J313" s="226"/>
      <c r="K313" s="226"/>
      <c r="L313" s="231"/>
      <c r="M313" s="232"/>
      <c r="N313" s="233"/>
      <c r="O313" s="233"/>
      <c r="P313" s="233"/>
      <c r="Q313" s="233"/>
      <c r="R313" s="233"/>
      <c r="S313" s="233"/>
      <c r="T313" s="234"/>
      <c r="AT313" s="235" t="s">
        <v>417</v>
      </c>
      <c r="AU313" s="235" t="s">
        <v>87</v>
      </c>
      <c r="AV313" s="13" t="s">
        <v>87</v>
      </c>
      <c r="AW313" s="13" t="s">
        <v>43</v>
      </c>
      <c r="AX313" s="13" t="s">
        <v>23</v>
      </c>
      <c r="AY313" s="235" t="s">
        <v>406</v>
      </c>
    </row>
    <row r="314" spans="2:65" s="1" customFormat="1" ht="31.5" customHeight="1" x14ac:dyDescent="0.3">
      <c r="B314" s="37"/>
      <c r="C314" s="201" t="s">
        <v>748</v>
      </c>
      <c r="D314" s="201" t="s">
        <v>410</v>
      </c>
      <c r="E314" s="202" t="s">
        <v>3272</v>
      </c>
      <c r="F314" s="203" t="s">
        <v>3273</v>
      </c>
      <c r="G314" s="204" t="s">
        <v>413</v>
      </c>
      <c r="H314" s="205">
        <v>5.0270000000000001</v>
      </c>
      <c r="I314" s="206"/>
      <c r="J314" s="207">
        <f>ROUND(I314*H314,2)</f>
        <v>0</v>
      </c>
      <c r="K314" s="203" t="s">
        <v>36</v>
      </c>
      <c r="L314" s="57"/>
      <c r="M314" s="208" t="s">
        <v>36</v>
      </c>
      <c r="N314" s="209" t="s">
        <v>50</v>
      </c>
      <c r="O314" s="38"/>
      <c r="P314" s="210">
        <f>O314*H314</f>
        <v>0</v>
      </c>
      <c r="Q314" s="210">
        <v>0</v>
      </c>
      <c r="R314" s="210">
        <f>Q314*H314</f>
        <v>0</v>
      </c>
      <c r="S314" s="210">
        <v>0</v>
      </c>
      <c r="T314" s="211">
        <f>S314*H314</f>
        <v>0</v>
      </c>
      <c r="AR314" s="19" t="s">
        <v>415</v>
      </c>
      <c r="AT314" s="19" t="s">
        <v>410</v>
      </c>
      <c r="AU314" s="19" t="s">
        <v>87</v>
      </c>
      <c r="AY314" s="19" t="s">
        <v>406</v>
      </c>
      <c r="BE314" s="212">
        <f>IF(N314="základní",J314,0)</f>
        <v>0</v>
      </c>
      <c r="BF314" s="212">
        <f>IF(N314="snížená",J314,0)</f>
        <v>0</v>
      </c>
      <c r="BG314" s="212">
        <f>IF(N314="zákl. přenesená",J314,0)</f>
        <v>0</v>
      </c>
      <c r="BH314" s="212">
        <f>IF(N314="sníž. přenesená",J314,0)</f>
        <v>0</v>
      </c>
      <c r="BI314" s="212">
        <f>IF(N314="nulová",J314,0)</f>
        <v>0</v>
      </c>
      <c r="BJ314" s="19" t="s">
        <v>23</v>
      </c>
      <c r="BK314" s="212">
        <f>ROUND(I314*H314,2)</f>
        <v>0</v>
      </c>
      <c r="BL314" s="19" t="s">
        <v>415</v>
      </c>
      <c r="BM314" s="19" t="s">
        <v>3274</v>
      </c>
    </row>
    <row r="315" spans="2:65" s="12" customFormat="1" x14ac:dyDescent="0.3">
      <c r="B315" s="213"/>
      <c r="C315" s="214"/>
      <c r="D315" s="215" t="s">
        <v>417</v>
      </c>
      <c r="E315" s="216" t="s">
        <v>36</v>
      </c>
      <c r="F315" s="217" t="s">
        <v>3275</v>
      </c>
      <c r="G315" s="214"/>
      <c r="H315" s="218" t="s">
        <v>36</v>
      </c>
      <c r="I315" s="219"/>
      <c r="J315" s="214"/>
      <c r="K315" s="214"/>
      <c r="L315" s="220"/>
      <c r="M315" s="221"/>
      <c r="N315" s="222"/>
      <c r="O315" s="222"/>
      <c r="P315" s="222"/>
      <c r="Q315" s="222"/>
      <c r="R315" s="222"/>
      <c r="S315" s="222"/>
      <c r="T315" s="223"/>
      <c r="AT315" s="224" t="s">
        <v>417</v>
      </c>
      <c r="AU315" s="224" t="s">
        <v>87</v>
      </c>
      <c r="AV315" s="12" t="s">
        <v>23</v>
      </c>
      <c r="AW315" s="12" t="s">
        <v>43</v>
      </c>
      <c r="AX315" s="12" t="s">
        <v>79</v>
      </c>
      <c r="AY315" s="224" t="s">
        <v>406</v>
      </c>
    </row>
    <row r="316" spans="2:65" s="13" customFormat="1" x14ac:dyDescent="0.3">
      <c r="B316" s="225"/>
      <c r="C316" s="226"/>
      <c r="D316" s="247" t="s">
        <v>417</v>
      </c>
      <c r="E316" s="251" t="s">
        <v>36</v>
      </c>
      <c r="F316" s="252" t="s">
        <v>3276</v>
      </c>
      <c r="G316" s="226"/>
      <c r="H316" s="253">
        <v>5.0270000000000001</v>
      </c>
      <c r="I316" s="230"/>
      <c r="J316" s="226"/>
      <c r="K316" s="226"/>
      <c r="L316" s="231"/>
      <c r="M316" s="232"/>
      <c r="N316" s="233"/>
      <c r="O316" s="233"/>
      <c r="P316" s="233"/>
      <c r="Q316" s="233"/>
      <c r="R316" s="233"/>
      <c r="S316" s="233"/>
      <c r="T316" s="234"/>
      <c r="AT316" s="235" t="s">
        <v>417</v>
      </c>
      <c r="AU316" s="235" t="s">
        <v>87</v>
      </c>
      <c r="AV316" s="13" t="s">
        <v>87</v>
      </c>
      <c r="AW316" s="13" t="s">
        <v>43</v>
      </c>
      <c r="AX316" s="13" t="s">
        <v>23</v>
      </c>
      <c r="AY316" s="235" t="s">
        <v>406</v>
      </c>
    </row>
    <row r="317" spans="2:65" s="1" customFormat="1" ht="22.5" customHeight="1" x14ac:dyDescent="0.3">
      <c r="B317" s="37"/>
      <c r="C317" s="201" t="s">
        <v>755</v>
      </c>
      <c r="D317" s="201" t="s">
        <v>410</v>
      </c>
      <c r="E317" s="202" t="s">
        <v>3277</v>
      </c>
      <c r="F317" s="203" t="s">
        <v>3278</v>
      </c>
      <c r="G317" s="204" t="s">
        <v>413</v>
      </c>
      <c r="H317" s="205">
        <v>0.95</v>
      </c>
      <c r="I317" s="206"/>
      <c r="J317" s="207">
        <f>ROUND(I317*H317,2)</f>
        <v>0</v>
      </c>
      <c r="K317" s="203" t="s">
        <v>414</v>
      </c>
      <c r="L317" s="57"/>
      <c r="M317" s="208" t="s">
        <v>36</v>
      </c>
      <c r="N317" s="209" t="s">
        <v>50</v>
      </c>
      <c r="O317" s="38"/>
      <c r="P317" s="210">
        <f>O317*H317</f>
        <v>0</v>
      </c>
      <c r="Q317" s="210">
        <v>0</v>
      </c>
      <c r="R317" s="210">
        <f>Q317*H317</f>
        <v>0</v>
      </c>
      <c r="S317" s="210">
        <v>2.4</v>
      </c>
      <c r="T317" s="211">
        <f>S317*H317</f>
        <v>2.2799999999999998</v>
      </c>
      <c r="AR317" s="19" t="s">
        <v>415</v>
      </c>
      <c r="AT317" s="19" t="s">
        <v>410</v>
      </c>
      <c r="AU317" s="19" t="s">
        <v>87</v>
      </c>
      <c r="AY317" s="19" t="s">
        <v>406</v>
      </c>
      <c r="BE317" s="212">
        <f>IF(N317="základní",J317,0)</f>
        <v>0</v>
      </c>
      <c r="BF317" s="212">
        <f>IF(N317="snížená",J317,0)</f>
        <v>0</v>
      </c>
      <c r="BG317" s="212">
        <f>IF(N317="zákl. přenesená",J317,0)</f>
        <v>0</v>
      </c>
      <c r="BH317" s="212">
        <f>IF(N317="sníž. přenesená",J317,0)</f>
        <v>0</v>
      </c>
      <c r="BI317" s="212">
        <f>IF(N317="nulová",J317,0)</f>
        <v>0</v>
      </c>
      <c r="BJ317" s="19" t="s">
        <v>23</v>
      </c>
      <c r="BK317" s="212">
        <f>ROUND(I317*H317,2)</f>
        <v>0</v>
      </c>
      <c r="BL317" s="19" t="s">
        <v>415</v>
      </c>
      <c r="BM317" s="19" t="s">
        <v>3279</v>
      </c>
    </row>
    <row r="318" spans="2:65" s="12" customFormat="1" x14ac:dyDescent="0.3">
      <c r="B318" s="213"/>
      <c r="C318" s="214"/>
      <c r="D318" s="215" t="s">
        <v>417</v>
      </c>
      <c r="E318" s="216" t="s">
        <v>36</v>
      </c>
      <c r="F318" s="217" t="s">
        <v>3280</v>
      </c>
      <c r="G318" s="214"/>
      <c r="H318" s="218" t="s">
        <v>36</v>
      </c>
      <c r="I318" s="219"/>
      <c r="J318" s="214"/>
      <c r="K318" s="214"/>
      <c r="L318" s="220"/>
      <c r="M318" s="221"/>
      <c r="N318" s="222"/>
      <c r="O318" s="222"/>
      <c r="P318" s="222"/>
      <c r="Q318" s="222"/>
      <c r="R318" s="222"/>
      <c r="S318" s="222"/>
      <c r="T318" s="223"/>
      <c r="AT318" s="224" t="s">
        <v>417</v>
      </c>
      <c r="AU318" s="224" t="s">
        <v>87</v>
      </c>
      <c r="AV318" s="12" t="s">
        <v>23</v>
      </c>
      <c r="AW318" s="12" t="s">
        <v>43</v>
      </c>
      <c r="AX318" s="12" t="s">
        <v>79</v>
      </c>
      <c r="AY318" s="224" t="s">
        <v>406</v>
      </c>
    </row>
    <row r="319" spans="2:65" s="13" customFormat="1" x14ac:dyDescent="0.3">
      <c r="B319" s="225"/>
      <c r="C319" s="226"/>
      <c r="D319" s="247" t="s">
        <v>417</v>
      </c>
      <c r="E319" s="251" t="s">
        <v>36</v>
      </c>
      <c r="F319" s="252" t="s">
        <v>3281</v>
      </c>
      <c r="G319" s="226"/>
      <c r="H319" s="253">
        <v>0.95</v>
      </c>
      <c r="I319" s="230"/>
      <c r="J319" s="226"/>
      <c r="K319" s="226"/>
      <c r="L319" s="231"/>
      <c r="M319" s="232"/>
      <c r="N319" s="233"/>
      <c r="O319" s="233"/>
      <c r="P319" s="233"/>
      <c r="Q319" s="233"/>
      <c r="R319" s="233"/>
      <c r="S319" s="233"/>
      <c r="T319" s="234"/>
      <c r="AT319" s="235" t="s">
        <v>417</v>
      </c>
      <c r="AU319" s="235" t="s">
        <v>87</v>
      </c>
      <c r="AV319" s="13" t="s">
        <v>87</v>
      </c>
      <c r="AW319" s="13" t="s">
        <v>43</v>
      </c>
      <c r="AX319" s="13" t="s">
        <v>23</v>
      </c>
      <c r="AY319" s="235" t="s">
        <v>406</v>
      </c>
    </row>
    <row r="320" spans="2:65" s="1" customFormat="1" ht="22.5" customHeight="1" x14ac:dyDescent="0.3">
      <c r="B320" s="37"/>
      <c r="C320" s="201" t="s">
        <v>775</v>
      </c>
      <c r="D320" s="201" t="s">
        <v>410</v>
      </c>
      <c r="E320" s="202" t="s">
        <v>3282</v>
      </c>
      <c r="F320" s="203" t="s">
        <v>3283</v>
      </c>
      <c r="G320" s="204" t="s">
        <v>501</v>
      </c>
      <c r="H320" s="205">
        <v>2.2799999999999998</v>
      </c>
      <c r="I320" s="206"/>
      <c r="J320" s="207">
        <f>ROUND(I320*H320,2)</f>
        <v>0</v>
      </c>
      <c r="K320" s="203" t="s">
        <v>414</v>
      </c>
      <c r="L320" s="57"/>
      <c r="M320" s="208" t="s">
        <v>36</v>
      </c>
      <c r="N320" s="209" t="s">
        <v>50</v>
      </c>
      <c r="O320" s="38"/>
      <c r="P320" s="210">
        <f>O320*H320</f>
        <v>0</v>
      </c>
      <c r="Q320" s="210">
        <v>0</v>
      </c>
      <c r="R320" s="210">
        <f>Q320*H320</f>
        <v>0</v>
      </c>
      <c r="S320" s="210">
        <v>0</v>
      </c>
      <c r="T320" s="211">
        <f>S320*H320</f>
        <v>0</v>
      </c>
      <c r="AR320" s="19" t="s">
        <v>415</v>
      </c>
      <c r="AT320" s="19" t="s">
        <v>410</v>
      </c>
      <c r="AU320" s="19" t="s">
        <v>87</v>
      </c>
      <c r="AY320" s="19" t="s">
        <v>406</v>
      </c>
      <c r="BE320" s="212">
        <f>IF(N320="základní",J320,0)</f>
        <v>0</v>
      </c>
      <c r="BF320" s="212">
        <f>IF(N320="snížená",J320,0)</f>
        <v>0</v>
      </c>
      <c r="BG320" s="212">
        <f>IF(N320="zákl. přenesená",J320,0)</f>
        <v>0</v>
      </c>
      <c r="BH320" s="212">
        <f>IF(N320="sníž. přenesená",J320,0)</f>
        <v>0</v>
      </c>
      <c r="BI320" s="212">
        <f>IF(N320="nulová",J320,0)</f>
        <v>0</v>
      </c>
      <c r="BJ320" s="19" t="s">
        <v>23</v>
      </c>
      <c r="BK320" s="212">
        <f>ROUND(I320*H320,2)</f>
        <v>0</v>
      </c>
      <c r="BL320" s="19" t="s">
        <v>415</v>
      </c>
      <c r="BM320" s="19" t="s">
        <v>3284</v>
      </c>
    </row>
    <row r="321" spans="2:65" s="1" customFormat="1" ht="22.5" customHeight="1" x14ac:dyDescent="0.3">
      <c r="B321" s="37"/>
      <c r="C321" s="201" t="s">
        <v>778</v>
      </c>
      <c r="D321" s="201" t="s">
        <v>410</v>
      </c>
      <c r="E321" s="202" t="s">
        <v>616</v>
      </c>
      <c r="F321" s="203" t="s">
        <v>617</v>
      </c>
      <c r="G321" s="204" t="s">
        <v>501</v>
      </c>
      <c r="H321" s="205">
        <v>2.2799999999999998</v>
      </c>
      <c r="I321" s="206"/>
      <c r="J321" s="207">
        <f>ROUND(I321*H321,2)</f>
        <v>0</v>
      </c>
      <c r="K321" s="203" t="s">
        <v>414</v>
      </c>
      <c r="L321" s="57"/>
      <c r="M321" s="208" t="s">
        <v>36</v>
      </c>
      <c r="N321" s="209" t="s">
        <v>50</v>
      </c>
      <c r="O321" s="38"/>
      <c r="P321" s="210">
        <f>O321*H321</f>
        <v>0</v>
      </c>
      <c r="Q321" s="210">
        <v>0</v>
      </c>
      <c r="R321" s="210">
        <f>Q321*H321</f>
        <v>0</v>
      </c>
      <c r="S321" s="210">
        <v>0</v>
      </c>
      <c r="T321" s="211">
        <f>S321*H321</f>
        <v>0</v>
      </c>
      <c r="AR321" s="19" t="s">
        <v>415</v>
      </c>
      <c r="AT321" s="19" t="s">
        <v>410</v>
      </c>
      <c r="AU321" s="19" t="s">
        <v>87</v>
      </c>
      <c r="AY321" s="19" t="s">
        <v>406</v>
      </c>
      <c r="BE321" s="212">
        <f>IF(N321="základní",J321,0)</f>
        <v>0</v>
      </c>
      <c r="BF321" s="212">
        <f>IF(N321="snížená",J321,0)</f>
        <v>0</v>
      </c>
      <c r="BG321" s="212">
        <f>IF(N321="zákl. přenesená",J321,0)</f>
        <v>0</v>
      </c>
      <c r="BH321" s="212">
        <f>IF(N321="sníž. přenesená",J321,0)</f>
        <v>0</v>
      </c>
      <c r="BI321" s="212">
        <f>IF(N321="nulová",J321,0)</f>
        <v>0</v>
      </c>
      <c r="BJ321" s="19" t="s">
        <v>23</v>
      </c>
      <c r="BK321" s="212">
        <f>ROUND(I321*H321,2)</f>
        <v>0</v>
      </c>
      <c r="BL321" s="19" t="s">
        <v>415</v>
      </c>
      <c r="BM321" s="19" t="s">
        <v>3285</v>
      </c>
    </row>
    <row r="322" spans="2:65" s="1" customFormat="1" ht="22.5" customHeight="1" x14ac:dyDescent="0.3">
      <c r="B322" s="37"/>
      <c r="C322" s="201" t="s">
        <v>781</v>
      </c>
      <c r="D322" s="201" t="s">
        <v>410</v>
      </c>
      <c r="E322" s="202" t="s">
        <v>620</v>
      </c>
      <c r="F322" s="203" t="s">
        <v>621</v>
      </c>
      <c r="G322" s="204" t="s">
        <v>501</v>
      </c>
      <c r="H322" s="205">
        <v>50.16</v>
      </c>
      <c r="I322" s="206"/>
      <c r="J322" s="207">
        <f>ROUND(I322*H322,2)</f>
        <v>0</v>
      </c>
      <c r="K322" s="203" t="s">
        <v>414</v>
      </c>
      <c r="L322" s="57"/>
      <c r="M322" s="208" t="s">
        <v>36</v>
      </c>
      <c r="N322" s="209" t="s">
        <v>50</v>
      </c>
      <c r="O322" s="38"/>
      <c r="P322" s="210">
        <f>O322*H322</f>
        <v>0</v>
      </c>
      <c r="Q322" s="210">
        <v>0</v>
      </c>
      <c r="R322" s="210">
        <f>Q322*H322</f>
        <v>0</v>
      </c>
      <c r="S322" s="210">
        <v>0</v>
      </c>
      <c r="T322" s="211">
        <f>S322*H322</f>
        <v>0</v>
      </c>
      <c r="AR322" s="19" t="s">
        <v>415</v>
      </c>
      <c r="AT322" s="19" t="s">
        <v>410</v>
      </c>
      <c r="AU322" s="19" t="s">
        <v>87</v>
      </c>
      <c r="AY322" s="19" t="s">
        <v>406</v>
      </c>
      <c r="BE322" s="212">
        <f>IF(N322="základní",J322,0)</f>
        <v>0</v>
      </c>
      <c r="BF322" s="212">
        <f>IF(N322="snížená",J322,0)</f>
        <v>0</v>
      </c>
      <c r="BG322" s="212">
        <f>IF(N322="zákl. přenesená",J322,0)</f>
        <v>0</v>
      </c>
      <c r="BH322" s="212">
        <f>IF(N322="sníž. přenesená",J322,0)</f>
        <v>0</v>
      </c>
      <c r="BI322" s="212">
        <f>IF(N322="nulová",J322,0)</f>
        <v>0</v>
      </c>
      <c r="BJ322" s="19" t="s">
        <v>23</v>
      </c>
      <c r="BK322" s="212">
        <f>ROUND(I322*H322,2)</f>
        <v>0</v>
      </c>
      <c r="BL322" s="19" t="s">
        <v>415</v>
      </c>
      <c r="BM322" s="19" t="s">
        <v>3286</v>
      </c>
    </row>
    <row r="323" spans="2:65" s="13" customFormat="1" x14ac:dyDescent="0.3">
      <c r="B323" s="225"/>
      <c r="C323" s="226"/>
      <c r="D323" s="247" t="s">
        <v>417</v>
      </c>
      <c r="E323" s="226"/>
      <c r="F323" s="252" t="s">
        <v>3287</v>
      </c>
      <c r="G323" s="226"/>
      <c r="H323" s="253">
        <v>50.16</v>
      </c>
      <c r="I323" s="230"/>
      <c r="J323" s="226"/>
      <c r="K323" s="226"/>
      <c r="L323" s="231"/>
      <c r="M323" s="232"/>
      <c r="N323" s="233"/>
      <c r="O323" s="233"/>
      <c r="P323" s="233"/>
      <c r="Q323" s="233"/>
      <c r="R323" s="233"/>
      <c r="S323" s="233"/>
      <c r="T323" s="234"/>
      <c r="AT323" s="235" t="s">
        <v>417</v>
      </c>
      <c r="AU323" s="235" t="s">
        <v>87</v>
      </c>
      <c r="AV323" s="13" t="s">
        <v>87</v>
      </c>
      <c r="AW323" s="13" t="s">
        <v>4</v>
      </c>
      <c r="AX323" s="13" t="s">
        <v>23</v>
      </c>
      <c r="AY323" s="235" t="s">
        <v>406</v>
      </c>
    </row>
    <row r="324" spans="2:65" s="1" customFormat="1" ht="22.5" customHeight="1" x14ac:dyDescent="0.3">
      <c r="B324" s="37"/>
      <c r="C324" s="201" t="s">
        <v>784</v>
      </c>
      <c r="D324" s="201" t="s">
        <v>410</v>
      </c>
      <c r="E324" s="202" t="s">
        <v>3107</v>
      </c>
      <c r="F324" s="203" t="s">
        <v>3108</v>
      </c>
      <c r="G324" s="204" t="s">
        <v>501</v>
      </c>
      <c r="H324" s="205">
        <v>2.2799999999999998</v>
      </c>
      <c r="I324" s="206"/>
      <c r="J324" s="207">
        <f>ROUND(I324*H324,2)</f>
        <v>0</v>
      </c>
      <c r="K324" s="203" t="s">
        <v>36</v>
      </c>
      <c r="L324" s="57"/>
      <c r="M324" s="208" t="s">
        <v>36</v>
      </c>
      <c r="N324" s="209" t="s">
        <v>50</v>
      </c>
      <c r="O324" s="38"/>
      <c r="P324" s="210">
        <f>O324*H324</f>
        <v>0</v>
      </c>
      <c r="Q324" s="210">
        <v>0</v>
      </c>
      <c r="R324" s="210">
        <f>Q324*H324</f>
        <v>0</v>
      </c>
      <c r="S324" s="210">
        <v>0</v>
      </c>
      <c r="T324" s="211">
        <f>S324*H324</f>
        <v>0</v>
      </c>
      <c r="AR324" s="19" t="s">
        <v>415</v>
      </c>
      <c r="AT324" s="19" t="s">
        <v>410</v>
      </c>
      <c r="AU324" s="19" t="s">
        <v>87</v>
      </c>
      <c r="AY324" s="19" t="s">
        <v>406</v>
      </c>
      <c r="BE324" s="212">
        <f>IF(N324="základní",J324,0)</f>
        <v>0</v>
      </c>
      <c r="BF324" s="212">
        <f>IF(N324="snížená",J324,0)</f>
        <v>0</v>
      </c>
      <c r="BG324" s="212">
        <f>IF(N324="zákl. přenesená",J324,0)</f>
        <v>0</v>
      </c>
      <c r="BH324" s="212">
        <f>IF(N324="sníž. přenesená",J324,0)</f>
        <v>0</v>
      </c>
      <c r="BI324" s="212">
        <f>IF(N324="nulová",J324,0)</f>
        <v>0</v>
      </c>
      <c r="BJ324" s="19" t="s">
        <v>23</v>
      </c>
      <c r="BK324" s="212">
        <f>ROUND(I324*H324,2)</f>
        <v>0</v>
      </c>
      <c r="BL324" s="19" t="s">
        <v>415</v>
      </c>
      <c r="BM324" s="19" t="s">
        <v>3288</v>
      </c>
    </row>
    <row r="325" spans="2:65" s="11" customFormat="1" ht="29.85" customHeight="1" x14ac:dyDescent="0.3">
      <c r="B325" s="182"/>
      <c r="C325" s="183"/>
      <c r="D325" s="198" t="s">
        <v>78</v>
      </c>
      <c r="E325" s="199" t="s">
        <v>415</v>
      </c>
      <c r="F325" s="199" t="s">
        <v>1900</v>
      </c>
      <c r="G325" s="183"/>
      <c r="H325" s="183"/>
      <c r="I325" s="186"/>
      <c r="J325" s="200">
        <f>BK325</f>
        <v>0</v>
      </c>
      <c r="K325" s="183"/>
      <c r="L325" s="188"/>
      <c r="M325" s="189"/>
      <c r="N325" s="190"/>
      <c r="O325" s="190"/>
      <c r="P325" s="191">
        <f>SUM(P326:P354)</f>
        <v>0</v>
      </c>
      <c r="Q325" s="190"/>
      <c r="R325" s="191">
        <f>SUM(R326:R354)</f>
        <v>124.279442</v>
      </c>
      <c r="S325" s="190"/>
      <c r="T325" s="192">
        <f>SUM(T326:T354)</f>
        <v>0</v>
      </c>
      <c r="AR325" s="193" t="s">
        <v>23</v>
      </c>
      <c r="AT325" s="194" t="s">
        <v>78</v>
      </c>
      <c r="AU325" s="194" t="s">
        <v>23</v>
      </c>
      <c r="AY325" s="193" t="s">
        <v>406</v>
      </c>
      <c r="BK325" s="195">
        <f>SUM(BK326:BK354)</f>
        <v>0</v>
      </c>
    </row>
    <row r="326" spans="2:65" s="1" customFormat="1" ht="22.5" customHeight="1" x14ac:dyDescent="0.3">
      <c r="B326" s="37"/>
      <c r="C326" s="201" t="s">
        <v>787</v>
      </c>
      <c r="D326" s="201" t="s">
        <v>410</v>
      </c>
      <c r="E326" s="202" t="s">
        <v>2929</v>
      </c>
      <c r="F326" s="203" t="s">
        <v>2930</v>
      </c>
      <c r="G326" s="204" t="s">
        <v>413</v>
      </c>
      <c r="H326" s="205">
        <v>14.215</v>
      </c>
      <c r="I326" s="206"/>
      <c r="J326" s="207">
        <f>ROUND(I326*H326,2)</f>
        <v>0</v>
      </c>
      <c r="K326" s="203" t="s">
        <v>414</v>
      </c>
      <c r="L326" s="57"/>
      <c r="M326" s="208" t="s">
        <v>36</v>
      </c>
      <c r="N326" s="209" t="s">
        <v>50</v>
      </c>
      <c r="O326" s="38"/>
      <c r="P326" s="210">
        <f>O326*H326</f>
        <v>0</v>
      </c>
      <c r="Q326" s="210">
        <v>0</v>
      </c>
      <c r="R326" s="210">
        <f>Q326*H326</f>
        <v>0</v>
      </c>
      <c r="S326" s="210">
        <v>0</v>
      </c>
      <c r="T326" s="211">
        <f>S326*H326</f>
        <v>0</v>
      </c>
      <c r="AR326" s="19" t="s">
        <v>415</v>
      </c>
      <c r="AT326" s="19" t="s">
        <v>410</v>
      </c>
      <c r="AU326" s="19" t="s">
        <v>87</v>
      </c>
      <c r="AY326" s="19" t="s">
        <v>406</v>
      </c>
      <c r="BE326" s="212">
        <f>IF(N326="základní",J326,0)</f>
        <v>0</v>
      </c>
      <c r="BF326" s="212">
        <f>IF(N326="snížená",J326,0)</f>
        <v>0</v>
      </c>
      <c r="BG326" s="212">
        <f>IF(N326="zákl. přenesená",J326,0)</f>
        <v>0</v>
      </c>
      <c r="BH326" s="212">
        <f>IF(N326="sníž. přenesená",J326,0)</f>
        <v>0</v>
      </c>
      <c r="BI326" s="212">
        <f>IF(N326="nulová",J326,0)</f>
        <v>0</v>
      </c>
      <c r="BJ326" s="19" t="s">
        <v>23</v>
      </c>
      <c r="BK326" s="212">
        <f>ROUND(I326*H326,2)</f>
        <v>0</v>
      </c>
      <c r="BL326" s="19" t="s">
        <v>415</v>
      </c>
      <c r="BM326" s="19" t="s">
        <v>3289</v>
      </c>
    </row>
    <row r="327" spans="2:65" s="13" customFormat="1" x14ac:dyDescent="0.3">
      <c r="B327" s="225"/>
      <c r="C327" s="226"/>
      <c r="D327" s="215" t="s">
        <v>417</v>
      </c>
      <c r="E327" s="227" t="s">
        <v>36</v>
      </c>
      <c r="F327" s="228" t="s">
        <v>3290</v>
      </c>
      <c r="G327" s="226"/>
      <c r="H327" s="229">
        <v>11.494999999999999</v>
      </c>
      <c r="I327" s="230"/>
      <c r="J327" s="226"/>
      <c r="K327" s="226"/>
      <c r="L327" s="231"/>
      <c r="M327" s="232"/>
      <c r="N327" s="233"/>
      <c r="O327" s="233"/>
      <c r="P327" s="233"/>
      <c r="Q327" s="233"/>
      <c r="R327" s="233"/>
      <c r="S327" s="233"/>
      <c r="T327" s="234"/>
      <c r="AT327" s="235" t="s">
        <v>417</v>
      </c>
      <c r="AU327" s="235" t="s">
        <v>87</v>
      </c>
      <c r="AV327" s="13" t="s">
        <v>87</v>
      </c>
      <c r="AW327" s="13" t="s">
        <v>43</v>
      </c>
      <c r="AX327" s="13" t="s">
        <v>79</v>
      </c>
      <c r="AY327" s="235" t="s">
        <v>406</v>
      </c>
    </row>
    <row r="328" spans="2:65" s="13" customFormat="1" x14ac:dyDescent="0.3">
      <c r="B328" s="225"/>
      <c r="C328" s="226"/>
      <c r="D328" s="215" t="s">
        <v>417</v>
      </c>
      <c r="E328" s="227" t="s">
        <v>36</v>
      </c>
      <c r="F328" s="228" t="s">
        <v>3291</v>
      </c>
      <c r="G328" s="226"/>
      <c r="H328" s="229">
        <v>0.46</v>
      </c>
      <c r="I328" s="230"/>
      <c r="J328" s="226"/>
      <c r="K328" s="226"/>
      <c r="L328" s="231"/>
      <c r="M328" s="232"/>
      <c r="N328" s="233"/>
      <c r="O328" s="233"/>
      <c r="P328" s="233"/>
      <c r="Q328" s="233"/>
      <c r="R328" s="233"/>
      <c r="S328" s="233"/>
      <c r="T328" s="234"/>
      <c r="AT328" s="235" t="s">
        <v>417</v>
      </c>
      <c r="AU328" s="235" t="s">
        <v>87</v>
      </c>
      <c r="AV328" s="13" t="s">
        <v>87</v>
      </c>
      <c r="AW328" s="13" t="s">
        <v>43</v>
      </c>
      <c r="AX328" s="13" t="s">
        <v>79</v>
      </c>
      <c r="AY328" s="235" t="s">
        <v>406</v>
      </c>
    </row>
    <row r="329" spans="2:65" s="13" customFormat="1" x14ac:dyDescent="0.3">
      <c r="B329" s="225"/>
      <c r="C329" s="226"/>
      <c r="D329" s="215" t="s">
        <v>417</v>
      </c>
      <c r="E329" s="227" t="s">
        <v>36</v>
      </c>
      <c r="F329" s="228" t="s">
        <v>3292</v>
      </c>
      <c r="G329" s="226"/>
      <c r="H329" s="229">
        <v>0.625</v>
      </c>
      <c r="I329" s="230"/>
      <c r="J329" s="226"/>
      <c r="K329" s="226"/>
      <c r="L329" s="231"/>
      <c r="M329" s="232"/>
      <c r="N329" s="233"/>
      <c r="O329" s="233"/>
      <c r="P329" s="233"/>
      <c r="Q329" s="233"/>
      <c r="R329" s="233"/>
      <c r="S329" s="233"/>
      <c r="T329" s="234"/>
      <c r="AT329" s="235" t="s">
        <v>417</v>
      </c>
      <c r="AU329" s="235" t="s">
        <v>87</v>
      </c>
      <c r="AV329" s="13" t="s">
        <v>87</v>
      </c>
      <c r="AW329" s="13" t="s">
        <v>43</v>
      </c>
      <c r="AX329" s="13" t="s">
        <v>79</v>
      </c>
      <c r="AY329" s="235" t="s">
        <v>406</v>
      </c>
    </row>
    <row r="330" spans="2:65" s="13" customFormat="1" x14ac:dyDescent="0.3">
      <c r="B330" s="225"/>
      <c r="C330" s="226"/>
      <c r="D330" s="215" t="s">
        <v>417</v>
      </c>
      <c r="E330" s="227" t="s">
        <v>36</v>
      </c>
      <c r="F330" s="228" t="s">
        <v>3293</v>
      </c>
      <c r="G330" s="226"/>
      <c r="H330" s="229">
        <v>1.635</v>
      </c>
      <c r="I330" s="230"/>
      <c r="J330" s="226"/>
      <c r="K330" s="226"/>
      <c r="L330" s="231"/>
      <c r="M330" s="232"/>
      <c r="N330" s="233"/>
      <c r="O330" s="233"/>
      <c r="P330" s="233"/>
      <c r="Q330" s="233"/>
      <c r="R330" s="233"/>
      <c r="S330" s="233"/>
      <c r="T330" s="234"/>
      <c r="AT330" s="235" t="s">
        <v>417</v>
      </c>
      <c r="AU330" s="235" t="s">
        <v>87</v>
      </c>
      <c r="AV330" s="13" t="s">
        <v>87</v>
      </c>
      <c r="AW330" s="13" t="s">
        <v>43</v>
      </c>
      <c r="AX330" s="13" t="s">
        <v>79</v>
      </c>
      <c r="AY330" s="235" t="s">
        <v>406</v>
      </c>
    </row>
    <row r="331" spans="2:65" s="14" customFormat="1" x14ac:dyDescent="0.3">
      <c r="B331" s="236"/>
      <c r="C331" s="237"/>
      <c r="D331" s="247" t="s">
        <v>417</v>
      </c>
      <c r="E331" s="248" t="s">
        <v>2872</v>
      </c>
      <c r="F331" s="249" t="s">
        <v>421</v>
      </c>
      <c r="G331" s="237"/>
      <c r="H331" s="250">
        <v>14.215</v>
      </c>
      <c r="I331" s="241"/>
      <c r="J331" s="237"/>
      <c r="K331" s="237"/>
      <c r="L331" s="242"/>
      <c r="M331" s="243"/>
      <c r="N331" s="244"/>
      <c r="O331" s="244"/>
      <c r="P331" s="244"/>
      <c r="Q331" s="244"/>
      <c r="R331" s="244"/>
      <c r="S331" s="244"/>
      <c r="T331" s="245"/>
      <c r="AT331" s="246" t="s">
        <v>417</v>
      </c>
      <c r="AU331" s="246" t="s">
        <v>87</v>
      </c>
      <c r="AV331" s="14" t="s">
        <v>415</v>
      </c>
      <c r="AW331" s="14" t="s">
        <v>43</v>
      </c>
      <c r="AX331" s="14" t="s">
        <v>23</v>
      </c>
      <c r="AY331" s="246" t="s">
        <v>406</v>
      </c>
    </row>
    <row r="332" spans="2:65" s="1" customFormat="1" ht="22.5" customHeight="1" x14ac:dyDescent="0.3">
      <c r="B332" s="37"/>
      <c r="C332" s="201" t="s">
        <v>795</v>
      </c>
      <c r="D332" s="201" t="s">
        <v>410</v>
      </c>
      <c r="E332" s="202" t="s">
        <v>1131</v>
      </c>
      <c r="F332" s="203" t="s">
        <v>1132</v>
      </c>
      <c r="G332" s="204" t="s">
        <v>413</v>
      </c>
      <c r="H332" s="205">
        <v>14.215</v>
      </c>
      <c r="I332" s="206"/>
      <c r="J332" s="207">
        <f>ROUND(I332*H332,2)</f>
        <v>0</v>
      </c>
      <c r="K332" s="203" t="s">
        <v>414</v>
      </c>
      <c r="L332" s="57"/>
      <c r="M332" s="208" t="s">
        <v>36</v>
      </c>
      <c r="N332" s="209" t="s">
        <v>50</v>
      </c>
      <c r="O332" s="38"/>
      <c r="P332" s="210">
        <f>O332*H332</f>
        <v>0</v>
      </c>
      <c r="Q332" s="210">
        <v>0</v>
      </c>
      <c r="R332" s="210">
        <f>Q332*H332</f>
        <v>0</v>
      </c>
      <c r="S332" s="210">
        <v>0</v>
      </c>
      <c r="T332" s="211">
        <f>S332*H332</f>
        <v>0</v>
      </c>
      <c r="AR332" s="19" t="s">
        <v>415</v>
      </c>
      <c r="AT332" s="19" t="s">
        <v>410</v>
      </c>
      <c r="AU332" s="19" t="s">
        <v>87</v>
      </c>
      <c r="AY332" s="19" t="s">
        <v>406</v>
      </c>
      <c r="BE332" s="212">
        <f>IF(N332="základní",J332,0)</f>
        <v>0</v>
      </c>
      <c r="BF332" s="212">
        <f>IF(N332="snížená",J332,0)</f>
        <v>0</v>
      </c>
      <c r="BG332" s="212">
        <f>IF(N332="zákl. přenesená",J332,0)</f>
        <v>0</v>
      </c>
      <c r="BH332" s="212">
        <f>IF(N332="sníž. přenesená",J332,0)</f>
        <v>0</v>
      </c>
      <c r="BI332" s="212">
        <f>IF(N332="nulová",J332,0)</f>
        <v>0</v>
      </c>
      <c r="BJ332" s="19" t="s">
        <v>23</v>
      </c>
      <c r="BK332" s="212">
        <f>ROUND(I332*H332,2)</f>
        <v>0</v>
      </c>
      <c r="BL332" s="19" t="s">
        <v>415</v>
      </c>
      <c r="BM332" s="19" t="s">
        <v>3294</v>
      </c>
    </row>
    <row r="333" spans="2:65" s="13" customFormat="1" x14ac:dyDescent="0.3">
      <c r="B333" s="225"/>
      <c r="C333" s="226"/>
      <c r="D333" s="247" t="s">
        <v>417</v>
      </c>
      <c r="E333" s="251" t="s">
        <v>36</v>
      </c>
      <c r="F333" s="252" t="s">
        <v>2935</v>
      </c>
      <c r="G333" s="226"/>
      <c r="H333" s="253">
        <v>14.215</v>
      </c>
      <c r="I333" s="230"/>
      <c r="J333" s="226"/>
      <c r="K333" s="226"/>
      <c r="L333" s="231"/>
      <c r="M333" s="232"/>
      <c r="N333" s="233"/>
      <c r="O333" s="233"/>
      <c r="P333" s="233"/>
      <c r="Q333" s="233"/>
      <c r="R333" s="233"/>
      <c r="S333" s="233"/>
      <c r="T333" s="234"/>
      <c r="AT333" s="235" t="s">
        <v>417</v>
      </c>
      <c r="AU333" s="235" t="s">
        <v>87</v>
      </c>
      <c r="AV333" s="13" t="s">
        <v>87</v>
      </c>
      <c r="AW333" s="13" t="s">
        <v>43</v>
      </c>
      <c r="AX333" s="13" t="s">
        <v>23</v>
      </c>
      <c r="AY333" s="235" t="s">
        <v>406</v>
      </c>
    </row>
    <row r="334" spans="2:65" s="1" customFormat="1" ht="22.5" customHeight="1" x14ac:dyDescent="0.3">
      <c r="B334" s="37"/>
      <c r="C334" s="201" t="s">
        <v>799</v>
      </c>
      <c r="D334" s="201" t="s">
        <v>410</v>
      </c>
      <c r="E334" s="202" t="s">
        <v>1121</v>
      </c>
      <c r="F334" s="203" t="s">
        <v>1122</v>
      </c>
      <c r="G334" s="204" t="s">
        <v>413</v>
      </c>
      <c r="H334" s="205">
        <v>14.215</v>
      </c>
      <c r="I334" s="206"/>
      <c r="J334" s="207">
        <f>ROUND(I334*H334,2)</f>
        <v>0</v>
      </c>
      <c r="K334" s="203" t="s">
        <v>414</v>
      </c>
      <c r="L334" s="57"/>
      <c r="M334" s="208" t="s">
        <v>36</v>
      </c>
      <c r="N334" s="209" t="s">
        <v>50</v>
      </c>
      <c r="O334" s="38"/>
      <c r="P334" s="210">
        <f>O334*H334</f>
        <v>0</v>
      </c>
      <c r="Q334" s="210">
        <v>0</v>
      </c>
      <c r="R334" s="210">
        <f>Q334*H334</f>
        <v>0</v>
      </c>
      <c r="S334" s="210">
        <v>0</v>
      </c>
      <c r="T334" s="211">
        <f>S334*H334</f>
        <v>0</v>
      </c>
      <c r="AR334" s="19" t="s">
        <v>415</v>
      </c>
      <c r="AT334" s="19" t="s">
        <v>410</v>
      </c>
      <c r="AU334" s="19" t="s">
        <v>87</v>
      </c>
      <c r="AY334" s="19" t="s">
        <v>406</v>
      </c>
      <c r="BE334" s="212">
        <f>IF(N334="základní",J334,0)</f>
        <v>0</v>
      </c>
      <c r="BF334" s="212">
        <f>IF(N334="snížená",J334,0)</f>
        <v>0</v>
      </c>
      <c r="BG334" s="212">
        <f>IF(N334="zákl. přenesená",J334,0)</f>
        <v>0</v>
      </c>
      <c r="BH334" s="212">
        <f>IF(N334="sníž. přenesená",J334,0)</f>
        <v>0</v>
      </c>
      <c r="BI334" s="212">
        <f>IF(N334="nulová",J334,0)</f>
        <v>0</v>
      </c>
      <c r="BJ334" s="19" t="s">
        <v>23</v>
      </c>
      <c r="BK334" s="212">
        <f>ROUND(I334*H334,2)</f>
        <v>0</v>
      </c>
      <c r="BL334" s="19" t="s">
        <v>415</v>
      </c>
      <c r="BM334" s="19" t="s">
        <v>3295</v>
      </c>
    </row>
    <row r="335" spans="2:65" s="1" customFormat="1" ht="22.5" customHeight="1" x14ac:dyDescent="0.3">
      <c r="B335" s="37"/>
      <c r="C335" s="201" t="s">
        <v>804</v>
      </c>
      <c r="D335" s="201" t="s">
        <v>410</v>
      </c>
      <c r="E335" s="202" t="s">
        <v>1931</v>
      </c>
      <c r="F335" s="203" t="s">
        <v>1932</v>
      </c>
      <c r="G335" s="204" t="s">
        <v>1363</v>
      </c>
      <c r="H335" s="205">
        <v>62</v>
      </c>
      <c r="I335" s="206"/>
      <c r="J335" s="207">
        <f>ROUND(I335*H335,2)</f>
        <v>0</v>
      </c>
      <c r="K335" s="203" t="s">
        <v>414</v>
      </c>
      <c r="L335" s="57"/>
      <c r="M335" s="208" t="s">
        <v>36</v>
      </c>
      <c r="N335" s="209" t="s">
        <v>50</v>
      </c>
      <c r="O335" s="38"/>
      <c r="P335" s="210">
        <f>O335*H335</f>
        <v>0</v>
      </c>
      <c r="Q335" s="210">
        <v>1.65E-3</v>
      </c>
      <c r="R335" s="210">
        <f>Q335*H335</f>
        <v>0.1023</v>
      </c>
      <c r="S335" s="210">
        <v>0</v>
      </c>
      <c r="T335" s="211">
        <f>S335*H335</f>
        <v>0</v>
      </c>
      <c r="AR335" s="19" t="s">
        <v>415</v>
      </c>
      <c r="AT335" s="19" t="s">
        <v>410</v>
      </c>
      <c r="AU335" s="19" t="s">
        <v>87</v>
      </c>
      <c r="AY335" s="19" t="s">
        <v>406</v>
      </c>
      <c r="BE335" s="212">
        <f>IF(N335="základní",J335,0)</f>
        <v>0</v>
      </c>
      <c r="BF335" s="212">
        <f>IF(N335="snížená",J335,0)</f>
        <v>0</v>
      </c>
      <c r="BG335" s="212">
        <f>IF(N335="zákl. přenesená",J335,0)</f>
        <v>0</v>
      </c>
      <c r="BH335" s="212">
        <f>IF(N335="sníž. přenesená",J335,0)</f>
        <v>0</v>
      </c>
      <c r="BI335" s="212">
        <f>IF(N335="nulová",J335,0)</f>
        <v>0</v>
      </c>
      <c r="BJ335" s="19" t="s">
        <v>23</v>
      </c>
      <c r="BK335" s="212">
        <f>ROUND(I335*H335,2)</f>
        <v>0</v>
      </c>
      <c r="BL335" s="19" t="s">
        <v>415</v>
      </c>
      <c r="BM335" s="19" t="s">
        <v>3296</v>
      </c>
    </row>
    <row r="336" spans="2:65" s="13" customFormat="1" x14ac:dyDescent="0.3">
      <c r="B336" s="225"/>
      <c r="C336" s="226"/>
      <c r="D336" s="247" t="s">
        <v>417</v>
      </c>
      <c r="E336" s="251" t="s">
        <v>36</v>
      </c>
      <c r="F336" s="252" t="s">
        <v>3297</v>
      </c>
      <c r="G336" s="226"/>
      <c r="H336" s="253">
        <v>62</v>
      </c>
      <c r="I336" s="230"/>
      <c r="J336" s="226"/>
      <c r="K336" s="226"/>
      <c r="L336" s="231"/>
      <c r="M336" s="232"/>
      <c r="N336" s="233"/>
      <c r="O336" s="233"/>
      <c r="P336" s="233"/>
      <c r="Q336" s="233"/>
      <c r="R336" s="233"/>
      <c r="S336" s="233"/>
      <c r="T336" s="234"/>
      <c r="AT336" s="235" t="s">
        <v>417</v>
      </c>
      <c r="AU336" s="235" t="s">
        <v>87</v>
      </c>
      <c r="AV336" s="13" t="s">
        <v>87</v>
      </c>
      <c r="AW336" s="13" t="s">
        <v>43</v>
      </c>
      <c r="AX336" s="13" t="s">
        <v>23</v>
      </c>
      <c r="AY336" s="235" t="s">
        <v>406</v>
      </c>
    </row>
    <row r="337" spans="2:65" s="1" customFormat="1" ht="22.5" customHeight="1" x14ac:dyDescent="0.3">
      <c r="B337" s="37"/>
      <c r="C337" s="268" t="s">
        <v>809</v>
      </c>
      <c r="D337" s="268" t="s">
        <v>533</v>
      </c>
      <c r="E337" s="269" t="s">
        <v>3298</v>
      </c>
      <c r="F337" s="270" t="s">
        <v>3299</v>
      </c>
      <c r="G337" s="271" t="s">
        <v>1363</v>
      </c>
      <c r="H337" s="272">
        <v>62.62</v>
      </c>
      <c r="I337" s="273"/>
      <c r="J337" s="274">
        <f>ROUND(I337*H337,2)</f>
        <v>0</v>
      </c>
      <c r="K337" s="270" t="s">
        <v>36</v>
      </c>
      <c r="L337" s="275"/>
      <c r="M337" s="276" t="s">
        <v>36</v>
      </c>
      <c r="N337" s="277" t="s">
        <v>50</v>
      </c>
      <c r="O337" s="38"/>
      <c r="P337" s="210">
        <f>O337*H337</f>
        <v>0</v>
      </c>
      <c r="Q337" s="210">
        <v>0.03</v>
      </c>
      <c r="R337" s="210">
        <f>Q337*H337</f>
        <v>1.8785999999999998</v>
      </c>
      <c r="S337" s="210">
        <v>0</v>
      </c>
      <c r="T337" s="211">
        <f>S337*H337</f>
        <v>0</v>
      </c>
      <c r="AR337" s="19" t="s">
        <v>457</v>
      </c>
      <c r="AT337" s="19" t="s">
        <v>533</v>
      </c>
      <c r="AU337" s="19" t="s">
        <v>87</v>
      </c>
      <c r="AY337" s="19" t="s">
        <v>406</v>
      </c>
      <c r="BE337" s="212">
        <f>IF(N337="základní",J337,0)</f>
        <v>0</v>
      </c>
      <c r="BF337" s="212">
        <f>IF(N337="snížená",J337,0)</f>
        <v>0</v>
      </c>
      <c r="BG337" s="212">
        <f>IF(N337="zákl. přenesená",J337,0)</f>
        <v>0</v>
      </c>
      <c r="BH337" s="212">
        <f>IF(N337="sníž. přenesená",J337,0)</f>
        <v>0</v>
      </c>
      <c r="BI337" s="212">
        <f>IF(N337="nulová",J337,0)</f>
        <v>0</v>
      </c>
      <c r="BJ337" s="19" t="s">
        <v>23</v>
      </c>
      <c r="BK337" s="212">
        <f>ROUND(I337*H337,2)</f>
        <v>0</v>
      </c>
      <c r="BL337" s="19" t="s">
        <v>415</v>
      </c>
      <c r="BM337" s="19" t="s">
        <v>3300</v>
      </c>
    </row>
    <row r="338" spans="2:65" s="13" customFormat="1" x14ac:dyDescent="0.3">
      <c r="B338" s="225"/>
      <c r="C338" s="226"/>
      <c r="D338" s="247" t="s">
        <v>417</v>
      </c>
      <c r="E338" s="226"/>
      <c r="F338" s="252" t="s">
        <v>3301</v>
      </c>
      <c r="G338" s="226"/>
      <c r="H338" s="253">
        <v>62.62</v>
      </c>
      <c r="I338" s="230"/>
      <c r="J338" s="226"/>
      <c r="K338" s="226"/>
      <c r="L338" s="231"/>
      <c r="M338" s="232"/>
      <c r="N338" s="233"/>
      <c r="O338" s="233"/>
      <c r="P338" s="233"/>
      <c r="Q338" s="233"/>
      <c r="R338" s="233"/>
      <c r="S338" s="233"/>
      <c r="T338" s="234"/>
      <c r="AT338" s="235" t="s">
        <v>417</v>
      </c>
      <c r="AU338" s="235" t="s">
        <v>87</v>
      </c>
      <c r="AV338" s="13" t="s">
        <v>87</v>
      </c>
      <c r="AW338" s="13" t="s">
        <v>4</v>
      </c>
      <c r="AX338" s="13" t="s">
        <v>23</v>
      </c>
      <c r="AY338" s="235" t="s">
        <v>406</v>
      </c>
    </row>
    <row r="339" spans="2:65" s="1" customFormat="1" ht="22.5" customHeight="1" x14ac:dyDescent="0.3">
      <c r="B339" s="37"/>
      <c r="C339" s="201" t="s">
        <v>857</v>
      </c>
      <c r="D339" s="201" t="s">
        <v>410</v>
      </c>
      <c r="E339" s="202" t="s">
        <v>1966</v>
      </c>
      <c r="F339" s="203" t="s">
        <v>1967</v>
      </c>
      <c r="G339" s="204" t="s">
        <v>1363</v>
      </c>
      <c r="H339" s="205">
        <v>4</v>
      </c>
      <c r="I339" s="206"/>
      <c r="J339" s="207">
        <f>ROUND(I339*H339,2)</f>
        <v>0</v>
      </c>
      <c r="K339" s="203" t="s">
        <v>414</v>
      </c>
      <c r="L339" s="57"/>
      <c r="M339" s="208" t="s">
        <v>36</v>
      </c>
      <c r="N339" s="209" t="s">
        <v>50</v>
      </c>
      <c r="O339" s="38"/>
      <c r="P339" s="210">
        <f>O339*H339</f>
        <v>0</v>
      </c>
      <c r="Q339" s="210">
        <v>6.6E-3</v>
      </c>
      <c r="R339" s="210">
        <f>Q339*H339</f>
        <v>2.64E-2</v>
      </c>
      <c r="S339" s="210">
        <v>0</v>
      </c>
      <c r="T339" s="211">
        <f>S339*H339</f>
        <v>0</v>
      </c>
      <c r="AR339" s="19" t="s">
        <v>415</v>
      </c>
      <c r="AT339" s="19" t="s">
        <v>410</v>
      </c>
      <c r="AU339" s="19" t="s">
        <v>87</v>
      </c>
      <c r="AY339" s="19" t="s">
        <v>406</v>
      </c>
      <c r="BE339" s="212">
        <f>IF(N339="základní",J339,0)</f>
        <v>0</v>
      </c>
      <c r="BF339" s="212">
        <f>IF(N339="snížená",J339,0)</f>
        <v>0</v>
      </c>
      <c r="BG339" s="212">
        <f>IF(N339="zákl. přenesená",J339,0)</f>
        <v>0</v>
      </c>
      <c r="BH339" s="212">
        <f>IF(N339="sníž. přenesená",J339,0)</f>
        <v>0</v>
      </c>
      <c r="BI339" s="212">
        <f>IF(N339="nulová",J339,0)</f>
        <v>0</v>
      </c>
      <c r="BJ339" s="19" t="s">
        <v>23</v>
      </c>
      <c r="BK339" s="212">
        <f>ROUND(I339*H339,2)</f>
        <v>0</v>
      </c>
      <c r="BL339" s="19" t="s">
        <v>415</v>
      </c>
      <c r="BM339" s="19" t="s">
        <v>3302</v>
      </c>
    </row>
    <row r="340" spans="2:65" s="1" customFormat="1" ht="22.5" customHeight="1" x14ac:dyDescent="0.3">
      <c r="B340" s="37"/>
      <c r="C340" s="268" t="s">
        <v>862</v>
      </c>
      <c r="D340" s="268" t="s">
        <v>533</v>
      </c>
      <c r="E340" s="269" t="s">
        <v>3303</v>
      </c>
      <c r="F340" s="270" t="s">
        <v>3304</v>
      </c>
      <c r="G340" s="271" t="s">
        <v>1363</v>
      </c>
      <c r="H340" s="272">
        <v>1.01</v>
      </c>
      <c r="I340" s="273"/>
      <c r="J340" s="274">
        <f>ROUND(I340*H340,2)</f>
        <v>0</v>
      </c>
      <c r="K340" s="270" t="s">
        <v>414</v>
      </c>
      <c r="L340" s="275"/>
      <c r="M340" s="276" t="s">
        <v>36</v>
      </c>
      <c r="N340" s="277" t="s">
        <v>50</v>
      </c>
      <c r="O340" s="38"/>
      <c r="P340" s="210">
        <f>O340*H340</f>
        <v>0</v>
      </c>
      <c r="Q340" s="210">
        <v>0.04</v>
      </c>
      <c r="R340" s="210">
        <f>Q340*H340</f>
        <v>4.0399999999999998E-2</v>
      </c>
      <c r="S340" s="210">
        <v>0</v>
      </c>
      <c r="T340" s="211">
        <f>S340*H340</f>
        <v>0</v>
      </c>
      <c r="AR340" s="19" t="s">
        <v>457</v>
      </c>
      <c r="AT340" s="19" t="s">
        <v>533</v>
      </c>
      <c r="AU340" s="19" t="s">
        <v>87</v>
      </c>
      <c r="AY340" s="19" t="s">
        <v>406</v>
      </c>
      <c r="BE340" s="212">
        <f>IF(N340="základní",J340,0)</f>
        <v>0</v>
      </c>
      <c r="BF340" s="212">
        <f>IF(N340="snížená",J340,0)</f>
        <v>0</v>
      </c>
      <c r="BG340" s="212">
        <f>IF(N340="zákl. přenesená",J340,0)</f>
        <v>0</v>
      </c>
      <c r="BH340" s="212">
        <f>IF(N340="sníž. přenesená",J340,0)</f>
        <v>0</v>
      </c>
      <c r="BI340" s="212">
        <f>IF(N340="nulová",J340,0)</f>
        <v>0</v>
      </c>
      <c r="BJ340" s="19" t="s">
        <v>23</v>
      </c>
      <c r="BK340" s="212">
        <f>ROUND(I340*H340,2)</f>
        <v>0</v>
      </c>
      <c r="BL340" s="19" t="s">
        <v>415</v>
      </c>
      <c r="BM340" s="19" t="s">
        <v>3305</v>
      </c>
    </row>
    <row r="341" spans="2:65" s="13" customFormat="1" x14ac:dyDescent="0.3">
      <c r="B341" s="225"/>
      <c r="C341" s="226"/>
      <c r="D341" s="247" t="s">
        <v>417</v>
      </c>
      <c r="E341" s="226"/>
      <c r="F341" s="252" t="s">
        <v>1975</v>
      </c>
      <c r="G341" s="226"/>
      <c r="H341" s="253">
        <v>1.01</v>
      </c>
      <c r="I341" s="230"/>
      <c r="J341" s="226"/>
      <c r="K341" s="226"/>
      <c r="L341" s="231"/>
      <c r="M341" s="232"/>
      <c r="N341" s="233"/>
      <c r="O341" s="233"/>
      <c r="P341" s="233"/>
      <c r="Q341" s="233"/>
      <c r="R341" s="233"/>
      <c r="S341" s="233"/>
      <c r="T341" s="234"/>
      <c r="AT341" s="235" t="s">
        <v>417</v>
      </c>
      <c r="AU341" s="235" t="s">
        <v>87</v>
      </c>
      <c r="AV341" s="13" t="s">
        <v>87</v>
      </c>
      <c r="AW341" s="13" t="s">
        <v>4</v>
      </c>
      <c r="AX341" s="13" t="s">
        <v>23</v>
      </c>
      <c r="AY341" s="235" t="s">
        <v>406</v>
      </c>
    </row>
    <row r="342" spans="2:65" s="1" customFormat="1" ht="22.5" customHeight="1" x14ac:dyDescent="0.3">
      <c r="B342" s="37"/>
      <c r="C342" s="268" t="s">
        <v>867</v>
      </c>
      <c r="D342" s="268" t="s">
        <v>533</v>
      </c>
      <c r="E342" s="269" t="s">
        <v>3306</v>
      </c>
      <c r="F342" s="270" t="s">
        <v>3307</v>
      </c>
      <c r="G342" s="271" t="s">
        <v>1363</v>
      </c>
      <c r="H342" s="272">
        <v>3.03</v>
      </c>
      <c r="I342" s="273"/>
      <c r="J342" s="274">
        <f>ROUND(I342*H342,2)</f>
        <v>0</v>
      </c>
      <c r="K342" s="270" t="s">
        <v>414</v>
      </c>
      <c r="L342" s="275"/>
      <c r="M342" s="276" t="s">
        <v>36</v>
      </c>
      <c r="N342" s="277" t="s">
        <v>50</v>
      </c>
      <c r="O342" s="38"/>
      <c r="P342" s="210">
        <f>O342*H342</f>
        <v>0</v>
      </c>
      <c r="Q342" s="210">
        <v>6.8000000000000005E-2</v>
      </c>
      <c r="R342" s="210">
        <f>Q342*H342</f>
        <v>0.20604</v>
      </c>
      <c r="S342" s="210">
        <v>0</v>
      </c>
      <c r="T342" s="211">
        <f>S342*H342</f>
        <v>0</v>
      </c>
      <c r="AR342" s="19" t="s">
        <v>457</v>
      </c>
      <c r="AT342" s="19" t="s">
        <v>533</v>
      </c>
      <c r="AU342" s="19" t="s">
        <v>87</v>
      </c>
      <c r="AY342" s="19" t="s">
        <v>406</v>
      </c>
      <c r="BE342" s="212">
        <f>IF(N342="základní",J342,0)</f>
        <v>0</v>
      </c>
      <c r="BF342" s="212">
        <f>IF(N342="snížená",J342,0)</f>
        <v>0</v>
      </c>
      <c r="BG342" s="212">
        <f>IF(N342="zákl. přenesená",J342,0)</f>
        <v>0</v>
      </c>
      <c r="BH342" s="212">
        <f>IF(N342="sníž. přenesená",J342,0)</f>
        <v>0</v>
      </c>
      <c r="BI342" s="212">
        <f>IF(N342="nulová",J342,0)</f>
        <v>0</v>
      </c>
      <c r="BJ342" s="19" t="s">
        <v>23</v>
      </c>
      <c r="BK342" s="212">
        <f>ROUND(I342*H342,2)</f>
        <v>0</v>
      </c>
      <c r="BL342" s="19" t="s">
        <v>415</v>
      </c>
      <c r="BM342" s="19" t="s">
        <v>3308</v>
      </c>
    </row>
    <row r="343" spans="2:65" s="13" customFormat="1" x14ac:dyDescent="0.3">
      <c r="B343" s="225"/>
      <c r="C343" s="226"/>
      <c r="D343" s="247" t="s">
        <v>417</v>
      </c>
      <c r="E343" s="226"/>
      <c r="F343" s="252" t="s">
        <v>2459</v>
      </c>
      <c r="G343" s="226"/>
      <c r="H343" s="253">
        <v>3.03</v>
      </c>
      <c r="I343" s="230"/>
      <c r="J343" s="226"/>
      <c r="K343" s="226"/>
      <c r="L343" s="231"/>
      <c r="M343" s="232"/>
      <c r="N343" s="233"/>
      <c r="O343" s="233"/>
      <c r="P343" s="233"/>
      <c r="Q343" s="233"/>
      <c r="R343" s="233"/>
      <c r="S343" s="233"/>
      <c r="T343" s="234"/>
      <c r="AT343" s="235" t="s">
        <v>417</v>
      </c>
      <c r="AU343" s="235" t="s">
        <v>87</v>
      </c>
      <c r="AV343" s="13" t="s">
        <v>87</v>
      </c>
      <c r="AW343" s="13" t="s">
        <v>4</v>
      </c>
      <c r="AX343" s="13" t="s">
        <v>23</v>
      </c>
      <c r="AY343" s="235" t="s">
        <v>406</v>
      </c>
    </row>
    <row r="344" spans="2:65" s="1" customFormat="1" ht="22.5" customHeight="1" x14ac:dyDescent="0.3">
      <c r="B344" s="37"/>
      <c r="C344" s="201" t="s">
        <v>872</v>
      </c>
      <c r="D344" s="201" t="s">
        <v>410</v>
      </c>
      <c r="E344" s="202" t="s">
        <v>2005</v>
      </c>
      <c r="F344" s="203" t="s">
        <v>2006</v>
      </c>
      <c r="G344" s="204" t="s">
        <v>1363</v>
      </c>
      <c r="H344" s="205">
        <v>2</v>
      </c>
      <c r="I344" s="206"/>
      <c r="J344" s="207">
        <f>ROUND(I344*H344,2)</f>
        <v>0</v>
      </c>
      <c r="K344" s="203" t="s">
        <v>414</v>
      </c>
      <c r="L344" s="57"/>
      <c r="M344" s="208" t="s">
        <v>36</v>
      </c>
      <c r="N344" s="209" t="s">
        <v>50</v>
      </c>
      <c r="O344" s="38"/>
      <c r="P344" s="210">
        <f>O344*H344</f>
        <v>0</v>
      </c>
      <c r="Q344" s="210">
        <v>8.8319999999999996E-2</v>
      </c>
      <c r="R344" s="210">
        <f>Q344*H344</f>
        <v>0.17663999999999999</v>
      </c>
      <c r="S344" s="210">
        <v>0</v>
      </c>
      <c r="T344" s="211">
        <f>S344*H344</f>
        <v>0</v>
      </c>
      <c r="AR344" s="19" t="s">
        <v>415</v>
      </c>
      <c r="AT344" s="19" t="s">
        <v>410</v>
      </c>
      <c r="AU344" s="19" t="s">
        <v>87</v>
      </c>
      <c r="AY344" s="19" t="s">
        <v>406</v>
      </c>
      <c r="BE344" s="212">
        <f>IF(N344="základní",J344,0)</f>
        <v>0</v>
      </c>
      <c r="BF344" s="212">
        <f>IF(N344="snížená",J344,0)</f>
        <v>0</v>
      </c>
      <c r="BG344" s="212">
        <f>IF(N344="zákl. přenesená",J344,0)</f>
        <v>0</v>
      </c>
      <c r="BH344" s="212">
        <f>IF(N344="sníž. přenesená",J344,0)</f>
        <v>0</v>
      </c>
      <c r="BI344" s="212">
        <f>IF(N344="nulová",J344,0)</f>
        <v>0</v>
      </c>
      <c r="BJ344" s="19" t="s">
        <v>23</v>
      </c>
      <c r="BK344" s="212">
        <f>ROUND(I344*H344,2)</f>
        <v>0</v>
      </c>
      <c r="BL344" s="19" t="s">
        <v>415</v>
      </c>
      <c r="BM344" s="19" t="s">
        <v>3309</v>
      </c>
    </row>
    <row r="345" spans="2:65" s="13" customFormat="1" x14ac:dyDescent="0.3">
      <c r="B345" s="225"/>
      <c r="C345" s="226"/>
      <c r="D345" s="247" t="s">
        <v>417</v>
      </c>
      <c r="E345" s="251" t="s">
        <v>36</v>
      </c>
      <c r="F345" s="252" t="s">
        <v>3310</v>
      </c>
      <c r="G345" s="226"/>
      <c r="H345" s="253">
        <v>2</v>
      </c>
      <c r="I345" s="230"/>
      <c r="J345" s="226"/>
      <c r="K345" s="226"/>
      <c r="L345" s="231"/>
      <c r="M345" s="232"/>
      <c r="N345" s="233"/>
      <c r="O345" s="233"/>
      <c r="P345" s="233"/>
      <c r="Q345" s="233"/>
      <c r="R345" s="233"/>
      <c r="S345" s="233"/>
      <c r="T345" s="234"/>
      <c r="AT345" s="235" t="s">
        <v>417</v>
      </c>
      <c r="AU345" s="235" t="s">
        <v>87</v>
      </c>
      <c r="AV345" s="13" t="s">
        <v>87</v>
      </c>
      <c r="AW345" s="13" t="s">
        <v>43</v>
      </c>
      <c r="AX345" s="13" t="s">
        <v>23</v>
      </c>
      <c r="AY345" s="235" t="s">
        <v>406</v>
      </c>
    </row>
    <row r="346" spans="2:65" s="1" customFormat="1" ht="22.5" customHeight="1" x14ac:dyDescent="0.3">
      <c r="B346" s="37"/>
      <c r="C346" s="201" t="s">
        <v>877</v>
      </c>
      <c r="D346" s="201" t="s">
        <v>410</v>
      </c>
      <c r="E346" s="202" t="s">
        <v>1959</v>
      </c>
      <c r="F346" s="203" t="s">
        <v>1960</v>
      </c>
      <c r="G346" s="204" t="s">
        <v>413</v>
      </c>
      <c r="H346" s="205">
        <v>39.088999999999999</v>
      </c>
      <c r="I346" s="206"/>
      <c r="J346" s="207">
        <f>ROUND(I346*H346,2)</f>
        <v>0</v>
      </c>
      <c r="K346" s="203" t="s">
        <v>414</v>
      </c>
      <c r="L346" s="57"/>
      <c r="M346" s="208" t="s">
        <v>36</v>
      </c>
      <c r="N346" s="209" t="s">
        <v>50</v>
      </c>
      <c r="O346" s="38"/>
      <c r="P346" s="210">
        <f>O346*H346</f>
        <v>0</v>
      </c>
      <c r="Q346" s="210">
        <v>2.234</v>
      </c>
      <c r="R346" s="210">
        <f>Q346*H346</f>
        <v>87.324826000000002</v>
      </c>
      <c r="S346" s="210">
        <v>0</v>
      </c>
      <c r="T346" s="211">
        <f>S346*H346</f>
        <v>0</v>
      </c>
      <c r="AR346" s="19" t="s">
        <v>415</v>
      </c>
      <c r="AT346" s="19" t="s">
        <v>410</v>
      </c>
      <c r="AU346" s="19" t="s">
        <v>87</v>
      </c>
      <c r="AY346" s="19" t="s">
        <v>406</v>
      </c>
      <c r="BE346" s="212">
        <f>IF(N346="základní",J346,0)</f>
        <v>0</v>
      </c>
      <c r="BF346" s="212">
        <f>IF(N346="snížená",J346,0)</f>
        <v>0</v>
      </c>
      <c r="BG346" s="212">
        <f>IF(N346="zákl. přenesená",J346,0)</f>
        <v>0</v>
      </c>
      <c r="BH346" s="212">
        <f>IF(N346="sníž. přenesená",J346,0)</f>
        <v>0</v>
      </c>
      <c r="BI346" s="212">
        <f>IF(N346="nulová",J346,0)</f>
        <v>0</v>
      </c>
      <c r="BJ346" s="19" t="s">
        <v>23</v>
      </c>
      <c r="BK346" s="212">
        <f>ROUND(I346*H346,2)</f>
        <v>0</v>
      </c>
      <c r="BL346" s="19" t="s">
        <v>415</v>
      </c>
      <c r="BM346" s="19" t="s">
        <v>3311</v>
      </c>
    </row>
    <row r="347" spans="2:65" s="13" customFormat="1" x14ac:dyDescent="0.3">
      <c r="B347" s="225"/>
      <c r="C347" s="226"/>
      <c r="D347" s="247" t="s">
        <v>417</v>
      </c>
      <c r="E347" s="251" t="s">
        <v>36</v>
      </c>
      <c r="F347" s="252" t="s">
        <v>3312</v>
      </c>
      <c r="G347" s="226"/>
      <c r="H347" s="253">
        <v>39.088999999999999</v>
      </c>
      <c r="I347" s="230"/>
      <c r="J347" s="226"/>
      <c r="K347" s="226"/>
      <c r="L347" s="231"/>
      <c r="M347" s="232"/>
      <c r="N347" s="233"/>
      <c r="O347" s="233"/>
      <c r="P347" s="233"/>
      <c r="Q347" s="233"/>
      <c r="R347" s="233"/>
      <c r="S347" s="233"/>
      <c r="T347" s="234"/>
      <c r="AT347" s="235" t="s">
        <v>417</v>
      </c>
      <c r="AU347" s="235" t="s">
        <v>87</v>
      </c>
      <c r="AV347" s="13" t="s">
        <v>87</v>
      </c>
      <c r="AW347" s="13" t="s">
        <v>43</v>
      </c>
      <c r="AX347" s="13" t="s">
        <v>23</v>
      </c>
      <c r="AY347" s="235" t="s">
        <v>406</v>
      </c>
    </row>
    <row r="348" spans="2:65" s="1" customFormat="1" ht="22.5" customHeight="1" x14ac:dyDescent="0.3">
      <c r="B348" s="37"/>
      <c r="C348" s="201" t="s">
        <v>883</v>
      </c>
      <c r="D348" s="201" t="s">
        <v>410</v>
      </c>
      <c r="E348" s="202" t="s">
        <v>1952</v>
      </c>
      <c r="F348" s="203" t="s">
        <v>1953</v>
      </c>
      <c r="G348" s="204" t="s">
        <v>413</v>
      </c>
      <c r="H348" s="205">
        <v>15.454000000000001</v>
      </c>
      <c r="I348" s="206"/>
      <c r="J348" s="207">
        <f>ROUND(I348*H348,2)</f>
        <v>0</v>
      </c>
      <c r="K348" s="203" t="s">
        <v>414</v>
      </c>
      <c r="L348" s="57"/>
      <c r="M348" s="208" t="s">
        <v>36</v>
      </c>
      <c r="N348" s="209" t="s">
        <v>50</v>
      </c>
      <c r="O348" s="38"/>
      <c r="P348" s="210">
        <f>O348*H348</f>
        <v>0</v>
      </c>
      <c r="Q348" s="210">
        <v>2.234</v>
      </c>
      <c r="R348" s="210">
        <f>Q348*H348</f>
        <v>34.524236000000002</v>
      </c>
      <c r="S348" s="210">
        <v>0</v>
      </c>
      <c r="T348" s="211">
        <f>S348*H348</f>
        <v>0</v>
      </c>
      <c r="AR348" s="19" t="s">
        <v>415</v>
      </c>
      <c r="AT348" s="19" t="s">
        <v>410</v>
      </c>
      <c r="AU348" s="19" t="s">
        <v>87</v>
      </c>
      <c r="AY348" s="19" t="s">
        <v>406</v>
      </c>
      <c r="BE348" s="212">
        <f>IF(N348="základní",J348,0)</f>
        <v>0</v>
      </c>
      <c r="BF348" s="212">
        <f>IF(N348="snížená",J348,0)</f>
        <v>0</v>
      </c>
      <c r="BG348" s="212">
        <f>IF(N348="zákl. přenesená",J348,0)</f>
        <v>0</v>
      </c>
      <c r="BH348" s="212">
        <f>IF(N348="sníž. přenesená",J348,0)</f>
        <v>0</v>
      </c>
      <c r="BI348" s="212">
        <f>IF(N348="nulová",J348,0)</f>
        <v>0</v>
      </c>
      <c r="BJ348" s="19" t="s">
        <v>23</v>
      </c>
      <c r="BK348" s="212">
        <f>ROUND(I348*H348,2)</f>
        <v>0</v>
      </c>
      <c r="BL348" s="19" t="s">
        <v>415</v>
      </c>
      <c r="BM348" s="19" t="s">
        <v>3313</v>
      </c>
    </row>
    <row r="349" spans="2:65" s="12" customFormat="1" x14ac:dyDescent="0.3">
      <c r="B349" s="213"/>
      <c r="C349" s="214"/>
      <c r="D349" s="215" t="s">
        <v>417</v>
      </c>
      <c r="E349" s="216" t="s">
        <v>36</v>
      </c>
      <c r="F349" s="217" t="s">
        <v>1905</v>
      </c>
      <c r="G349" s="214"/>
      <c r="H349" s="218" t="s">
        <v>36</v>
      </c>
      <c r="I349" s="219"/>
      <c r="J349" s="214"/>
      <c r="K349" s="214"/>
      <c r="L349" s="220"/>
      <c r="M349" s="221"/>
      <c r="N349" s="222"/>
      <c r="O349" s="222"/>
      <c r="P349" s="222"/>
      <c r="Q349" s="222"/>
      <c r="R349" s="222"/>
      <c r="S349" s="222"/>
      <c r="T349" s="223"/>
      <c r="AT349" s="224" t="s">
        <v>417</v>
      </c>
      <c r="AU349" s="224" t="s">
        <v>87</v>
      </c>
      <c r="AV349" s="12" t="s">
        <v>23</v>
      </c>
      <c r="AW349" s="12" t="s">
        <v>43</v>
      </c>
      <c r="AX349" s="12" t="s">
        <v>79</v>
      </c>
      <c r="AY349" s="224" t="s">
        <v>406</v>
      </c>
    </row>
    <row r="350" spans="2:65" s="13" customFormat="1" x14ac:dyDescent="0.3">
      <c r="B350" s="225"/>
      <c r="C350" s="226"/>
      <c r="D350" s="215" t="s">
        <v>417</v>
      </c>
      <c r="E350" s="227" t="s">
        <v>36</v>
      </c>
      <c r="F350" s="228" t="s">
        <v>3314</v>
      </c>
      <c r="G350" s="226"/>
      <c r="H350" s="229">
        <v>14.369</v>
      </c>
      <c r="I350" s="230"/>
      <c r="J350" s="226"/>
      <c r="K350" s="226"/>
      <c r="L350" s="231"/>
      <c r="M350" s="232"/>
      <c r="N350" s="233"/>
      <c r="O350" s="233"/>
      <c r="P350" s="233"/>
      <c r="Q350" s="233"/>
      <c r="R350" s="233"/>
      <c r="S350" s="233"/>
      <c r="T350" s="234"/>
      <c r="AT350" s="235" t="s">
        <v>417</v>
      </c>
      <c r="AU350" s="235" t="s">
        <v>87</v>
      </c>
      <c r="AV350" s="13" t="s">
        <v>87</v>
      </c>
      <c r="AW350" s="13" t="s">
        <v>43</v>
      </c>
      <c r="AX350" s="13" t="s">
        <v>79</v>
      </c>
      <c r="AY350" s="235" t="s">
        <v>406</v>
      </c>
    </row>
    <row r="351" spans="2:65" s="12" customFormat="1" x14ac:dyDescent="0.3">
      <c r="B351" s="213"/>
      <c r="C351" s="214"/>
      <c r="D351" s="215" t="s">
        <v>417</v>
      </c>
      <c r="E351" s="216" t="s">
        <v>36</v>
      </c>
      <c r="F351" s="217" t="s">
        <v>763</v>
      </c>
      <c r="G351" s="214"/>
      <c r="H351" s="218" t="s">
        <v>36</v>
      </c>
      <c r="I351" s="219"/>
      <c r="J351" s="214"/>
      <c r="K351" s="214"/>
      <c r="L351" s="220"/>
      <c r="M351" s="221"/>
      <c r="N351" s="222"/>
      <c r="O351" s="222"/>
      <c r="P351" s="222"/>
      <c r="Q351" s="222"/>
      <c r="R351" s="222"/>
      <c r="S351" s="222"/>
      <c r="T351" s="223"/>
      <c r="AT351" s="224" t="s">
        <v>417</v>
      </c>
      <c r="AU351" s="224" t="s">
        <v>87</v>
      </c>
      <c r="AV351" s="12" t="s">
        <v>23</v>
      </c>
      <c r="AW351" s="12" t="s">
        <v>43</v>
      </c>
      <c r="AX351" s="12" t="s">
        <v>79</v>
      </c>
      <c r="AY351" s="224" t="s">
        <v>406</v>
      </c>
    </row>
    <row r="352" spans="2:65" s="13" customFormat="1" x14ac:dyDescent="0.3">
      <c r="B352" s="225"/>
      <c r="C352" s="226"/>
      <c r="D352" s="215" t="s">
        <v>417</v>
      </c>
      <c r="E352" s="227" t="s">
        <v>36</v>
      </c>
      <c r="F352" s="228" t="s">
        <v>3315</v>
      </c>
      <c r="G352" s="226"/>
      <c r="H352" s="229">
        <v>0.46</v>
      </c>
      <c r="I352" s="230"/>
      <c r="J352" s="226"/>
      <c r="K352" s="226"/>
      <c r="L352" s="231"/>
      <c r="M352" s="232"/>
      <c r="N352" s="233"/>
      <c r="O352" s="233"/>
      <c r="P352" s="233"/>
      <c r="Q352" s="233"/>
      <c r="R352" s="233"/>
      <c r="S352" s="233"/>
      <c r="T352" s="234"/>
      <c r="AT352" s="235" t="s">
        <v>417</v>
      </c>
      <c r="AU352" s="235" t="s">
        <v>87</v>
      </c>
      <c r="AV352" s="13" t="s">
        <v>87</v>
      </c>
      <c r="AW352" s="13" t="s">
        <v>43</v>
      </c>
      <c r="AX352" s="13" t="s">
        <v>79</v>
      </c>
      <c r="AY352" s="235" t="s">
        <v>406</v>
      </c>
    </row>
    <row r="353" spans="2:65" s="13" customFormat="1" x14ac:dyDescent="0.3">
      <c r="B353" s="225"/>
      <c r="C353" s="226"/>
      <c r="D353" s="215" t="s">
        <v>417</v>
      </c>
      <c r="E353" s="227" t="s">
        <v>36</v>
      </c>
      <c r="F353" s="228" t="s">
        <v>3316</v>
      </c>
      <c r="G353" s="226"/>
      <c r="H353" s="229">
        <v>0.625</v>
      </c>
      <c r="I353" s="230"/>
      <c r="J353" s="226"/>
      <c r="K353" s="226"/>
      <c r="L353" s="231"/>
      <c r="M353" s="232"/>
      <c r="N353" s="233"/>
      <c r="O353" s="233"/>
      <c r="P353" s="233"/>
      <c r="Q353" s="233"/>
      <c r="R353" s="233"/>
      <c r="S353" s="233"/>
      <c r="T353" s="234"/>
      <c r="AT353" s="235" t="s">
        <v>417</v>
      </c>
      <c r="AU353" s="235" t="s">
        <v>87</v>
      </c>
      <c r="AV353" s="13" t="s">
        <v>87</v>
      </c>
      <c r="AW353" s="13" t="s">
        <v>43</v>
      </c>
      <c r="AX353" s="13" t="s">
        <v>79</v>
      </c>
      <c r="AY353" s="235" t="s">
        <v>406</v>
      </c>
    </row>
    <row r="354" spans="2:65" s="14" customFormat="1" x14ac:dyDescent="0.3">
      <c r="B354" s="236"/>
      <c r="C354" s="237"/>
      <c r="D354" s="215" t="s">
        <v>417</v>
      </c>
      <c r="E354" s="238" t="s">
        <v>3317</v>
      </c>
      <c r="F354" s="239" t="s">
        <v>421</v>
      </c>
      <c r="G354" s="237"/>
      <c r="H354" s="240">
        <v>15.454000000000001</v>
      </c>
      <c r="I354" s="241"/>
      <c r="J354" s="237"/>
      <c r="K354" s="237"/>
      <c r="L354" s="242"/>
      <c r="M354" s="243"/>
      <c r="N354" s="244"/>
      <c r="O354" s="244"/>
      <c r="P354" s="244"/>
      <c r="Q354" s="244"/>
      <c r="R354" s="244"/>
      <c r="S354" s="244"/>
      <c r="T354" s="245"/>
      <c r="AT354" s="246" t="s">
        <v>417</v>
      </c>
      <c r="AU354" s="246" t="s">
        <v>87</v>
      </c>
      <c r="AV354" s="14" t="s">
        <v>415</v>
      </c>
      <c r="AW354" s="14" t="s">
        <v>43</v>
      </c>
      <c r="AX354" s="14" t="s">
        <v>23</v>
      </c>
      <c r="AY354" s="246" t="s">
        <v>406</v>
      </c>
    </row>
    <row r="355" spans="2:65" s="11" customFormat="1" ht="29.85" customHeight="1" x14ac:dyDescent="0.3">
      <c r="B355" s="182"/>
      <c r="C355" s="183"/>
      <c r="D355" s="198" t="s">
        <v>78</v>
      </c>
      <c r="E355" s="199" t="s">
        <v>440</v>
      </c>
      <c r="F355" s="199" t="s">
        <v>2132</v>
      </c>
      <c r="G355" s="183"/>
      <c r="H355" s="183"/>
      <c r="I355" s="186"/>
      <c r="J355" s="200">
        <f>BK355</f>
        <v>0</v>
      </c>
      <c r="K355" s="183"/>
      <c r="L355" s="188"/>
      <c r="M355" s="189"/>
      <c r="N355" s="190"/>
      <c r="O355" s="190"/>
      <c r="P355" s="191">
        <f>SUM(P356:P379)</f>
        <v>0</v>
      </c>
      <c r="Q355" s="190"/>
      <c r="R355" s="191">
        <f>SUM(R356:R379)</f>
        <v>0.53958574999999998</v>
      </c>
      <c r="S355" s="190"/>
      <c r="T355" s="192">
        <f>SUM(T356:T379)</f>
        <v>0</v>
      </c>
      <c r="AR355" s="193" t="s">
        <v>23</v>
      </c>
      <c r="AT355" s="194" t="s">
        <v>78</v>
      </c>
      <c r="AU355" s="194" t="s">
        <v>23</v>
      </c>
      <c r="AY355" s="193" t="s">
        <v>406</v>
      </c>
      <c r="BK355" s="195">
        <f>SUM(BK356:BK379)</f>
        <v>0</v>
      </c>
    </row>
    <row r="356" spans="2:65" s="1" customFormat="1" ht="22.5" customHeight="1" x14ac:dyDescent="0.3">
      <c r="B356" s="37"/>
      <c r="C356" s="201" t="s">
        <v>887</v>
      </c>
      <c r="D356" s="201" t="s">
        <v>410</v>
      </c>
      <c r="E356" s="202" t="s">
        <v>3318</v>
      </c>
      <c r="F356" s="203" t="s">
        <v>3319</v>
      </c>
      <c r="G356" s="204" t="s">
        <v>466</v>
      </c>
      <c r="H356" s="205">
        <v>113.59699999999999</v>
      </c>
      <c r="I356" s="206"/>
      <c r="J356" s="207">
        <f>ROUND(I356*H356,2)</f>
        <v>0</v>
      </c>
      <c r="K356" s="203" t="s">
        <v>414</v>
      </c>
      <c r="L356" s="57"/>
      <c r="M356" s="208" t="s">
        <v>36</v>
      </c>
      <c r="N356" s="209" t="s">
        <v>50</v>
      </c>
      <c r="O356" s="38"/>
      <c r="P356" s="210">
        <f>O356*H356</f>
        <v>0</v>
      </c>
      <c r="Q356" s="210">
        <v>0</v>
      </c>
      <c r="R356" s="210">
        <f>Q356*H356</f>
        <v>0</v>
      </c>
      <c r="S356" s="210">
        <v>0</v>
      </c>
      <c r="T356" s="211">
        <f>S356*H356</f>
        <v>0</v>
      </c>
      <c r="AR356" s="19" t="s">
        <v>415</v>
      </c>
      <c r="AT356" s="19" t="s">
        <v>410</v>
      </c>
      <c r="AU356" s="19" t="s">
        <v>87</v>
      </c>
      <c r="AY356" s="19" t="s">
        <v>406</v>
      </c>
      <c r="BE356" s="212">
        <f>IF(N356="základní",J356,0)</f>
        <v>0</v>
      </c>
      <c r="BF356" s="212">
        <f>IF(N356="snížená",J356,0)</f>
        <v>0</v>
      </c>
      <c r="BG356" s="212">
        <f>IF(N356="zákl. přenesená",J356,0)</f>
        <v>0</v>
      </c>
      <c r="BH356" s="212">
        <f>IF(N356="sníž. přenesená",J356,0)</f>
        <v>0</v>
      </c>
      <c r="BI356" s="212">
        <f>IF(N356="nulová",J356,0)</f>
        <v>0</v>
      </c>
      <c r="BJ356" s="19" t="s">
        <v>23</v>
      </c>
      <c r="BK356" s="212">
        <f>ROUND(I356*H356,2)</f>
        <v>0</v>
      </c>
      <c r="BL356" s="19" t="s">
        <v>415</v>
      </c>
      <c r="BM356" s="19" t="s">
        <v>3320</v>
      </c>
    </row>
    <row r="357" spans="2:65" s="13" customFormat="1" x14ac:dyDescent="0.3">
      <c r="B357" s="225"/>
      <c r="C357" s="226"/>
      <c r="D357" s="215" t="s">
        <v>417</v>
      </c>
      <c r="E357" s="227" t="s">
        <v>36</v>
      </c>
      <c r="F357" s="228" t="s">
        <v>3321</v>
      </c>
      <c r="G357" s="226"/>
      <c r="H357" s="229">
        <v>113.59699999999999</v>
      </c>
      <c r="I357" s="230"/>
      <c r="J357" s="226"/>
      <c r="K357" s="226"/>
      <c r="L357" s="231"/>
      <c r="M357" s="232"/>
      <c r="N357" s="233"/>
      <c r="O357" s="233"/>
      <c r="P357" s="233"/>
      <c r="Q357" s="233"/>
      <c r="R357" s="233"/>
      <c r="S357" s="233"/>
      <c r="T357" s="234"/>
      <c r="AT357" s="235" t="s">
        <v>417</v>
      </c>
      <c r="AU357" s="235" t="s">
        <v>87</v>
      </c>
      <c r="AV357" s="13" t="s">
        <v>87</v>
      </c>
      <c r="AW357" s="13" t="s">
        <v>43</v>
      </c>
      <c r="AX357" s="13" t="s">
        <v>79</v>
      </c>
      <c r="AY357" s="235" t="s">
        <v>406</v>
      </c>
    </row>
    <row r="358" spans="2:65" s="14" customFormat="1" x14ac:dyDescent="0.3">
      <c r="B358" s="236"/>
      <c r="C358" s="237"/>
      <c r="D358" s="247" t="s">
        <v>417</v>
      </c>
      <c r="E358" s="248" t="s">
        <v>3080</v>
      </c>
      <c r="F358" s="249" t="s">
        <v>421</v>
      </c>
      <c r="G358" s="237"/>
      <c r="H358" s="250">
        <v>113.59699999999999</v>
      </c>
      <c r="I358" s="241"/>
      <c r="J358" s="237"/>
      <c r="K358" s="237"/>
      <c r="L358" s="242"/>
      <c r="M358" s="243"/>
      <c r="N358" s="244"/>
      <c r="O358" s="244"/>
      <c r="P358" s="244"/>
      <c r="Q358" s="244"/>
      <c r="R358" s="244"/>
      <c r="S358" s="244"/>
      <c r="T358" s="245"/>
      <c r="AT358" s="246" t="s">
        <v>417</v>
      </c>
      <c r="AU358" s="246" t="s">
        <v>87</v>
      </c>
      <c r="AV358" s="14" t="s">
        <v>415</v>
      </c>
      <c r="AW358" s="14" t="s">
        <v>43</v>
      </c>
      <c r="AX358" s="14" t="s">
        <v>23</v>
      </c>
      <c r="AY358" s="246" t="s">
        <v>406</v>
      </c>
    </row>
    <row r="359" spans="2:65" s="1" customFormat="1" ht="22.5" customHeight="1" x14ac:dyDescent="0.3">
      <c r="B359" s="37"/>
      <c r="C359" s="201" t="s">
        <v>891</v>
      </c>
      <c r="D359" s="201" t="s">
        <v>410</v>
      </c>
      <c r="E359" s="202" t="s">
        <v>2161</v>
      </c>
      <c r="F359" s="203" t="s">
        <v>2162</v>
      </c>
      <c r="G359" s="204" t="s">
        <v>466</v>
      </c>
      <c r="H359" s="205">
        <v>113.59699999999999</v>
      </c>
      <c r="I359" s="206"/>
      <c r="J359" s="207">
        <f>ROUND(I359*H359,2)</f>
        <v>0</v>
      </c>
      <c r="K359" s="203" t="s">
        <v>414</v>
      </c>
      <c r="L359" s="57"/>
      <c r="M359" s="208" t="s">
        <v>36</v>
      </c>
      <c r="N359" s="209" t="s">
        <v>50</v>
      </c>
      <c r="O359" s="38"/>
      <c r="P359" s="210">
        <f>O359*H359</f>
        <v>0</v>
      </c>
      <c r="Q359" s="210">
        <v>0</v>
      </c>
      <c r="R359" s="210">
        <f>Q359*H359</f>
        <v>0</v>
      </c>
      <c r="S359" s="210">
        <v>0</v>
      </c>
      <c r="T359" s="211">
        <f>S359*H359</f>
        <v>0</v>
      </c>
      <c r="AR359" s="19" t="s">
        <v>415</v>
      </c>
      <c r="AT359" s="19" t="s">
        <v>410</v>
      </c>
      <c r="AU359" s="19" t="s">
        <v>87</v>
      </c>
      <c r="AY359" s="19" t="s">
        <v>406</v>
      </c>
      <c r="BE359" s="212">
        <f>IF(N359="základní",J359,0)</f>
        <v>0</v>
      </c>
      <c r="BF359" s="212">
        <f>IF(N359="snížená",J359,0)</f>
        <v>0</v>
      </c>
      <c r="BG359" s="212">
        <f>IF(N359="zákl. přenesená",J359,0)</f>
        <v>0</v>
      </c>
      <c r="BH359" s="212">
        <f>IF(N359="sníž. přenesená",J359,0)</f>
        <v>0</v>
      </c>
      <c r="BI359" s="212">
        <f>IF(N359="nulová",J359,0)</f>
        <v>0</v>
      </c>
      <c r="BJ359" s="19" t="s">
        <v>23</v>
      </c>
      <c r="BK359" s="212">
        <f>ROUND(I359*H359,2)</f>
        <v>0</v>
      </c>
      <c r="BL359" s="19" t="s">
        <v>415</v>
      </c>
      <c r="BM359" s="19" t="s">
        <v>3322</v>
      </c>
    </row>
    <row r="360" spans="2:65" s="13" customFormat="1" x14ac:dyDescent="0.3">
      <c r="B360" s="225"/>
      <c r="C360" s="226"/>
      <c r="D360" s="215" t="s">
        <v>417</v>
      </c>
      <c r="E360" s="227" t="s">
        <v>36</v>
      </c>
      <c r="F360" s="228" t="s">
        <v>3321</v>
      </c>
      <c r="G360" s="226"/>
      <c r="H360" s="229">
        <v>113.59699999999999</v>
      </c>
      <c r="I360" s="230"/>
      <c r="J360" s="226"/>
      <c r="K360" s="226"/>
      <c r="L360" s="231"/>
      <c r="M360" s="232"/>
      <c r="N360" s="233"/>
      <c r="O360" s="233"/>
      <c r="P360" s="233"/>
      <c r="Q360" s="233"/>
      <c r="R360" s="233"/>
      <c r="S360" s="233"/>
      <c r="T360" s="234"/>
      <c r="AT360" s="235" t="s">
        <v>417</v>
      </c>
      <c r="AU360" s="235" t="s">
        <v>87</v>
      </c>
      <c r="AV360" s="13" t="s">
        <v>87</v>
      </c>
      <c r="AW360" s="13" t="s">
        <v>43</v>
      </c>
      <c r="AX360" s="13" t="s">
        <v>79</v>
      </c>
      <c r="AY360" s="235" t="s">
        <v>406</v>
      </c>
    </row>
    <row r="361" spans="2:65" s="14" customFormat="1" x14ac:dyDescent="0.3">
      <c r="B361" s="236"/>
      <c r="C361" s="237"/>
      <c r="D361" s="247" t="s">
        <v>417</v>
      </c>
      <c r="E361" s="248" t="s">
        <v>3081</v>
      </c>
      <c r="F361" s="249" t="s">
        <v>421</v>
      </c>
      <c r="G361" s="237"/>
      <c r="H361" s="250">
        <v>113.59699999999999</v>
      </c>
      <c r="I361" s="241"/>
      <c r="J361" s="237"/>
      <c r="K361" s="237"/>
      <c r="L361" s="242"/>
      <c r="M361" s="243"/>
      <c r="N361" s="244"/>
      <c r="O361" s="244"/>
      <c r="P361" s="244"/>
      <c r="Q361" s="244"/>
      <c r="R361" s="244"/>
      <c r="S361" s="244"/>
      <c r="T361" s="245"/>
      <c r="AT361" s="246" t="s">
        <v>417</v>
      </c>
      <c r="AU361" s="246" t="s">
        <v>87</v>
      </c>
      <c r="AV361" s="14" t="s">
        <v>415</v>
      </c>
      <c r="AW361" s="14" t="s">
        <v>43</v>
      </c>
      <c r="AX361" s="14" t="s">
        <v>23</v>
      </c>
      <c r="AY361" s="246" t="s">
        <v>406</v>
      </c>
    </row>
    <row r="362" spans="2:65" s="1" customFormat="1" ht="22.5" customHeight="1" x14ac:dyDescent="0.3">
      <c r="B362" s="37"/>
      <c r="C362" s="201" t="s">
        <v>896</v>
      </c>
      <c r="D362" s="201" t="s">
        <v>410</v>
      </c>
      <c r="E362" s="202" t="s">
        <v>1131</v>
      </c>
      <c r="F362" s="203" t="s">
        <v>1132</v>
      </c>
      <c r="G362" s="204" t="s">
        <v>413</v>
      </c>
      <c r="H362" s="205">
        <v>34.08</v>
      </c>
      <c r="I362" s="206"/>
      <c r="J362" s="207">
        <f>ROUND(I362*H362,2)</f>
        <v>0</v>
      </c>
      <c r="K362" s="203" t="s">
        <v>414</v>
      </c>
      <c r="L362" s="57"/>
      <c r="M362" s="208" t="s">
        <v>36</v>
      </c>
      <c r="N362" s="209" t="s">
        <v>50</v>
      </c>
      <c r="O362" s="38"/>
      <c r="P362" s="210">
        <f>O362*H362</f>
        <v>0</v>
      </c>
      <c r="Q362" s="210">
        <v>0</v>
      </c>
      <c r="R362" s="210">
        <f>Q362*H362</f>
        <v>0</v>
      </c>
      <c r="S362" s="210">
        <v>0</v>
      </c>
      <c r="T362" s="211">
        <f>S362*H362</f>
        <v>0</v>
      </c>
      <c r="AR362" s="19" t="s">
        <v>415</v>
      </c>
      <c r="AT362" s="19" t="s">
        <v>410</v>
      </c>
      <c r="AU362" s="19" t="s">
        <v>87</v>
      </c>
      <c r="AY362" s="19" t="s">
        <v>406</v>
      </c>
      <c r="BE362" s="212">
        <f>IF(N362="základní",J362,0)</f>
        <v>0</v>
      </c>
      <c r="BF362" s="212">
        <f>IF(N362="snížená",J362,0)</f>
        <v>0</v>
      </c>
      <c r="BG362" s="212">
        <f>IF(N362="zákl. přenesená",J362,0)</f>
        <v>0</v>
      </c>
      <c r="BH362" s="212">
        <f>IF(N362="sníž. přenesená",J362,0)</f>
        <v>0</v>
      </c>
      <c r="BI362" s="212">
        <f>IF(N362="nulová",J362,0)</f>
        <v>0</v>
      </c>
      <c r="BJ362" s="19" t="s">
        <v>23</v>
      </c>
      <c r="BK362" s="212">
        <f>ROUND(I362*H362,2)</f>
        <v>0</v>
      </c>
      <c r="BL362" s="19" t="s">
        <v>415</v>
      </c>
      <c r="BM362" s="19" t="s">
        <v>3323</v>
      </c>
    </row>
    <row r="363" spans="2:65" s="12" customFormat="1" x14ac:dyDescent="0.3">
      <c r="B363" s="213"/>
      <c r="C363" s="214"/>
      <c r="D363" s="215" t="s">
        <v>417</v>
      </c>
      <c r="E363" s="216" t="s">
        <v>36</v>
      </c>
      <c r="F363" s="217" t="s">
        <v>3324</v>
      </c>
      <c r="G363" s="214"/>
      <c r="H363" s="218" t="s">
        <v>36</v>
      </c>
      <c r="I363" s="219"/>
      <c r="J363" s="214"/>
      <c r="K363" s="214"/>
      <c r="L363" s="220"/>
      <c r="M363" s="221"/>
      <c r="N363" s="222"/>
      <c r="O363" s="222"/>
      <c r="P363" s="222"/>
      <c r="Q363" s="222"/>
      <c r="R363" s="222"/>
      <c r="S363" s="222"/>
      <c r="T363" s="223"/>
      <c r="AT363" s="224" t="s">
        <v>417</v>
      </c>
      <c r="AU363" s="224" t="s">
        <v>87</v>
      </c>
      <c r="AV363" s="12" t="s">
        <v>23</v>
      </c>
      <c r="AW363" s="12" t="s">
        <v>43</v>
      </c>
      <c r="AX363" s="12" t="s">
        <v>79</v>
      </c>
      <c r="AY363" s="224" t="s">
        <v>406</v>
      </c>
    </row>
    <row r="364" spans="2:65" s="13" customFormat="1" x14ac:dyDescent="0.3">
      <c r="B364" s="225"/>
      <c r="C364" s="226"/>
      <c r="D364" s="215" t="s">
        <v>417</v>
      </c>
      <c r="E364" s="227" t="s">
        <v>36</v>
      </c>
      <c r="F364" s="228" t="s">
        <v>3325</v>
      </c>
      <c r="G364" s="226"/>
      <c r="H364" s="229">
        <v>17.04</v>
      </c>
      <c r="I364" s="230"/>
      <c r="J364" s="226"/>
      <c r="K364" s="226"/>
      <c r="L364" s="231"/>
      <c r="M364" s="232"/>
      <c r="N364" s="233"/>
      <c r="O364" s="233"/>
      <c r="P364" s="233"/>
      <c r="Q364" s="233"/>
      <c r="R364" s="233"/>
      <c r="S364" s="233"/>
      <c r="T364" s="234"/>
      <c r="AT364" s="235" t="s">
        <v>417</v>
      </c>
      <c r="AU364" s="235" t="s">
        <v>87</v>
      </c>
      <c r="AV364" s="13" t="s">
        <v>87</v>
      </c>
      <c r="AW364" s="13" t="s">
        <v>43</v>
      </c>
      <c r="AX364" s="13" t="s">
        <v>79</v>
      </c>
      <c r="AY364" s="235" t="s">
        <v>406</v>
      </c>
    </row>
    <row r="365" spans="2:65" s="13" customFormat="1" x14ac:dyDescent="0.3">
      <c r="B365" s="225"/>
      <c r="C365" s="226"/>
      <c r="D365" s="215" t="s">
        <v>417</v>
      </c>
      <c r="E365" s="227" t="s">
        <v>36</v>
      </c>
      <c r="F365" s="228" t="s">
        <v>3326</v>
      </c>
      <c r="G365" s="226"/>
      <c r="H365" s="229">
        <v>17.04</v>
      </c>
      <c r="I365" s="230"/>
      <c r="J365" s="226"/>
      <c r="K365" s="226"/>
      <c r="L365" s="231"/>
      <c r="M365" s="232"/>
      <c r="N365" s="233"/>
      <c r="O365" s="233"/>
      <c r="P365" s="233"/>
      <c r="Q365" s="233"/>
      <c r="R365" s="233"/>
      <c r="S365" s="233"/>
      <c r="T365" s="234"/>
      <c r="AT365" s="235" t="s">
        <v>417</v>
      </c>
      <c r="AU365" s="235" t="s">
        <v>87</v>
      </c>
      <c r="AV365" s="13" t="s">
        <v>87</v>
      </c>
      <c r="AW365" s="13" t="s">
        <v>43</v>
      </c>
      <c r="AX365" s="13" t="s">
        <v>79</v>
      </c>
      <c r="AY365" s="235" t="s">
        <v>406</v>
      </c>
    </row>
    <row r="366" spans="2:65" s="14" customFormat="1" x14ac:dyDescent="0.3">
      <c r="B366" s="236"/>
      <c r="C366" s="237"/>
      <c r="D366" s="247" t="s">
        <v>417</v>
      </c>
      <c r="E366" s="248" t="s">
        <v>36</v>
      </c>
      <c r="F366" s="249" t="s">
        <v>421</v>
      </c>
      <c r="G366" s="237"/>
      <c r="H366" s="250">
        <v>34.08</v>
      </c>
      <c r="I366" s="241"/>
      <c r="J366" s="237"/>
      <c r="K366" s="237"/>
      <c r="L366" s="242"/>
      <c r="M366" s="243"/>
      <c r="N366" s="244"/>
      <c r="O366" s="244"/>
      <c r="P366" s="244"/>
      <c r="Q366" s="244"/>
      <c r="R366" s="244"/>
      <c r="S366" s="244"/>
      <c r="T366" s="245"/>
      <c r="AT366" s="246" t="s">
        <v>417</v>
      </c>
      <c r="AU366" s="246" t="s">
        <v>87</v>
      </c>
      <c r="AV366" s="14" t="s">
        <v>415</v>
      </c>
      <c r="AW366" s="14" t="s">
        <v>43</v>
      </c>
      <c r="AX366" s="14" t="s">
        <v>23</v>
      </c>
      <c r="AY366" s="246" t="s">
        <v>406</v>
      </c>
    </row>
    <row r="367" spans="2:65" s="1" customFormat="1" ht="22.5" customHeight="1" x14ac:dyDescent="0.3">
      <c r="B367" s="37"/>
      <c r="C367" s="201" t="s">
        <v>899</v>
      </c>
      <c r="D367" s="201" t="s">
        <v>410</v>
      </c>
      <c r="E367" s="202" t="s">
        <v>1121</v>
      </c>
      <c r="F367" s="203" t="s">
        <v>1122</v>
      </c>
      <c r="G367" s="204" t="s">
        <v>413</v>
      </c>
      <c r="H367" s="205">
        <v>34.08</v>
      </c>
      <c r="I367" s="206"/>
      <c r="J367" s="207">
        <f>ROUND(I367*H367,2)</f>
        <v>0</v>
      </c>
      <c r="K367" s="203" t="s">
        <v>414</v>
      </c>
      <c r="L367" s="57"/>
      <c r="M367" s="208" t="s">
        <v>36</v>
      </c>
      <c r="N367" s="209" t="s">
        <v>50</v>
      </c>
      <c r="O367" s="38"/>
      <c r="P367" s="210">
        <f>O367*H367</f>
        <v>0</v>
      </c>
      <c r="Q367" s="210">
        <v>0</v>
      </c>
      <c r="R367" s="210">
        <f>Q367*H367</f>
        <v>0</v>
      </c>
      <c r="S367" s="210">
        <v>0</v>
      </c>
      <c r="T367" s="211">
        <f>S367*H367</f>
        <v>0</v>
      </c>
      <c r="AR367" s="19" t="s">
        <v>415</v>
      </c>
      <c r="AT367" s="19" t="s">
        <v>410</v>
      </c>
      <c r="AU367" s="19" t="s">
        <v>87</v>
      </c>
      <c r="AY367" s="19" t="s">
        <v>406</v>
      </c>
      <c r="BE367" s="212">
        <f>IF(N367="základní",J367,0)</f>
        <v>0</v>
      </c>
      <c r="BF367" s="212">
        <f>IF(N367="snížená",J367,0)</f>
        <v>0</v>
      </c>
      <c r="BG367" s="212">
        <f>IF(N367="zákl. přenesená",J367,0)</f>
        <v>0</v>
      </c>
      <c r="BH367" s="212">
        <f>IF(N367="sníž. přenesená",J367,0)</f>
        <v>0</v>
      </c>
      <c r="BI367" s="212">
        <f>IF(N367="nulová",J367,0)</f>
        <v>0</v>
      </c>
      <c r="BJ367" s="19" t="s">
        <v>23</v>
      </c>
      <c r="BK367" s="212">
        <f>ROUND(I367*H367,2)</f>
        <v>0</v>
      </c>
      <c r="BL367" s="19" t="s">
        <v>415</v>
      </c>
      <c r="BM367" s="19" t="s">
        <v>3327</v>
      </c>
    </row>
    <row r="368" spans="2:65" s="1" customFormat="1" ht="22.5" customHeight="1" x14ac:dyDescent="0.3">
      <c r="B368" s="37"/>
      <c r="C368" s="201" t="s">
        <v>920</v>
      </c>
      <c r="D368" s="201" t="s">
        <v>410</v>
      </c>
      <c r="E368" s="202" t="s">
        <v>3328</v>
      </c>
      <c r="F368" s="203" t="s">
        <v>3329</v>
      </c>
      <c r="G368" s="204" t="s">
        <v>466</v>
      </c>
      <c r="H368" s="205">
        <v>113.59699999999999</v>
      </c>
      <c r="I368" s="206"/>
      <c r="J368" s="207">
        <f>ROUND(I368*H368,2)</f>
        <v>0</v>
      </c>
      <c r="K368" s="203" t="s">
        <v>36</v>
      </c>
      <c r="L368" s="57"/>
      <c r="M368" s="208" t="s">
        <v>36</v>
      </c>
      <c r="N368" s="209" t="s">
        <v>50</v>
      </c>
      <c r="O368" s="38"/>
      <c r="P368" s="210">
        <f>O368*H368</f>
        <v>0</v>
      </c>
      <c r="Q368" s="210">
        <v>0</v>
      </c>
      <c r="R368" s="210">
        <f>Q368*H368</f>
        <v>0</v>
      </c>
      <c r="S368" s="210">
        <v>0</v>
      </c>
      <c r="T368" s="211">
        <f>S368*H368</f>
        <v>0</v>
      </c>
      <c r="AR368" s="19" t="s">
        <v>415</v>
      </c>
      <c r="AT368" s="19" t="s">
        <v>410</v>
      </c>
      <c r="AU368" s="19" t="s">
        <v>87</v>
      </c>
      <c r="AY368" s="19" t="s">
        <v>406</v>
      </c>
      <c r="BE368" s="212">
        <f>IF(N368="základní",J368,0)</f>
        <v>0</v>
      </c>
      <c r="BF368" s="212">
        <f>IF(N368="snížená",J368,0)</f>
        <v>0</v>
      </c>
      <c r="BG368" s="212">
        <f>IF(N368="zákl. přenesená",J368,0)</f>
        <v>0</v>
      </c>
      <c r="BH368" s="212">
        <f>IF(N368="sníž. přenesená",J368,0)</f>
        <v>0</v>
      </c>
      <c r="BI368" s="212">
        <f>IF(N368="nulová",J368,0)</f>
        <v>0</v>
      </c>
      <c r="BJ368" s="19" t="s">
        <v>23</v>
      </c>
      <c r="BK368" s="212">
        <f>ROUND(I368*H368,2)</f>
        <v>0</v>
      </c>
      <c r="BL368" s="19" t="s">
        <v>415</v>
      </c>
      <c r="BM368" s="19" t="s">
        <v>3330</v>
      </c>
    </row>
    <row r="369" spans="2:65" s="13" customFormat="1" x14ac:dyDescent="0.3">
      <c r="B369" s="225"/>
      <c r="C369" s="226"/>
      <c r="D369" s="247" t="s">
        <v>417</v>
      </c>
      <c r="E369" s="251" t="s">
        <v>36</v>
      </c>
      <c r="F369" s="252" t="s">
        <v>3321</v>
      </c>
      <c r="G369" s="226"/>
      <c r="H369" s="253">
        <v>113.59699999999999</v>
      </c>
      <c r="I369" s="230"/>
      <c r="J369" s="226"/>
      <c r="K369" s="226"/>
      <c r="L369" s="231"/>
      <c r="M369" s="232"/>
      <c r="N369" s="233"/>
      <c r="O369" s="233"/>
      <c r="P369" s="233"/>
      <c r="Q369" s="233"/>
      <c r="R369" s="233"/>
      <c r="S369" s="233"/>
      <c r="T369" s="234"/>
      <c r="AT369" s="235" t="s">
        <v>417</v>
      </c>
      <c r="AU369" s="235" t="s">
        <v>87</v>
      </c>
      <c r="AV369" s="13" t="s">
        <v>87</v>
      </c>
      <c r="AW369" s="13" t="s">
        <v>43</v>
      </c>
      <c r="AX369" s="13" t="s">
        <v>23</v>
      </c>
      <c r="AY369" s="235" t="s">
        <v>406</v>
      </c>
    </row>
    <row r="370" spans="2:65" s="1" customFormat="1" ht="22.5" customHeight="1" x14ac:dyDescent="0.3">
      <c r="B370" s="37"/>
      <c r="C370" s="201" t="s">
        <v>924</v>
      </c>
      <c r="D370" s="201" t="s">
        <v>410</v>
      </c>
      <c r="E370" s="202" t="s">
        <v>2196</v>
      </c>
      <c r="F370" s="203" t="s">
        <v>2197</v>
      </c>
      <c r="G370" s="204" t="s">
        <v>466</v>
      </c>
      <c r="H370" s="205">
        <v>113.59699999999999</v>
      </c>
      <c r="I370" s="206"/>
      <c r="J370" s="207">
        <f>ROUND(I370*H370,2)</f>
        <v>0</v>
      </c>
      <c r="K370" s="203" t="s">
        <v>36</v>
      </c>
      <c r="L370" s="57"/>
      <c r="M370" s="208" t="s">
        <v>36</v>
      </c>
      <c r="N370" s="209" t="s">
        <v>50</v>
      </c>
      <c r="O370" s="38"/>
      <c r="P370" s="210">
        <f>O370*H370</f>
        <v>0</v>
      </c>
      <c r="Q370" s="210">
        <v>7.1000000000000002E-4</v>
      </c>
      <c r="R370" s="210">
        <f>Q370*H370</f>
        <v>8.0653870000000003E-2</v>
      </c>
      <c r="S370" s="210">
        <v>0</v>
      </c>
      <c r="T370" s="211">
        <f>S370*H370</f>
        <v>0</v>
      </c>
      <c r="AR370" s="19" t="s">
        <v>415</v>
      </c>
      <c r="AT370" s="19" t="s">
        <v>410</v>
      </c>
      <c r="AU370" s="19" t="s">
        <v>87</v>
      </c>
      <c r="AY370" s="19" t="s">
        <v>406</v>
      </c>
      <c r="BE370" s="212">
        <f>IF(N370="základní",J370,0)</f>
        <v>0</v>
      </c>
      <c r="BF370" s="212">
        <f>IF(N370="snížená",J370,0)</f>
        <v>0</v>
      </c>
      <c r="BG370" s="212">
        <f>IF(N370="zákl. přenesená",J370,0)</f>
        <v>0</v>
      </c>
      <c r="BH370" s="212">
        <f>IF(N370="sníž. přenesená",J370,0)</f>
        <v>0</v>
      </c>
      <c r="BI370" s="212">
        <f>IF(N370="nulová",J370,0)</f>
        <v>0</v>
      </c>
      <c r="BJ370" s="19" t="s">
        <v>23</v>
      </c>
      <c r="BK370" s="212">
        <f>ROUND(I370*H370,2)</f>
        <v>0</v>
      </c>
      <c r="BL370" s="19" t="s">
        <v>415</v>
      </c>
      <c r="BM370" s="19" t="s">
        <v>3331</v>
      </c>
    </row>
    <row r="371" spans="2:65" s="13" customFormat="1" x14ac:dyDescent="0.3">
      <c r="B371" s="225"/>
      <c r="C371" s="226"/>
      <c r="D371" s="247" t="s">
        <v>417</v>
      </c>
      <c r="E371" s="251" t="s">
        <v>36</v>
      </c>
      <c r="F371" s="252" t="s">
        <v>3061</v>
      </c>
      <c r="G371" s="226"/>
      <c r="H371" s="253">
        <v>113.59699999999999</v>
      </c>
      <c r="I371" s="230"/>
      <c r="J371" s="226"/>
      <c r="K371" s="226"/>
      <c r="L371" s="231"/>
      <c r="M371" s="232"/>
      <c r="N371" s="233"/>
      <c r="O371" s="233"/>
      <c r="P371" s="233"/>
      <c r="Q371" s="233"/>
      <c r="R371" s="233"/>
      <c r="S371" s="233"/>
      <c r="T371" s="234"/>
      <c r="AT371" s="235" t="s">
        <v>417</v>
      </c>
      <c r="AU371" s="235" t="s">
        <v>87</v>
      </c>
      <c r="AV371" s="13" t="s">
        <v>87</v>
      </c>
      <c r="AW371" s="13" t="s">
        <v>43</v>
      </c>
      <c r="AX371" s="13" t="s">
        <v>23</v>
      </c>
      <c r="AY371" s="235" t="s">
        <v>406</v>
      </c>
    </row>
    <row r="372" spans="2:65" s="1" customFormat="1" ht="22.5" customHeight="1" x14ac:dyDescent="0.3">
      <c r="B372" s="37"/>
      <c r="C372" s="201" t="s">
        <v>928</v>
      </c>
      <c r="D372" s="201" t="s">
        <v>410</v>
      </c>
      <c r="E372" s="202" t="s">
        <v>3332</v>
      </c>
      <c r="F372" s="203" t="s">
        <v>3333</v>
      </c>
      <c r="G372" s="204" t="s">
        <v>466</v>
      </c>
      <c r="H372" s="205">
        <v>113.59699999999999</v>
      </c>
      <c r="I372" s="206"/>
      <c r="J372" s="207">
        <f>ROUND(I372*H372,2)</f>
        <v>0</v>
      </c>
      <c r="K372" s="203" t="s">
        <v>36</v>
      </c>
      <c r="L372" s="57"/>
      <c r="M372" s="208" t="s">
        <v>36</v>
      </c>
      <c r="N372" s="209" t="s">
        <v>50</v>
      </c>
      <c r="O372" s="38"/>
      <c r="P372" s="210">
        <f>O372*H372</f>
        <v>0</v>
      </c>
      <c r="Q372" s="210">
        <v>0</v>
      </c>
      <c r="R372" s="210">
        <f>Q372*H372</f>
        <v>0</v>
      </c>
      <c r="S372" s="210">
        <v>0</v>
      </c>
      <c r="T372" s="211">
        <f>S372*H372</f>
        <v>0</v>
      </c>
      <c r="AR372" s="19" t="s">
        <v>415</v>
      </c>
      <c r="AT372" s="19" t="s">
        <v>410</v>
      </c>
      <c r="AU372" s="19" t="s">
        <v>87</v>
      </c>
      <c r="AY372" s="19" t="s">
        <v>406</v>
      </c>
      <c r="BE372" s="212">
        <f>IF(N372="základní",J372,0)</f>
        <v>0</v>
      </c>
      <c r="BF372" s="212">
        <f>IF(N372="snížená",J372,0)</f>
        <v>0</v>
      </c>
      <c r="BG372" s="212">
        <f>IF(N372="zákl. přenesená",J372,0)</f>
        <v>0</v>
      </c>
      <c r="BH372" s="212">
        <f>IF(N372="sníž. přenesená",J372,0)</f>
        <v>0</v>
      </c>
      <c r="BI372" s="212">
        <f>IF(N372="nulová",J372,0)</f>
        <v>0</v>
      </c>
      <c r="BJ372" s="19" t="s">
        <v>23</v>
      </c>
      <c r="BK372" s="212">
        <f>ROUND(I372*H372,2)</f>
        <v>0</v>
      </c>
      <c r="BL372" s="19" t="s">
        <v>415</v>
      </c>
      <c r="BM372" s="19" t="s">
        <v>3334</v>
      </c>
    </row>
    <row r="373" spans="2:65" s="13" customFormat="1" x14ac:dyDescent="0.3">
      <c r="B373" s="225"/>
      <c r="C373" s="226"/>
      <c r="D373" s="247" t="s">
        <v>417</v>
      </c>
      <c r="E373" s="251" t="s">
        <v>36</v>
      </c>
      <c r="F373" s="252" t="s">
        <v>3321</v>
      </c>
      <c r="G373" s="226"/>
      <c r="H373" s="253">
        <v>113.59699999999999</v>
      </c>
      <c r="I373" s="230"/>
      <c r="J373" s="226"/>
      <c r="K373" s="226"/>
      <c r="L373" s="231"/>
      <c r="M373" s="232"/>
      <c r="N373" s="233"/>
      <c r="O373" s="233"/>
      <c r="P373" s="233"/>
      <c r="Q373" s="233"/>
      <c r="R373" s="233"/>
      <c r="S373" s="233"/>
      <c r="T373" s="234"/>
      <c r="AT373" s="235" t="s">
        <v>417</v>
      </c>
      <c r="AU373" s="235" t="s">
        <v>87</v>
      </c>
      <c r="AV373" s="13" t="s">
        <v>87</v>
      </c>
      <c r="AW373" s="13" t="s">
        <v>43</v>
      </c>
      <c r="AX373" s="13" t="s">
        <v>23</v>
      </c>
      <c r="AY373" s="235" t="s">
        <v>406</v>
      </c>
    </row>
    <row r="374" spans="2:65" s="1" customFormat="1" ht="22.5" customHeight="1" x14ac:dyDescent="0.3">
      <c r="B374" s="37"/>
      <c r="C374" s="201" t="s">
        <v>932</v>
      </c>
      <c r="D374" s="201" t="s">
        <v>410</v>
      </c>
      <c r="E374" s="202" t="s">
        <v>2191</v>
      </c>
      <c r="F374" s="203" t="s">
        <v>2192</v>
      </c>
      <c r="G374" s="204" t="s">
        <v>466</v>
      </c>
      <c r="H374" s="205">
        <v>113.59699999999999</v>
      </c>
      <c r="I374" s="206"/>
      <c r="J374" s="207">
        <f>ROUND(I374*H374,2)</f>
        <v>0</v>
      </c>
      <c r="K374" s="203" t="s">
        <v>36</v>
      </c>
      <c r="L374" s="57"/>
      <c r="M374" s="208" t="s">
        <v>36</v>
      </c>
      <c r="N374" s="209" t="s">
        <v>50</v>
      </c>
      <c r="O374" s="38"/>
      <c r="P374" s="210">
        <f>O374*H374</f>
        <v>0</v>
      </c>
      <c r="Q374" s="210">
        <v>2.0200000000000001E-3</v>
      </c>
      <c r="R374" s="210">
        <f>Q374*H374</f>
        <v>0.22946594000000001</v>
      </c>
      <c r="S374" s="210">
        <v>0</v>
      </c>
      <c r="T374" s="211">
        <f>S374*H374</f>
        <v>0</v>
      </c>
      <c r="AR374" s="19" t="s">
        <v>415</v>
      </c>
      <c r="AT374" s="19" t="s">
        <v>410</v>
      </c>
      <c r="AU374" s="19" t="s">
        <v>87</v>
      </c>
      <c r="AY374" s="19" t="s">
        <v>406</v>
      </c>
      <c r="BE374" s="212">
        <f>IF(N374="základní",J374,0)</f>
        <v>0</v>
      </c>
      <c r="BF374" s="212">
        <f>IF(N374="snížená",J374,0)</f>
        <v>0</v>
      </c>
      <c r="BG374" s="212">
        <f>IF(N374="zákl. přenesená",J374,0)</f>
        <v>0</v>
      </c>
      <c r="BH374" s="212">
        <f>IF(N374="sníž. přenesená",J374,0)</f>
        <v>0</v>
      </c>
      <c r="BI374" s="212">
        <f>IF(N374="nulová",J374,0)</f>
        <v>0</v>
      </c>
      <c r="BJ374" s="19" t="s">
        <v>23</v>
      </c>
      <c r="BK374" s="212">
        <f>ROUND(I374*H374,2)</f>
        <v>0</v>
      </c>
      <c r="BL374" s="19" t="s">
        <v>415</v>
      </c>
      <c r="BM374" s="19" t="s">
        <v>3335</v>
      </c>
    </row>
    <row r="375" spans="2:65" s="13" customFormat="1" x14ac:dyDescent="0.3">
      <c r="B375" s="225"/>
      <c r="C375" s="226"/>
      <c r="D375" s="247" t="s">
        <v>417</v>
      </c>
      <c r="E375" s="251" t="s">
        <v>36</v>
      </c>
      <c r="F375" s="252" t="s">
        <v>3061</v>
      </c>
      <c r="G375" s="226"/>
      <c r="H375" s="253">
        <v>113.59699999999999</v>
      </c>
      <c r="I375" s="230"/>
      <c r="J375" s="226"/>
      <c r="K375" s="226"/>
      <c r="L375" s="231"/>
      <c r="M375" s="232"/>
      <c r="N375" s="233"/>
      <c r="O375" s="233"/>
      <c r="P375" s="233"/>
      <c r="Q375" s="233"/>
      <c r="R375" s="233"/>
      <c r="S375" s="233"/>
      <c r="T375" s="234"/>
      <c r="AT375" s="235" t="s">
        <v>417</v>
      </c>
      <c r="AU375" s="235" t="s">
        <v>87</v>
      </c>
      <c r="AV375" s="13" t="s">
        <v>87</v>
      </c>
      <c r="AW375" s="13" t="s">
        <v>43</v>
      </c>
      <c r="AX375" s="13" t="s">
        <v>23</v>
      </c>
      <c r="AY375" s="235" t="s">
        <v>406</v>
      </c>
    </row>
    <row r="376" spans="2:65" s="1" customFormat="1" ht="31.5" customHeight="1" x14ac:dyDescent="0.3">
      <c r="B376" s="37"/>
      <c r="C376" s="201" t="s">
        <v>940</v>
      </c>
      <c r="D376" s="201" t="s">
        <v>410</v>
      </c>
      <c r="E376" s="202" t="s">
        <v>2178</v>
      </c>
      <c r="F376" s="203" t="s">
        <v>2179</v>
      </c>
      <c r="G376" s="204" t="s">
        <v>466</v>
      </c>
      <c r="H376" s="205">
        <v>113.59699999999999</v>
      </c>
      <c r="I376" s="206"/>
      <c r="J376" s="207">
        <f>ROUND(I376*H376,2)</f>
        <v>0</v>
      </c>
      <c r="K376" s="203" t="s">
        <v>414</v>
      </c>
      <c r="L376" s="57"/>
      <c r="M376" s="208" t="s">
        <v>36</v>
      </c>
      <c r="N376" s="209" t="s">
        <v>50</v>
      </c>
      <c r="O376" s="38"/>
      <c r="P376" s="210">
        <f>O376*H376</f>
        <v>0</v>
      </c>
      <c r="Q376" s="210">
        <v>0</v>
      </c>
      <c r="R376" s="210">
        <f>Q376*H376</f>
        <v>0</v>
      </c>
      <c r="S376" s="210">
        <v>0</v>
      </c>
      <c r="T376" s="211">
        <f>S376*H376</f>
        <v>0</v>
      </c>
      <c r="AR376" s="19" t="s">
        <v>415</v>
      </c>
      <c r="AT376" s="19" t="s">
        <v>410</v>
      </c>
      <c r="AU376" s="19" t="s">
        <v>87</v>
      </c>
      <c r="AY376" s="19" t="s">
        <v>406</v>
      </c>
      <c r="BE376" s="212">
        <f>IF(N376="základní",J376,0)</f>
        <v>0</v>
      </c>
      <c r="BF376" s="212">
        <f>IF(N376="snížená",J376,0)</f>
        <v>0</v>
      </c>
      <c r="BG376" s="212">
        <f>IF(N376="zákl. přenesená",J376,0)</f>
        <v>0</v>
      </c>
      <c r="BH376" s="212">
        <f>IF(N376="sníž. přenesená",J376,0)</f>
        <v>0</v>
      </c>
      <c r="BI376" s="212">
        <f>IF(N376="nulová",J376,0)</f>
        <v>0</v>
      </c>
      <c r="BJ376" s="19" t="s">
        <v>23</v>
      </c>
      <c r="BK376" s="212">
        <f>ROUND(I376*H376,2)</f>
        <v>0</v>
      </c>
      <c r="BL376" s="19" t="s">
        <v>415</v>
      </c>
      <c r="BM376" s="19" t="s">
        <v>3336</v>
      </c>
    </row>
    <row r="377" spans="2:65" s="13" customFormat="1" x14ac:dyDescent="0.3">
      <c r="B377" s="225"/>
      <c r="C377" s="226"/>
      <c r="D377" s="247" t="s">
        <v>417</v>
      </c>
      <c r="E377" s="251" t="s">
        <v>36</v>
      </c>
      <c r="F377" s="252" t="s">
        <v>3321</v>
      </c>
      <c r="G377" s="226"/>
      <c r="H377" s="253">
        <v>113.59699999999999</v>
      </c>
      <c r="I377" s="230"/>
      <c r="J377" s="226"/>
      <c r="K377" s="226"/>
      <c r="L377" s="231"/>
      <c r="M377" s="232"/>
      <c r="N377" s="233"/>
      <c r="O377" s="233"/>
      <c r="P377" s="233"/>
      <c r="Q377" s="233"/>
      <c r="R377" s="233"/>
      <c r="S377" s="233"/>
      <c r="T377" s="234"/>
      <c r="AT377" s="235" t="s">
        <v>417</v>
      </c>
      <c r="AU377" s="235" t="s">
        <v>87</v>
      </c>
      <c r="AV377" s="13" t="s">
        <v>87</v>
      </c>
      <c r="AW377" s="13" t="s">
        <v>43</v>
      </c>
      <c r="AX377" s="13" t="s">
        <v>23</v>
      </c>
      <c r="AY377" s="235" t="s">
        <v>406</v>
      </c>
    </row>
    <row r="378" spans="2:65" s="1" customFormat="1" ht="22.5" customHeight="1" x14ac:dyDescent="0.3">
      <c r="B378" s="37"/>
      <c r="C378" s="201" t="s">
        <v>944</v>
      </c>
      <c r="D378" s="201" t="s">
        <v>410</v>
      </c>
      <c r="E378" s="202" t="s">
        <v>2191</v>
      </c>
      <c r="F378" s="203" t="s">
        <v>2192</v>
      </c>
      <c r="G378" s="204" t="s">
        <v>466</v>
      </c>
      <c r="H378" s="205">
        <v>113.59699999999999</v>
      </c>
      <c r="I378" s="206"/>
      <c r="J378" s="207">
        <f>ROUND(I378*H378,2)</f>
        <v>0</v>
      </c>
      <c r="K378" s="203" t="s">
        <v>36</v>
      </c>
      <c r="L378" s="57"/>
      <c r="M378" s="208" t="s">
        <v>36</v>
      </c>
      <c r="N378" s="209" t="s">
        <v>50</v>
      </c>
      <c r="O378" s="38"/>
      <c r="P378" s="210">
        <f>O378*H378</f>
        <v>0</v>
      </c>
      <c r="Q378" s="210">
        <v>2.0200000000000001E-3</v>
      </c>
      <c r="R378" s="210">
        <f>Q378*H378</f>
        <v>0.22946594000000001</v>
      </c>
      <c r="S378" s="210">
        <v>0</v>
      </c>
      <c r="T378" s="211">
        <f>S378*H378</f>
        <v>0</v>
      </c>
      <c r="AR378" s="19" t="s">
        <v>415</v>
      </c>
      <c r="AT378" s="19" t="s">
        <v>410</v>
      </c>
      <c r="AU378" s="19" t="s">
        <v>87</v>
      </c>
      <c r="AY378" s="19" t="s">
        <v>406</v>
      </c>
      <c r="BE378" s="212">
        <f>IF(N378="základní",J378,0)</f>
        <v>0</v>
      </c>
      <c r="BF378" s="212">
        <f>IF(N378="snížená",J378,0)</f>
        <v>0</v>
      </c>
      <c r="BG378" s="212">
        <f>IF(N378="zákl. přenesená",J378,0)</f>
        <v>0</v>
      </c>
      <c r="BH378" s="212">
        <f>IF(N378="sníž. přenesená",J378,0)</f>
        <v>0</v>
      </c>
      <c r="BI378" s="212">
        <f>IF(N378="nulová",J378,0)</f>
        <v>0</v>
      </c>
      <c r="BJ378" s="19" t="s">
        <v>23</v>
      </c>
      <c r="BK378" s="212">
        <f>ROUND(I378*H378,2)</f>
        <v>0</v>
      </c>
      <c r="BL378" s="19" t="s">
        <v>415</v>
      </c>
      <c r="BM378" s="19" t="s">
        <v>3337</v>
      </c>
    </row>
    <row r="379" spans="2:65" s="13" customFormat="1" x14ac:dyDescent="0.3">
      <c r="B379" s="225"/>
      <c r="C379" s="226"/>
      <c r="D379" s="215" t="s">
        <v>417</v>
      </c>
      <c r="E379" s="227" t="s">
        <v>36</v>
      </c>
      <c r="F379" s="228" t="s">
        <v>3061</v>
      </c>
      <c r="G379" s="226"/>
      <c r="H379" s="229">
        <v>113.59699999999999</v>
      </c>
      <c r="I379" s="230"/>
      <c r="J379" s="226"/>
      <c r="K379" s="226"/>
      <c r="L379" s="231"/>
      <c r="M379" s="232"/>
      <c r="N379" s="233"/>
      <c r="O379" s="233"/>
      <c r="P379" s="233"/>
      <c r="Q379" s="233"/>
      <c r="R379" s="233"/>
      <c r="S379" s="233"/>
      <c r="T379" s="234"/>
      <c r="AT379" s="235" t="s">
        <v>417</v>
      </c>
      <c r="AU379" s="235" t="s">
        <v>87</v>
      </c>
      <c r="AV379" s="13" t="s">
        <v>87</v>
      </c>
      <c r="AW379" s="13" t="s">
        <v>43</v>
      </c>
      <c r="AX379" s="13" t="s">
        <v>23</v>
      </c>
      <c r="AY379" s="235" t="s">
        <v>406</v>
      </c>
    </row>
    <row r="380" spans="2:65" s="11" customFormat="1" ht="29.85" customHeight="1" x14ac:dyDescent="0.3">
      <c r="B380" s="182"/>
      <c r="C380" s="183"/>
      <c r="D380" s="198" t="s">
        <v>78</v>
      </c>
      <c r="E380" s="199" t="s">
        <v>446</v>
      </c>
      <c r="F380" s="199" t="s">
        <v>2229</v>
      </c>
      <c r="G380" s="183"/>
      <c r="H380" s="183"/>
      <c r="I380" s="186"/>
      <c r="J380" s="200">
        <f>BK380</f>
        <v>0</v>
      </c>
      <c r="K380" s="183"/>
      <c r="L380" s="188"/>
      <c r="M380" s="189"/>
      <c r="N380" s="190"/>
      <c r="O380" s="190"/>
      <c r="P380" s="191">
        <f>SUM(P381:P383)</f>
        <v>0</v>
      </c>
      <c r="Q380" s="190"/>
      <c r="R380" s="191">
        <f>SUM(R381:R383)</f>
        <v>4.8240000000000002E-3</v>
      </c>
      <c r="S380" s="190"/>
      <c r="T380" s="192">
        <f>SUM(T381:T383)</f>
        <v>0</v>
      </c>
      <c r="AR380" s="193" t="s">
        <v>23</v>
      </c>
      <c r="AT380" s="194" t="s">
        <v>78</v>
      </c>
      <c r="AU380" s="194" t="s">
        <v>23</v>
      </c>
      <c r="AY380" s="193" t="s">
        <v>406</v>
      </c>
      <c r="BK380" s="195">
        <f>SUM(BK381:BK383)</f>
        <v>0</v>
      </c>
    </row>
    <row r="381" spans="2:65" s="1" customFormat="1" ht="22.5" customHeight="1" x14ac:dyDescent="0.3">
      <c r="B381" s="37"/>
      <c r="C381" s="201" t="s">
        <v>952</v>
      </c>
      <c r="D381" s="201" t="s">
        <v>410</v>
      </c>
      <c r="E381" s="202" t="s">
        <v>3338</v>
      </c>
      <c r="F381" s="203" t="s">
        <v>3339</v>
      </c>
      <c r="G381" s="204" t="s">
        <v>466</v>
      </c>
      <c r="H381" s="205">
        <v>0.60299999999999998</v>
      </c>
      <c r="I381" s="206"/>
      <c r="J381" s="207">
        <f>ROUND(I381*H381,2)</f>
        <v>0</v>
      </c>
      <c r="K381" s="203" t="s">
        <v>36</v>
      </c>
      <c r="L381" s="57"/>
      <c r="M381" s="208" t="s">
        <v>36</v>
      </c>
      <c r="N381" s="209" t="s">
        <v>50</v>
      </c>
      <c r="O381" s="38"/>
      <c r="P381" s="210">
        <f>O381*H381</f>
        <v>0</v>
      </c>
      <c r="Q381" s="210">
        <v>8.0000000000000002E-3</v>
      </c>
      <c r="R381" s="210">
        <f>Q381*H381</f>
        <v>4.8240000000000002E-3</v>
      </c>
      <c r="S381" s="210">
        <v>0</v>
      </c>
      <c r="T381" s="211">
        <f>S381*H381</f>
        <v>0</v>
      </c>
      <c r="AR381" s="19" t="s">
        <v>415</v>
      </c>
      <c r="AT381" s="19" t="s">
        <v>410</v>
      </c>
      <c r="AU381" s="19" t="s">
        <v>87</v>
      </c>
      <c r="AY381" s="19" t="s">
        <v>406</v>
      </c>
      <c r="BE381" s="212">
        <f>IF(N381="základní",J381,0)</f>
        <v>0</v>
      </c>
      <c r="BF381" s="212">
        <f>IF(N381="snížená",J381,0)</f>
        <v>0</v>
      </c>
      <c r="BG381" s="212">
        <f>IF(N381="zákl. přenesená",J381,0)</f>
        <v>0</v>
      </c>
      <c r="BH381" s="212">
        <f>IF(N381="sníž. přenesená",J381,0)</f>
        <v>0</v>
      </c>
      <c r="BI381" s="212">
        <f>IF(N381="nulová",J381,0)</f>
        <v>0</v>
      </c>
      <c r="BJ381" s="19" t="s">
        <v>23</v>
      </c>
      <c r="BK381" s="212">
        <f>ROUND(I381*H381,2)</f>
        <v>0</v>
      </c>
      <c r="BL381" s="19" t="s">
        <v>415</v>
      </c>
      <c r="BM381" s="19" t="s">
        <v>3340</v>
      </c>
    </row>
    <row r="382" spans="2:65" s="12" customFormat="1" x14ac:dyDescent="0.3">
      <c r="B382" s="213"/>
      <c r="C382" s="214"/>
      <c r="D382" s="215" t="s">
        <v>417</v>
      </c>
      <c r="E382" s="216" t="s">
        <v>36</v>
      </c>
      <c r="F382" s="217" t="s">
        <v>3270</v>
      </c>
      <c r="G382" s="214"/>
      <c r="H382" s="218" t="s">
        <v>36</v>
      </c>
      <c r="I382" s="219"/>
      <c r="J382" s="214"/>
      <c r="K382" s="214"/>
      <c r="L382" s="220"/>
      <c r="M382" s="221"/>
      <c r="N382" s="222"/>
      <c r="O382" s="222"/>
      <c r="P382" s="222"/>
      <c r="Q382" s="222"/>
      <c r="R382" s="222"/>
      <c r="S382" s="222"/>
      <c r="T382" s="223"/>
      <c r="AT382" s="224" t="s">
        <v>417</v>
      </c>
      <c r="AU382" s="224" t="s">
        <v>87</v>
      </c>
      <c r="AV382" s="12" t="s">
        <v>23</v>
      </c>
      <c r="AW382" s="12" t="s">
        <v>43</v>
      </c>
      <c r="AX382" s="12" t="s">
        <v>79</v>
      </c>
      <c r="AY382" s="224" t="s">
        <v>406</v>
      </c>
    </row>
    <row r="383" spans="2:65" s="13" customFormat="1" x14ac:dyDescent="0.3">
      <c r="B383" s="225"/>
      <c r="C383" s="226"/>
      <c r="D383" s="215" t="s">
        <v>417</v>
      </c>
      <c r="E383" s="227" t="s">
        <v>36</v>
      </c>
      <c r="F383" s="228" t="s">
        <v>3341</v>
      </c>
      <c r="G383" s="226"/>
      <c r="H383" s="229">
        <v>0.60299999999999998</v>
      </c>
      <c r="I383" s="230"/>
      <c r="J383" s="226"/>
      <c r="K383" s="226"/>
      <c r="L383" s="231"/>
      <c r="M383" s="232"/>
      <c r="N383" s="233"/>
      <c r="O383" s="233"/>
      <c r="P383" s="233"/>
      <c r="Q383" s="233"/>
      <c r="R383" s="233"/>
      <c r="S383" s="233"/>
      <c r="T383" s="234"/>
      <c r="AT383" s="235" t="s">
        <v>417</v>
      </c>
      <c r="AU383" s="235" t="s">
        <v>87</v>
      </c>
      <c r="AV383" s="13" t="s">
        <v>87</v>
      </c>
      <c r="AW383" s="13" t="s">
        <v>43</v>
      </c>
      <c r="AX383" s="13" t="s">
        <v>23</v>
      </c>
      <c r="AY383" s="235" t="s">
        <v>406</v>
      </c>
    </row>
    <row r="384" spans="2:65" s="11" customFormat="1" ht="29.85" customHeight="1" x14ac:dyDescent="0.3">
      <c r="B384" s="182"/>
      <c r="C384" s="183"/>
      <c r="D384" s="198" t="s">
        <v>78</v>
      </c>
      <c r="E384" s="199" t="s">
        <v>457</v>
      </c>
      <c r="F384" s="199" t="s">
        <v>2244</v>
      </c>
      <c r="G384" s="183"/>
      <c r="H384" s="183"/>
      <c r="I384" s="186"/>
      <c r="J384" s="200">
        <f>BK384</f>
        <v>0</v>
      </c>
      <c r="K384" s="183"/>
      <c r="L384" s="188"/>
      <c r="M384" s="189"/>
      <c r="N384" s="190"/>
      <c r="O384" s="190"/>
      <c r="P384" s="191">
        <f>SUM(P385:P473)</f>
        <v>0</v>
      </c>
      <c r="Q384" s="190"/>
      <c r="R384" s="191">
        <f>SUM(R385:R473)</f>
        <v>161.4599518</v>
      </c>
      <c r="S384" s="190"/>
      <c r="T384" s="192">
        <f>SUM(T385:T473)</f>
        <v>0</v>
      </c>
      <c r="AR384" s="193" t="s">
        <v>23</v>
      </c>
      <c r="AT384" s="194" t="s">
        <v>78</v>
      </c>
      <c r="AU384" s="194" t="s">
        <v>23</v>
      </c>
      <c r="AY384" s="193" t="s">
        <v>406</v>
      </c>
      <c r="BK384" s="195">
        <f>SUM(BK385:BK473)</f>
        <v>0</v>
      </c>
    </row>
    <row r="385" spans="2:65" s="1" customFormat="1" ht="31.5" customHeight="1" x14ac:dyDescent="0.3">
      <c r="B385" s="37"/>
      <c r="C385" s="201" t="s">
        <v>963</v>
      </c>
      <c r="D385" s="201" t="s">
        <v>410</v>
      </c>
      <c r="E385" s="202" t="s">
        <v>3342</v>
      </c>
      <c r="F385" s="203" t="s">
        <v>3343</v>
      </c>
      <c r="G385" s="204" t="s">
        <v>596</v>
      </c>
      <c r="H385" s="205">
        <v>78.75</v>
      </c>
      <c r="I385" s="206"/>
      <c r="J385" s="207">
        <f>ROUND(I385*H385,2)</f>
        <v>0</v>
      </c>
      <c r="K385" s="203" t="s">
        <v>414</v>
      </c>
      <c r="L385" s="57"/>
      <c r="M385" s="208" t="s">
        <v>36</v>
      </c>
      <c r="N385" s="209" t="s">
        <v>50</v>
      </c>
      <c r="O385" s="38"/>
      <c r="P385" s="210">
        <f>O385*H385</f>
        <v>0</v>
      </c>
      <c r="Q385" s="210">
        <v>1.0000000000000001E-5</v>
      </c>
      <c r="R385" s="210">
        <f>Q385*H385</f>
        <v>7.8750000000000011E-4</v>
      </c>
      <c r="S385" s="210">
        <v>0</v>
      </c>
      <c r="T385" s="211">
        <f>S385*H385</f>
        <v>0</v>
      </c>
      <c r="AR385" s="19" t="s">
        <v>415</v>
      </c>
      <c r="AT385" s="19" t="s">
        <v>410</v>
      </c>
      <c r="AU385" s="19" t="s">
        <v>87</v>
      </c>
      <c r="AY385" s="19" t="s">
        <v>406</v>
      </c>
      <c r="BE385" s="212">
        <f>IF(N385="základní",J385,0)</f>
        <v>0</v>
      </c>
      <c r="BF385" s="212">
        <f>IF(N385="snížená",J385,0)</f>
        <v>0</v>
      </c>
      <c r="BG385" s="212">
        <f>IF(N385="zákl. přenesená",J385,0)</f>
        <v>0</v>
      </c>
      <c r="BH385" s="212">
        <f>IF(N385="sníž. přenesená",J385,0)</f>
        <v>0</v>
      </c>
      <c r="BI385" s="212">
        <f>IF(N385="nulová",J385,0)</f>
        <v>0</v>
      </c>
      <c r="BJ385" s="19" t="s">
        <v>23</v>
      </c>
      <c r="BK385" s="212">
        <f>ROUND(I385*H385,2)</f>
        <v>0</v>
      </c>
      <c r="BL385" s="19" t="s">
        <v>415</v>
      </c>
      <c r="BM385" s="19" t="s">
        <v>3344</v>
      </c>
    </row>
    <row r="386" spans="2:65" s="13" customFormat="1" x14ac:dyDescent="0.3">
      <c r="B386" s="225"/>
      <c r="C386" s="226"/>
      <c r="D386" s="215" t="s">
        <v>417</v>
      </c>
      <c r="E386" s="227" t="s">
        <v>36</v>
      </c>
      <c r="F386" s="228" t="s">
        <v>3345</v>
      </c>
      <c r="G386" s="226"/>
      <c r="H386" s="229">
        <v>77.25</v>
      </c>
      <c r="I386" s="230"/>
      <c r="J386" s="226"/>
      <c r="K386" s="226"/>
      <c r="L386" s="231"/>
      <c r="M386" s="232"/>
      <c r="N386" s="233"/>
      <c r="O386" s="233"/>
      <c r="P386" s="233"/>
      <c r="Q386" s="233"/>
      <c r="R386" s="233"/>
      <c r="S386" s="233"/>
      <c r="T386" s="234"/>
      <c r="AT386" s="235" t="s">
        <v>417</v>
      </c>
      <c r="AU386" s="235" t="s">
        <v>87</v>
      </c>
      <c r="AV386" s="13" t="s">
        <v>87</v>
      </c>
      <c r="AW386" s="13" t="s">
        <v>43</v>
      </c>
      <c r="AX386" s="13" t="s">
        <v>79</v>
      </c>
      <c r="AY386" s="235" t="s">
        <v>406</v>
      </c>
    </row>
    <row r="387" spans="2:65" s="15" customFormat="1" x14ac:dyDescent="0.3">
      <c r="B387" s="254"/>
      <c r="C387" s="255"/>
      <c r="D387" s="215" t="s">
        <v>417</v>
      </c>
      <c r="E387" s="256" t="s">
        <v>3063</v>
      </c>
      <c r="F387" s="257" t="s">
        <v>435</v>
      </c>
      <c r="G387" s="255"/>
      <c r="H387" s="258">
        <v>77.25</v>
      </c>
      <c r="I387" s="259"/>
      <c r="J387" s="255"/>
      <c r="K387" s="255"/>
      <c r="L387" s="260"/>
      <c r="M387" s="261"/>
      <c r="N387" s="262"/>
      <c r="O387" s="262"/>
      <c r="P387" s="262"/>
      <c r="Q387" s="262"/>
      <c r="R387" s="262"/>
      <c r="S387" s="262"/>
      <c r="T387" s="263"/>
      <c r="AT387" s="264" t="s">
        <v>417</v>
      </c>
      <c r="AU387" s="264" t="s">
        <v>87</v>
      </c>
      <c r="AV387" s="15" t="s">
        <v>94</v>
      </c>
      <c r="AW387" s="15" t="s">
        <v>43</v>
      </c>
      <c r="AX387" s="15" t="s">
        <v>79</v>
      </c>
      <c r="AY387" s="264" t="s">
        <v>406</v>
      </c>
    </row>
    <row r="388" spans="2:65" s="13" customFormat="1" x14ac:dyDescent="0.3">
      <c r="B388" s="225"/>
      <c r="C388" s="226"/>
      <c r="D388" s="215" t="s">
        <v>417</v>
      </c>
      <c r="E388" s="227" t="s">
        <v>36</v>
      </c>
      <c r="F388" s="228" t="s">
        <v>3346</v>
      </c>
      <c r="G388" s="226"/>
      <c r="H388" s="229">
        <v>78.75</v>
      </c>
      <c r="I388" s="230"/>
      <c r="J388" s="226"/>
      <c r="K388" s="226"/>
      <c r="L388" s="231"/>
      <c r="M388" s="232"/>
      <c r="N388" s="233"/>
      <c r="O388" s="233"/>
      <c r="P388" s="233"/>
      <c r="Q388" s="233"/>
      <c r="R388" s="233"/>
      <c r="S388" s="233"/>
      <c r="T388" s="234"/>
      <c r="AT388" s="235" t="s">
        <v>417</v>
      </c>
      <c r="AU388" s="235" t="s">
        <v>87</v>
      </c>
      <c r="AV388" s="13" t="s">
        <v>87</v>
      </c>
      <c r="AW388" s="13" t="s">
        <v>43</v>
      </c>
      <c r="AX388" s="13" t="s">
        <v>79</v>
      </c>
      <c r="AY388" s="235" t="s">
        <v>406</v>
      </c>
    </row>
    <row r="389" spans="2:65" s="15" customFormat="1" x14ac:dyDescent="0.3">
      <c r="B389" s="254"/>
      <c r="C389" s="255"/>
      <c r="D389" s="247" t="s">
        <v>417</v>
      </c>
      <c r="E389" s="265" t="s">
        <v>3065</v>
      </c>
      <c r="F389" s="266" t="s">
        <v>435</v>
      </c>
      <c r="G389" s="255"/>
      <c r="H389" s="267">
        <v>78.75</v>
      </c>
      <c r="I389" s="259"/>
      <c r="J389" s="255"/>
      <c r="K389" s="255"/>
      <c r="L389" s="260"/>
      <c r="M389" s="261"/>
      <c r="N389" s="262"/>
      <c r="O389" s="262"/>
      <c r="P389" s="262"/>
      <c r="Q389" s="262"/>
      <c r="R389" s="262"/>
      <c r="S389" s="262"/>
      <c r="T389" s="263"/>
      <c r="AT389" s="264" t="s">
        <v>417</v>
      </c>
      <c r="AU389" s="264" t="s">
        <v>87</v>
      </c>
      <c r="AV389" s="15" t="s">
        <v>94</v>
      </c>
      <c r="AW389" s="15" t="s">
        <v>43</v>
      </c>
      <c r="AX389" s="15" t="s">
        <v>23</v>
      </c>
      <c r="AY389" s="264" t="s">
        <v>406</v>
      </c>
    </row>
    <row r="390" spans="2:65" s="1" customFormat="1" ht="31.5" customHeight="1" x14ac:dyDescent="0.3">
      <c r="B390" s="37"/>
      <c r="C390" s="268" t="s">
        <v>969</v>
      </c>
      <c r="D390" s="268" t="s">
        <v>533</v>
      </c>
      <c r="E390" s="269" t="s">
        <v>3347</v>
      </c>
      <c r="F390" s="270" t="s">
        <v>3348</v>
      </c>
      <c r="G390" s="271" t="s">
        <v>1363</v>
      </c>
      <c r="H390" s="272">
        <v>31.815000000000001</v>
      </c>
      <c r="I390" s="273"/>
      <c r="J390" s="274">
        <f>ROUND(I390*H390,2)</f>
        <v>0</v>
      </c>
      <c r="K390" s="270" t="s">
        <v>414</v>
      </c>
      <c r="L390" s="275"/>
      <c r="M390" s="276" t="s">
        <v>36</v>
      </c>
      <c r="N390" s="277" t="s">
        <v>50</v>
      </c>
      <c r="O390" s="38"/>
      <c r="P390" s="210">
        <f>O390*H390</f>
        <v>0</v>
      </c>
      <c r="Q390" s="210">
        <v>2.4500000000000002</v>
      </c>
      <c r="R390" s="210">
        <f>Q390*H390</f>
        <v>77.946750000000009</v>
      </c>
      <c r="S390" s="210">
        <v>0</v>
      </c>
      <c r="T390" s="211">
        <f>S390*H390</f>
        <v>0</v>
      </c>
      <c r="AR390" s="19" t="s">
        <v>457</v>
      </c>
      <c r="AT390" s="19" t="s">
        <v>533</v>
      </c>
      <c r="AU390" s="19" t="s">
        <v>87</v>
      </c>
      <c r="AY390" s="19" t="s">
        <v>406</v>
      </c>
      <c r="BE390" s="212">
        <f>IF(N390="základní",J390,0)</f>
        <v>0</v>
      </c>
      <c r="BF390" s="212">
        <f>IF(N390="snížená",J390,0)</f>
        <v>0</v>
      </c>
      <c r="BG390" s="212">
        <f>IF(N390="zákl. přenesená",J390,0)</f>
        <v>0</v>
      </c>
      <c r="BH390" s="212">
        <f>IF(N390="sníž. přenesená",J390,0)</f>
        <v>0</v>
      </c>
      <c r="BI390" s="212">
        <f>IF(N390="nulová",J390,0)</f>
        <v>0</v>
      </c>
      <c r="BJ390" s="19" t="s">
        <v>23</v>
      </c>
      <c r="BK390" s="212">
        <f>ROUND(I390*H390,2)</f>
        <v>0</v>
      </c>
      <c r="BL390" s="19" t="s">
        <v>415</v>
      </c>
      <c r="BM390" s="19" t="s">
        <v>3349</v>
      </c>
    </row>
    <row r="391" spans="2:65" s="13" customFormat="1" x14ac:dyDescent="0.3">
      <c r="B391" s="225"/>
      <c r="C391" s="226"/>
      <c r="D391" s="247" t="s">
        <v>417</v>
      </c>
      <c r="E391" s="251" t="s">
        <v>36</v>
      </c>
      <c r="F391" s="252" t="s">
        <v>3350</v>
      </c>
      <c r="G391" s="226"/>
      <c r="H391" s="253">
        <v>31.815000000000001</v>
      </c>
      <c r="I391" s="230"/>
      <c r="J391" s="226"/>
      <c r="K391" s="226"/>
      <c r="L391" s="231"/>
      <c r="M391" s="232"/>
      <c r="N391" s="233"/>
      <c r="O391" s="233"/>
      <c r="P391" s="233"/>
      <c r="Q391" s="233"/>
      <c r="R391" s="233"/>
      <c r="S391" s="233"/>
      <c r="T391" s="234"/>
      <c r="AT391" s="235" t="s">
        <v>417</v>
      </c>
      <c r="AU391" s="235" t="s">
        <v>87</v>
      </c>
      <c r="AV391" s="13" t="s">
        <v>87</v>
      </c>
      <c r="AW391" s="13" t="s">
        <v>43</v>
      </c>
      <c r="AX391" s="13" t="s">
        <v>23</v>
      </c>
      <c r="AY391" s="235" t="s">
        <v>406</v>
      </c>
    </row>
    <row r="392" spans="2:65" s="1" customFormat="1" ht="22.5" customHeight="1" x14ac:dyDescent="0.3">
      <c r="B392" s="37"/>
      <c r="C392" s="201" t="s">
        <v>974</v>
      </c>
      <c r="D392" s="201" t="s">
        <v>410</v>
      </c>
      <c r="E392" s="202" t="s">
        <v>3351</v>
      </c>
      <c r="F392" s="203" t="s">
        <v>3352</v>
      </c>
      <c r="G392" s="204" t="s">
        <v>413</v>
      </c>
      <c r="H392" s="205">
        <v>3.3690000000000002</v>
      </c>
      <c r="I392" s="206"/>
      <c r="J392" s="207">
        <f>ROUND(I392*H392,2)</f>
        <v>0</v>
      </c>
      <c r="K392" s="203" t="s">
        <v>36</v>
      </c>
      <c r="L392" s="57"/>
      <c r="M392" s="208" t="s">
        <v>36</v>
      </c>
      <c r="N392" s="209" t="s">
        <v>50</v>
      </c>
      <c r="O392" s="38"/>
      <c r="P392" s="210">
        <f>O392*H392</f>
        <v>0</v>
      </c>
      <c r="Q392" s="210">
        <v>2.4775800000000001</v>
      </c>
      <c r="R392" s="210">
        <f>Q392*H392</f>
        <v>8.346967020000001</v>
      </c>
      <c r="S392" s="210">
        <v>0</v>
      </c>
      <c r="T392" s="211">
        <f>S392*H392</f>
        <v>0</v>
      </c>
      <c r="AR392" s="19" t="s">
        <v>415</v>
      </c>
      <c r="AT392" s="19" t="s">
        <v>410</v>
      </c>
      <c r="AU392" s="19" t="s">
        <v>87</v>
      </c>
      <c r="AY392" s="19" t="s">
        <v>406</v>
      </c>
      <c r="BE392" s="212">
        <f>IF(N392="základní",J392,0)</f>
        <v>0</v>
      </c>
      <c r="BF392" s="212">
        <f>IF(N392="snížená",J392,0)</f>
        <v>0</v>
      </c>
      <c r="BG392" s="212">
        <f>IF(N392="zákl. přenesená",J392,0)</f>
        <v>0</v>
      </c>
      <c r="BH392" s="212">
        <f>IF(N392="sníž. přenesená",J392,0)</f>
        <v>0</v>
      </c>
      <c r="BI392" s="212">
        <f>IF(N392="nulová",J392,0)</f>
        <v>0</v>
      </c>
      <c r="BJ392" s="19" t="s">
        <v>23</v>
      </c>
      <c r="BK392" s="212">
        <f>ROUND(I392*H392,2)</f>
        <v>0</v>
      </c>
      <c r="BL392" s="19" t="s">
        <v>415</v>
      </c>
      <c r="BM392" s="19" t="s">
        <v>3353</v>
      </c>
    </row>
    <row r="393" spans="2:65" s="12" customFormat="1" x14ac:dyDescent="0.3">
      <c r="B393" s="213"/>
      <c r="C393" s="214"/>
      <c r="D393" s="215" t="s">
        <v>417</v>
      </c>
      <c r="E393" s="216" t="s">
        <v>36</v>
      </c>
      <c r="F393" s="217" t="s">
        <v>763</v>
      </c>
      <c r="G393" s="214"/>
      <c r="H393" s="218" t="s">
        <v>36</v>
      </c>
      <c r="I393" s="219"/>
      <c r="J393" s="214"/>
      <c r="K393" s="214"/>
      <c r="L393" s="220"/>
      <c r="M393" s="221"/>
      <c r="N393" s="222"/>
      <c r="O393" s="222"/>
      <c r="P393" s="222"/>
      <c r="Q393" s="222"/>
      <c r="R393" s="222"/>
      <c r="S393" s="222"/>
      <c r="T393" s="223"/>
      <c r="AT393" s="224" t="s">
        <v>417</v>
      </c>
      <c r="AU393" s="224" t="s">
        <v>87</v>
      </c>
      <c r="AV393" s="12" t="s">
        <v>23</v>
      </c>
      <c r="AW393" s="12" t="s">
        <v>43</v>
      </c>
      <c r="AX393" s="12" t="s">
        <v>79</v>
      </c>
      <c r="AY393" s="224" t="s">
        <v>406</v>
      </c>
    </row>
    <row r="394" spans="2:65" s="13" customFormat="1" x14ac:dyDescent="0.3">
      <c r="B394" s="225"/>
      <c r="C394" s="226"/>
      <c r="D394" s="215" t="s">
        <v>417</v>
      </c>
      <c r="E394" s="227" t="s">
        <v>36</v>
      </c>
      <c r="F394" s="228" t="s">
        <v>3354</v>
      </c>
      <c r="G394" s="226"/>
      <c r="H394" s="229">
        <v>1.4279999999999999</v>
      </c>
      <c r="I394" s="230"/>
      <c r="J394" s="226"/>
      <c r="K394" s="226"/>
      <c r="L394" s="231"/>
      <c r="M394" s="232"/>
      <c r="N394" s="233"/>
      <c r="O394" s="233"/>
      <c r="P394" s="233"/>
      <c r="Q394" s="233"/>
      <c r="R394" s="233"/>
      <c r="S394" s="233"/>
      <c r="T394" s="234"/>
      <c r="AT394" s="235" t="s">
        <v>417</v>
      </c>
      <c r="AU394" s="235" t="s">
        <v>87</v>
      </c>
      <c r="AV394" s="13" t="s">
        <v>87</v>
      </c>
      <c r="AW394" s="13" t="s">
        <v>43</v>
      </c>
      <c r="AX394" s="13" t="s">
        <v>79</v>
      </c>
      <c r="AY394" s="235" t="s">
        <v>406</v>
      </c>
    </row>
    <row r="395" spans="2:65" s="13" customFormat="1" x14ac:dyDescent="0.3">
      <c r="B395" s="225"/>
      <c r="C395" s="226"/>
      <c r="D395" s="215" t="s">
        <v>417</v>
      </c>
      <c r="E395" s="227" t="s">
        <v>36</v>
      </c>
      <c r="F395" s="228" t="s">
        <v>3355</v>
      </c>
      <c r="G395" s="226"/>
      <c r="H395" s="229">
        <v>1.9410000000000001</v>
      </c>
      <c r="I395" s="230"/>
      <c r="J395" s="226"/>
      <c r="K395" s="226"/>
      <c r="L395" s="231"/>
      <c r="M395" s="232"/>
      <c r="N395" s="233"/>
      <c r="O395" s="233"/>
      <c r="P395" s="233"/>
      <c r="Q395" s="233"/>
      <c r="R395" s="233"/>
      <c r="S395" s="233"/>
      <c r="T395" s="234"/>
      <c r="AT395" s="235" t="s">
        <v>417</v>
      </c>
      <c r="AU395" s="235" t="s">
        <v>87</v>
      </c>
      <c r="AV395" s="13" t="s">
        <v>87</v>
      </c>
      <c r="AW395" s="13" t="s">
        <v>43</v>
      </c>
      <c r="AX395" s="13" t="s">
        <v>79</v>
      </c>
      <c r="AY395" s="235" t="s">
        <v>406</v>
      </c>
    </row>
    <row r="396" spans="2:65" s="14" customFormat="1" x14ac:dyDescent="0.3">
      <c r="B396" s="236"/>
      <c r="C396" s="237"/>
      <c r="D396" s="247" t="s">
        <v>417</v>
      </c>
      <c r="E396" s="248" t="s">
        <v>36</v>
      </c>
      <c r="F396" s="249" t="s">
        <v>421</v>
      </c>
      <c r="G396" s="237"/>
      <c r="H396" s="250">
        <v>3.3690000000000002</v>
      </c>
      <c r="I396" s="241"/>
      <c r="J396" s="237"/>
      <c r="K396" s="237"/>
      <c r="L396" s="242"/>
      <c r="M396" s="243"/>
      <c r="N396" s="244"/>
      <c r="O396" s="244"/>
      <c r="P396" s="244"/>
      <c r="Q396" s="244"/>
      <c r="R396" s="244"/>
      <c r="S396" s="244"/>
      <c r="T396" s="245"/>
      <c r="AT396" s="246" t="s">
        <v>417</v>
      </c>
      <c r="AU396" s="246" t="s">
        <v>87</v>
      </c>
      <c r="AV396" s="14" t="s">
        <v>415</v>
      </c>
      <c r="AW396" s="14" t="s">
        <v>43</v>
      </c>
      <c r="AX396" s="14" t="s">
        <v>23</v>
      </c>
      <c r="AY396" s="246" t="s">
        <v>406</v>
      </c>
    </row>
    <row r="397" spans="2:65" s="1" customFormat="1" ht="22.5" customHeight="1" x14ac:dyDescent="0.3">
      <c r="B397" s="37"/>
      <c r="C397" s="201" t="s">
        <v>33</v>
      </c>
      <c r="D397" s="201" t="s">
        <v>410</v>
      </c>
      <c r="E397" s="202" t="s">
        <v>3356</v>
      </c>
      <c r="F397" s="203" t="s">
        <v>3357</v>
      </c>
      <c r="G397" s="204" t="s">
        <v>413</v>
      </c>
      <c r="H397" s="205">
        <v>25.760999999999999</v>
      </c>
      <c r="I397" s="206"/>
      <c r="J397" s="207">
        <f>ROUND(I397*H397,2)</f>
        <v>0</v>
      </c>
      <c r="K397" s="203" t="s">
        <v>36</v>
      </c>
      <c r="L397" s="57"/>
      <c r="M397" s="208" t="s">
        <v>36</v>
      </c>
      <c r="N397" s="209" t="s">
        <v>50</v>
      </c>
      <c r="O397" s="38"/>
      <c r="P397" s="210">
        <f>O397*H397</f>
        <v>0</v>
      </c>
      <c r="Q397" s="210">
        <v>2.4780000000000002</v>
      </c>
      <c r="R397" s="210">
        <f>Q397*H397</f>
        <v>63.835758000000006</v>
      </c>
      <c r="S397" s="210">
        <v>0</v>
      </c>
      <c r="T397" s="211">
        <f>S397*H397</f>
        <v>0</v>
      </c>
      <c r="AR397" s="19" t="s">
        <v>415</v>
      </c>
      <c r="AT397" s="19" t="s">
        <v>410</v>
      </c>
      <c r="AU397" s="19" t="s">
        <v>87</v>
      </c>
      <c r="AY397" s="19" t="s">
        <v>406</v>
      </c>
      <c r="BE397" s="212">
        <f>IF(N397="základní",J397,0)</f>
        <v>0</v>
      </c>
      <c r="BF397" s="212">
        <f>IF(N397="snížená",J397,0)</f>
        <v>0</v>
      </c>
      <c r="BG397" s="212">
        <f>IF(N397="zákl. přenesená",J397,0)</f>
        <v>0</v>
      </c>
      <c r="BH397" s="212">
        <f>IF(N397="sníž. přenesená",J397,0)</f>
        <v>0</v>
      </c>
      <c r="BI397" s="212">
        <f>IF(N397="nulová",J397,0)</f>
        <v>0</v>
      </c>
      <c r="BJ397" s="19" t="s">
        <v>23</v>
      </c>
      <c r="BK397" s="212">
        <f>ROUND(I397*H397,2)</f>
        <v>0</v>
      </c>
      <c r="BL397" s="19" t="s">
        <v>415</v>
      </c>
      <c r="BM397" s="19" t="s">
        <v>3358</v>
      </c>
    </row>
    <row r="398" spans="2:65" s="12" customFormat="1" x14ac:dyDescent="0.3">
      <c r="B398" s="213"/>
      <c r="C398" s="214"/>
      <c r="D398" s="215" t="s">
        <v>417</v>
      </c>
      <c r="E398" s="216" t="s">
        <v>36</v>
      </c>
      <c r="F398" s="217" t="s">
        <v>763</v>
      </c>
      <c r="G398" s="214"/>
      <c r="H398" s="218" t="s">
        <v>36</v>
      </c>
      <c r="I398" s="219"/>
      <c r="J398" s="214"/>
      <c r="K398" s="214"/>
      <c r="L398" s="220"/>
      <c r="M398" s="221"/>
      <c r="N398" s="222"/>
      <c r="O398" s="222"/>
      <c r="P398" s="222"/>
      <c r="Q398" s="222"/>
      <c r="R398" s="222"/>
      <c r="S398" s="222"/>
      <c r="T398" s="223"/>
      <c r="AT398" s="224" t="s">
        <v>417</v>
      </c>
      <c r="AU398" s="224" t="s">
        <v>87</v>
      </c>
      <c r="AV398" s="12" t="s">
        <v>23</v>
      </c>
      <c r="AW398" s="12" t="s">
        <v>43</v>
      </c>
      <c r="AX398" s="12" t="s">
        <v>79</v>
      </c>
      <c r="AY398" s="224" t="s">
        <v>406</v>
      </c>
    </row>
    <row r="399" spans="2:65" s="13" customFormat="1" x14ac:dyDescent="0.3">
      <c r="B399" s="225"/>
      <c r="C399" s="226"/>
      <c r="D399" s="215" t="s">
        <v>417</v>
      </c>
      <c r="E399" s="227" t="s">
        <v>36</v>
      </c>
      <c r="F399" s="228" t="s">
        <v>3359</v>
      </c>
      <c r="G399" s="226"/>
      <c r="H399" s="229">
        <v>11.271000000000001</v>
      </c>
      <c r="I399" s="230"/>
      <c r="J399" s="226"/>
      <c r="K399" s="226"/>
      <c r="L399" s="231"/>
      <c r="M399" s="232"/>
      <c r="N399" s="233"/>
      <c r="O399" s="233"/>
      <c r="P399" s="233"/>
      <c r="Q399" s="233"/>
      <c r="R399" s="233"/>
      <c r="S399" s="233"/>
      <c r="T399" s="234"/>
      <c r="AT399" s="235" t="s">
        <v>417</v>
      </c>
      <c r="AU399" s="235" t="s">
        <v>87</v>
      </c>
      <c r="AV399" s="13" t="s">
        <v>87</v>
      </c>
      <c r="AW399" s="13" t="s">
        <v>43</v>
      </c>
      <c r="AX399" s="13" t="s">
        <v>79</v>
      </c>
      <c r="AY399" s="235" t="s">
        <v>406</v>
      </c>
    </row>
    <row r="400" spans="2:65" s="13" customFormat="1" x14ac:dyDescent="0.3">
      <c r="B400" s="225"/>
      <c r="C400" s="226"/>
      <c r="D400" s="215" t="s">
        <v>417</v>
      </c>
      <c r="E400" s="227" t="s">
        <v>36</v>
      </c>
      <c r="F400" s="228" t="s">
        <v>3360</v>
      </c>
      <c r="G400" s="226"/>
      <c r="H400" s="229">
        <v>14.49</v>
      </c>
      <c r="I400" s="230"/>
      <c r="J400" s="226"/>
      <c r="K400" s="226"/>
      <c r="L400" s="231"/>
      <c r="M400" s="232"/>
      <c r="N400" s="233"/>
      <c r="O400" s="233"/>
      <c r="P400" s="233"/>
      <c r="Q400" s="233"/>
      <c r="R400" s="233"/>
      <c r="S400" s="233"/>
      <c r="T400" s="234"/>
      <c r="AT400" s="235" t="s">
        <v>417</v>
      </c>
      <c r="AU400" s="235" t="s">
        <v>87</v>
      </c>
      <c r="AV400" s="13" t="s">
        <v>87</v>
      </c>
      <c r="AW400" s="13" t="s">
        <v>43</v>
      </c>
      <c r="AX400" s="13" t="s">
        <v>79</v>
      </c>
      <c r="AY400" s="235" t="s">
        <v>406</v>
      </c>
    </row>
    <row r="401" spans="2:65" s="14" customFormat="1" x14ac:dyDescent="0.3">
      <c r="B401" s="236"/>
      <c r="C401" s="237"/>
      <c r="D401" s="247" t="s">
        <v>417</v>
      </c>
      <c r="E401" s="248" t="s">
        <v>36</v>
      </c>
      <c r="F401" s="249" t="s">
        <v>421</v>
      </c>
      <c r="G401" s="237"/>
      <c r="H401" s="250">
        <v>25.760999999999999</v>
      </c>
      <c r="I401" s="241"/>
      <c r="J401" s="237"/>
      <c r="K401" s="237"/>
      <c r="L401" s="242"/>
      <c r="M401" s="243"/>
      <c r="N401" s="244"/>
      <c r="O401" s="244"/>
      <c r="P401" s="244"/>
      <c r="Q401" s="244"/>
      <c r="R401" s="244"/>
      <c r="S401" s="244"/>
      <c r="T401" s="245"/>
      <c r="AT401" s="246" t="s">
        <v>417</v>
      </c>
      <c r="AU401" s="246" t="s">
        <v>87</v>
      </c>
      <c r="AV401" s="14" t="s">
        <v>415</v>
      </c>
      <c r="AW401" s="14" t="s">
        <v>43</v>
      </c>
      <c r="AX401" s="14" t="s">
        <v>23</v>
      </c>
      <c r="AY401" s="246" t="s">
        <v>406</v>
      </c>
    </row>
    <row r="402" spans="2:65" s="1" customFormat="1" ht="22.5" customHeight="1" x14ac:dyDescent="0.3">
      <c r="B402" s="37"/>
      <c r="C402" s="201" t="s">
        <v>988</v>
      </c>
      <c r="D402" s="201" t="s">
        <v>410</v>
      </c>
      <c r="E402" s="202" t="s">
        <v>2337</v>
      </c>
      <c r="F402" s="203" t="s">
        <v>2338</v>
      </c>
      <c r="G402" s="204" t="s">
        <v>466</v>
      </c>
      <c r="H402" s="205">
        <v>18.09</v>
      </c>
      <c r="I402" s="206"/>
      <c r="J402" s="207">
        <f>ROUND(I402*H402,2)</f>
        <v>0</v>
      </c>
      <c r="K402" s="203" t="s">
        <v>414</v>
      </c>
      <c r="L402" s="57"/>
      <c r="M402" s="208" t="s">
        <v>36</v>
      </c>
      <c r="N402" s="209" t="s">
        <v>50</v>
      </c>
      <c r="O402" s="38"/>
      <c r="P402" s="210">
        <f>O402*H402</f>
        <v>0</v>
      </c>
      <c r="Q402" s="210">
        <v>2.32E-3</v>
      </c>
      <c r="R402" s="210">
        <f>Q402*H402</f>
        <v>4.1968800000000001E-2</v>
      </c>
      <c r="S402" s="210">
        <v>0</v>
      </c>
      <c r="T402" s="211">
        <f>S402*H402</f>
        <v>0</v>
      </c>
      <c r="AR402" s="19" t="s">
        <v>415</v>
      </c>
      <c r="AT402" s="19" t="s">
        <v>410</v>
      </c>
      <c r="AU402" s="19" t="s">
        <v>87</v>
      </c>
      <c r="AY402" s="19" t="s">
        <v>406</v>
      </c>
      <c r="BE402" s="212">
        <f>IF(N402="základní",J402,0)</f>
        <v>0</v>
      </c>
      <c r="BF402" s="212">
        <f>IF(N402="snížená",J402,0)</f>
        <v>0</v>
      </c>
      <c r="BG402" s="212">
        <f>IF(N402="zákl. přenesená",J402,0)</f>
        <v>0</v>
      </c>
      <c r="BH402" s="212">
        <f>IF(N402="sníž. přenesená",J402,0)</f>
        <v>0</v>
      </c>
      <c r="BI402" s="212">
        <f>IF(N402="nulová",J402,0)</f>
        <v>0</v>
      </c>
      <c r="BJ402" s="19" t="s">
        <v>23</v>
      </c>
      <c r="BK402" s="212">
        <f>ROUND(I402*H402,2)</f>
        <v>0</v>
      </c>
      <c r="BL402" s="19" t="s">
        <v>415</v>
      </c>
      <c r="BM402" s="19" t="s">
        <v>3361</v>
      </c>
    </row>
    <row r="403" spans="2:65" s="12" customFormat="1" x14ac:dyDescent="0.3">
      <c r="B403" s="213"/>
      <c r="C403" s="214"/>
      <c r="D403" s="215" t="s">
        <v>417</v>
      </c>
      <c r="E403" s="216" t="s">
        <v>36</v>
      </c>
      <c r="F403" s="217" t="s">
        <v>763</v>
      </c>
      <c r="G403" s="214"/>
      <c r="H403" s="218" t="s">
        <v>36</v>
      </c>
      <c r="I403" s="219"/>
      <c r="J403" s="214"/>
      <c r="K403" s="214"/>
      <c r="L403" s="220"/>
      <c r="M403" s="221"/>
      <c r="N403" s="222"/>
      <c r="O403" s="222"/>
      <c r="P403" s="222"/>
      <c r="Q403" s="222"/>
      <c r="R403" s="222"/>
      <c r="S403" s="222"/>
      <c r="T403" s="223"/>
      <c r="AT403" s="224" t="s">
        <v>417</v>
      </c>
      <c r="AU403" s="224" t="s">
        <v>87</v>
      </c>
      <c r="AV403" s="12" t="s">
        <v>23</v>
      </c>
      <c r="AW403" s="12" t="s">
        <v>43</v>
      </c>
      <c r="AX403" s="12" t="s">
        <v>79</v>
      </c>
      <c r="AY403" s="224" t="s">
        <v>406</v>
      </c>
    </row>
    <row r="404" spans="2:65" s="13" customFormat="1" x14ac:dyDescent="0.3">
      <c r="B404" s="225"/>
      <c r="C404" s="226"/>
      <c r="D404" s="215" t="s">
        <v>417</v>
      </c>
      <c r="E404" s="227" t="s">
        <v>36</v>
      </c>
      <c r="F404" s="228" t="s">
        <v>3362</v>
      </c>
      <c r="G404" s="226"/>
      <c r="H404" s="229">
        <v>7.59</v>
      </c>
      <c r="I404" s="230"/>
      <c r="J404" s="226"/>
      <c r="K404" s="226"/>
      <c r="L404" s="231"/>
      <c r="M404" s="232"/>
      <c r="N404" s="233"/>
      <c r="O404" s="233"/>
      <c r="P404" s="233"/>
      <c r="Q404" s="233"/>
      <c r="R404" s="233"/>
      <c r="S404" s="233"/>
      <c r="T404" s="234"/>
      <c r="AT404" s="235" t="s">
        <v>417</v>
      </c>
      <c r="AU404" s="235" t="s">
        <v>87</v>
      </c>
      <c r="AV404" s="13" t="s">
        <v>87</v>
      </c>
      <c r="AW404" s="13" t="s">
        <v>43</v>
      </c>
      <c r="AX404" s="13" t="s">
        <v>79</v>
      </c>
      <c r="AY404" s="235" t="s">
        <v>406</v>
      </c>
    </row>
    <row r="405" spans="2:65" s="13" customFormat="1" x14ac:dyDescent="0.3">
      <c r="B405" s="225"/>
      <c r="C405" s="226"/>
      <c r="D405" s="215" t="s">
        <v>417</v>
      </c>
      <c r="E405" s="227" t="s">
        <v>36</v>
      </c>
      <c r="F405" s="228" t="s">
        <v>3363</v>
      </c>
      <c r="G405" s="226"/>
      <c r="H405" s="229">
        <v>10.5</v>
      </c>
      <c r="I405" s="230"/>
      <c r="J405" s="226"/>
      <c r="K405" s="226"/>
      <c r="L405" s="231"/>
      <c r="M405" s="232"/>
      <c r="N405" s="233"/>
      <c r="O405" s="233"/>
      <c r="P405" s="233"/>
      <c r="Q405" s="233"/>
      <c r="R405" s="233"/>
      <c r="S405" s="233"/>
      <c r="T405" s="234"/>
      <c r="AT405" s="235" t="s">
        <v>417</v>
      </c>
      <c r="AU405" s="235" t="s">
        <v>87</v>
      </c>
      <c r="AV405" s="13" t="s">
        <v>87</v>
      </c>
      <c r="AW405" s="13" t="s">
        <v>43</v>
      </c>
      <c r="AX405" s="13" t="s">
        <v>79</v>
      </c>
      <c r="AY405" s="235" t="s">
        <v>406</v>
      </c>
    </row>
    <row r="406" spans="2:65" s="14" customFormat="1" x14ac:dyDescent="0.3">
      <c r="B406" s="236"/>
      <c r="C406" s="237"/>
      <c r="D406" s="247" t="s">
        <v>417</v>
      </c>
      <c r="E406" s="248" t="s">
        <v>36</v>
      </c>
      <c r="F406" s="249" t="s">
        <v>421</v>
      </c>
      <c r="G406" s="237"/>
      <c r="H406" s="250">
        <v>18.09</v>
      </c>
      <c r="I406" s="241"/>
      <c r="J406" s="237"/>
      <c r="K406" s="237"/>
      <c r="L406" s="242"/>
      <c r="M406" s="243"/>
      <c r="N406" s="244"/>
      <c r="O406" s="244"/>
      <c r="P406" s="244"/>
      <c r="Q406" s="244"/>
      <c r="R406" s="244"/>
      <c r="S406" s="244"/>
      <c r="T406" s="245"/>
      <c r="AT406" s="246" t="s">
        <v>417</v>
      </c>
      <c r="AU406" s="246" t="s">
        <v>87</v>
      </c>
      <c r="AV406" s="14" t="s">
        <v>415</v>
      </c>
      <c r="AW406" s="14" t="s">
        <v>43</v>
      </c>
      <c r="AX406" s="14" t="s">
        <v>23</v>
      </c>
      <c r="AY406" s="246" t="s">
        <v>406</v>
      </c>
    </row>
    <row r="407" spans="2:65" s="1" customFormat="1" ht="22.5" customHeight="1" x14ac:dyDescent="0.3">
      <c r="B407" s="37"/>
      <c r="C407" s="201" t="s">
        <v>998</v>
      </c>
      <c r="D407" s="201" t="s">
        <v>410</v>
      </c>
      <c r="E407" s="202" t="s">
        <v>2346</v>
      </c>
      <c r="F407" s="203" t="s">
        <v>2347</v>
      </c>
      <c r="G407" s="204" t="s">
        <v>501</v>
      </c>
      <c r="H407" s="205">
        <v>2.7E-2</v>
      </c>
      <c r="I407" s="206"/>
      <c r="J407" s="207">
        <f>ROUND(I407*H407,2)</f>
        <v>0</v>
      </c>
      <c r="K407" s="203" t="s">
        <v>414</v>
      </c>
      <c r="L407" s="57"/>
      <c r="M407" s="208" t="s">
        <v>36</v>
      </c>
      <c r="N407" s="209" t="s">
        <v>50</v>
      </c>
      <c r="O407" s="38"/>
      <c r="P407" s="210">
        <f>O407*H407</f>
        <v>0</v>
      </c>
      <c r="Q407" s="210">
        <v>1.0369600000000001</v>
      </c>
      <c r="R407" s="210">
        <f>Q407*H407</f>
        <v>2.7997920000000003E-2</v>
      </c>
      <c r="S407" s="210">
        <v>0</v>
      </c>
      <c r="T407" s="211">
        <f>S407*H407</f>
        <v>0</v>
      </c>
      <c r="AR407" s="19" t="s">
        <v>415</v>
      </c>
      <c r="AT407" s="19" t="s">
        <v>410</v>
      </c>
      <c r="AU407" s="19" t="s">
        <v>87</v>
      </c>
      <c r="AY407" s="19" t="s">
        <v>406</v>
      </c>
      <c r="BE407" s="212">
        <f>IF(N407="základní",J407,0)</f>
        <v>0</v>
      </c>
      <c r="BF407" s="212">
        <f>IF(N407="snížená",J407,0)</f>
        <v>0</v>
      </c>
      <c r="BG407" s="212">
        <f>IF(N407="zákl. přenesená",J407,0)</f>
        <v>0</v>
      </c>
      <c r="BH407" s="212">
        <f>IF(N407="sníž. přenesená",J407,0)</f>
        <v>0</v>
      </c>
      <c r="BI407" s="212">
        <f>IF(N407="nulová",J407,0)</f>
        <v>0</v>
      </c>
      <c r="BJ407" s="19" t="s">
        <v>23</v>
      </c>
      <c r="BK407" s="212">
        <f>ROUND(I407*H407,2)</f>
        <v>0</v>
      </c>
      <c r="BL407" s="19" t="s">
        <v>415</v>
      </c>
      <c r="BM407" s="19" t="s">
        <v>3364</v>
      </c>
    </row>
    <row r="408" spans="2:65" s="12" customFormat="1" x14ac:dyDescent="0.3">
      <c r="B408" s="213"/>
      <c r="C408" s="214"/>
      <c r="D408" s="215" t="s">
        <v>417</v>
      </c>
      <c r="E408" s="216" t="s">
        <v>36</v>
      </c>
      <c r="F408" s="217" t="s">
        <v>763</v>
      </c>
      <c r="G408" s="214"/>
      <c r="H408" s="218" t="s">
        <v>36</v>
      </c>
      <c r="I408" s="219"/>
      <c r="J408" s="214"/>
      <c r="K408" s="214"/>
      <c r="L408" s="220"/>
      <c r="M408" s="221"/>
      <c r="N408" s="222"/>
      <c r="O408" s="222"/>
      <c r="P408" s="222"/>
      <c r="Q408" s="222"/>
      <c r="R408" s="222"/>
      <c r="S408" s="222"/>
      <c r="T408" s="223"/>
      <c r="AT408" s="224" t="s">
        <v>417</v>
      </c>
      <c r="AU408" s="224" t="s">
        <v>87</v>
      </c>
      <c r="AV408" s="12" t="s">
        <v>23</v>
      </c>
      <c r="AW408" s="12" t="s">
        <v>43</v>
      </c>
      <c r="AX408" s="12" t="s">
        <v>79</v>
      </c>
      <c r="AY408" s="224" t="s">
        <v>406</v>
      </c>
    </row>
    <row r="409" spans="2:65" s="13" customFormat="1" x14ac:dyDescent="0.3">
      <c r="B409" s="225"/>
      <c r="C409" s="226"/>
      <c r="D409" s="215" t="s">
        <v>417</v>
      </c>
      <c r="E409" s="227" t="s">
        <v>36</v>
      </c>
      <c r="F409" s="228" t="s">
        <v>3365</v>
      </c>
      <c r="G409" s="226"/>
      <c r="H409" s="229">
        <v>1.2E-2</v>
      </c>
      <c r="I409" s="230"/>
      <c r="J409" s="226"/>
      <c r="K409" s="226"/>
      <c r="L409" s="231"/>
      <c r="M409" s="232"/>
      <c r="N409" s="233"/>
      <c r="O409" s="233"/>
      <c r="P409" s="233"/>
      <c r="Q409" s="233"/>
      <c r="R409" s="233"/>
      <c r="S409" s="233"/>
      <c r="T409" s="234"/>
      <c r="AT409" s="235" t="s">
        <v>417</v>
      </c>
      <c r="AU409" s="235" t="s">
        <v>87</v>
      </c>
      <c r="AV409" s="13" t="s">
        <v>87</v>
      </c>
      <c r="AW409" s="13" t="s">
        <v>43</v>
      </c>
      <c r="AX409" s="13" t="s">
        <v>79</v>
      </c>
      <c r="AY409" s="235" t="s">
        <v>406</v>
      </c>
    </row>
    <row r="410" spans="2:65" s="13" customFormat="1" x14ac:dyDescent="0.3">
      <c r="B410" s="225"/>
      <c r="C410" s="226"/>
      <c r="D410" s="215" t="s">
        <v>417</v>
      </c>
      <c r="E410" s="227" t="s">
        <v>36</v>
      </c>
      <c r="F410" s="228" t="s">
        <v>3366</v>
      </c>
      <c r="G410" s="226"/>
      <c r="H410" s="229">
        <v>1.4999999999999999E-2</v>
      </c>
      <c r="I410" s="230"/>
      <c r="J410" s="226"/>
      <c r="K410" s="226"/>
      <c r="L410" s="231"/>
      <c r="M410" s="232"/>
      <c r="N410" s="233"/>
      <c r="O410" s="233"/>
      <c r="P410" s="233"/>
      <c r="Q410" s="233"/>
      <c r="R410" s="233"/>
      <c r="S410" s="233"/>
      <c r="T410" s="234"/>
      <c r="AT410" s="235" t="s">
        <v>417</v>
      </c>
      <c r="AU410" s="235" t="s">
        <v>87</v>
      </c>
      <c r="AV410" s="13" t="s">
        <v>87</v>
      </c>
      <c r="AW410" s="13" t="s">
        <v>43</v>
      </c>
      <c r="AX410" s="13" t="s">
        <v>79</v>
      </c>
      <c r="AY410" s="235" t="s">
        <v>406</v>
      </c>
    </row>
    <row r="411" spans="2:65" s="14" customFormat="1" x14ac:dyDescent="0.3">
      <c r="B411" s="236"/>
      <c r="C411" s="237"/>
      <c r="D411" s="247" t="s">
        <v>417</v>
      </c>
      <c r="E411" s="248" t="s">
        <v>36</v>
      </c>
      <c r="F411" s="249" t="s">
        <v>421</v>
      </c>
      <c r="G411" s="237"/>
      <c r="H411" s="250">
        <v>2.7E-2</v>
      </c>
      <c r="I411" s="241"/>
      <c r="J411" s="237"/>
      <c r="K411" s="237"/>
      <c r="L411" s="242"/>
      <c r="M411" s="243"/>
      <c r="N411" s="244"/>
      <c r="O411" s="244"/>
      <c r="P411" s="244"/>
      <c r="Q411" s="244"/>
      <c r="R411" s="244"/>
      <c r="S411" s="244"/>
      <c r="T411" s="245"/>
      <c r="AT411" s="246" t="s">
        <v>417</v>
      </c>
      <c r="AU411" s="246" t="s">
        <v>87</v>
      </c>
      <c r="AV411" s="14" t="s">
        <v>415</v>
      </c>
      <c r="AW411" s="14" t="s">
        <v>43</v>
      </c>
      <c r="AX411" s="14" t="s">
        <v>23</v>
      </c>
      <c r="AY411" s="246" t="s">
        <v>406</v>
      </c>
    </row>
    <row r="412" spans="2:65" s="1" customFormat="1" ht="22.5" customHeight="1" x14ac:dyDescent="0.3">
      <c r="B412" s="37"/>
      <c r="C412" s="201" t="s">
        <v>1007</v>
      </c>
      <c r="D412" s="201" t="s">
        <v>410</v>
      </c>
      <c r="E412" s="202" t="s">
        <v>2359</v>
      </c>
      <c r="F412" s="203" t="s">
        <v>2360</v>
      </c>
      <c r="G412" s="204" t="s">
        <v>501</v>
      </c>
      <c r="H412" s="205">
        <v>0.96799999999999997</v>
      </c>
      <c r="I412" s="206"/>
      <c r="J412" s="207">
        <f>ROUND(I412*H412,2)</f>
        <v>0</v>
      </c>
      <c r="K412" s="203" t="s">
        <v>414</v>
      </c>
      <c r="L412" s="57"/>
      <c r="M412" s="208" t="s">
        <v>36</v>
      </c>
      <c r="N412" s="209" t="s">
        <v>50</v>
      </c>
      <c r="O412" s="38"/>
      <c r="P412" s="210">
        <f>O412*H412</f>
        <v>0</v>
      </c>
      <c r="Q412" s="210">
        <v>1.04196</v>
      </c>
      <c r="R412" s="210">
        <f>Q412*H412</f>
        <v>1.0086172799999999</v>
      </c>
      <c r="S412" s="210">
        <v>0</v>
      </c>
      <c r="T412" s="211">
        <f>S412*H412</f>
        <v>0</v>
      </c>
      <c r="AR412" s="19" t="s">
        <v>415</v>
      </c>
      <c r="AT412" s="19" t="s">
        <v>410</v>
      </c>
      <c r="AU412" s="19" t="s">
        <v>87</v>
      </c>
      <c r="AY412" s="19" t="s">
        <v>406</v>
      </c>
      <c r="BE412" s="212">
        <f>IF(N412="základní",J412,0)</f>
        <v>0</v>
      </c>
      <c r="BF412" s="212">
        <f>IF(N412="snížená",J412,0)</f>
        <v>0</v>
      </c>
      <c r="BG412" s="212">
        <f>IF(N412="zákl. přenesená",J412,0)</f>
        <v>0</v>
      </c>
      <c r="BH412" s="212">
        <f>IF(N412="sníž. přenesená",J412,0)</f>
        <v>0</v>
      </c>
      <c r="BI412" s="212">
        <f>IF(N412="nulová",J412,0)</f>
        <v>0</v>
      </c>
      <c r="BJ412" s="19" t="s">
        <v>23</v>
      </c>
      <c r="BK412" s="212">
        <f>ROUND(I412*H412,2)</f>
        <v>0</v>
      </c>
      <c r="BL412" s="19" t="s">
        <v>415</v>
      </c>
      <c r="BM412" s="19" t="s">
        <v>3367</v>
      </c>
    </row>
    <row r="413" spans="2:65" s="13" customFormat="1" x14ac:dyDescent="0.3">
      <c r="B413" s="225"/>
      <c r="C413" s="226"/>
      <c r="D413" s="215" t="s">
        <v>417</v>
      </c>
      <c r="E413" s="227" t="s">
        <v>36</v>
      </c>
      <c r="F413" s="228" t="s">
        <v>3368</v>
      </c>
      <c r="G413" s="226"/>
      <c r="H413" s="229">
        <v>0.43</v>
      </c>
      <c r="I413" s="230"/>
      <c r="J413" s="226"/>
      <c r="K413" s="226"/>
      <c r="L413" s="231"/>
      <c r="M413" s="232"/>
      <c r="N413" s="233"/>
      <c r="O413" s="233"/>
      <c r="P413" s="233"/>
      <c r="Q413" s="233"/>
      <c r="R413" s="233"/>
      <c r="S413" s="233"/>
      <c r="T413" s="234"/>
      <c r="AT413" s="235" t="s">
        <v>417</v>
      </c>
      <c r="AU413" s="235" t="s">
        <v>87</v>
      </c>
      <c r="AV413" s="13" t="s">
        <v>87</v>
      </c>
      <c r="AW413" s="13" t="s">
        <v>43</v>
      </c>
      <c r="AX413" s="13" t="s">
        <v>79</v>
      </c>
      <c r="AY413" s="235" t="s">
        <v>406</v>
      </c>
    </row>
    <row r="414" spans="2:65" s="13" customFormat="1" x14ac:dyDescent="0.3">
      <c r="B414" s="225"/>
      <c r="C414" s="226"/>
      <c r="D414" s="215" t="s">
        <v>417</v>
      </c>
      <c r="E414" s="227" t="s">
        <v>36</v>
      </c>
      <c r="F414" s="228" t="s">
        <v>3369</v>
      </c>
      <c r="G414" s="226"/>
      <c r="H414" s="229">
        <v>0.53800000000000003</v>
      </c>
      <c r="I414" s="230"/>
      <c r="J414" s="226"/>
      <c r="K414" s="226"/>
      <c r="L414" s="231"/>
      <c r="M414" s="232"/>
      <c r="N414" s="233"/>
      <c r="O414" s="233"/>
      <c r="P414" s="233"/>
      <c r="Q414" s="233"/>
      <c r="R414" s="233"/>
      <c r="S414" s="233"/>
      <c r="T414" s="234"/>
      <c r="AT414" s="235" t="s">
        <v>417</v>
      </c>
      <c r="AU414" s="235" t="s">
        <v>87</v>
      </c>
      <c r="AV414" s="13" t="s">
        <v>87</v>
      </c>
      <c r="AW414" s="13" t="s">
        <v>43</v>
      </c>
      <c r="AX414" s="13" t="s">
        <v>79</v>
      </c>
      <c r="AY414" s="235" t="s">
        <v>406</v>
      </c>
    </row>
    <row r="415" spans="2:65" s="14" customFormat="1" x14ac:dyDescent="0.3">
      <c r="B415" s="236"/>
      <c r="C415" s="237"/>
      <c r="D415" s="247" t="s">
        <v>417</v>
      </c>
      <c r="E415" s="248" t="s">
        <v>36</v>
      </c>
      <c r="F415" s="249" t="s">
        <v>421</v>
      </c>
      <c r="G415" s="237"/>
      <c r="H415" s="250">
        <v>0.96799999999999997</v>
      </c>
      <c r="I415" s="241"/>
      <c r="J415" s="237"/>
      <c r="K415" s="237"/>
      <c r="L415" s="242"/>
      <c r="M415" s="243"/>
      <c r="N415" s="244"/>
      <c r="O415" s="244"/>
      <c r="P415" s="244"/>
      <c r="Q415" s="244"/>
      <c r="R415" s="244"/>
      <c r="S415" s="244"/>
      <c r="T415" s="245"/>
      <c r="AT415" s="246" t="s">
        <v>417</v>
      </c>
      <c r="AU415" s="246" t="s">
        <v>87</v>
      </c>
      <c r="AV415" s="14" t="s">
        <v>415</v>
      </c>
      <c r="AW415" s="14" t="s">
        <v>43</v>
      </c>
      <c r="AX415" s="14" t="s">
        <v>23</v>
      </c>
      <c r="AY415" s="246" t="s">
        <v>406</v>
      </c>
    </row>
    <row r="416" spans="2:65" s="1" customFormat="1" ht="22.5" customHeight="1" x14ac:dyDescent="0.3">
      <c r="B416" s="37"/>
      <c r="C416" s="201" t="s">
        <v>1015</v>
      </c>
      <c r="D416" s="201" t="s">
        <v>410</v>
      </c>
      <c r="E416" s="202" t="s">
        <v>3370</v>
      </c>
      <c r="F416" s="203" t="s">
        <v>3371</v>
      </c>
      <c r="G416" s="204" t="s">
        <v>413</v>
      </c>
      <c r="H416" s="205">
        <v>1.635</v>
      </c>
      <c r="I416" s="206"/>
      <c r="J416" s="207">
        <f>ROUND(I416*H416,2)</f>
        <v>0</v>
      </c>
      <c r="K416" s="203" t="s">
        <v>36</v>
      </c>
      <c r="L416" s="57"/>
      <c r="M416" s="208" t="s">
        <v>36</v>
      </c>
      <c r="N416" s="209" t="s">
        <v>50</v>
      </c>
      <c r="O416" s="38"/>
      <c r="P416" s="210">
        <f>O416*H416</f>
        <v>0</v>
      </c>
      <c r="Q416" s="210">
        <v>0</v>
      </c>
      <c r="R416" s="210">
        <f>Q416*H416</f>
        <v>0</v>
      </c>
      <c r="S416" s="210">
        <v>0</v>
      </c>
      <c r="T416" s="211">
        <f>S416*H416</f>
        <v>0</v>
      </c>
      <c r="AR416" s="19" t="s">
        <v>415</v>
      </c>
      <c r="AT416" s="19" t="s">
        <v>410</v>
      </c>
      <c r="AU416" s="19" t="s">
        <v>87</v>
      </c>
      <c r="AY416" s="19" t="s">
        <v>406</v>
      </c>
      <c r="BE416" s="212">
        <f>IF(N416="základní",J416,0)</f>
        <v>0</v>
      </c>
      <c r="BF416" s="212">
        <f>IF(N416="snížená",J416,0)</f>
        <v>0</v>
      </c>
      <c r="BG416" s="212">
        <f>IF(N416="zákl. přenesená",J416,0)</f>
        <v>0</v>
      </c>
      <c r="BH416" s="212">
        <f>IF(N416="sníž. přenesená",J416,0)</f>
        <v>0</v>
      </c>
      <c r="BI416" s="212">
        <f>IF(N416="nulová",J416,0)</f>
        <v>0</v>
      </c>
      <c r="BJ416" s="19" t="s">
        <v>23</v>
      </c>
      <c r="BK416" s="212">
        <f>ROUND(I416*H416,2)</f>
        <v>0</v>
      </c>
      <c r="BL416" s="19" t="s">
        <v>415</v>
      </c>
      <c r="BM416" s="19" t="s">
        <v>3372</v>
      </c>
    </row>
    <row r="417" spans="2:65" s="12" customFormat="1" x14ac:dyDescent="0.3">
      <c r="B417" s="213"/>
      <c r="C417" s="214"/>
      <c r="D417" s="215" t="s">
        <v>417</v>
      </c>
      <c r="E417" s="216" t="s">
        <v>36</v>
      </c>
      <c r="F417" s="217" t="s">
        <v>3224</v>
      </c>
      <c r="G417" s="214"/>
      <c r="H417" s="218" t="s">
        <v>36</v>
      </c>
      <c r="I417" s="219"/>
      <c r="J417" s="214"/>
      <c r="K417" s="214"/>
      <c r="L417" s="220"/>
      <c r="M417" s="221"/>
      <c r="N417" s="222"/>
      <c r="O417" s="222"/>
      <c r="P417" s="222"/>
      <c r="Q417" s="222"/>
      <c r="R417" s="222"/>
      <c r="S417" s="222"/>
      <c r="T417" s="223"/>
      <c r="AT417" s="224" t="s">
        <v>417</v>
      </c>
      <c r="AU417" s="224" t="s">
        <v>87</v>
      </c>
      <c r="AV417" s="12" t="s">
        <v>23</v>
      </c>
      <c r="AW417" s="12" t="s">
        <v>43</v>
      </c>
      <c r="AX417" s="12" t="s">
        <v>79</v>
      </c>
      <c r="AY417" s="224" t="s">
        <v>406</v>
      </c>
    </row>
    <row r="418" spans="2:65" s="13" customFormat="1" x14ac:dyDescent="0.3">
      <c r="B418" s="225"/>
      <c r="C418" s="226"/>
      <c r="D418" s="215" t="s">
        <v>417</v>
      </c>
      <c r="E418" s="227" t="s">
        <v>36</v>
      </c>
      <c r="F418" s="228" t="s">
        <v>3373</v>
      </c>
      <c r="G418" s="226"/>
      <c r="H418" s="229">
        <v>0.97499999999999998</v>
      </c>
      <c r="I418" s="230"/>
      <c r="J418" s="226"/>
      <c r="K418" s="226"/>
      <c r="L418" s="231"/>
      <c r="M418" s="232"/>
      <c r="N418" s="233"/>
      <c r="O418" s="233"/>
      <c r="P418" s="233"/>
      <c r="Q418" s="233"/>
      <c r="R418" s="233"/>
      <c r="S418" s="233"/>
      <c r="T418" s="234"/>
      <c r="AT418" s="235" t="s">
        <v>417</v>
      </c>
      <c r="AU418" s="235" t="s">
        <v>87</v>
      </c>
      <c r="AV418" s="13" t="s">
        <v>87</v>
      </c>
      <c r="AW418" s="13" t="s">
        <v>43</v>
      </c>
      <c r="AX418" s="13" t="s">
        <v>79</v>
      </c>
      <c r="AY418" s="235" t="s">
        <v>406</v>
      </c>
    </row>
    <row r="419" spans="2:65" s="13" customFormat="1" x14ac:dyDescent="0.3">
      <c r="B419" s="225"/>
      <c r="C419" s="226"/>
      <c r="D419" s="215" t="s">
        <v>417</v>
      </c>
      <c r="E419" s="227" t="s">
        <v>36</v>
      </c>
      <c r="F419" s="228" t="s">
        <v>3374</v>
      </c>
      <c r="G419" s="226"/>
      <c r="H419" s="229">
        <v>-0.251</v>
      </c>
      <c r="I419" s="230"/>
      <c r="J419" s="226"/>
      <c r="K419" s="226"/>
      <c r="L419" s="231"/>
      <c r="M419" s="232"/>
      <c r="N419" s="233"/>
      <c r="O419" s="233"/>
      <c r="P419" s="233"/>
      <c r="Q419" s="233"/>
      <c r="R419" s="233"/>
      <c r="S419" s="233"/>
      <c r="T419" s="234"/>
      <c r="AT419" s="235" t="s">
        <v>417</v>
      </c>
      <c r="AU419" s="235" t="s">
        <v>87</v>
      </c>
      <c r="AV419" s="13" t="s">
        <v>87</v>
      </c>
      <c r="AW419" s="13" t="s">
        <v>43</v>
      </c>
      <c r="AX419" s="13" t="s">
        <v>79</v>
      </c>
      <c r="AY419" s="235" t="s">
        <v>406</v>
      </c>
    </row>
    <row r="420" spans="2:65" s="13" customFormat="1" x14ac:dyDescent="0.3">
      <c r="B420" s="225"/>
      <c r="C420" s="226"/>
      <c r="D420" s="215" t="s">
        <v>417</v>
      </c>
      <c r="E420" s="227" t="s">
        <v>36</v>
      </c>
      <c r="F420" s="228" t="s">
        <v>3375</v>
      </c>
      <c r="G420" s="226"/>
      <c r="H420" s="229">
        <v>-0.16</v>
      </c>
      <c r="I420" s="230"/>
      <c r="J420" s="226"/>
      <c r="K420" s="226"/>
      <c r="L420" s="231"/>
      <c r="M420" s="232"/>
      <c r="N420" s="233"/>
      <c r="O420" s="233"/>
      <c r="P420" s="233"/>
      <c r="Q420" s="233"/>
      <c r="R420" s="233"/>
      <c r="S420" s="233"/>
      <c r="T420" s="234"/>
      <c r="AT420" s="235" t="s">
        <v>417</v>
      </c>
      <c r="AU420" s="235" t="s">
        <v>87</v>
      </c>
      <c r="AV420" s="13" t="s">
        <v>87</v>
      </c>
      <c r="AW420" s="13" t="s">
        <v>43</v>
      </c>
      <c r="AX420" s="13" t="s">
        <v>79</v>
      </c>
      <c r="AY420" s="235" t="s">
        <v>406</v>
      </c>
    </row>
    <row r="421" spans="2:65" s="12" customFormat="1" x14ac:dyDescent="0.3">
      <c r="B421" s="213"/>
      <c r="C421" s="214"/>
      <c r="D421" s="215" t="s">
        <v>417</v>
      </c>
      <c r="E421" s="216" t="s">
        <v>36</v>
      </c>
      <c r="F421" s="217" t="s">
        <v>3228</v>
      </c>
      <c r="G421" s="214"/>
      <c r="H421" s="218" t="s">
        <v>36</v>
      </c>
      <c r="I421" s="219"/>
      <c r="J421" s="214"/>
      <c r="K421" s="214"/>
      <c r="L421" s="220"/>
      <c r="M421" s="221"/>
      <c r="N421" s="222"/>
      <c r="O421" s="222"/>
      <c r="P421" s="222"/>
      <c r="Q421" s="222"/>
      <c r="R421" s="222"/>
      <c r="S421" s="222"/>
      <c r="T421" s="223"/>
      <c r="AT421" s="224" t="s">
        <v>417</v>
      </c>
      <c r="AU421" s="224" t="s">
        <v>87</v>
      </c>
      <c r="AV421" s="12" t="s">
        <v>23</v>
      </c>
      <c r="AW421" s="12" t="s">
        <v>43</v>
      </c>
      <c r="AX421" s="12" t="s">
        <v>79</v>
      </c>
      <c r="AY421" s="224" t="s">
        <v>406</v>
      </c>
    </row>
    <row r="422" spans="2:65" s="13" customFormat="1" x14ac:dyDescent="0.3">
      <c r="B422" s="225"/>
      <c r="C422" s="226"/>
      <c r="D422" s="215" t="s">
        <v>417</v>
      </c>
      <c r="E422" s="227" t="s">
        <v>36</v>
      </c>
      <c r="F422" s="228" t="s">
        <v>3376</v>
      </c>
      <c r="G422" s="226"/>
      <c r="H422" s="229">
        <v>1.6879999999999999</v>
      </c>
      <c r="I422" s="230"/>
      <c r="J422" s="226"/>
      <c r="K422" s="226"/>
      <c r="L422" s="231"/>
      <c r="M422" s="232"/>
      <c r="N422" s="233"/>
      <c r="O422" s="233"/>
      <c r="P422" s="233"/>
      <c r="Q422" s="233"/>
      <c r="R422" s="233"/>
      <c r="S422" s="233"/>
      <c r="T422" s="234"/>
      <c r="AT422" s="235" t="s">
        <v>417</v>
      </c>
      <c r="AU422" s="235" t="s">
        <v>87</v>
      </c>
      <c r="AV422" s="13" t="s">
        <v>87</v>
      </c>
      <c r="AW422" s="13" t="s">
        <v>43</v>
      </c>
      <c r="AX422" s="13" t="s">
        <v>79</v>
      </c>
      <c r="AY422" s="235" t="s">
        <v>406</v>
      </c>
    </row>
    <row r="423" spans="2:65" s="13" customFormat="1" x14ac:dyDescent="0.3">
      <c r="B423" s="225"/>
      <c r="C423" s="226"/>
      <c r="D423" s="215" t="s">
        <v>417</v>
      </c>
      <c r="E423" s="227" t="s">
        <v>36</v>
      </c>
      <c r="F423" s="228" t="s">
        <v>3377</v>
      </c>
      <c r="G423" s="226"/>
      <c r="H423" s="229">
        <v>-0.377</v>
      </c>
      <c r="I423" s="230"/>
      <c r="J423" s="226"/>
      <c r="K423" s="226"/>
      <c r="L423" s="231"/>
      <c r="M423" s="232"/>
      <c r="N423" s="233"/>
      <c r="O423" s="233"/>
      <c r="P423" s="233"/>
      <c r="Q423" s="233"/>
      <c r="R423" s="233"/>
      <c r="S423" s="233"/>
      <c r="T423" s="234"/>
      <c r="AT423" s="235" t="s">
        <v>417</v>
      </c>
      <c r="AU423" s="235" t="s">
        <v>87</v>
      </c>
      <c r="AV423" s="13" t="s">
        <v>87</v>
      </c>
      <c r="AW423" s="13" t="s">
        <v>43</v>
      </c>
      <c r="AX423" s="13" t="s">
        <v>79</v>
      </c>
      <c r="AY423" s="235" t="s">
        <v>406</v>
      </c>
    </row>
    <row r="424" spans="2:65" s="13" customFormat="1" x14ac:dyDescent="0.3">
      <c r="B424" s="225"/>
      <c r="C424" s="226"/>
      <c r="D424" s="215" t="s">
        <v>417</v>
      </c>
      <c r="E424" s="227" t="s">
        <v>36</v>
      </c>
      <c r="F424" s="228" t="s">
        <v>3378</v>
      </c>
      <c r="G424" s="226"/>
      <c r="H424" s="229">
        <v>-0.24</v>
      </c>
      <c r="I424" s="230"/>
      <c r="J424" s="226"/>
      <c r="K424" s="226"/>
      <c r="L424" s="231"/>
      <c r="M424" s="232"/>
      <c r="N424" s="233"/>
      <c r="O424" s="233"/>
      <c r="P424" s="233"/>
      <c r="Q424" s="233"/>
      <c r="R424" s="233"/>
      <c r="S424" s="233"/>
      <c r="T424" s="234"/>
      <c r="AT424" s="235" t="s">
        <v>417</v>
      </c>
      <c r="AU424" s="235" t="s">
        <v>87</v>
      </c>
      <c r="AV424" s="13" t="s">
        <v>87</v>
      </c>
      <c r="AW424" s="13" t="s">
        <v>43</v>
      </c>
      <c r="AX424" s="13" t="s">
        <v>79</v>
      </c>
      <c r="AY424" s="235" t="s">
        <v>406</v>
      </c>
    </row>
    <row r="425" spans="2:65" s="14" customFormat="1" x14ac:dyDescent="0.3">
      <c r="B425" s="236"/>
      <c r="C425" s="237"/>
      <c r="D425" s="247" t="s">
        <v>417</v>
      </c>
      <c r="E425" s="248" t="s">
        <v>36</v>
      </c>
      <c r="F425" s="249" t="s">
        <v>421</v>
      </c>
      <c r="G425" s="237"/>
      <c r="H425" s="250">
        <v>1.635</v>
      </c>
      <c r="I425" s="241"/>
      <c r="J425" s="237"/>
      <c r="K425" s="237"/>
      <c r="L425" s="242"/>
      <c r="M425" s="243"/>
      <c r="N425" s="244"/>
      <c r="O425" s="244"/>
      <c r="P425" s="244"/>
      <c r="Q425" s="244"/>
      <c r="R425" s="244"/>
      <c r="S425" s="244"/>
      <c r="T425" s="245"/>
      <c r="AT425" s="246" t="s">
        <v>417</v>
      </c>
      <c r="AU425" s="246" t="s">
        <v>87</v>
      </c>
      <c r="AV425" s="14" t="s">
        <v>415</v>
      </c>
      <c r="AW425" s="14" t="s">
        <v>43</v>
      </c>
      <c r="AX425" s="14" t="s">
        <v>23</v>
      </c>
      <c r="AY425" s="246" t="s">
        <v>406</v>
      </c>
    </row>
    <row r="426" spans="2:65" s="1" customFormat="1" ht="22.5" customHeight="1" x14ac:dyDescent="0.3">
      <c r="B426" s="37"/>
      <c r="C426" s="201" t="s">
        <v>1019</v>
      </c>
      <c r="D426" s="201" t="s">
        <v>410</v>
      </c>
      <c r="E426" s="202" t="s">
        <v>2389</v>
      </c>
      <c r="F426" s="203" t="s">
        <v>2390</v>
      </c>
      <c r="G426" s="204" t="s">
        <v>466</v>
      </c>
      <c r="H426" s="205">
        <v>3.2320000000000002</v>
      </c>
      <c r="I426" s="206"/>
      <c r="J426" s="207">
        <f>ROUND(I426*H426,2)</f>
        <v>0</v>
      </c>
      <c r="K426" s="203" t="s">
        <v>414</v>
      </c>
      <c r="L426" s="57"/>
      <c r="M426" s="208" t="s">
        <v>36</v>
      </c>
      <c r="N426" s="209" t="s">
        <v>50</v>
      </c>
      <c r="O426" s="38"/>
      <c r="P426" s="210">
        <f>O426*H426</f>
        <v>0</v>
      </c>
      <c r="Q426" s="210">
        <v>3.5400000000000002E-3</v>
      </c>
      <c r="R426" s="210">
        <f>Q426*H426</f>
        <v>1.1441280000000002E-2</v>
      </c>
      <c r="S426" s="210">
        <v>0</v>
      </c>
      <c r="T426" s="211">
        <f>S426*H426</f>
        <v>0</v>
      </c>
      <c r="AR426" s="19" t="s">
        <v>415</v>
      </c>
      <c r="AT426" s="19" t="s">
        <v>410</v>
      </c>
      <c r="AU426" s="19" t="s">
        <v>87</v>
      </c>
      <c r="AY426" s="19" t="s">
        <v>406</v>
      </c>
      <c r="BE426" s="212">
        <f>IF(N426="základní",J426,0)</f>
        <v>0</v>
      </c>
      <c r="BF426" s="212">
        <f>IF(N426="snížená",J426,0)</f>
        <v>0</v>
      </c>
      <c r="BG426" s="212">
        <f>IF(N426="zákl. přenesená",J426,0)</f>
        <v>0</v>
      </c>
      <c r="BH426" s="212">
        <f>IF(N426="sníž. přenesená",J426,0)</f>
        <v>0</v>
      </c>
      <c r="BI426" s="212">
        <f>IF(N426="nulová",J426,0)</f>
        <v>0</v>
      </c>
      <c r="BJ426" s="19" t="s">
        <v>23</v>
      </c>
      <c r="BK426" s="212">
        <f>ROUND(I426*H426,2)</f>
        <v>0</v>
      </c>
      <c r="BL426" s="19" t="s">
        <v>415</v>
      </c>
      <c r="BM426" s="19" t="s">
        <v>3379</v>
      </c>
    </row>
    <row r="427" spans="2:65" s="12" customFormat="1" x14ac:dyDescent="0.3">
      <c r="B427" s="213"/>
      <c r="C427" s="214"/>
      <c r="D427" s="215" t="s">
        <v>417</v>
      </c>
      <c r="E427" s="216" t="s">
        <v>36</v>
      </c>
      <c r="F427" s="217" t="s">
        <v>3224</v>
      </c>
      <c r="G427" s="214"/>
      <c r="H427" s="218" t="s">
        <v>36</v>
      </c>
      <c r="I427" s="219"/>
      <c r="J427" s="214"/>
      <c r="K427" s="214"/>
      <c r="L427" s="220"/>
      <c r="M427" s="221"/>
      <c r="N427" s="222"/>
      <c r="O427" s="222"/>
      <c r="P427" s="222"/>
      <c r="Q427" s="222"/>
      <c r="R427" s="222"/>
      <c r="S427" s="222"/>
      <c r="T427" s="223"/>
      <c r="AT427" s="224" t="s">
        <v>417</v>
      </c>
      <c r="AU427" s="224" t="s">
        <v>87</v>
      </c>
      <c r="AV427" s="12" t="s">
        <v>23</v>
      </c>
      <c r="AW427" s="12" t="s">
        <v>43</v>
      </c>
      <c r="AX427" s="12" t="s">
        <v>79</v>
      </c>
      <c r="AY427" s="224" t="s">
        <v>406</v>
      </c>
    </row>
    <row r="428" spans="2:65" s="13" customFormat="1" x14ac:dyDescent="0.3">
      <c r="B428" s="225"/>
      <c r="C428" s="226"/>
      <c r="D428" s="215" t="s">
        <v>417</v>
      </c>
      <c r="E428" s="227" t="s">
        <v>36</v>
      </c>
      <c r="F428" s="228" t="s">
        <v>3373</v>
      </c>
      <c r="G428" s="226"/>
      <c r="H428" s="229">
        <v>0.97499999999999998</v>
      </c>
      <c r="I428" s="230"/>
      <c r="J428" s="226"/>
      <c r="K428" s="226"/>
      <c r="L428" s="231"/>
      <c r="M428" s="232"/>
      <c r="N428" s="233"/>
      <c r="O428" s="233"/>
      <c r="P428" s="233"/>
      <c r="Q428" s="233"/>
      <c r="R428" s="233"/>
      <c r="S428" s="233"/>
      <c r="T428" s="234"/>
      <c r="AT428" s="235" t="s">
        <v>417</v>
      </c>
      <c r="AU428" s="235" t="s">
        <v>87</v>
      </c>
      <c r="AV428" s="13" t="s">
        <v>87</v>
      </c>
      <c r="AW428" s="13" t="s">
        <v>43</v>
      </c>
      <c r="AX428" s="13" t="s">
        <v>79</v>
      </c>
      <c r="AY428" s="235" t="s">
        <v>406</v>
      </c>
    </row>
    <row r="429" spans="2:65" s="13" customFormat="1" x14ac:dyDescent="0.3">
      <c r="B429" s="225"/>
      <c r="C429" s="226"/>
      <c r="D429" s="215" t="s">
        <v>417</v>
      </c>
      <c r="E429" s="227" t="s">
        <v>36</v>
      </c>
      <c r="F429" s="228" t="s">
        <v>3380</v>
      </c>
      <c r="G429" s="226"/>
      <c r="H429" s="229">
        <v>1.2569999999999999</v>
      </c>
      <c r="I429" s="230"/>
      <c r="J429" s="226"/>
      <c r="K429" s="226"/>
      <c r="L429" s="231"/>
      <c r="M429" s="232"/>
      <c r="N429" s="233"/>
      <c r="O429" s="233"/>
      <c r="P429" s="233"/>
      <c r="Q429" s="233"/>
      <c r="R429" s="233"/>
      <c r="S429" s="233"/>
      <c r="T429" s="234"/>
      <c r="AT429" s="235" t="s">
        <v>417</v>
      </c>
      <c r="AU429" s="235" t="s">
        <v>87</v>
      </c>
      <c r="AV429" s="13" t="s">
        <v>87</v>
      </c>
      <c r="AW429" s="13" t="s">
        <v>43</v>
      </c>
      <c r="AX429" s="13" t="s">
        <v>79</v>
      </c>
      <c r="AY429" s="235" t="s">
        <v>406</v>
      </c>
    </row>
    <row r="430" spans="2:65" s="13" customFormat="1" x14ac:dyDescent="0.3">
      <c r="B430" s="225"/>
      <c r="C430" s="226"/>
      <c r="D430" s="215" t="s">
        <v>417</v>
      </c>
      <c r="E430" s="227" t="s">
        <v>36</v>
      </c>
      <c r="F430" s="228" t="s">
        <v>3381</v>
      </c>
      <c r="G430" s="226"/>
      <c r="H430" s="229">
        <v>0.4</v>
      </c>
      <c r="I430" s="230"/>
      <c r="J430" s="226"/>
      <c r="K430" s="226"/>
      <c r="L430" s="231"/>
      <c r="M430" s="232"/>
      <c r="N430" s="233"/>
      <c r="O430" s="233"/>
      <c r="P430" s="233"/>
      <c r="Q430" s="233"/>
      <c r="R430" s="233"/>
      <c r="S430" s="233"/>
      <c r="T430" s="234"/>
      <c r="AT430" s="235" t="s">
        <v>417</v>
      </c>
      <c r="AU430" s="235" t="s">
        <v>87</v>
      </c>
      <c r="AV430" s="13" t="s">
        <v>87</v>
      </c>
      <c r="AW430" s="13" t="s">
        <v>43</v>
      </c>
      <c r="AX430" s="13" t="s">
        <v>79</v>
      </c>
      <c r="AY430" s="235" t="s">
        <v>406</v>
      </c>
    </row>
    <row r="431" spans="2:65" s="12" customFormat="1" x14ac:dyDescent="0.3">
      <c r="B431" s="213"/>
      <c r="C431" s="214"/>
      <c r="D431" s="215" t="s">
        <v>417</v>
      </c>
      <c r="E431" s="216" t="s">
        <v>36</v>
      </c>
      <c r="F431" s="217" t="s">
        <v>3228</v>
      </c>
      <c r="G431" s="214"/>
      <c r="H431" s="218" t="s">
        <v>36</v>
      </c>
      <c r="I431" s="219"/>
      <c r="J431" s="214"/>
      <c r="K431" s="214"/>
      <c r="L431" s="220"/>
      <c r="M431" s="221"/>
      <c r="N431" s="222"/>
      <c r="O431" s="222"/>
      <c r="P431" s="222"/>
      <c r="Q431" s="222"/>
      <c r="R431" s="222"/>
      <c r="S431" s="222"/>
      <c r="T431" s="223"/>
      <c r="AT431" s="224" t="s">
        <v>417</v>
      </c>
      <c r="AU431" s="224" t="s">
        <v>87</v>
      </c>
      <c r="AV431" s="12" t="s">
        <v>23</v>
      </c>
      <c r="AW431" s="12" t="s">
        <v>43</v>
      </c>
      <c r="AX431" s="12" t="s">
        <v>79</v>
      </c>
      <c r="AY431" s="224" t="s">
        <v>406</v>
      </c>
    </row>
    <row r="432" spans="2:65" s="13" customFormat="1" x14ac:dyDescent="0.3">
      <c r="B432" s="225"/>
      <c r="C432" s="226"/>
      <c r="D432" s="215" t="s">
        <v>417</v>
      </c>
      <c r="E432" s="227" t="s">
        <v>36</v>
      </c>
      <c r="F432" s="228" t="s">
        <v>3382</v>
      </c>
      <c r="G432" s="226"/>
      <c r="H432" s="229">
        <v>0.6</v>
      </c>
      <c r="I432" s="230"/>
      <c r="J432" s="226"/>
      <c r="K432" s="226"/>
      <c r="L432" s="231"/>
      <c r="M432" s="232"/>
      <c r="N432" s="233"/>
      <c r="O432" s="233"/>
      <c r="P432" s="233"/>
      <c r="Q432" s="233"/>
      <c r="R432" s="233"/>
      <c r="S432" s="233"/>
      <c r="T432" s="234"/>
      <c r="AT432" s="235" t="s">
        <v>417</v>
      </c>
      <c r="AU432" s="235" t="s">
        <v>87</v>
      </c>
      <c r="AV432" s="13" t="s">
        <v>87</v>
      </c>
      <c r="AW432" s="13" t="s">
        <v>43</v>
      </c>
      <c r="AX432" s="13" t="s">
        <v>79</v>
      </c>
      <c r="AY432" s="235" t="s">
        <v>406</v>
      </c>
    </row>
    <row r="433" spans="2:65" s="14" customFormat="1" x14ac:dyDescent="0.3">
      <c r="B433" s="236"/>
      <c r="C433" s="237"/>
      <c r="D433" s="247" t="s">
        <v>417</v>
      </c>
      <c r="E433" s="248" t="s">
        <v>36</v>
      </c>
      <c r="F433" s="249" t="s">
        <v>421</v>
      </c>
      <c r="G433" s="237"/>
      <c r="H433" s="250">
        <v>3.2320000000000002</v>
      </c>
      <c r="I433" s="241"/>
      <c r="J433" s="237"/>
      <c r="K433" s="237"/>
      <c r="L433" s="242"/>
      <c r="M433" s="243"/>
      <c r="N433" s="244"/>
      <c r="O433" s="244"/>
      <c r="P433" s="244"/>
      <c r="Q433" s="244"/>
      <c r="R433" s="244"/>
      <c r="S433" s="244"/>
      <c r="T433" s="245"/>
      <c r="AT433" s="246" t="s">
        <v>417</v>
      </c>
      <c r="AU433" s="246" t="s">
        <v>87</v>
      </c>
      <c r="AV433" s="14" t="s">
        <v>415</v>
      </c>
      <c r="AW433" s="14" t="s">
        <v>43</v>
      </c>
      <c r="AX433" s="14" t="s">
        <v>23</v>
      </c>
      <c r="AY433" s="246" t="s">
        <v>406</v>
      </c>
    </row>
    <row r="434" spans="2:65" s="1" customFormat="1" ht="22.5" customHeight="1" x14ac:dyDescent="0.3">
      <c r="B434" s="37"/>
      <c r="C434" s="201" t="s">
        <v>1022</v>
      </c>
      <c r="D434" s="201" t="s">
        <v>410</v>
      </c>
      <c r="E434" s="202" t="s">
        <v>2488</v>
      </c>
      <c r="F434" s="203" t="s">
        <v>2489</v>
      </c>
      <c r="G434" s="204" t="s">
        <v>596</v>
      </c>
      <c r="H434" s="205">
        <v>2.9</v>
      </c>
      <c r="I434" s="206"/>
      <c r="J434" s="207">
        <f>ROUND(I434*H434,2)</f>
        <v>0</v>
      </c>
      <c r="K434" s="203" t="s">
        <v>36</v>
      </c>
      <c r="L434" s="57"/>
      <c r="M434" s="208" t="s">
        <v>36</v>
      </c>
      <c r="N434" s="209" t="s">
        <v>50</v>
      </c>
      <c r="O434" s="38"/>
      <c r="P434" s="210">
        <f>O434*H434</f>
        <v>0</v>
      </c>
      <c r="Q434" s="210">
        <v>0.70499999999999996</v>
      </c>
      <c r="R434" s="210">
        <f>Q434*H434</f>
        <v>2.0444999999999998</v>
      </c>
      <c r="S434" s="210">
        <v>0</v>
      </c>
      <c r="T434" s="211">
        <f>S434*H434</f>
        <v>0</v>
      </c>
      <c r="AR434" s="19" t="s">
        <v>415</v>
      </c>
      <c r="AT434" s="19" t="s">
        <v>410</v>
      </c>
      <c r="AU434" s="19" t="s">
        <v>87</v>
      </c>
      <c r="AY434" s="19" t="s">
        <v>406</v>
      </c>
      <c r="BE434" s="212">
        <f>IF(N434="základní",J434,0)</f>
        <v>0</v>
      </c>
      <c r="BF434" s="212">
        <f>IF(N434="snížená",J434,0)</f>
        <v>0</v>
      </c>
      <c r="BG434" s="212">
        <f>IF(N434="zákl. přenesená",J434,0)</f>
        <v>0</v>
      </c>
      <c r="BH434" s="212">
        <f>IF(N434="sníž. přenesená",J434,0)</f>
        <v>0</v>
      </c>
      <c r="BI434" s="212">
        <f>IF(N434="nulová",J434,0)</f>
        <v>0</v>
      </c>
      <c r="BJ434" s="19" t="s">
        <v>23</v>
      </c>
      <c r="BK434" s="212">
        <f>ROUND(I434*H434,2)</f>
        <v>0</v>
      </c>
      <c r="BL434" s="19" t="s">
        <v>415</v>
      </c>
      <c r="BM434" s="19" t="s">
        <v>3383</v>
      </c>
    </row>
    <row r="435" spans="2:65" s="13" customFormat="1" x14ac:dyDescent="0.3">
      <c r="B435" s="225"/>
      <c r="C435" s="226"/>
      <c r="D435" s="215" t="s">
        <v>417</v>
      </c>
      <c r="E435" s="227" t="s">
        <v>36</v>
      </c>
      <c r="F435" s="228" t="s">
        <v>3384</v>
      </c>
      <c r="G435" s="226"/>
      <c r="H435" s="229">
        <v>1.9</v>
      </c>
      <c r="I435" s="230"/>
      <c r="J435" s="226"/>
      <c r="K435" s="226"/>
      <c r="L435" s="231"/>
      <c r="M435" s="232"/>
      <c r="N435" s="233"/>
      <c r="O435" s="233"/>
      <c r="P435" s="233"/>
      <c r="Q435" s="233"/>
      <c r="R435" s="233"/>
      <c r="S435" s="233"/>
      <c r="T435" s="234"/>
      <c r="AT435" s="235" t="s">
        <v>417</v>
      </c>
      <c r="AU435" s="235" t="s">
        <v>87</v>
      </c>
      <c r="AV435" s="13" t="s">
        <v>87</v>
      </c>
      <c r="AW435" s="13" t="s">
        <v>43</v>
      </c>
      <c r="AX435" s="13" t="s">
        <v>79</v>
      </c>
      <c r="AY435" s="235" t="s">
        <v>406</v>
      </c>
    </row>
    <row r="436" spans="2:65" s="13" customFormat="1" x14ac:dyDescent="0.3">
      <c r="B436" s="225"/>
      <c r="C436" s="226"/>
      <c r="D436" s="215" t="s">
        <v>417</v>
      </c>
      <c r="E436" s="227" t="s">
        <v>36</v>
      </c>
      <c r="F436" s="228" t="s">
        <v>3385</v>
      </c>
      <c r="G436" s="226"/>
      <c r="H436" s="229">
        <v>1</v>
      </c>
      <c r="I436" s="230"/>
      <c r="J436" s="226"/>
      <c r="K436" s="226"/>
      <c r="L436" s="231"/>
      <c r="M436" s="232"/>
      <c r="N436" s="233"/>
      <c r="O436" s="233"/>
      <c r="P436" s="233"/>
      <c r="Q436" s="233"/>
      <c r="R436" s="233"/>
      <c r="S436" s="233"/>
      <c r="T436" s="234"/>
      <c r="AT436" s="235" t="s">
        <v>417</v>
      </c>
      <c r="AU436" s="235" t="s">
        <v>87</v>
      </c>
      <c r="AV436" s="13" t="s">
        <v>87</v>
      </c>
      <c r="AW436" s="13" t="s">
        <v>43</v>
      </c>
      <c r="AX436" s="13" t="s">
        <v>79</v>
      </c>
      <c r="AY436" s="235" t="s">
        <v>406</v>
      </c>
    </row>
    <row r="437" spans="2:65" s="14" customFormat="1" x14ac:dyDescent="0.3">
      <c r="B437" s="236"/>
      <c r="C437" s="237"/>
      <c r="D437" s="247" t="s">
        <v>417</v>
      </c>
      <c r="E437" s="248" t="s">
        <v>36</v>
      </c>
      <c r="F437" s="249" t="s">
        <v>421</v>
      </c>
      <c r="G437" s="237"/>
      <c r="H437" s="250">
        <v>2.9</v>
      </c>
      <c r="I437" s="241"/>
      <c r="J437" s="237"/>
      <c r="K437" s="237"/>
      <c r="L437" s="242"/>
      <c r="M437" s="243"/>
      <c r="N437" s="244"/>
      <c r="O437" s="244"/>
      <c r="P437" s="244"/>
      <c r="Q437" s="244"/>
      <c r="R437" s="244"/>
      <c r="S437" s="244"/>
      <c r="T437" s="245"/>
      <c r="AT437" s="246" t="s">
        <v>417</v>
      </c>
      <c r="AU437" s="246" t="s">
        <v>87</v>
      </c>
      <c r="AV437" s="14" t="s">
        <v>415</v>
      </c>
      <c r="AW437" s="14" t="s">
        <v>43</v>
      </c>
      <c r="AX437" s="14" t="s">
        <v>23</v>
      </c>
      <c r="AY437" s="246" t="s">
        <v>406</v>
      </c>
    </row>
    <row r="438" spans="2:65" s="1" customFormat="1" ht="22.5" customHeight="1" x14ac:dyDescent="0.3">
      <c r="B438" s="37"/>
      <c r="C438" s="201" t="s">
        <v>1026</v>
      </c>
      <c r="D438" s="201" t="s">
        <v>410</v>
      </c>
      <c r="E438" s="202" t="s">
        <v>1821</v>
      </c>
      <c r="F438" s="203" t="s">
        <v>3386</v>
      </c>
      <c r="G438" s="204" t="s">
        <v>596</v>
      </c>
      <c r="H438" s="205">
        <v>34.799999999999997</v>
      </c>
      <c r="I438" s="206"/>
      <c r="J438" s="207">
        <f>ROUND(I438*H438,2)</f>
        <v>0</v>
      </c>
      <c r="K438" s="203" t="s">
        <v>36</v>
      </c>
      <c r="L438" s="57"/>
      <c r="M438" s="208" t="s">
        <v>36</v>
      </c>
      <c r="N438" s="209" t="s">
        <v>50</v>
      </c>
      <c r="O438" s="38"/>
      <c r="P438" s="210">
        <f>O438*H438</f>
        <v>0</v>
      </c>
      <c r="Q438" s="210">
        <v>3.2000000000000003E-4</v>
      </c>
      <c r="R438" s="210">
        <f>Q438*H438</f>
        <v>1.1136E-2</v>
      </c>
      <c r="S438" s="210">
        <v>0</v>
      </c>
      <c r="T438" s="211">
        <f>S438*H438</f>
        <v>0</v>
      </c>
      <c r="AR438" s="19" t="s">
        <v>415</v>
      </c>
      <c r="AT438" s="19" t="s">
        <v>410</v>
      </c>
      <c r="AU438" s="19" t="s">
        <v>87</v>
      </c>
      <c r="AY438" s="19" t="s">
        <v>406</v>
      </c>
      <c r="BE438" s="212">
        <f>IF(N438="základní",J438,0)</f>
        <v>0</v>
      </c>
      <c r="BF438" s="212">
        <f>IF(N438="snížená",J438,0)</f>
        <v>0</v>
      </c>
      <c r="BG438" s="212">
        <f>IF(N438="zákl. přenesená",J438,0)</f>
        <v>0</v>
      </c>
      <c r="BH438" s="212">
        <f>IF(N438="sníž. přenesená",J438,0)</f>
        <v>0</v>
      </c>
      <c r="BI438" s="212">
        <f>IF(N438="nulová",J438,0)</f>
        <v>0</v>
      </c>
      <c r="BJ438" s="19" t="s">
        <v>23</v>
      </c>
      <c r="BK438" s="212">
        <f>ROUND(I438*H438,2)</f>
        <v>0</v>
      </c>
      <c r="BL438" s="19" t="s">
        <v>415</v>
      </c>
      <c r="BM438" s="19" t="s">
        <v>3387</v>
      </c>
    </row>
    <row r="439" spans="2:65" s="12" customFormat="1" x14ac:dyDescent="0.3">
      <c r="B439" s="213"/>
      <c r="C439" s="214"/>
      <c r="D439" s="215" t="s">
        <v>417</v>
      </c>
      <c r="E439" s="216" t="s">
        <v>36</v>
      </c>
      <c r="F439" s="217" t="s">
        <v>763</v>
      </c>
      <c r="G439" s="214"/>
      <c r="H439" s="218" t="s">
        <v>36</v>
      </c>
      <c r="I439" s="219"/>
      <c r="J439" s="214"/>
      <c r="K439" s="214"/>
      <c r="L439" s="220"/>
      <c r="M439" s="221"/>
      <c r="N439" s="222"/>
      <c r="O439" s="222"/>
      <c r="P439" s="222"/>
      <c r="Q439" s="222"/>
      <c r="R439" s="222"/>
      <c r="S439" s="222"/>
      <c r="T439" s="223"/>
      <c r="AT439" s="224" t="s">
        <v>417</v>
      </c>
      <c r="AU439" s="224" t="s">
        <v>87</v>
      </c>
      <c r="AV439" s="12" t="s">
        <v>23</v>
      </c>
      <c r="AW439" s="12" t="s">
        <v>43</v>
      </c>
      <c r="AX439" s="12" t="s">
        <v>79</v>
      </c>
      <c r="AY439" s="224" t="s">
        <v>406</v>
      </c>
    </row>
    <row r="440" spans="2:65" s="13" customFormat="1" x14ac:dyDescent="0.3">
      <c r="B440" s="225"/>
      <c r="C440" s="226"/>
      <c r="D440" s="215" t="s">
        <v>417</v>
      </c>
      <c r="E440" s="227" t="s">
        <v>36</v>
      </c>
      <c r="F440" s="228" t="s">
        <v>3388</v>
      </c>
      <c r="G440" s="226"/>
      <c r="H440" s="229">
        <v>16.7</v>
      </c>
      <c r="I440" s="230"/>
      <c r="J440" s="226"/>
      <c r="K440" s="226"/>
      <c r="L440" s="231"/>
      <c r="M440" s="232"/>
      <c r="N440" s="233"/>
      <c r="O440" s="233"/>
      <c r="P440" s="233"/>
      <c r="Q440" s="233"/>
      <c r="R440" s="233"/>
      <c r="S440" s="233"/>
      <c r="T440" s="234"/>
      <c r="AT440" s="235" t="s">
        <v>417</v>
      </c>
      <c r="AU440" s="235" t="s">
        <v>87</v>
      </c>
      <c r="AV440" s="13" t="s">
        <v>87</v>
      </c>
      <c r="AW440" s="13" t="s">
        <v>43</v>
      </c>
      <c r="AX440" s="13" t="s">
        <v>79</v>
      </c>
      <c r="AY440" s="235" t="s">
        <v>406</v>
      </c>
    </row>
    <row r="441" spans="2:65" s="13" customFormat="1" x14ac:dyDescent="0.3">
      <c r="B441" s="225"/>
      <c r="C441" s="226"/>
      <c r="D441" s="215" t="s">
        <v>417</v>
      </c>
      <c r="E441" s="227" t="s">
        <v>36</v>
      </c>
      <c r="F441" s="228" t="s">
        <v>3389</v>
      </c>
      <c r="G441" s="226"/>
      <c r="H441" s="229">
        <v>18.100000000000001</v>
      </c>
      <c r="I441" s="230"/>
      <c r="J441" s="226"/>
      <c r="K441" s="226"/>
      <c r="L441" s="231"/>
      <c r="M441" s="232"/>
      <c r="N441" s="233"/>
      <c r="O441" s="233"/>
      <c r="P441" s="233"/>
      <c r="Q441" s="233"/>
      <c r="R441" s="233"/>
      <c r="S441" s="233"/>
      <c r="T441" s="234"/>
      <c r="AT441" s="235" t="s">
        <v>417</v>
      </c>
      <c r="AU441" s="235" t="s">
        <v>87</v>
      </c>
      <c r="AV441" s="13" t="s">
        <v>87</v>
      </c>
      <c r="AW441" s="13" t="s">
        <v>43</v>
      </c>
      <c r="AX441" s="13" t="s">
        <v>79</v>
      </c>
      <c r="AY441" s="235" t="s">
        <v>406</v>
      </c>
    </row>
    <row r="442" spans="2:65" s="14" customFormat="1" x14ac:dyDescent="0.3">
      <c r="B442" s="236"/>
      <c r="C442" s="237"/>
      <c r="D442" s="247" t="s">
        <v>417</v>
      </c>
      <c r="E442" s="248" t="s">
        <v>36</v>
      </c>
      <c r="F442" s="249" t="s">
        <v>421</v>
      </c>
      <c r="G442" s="237"/>
      <c r="H442" s="250">
        <v>34.799999999999997</v>
      </c>
      <c r="I442" s="241"/>
      <c r="J442" s="237"/>
      <c r="K442" s="237"/>
      <c r="L442" s="242"/>
      <c r="M442" s="243"/>
      <c r="N442" s="244"/>
      <c r="O442" s="244"/>
      <c r="P442" s="244"/>
      <c r="Q442" s="244"/>
      <c r="R442" s="244"/>
      <c r="S442" s="244"/>
      <c r="T442" s="245"/>
      <c r="AT442" s="246" t="s">
        <v>417</v>
      </c>
      <c r="AU442" s="246" t="s">
        <v>87</v>
      </c>
      <c r="AV442" s="14" t="s">
        <v>415</v>
      </c>
      <c r="AW442" s="14" t="s">
        <v>43</v>
      </c>
      <c r="AX442" s="14" t="s">
        <v>23</v>
      </c>
      <c r="AY442" s="246" t="s">
        <v>406</v>
      </c>
    </row>
    <row r="443" spans="2:65" s="1" customFormat="1" ht="22.5" customHeight="1" x14ac:dyDescent="0.3">
      <c r="B443" s="37"/>
      <c r="C443" s="201" t="s">
        <v>1029</v>
      </c>
      <c r="D443" s="201" t="s">
        <v>410</v>
      </c>
      <c r="E443" s="202" t="s">
        <v>1826</v>
      </c>
      <c r="F443" s="203" t="s">
        <v>1827</v>
      </c>
      <c r="G443" s="204" t="s">
        <v>596</v>
      </c>
      <c r="H443" s="205">
        <v>13</v>
      </c>
      <c r="I443" s="206"/>
      <c r="J443" s="207">
        <f>ROUND(I443*H443,2)</f>
        <v>0</v>
      </c>
      <c r="K443" s="203" t="s">
        <v>36</v>
      </c>
      <c r="L443" s="57"/>
      <c r="M443" s="208" t="s">
        <v>36</v>
      </c>
      <c r="N443" s="209" t="s">
        <v>50</v>
      </c>
      <c r="O443" s="38"/>
      <c r="P443" s="210">
        <f>O443*H443</f>
        <v>0</v>
      </c>
      <c r="Q443" s="210">
        <v>2.8E-3</v>
      </c>
      <c r="R443" s="210">
        <f>Q443*H443</f>
        <v>3.6400000000000002E-2</v>
      </c>
      <c r="S443" s="210">
        <v>0</v>
      </c>
      <c r="T443" s="211">
        <f>S443*H443</f>
        <v>0</v>
      </c>
      <c r="AR443" s="19" t="s">
        <v>415</v>
      </c>
      <c r="AT443" s="19" t="s">
        <v>410</v>
      </c>
      <c r="AU443" s="19" t="s">
        <v>87</v>
      </c>
      <c r="AY443" s="19" t="s">
        <v>406</v>
      </c>
      <c r="BE443" s="212">
        <f>IF(N443="základní",J443,0)</f>
        <v>0</v>
      </c>
      <c r="BF443" s="212">
        <f>IF(N443="snížená",J443,0)</f>
        <v>0</v>
      </c>
      <c r="BG443" s="212">
        <f>IF(N443="zákl. přenesená",J443,0)</f>
        <v>0</v>
      </c>
      <c r="BH443" s="212">
        <f>IF(N443="sníž. přenesená",J443,0)</f>
        <v>0</v>
      </c>
      <c r="BI443" s="212">
        <f>IF(N443="nulová",J443,0)</f>
        <v>0</v>
      </c>
      <c r="BJ443" s="19" t="s">
        <v>23</v>
      </c>
      <c r="BK443" s="212">
        <f>ROUND(I443*H443,2)</f>
        <v>0</v>
      </c>
      <c r="BL443" s="19" t="s">
        <v>415</v>
      </c>
      <c r="BM443" s="19" t="s">
        <v>3390</v>
      </c>
    </row>
    <row r="444" spans="2:65" s="12" customFormat="1" x14ac:dyDescent="0.3">
      <c r="B444" s="213"/>
      <c r="C444" s="214"/>
      <c r="D444" s="215" t="s">
        <v>417</v>
      </c>
      <c r="E444" s="216" t="s">
        <v>36</v>
      </c>
      <c r="F444" s="217" t="s">
        <v>763</v>
      </c>
      <c r="G444" s="214"/>
      <c r="H444" s="218" t="s">
        <v>36</v>
      </c>
      <c r="I444" s="219"/>
      <c r="J444" s="214"/>
      <c r="K444" s="214"/>
      <c r="L444" s="220"/>
      <c r="M444" s="221"/>
      <c r="N444" s="222"/>
      <c r="O444" s="222"/>
      <c r="P444" s="222"/>
      <c r="Q444" s="222"/>
      <c r="R444" s="222"/>
      <c r="S444" s="222"/>
      <c r="T444" s="223"/>
      <c r="AT444" s="224" t="s">
        <v>417</v>
      </c>
      <c r="AU444" s="224" t="s">
        <v>87</v>
      </c>
      <c r="AV444" s="12" t="s">
        <v>23</v>
      </c>
      <c r="AW444" s="12" t="s">
        <v>43</v>
      </c>
      <c r="AX444" s="12" t="s">
        <v>79</v>
      </c>
      <c r="AY444" s="224" t="s">
        <v>406</v>
      </c>
    </row>
    <row r="445" spans="2:65" s="13" customFormat="1" x14ac:dyDescent="0.3">
      <c r="B445" s="225"/>
      <c r="C445" s="226"/>
      <c r="D445" s="215" t="s">
        <v>417</v>
      </c>
      <c r="E445" s="227" t="s">
        <v>36</v>
      </c>
      <c r="F445" s="228" t="s">
        <v>3391</v>
      </c>
      <c r="G445" s="226"/>
      <c r="H445" s="229">
        <v>5.8</v>
      </c>
      <c r="I445" s="230"/>
      <c r="J445" s="226"/>
      <c r="K445" s="226"/>
      <c r="L445" s="231"/>
      <c r="M445" s="232"/>
      <c r="N445" s="233"/>
      <c r="O445" s="233"/>
      <c r="P445" s="233"/>
      <c r="Q445" s="233"/>
      <c r="R445" s="233"/>
      <c r="S445" s="233"/>
      <c r="T445" s="234"/>
      <c r="AT445" s="235" t="s">
        <v>417</v>
      </c>
      <c r="AU445" s="235" t="s">
        <v>87</v>
      </c>
      <c r="AV445" s="13" t="s">
        <v>87</v>
      </c>
      <c r="AW445" s="13" t="s">
        <v>43</v>
      </c>
      <c r="AX445" s="13" t="s">
        <v>79</v>
      </c>
      <c r="AY445" s="235" t="s">
        <v>406</v>
      </c>
    </row>
    <row r="446" spans="2:65" s="13" customFormat="1" x14ac:dyDescent="0.3">
      <c r="B446" s="225"/>
      <c r="C446" s="226"/>
      <c r="D446" s="215" t="s">
        <v>417</v>
      </c>
      <c r="E446" s="227" t="s">
        <v>36</v>
      </c>
      <c r="F446" s="228" t="s">
        <v>3392</v>
      </c>
      <c r="G446" s="226"/>
      <c r="H446" s="229">
        <v>7.2</v>
      </c>
      <c r="I446" s="230"/>
      <c r="J446" s="226"/>
      <c r="K446" s="226"/>
      <c r="L446" s="231"/>
      <c r="M446" s="232"/>
      <c r="N446" s="233"/>
      <c r="O446" s="233"/>
      <c r="P446" s="233"/>
      <c r="Q446" s="233"/>
      <c r="R446" s="233"/>
      <c r="S446" s="233"/>
      <c r="T446" s="234"/>
      <c r="AT446" s="235" t="s">
        <v>417</v>
      </c>
      <c r="AU446" s="235" t="s">
        <v>87</v>
      </c>
      <c r="AV446" s="13" t="s">
        <v>87</v>
      </c>
      <c r="AW446" s="13" t="s">
        <v>43</v>
      </c>
      <c r="AX446" s="13" t="s">
        <v>79</v>
      </c>
      <c r="AY446" s="235" t="s">
        <v>406</v>
      </c>
    </row>
    <row r="447" spans="2:65" s="14" customFormat="1" x14ac:dyDescent="0.3">
      <c r="B447" s="236"/>
      <c r="C447" s="237"/>
      <c r="D447" s="247" t="s">
        <v>417</v>
      </c>
      <c r="E447" s="248" t="s">
        <v>36</v>
      </c>
      <c r="F447" s="249" t="s">
        <v>421</v>
      </c>
      <c r="G447" s="237"/>
      <c r="H447" s="250">
        <v>13</v>
      </c>
      <c r="I447" s="241"/>
      <c r="J447" s="237"/>
      <c r="K447" s="237"/>
      <c r="L447" s="242"/>
      <c r="M447" s="243"/>
      <c r="N447" s="244"/>
      <c r="O447" s="244"/>
      <c r="P447" s="244"/>
      <c r="Q447" s="244"/>
      <c r="R447" s="244"/>
      <c r="S447" s="244"/>
      <c r="T447" s="245"/>
      <c r="AT447" s="246" t="s">
        <v>417</v>
      </c>
      <c r="AU447" s="246" t="s">
        <v>87</v>
      </c>
      <c r="AV447" s="14" t="s">
        <v>415</v>
      </c>
      <c r="AW447" s="14" t="s">
        <v>43</v>
      </c>
      <c r="AX447" s="14" t="s">
        <v>23</v>
      </c>
      <c r="AY447" s="246" t="s">
        <v>406</v>
      </c>
    </row>
    <row r="448" spans="2:65" s="1" customFormat="1" ht="31.5" customHeight="1" x14ac:dyDescent="0.3">
      <c r="B448" s="37"/>
      <c r="C448" s="201" t="s">
        <v>1039</v>
      </c>
      <c r="D448" s="201" t="s">
        <v>410</v>
      </c>
      <c r="E448" s="202" t="s">
        <v>3393</v>
      </c>
      <c r="F448" s="203" t="s">
        <v>3394</v>
      </c>
      <c r="G448" s="204" t="s">
        <v>1363</v>
      </c>
      <c r="H448" s="205">
        <v>1</v>
      </c>
      <c r="I448" s="206"/>
      <c r="J448" s="207">
        <f>ROUND(I448*H448,2)</f>
        <v>0</v>
      </c>
      <c r="K448" s="203" t="s">
        <v>36</v>
      </c>
      <c r="L448" s="57"/>
      <c r="M448" s="208" t="s">
        <v>36</v>
      </c>
      <c r="N448" s="209" t="s">
        <v>50</v>
      </c>
      <c r="O448" s="38"/>
      <c r="P448" s="210">
        <f>O448*H448</f>
        <v>0</v>
      </c>
      <c r="Q448" s="210">
        <v>1.7</v>
      </c>
      <c r="R448" s="210">
        <f>Q448*H448</f>
        <v>1.7</v>
      </c>
      <c r="S448" s="210">
        <v>0</v>
      </c>
      <c r="T448" s="211">
        <f>S448*H448</f>
        <v>0</v>
      </c>
      <c r="AR448" s="19" t="s">
        <v>415</v>
      </c>
      <c r="AT448" s="19" t="s">
        <v>410</v>
      </c>
      <c r="AU448" s="19" t="s">
        <v>87</v>
      </c>
      <c r="AY448" s="19" t="s">
        <v>406</v>
      </c>
      <c r="BE448" s="212">
        <f>IF(N448="základní",J448,0)</f>
        <v>0</v>
      </c>
      <c r="BF448" s="212">
        <f>IF(N448="snížená",J448,0)</f>
        <v>0</v>
      </c>
      <c r="BG448" s="212">
        <f>IF(N448="zákl. přenesená",J448,0)</f>
        <v>0</v>
      </c>
      <c r="BH448" s="212">
        <f>IF(N448="sníž. přenesená",J448,0)</f>
        <v>0</v>
      </c>
      <c r="BI448" s="212">
        <f>IF(N448="nulová",J448,0)</f>
        <v>0</v>
      </c>
      <c r="BJ448" s="19" t="s">
        <v>23</v>
      </c>
      <c r="BK448" s="212">
        <f>ROUND(I448*H448,2)</f>
        <v>0</v>
      </c>
      <c r="BL448" s="19" t="s">
        <v>415</v>
      </c>
      <c r="BM448" s="19" t="s">
        <v>3395</v>
      </c>
    </row>
    <row r="449" spans="2:65" s="1" customFormat="1" ht="31.5" customHeight="1" x14ac:dyDescent="0.3">
      <c r="B449" s="37"/>
      <c r="C449" s="201" t="s">
        <v>1042</v>
      </c>
      <c r="D449" s="201" t="s">
        <v>410</v>
      </c>
      <c r="E449" s="202" t="s">
        <v>3396</v>
      </c>
      <c r="F449" s="203" t="s">
        <v>3397</v>
      </c>
      <c r="G449" s="204" t="s">
        <v>1363</v>
      </c>
      <c r="H449" s="205">
        <v>1</v>
      </c>
      <c r="I449" s="206"/>
      <c r="J449" s="207">
        <f>ROUND(I449*H449,2)</f>
        <v>0</v>
      </c>
      <c r="K449" s="203" t="s">
        <v>36</v>
      </c>
      <c r="L449" s="57"/>
      <c r="M449" s="208" t="s">
        <v>36</v>
      </c>
      <c r="N449" s="209" t="s">
        <v>50</v>
      </c>
      <c r="O449" s="38"/>
      <c r="P449" s="210">
        <f>O449*H449</f>
        <v>0</v>
      </c>
      <c r="Q449" s="210">
        <v>2.72</v>
      </c>
      <c r="R449" s="210">
        <f>Q449*H449</f>
        <v>2.72</v>
      </c>
      <c r="S449" s="210">
        <v>0</v>
      </c>
      <c r="T449" s="211">
        <f>S449*H449</f>
        <v>0</v>
      </c>
      <c r="AR449" s="19" t="s">
        <v>415</v>
      </c>
      <c r="AT449" s="19" t="s">
        <v>410</v>
      </c>
      <c r="AU449" s="19" t="s">
        <v>87</v>
      </c>
      <c r="AY449" s="19" t="s">
        <v>406</v>
      </c>
      <c r="BE449" s="212">
        <f>IF(N449="základní",J449,0)</f>
        <v>0</v>
      </c>
      <c r="BF449" s="212">
        <f>IF(N449="snížená",J449,0)</f>
        <v>0</v>
      </c>
      <c r="BG449" s="212">
        <f>IF(N449="zákl. přenesená",J449,0)</f>
        <v>0</v>
      </c>
      <c r="BH449" s="212">
        <f>IF(N449="sníž. přenesená",J449,0)</f>
        <v>0</v>
      </c>
      <c r="BI449" s="212">
        <f>IF(N449="nulová",J449,0)</f>
        <v>0</v>
      </c>
      <c r="BJ449" s="19" t="s">
        <v>23</v>
      </c>
      <c r="BK449" s="212">
        <f>ROUND(I449*H449,2)</f>
        <v>0</v>
      </c>
      <c r="BL449" s="19" t="s">
        <v>415</v>
      </c>
      <c r="BM449" s="19" t="s">
        <v>3398</v>
      </c>
    </row>
    <row r="450" spans="2:65" s="1" customFormat="1" ht="22.5" customHeight="1" x14ac:dyDescent="0.3">
      <c r="B450" s="37"/>
      <c r="C450" s="201" t="s">
        <v>1045</v>
      </c>
      <c r="D450" s="201" t="s">
        <v>410</v>
      </c>
      <c r="E450" s="202" t="s">
        <v>3399</v>
      </c>
      <c r="F450" s="203" t="s">
        <v>3400</v>
      </c>
      <c r="G450" s="204" t="s">
        <v>1363</v>
      </c>
      <c r="H450" s="205">
        <v>3</v>
      </c>
      <c r="I450" s="206"/>
      <c r="J450" s="207">
        <f>ROUND(I450*H450,2)</f>
        <v>0</v>
      </c>
      <c r="K450" s="203" t="s">
        <v>414</v>
      </c>
      <c r="L450" s="57"/>
      <c r="M450" s="208" t="s">
        <v>36</v>
      </c>
      <c r="N450" s="209" t="s">
        <v>50</v>
      </c>
      <c r="O450" s="38"/>
      <c r="P450" s="210">
        <f>O450*H450</f>
        <v>0</v>
      </c>
      <c r="Q450" s="210">
        <v>1.4239999999999999E-2</v>
      </c>
      <c r="R450" s="210">
        <f>Q450*H450</f>
        <v>4.2719999999999994E-2</v>
      </c>
      <c r="S450" s="210">
        <v>0</v>
      </c>
      <c r="T450" s="211">
        <f>S450*H450</f>
        <v>0</v>
      </c>
      <c r="AR450" s="19" t="s">
        <v>415</v>
      </c>
      <c r="AT450" s="19" t="s">
        <v>410</v>
      </c>
      <c r="AU450" s="19" t="s">
        <v>87</v>
      </c>
      <c r="AY450" s="19" t="s">
        <v>406</v>
      </c>
      <c r="BE450" s="212">
        <f>IF(N450="základní",J450,0)</f>
        <v>0</v>
      </c>
      <c r="BF450" s="212">
        <f>IF(N450="snížená",J450,0)</f>
        <v>0</v>
      </c>
      <c r="BG450" s="212">
        <f>IF(N450="zákl. přenesená",J450,0)</f>
        <v>0</v>
      </c>
      <c r="BH450" s="212">
        <f>IF(N450="sníž. přenesená",J450,0)</f>
        <v>0</v>
      </c>
      <c r="BI450" s="212">
        <f>IF(N450="nulová",J450,0)</f>
        <v>0</v>
      </c>
      <c r="BJ450" s="19" t="s">
        <v>23</v>
      </c>
      <c r="BK450" s="212">
        <f>ROUND(I450*H450,2)</f>
        <v>0</v>
      </c>
      <c r="BL450" s="19" t="s">
        <v>415</v>
      </c>
      <c r="BM450" s="19" t="s">
        <v>3401</v>
      </c>
    </row>
    <row r="451" spans="2:65" s="13" customFormat="1" x14ac:dyDescent="0.3">
      <c r="B451" s="225"/>
      <c r="C451" s="226"/>
      <c r="D451" s="247" t="s">
        <v>417</v>
      </c>
      <c r="E451" s="251" t="s">
        <v>36</v>
      </c>
      <c r="F451" s="252" t="s">
        <v>3402</v>
      </c>
      <c r="G451" s="226"/>
      <c r="H451" s="253">
        <v>3</v>
      </c>
      <c r="I451" s="230"/>
      <c r="J451" s="226"/>
      <c r="K451" s="226"/>
      <c r="L451" s="231"/>
      <c r="M451" s="232"/>
      <c r="N451" s="233"/>
      <c r="O451" s="233"/>
      <c r="P451" s="233"/>
      <c r="Q451" s="233"/>
      <c r="R451" s="233"/>
      <c r="S451" s="233"/>
      <c r="T451" s="234"/>
      <c r="AT451" s="235" t="s">
        <v>417</v>
      </c>
      <c r="AU451" s="235" t="s">
        <v>87</v>
      </c>
      <c r="AV451" s="13" t="s">
        <v>87</v>
      </c>
      <c r="AW451" s="13" t="s">
        <v>43</v>
      </c>
      <c r="AX451" s="13" t="s">
        <v>23</v>
      </c>
      <c r="AY451" s="235" t="s">
        <v>406</v>
      </c>
    </row>
    <row r="452" spans="2:65" s="1" customFormat="1" ht="22.5" customHeight="1" x14ac:dyDescent="0.3">
      <c r="B452" s="37"/>
      <c r="C452" s="268" t="s">
        <v>1048</v>
      </c>
      <c r="D452" s="268" t="s">
        <v>533</v>
      </c>
      <c r="E452" s="269" t="s">
        <v>2447</v>
      </c>
      <c r="F452" s="270" t="s">
        <v>2448</v>
      </c>
      <c r="G452" s="271" t="s">
        <v>1363</v>
      </c>
      <c r="H452" s="272">
        <v>1.01</v>
      </c>
      <c r="I452" s="273"/>
      <c r="J452" s="274">
        <f>ROUND(I452*H452,2)</f>
        <v>0</v>
      </c>
      <c r="K452" s="270" t="s">
        <v>414</v>
      </c>
      <c r="L452" s="275"/>
      <c r="M452" s="276" t="s">
        <v>36</v>
      </c>
      <c r="N452" s="277" t="s">
        <v>50</v>
      </c>
      <c r="O452" s="38"/>
      <c r="P452" s="210">
        <f>O452*H452</f>
        <v>0</v>
      </c>
      <c r="Q452" s="210">
        <v>0.25</v>
      </c>
      <c r="R452" s="210">
        <f>Q452*H452</f>
        <v>0.2525</v>
      </c>
      <c r="S452" s="210">
        <v>0</v>
      </c>
      <c r="T452" s="211">
        <f>S452*H452</f>
        <v>0</v>
      </c>
      <c r="AR452" s="19" t="s">
        <v>457</v>
      </c>
      <c r="AT452" s="19" t="s">
        <v>533</v>
      </c>
      <c r="AU452" s="19" t="s">
        <v>87</v>
      </c>
      <c r="AY452" s="19" t="s">
        <v>406</v>
      </c>
      <c r="BE452" s="212">
        <f>IF(N452="základní",J452,0)</f>
        <v>0</v>
      </c>
      <c r="BF452" s="212">
        <f>IF(N452="snížená",J452,0)</f>
        <v>0</v>
      </c>
      <c r="BG452" s="212">
        <f>IF(N452="zákl. přenesená",J452,0)</f>
        <v>0</v>
      </c>
      <c r="BH452" s="212">
        <f>IF(N452="sníž. přenesená",J452,0)</f>
        <v>0</v>
      </c>
      <c r="BI452" s="212">
        <f>IF(N452="nulová",J452,0)</f>
        <v>0</v>
      </c>
      <c r="BJ452" s="19" t="s">
        <v>23</v>
      </c>
      <c r="BK452" s="212">
        <f>ROUND(I452*H452,2)</f>
        <v>0</v>
      </c>
      <c r="BL452" s="19" t="s">
        <v>415</v>
      </c>
      <c r="BM452" s="19" t="s">
        <v>3403</v>
      </c>
    </row>
    <row r="453" spans="2:65" s="13" customFormat="1" x14ac:dyDescent="0.3">
      <c r="B453" s="225"/>
      <c r="C453" s="226"/>
      <c r="D453" s="247" t="s">
        <v>417</v>
      </c>
      <c r="E453" s="226"/>
      <c r="F453" s="252" t="s">
        <v>1975</v>
      </c>
      <c r="G453" s="226"/>
      <c r="H453" s="253">
        <v>1.01</v>
      </c>
      <c r="I453" s="230"/>
      <c r="J453" s="226"/>
      <c r="K453" s="226"/>
      <c r="L453" s="231"/>
      <c r="M453" s="232"/>
      <c r="N453" s="233"/>
      <c r="O453" s="233"/>
      <c r="P453" s="233"/>
      <c r="Q453" s="233"/>
      <c r="R453" s="233"/>
      <c r="S453" s="233"/>
      <c r="T453" s="234"/>
      <c r="AT453" s="235" t="s">
        <v>417</v>
      </c>
      <c r="AU453" s="235" t="s">
        <v>87</v>
      </c>
      <c r="AV453" s="13" t="s">
        <v>87</v>
      </c>
      <c r="AW453" s="13" t="s">
        <v>4</v>
      </c>
      <c r="AX453" s="13" t="s">
        <v>23</v>
      </c>
      <c r="AY453" s="235" t="s">
        <v>406</v>
      </c>
    </row>
    <row r="454" spans="2:65" s="1" customFormat="1" ht="22.5" customHeight="1" x14ac:dyDescent="0.3">
      <c r="B454" s="37"/>
      <c r="C454" s="268" t="s">
        <v>1050</v>
      </c>
      <c r="D454" s="268" t="s">
        <v>533</v>
      </c>
      <c r="E454" s="269" t="s">
        <v>2451</v>
      </c>
      <c r="F454" s="270" t="s">
        <v>2452</v>
      </c>
      <c r="G454" s="271" t="s">
        <v>1363</v>
      </c>
      <c r="H454" s="272">
        <v>1.01</v>
      </c>
      <c r="I454" s="273"/>
      <c r="J454" s="274">
        <f>ROUND(I454*H454,2)</f>
        <v>0</v>
      </c>
      <c r="K454" s="270" t="s">
        <v>414</v>
      </c>
      <c r="L454" s="275"/>
      <c r="M454" s="276" t="s">
        <v>36</v>
      </c>
      <c r="N454" s="277" t="s">
        <v>50</v>
      </c>
      <c r="O454" s="38"/>
      <c r="P454" s="210">
        <f>O454*H454</f>
        <v>0</v>
      </c>
      <c r="Q454" s="210">
        <v>0.5</v>
      </c>
      <c r="R454" s="210">
        <f>Q454*H454</f>
        <v>0.505</v>
      </c>
      <c r="S454" s="210">
        <v>0</v>
      </c>
      <c r="T454" s="211">
        <f>S454*H454</f>
        <v>0</v>
      </c>
      <c r="AR454" s="19" t="s">
        <v>457</v>
      </c>
      <c r="AT454" s="19" t="s">
        <v>533</v>
      </c>
      <c r="AU454" s="19" t="s">
        <v>87</v>
      </c>
      <c r="AY454" s="19" t="s">
        <v>406</v>
      </c>
      <c r="BE454" s="212">
        <f>IF(N454="základní",J454,0)</f>
        <v>0</v>
      </c>
      <c r="BF454" s="212">
        <f>IF(N454="snížená",J454,0)</f>
        <v>0</v>
      </c>
      <c r="BG454" s="212">
        <f>IF(N454="zákl. přenesená",J454,0)</f>
        <v>0</v>
      </c>
      <c r="BH454" s="212">
        <f>IF(N454="sníž. přenesená",J454,0)</f>
        <v>0</v>
      </c>
      <c r="BI454" s="212">
        <f>IF(N454="nulová",J454,0)</f>
        <v>0</v>
      </c>
      <c r="BJ454" s="19" t="s">
        <v>23</v>
      </c>
      <c r="BK454" s="212">
        <f>ROUND(I454*H454,2)</f>
        <v>0</v>
      </c>
      <c r="BL454" s="19" t="s">
        <v>415</v>
      </c>
      <c r="BM454" s="19" t="s">
        <v>3404</v>
      </c>
    </row>
    <row r="455" spans="2:65" s="13" customFormat="1" x14ac:dyDescent="0.3">
      <c r="B455" s="225"/>
      <c r="C455" s="226"/>
      <c r="D455" s="247" t="s">
        <v>417</v>
      </c>
      <c r="E455" s="226"/>
      <c r="F455" s="252" t="s">
        <v>1975</v>
      </c>
      <c r="G455" s="226"/>
      <c r="H455" s="253">
        <v>1.01</v>
      </c>
      <c r="I455" s="230"/>
      <c r="J455" s="226"/>
      <c r="K455" s="226"/>
      <c r="L455" s="231"/>
      <c r="M455" s="232"/>
      <c r="N455" s="233"/>
      <c r="O455" s="233"/>
      <c r="P455" s="233"/>
      <c r="Q455" s="233"/>
      <c r="R455" s="233"/>
      <c r="S455" s="233"/>
      <c r="T455" s="234"/>
      <c r="AT455" s="235" t="s">
        <v>417</v>
      </c>
      <c r="AU455" s="235" t="s">
        <v>87</v>
      </c>
      <c r="AV455" s="13" t="s">
        <v>87</v>
      </c>
      <c r="AW455" s="13" t="s">
        <v>4</v>
      </c>
      <c r="AX455" s="13" t="s">
        <v>23</v>
      </c>
      <c r="AY455" s="235" t="s">
        <v>406</v>
      </c>
    </row>
    <row r="456" spans="2:65" s="1" customFormat="1" ht="22.5" customHeight="1" x14ac:dyDescent="0.3">
      <c r="B456" s="37"/>
      <c r="C456" s="268" t="s">
        <v>1083</v>
      </c>
      <c r="D456" s="268" t="s">
        <v>533</v>
      </c>
      <c r="E456" s="269" t="s">
        <v>2456</v>
      </c>
      <c r="F456" s="270" t="s">
        <v>2457</v>
      </c>
      <c r="G456" s="271" t="s">
        <v>1363</v>
      </c>
      <c r="H456" s="272">
        <v>1.01</v>
      </c>
      <c r="I456" s="273"/>
      <c r="J456" s="274">
        <f>ROUND(I456*H456,2)</f>
        <v>0</v>
      </c>
      <c r="K456" s="270" t="s">
        <v>414</v>
      </c>
      <c r="L456" s="275"/>
      <c r="M456" s="276" t="s">
        <v>36</v>
      </c>
      <c r="N456" s="277" t="s">
        <v>50</v>
      </c>
      <c r="O456" s="38"/>
      <c r="P456" s="210">
        <f>O456*H456</f>
        <v>0</v>
      </c>
      <c r="Q456" s="210">
        <v>1</v>
      </c>
      <c r="R456" s="210">
        <f>Q456*H456</f>
        <v>1.01</v>
      </c>
      <c r="S456" s="210">
        <v>0</v>
      </c>
      <c r="T456" s="211">
        <f>S456*H456</f>
        <v>0</v>
      </c>
      <c r="AR456" s="19" t="s">
        <v>457</v>
      </c>
      <c r="AT456" s="19" t="s">
        <v>533</v>
      </c>
      <c r="AU456" s="19" t="s">
        <v>87</v>
      </c>
      <c r="AY456" s="19" t="s">
        <v>406</v>
      </c>
      <c r="BE456" s="212">
        <f>IF(N456="základní",J456,0)</f>
        <v>0</v>
      </c>
      <c r="BF456" s="212">
        <f>IF(N456="snížená",J456,0)</f>
        <v>0</v>
      </c>
      <c r="BG456" s="212">
        <f>IF(N456="zákl. přenesená",J456,0)</f>
        <v>0</v>
      </c>
      <c r="BH456" s="212">
        <f>IF(N456="sníž. přenesená",J456,0)</f>
        <v>0</v>
      </c>
      <c r="BI456" s="212">
        <f>IF(N456="nulová",J456,0)</f>
        <v>0</v>
      </c>
      <c r="BJ456" s="19" t="s">
        <v>23</v>
      </c>
      <c r="BK456" s="212">
        <f>ROUND(I456*H456,2)</f>
        <v>0</v>
      </c>
      <c r="BL456" s="19" t="s">
        <v>415</v>
      </c>
      <c r="BM456" s="19" t="s">
        <v>3405</v>
      </c>
    </row>
    <row r="457" spans="2:65" s="13" customFormat="1" x14ac:dyDescent="0.3">
      <c r="B457" s="225"/>
      <c r="C457" s="226"/>
      <c r="D457" s="247" t="s">
        <v>417</v>
      </c>
      <c r="E457" s="226"/>
      <c r="F457" s="252" t="s">
        <v>1975</v>
      </c>
      <c r="G457" s="226"/>
      <c r="H457" s="253">
        <v>1.01</v>
      </c>
      <c r="I457" s="230"/>
      <c r="J457" s="226"/>
      <c r="K457" s="226"/>
      <c r="L457" s="231"/>
      <c r="M457" s="232"/>
      <c r="N457" s="233"/>
      <c r="O457" s="233"/>
      <c r="P457" s="233"/>
      <c r="Q457" s="233"/>
      <c r="R457" s="233"/>
      <c r="S457" s="233"/>
      <c r="T457" s="234"/>
      <c r="AT457" s="235" t="s">
        <v>417</v>
      </c>
      <c r="AU457" s="235" t="s">
        <v>87</v>
      </c>
      <c r="AV457" s="13" t="s">
        <v>87</v>
      </c>
      <c r="AW457" s="13" t="s">
        <v>4</v>
      </c>
      <c r="AX457" s="13" t="s">
        <v>23</v>
      </c>
      <c r="AY457" s="235" t="s">
        <v>406</v>
      </c>
    </row>
    <row r="458" spans="2:65" s="1" customFormat="1" ht="22.5" customHeight="1" x14ac:dyDescent="0.3">
      <c r="B458" s="37"/>
      <c r="C458" s="268" t="s">
        <v>1094</v>
      </c>
      <c r="D458" s="268" t="s">
        <v>533</v>
      </c>
      <c r="E458" s="269" t="s">
        <v>2461</v>
      </c>
      <c r="F458" s="270" t="s">
        <v>2462</v>
      </c>
      <c r="G458" s="271" t="s">
        <v>1363</v>
      </c>
      <c r="H458" s="272">
        <v>3.06</v>
      </c>
      <c r="I458" s="273"/>
      <c r="J458" s="274">
        <f>ROUND(I458*H458,2)</f>
        <v>0</v>
      </c>
      <c r="K458" s="270" t="s">
        <v>414</v>
      </c>
      <c r="L458" s="275"/>
      <c r="M458" s="276" t="s">
        <v>36</v>
      </c>
      <c r="N458" s="277" t="s">
        <v>50</v>
      </c>
      <c r="O458" s="38"/>
      <c r="P458" s="210">
        <f>O458*H458</f>
        <v>0</v>
      </c>
      <c r="Q458" s="210">
        <v>2E-3</v>
      </c>
      <c r="R458" s="210">
        <f>Q458*H458</f>
        <v>6.1200000000000004E-3</v>
      </c>
      <c r="S458" s="210">
        <v>0</v>
      </c>
      <c r="T458" s="211">
        <f>S458*H458</f>
        <v>0</v>
      </c>
      <c r="AR458" s="19" t="s">
        <v>457</v>
      </c>
      <c r="AT458" s="19" t="s">
        <v>533</v>
      </c>
      <c r="AU458" s="19" t="s">
        <v>87</v>
      </c>
      <c r="AY458" s="19" t="s">
        <v>406</v>
      </c>
      <c r="BE458" s="212">
        <f>IF(N458="základní",J458,0)</f>
        <v>0</v>
      </c>
      <c r="BF458" s="212">
        <f>IF(N458="snížená",J458,0)</f>
        <v>0</v>
      </c>
      <c r="BG458" s="212">
        <f>IF(N458="zákl. přenesená",J458,0)</f>
        <v>0</v>
      </c>
      <c r="BH458" s="212">
        <f>IF(N458="sníž. přenesená",J458,0)</f>
        <v>0</v>
      </c>
      <c r="BI458" s="212">
        <f>IF(N458="nulová",J458,0)</f>
        <v>0</v>
      </c>
      <c r="BJ458" s="19" t="s">
        <v>23</v>
      </c>
      <c r="BK458" s="212">
        <f>ROUND(I458*H458,2)</f>
        <v>0</v>
      </c>
      <c r="BL458" s="19" t="s">
        <v>415</v>
      </c>
      <c r="BM458" s="19" t="s">
        <v>3406</v>
      </c>
    </row>
    <row r="459" spans="2:65" s="13" customFormat="1" x14ac:dyDescent="0.3">
      <c r="B459" s="225"/>
      <c r="C459" s="226"/>
      <c r="D459" s="247" t="s">
        <v>417</v>
      </c>
      <c r="E459" s="226"/>
      <c r="F459" s="252" t="s">
        <v>3407</v>
      </c>
      <c r="G459" s="226"/>
      <c r="H459" s="253">
        <v>3.06</v>
      </c>
      <c r="I459" s="230"/>
      <c r="J459" s="226"/>
      <c r="K459" s="226"/>
      <c r="L459" s="231"/>
      <c r="M459" s="232"/>
      <c r="N459" s="233"/>
      <c r="O459" s="233"/>
      <c r="P459" s="233"/>
      <c r="Q459" s="233"/>
      <c r="R459" s="233"/>
      <c r="S459" s="233"/>
      <c r="T459" s="234"/>
      <c r="AT459" s="235" t="s">
        <v>417</v>
      </c>
      <c r="AU459" s="235" t="s">
        <v>87</v>
      </c>
      <c r="AV459" s="13" t="s">
        <v>87</v>
      </c>
      <c r="AW459" s="13" t="s">
        <v>4</v>
      </c>
      <c r="AX459" s="13" t="s">
        <v>23</v>
      </c>
      <c r="AY459" s="235" t="s">
        <v>406</v>
      </c>
    </row>
    <row r="460" spans="2:65" s="1" customFormat="1" ht="31.5" customHeight="1" x14ac:dyDescent="0.3">
      <c r="B460" s="37"/>
      <c r="C460" s="201" t="s">
        <v>1098</v>
      </c>
      <c r="D460" s="201" t="s">
        <v>410</v>
      </c>
      <c r="E460" s="202" t="s">
        <v>2478</v>
      </c>
      <c r="F460" s="203" t="s">
        <v>2479</v>
      </c>
      <c r="G460" s="204" t="s">
        <v>1363</v>
      </c>
      <c r="H460" s="205">
        <v>2</v>
      </c>
      <c r="I460" s="206"/>
      <c r="J460" s="207">
        <f>ROUND(I460*H460,2)</f>
        <v>0</v>
      </c>
      <c r="K460" s="203" t="s">
        <v>36</v>
      </c>
      <c r="L460" s="57"/>
      <c r="M460" s="208" t="s">
        <v>36</v>
      </c>
      <c r="N460" s="209" t="s">
        <v>50</v>
      </c>
      <c r="O460" s="38"/>
      <c r="P460" s="210">
        <f>O460*H460</f>
        <v>0</v>
      </c>
      <c r="Q460" s="210">
        <v>7.9200000000000007E-2</v>
      </c>
      <c r="R460" s="210">
        <f>Q460*H460</f>
        <v>0.15840000000000001</v>
      </c>
      <c r="S460" s="210">
        <v>0</v>
      </c>
      <c r="T460" s="211">
        <f>S460*H460</f>
        <v>0</v>
      </c>
      <c r="AR460" s="19" t="s">
        <v>415</v>
      </c>
      <c r="AT460" s="19" t="s">
        <v>410</v>
      </c>
      <c r="AU460" s="19" t="s">
        <v>87</v>
      </c>
      <c r="AY460" s="19" t="s">
        <v>406</v>
      </c>
      <c r="BE460" s="212">
        <f>IF(N460="základní",J460,0)</f>
        <v>0</v>
      </c>
      <c r="BF460" s="212">
        <f>IF(N460="snížená",J460,0)</f>
        <v>0</v>
      </c>
      <c r="BG460" s="212">
        <f>IF(N460="zákl. přenesená",J460,0)</f>
        <v>0</v>
      </c>
      <c r="BH460" s="212">
        <f>IF(N460="sníž. přenesená",J460,0)</f>
        <v>0</v>
      </c>
      <c r="BI460" s="212">
        <f>IF(N460="nulová",J460,0)</f>
        <v>0</v>
      </c>
      <c r="BJ460" s="19" t="s">
        <v>23</v>
      </c>
      <c r="BK460" s="212">
        <f>ROUND(I460*H460,2)</f>
        <v>0</v>
      </c>
      <c r="BL460" s="19" t="s">
        <v>415</v>
      </c>
      <c r="BM460" s="19" t="s">
        <v>3408</v>
      </c>
    </row>
    <row r="461" spans="2:65" s="13" customFormat="1" x14ac:dyDescent="0.3">
      <c r="B461" s="225"/>
      <c r="C461" s="226"/>
      <c r="D461" s="247" t="s">
        <v>417</v>
      </c>
      <c r="E461" s="251" t="s">
        <v>36</v>
      </c>
      <c r="F461" s="252" t="s">
        <v>3409</v>
      </c>
      <c r="G461" s="226"/>
      <c r="H461" s="253">
        <v>2</v>
      </c>
      <c r="I461" s="230"/>
      <c r="J461" s="226"/>
      <c r="K461" s="226"/>
      <c r="L461" s="231"/>
      <c r="M461" s="232"/>
      <c r="N461" s="233"/>
      <c r="O461" s="233"/>
      <c r="P461" s="233"/>
      <c r="Q461" s="233"/>
      <c r="R461" s="233"/>
      <c r="S461" s="233"/>
      <c r="T461" s="234"/>
      <c r="AT461" s="235" t="s">
        <v>417</v>
      </c>
      <c r="AU461" s="235" t="s">
        <v>87</v>
      </c>
      <c r="AV461" s="13" t="s">
        <v>87</v>
      </c>
      <c r="AW461" s="13" t="s">
        <v>43</v>
      </c>
      <c r="AX461" s="13" t="s">
        <v>23</v>
      </c>
      <c r="AY461" s="235" t="s">
        <v>406</v>
      </c>
    </row>
    <row r="462" spans="2:65" s="1" customFormat="1" ht="22.5" customHeight="1" x14ac:dyDescent="0.3">
      <c r="B462" s="37"/>
      <c r="C462" s="201" t="s">
        <v>1101</v>
      </c>
      <c r="D462" s="201" t="s">
        <v>410</v>
      </c>
      <c r="E462" s="202" t="s">
        <v>3410</v>
      </c>
      <c r="F462" s="203" t="s">
        <v>3411</v>
      </c>
      <c r="G462" s="204" t="s">
        <v>1363</v>
      </c>
      <c r="H462" s="205">
        <v>2</v>
      </c>
      <c r="I462" s="206"/>
      <c r="J462" s="207">
        <f>ROUND(I462*H462,2)</f>
        <v>0</v>
      </c>
      <c r="K462" s="203" t="s">
        <v>414</v>
      </c>
      <c r="L462" s="57"/>
      <c r="M462" s="208" t="s">
        <v>36</v>
      </c>
      <c r="N462" s="209" t="s">
        <v>50</v>
      </c>
      <c r="O462" s="38"/>
      <c r="P462" s="210">
        <f>O462*H462</f>
        <v>0</v>
      </c>
      <c r="Q462" s="210">
        <v>2.137E-2</v>
      </c>
      <c r="R462" s="210">
        <f>Q462*H462</f>
        <v>4.274E-2</v>
      </c>
      <c r="S462" s="210">
        <v>0</v>
      </c>
      <c r="T462" s="211">
        <f>S462*H462</f>
        <v>0</v>
      </c>
      <c r="AR462" s="19" t="s">
        <v>415</v>
      </c>
      <c r="AT462" s="19" t="s">
        <v>410</v>
      </c>
      <c r="AU462" s="19" t="s">
        <v>87</v>
      </c>
      <c r="AY462" s="19" t="s">
        <v>406</v>
      </c>
      <c r="BE462" s="212">
        <f>IF(N462="základní",J462,0)</f>
        <v>0</v>
      </c>
      <c r="BF462" s="212">
        <f>IF(N462="snížená",J462,0)</f>
        <v>0</v>
      </c>
      <c r="BG462" s="212">
        <f>IF(N462="zákl. přenesená",J462,0)</f>
        <v>0</v>
      </c>
      <c r="BH462" s="212">
        <f>IF(N462="sníž. přenesená",J462,0)</f>
        <v>0</v>
      </c>
      <c r="BI462" s="212">
        <f>IF(N462="nulová",J462,0)</f>
        <v>0</v>
      </c>
      <c r="BJ462" s="19" t="s">
        <v>23</v>
      </c>
      <c r="BK462" s="212">
        <f>ROUND(I462*H462,2)</f>
        <v>0</v>
      </c>
      <c r="BL462" s="19" t="s">
        <v>415</v>
      </c>
      <c r="BM462" s="19" t="s">
        <v>3412</v>
      </c>
    </row>
    <row r="463" spans="2:65" s="13" customFormat="1" x14ac:dyDescent="0.3">
      <c r="B463" s="225"/>
      <c r="C463" s="226"/>
      <c r="D463" s="247" t="s">
        <v>417</v>
      </c>
      <c r="E463" s="251" t="s">
        <v>36</v>
      </c>
      <c r="F463" s="252" t="s">
        <v>3413</v>
      </c>
      <c r="G463" s="226"/>
      <c r="H463" s="253">
        <v>2</v>
      </c>
      <c r="I463" s="230"/>
      <c r="J463" s="226"/>
      <c r="K463" s="226"/>
      <c r="L463" s="231"/>
      <c r="M463" s="232"/>
      <c r="N463" s="233"/>
      <c r="O463" s="233"/>
      <c r="P463" s="233"/>
      <c r="Q463" s="233"/>
      <c r="R463" s="233"/>
      <c r="S463" s="233"/>
      <c r="T463" s="234"/>
      <c r="AT463" s="235" t="s">
        <v>417</v>
      </c>
      <c r="AU463" s="235" t="s">
        <v>87</v>
      </c>
      <c r="AV463" s="13" t="s">
        <v>87</v>
      </c>
      <c r="AW463" s="13" t="s">
        <v>43</v>
      </c>
      <c r="AX463" s="13" t="s">
        <v>23</v>
      </c>
      <c r="AY463" s="235" t="s">
        <v>406</v>
      </c>
    </row>
    <row r="464" spans="2:65" s="1" customFormat="1" ht="22.5" customHeight="1" x14ac:dyDescent="0.3">
      <c r="B464" s="37"/>
      <c r="C464" s="268" t="s">
        <v>1103</v>
      </c>
      <c r="D464" s="268" t="s">
        <v>533</v>
      </c>
      <c r="E464" s="269" t="s">
        <v>2471</v>
      </c>
      <c r="F464" s="270" t="s">
        <v>2472</v>
      </c>
      <c r="G464" s="271" t="s">
        <v>1363</v>
      </c>
      <c r="H464" s="272">
        <v>2.02</v>
      </c>
      <c r="I464" s="273"/>
      <c r="J464" s="274">
        <f>ROUND(I464*H464,2)</f>
        <v>0</v>
      </c>
      <c r="K464" s="270" t="s">
        <v>414</v>
      </c>
      <c r="L464" s="275"/>
      <c r="M464" s="276" t="s">
        <v>36</v>
      </c>
      <c r="N464" s="277" t="s">
        <v>50</v>
      </c>
      <c r="O464" s="38"/>
      <c r="P464" s="210">
        <f>O464*H464</f>
        <v>0</v>
      </c>
      <c r="Q464" s="210">
        <v>0.58499999999999996</v>
      </c>
      <c r="R464" s="210">
        <f>Q464*H464</f>
        <v>1.1817</v>
      </c>
      <c r="S464" s="210">
        <v>0</v>
      </c>
      <c r="T464" s="211">
        <f>S464*H464</f>
        <v>0</v>
      </c>
      <c r="AR464" s="19" t="s">
        <v>457</v>
      </c>
      <c r="AT464" s="19" t="s">
        <v>533</v>
      </c>
      <c r="AU464" s="19" t="s">
        <v>87</v>
      </c>
      <c r="AY464" s="19" t="s">
        <v>406</v>
      </c>
      <c r="BE464" s="212">
        <f>IF(N464="základní",J464,0)</f>
        <v>0</v>
      </c>
      <c r="BF464" s="212">
        <f>IF(N464="snížená",J464,0)</f>
        <v>0</v>
      </c>
      <c r="BG464" s="212">
        <f>IF(N464="zákl. přenesená",J464,0)</f>
        <v>0</v>
      </c>
      <c r="BH464" s="212">
        <f>IF(N464="sníž. přenesená",J464,0)</f>
        <v>0</v>
      </c>
      <c r="BI464" s="212">
        <f>IF(N464="nulová",J464,0)</f>
        <v>0</v>
      </c>
      <c r="BJ464" s="19" t="s">
        <v>23</v>
      </c>
      <c r="BK464" s="212">
        <f>ROUND(I464*H464,2)</f>
        <v>0</v>
      </c>
      <c r="BL464" s="19" t="s">
        <v>415</v>
      </c>
      <c r="BM464" s="19" t="s">
        <v>3414</v>
      </c>
    </row>
    <row r="465" spans="2:65" s="13" customFormat="1" x14ac:dyDescent="0.3">
      <c r="B465" s="225"/>
      <c r="C465" s="226"/>
      <c r="D465" s="247" t="s">
        <v>417</v>
      </c>
      <c r="E465" s="226"/>
      <c r="F465" s="252" t="s">
        <v>2684</v>
      </c>
      <c r="G465" s="226"/>
      <c r="H465" s="253">
        <v>2.02</v>
      </c>
      <c r="I465" s="230"/>
      <c r="J465" s="226"/>
      <c r="K465" s="226"/>
      <c r="L465" s="231"/>
      <c r="M465" s="232"/>
      <c r="N465" s="233"/>
      <c r="O465" s="233"/>
      <c r="P465" s="233"/>
      <c r="Q465" s="233"/>
      <c r="R465" s="233"/>
      <c r="S465" s="233"/>
      <c r="T465" s="234"/>
      <c r="AT465" s="235" t="s">
        <v>417</v>
      </c>
      <c r="AU465" s="235" t="s">
        <v>87</v>
      </c>
      <c r="AV465" s="13" t="s">
        <v>87</v>
      </c>
      <c r="AW465" s="13" t="s">
        <v>4</v>
      </c>
      <c r="AX465" s="13" t="s">
        <v>23</v>
      </c>
      <c r="AY465" s="235" t="s">
        <v>406</v>
      </c>
    </row>
    <row r="466" spans="2:65" s="1" customFormat="1" ht="22.5" customHeight="1" x14ac:dyDescent="0.3">
      <c r="B466" s="37"/>
      <c r="C466" s="268" t="s">
        <v>1112</v>
      </c>
      <c r="D466" s="268" t="s">
        <v>533</v>
      </c>
      <c r="E466" s="269" t="s">
        <v>2461</v>
      </c>
      <c r="F466" s="270" t="s">
        <v>2462</v>
      </c>
      <c r="G466" s="271" t="s">
        <v>1363</v>
      </c>
      <c r="H466" s="272">
        <v>0.20399999999999999</v>
      </c>
      <c r="I466" s="273"/>
      <c r="J466" s="274">
        <f>ROUND(I466*H466,2)</f>
        <v>0</v>
      </c>
      <c r="K466" s="270" t="s">
        <v>414</v>
      </c>
      <c r="L466" s="275"/>
      <c r="M466" s="276" t="s">
        <v>36</v>
      </c>
      <c r="N466" s="277" t="s">
        <v>50</v>
      </c>
      <c r="O466" s="38"/>
      <c r="P466" s="210">
        <f>O466*H466</f>
        <v>0</v>
      </c>
      <c r="Q466" s="210">
        <v>2E-3</v>
      </c>
      <c r="R466" s="210">
        <f>Q466*H466</f>
        <v>4.08E-4</v>
      </c>
      <c r="S466" s="210">
        <v>0</v>
      </c>
      <c r="T466" s="211">
        <f>S466*H466</f>
        <v>0</v>
      </c>
      <c r="AR466" s="19" t="s">
        <v>457</v>
      </c>
      <c r="AT466" s="19" t="s">
        <v>533</v>
      </c>
      <c r="AU466" s="19" t="s">
        <v>87</v>
      </c>
      <c r="AY466" s="19" t="s">
        <v>406</v>
      </c>
      <c r="BE466" s="212">
        <f>IF(N466="základní",J466,0)</f>
        <v>0</v>
      </c>
      <c r="BF466" s="212">
        <f>IF(N466="snížená",J466,0)</f>
        <v>0</v>
      </c>
      <c r="BG466" s="212">
        <f>IF(N466="zákl. přenesená",J466,0)</f>
        <v>0</v>
      </c>
      <c r="BH466" s="212">
        <f>IF(N466="sníž. přenesená",J466,0)</f>
        <v>0</v>
      </c>
      <c r="BI466" s="212">
        <f>IF(N466="nulová",J466,0)</f>
        <v>0</v>
      </c>
      <c r="BJ466" s="19" t="s">
        <v>23</v>
      </c>
      <c r="BK466" s="212">
        <f>ROUND(I466*H466,2)</f>
        <v>0</v>
      </c>
      <c r="BL466" s="19" t="s">
        <v>415</v>
      </c>
      <c r="BM466" s="19" t="s">
        <v>3415</v>
      </c>
    </row>
    <row r="467" spans="2:65" s="13" customFormat="1" x14ac:dyDescent="0.3">
      <c r="B467" s="225"/>
      <c r="C467" s="226"/>
      <c r="D467" s="247" t="s">
        <v>417</v>
      </c>
      <c r="E467" s="226"/>
      <c r="F467" s="252" t="s">
        <v>3416</v>
      </c>
      <c r="G467" s="226"/>
      <c r="H467" s="253">
        <v>0.20399999999999999</v>
      </c>
      <c r="I467" s="230"/>
      <c r="J467" s="226"/>
      <c r="K467" s="226"/>
      <c r="L467" s="231"/>
      <c r="M467" s="232"/>
      <c r="N467" s="233"/>
      <c r="O467" s="233"/>
      <c r="P467" s="233"/>
      <c r="Q467" s="233"/>
      <c r="R467" s="233"/>
      <c r="S467" s="233"/>
      <c r="T467" s="234"/>
      <c r="AT467" s="235" t="s">
        <v>417</v>
      </c>
      <c r="AU467" s="235" t="s">
        <v>87</v>
      </c>
      <c r="AV467" s="13" t="s">
        <v>87</v>
      </c>
      <c r="AW467" s="13" t="s">
        <v>4</v>
      </c>
      <c r="AX467" s="13" t="s">
        <v>23</v>
      </c>
      <c r="AY467" s="235" t="s">
        <v>406</v>
      </c>
    </row>
    <row r="468" spans="2:65" s="1" customFormat="1" ht="22.5" customHeight="1" x14ac:dyDescent="0.3">
      <c r="B468" s="37"/>
      <c r="C468" s="201" t="s">
        <v>1117</v>
      </c>
      <c r="D468" s="201" t="s">
        <v>410</v>
      </c>
      <c r="E468" s="202" t="s">
        <v>2512</v>
      </c>
      <c r="F468" s="203" t="s">
        <v>2513</v>
      </c>
      <c r="G468" s="204" t="s">
        <v>1363</v>
      </c>
      <c r="H468" s="205">
        <v>2</v>
      </c>
      <c r="I468" s="206"/>
      <c r="J468" s="207">
        <f>ROUND(I468*H468,2)</f>
        <v>0</v>
      </c>
      <c r="K468" s="203" t="s">
        <v>414</v>
      </c>
      <c r="L468" s="57"/>
      <c r="M468" s="208" t="s">
        <v>36</v>
      </c>
      <c r="N468" s="209" t="s">
        <v>50</v>
      </c>
      <c r="O468" s="38"/>
      <c r="P468" s="210">
        <f>O468*H468</f>
        <v>0</v>
      </c>
      <c r="Q468" s="210">
        <v>7.0200000000000002E-3</v>
      </c>
      <c r="R468" s="210">
        <f>Q468*H468</f>
        <v>1.404E-2</v>
      </c>
      <c r="S468" s="210">
        <v>0</v>
      </c>
      <c r="T468" s="211">
        <f>S468*H468</f>
        <v>0</v>
      </c>
      <c r="AR468" s="19" t="s">
        <v>415</v>
      </c>
      <c r="AT468" s="19" t="s">
        <v>410</v>
      </c>
      <c r="AU468" s="19" t="s">
        <v>87</v>
      </c>
      <c r="AY468" s="19" t="s">
        <v>406</v>
      </c>
      <c r="BE468" s="212">
        <f>IF(N468="základní",J468,0)</f>
        <v>0</v>
      </c>
      <c r="BF468" s="212">
        <f>IF(N468="snížená",J468,0)</f>
        <v>0</v>
      </c>
      <c r="BG468" s="212">
        <f>IF(N468="zákl. přenesená",J468,0)</f>
        <v>0</v>
      </c>
      <c r="BH468" s="212">
        <f>IF(N468="sníž. přenesená",J468,0)</f>
        <v>0</v>
      </c>
      <c r="BI468" s="212">
        <f>IF(N468="nulová",J468,0)</f>
        <v>0</v>
      </c>
      <c r="BJ468" s="19" t="s">
        <v>23</v>
      </c>
      <c r="BK468" s="212">
        <f>ROUND(I468*H468,2)</f>
        <v>0</v>
      </c>
      <c r="BL468" s="19" t="s">
        <v>415</v>
      </c>
      <c r="BM468" s="19" t="s">
        <v>3417</v>
      </c>
    </row>
    <row r="469" spans="2:65" s="13" customFormat="1" x14ac:dyDescent="0.3">
      <c r="B469" s="225"/>
      <c r="C469" s="226"/>
      <c r="D469" s="247" t="s">
        <v>417</v>
      </c>
      <c r="E469" s="251" t="s">
        <v>36</v>
      </c>
      <c r="F469" s="252" t="s">
        <v>3413</v>
      </c>
      <c r="G469" s="226"/>
      <c r="H469" s="253">
        <v>2</v>
      </c>
      <c r="I469" s="230"/>
      <c r="J469" s="226"/>
      <c r="K469" s="226"/>
      <c r="L469" s="231"/>
      <c r="M469" s="232"/>
      <c r="N469" s="233"/>
      <c r="O469" s="233"/>
      <c r="P469" s="233"/>
      <c r="Q469" s="233"/>
      <c r="R469" s="233"/>
      <c r="S469" s="233"/>
      <c r="T469" s="234"/>
      <c r="AT469" s="235" t="s">
        <v>417</v>
      </c>
      <c r="AU469" s="235" t="s">
        <v>87</v>
      </c>
      <c r="AV469" s="13" t="s">
        <v>87</v>
      </c>
      <c r="AW469" s="13" t="s">
        <v>43</v>
      </c>
      <c r="AX469" s="13" t="s">
        <v>23</v>
      </c>
      <c r="AY469" s="235" t="s">
        <v>406</v>
      </c>
    </row>
    <row r="470" spans="2:65" s="1" customFormat="1" ht="22.5" customHeight="1" x14ac:dyDescent="0.3">
      <c r="B470" s="37"/>
      <c r="C470" s="268" t="s">
        <v>1120</v>
      </c>
      <c r="D470" s="268" t="s">
        <v>533</v>
      </c>
      <c r="E470" s="269" t="s">
        <v>2517</v>
      </c>
      <c r="F470" s="270" t="s">
        <v>2518</v>
      </c>
      <c r="G470" s="271" t="s">
        <v>1363</v>
      </c>
      <c r="H470" s="272">
        <v>2</v>
      </c>
      <c r="I470" s="273"/>
      <c r="J470" s="274">
        <f>ROUND(I470*H470,2)</f>
        <v>0</v>
      </c>
      <c r="K470" s="270" t="s">
        <v>36</v>
      </c>
      <c r="L470" s="275"/>
      <c r="M470" s="276" t="s">
        <v>36</v>
      </c>
      <c r="N470" s="277" t="s">
        <v>50</v>
      </c>
      <c r="O470" s="38"/>
      <c r="P470" s="210">
        <f>O470*H470</f>
        <v>0</v>
      </c>
      <c r="Q470" s="210">
        <v>0.19400000000000001</v>
      </c>
      <c r="R470" s="210">
        <f>Q470*H470</f>
        <v>0.38800000000000001</v>
      </c>
      <c r="S470" s="210">
        <v>0</v>
      </c>
      <c r="T470" s="211">
        <f>S470*H470</f>
        <v>0</v>
      </c>
      <c r="AR470" s="19" t="s">
        <v>457</v>
      </c>
      <c r="AT470" s="19" t="s">
        <v>533</v>
      </c>
      <c r="AU470" s="19" t="s">
        <v>87</v>
      </c>
      <c r="AY470" s="19" t="s">
        <v>406</v>
      </c>
      <c r="BE470" s="212">
        <f>IF(N470="základní",J470,0)</f>
        <v>0</v>
      </c>
      <c r="BF470" s="212">
        <f>IF(N470="snížená",J470,0)</f>
        <v>0</v>
      </c>
      <c r="BG470" s="212">
        <f>IF(N470="zákl. přenesená",J470,0)</f>
        <v>0</v>
      </c>
      <c r="BH470" s="212">
        <f>IF(N470="sníž. přenesená",J470,0)</f>
        <v>0</v>
      </c>
      <c r="BI470" s="212">
        <f>IF(N470="nulová",J470,0)</f>
        <v>0</v>
      </c>
      <c r="BJ470" s="19" t="s">
        <v>23</v>
      </c>
      <c r="BK470" s="212">
        <f>ROUND(I470*H470,2)</f>
        <v>0</v>
      </c>
      <c r="BL470" s="19" t="s">
        <v>415</v>
      </c>
      <c r="BM470" s="19" t="s">
        <v>3418</v>
      </c>
    </row>
    <row r="471" spans="2:65" s="1" customFormat="1" ht="22.5" customHeight="1" x14ac:dyDescent="0.3">
      <c r="B471" s="37"/>
      <c r="C471" s="201" t="s">
        <v>1124</v>
      </c>
      <c r="D471" s="201" t="s">
        <v>410</v>
      </c>
      <c r="E471" s="202" t="s">
        <v>3419</v>
      </c>
      <c r="F471" s="203" t="s">
        <v>3420</v>
      </c>
      <c r="G471" s="204" t="s">
        <v>1363</v>
      </c>
      <c r="H471" s="205">
        <v>9</v>
      </c>
      <c r="I471" s="206"/>
      <c r="J471" s="207">
        <f>ROUND(I471*H471,2)</f>
        <v>0</v>
      </c>
      <c r="K471" s="203" t="s">
        <v>36</v>
      </c>
      <c r="L471" s="57"/>
      <c r="M471" s="208" t="s">
        <v>36</v>
      </c>
      <c r="N471" s="209" t="s">
        <v>50</v>
      </c>
      <c r="O471" s="38"/>
      <c r="P471" s="210">
        <f>O471*H471</f>
        <v>0</v>
      </c>
      <c r="Q471" s="210">
        <v>1.4E-2</v>
      </c>
      <c r="R471" s="210">
        <f>Q471*H471</f>
        <v>0.126</v>
      </c>
      <c r="S471" s="210">
        <v>0</v>
      </c>
      <c r="T471" s="211">
        <f>S471*H471</f>
        <v>0</v>
      </c>
      <c r="AR471" s="19" t="s">
        <v>415</v>
      </c>
      <c r="AT471" s="19" t="s">
        <v>410</v>
      </c>
      <c r="AU471" s="19" t="s">
        <v>87</v>
      </c>
      <c r="AY471" s="19" t="s">
        <v>406</v>
      </c>
      <c r="BE471" s="212">
        <f>IF(N471="základní",J471,0)</f>
        <v>0</v>
      </c>
      <c r="BF471" s="212">
        <f>IF(N471="snížená",J471,0)</f>
        <v>0</v>
      </c>
      <c r="BG471" s="212">
        <f>IF(N471="zákl. přenesená",J471,0)</f>
        <v>0</v>
      </c>
      <c r="BH471" s="212">
        <f>IF(N471="sníž. přenesená",J471,0)</f>
        <v>0</v>
      </c>
      <c r="BI471" s="212">
        <f>IF(N471="nulová",J471,0)</f>
        <v>0</v>
      </c>
      <c r="BJ471" s="19" t="s">
        <v>23</v>
      </c>
      <c r="BK471" s="212">
        <f>ROUND(I471*H471,2)</f>
        <v>0</v>
      </c>
      <c r="BL471" s="19" t="s">
        <v>415</v>
      </c>
      <c r="BM471" s="19" t="s">
        <v>3421</v>
      </c>
    </row>
    <row r="472" spans="2:65" s="13" customFormat="1" x14ac:dyDescent="0.3">
      <c r="B472" s="225"/>
      <c r="C472" s="226"/>
      <c r="D472" s="247" t="s">
        <v>417</v>
      </c>
      <c r="E472" s="251" t="s">
        <v>36</v>
      </c>
      <c r="F472" s="252" t="s">
        <v>3422</v>
      </c>
      <c r="G472" s="226"/>
      <c r="H472" s="253">
        <v>9</v>
      </c>
      <c r="I472" s="230"/>
      <c r="J472" s="226"/>
      <c r="K472" s="226"/>
      <c r="L472" s="231"/>
      <c r="M472" s="232"/>
      <c r="N472" s="233"/>
      <c r="O472" s="233"/>
      <c r="P472" s="233"/>
      <c r="Q472" s="233"/>
      <c r="R472" s="233"/>
      <c r="S472" s="233"/>
      <c r="T472" s="234"/>
      <c r="AT472" s="235" t="s">
        <v>417</v>
      </c>
      <c r="AU472" s="235" t="s">
        <v>87</v>
      </c>
      <c r="AV472" s="13" t="s">
        <v>87</v>
      </c>
      <c r="AW472" s="13" t="s">
        <v>43</v>
      </c>
      <c r="AX472" s="13" t="s">
        <v>23</v>
      </c>
      <c r="AY472" s="235" t="s">
        <v>406</v>
      </c>
    </row>
    <row r="473" spans="2:65" s="1" customFormat="1" ht="22.5" customHeight="1" x14ac:dyDescent="0.3">
      <c r="B473" s="37"/>
      <c r="C473" s="201" t="s">
        <v>1130</v>
      </c>
      <c r="D473" s="201" t="s">
        <v>410</v>
      </c>
      <c r="E473" s="202" t="s">
        <v>2298</v>
      </c>
      <c r="F473" s="203" t="s">
        <v>2299</v>
      </c>
      <c r="G473" s="204" t="s">
        <v>1363</v>
      </c>
      <c r="H473" s="205">
        <v>2</v>
      </c>
      <c r="I473" s="206"/>
      <c r="J473" s="207">
        <f>ROUND(I473*H473,2)</f>
        <v>0</v>
      </c>
      <c r="K473" s="203" t="s">
        <v>36</v>
      </c>
      <c r="L473" s="57"/>
      <c r="M473" s="208" t="s">
        <v>36</v>
      </c>
      <c r="N473" s="209" t="s">
        <v>50</v>
      </c>
      <c r="O473" s="38"/>
      <c r="P473" s="210">
        <f>O473*H473</f>
        <v>0</v>
      </c>
      <c r="Q473" s="210">
        <v>0</v>
      </c>
      <c r="R473" s="210">
        <f>Q473*H473</f>
        <v>0</v>
      </c>
      <c r="S473" s="210">
        <v>0</v>
      </c>
      <c r="T473" s="211">
        <f>S473*H473</f>
        <v>0</v>
      </c>
      <c r="AR473" s="19" t="s">
        <v>415</v>
      </c>
      <c r="AT473" s="19" t="s">
        <v>410</v>
      </c>
      <c r="AU473" s="19" t="s">
        <v>87</v>
      </c>
      <c r="AY473" s="19" t="s">
        <v>406</v>
      </c>
      <c r="BE473" s="212">
        <f>IF(N473="základní",J473,0)</f>
        <v>0</v>
      </c>
      <c r="BF473" s="212">
        <f>IF(N473="snížená",J473,0)</f>
        <v>0</v>
      </c>
      <c r="BG473" s="212">
        <f>IF(N473="zákl. přenesená",J473,0)</f>
        <v>0</v>
      </c>
      <c r="BH473" s="212">
        <f>IF(N473="sníž. přenesená",J473,0)</f>
        <v>0</v>
      </c>
      <c r="BI473" s="212">
        <f>IF(N473="nulová",J473,0)</f>
        <v>0</v>
      </c>
      <c r="BJ473" s="19" t="s">
        <v>23</v>
      </c>
      <c r="BK473" s="212">
        <f>ROUND(I473*H473,2)</f>
        <v>0</v>
      </c>
      <c r="BL473" s="19" t="s">
        <v>415</v>
      </c>
      <c r="BM473" s="19" t="s">
        <v>3423</v>
      </c>
    </row>
    <row r="474" spans="2:65" s="11" customFormat="1" ht="29.85" customHeight="1" x14ac:dyDescent="0.3">
      <c r="B474" s="182"/>
      <c r="C474" s="183"/>
      <c r="D474" s="198" t="s">
        <v>78</v>
      </c>
      <c r="E474" s="199" t="s">
        <v>974</v>
      </c>
      <c r="F474" s="199" t="s">
        <v>2770</v>
      </c>
      <c r="G474" s="183"/>
      <c r="H474" s="183"/>
      <c r="I474" s="186"/>
      <c r="J474" s="200">
        <f>BK474</f>
        <v>0</v>
      </c>
      <c r="K474" s="183"/>
      <c r="L474" s="188"/>
      <c r="M474" s="189"/>
      <c r="N474" s="190"/>
      <c r="O474" s="190"/>
      <c r="P474" s="191">
        <f>P475</f>
        <v>0</v>
      </c>
      <c r="Q474" s="190"/>
      <c r="R474" s="191">
        <f>R475</f>
        <v>0</v>
      </c>
      <c r="S474" s="190"/>
      <c r="T474" s="192">
        <f>T475</f>
        <v>0</v>
      </c>
      <c r="AR474" s="193" t="s">
        <v>23</v>
      </c>
      <c r="AT474" s="194" t="s">
        <v>78</v>
      </c>
      <c r="AU474" s="194" t="s">
        <v>23</v>
      </c>
      <c r="AY474" s="193" t="s">
        <v>406</v>
      </c>
      <c r="BK474" s="195">
        <f>BK475</f>
        <v>0</v>
      </c>
    </row>
    <row r="475" spans="2:65" s="1" customFormat="1" ht="22.5" customHeight="1" x14ac:dyDescent="0.3">
      <c r="B475" s="37"/>
      <c r="C475" s="201" t="s">
        <v>1135</v>
      </c>
      <c r="D475" s="201" t="s">
        <v>410</v>
      </c>
      <c r="E475" s="202" t="s">
        <v>3424</v>
      </c>
      <c r="F475" s="203" t="s">
        <v>3425</v>
      </c>
      <c r="G475" s="204" t="s">
        <v>501</v>
      </c>
      <c r="H475" s="205">
        <v>295.48200000000003</v>
      </c>
      <c r="I475" s="206"/>
      <c r="J475" s="207">
        <f>ROUND(I475*H475,2)</f>
        <v>0</v>
      </c>
      <c r="K475" s="203" t="s">
        <v>414</v>
      </c>
      <c r="L475" s="57"/>
      <c r="M475" s="208" t="s">
        <v>36</v>
      </c>
      <c r="N475" s="209" t="s">
        <v>50</v>
      </c>
      <c r="O475" s="38"/>
      <c r="P475" s="210">
        <f>O475*H475</f>
        <v>0</v>
      </c>
      <c r="Q475" s="210">
        <v>0</v>
      </c>
      <c r="R475" s="210">
        <f>Q475*H475</f>
        <v>0</v>
      </c>
      <c r="S475" s="210">
        <v>0</v>
      </c>
      <c r="T475" s="211">
        <f>S475*H475</f>
        <v>0</v>
      </c>
      <c r="AR475" s="19" t="s">
        <v>415</v>
      </c>
      <c r="AT475" s="19" t="s">
        <v>410</v>
      </c>
      <c r="AU475" s="19" t="s">
        <v>87</v>
      </c>
      <c r="AY475" s="19" t="s">
        <v>406</v>
      </c>
      <c r="BE475" s="212">
        <f>IF(N475="základní",J475,0)</f>
        <v>0</v>
      </c>
      <c r="BF475" s="212">
        <f>IF(N475="snížená",J475,0)</f>
        <v>0</v>
      </c>
      <c r="BG475" s="212">
        <f>IF(N475="zákl. přenesená",J475,0)</f>
        <v>0</v>
      </c>
      <c r="BH475" s="212">
        <f>IF(N475="sníž. přenesená",J475,0)</f>
        <v>0</v>
      </c>
      <c r="BI475" s="212">
        <f>IF(N475="nulová",J475,0)</f>
        <v>0</v>
      </c>
      <c r="BJ475" s="19" t="s">
        <v>23</v>
      </c>
      <c r="BK475" s="212">
        <f>ROUND(I475*H475,2)</f>
        <v>0</v>
      </c>
      <c r="BL475" s="19" t="s">
        <v>415</v>
      </c>
      <c r="BM475" s="19" t="s">
        <v>3426</v>
      </c>
    </row>
    <row r="476" spans="2:65" s="11" customFormat="1" ht="37.35" customHeight="1" x14ac:dyDescent="0.35">
      <c r="B476" s="182"/>
      <c r="C476" s="183"/>
      <c r="D476" s="184" t="s">
        <v>78</v>
      </c>
      <c r="E476" s="185" t="s">
        <v>533</v>
      </c>
      <c r="F476" s="185" t="s">
        <v>2848</v>
      </c>
      <c r="G476" s="183"/>
      <c r="H476" s="183"/>
      <c r="I476" s="186"/>
      <c r="J476" s="187">
        <f>BK476</f>
        <v>0</v>
      </c>
      <c r="K476" s="183"/>
      <c r="L476" s="188"/>
      <c r="M476" s="189"/>
      <c r="N476" s="190"/>
      <c r="O476" s="190"/>
      <c r="P476" s="191">
        <f>P477</f>
        <v>0</v>
      </c>
      <c r="Q476" s="190"/>
      <c r="R476" s="191">
        <f>R477</f>
        <v>0</v>
      </c>
      <c r="S476" s="190"/>
      <c r="T476" s="192">
        <f>T477</f>
        <v>0</v>
      </c>
      <c r="AR476" s="193" t="s">
        <v>94</v>
      </c>
      <c r="AT476" s="194" t="s">
        <v>78</v>
      </c>
      <c r="AU476" s="194" t="s">
        <v>79</v>
      </c>
      <c r="AY476" s="193" t="s">
        <v>406</v>
      </c>
      <c r="BK476" s="195">
        <f>BK477</f>
        <v>0</v>
      </c>
    </row>
    <row r="477" spans="2:65" s="11" customFormat="1" ht="19.899999999999999" customHeight="1" x14ac:dyDescent="0.3">
      <c r="B477" s="182"/>
      <c r="C477" s="183"/>
      <c r="D477" s="198" t="s">
        <v>78</v>
      </c>
      <c r="E477" s="199" t="s">
        <v>2856</v>
      </c>
      <c r="F477" s="199" t="s">
        <v>2857</v>
      </c>
      <c r="G477" s="183"/>
      <c r="H477" s="183"/>
      <c r="I477" s="186"/>
      <c r="J477" s="200">
        <f>BK477</f>
        <v>0</v>
      </c>
      <c r="K477" s="183"/>
      <c r="L477" s="188"/>
      <c r="M477" s="189"/>
      <c r="N477" s="190"/>
      <c r="O477" s="190"/>
      <c r="P477" s="191">
        <f>SUM(P478:P480)</f>
        <v>0</v>
      </c>
      <c r="Q477" s="190"/>
      <c r="R477" s="191">
        <f>SUM(R478:R480)</f>
        <v>0</v>
      </c>
      <c r="S477" s="190"/>
      <c r="T477" s="192">
        <f>SUM(T478:T480)</f>
        <v>0</v>
      </c>
      <c r="AR477" s="193" t="s">
        <v>94</v>
      </c>
      <c r="AT477" s="194" t="s">
        <v>78</v>
      </c>
      <c r="AU477" s="194" t="s">
        <v>23</v>
      </c>
      <c r="AY477" s="193" t="s">
        <v>406</v>
      </c>
      <c r="BK477" s="195">
        <f>SUM(BK478:BK480)</f>
        <v>0</v>
      </c>
    </row>
    <row r="478" spans="2:65" s="1" customFormat="1" ht="22.5" customHeight="1" x14ac:dyDescent="0.3">
      <c r="B478" s="37"/>
      <c r="C478" s="201" t="s">
        <v>1137</v>
      </c>
      <c r="D478" s="201" t="s">
        <v>410</v>
      </c>
      <c r="E478" s="202" t="s">
        <v>2859</v>
      </c>
      <c r="F478" s="203" t="s">
        <v>2860</v>
      </c>
      <c r="G478" s="204" t="s">
        <v>596</v>
      </c>
      <c r="H478" s="205">
        <v>3.72</v>
      </c>
      <c r="I478" s="206"/>
      <c r="J478" s="207">
        <f>ROUND(I478*H478,2)</f>
        <v>0</v>
      </c>
      <c r="K478" s="203" t="s">
        <v>36</v>
      </c>
      <c r="L478" s="57"/>
      <c r="M478" s="208" t="s">
        <v>36</v>
      </c>
      <c r="N478" s="209" t="s">
        <v>50</v>
      </c>
      <c r="O478" s="38"/>
      <c r="P478" s="210">
        <f>O478*H478</f>
        <v>0</v>
      </c>
      <c r="Q478" s="210">
        <v>0</v>
      </c>
      <c r="R478" s="210">
        <f>Q478*H478</f>
        <v>0</v>
      </c>
      <c r="S478" s="210">
        <v>0</v>
      </c>
      <c r="T478" s="211">
        <f>S478*H478</f>
        <v>0</v>
      </c>
      <c r="AR478" s="19" t="s">
        <v>723</v>
      </c>
      <c r="AT478" s="19" t="s">
        <v>410</v>
      </c>
      <c r="AU478" s="19" t="s">
        <v>87</v>
      </c>
      <c r="AY478" s="19" t="s">
        <v>406</v>
      </c>
      <c r="BE478" s="212">
        <f>IF(N478="základní",J478,0)</f>
        <v>0</v>
      </c>
      <c r="BF478" s="212">
        <f>IF(N478="snížená",J478,0)</f>
        <v>0</v>
      </c>
      <c r="BG478" s="212">
        <f>IF(N478="zákl. přenesená",J478,0)</f>
        <v>0</v>
      </c>
      <c r="BH478" s="212">
        <f>IF(N478="sníž. přenesená",J478,0)</f>
        <v>0</v>
      </c>
      <c r="BI478" s="212">
        <f>IF(N478="nulová",J478,0)</f>
        <v>0</v>
      </c>
      <c r="BJ478" s="19" t="s">
        <v>23</v>
      </c>
      <c r="BK478" s="212">
        <f>ROUND(I478*H478,2)</f>
        <v>0</v>
      </c>
      <c r="BL478" s="19" t="s">
        <v>723</v>
      </c>
      <c r="BM478" s="19" t="s">
        <v>3427</v>
      </c>
    </row>
    <row r="479" spans="2:65" s="12" customFormat="1" x14ac:dyDescent="0.3">
      <c r="B479" s="213"/>
      <c r="C479" s="214"/>
      <c r="D479" s="215" t="s">
        <v>417</v>
      </c>
      <c r="E479" s="216" t="s">
        <v>36</v>
      </c>
      <c r="F479" s="217" t="s">
        <v>2862</v>
      </c>
      <c r="G479" s="214"/>
      <c r="H479" s="218" t="s">
        <v>36</v>
      </c>
      <c r="I479" s="219"/>
      <c r="J479" s="214"/>
      <c r="K479" s="214"/>
      <c r="L479" s="220"/>
      <c r="M479" s="221"/>
      <c r="N479" s="222"/>
      <c r="O479" s="222"/>
      <c r="P479" s="222"/>
      <c r="Q479" s="222"/>
      <c r="R479" s="222"/>
      <c r="S479" s="222"/>
      <c r="T479" s="223"/>
      <c r="AT479" s="224" t="s">
        <v>417</v>
      </c>
      <c r="AU479" s="224" t="s">
        <v>87</v>
      </c>
      <c r="AV479" s="12" t="s">
        <v>23</v>
      </c>
      <c r="AW479" s="12" t="s">
        <v>43</v>
      </c>
      <c r="AX479" s="12" t="s">
        <v>79</v>
      </c>
      <c r="AY479" s="224" t="s">
        <v>406</v>
      </c>
    </row>
    <row r="480" spans="2:65" s="13" customFormat="1" x14ac:dyDescent="0.3">
      <c r="B480" s="225"/>
      <c r="C480" s="226"/>
      <c r="D480" s="215" t="s">
        <v>417</v>
      </c>
      <c r="E480" s="227" t="s">
        <v>36</v>
      </c>
      <c r="F480" s="228" t="s">
        <v>3428</v>
      </c>
      <c r="G480" s="226"/>
      <c r="H480" s="229">
        <v>3.72</v>
      </c>
      <c r="I480" s="230"/>
      <c r="J480" s="226"/>
      <c r="K480" s="226"/>
      <c r="L480" s="231"/>
      <c r="M480" s="278"/>
      <c r="N480" s="279"/>
      <c r="O480" s="279"/>
      <c r="P480" s="279"/>
      <c r="Q480" s="279"/>
      <c r="R480" s="279"/>
      <c r="S480" s="279"/>
      <c r="T480" s="280"/>
      <c r="AT480" s="235" t="s">
        <v>417</v>
      </c>
      <c r="AU480" s="235" t="s">
        <v>87</v>
      </c>
      <c r="AV480" s="13" t="s">
        <v>87</v>
      </c>
      <c r="AW480" s="13" t="s">
        <v>43</v>
      </c>
      <c r="AX480" s="13" t="s">
        <v>23</v>
      </c>
      <c r="AY480" s="235" t="s">
        <v>406</v>
      </c>
    </row>
    <row r="481" spans="2:12" s="1" customFormat="1" ht="6.95" customHeight="1" x14ac:dyDescent="0.3">
      <c r="B481" s="52"/>
      <c r="C481" s="53"/>
      <c r="D481" s="53"/>
      <c r="E481" s="53"/>
      <c r="F481" s="53"/>
      <c r="G481" s="53"/>
      <c r="H481" s="53"/>
      <c r="I481" s="141"/>
      <c r="J481" s="53"/>
      <c r="K481" s="53"/>
      <c r="L481" s="57"/>
    </row>
  </sheetData>
  <sheetProtection password="CC35" sheet="1" objects="1" scenarios="1" formatColumns="0" formatRows="0" sort="0" autoFilter="0"/>
  <autoFilter ref="C98:K98"/>
  <mergeCells count="15">
    <mergeCell ref="E89:H89"/>
    <mergeCell ref="E87:H87"/>
    <mergeCell ref="E91:H91"/>
    <mergeCell ref="G1:H1"/>
    <mergeCell ref="L2:V2"/>
    <mergeCell ref="E49:H49"/>
    <mergeCell ref="E53:H53"/>
    <mergeCell ref="E51:H51"/>
    <mergeCell ref="E55:H55"/>
    <mergeCell ref="E85:H85"/>
    <mergeCell ref="E7:H7"/>
    <mergeCell ref="E11:H11"/>
    <mergeCell ref="E9:H9"/>
    <mergeCell ref="E13:H13"/>
    <mergeCell ref="E28:H28"/>
  </mergeCells>
  <hyperlinks>
    <hyperlink ref="F1:G1" location="C2" tooltip="Krycí list soupisu" display="1) Krycí list soupisu"/>
    <hyperlink ref="G1:H1" location="C62" tooltip="Rekapitulace" display="2) Rekapitulace"/>
    <hyperlink ref="J1" location="C98" tooltip="Soupis prací" display="3) Soupis prací"/>
    <hyperlink ref="L1:V1" location="'Rekapitulace stavby'!C2" tooltip="Rekapitulace stavby" display="Rekapitulace stavby"/>
  </hyperlinks>
  <printOptions horizontalCentered="1"/>
  <pageMargins left="0.59055118110236227" right="0.59055118110236227" top="0.59055118110236227" bottom="0.59055118110236227" header="0" footer="0"/>
  <pageSetup paperSize="9" fitToHeight="100" orientation="landscape" r:id="rId1"/>
  <headerFooter>
    <oddFooter>&amp;CStrana &amp;P z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BR227"/>
  <sheetViews>
    <sheetView showGridLines="0" workbookViewId="0">
      <pane ySplit="1" topLeftCell="A2" activePane="bottomLeft" state="frozen"/>
      <selection pane="bottomLeft"/>
    </sheetView>
  </sheetViews>
  <sheetFormatPr defaultRowHeight="13.5" x14ac:dyDescent="0.3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15" customWidth="1"/>
    <col min="10" max="10" width="23.5" customWidth="1"/>
    <col min="11" max="11" width="15.5" customWidth="1"/>
    <col min="13" max="18" width="9.33203125" hidden="1"/>
    <col min="19" max="19" width="8.1640625" hidden="1" customWidth="1"/>
    <col min="20" max="20" width="29.6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 x14ac:dyDescent="0.3">
      <c r="A1" s="17"/>
      <c r="B1" s="294"/>
      <c r="C1" s="294"/>
      <c r="D1" s="293" t="s">
        <v>1</v>
      </c>
      <c r="E1" s="294"/>
      <c r="F1" s="295" t="s">
        <v>8574</v>
      </c>
      <c r="G1" s="427" t="s">
        <v>8575</v>
      </c>
      <c r="H1" s="427"/>
      <c r="I1" s="300"/>
      <c r="J1" s="295" t="s">
        <v>8576</v>
      </c>
      <c r="K1" s="293" t="s">
        <v>213</v>
      </c>
      <c r="L1" s="295" t="s">
        <v>8577</v>
      </c>
      <c r="M1" s="295"/>
      <c r="N1" s="295"/>
      <c r="O1" s="295"/>
      <c r="P1" s="295"/>
      <c r="Q1" s="295"/>
      <c r="R1" s="295"/>
      <c r="S1" s="295"/>
      <c r="T1" s="295"/>
      <c r="U1" s="291"/>
      <c r="V1" s="291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</row>
    <row r="2" spans="1:70" ht="36.950000000000003" customHeight="1" x14ac:dyDescent="0.3">
      <c r="L2" s="385"/>
      <c r="M2" s="385"/>
      <c r="N2" s="385"/>
      <c r="O2" s="385"/>
      <c r="P2" s="385"/>
      <c r="Q2" s="385"/>
      <c r="R2" s="385"/>
      <c r="S2" s="385"/>
      <c r="T2" s="385"/>
      <c r="U2" s="385"/>
      <c r="V2" s="385"/>
      <c r="AT2" s="19" t="s">
        <v>110</v>
      </c>
      <c r="AZ2" s="116" t="s">
        <v>2868</v>
      </c>
      <c r="BA2" s="116" t="s">
        <v>36</v>
      </c>
      <c r="BB2" s="116" t="s">
        <v>36</v>
      </c>
      <c r="BC2" s="116" t="s">
        <v>896</v>
      </c>
      <c r="BD2" s="116" t="s">
        <v>87</v>
      </c>
    </row>
    <row r="3" spans="1:70" ht="6.95" customHeight="1" x14ac:dyDescent="0.3">
      <c r="B3" s="20"/>
      <c r="C3" s="21"/>
      <c r="D3" s="21"/>
      <c r="E3" s="21"/>
      <c r="F3" s="21"/>
      <c r="G3" s="21"/>
      <c r="H3" s="21"/>
      <c r="I3" s="117"/>
      <c r="J3" s="21"/>
      <c r="K3" s="22"/>
      <c r="AT3" s="19" t="s">
        <v>87</v>
      </c>
      <c r="AZ3" s="116" t="s">
        <v>2870</v>
      </c>
      <c r="BA3" s="116" t="s">
        <v>36</v>
      </c>
      <c r="BB3" s="116" t="s">
        <v>36</v>
      </c>
      <c r="BC3" s="116" t="s">
        <v>3429</v>
      </c>
      <c r="BD3" s="116" t="s">
        <v>87</v>
      </c>
    </row>
    <row r="4" spans="1:70" ht="36.950000000000003" customHeight="1" x14ac:dyDescent="0.3">
      <c r="B4" s="23"/>
      <c r="C4" s="24"/>
      <c r="D4" s="25" t="s">
        <v>218</v>
      </c>
      <c r="E4" s="24"/>
      <c r="F4" s="24"/>
      <c r="G4" s="24"/>
      <c r="H4" s="24"/>
      <c r="I4" s="118"/>
      <c r="J4" s="24"/>
      <c r="K4" s="26"/>
      <c r="M4" s="27" t="s">
        <v>10</v>
      </c>
      <c r="AT4" s="19" t="s">
        <v>4</v>
      </c>
      <c r="AZ4" s="116" t="s">
        <v>2872</v>
      </c>
      <c r="BA4" s="116" t="s">
        <v>36</v>
      </c>
      <c r="BB4" s="116" t="s">
        <v>36</v>
      </c>
      <c r="BC4" s="116" t="s">
        <v>3430</v>
      </c>
      <c r="BD4" s="116" t="s">
        <v>87</v>
      </c>
    </row>
    <row r="5" spans="1:70" ht="6.95" customHeight="1" x14ac:dyDescent="0.3">
      <c r="B5" s="23"/>
      <c r="C5" s="24"/>
      <c r="D5" s="24"/>
      <c r="E5" s="24"/>
      <c r="F5" s="24"/>
      <c r="G5" s="24"/>
      <c r="H5" s="24"/>
      <c r="I5" s="118"/>
      <c r="J5" s="24"/>
      <c r="K5" s="26"/>
      <c r="AZ5" s="116" t="s">
        <v>261</v>
      </c>
      <c r="BA5" s="116" t="s">
        <v>36</v>
      </c>
      <c r="BB5" s="116" t="s">
        <v>36</v>
      </c>
      <c r="BC5" s="116" t="s">
        <v>3431</v>
      </c>
      <c r="BD5" s="116" t="s">
        <v>87</v>
      </c>
    </row>
    <row r="6" spans="1:70" ht="15" x14ac:dyDescent="0.3">
      <c r="B6" s="23"/>
      <c r="C6" s="24"/>
      <c r="D6" s="32" t="s">
        <v>16</v>
      </c>
      <c r="E6" s="24"/>
      <c r="F6" s="24"/>
      <c r="G6" s="24"/>
      <c r="H6" s="24"/>
      <c r="I6" s="118"/>
      <c r="J6" s="24"/>
      <c r="K6" s="26"/>
      <c r="AZ6" s="116" t="s">
        <v>2875</v>
      </c>
      <c r="BA6" s="116" t="s">
        <v>36</v>
      </c>
      <c r="BB6" s="116" t="s">
        <v>36</v>
      </c>
      <c r="BC6" s="116" t="s">
        <v>3432</v>
      </c>
      <c r="BD6" s="116" t="s">
        <v>87</v>
      </c>
    </row>
    <row r="7" spans="1:70" ht="22.5" customHeight="1" x14ac:dyDescent="0.3">
      <c r="B7" s="23"/>
      <c r="C7" s="24"/>
      <c r="D7" s="24"/>
      <c r="E7" s="428" t="str">
        <f>'Rekapitulace stavby'!K6</f>
        <v>ZLEPŠENÍ EKOLOGICKÉHO STAVU ŘEKY BEČVY V HRANICÍCH</v>
      </c>
      <c r="F7" s="414"/>
      <c r="G7" s="414"/>
      <c r="H7" s="414"/>
      <c r="I7" s="118"/>
      <c r="J7" s="24"/>
      <c r="K7" s="26"/>
      <c r="AZ7" s="116" t="s">
        <v>2877</v>
      </c>
      <c r="BA7" s="116" t="s">
        <v>36</v>
      </c>
      <c r="BB7" s="116" t="s">
        <v>36</v>
      </c>
      <c r="BC7" s="116" t="s">
        <v>3433</v>
      </c>
      <c r="BD7" s="116" t="s">
        <v>87</v>
      </c>
    </row>
    <row r="8" spans="1:70" ht="15" x14ac:dyDescent="0.3">
      <c r="B8" s="23"/>
      <c r="C8" s="24"/>
      <c r="D8" s="32" t="s">
        <v>226</v>
      </c>
      <c r="E8" s="24"/>
      <c r="F8" s="24"/>
      <c r="G8" s="24"/>
      <c r="H8" s="24"/>
      <c r="I8" s="118"/>
      <c r="J8" s="24"/>
      <c r="K8" s="26"/>
      <c r="AZ8" s="116" t="s">
        <v>2879</v>
      </c>
      <c r="BA8" s="116" t="s">
        <v>36</v>
      </c>
      <c r="BB8" s="116" t="s">
        <v>36</v>
      </c>
      <c r="BC8" s="116" t="s">
        <v>3434</v>
      </c>
      <c r="BD8" s="116" t="s">
        <v>87</v>
      </c>
    </row>
    <row r="9" spans="1:70" ht="22.5" customHeight="1" x14ac:dyDescent="0.3">
      <c r="B9" s="23"/>
      <c r="C9" s="24"/>
      <c r="D9" s="24"/>
      <c r="E9" s="428" t="s">
        <v>229</v>
      </c>
      <c r="F9" s="414"/>
      <c r="G9" s="414"/>
      <c r="H9" s="414"/>
      <c r="I9" s="118"/>
      <c r="J9" s="24"/>
      <c r="K9" s="26"/>
      <c r="AZ9" s="116" t="s">
        <v>343</v>
      </c>
      <c r="BA9" s="116" t="s">
        <v>36</v>
      </c>
      <c r="BB9" s="116" t="s">
        <v>36</v>
      </c>
      <c r="BC9" s="116" t="s">
        <v>3435</v>
      </c>
      <c r="BD9" s="116" t="s">
        <v>87</v>
      </c>
    </row>
    <row r="10" spans="1:70" ht="15" x14ac:dyDescent="0.3">
      <c r="B10" s="23"/>
      <c r="C10" s="24"/>
      <c r="D10" s="32" t="s">
        <v>232</v>
      </c>
      <c r="E10" s="24"/>
      <c r="F10" s="24"/>
      <c r="G10" s="24"/>
      <c r="H10" s="24"/>
      <c r="I10" s="118"/>
      <c r="J10" s="24"/>
      <c r="K10" s="26"/>
      <c r="AZ10" s="116" t="s">
        <v>2882</v>
      </c>
      <c r="BA10" s="116" t="s">
        <v>36</v>
      </c>
      <c r="BB10" s="116" t="s">
        <v>36</v>
      </c>
      <c r="BC10" s="116" t="s">
        <v>3436</v>
      </c>
      <c r="BD10" s="116" t="s">
        <v>87</v>
      </c>
    </row>
    <row r="11" spans="1:70" s="1" customFormat="1" ht="22.5" customHeight="1" x14ac:dyDescent="0.3">
      <c r="B11" s="37"/>
      <c r="C11" s="38"/>
      <c r="D11" s="38"/>
      <c r="E11" s="429" t="s">
        <v>235</v>
      </c>
      <c r="F11" s="405"/>
      <c r="G11" s="405"/>
      <c r="H11" s="405"/>
      <c r="I11" s="119"/>
      <c r="J11" s="38"/>
      <c r="K11" s="41"/>
    </row>
    <row r="12" spans="1:70" s="1" customFormat="1" ht="15" x14ac:dyDescent="0.3">
      <c r="B12" s="37"/>
      <c r="C12" s="38"/>
      <c r="D12" s="32" t="s">
        <v>238</v>
      </c>
      <c r="E12" s="38"/>
      <c r="F12" s="38"/>
      <c r="G12" s="38"/>
      <c r="H12" s="38"/>
      <c r="I12" s="119"/>
      <c r="J12" s="38"/>
      <c r="K12" s="41"/>
    </row>
    <row r="13" spans="1:70" s="1" customFormat="1" ht="36.950000000000003" customHeight="1" x14ac:dyDescent="0.3">
      <c r="B13" s="37"/>
      <c r="C13" s="38"/>
      <c r="D13" s="38"/>
      <c r="E13" s="430" t="s">
        <v>3437</v>
      </c>
      <c r="F13" s="405"/>
      <c r="G13" s="405"/>
      <c r="H13" s="405"/>
      <c r="I13" s="119"/>
      <c r="J13" s="38"/>
      <c r="K13" s="41"/>
    </row>
    <row r="14" spans="1:70" s="1" customFormat="1" x14ac:dyDescent="0.3">
      <c r="B14" s="37"/>
      <c r="C14" s="38"/>
      <c r="D14" s="38"/>
      <c r="E14" s="38"/>
      <c r="F14" s="38"/>
      <c r="G14" s="38"/>
      <c r="H14" s="38"/>
      <c r="I14" s="119"/>
      <c r="J14" s="38"/>
      <c r="K14" s="41"/>
    </row>
    <row r="15" spans="1:70" s="1" customFormat="1" ht="14.45" customHeight="1" x14ac:dyDescent="0.3">
      <c r="B15" s="37"/>
      <c r="C15" s="38"/>
      <c r="D15" s="32" t="s">
        <v>19</v>
      </c>
      <c r="E15" s="38"/>
      <c r="F15" s="30" t="s">
        <v>99</v>
      </c>
      <c r="G15" s="38"/>
      <c r="H15" s="38"/>
      <c r="I15" s="120" t="s">
        <v>21</v>
      </c>
      <c r="J15" s="30" t="s">
        <v>36</v>
      </c>
      <c r="K15" s="41"/>
    </row>
    <row r="16" spans="1:70" s="1" customFormat="1" ht="14.45" customHeight="1" x14ac:dyDescent="0.3">
      <c r="B16" s="37"/>
      <c r="C16" s="38"/>
      <c r="D16" s="32" t="s">
        <v>24</v>
      </c>
      <c r="E16" s="38"/>
      <c r="F16" s="30" t="s">
        <v>25</v>
      </c>
      <c r="G16" s="38"/>
      <c r="H16" s="38"/>
      <c r="I16" s="120" t="s">
        <v>26</v>
      </c>
      <c r="J16" s="121" t="str">
        <f>'Rekapitulace stavby'!AN8</f>
        <v>6.4.2016</v>
      </c>
      <c r="K16" s="41"/>
    </row>
    <row r="17" spans="2:11" s="1" customFormat="1" ht="10.9" customHeight="1" x14ac:dyDescent="0.3">
      <c r="B17" s="37"/>
      <c r="C17" s="38"/>
      <c r="D17" s="38"/>
      <c r="E17" s="38"/>
      <c r="F17" s="38"/>
      <c r="G17" s="38"/>
      <c r="H17" s="38"/>
      <c r="I17" s="119"/>
      <c r="J17" s="38"/>
      <c r="K17" s="41"/>
    </row>
    <row r="18" spans="2:11" s="1" customFormat="1" ht="14.45" customHeight="1" x14ac:dyDescent="0.3">
      <c r="B18" s="37"/>
      <c r="C18" s="38"/>
      <c r="D18" s="32" t="s">
        <v>34</v>
      </c>
      <c r="E18" s="38"/>
      <c r="F18" s="38"/>
      <c r="G18" s="38"/>
      <c r="H18" s="38"/>
      <c r="I18" s="120" t="s">
        <v>35</v>
      </c>
      <c r="J18" s="30" t="s">
        <v>36</v>
      </c>
      <c r="K18" s="41"/>
    </row>
    <row r="19" spans="2:11" s="1" customFormat="1" ht="18" customHeight="1" x14ac:dyDescent="0.3">
      <c r="B19" s="37"/>
      <c r="C19" s="38"/>
      <c r="D19" s="38"/>
      <c r="E19" s="30" t="s">
        <v>37</v>
      </c>
      <c r="F19" s="38"/>
      <c r="G19" s="38"/>
      <c r="H19" s="38"/>
      <c r="I19" s="120" t="s">
        <v>38</v>
      </c>
      <c r="J19" s="30" t="s">
        <v>36</v>
      </c>
      <c r="K19" s="41"/>
    </row>
    <row r="20" spans="2:11" s="1" customFormat="1" ht="6.95" customHeight="1" x14ac:dyDescent="0.3">
      <c r="B20" s="37"/>
      <c r="C20" s="38"/>
      <c r="D20" s="38"/>
      <c r="E20" s="38"/>
      <c r="F20" s="38"/>
      <c r="G20" s="38"/>
      <c r="H20" s="38"/>
      <c r="I20" s="119"/>
      <c r="J20" s="38"/>
      <c r="K20" s="41"/>
    </row>
    <row r="21" spans="2:11" s="1" customFormat="1" ht="14.45" customHeight="1" x14ac:dyDescent="0.3">
      <c r="B21" s="37"/>
      <c r="C21" s="38"/>
      <c r="D21" s="32" t="s">
        <v>39</v>
      </c>
      <c r="E21" s="38"/>
      <c r="F21" s="38"/>
      <c r="G21" s="38"/>
      <c r="H21" s="38"/>
      <c r="I21" s="120" t="s">
        <v>35</v>
      </c>
      <c r="J21" s="30" t="str">
        <f>IF('Rekapitulace stavby'!AN13="Vyplň údaj","",IF('Rekapitulace stavby'!AN13="","",'Rekapitulace stavby'!AN13))</f>
        <v/>
      </c>
      <c r="K21" s="41"/>
    </row>
    <row r="22" spans="2:11" s="1" customFormat="1" ht="18" customHeight="1" x14ac:dyDescent="0.3">
      <c r="B22" s="37"/>
      <c r="C22" s="38"/>
      <c r="D22" s="38"/>
      <c r="E22" s="30" t="str">
        <f>IF('Rekapitulace stavby'!E14="Vyplň údaj","",IF('Rekapitulace stavby'!E14="","",'Rekapitulace stavby'!E14))</f>
        <v/>
      </c>
      <c r="F22" s="38"/>
      <c r="G22" s="38"/>
      <c r="H22" s="38"/>
      <c r="I22" s="120" t="s">
        <v>38</v>
      </c>
      <c r="J22" s="30" t="str">
        <f>IF('Rekapitulace stavby'!AN14="Vyplň údaj","",IF('Rekapitulace stavby'!AN14="","",'Rekapitulace stavby'!AN14))</f>
        <v/>
      </c>
      <c r="K22" s="41"/>
    </row>
    <row r="23" spans="2:11" s="1" customFormat="1" ht="6.95" customHeight="1" x14ac:dyDescent="0.3">
      <c r="B23" s="37"/>
      <c r="C23" s="38"/>
      <c r="D23" s="38"/>
      <c r="E23" s="38"/>
      <c r="F23" s="38"/>
      <c r="G23" s="38"/>
      <c r="H23" s="38"/>
      <c r="I23" s="119"/>
      <c r="J23" s="38"/>
      <c r="K23" s="41"/>
    </row>
    <row r="24" spans="2:11" s="1" customFormat="1" ht="14.45" customHeight="1" x14ac:dyDescent="0.3">
      <c r="B24" s="37"/>
      <c r="C24" s="38"/>
      <c r="D24" s="32" t="s">
        <v>41</v>
      </c>
      <c r="E24" s="38"/>
      <c r="F24" s="38"/>
      <c r="G24" s="38"/>
      <c r="H24" s="38"/>
      <c r="I24" s="120" t="s">
        <v>35</v>
      </c>
      <c r="J24" s="30" t="s">
        <v>36</v>
      </c>
      <c r="K24" s="41"/>
    </row>
    <row r="25" spans="2:11" s="1" customFormat="1" ht="18" customHeight="1" x14ac:dyDescent="0.3">
      <c r="B25" s="37"/>
      <c r="C25" s="38"/>
      <c r="D25" s="38"/>
      <c r="E25" s="30" t="s">
        <v>42</v>
      </c>
      <c r="F25" s="38"/>
      <c r="G25" s="38"/>
      <c r="H25" s="38"/>
      <c r="I25" s="120" t="s">
        <v>38</v>
      </c>
      <c r="J25" s="30" t="s">
        <v>36</v>
      </c>
      <c r="K25" s="41"/>
    </row>
    <row r="26" spans="2:11" s="1" customFormat="1" ht="6.95" customHeight="1" x14ac:dyDescent="0.3">
      <c r="B26" s="37"/>
      <c r="C26" s="38"/>
      <c r="D26" s="38"/>
      <c r="E26" s="38"/>
      <c r="F26" s="38"/>
      <c r="G26" s="38"/>
      <c r="H26" s="38"/>
      <c r="I26" s="119"/>
      <c r="J26" s="38"/>
      <c r="K26" s="41"/>
    </row>
    <row r="27" spans="2:11" s="1" customFormat="1" ht="14.45" customHeight="1" x14ac:dyDescent="0.3">
      <c r="B27" s="37"/>
      <c r="C27" s="38"/>
      <c r="D27" s="32" t="s">
        <v>44</v>
      </c>
      <c r="E27" s="38"/>
      <c r="F27" s="38"/>
      <c r="G27" s="38"/>
      <c r="H27" s="38"/>
      <c r="I27" s="119"/>
      <c r="J27" s="38"/>
      <c r="K27" s="41"/>
    </row>
    <row r="28" spans="2:11" s="7" customFormat="1" ht="22.5" customHeight="1" x14ac:dyDescent="0.3">
      <c r="B28" s="122"/>
      <c r="C28" s="123"/>
      <c r="D28" s="123"/>
      <c r="E28" s="417" t="s">
        <v>36</v>
      </c>
      <c r="F28" s="431"/>
      <c r="G28" s="431"/>
      <c r="H28" s="431"/>
      <c r="I28" s="124"/>
      <c r="J28" s="123"/>
      <c r="K28" s="125"/>
    </row>
    <row r="29" spans="2:11" s="1" customFormat="1" ht="6.95" customHeight="1" x14ac:dyDescent="0.3">
      <c r="B29" s="37"/>
      <c r="C29" s="38"/>
      <c r="D29" s="38"/>
      <c r="E29" s="38"/>
      <c r="F29" s="38"/>
      <c r="G29" s="38"/>
      <c r="H29" s="38"/>
      <c r="I29" s="119"/>
      <c r="J29" s="38"/>
      <c r="K29" s="41"/>
    </row>
    <row r="30" spans="2:11" s="1" customFormat="1" ht="6.95" customHeight="1" x14ac:dyDescent="0.3">
      <c r="B30" s="37"/>
      <c r="C30" s="38"/>
      <c r="D30" s="81"/>
      <c r="E30" s="81"/>
      <c r="F30" s="81"/>
      <c r="G30" s="81"/>
      <c r="H30" s="81"/>
      <c r="I30" s="127"/>
      <c r="J30" s="81"/>
      <c r="K30" s="128"/>
    </row>
    <row r="31" spans="2:11" s="1" customFormat="1" ht="25.35" customHeight="1" x14ac:dyDescent="0.3">
      <c r="B31" s="37"/>
      <c r="C31" s="38"/>
      <c r="D31" s="129" t="s">
        <v>45</v>
      </c>
      <c r="E31" s="38"/>
      <c r="F31" s="38"/>
      <c r="G31" s="38"/>
      <c r="H31" s="38"/>
      <c r="I31" s="119"/>
      <c r="J31" s="130">
        <f>ROUND(J97,2)</f>
        <v>0</v>
      </c>
      <c r="K31" s="41"/>
    </row>
    <row r="32" spans="2:11" s="1" customFormat="1" ht="6.95" customHeight="1" x14ac:dyDescent="0.3">
      <c r="B32" s="37"/>
      <c r="C32" s="38"/>
      <c r="D32" s="81"/>
      <c r="E32" s="81"/>
      <c r="F32" s="81"/>
      <c r="G32" s="81"/>
      <c r="H32" s="81"/>
      <c r="I32" s="127"/>
      <c r="J32" s="81"/>
      <c r="K32" s="128"/>
    </row>
    <row r="33" spans="2:11" s="1" customFormat="1" ht="14.45" customHeight="1" x14ac:dyDescent="0.3">
      <c r="B33" s="37"/>
      <c r="C33" s="38"/>
      <c r="D33" s="38"/>
      <c r="E33" s="38"/>
      <c r="F33" s="42" t="s">
        <v>47</v>
      </c>
      <c r="G33" s="38"/>
      <c r="H33" s="38"/>
      <c r="I33" s="131" t="s">
        <v>46</v>
      </c>
      <c r="J33" s="42" t="s">
        <v>48</v>
      </c>
      <c r="K33" s="41"/>
    </row>
    <row r="34" spans="2:11" s="1" customFormat="1" ht="14.45" customHeight="1" x14ac:dyDescent="0.3">
      <c r="B34" s="37"/>
      <c r="C34" s="38"/>
      <c r="D34" s="45" t="s">
        <v>49</v>
      </c>
      <c r="E34" s="45" t="s">
        <v>50</v>
      </c>
      <c r="F34" s="132">
        <f>ROUND(SUM(BE97:BE226), 2)</f>
        <v>0</v>
      </c>
      <c r="G34" s="38"/>
      <c r="H34" s="38"/>
      <c r="I34" s="133">
        <v>0.21</v>
      </c>
      <c r="J34" s="132">
        <f>ROUND(ROUND((SUM(BE97:BE226)), 2)*I34, 2)</f>
        <v>0</v>
      </c>
      <c r="K34" s="41"/>
    </row>
    <row r="35" spans="2:11" s="1" customFormat="1" ht="14.45" customHeight="1" x14ac:dyDescent="0.3">
      <c r="B35" s="37"/>
      <c r="C35" s="38"/>
      <c r="D35" s="38"/>
      <c r="E35" s="45" t="s">
        <v>51</v>
      </c>
      <c r="F35" s="132">
        <f>ROUND(SUM(BF97:BF226), 2)</f>
        <v>0</v>
      </c>
      <c r="G35" s="38"/>
      <c r="H35" s="38"/>
      <c r="I35" s="133">
        <v>0.15</v>
      </c>
      <c r="J35" s="132">
        <f>ROUND(ROUND((SUM(BF97:BF226)), 2)*I35, 2)</f>
        <v>0</v>
      </c>
      <c r="K35" s="41"/>
    </row>
    <row r="36" spans="2:11" s="1" customFormat="1" ht="14.45" hidden="1" customHeight="1" x14ac:dyDescent="0.3">
      <c r="B36" s="37"/>
      <c r="C36" s="38"/>
      <c r="D36" s="38"/>
      <c r="E36" s="45" t="s">
        <v>52</v>
      </c>
      <c r="F36" s="132">
        <f>ROUND(SUM(BG97:BG226), 2)</f>
        <v>0</v>
      </c>
      <c r="G36" s="38"/>
      <c r="H36" s="38"/>
      <c r="I36" s="133">
        <v>0.21</v>
      </c>
      <c r="J36" s="132">
        <v>0</v>
      </c>
      <c r="K36" s="41"/>
    </row>
    <row r="37" spans="2:11" s="1" customFormat="1" ht="14.45" hidden="1" customHeight="1" x14ac:dyDescent="0.3">
      <c r="B37" s="37"/>
      <c r="C37" s="38"/>
      <c r="D37" s="38"/>
      <c r="E37" s="45" t="s">
        <v>53</v>
      </c>
      <c r="F37" s="132">
        <f>ROUND(SUM(BH97:BH226), 2)</f>
        <v>0</v>
      </c>
      <c r="G37" s="38"/>
      <c r="H37" s="38"/>
      <c r="I37" s="133">
        <v>0.15</v>
      </c>
      <c r="J37" s="132">
        <v>0</v>
      </c>
      <c r="K37" s="41"/>
    </row>
    <row r="38" spans="2:11" s="1" customFormat="1" ht="14.45" hidden="1" customHeight="1" x14ac:dyDescent="0.3">
      <c r="B38" s="37"/>
      <c r="C38" s="38"/>
      <c r="D38" s="38"/>
      <c r="E38" s="45" t="s">
        <v>54</v>
      </c>
      <c r="F38" s="132">
        <f>ROUND(SUM(BI97:BI226), 2)</f>
        <v>0</v>
      </c>
      <c r="G38" s="38"/>
      <c r="H38" s="38"/>
      <c r="I38" s="133">
        <v>0</v>
      </c>
      <c r="J38" s="132">
        <v>0</v>
      </c>
      <c r="K38" s="41"/>
    </row>
    <row r="39" spans="2:11" s="1" customFormat="1" ht="6.95" customHeight="1" x14ac:dyDescent="0.3">
      <c r="B39" s="37"/>
      <c r="C39" s="38"/>
      <c r="D39" s="38"/>
      <c r="E39" s="38"/>
      <c r="F39" s="38"/>
      <c r="G39" s="38"/>
      <c r="H39" s="38"/>
      <c r="I39" s="119"/>
      <c r="J39" s="38"/>
      <c r="K39" s="41"/>
    </row>
    <row r="40" spans="2:11" s="1" customFormat="1" ht="25.35" customHeight="1" x14ac:dyDescent="0.3">
      <c r="B40" s="37"/>
      <c r="C40" s="134"/>
      <c r="D40" s="135" t="s">
        <v>55</v>
      </c>
      <c r="E40" s="75"/>
      <c r="F40" s="75"/>
      <c r="G40" s="136" t="s">
        <v>56</v>
      </c>
      <c r="H40" s="137" t="s">
        <v>57</v>
      </c>
      <c r="I40" s="138"/>
      <c r="J40" s="139">
        <f>SUM(J31:J38)</f>
        <v>0</v>
      </c>
      <c r="K40" s="140"/>
    </row>
    <row r="41" spans="2:11" s="1" customFormat="1" ht="14.45" customHeight="1" x14ac:dyDescent="0.3">
      <c r="B41" s="52"/>
      <c r="C41" s="53"/>
      <c r="D41" s="53"/>
      <c r="E41" s="53"/>
      <c r="F41" s="53"/>
      <c r="G41" s="53"/>
      <c r="H41" s="53"/>
      <c r="I41" s="141"/>
      <c r="J41" s="53"/>
      <c r="K41" s="54"/>
    </row>
    <row r="45" spans="2:11" s="1" customFormat="1" ht="6.95" customHeight="1" x14ac:dyDescent="0.3">
      <c r="B45" s="142"/>
      <c r="C45" s="143"/>
      <c r="D45" s="143"/>
      <c r="E45" s="143"/>
      <c r="F45" s="143"/>
      <c r="G45" s="143"/>
      <c r="H45" s="143"/>
      <c r="I45" s="144"/>
      <c r="J45" s="143"/>
      <c r="K45" s="145"/>
    </row>
    <row r="46" spans="2:11" s="1" customFormat="1" ht="36.950000000000003" customHeight="1" x14ac:dyDescent="0.3">
      <c r="B46" s="37"/>
      <c r="C46" s="25" t="s">
        <v>305</v>
      </c>
      <c r="D46" s="38"/>
      <c r="E46" s="38"/>
      <c r="F46" s="38"/>
      <c r="G46" s="38"/>
      <c r="H46" s="38"/>
      <c r="I46" s="119"/>
      <c r="J46" s="38"/>
      <c r="K46" s="41"/>
    </row>
    <row r="47" spans="2:11" s="1" customFormat="1" ht="6.95" customHeight="1" x14ac:dyDescent="0.3">
      <c r="B47" s="37"/>
      <c r="C47" s="38"/>
      <c r="D47" s="38"/>
      <c r="E47" s="38"/>
      <c r="F47" s="38"/>
      <c r="G47" s="38"/>
      <c r="H47" s="38"/>
      <c r="I47" s="119"/>
      <c r="J47" s="38"/>
      <c r="K47" s="41"/>
    </row>
    <row r="48" spans="2:11" s="1" customFormat="1" ht="14.45" customHeight="1" x14ac:dyDescent="0.3">
      <c r="B48" s="37"/>
      <c r="C48" s="32" t="s">
        <v>16</v>
      </c>
      <c r="D48" s="38"/>
      <c r="E48" s="38"/>
      <c r="F48" s="38"/>
      <c r="G48" s="38"/>
      <c r="H48" s="38"/>
      <c r="I48" s="119"/>
      <c r="J48" s="38"/>
      <c r="K48" s="41"/>
    </row>
    <row r="49" spans="2:47" s="1" customFormat="1" ht="22.5" customHeight="1" x14ac:dyDescent="0.3">
      <c r="B49" s="37"/>
      <c r="C49" s="38"/>
      <c r="D49" s="38"/>
      <c r="E49" s="428" t="str">
        <f>E7</f>
        <v>ZLEPŠENÍ EKOLOGICKÉHO STAVU ŘEKY BEČVY V HRANICÍCH</v>
      </c>
      <c r="F49" s="405"/>
      <c r="G49" s="405"/>
      <c r="H49" s="405"/>
      <c r="I49" s="119"/>
      <c r="J49" s="38"/>
      <c r="K49" s="41"/>
    </row>
    <row r="50" spans="2:47" ht="15" x14ac:dyDescent="0.3">
      <c r="B50" s="23"/>
      <c r="C50" s="32" t="s">
        <v>226</v>
      </c>
      <c r="D50" s="24"/>
      <c r="E50" s="24"/>
      <c r="F50" s="24"/>
      <c r="G50" s="24"/>
      <c r="H50" s="24"/>
      <c r="I50" s="118"/>
      <c r="J50" s="24"/>
      <c r="K50" s="26"/>
    </row>
    <row r="51" spans="2:47" ht="22.5" customHeight="1" x14ac:dyDescent="0.3">
      <c r="B51" s="23"/>
      <c r="C51" s="24"/>
      <c r="D51" s="24"/>
      <c r="E51" s="428" t="s">
        <v>229</v>
      </c>
      <c r="F51" s="414"/>
      <c r="G51" s="414"/>
      <c r="H51" s="414"/>
      <c r="I51" s="118"/>
      <c r="J51" s="24"/>
      <c r="K51" s="26"/>
    </row>
    <row r="52" spans="2:47" ht="15" x14ac:dyDescent="0.3">
      <c r="B52" s="23"/>
      <c r="C52" s="32" t="s">
        <v>232</v>
      </c>
      <c r="D52" s="24"/>
      <c r="E52" s="24"/>
      <c r="F52" s="24"/>
      <c r="G52" s="24"/>
      <c r="H52" s="24"/>
      <c r="I52" s="118"/>
      <c r="J52" s="24"/>
      <c r="K52" s="26"/>
    </row>
    <row r="53" spans="2:47" s="1" customFormat="1" ht="22.5" customHeight="1" x14ac:dyDescent="0.3">
      <c r="B53" s="37"/>
      <c r="C53" s="38"/>
      <c r="D53" s="38"/>
      <c r="E53" s="429" t="s">
        <v>235</v>
      </c>
      <c r="F53" s="405"/>
      <c r="G53" s="405"/>
      <c r="H53" s="405"/>
      <c r="I53" s="119"/>
      <c r="J53" s="38"/>
      <c r="K53" s="41"/>
    </row>
    <row r="54" spans="2:47" s="1" customFormat="1" ht="14.45" customHeight="1" x14ac:dyDescent="0.3">
      <c r="B54" s="37"/>
      <c r="C54" s="32" t="s">
        <v>238</v>
      </c>
      <c r="D54" s="38"/>
      <c r="E54" s="38"/>
      <c r="F54" s="38"/>
      <c r="G54" s="38"/>
      <c r="H54" s="38"/>
      <c r="I54" s="119"/>
      <c r="J54" s="38"/>
      <c r="K54" s="41"/>
    </row>
    <row r="55" spans="2:47" s="1" customFormat="1" ht="23.25" customHeight="1" x14ac:dyDescent="0.3">
      <c r="B55" s="37"/>
      <c r="C55" s="38"/>
      <c r="D55" s="38"/>
      <c r="E55" s="430" t="str">
        <f>E13</f>
        <v>SO 10.5 - Přeložka vodovodu DN 80</v>
      </c>
      <c r="F55" s="405"/>
      <c r="G55" s="405"/>
      <c r="H55" s="405"/>
      <c r="I55" s="119"/>
      <c r="J55" s="38"/>
      <c r="K55" s="41"/>
    </row>
    <row r="56" spans="2:47" s="1" customFormat="1" ht="6.95" customHeight="1" x14ac:dyDescent="0.3">
      <c r="B56" s="37"/>
      <c r="C56" s="38"/>
      <c r="D56" s="38"/>
      <c r="E56" s="38"/>
      <c r="F56" s="38"/>
      <c r="G56" s="38"/>
      <c r="H56" s="38"/>
      <c r="I56" s="119"/>
      <c r="J56" s="38"/>
      <c r="K56" s="41"/>
    </row>
    <row r="57" spans="2:47" s="1" customFormat="1" ht="18" customHeight="1" x14ac:dyDescent="0.3">
      <c r="B57" s="37"/>
      <c r="C57" s="32" t="s">
        <v>24</v>
      </c>
      <c r="D57" s="38"/>
      <c r="E57" s="38"/>
      <c r="F57" s="30" t="str">
        <f>F16</f>
        <v>HRANICE - DRAHOTUŠE</v>
      </c>
      <c r="G57" s="38"/>
      <c r="H57" s="38"/>
      <c r="I57" s="120" t="s">
        <v>26</v>
      </c>
      <c r="J57" s="121" t="str">
        <f>IF(J16="","",J16)</f>
        <v>6.4.2016</v>
      </c>
      <c r="K57" s="41"/>
    </row>
    <row r="58" spans="2:47" s="1" customFormat="1" ht="6.95" customHeight="1" x14ac:dyDescent="0.3">
      <c r="B58" s="37"/>
      <c r="C58" s="38"/>
      <c r="D58" s="38"/>
      <c r="E58" s="38"/>
      <c r="F58" s="38"/>
      <c r="G58" s="38"/>
      <c r="H58" s="38"/>
      <c r="I58" s="119"/>
      <c r="J58" s="38"/>
      <c r="K58" s="41"/>
    </row>
    <row r="59" spans="2:47" s="1" customFormat="1" ht="15" x14ac:dyDescent="0.3">
      <c r="B59" s="37"/>
      <c r="C59" s="32" t="s">
        <v>34</v>
      </c>
      <c r="D59" s="38"/>
      <c r="E59" s="38"/>
      <c r="F59" s="30" t="str">
        <f>E19</f>
        <v>VODOVODY A KANALIZACE PŘEROV a.s.</v>
      </c>
      <c r="G59" s="38"/>
      <c r="H59" s="38"/>
      <c r="I59" s="120" t="s">
        <v>41</v>
      </c>
      <c r="J59" s="30" t="str">
        <f>E25</f>
        <v>JV PROJEKT VH s.r.o., BRNO</v>
      </c>
      <c r="K59" s="41"/>
    </row>
    <row r="60" spans="2:47" s="1" customFormat="1" ht="14.45" customHeight="1" x14ac:dyDescent="0.3">
      <c r="B60" s="37"/>
      <c r="C60" s="32" t="s">
        <v>39</v>
      </c>
      <c r="D60" s="38"/>
      <c r="E60" s="38"/>
      <c r="F60" s="30" t="str">
        <f>IF(E22="","",E22)</f>
        <v/>
      </c>
      <c r="G60" s="38"/>
      <c r="H60" s="38"/>
      <c r="I60" s="119"/>
      <c r="J60" s="38"/>
      <c r="K60" s="41"/>
    </row>
    <row r="61" spans="2:47" s="1" customFormat="1" ht="10.35" customHeight="1" x14ac:dyDescent="0.3">
      <c r="B61" s="37"/>
      <c r="C61" s="38"/>
      <c r="D61" s="38"/>
      <c r="E61" s="38"/>
      <c r="F61" s="38"/>
      <c r="G61" s="38"/>
      <c r="H61" s="38"/>
      <c r="I61" s="119"/>
      <c r="J61" s="38"/>
      <c r="K61" s="41"/>
    </row>
    <row r="62" spans="2:47" s="1" customFormat="1" ht="29.25" customHeight="1" x14ac:dyDescent="0.3">
      <c r="B62" s="37"/>
      <c r="C62" s="146" t="s">
        <v>332</v>
      </c>
      <c r="D62" s="134"/>
      <c r="E62" s="134"/>
      <c r="F62" s="134"/>
      <c r="G62" s="134"/>
      <c r="H62" s="134"/>
      <c r="I62" s="147"/>
      <c r="J62" s="148" t="s">
        <v>333</v>
      </c>
      <c r="K62" s="149"/>
    </row>
    <row r="63" spans="2:47" s="1" customFormat="1" ht="10.35" customHeight="1" x14ac:dyDescent="0.3">
      <c r="B63" s="37"/>
      <c r="C63" s="38"/>
      <c r="D63" s="38"/>
      <c r="E63" s="38"/>
      <c r="F63" s="38"/>
      <c r="G63" s="38"/>
      <c r="H63" s="38"/>
      <c r="I63" s="119"/>
      <c r="J63" s="38"/>
      <c r="K63" s="41"/>
    </row>
    <row r="64" spans="2:47" s="1" customFormat="1" ht="29.25" customHeight="1" x14ac:dyDescent="0.3">
      <c r="B64" s="37"/>
      <c r="C64" s="150" t="s">
        <v>338</v>
      </c>
      <c r="D64" s="38"/>
      <c r="E64" s="38"/>
      <c r="F64" s="38"/>
      <c r="G64" s="38"/>
      <c r="H64" s="38"/>
      <c r="I64" s="119"/>
      <c r="J64" s="130">
        <f>J97</f>
        <v>0</v>
      </c>
      <c r="K64" s="41"/>
      <c r="AU64" s="19" t="s">
        <v>339</v>
      </c>
    </row>
    <row r="65" spans="2:12" s="8" customFormat="1" ht="24.95" customHeight="1" x14ac:dyDescent="0.3">
      <c r="B65" s="151"/>
      <c r="C65" s="152"/>
      <c r="D65" s="153" t="s">
        <v>342</v>
      </c>
      <c r="E65" s="154"/>
      <c r="F65" s="154"/>
      <c r="G65" s="154"/>
      <c r="H65" s="154"/>
      <c r="I65" s="155"/>
      <c r="J65" s="156">
        <f>J98</f>
        <v>0</v>
      </c>
      <c r="K65" s="157"/>
    </row>
    <row r="66" spans="2:12" s="9" customFormat="1" ht="19.899999999999999" customHeight="1" x14ac:dyDescent="0.3">
      <c r="B66" s="159"/>
      <c r="C66" s="160"/>
      <c r="D66" s="161" t="s">
        <v>345</v>
      </c>
      <c r="E66" s="162"/>
      <c r="F66" s="162"/>
      <c r="G66" s="162"/>
      <c r="H66" s="162"/>
      <c r="I66" s="163"/>
      <c r="J66" s="164">
        <f>J99</f>
        <v>0</v>
      </c>
      <c r="K66" s="165"/>
    </row>
    <row r="67" spans="2:12" s="9" customFormat="1" ht="19.899999999999999" customHeight="1" x14ac:dyDescent="0.3">
      <c r="B67" s="159"/>
      <c r="C67" s="160"/>
      <c r="D67" s="161" t="s">
        <v>360</v>
      </c>
      <c r="E67" s="162"/>
      <c r="F67" s="162"/>
      <c r="G67" s="162"/>
      <c r="H67" s="162"/>
      <c r="I67" s="163"/>
      <c r="J67" s="164">
        <f>J159</f>
        <v>0</v>
      </c>
      <c r="K67" s="165"/>
    </row>
    <row r="68" spans="2:12" s="9" customFormat="1" ht="19.899999999999999" customHeight="1" x14ac:dyDescent="0.3">
      <c r="B68" s="159"/>
      <c r="C68" s="160"/>
      <c r="D68" s="161" t="s">
        <v>363</v>
      </c>
      <c r="E68" s="162"/>
      <c r="F68" s="162"/>
      <c r="G68" s="162"/>
      <c r="H68" s="162"/>
      <c r="I68" s="163"/>
      <c r="J68" s="164">
        <f>J163</f>
        <v>0</v>
      </c>
      <c r="K68" s="165"/>
    </row>
    <row r="69" spans="2:12" s="9" customFormat="1" ht="19.899999999999999" customHeight="1" x14ac:dyDescent="0.3">
      <c r="B69" s="159"/>
      <c r="C69" s="160"/>
      <c r="D69" s="161" t="s">
        <v>372</v>
      </c>
      <c r="E69" s="162"/>
      <c r="F69" s="162"/>
      <c r="G69" s="162"/>
      <c r="H69" s="162"/>
      <c r="I69" s="163"/>
      <c r="J69" s="164">
        <f>J178</f>
        <v>0</v>
      </c>
      <c r="K69" s="165"/>
    </row>
    <row r="70" spans="2:12" s="9" customFormat="1" ht="19.899999999999999" customHeight="1" x14ac:dyDescent="0.3">
      <c r="B70" s="159"/>
      <c r="C70" s="160"/>
      <c r="D70" s="161" t="s">
        <v>377</v>
      </c>
      <c r="E70" s="162"/>
      <c r="F70" s="162"/>
      <c r="G70" s="162"/>
      <c r="H70" s="162"/>
      <c r="I70" s="163"/>
      <c r="J70" s="164">
        <f>J217</f>
        <v>0</v>
      </c>
      <c r="K70" s="165"/>
    </row>
    <row r="71" spans="2:12" s="8" customFormat="1" ht="24.95" customHeight="1" x14ac:dyDescent="0.3">
      <c r="B71" s="151"/>
      <c r="C71" s="152"/>
      <c r="D71" s="153" t="s">
        <v>387</v>
      </c>
      <c r="E71" s="154"/>
      <c r="F71" s="154"/>
      <c r="G71" s="154"/>
      <c r="H71" s="154"/>
      <c r="I71" s="155"/>
      <c r="J71" s="156">
        <f>J219</f>
        <v>0</v>
      </c>
      <c r="K71" s="157"/>
    </row>
    <row r="72" spans="2:12" s="9" customFormat="1" ht="19.899999999999999" customHeight="1" x14ac:dyDescent="0.3">
      <c r="B72" s="159"/>
      <c r="C72" s="160"/>
      <c r="D72" s="161" t="s">
        <v>3438</v>
      </c>
      <c r="E72" s="162"/>
      <c r="F72" s="162"/>
      <c r="G72" s="162"/>
      <c r="H72" s="162"/>
      <c r="I72" s="163"/>
      <c r="J72" s="164">
        <f>J220</f>
        <v>0</v>
      </c>
      <c r="K72" s="165"/>
    </row>
    <row r="73" spans="2:12" s="9" customFormat="1" ht="19.899999999999999" customHeight="1" x14ac:dyDescent="0.3">
      <c r="B73" s="159"/>
      <c r="C73" s="160"/>
      <c r="D73" s="161" t="s">
        <v>389</v>
      </c>
      <c r="E73" s="162"/>
      <c r="F73" s="162"/>
      <c r="G73" s="162"/>
      <c r="H73" s="162"/>
      <c r="I73" s="163"/>
      <c r="J73" s="164">
        <f>J224</f>
        <v>0</v>
      </c>
      <c r="K73" s="165"/>
    </row>
    <row r="74" spans="2:12" s="1" customFormat="1" ht="21.75" customHeight="1" x14ac:dyDescent="0.3">
      <c r="B74" s="37"/>
      <c r="C74" s="38"/>
      <c r="D74" s="38"/>
      <c r="E74" s="38"/>
      <c r="F74" s="38"/>
      <c r="G74" s="38"/>
      <c r="H74" s="38"/>
      <c r="I74" s="119"/>
      <c r="J74" s="38"/>
      <c r="K74" s="41"/>
    </row>
    <row r="75" spans="2:12" s="1" customFormat="1" ht="6.95" customHeight="1" x14ac:dyDescent="0.3">
      <c r="B75" s="52"/>
      <c r="C75" s="53"/>
      <c r="D75" s="53"/>
      <c r="E75" s="53"/>
      <c r="F75" s="53"/>
      <c r="G75" s="53"/>
      <c r="H75" s="53"/>
      <c r="I75" s="141"/>
      <c r="J75" s="53"/>
      <c r="K75" s="54"/>
    </row>
    <row r="79" spans="2:12" s="1" customFormat="1" ht="6.95" customHeight="1" x14ac:dyDescent="0.3">
      <c r="B79" s="55"/>
      <c r="C79" s="56"/>
      <c r="D79" s="56"/>
      <c r="E79" s="56"/>
      <c r="F79" s="56"/>
      <c r="G79" s="56"/>
      <c r="H79" s="56"/>
      <c r="I79" s="144"/>
      <c r="J79" s="56"/>
      <c r="K79" s="56"/>
      <c r="L79" s="57"/>
    </row>
    <row r="80" spans="2:12" s="1" customFormat="1" ht="36.950000000000003" customHeight="1" x14ac:dyDescent="0.3">
      <c r="B80" s="37"/>
      <c r="C80" s="58" t="s">
        <v>390</v>
      </c>
      <c r="D80" s="59"/>
      <c r="E80" s="59"/>
      <c r="F80" s="59"/>
      <c r="G80" s="59"/>
      <c r="H80" s="59"/>
      <c r="I80" s="167"/>
      <c r="J80" s="59"/>
      <c r="K80" s="59"/>
      <c r="L80" s="57"/>
    </row>
    <row r="81" spans="2:20" s="1" customFormat="1" ht="6.95" customHeight="1" x14ac:dyDescent="0.3">
      <c r="B81" s="37"/>
      <c r="C81" s="59"/>
      <c r="D81" s="59"/>
      <c r="E81" s="59"/>
      <c r="F81" s="59"/>
      <c r="G81" s="59"/>
      <c r="H81" s="59"/>
      <c r="I81" s="167"/>
      <c r="J81" s="59"/>
      <c r="K81" s="59"/>
      <c r="L81" s="57"/>
    </row>
    <row r="82" spans="2:20" s="1" customFormat="1" ht="14.45" customHeight="1" x14ac:dyDescent="0.3">
      <c r="B82" s="37"/>
      <c r="C82" s="61" t="s">
        <v>16</v>
      </c>
      <c r="D82" s="59"/>
      <c r="E82" s="59"/>
      <c r="F82" s="59"/>
      <c r="G82" s="59"/>
      <c r="H82" s="59"/>
      <c r="I82" s="167"/>
      <c r="J82" s="59"/>
      <c r="K82" s="59"/>
      <c r="L82" s="57"/>
    </row>
    <row r="83" spans="2:20" s="1" customFormat="1" ht="22.5" customHeight="1" x14ac:dyDescent="0.3">
      <c r="B83" s="37"/>
      <c r="C83" s="59"/>
      <c r="D83" s="59"/>
      <c r="E83" s="425" t="str">
        <f>E7</f>
        <v>ZLEPŠENÍ EKOLOGICKÉHO STAVU ŘEKY BEČVY V HRANICÍCH</v>
      </c>
      <c r="F83" s="398"/>
      <c r="G83" s="398"/>
      <c r="H83" s="398"/>
      <c r="I83" s="167"/>
      <c r="J83" s="59"/>
      <c r="K83" s="59"/>
      <c r="L83" s="57"/>
    </row>
    <row r="84" spans="2:20" ht="15" x14ac:dyDescent="0.3">
      <c r="B84" s="23"/>
      <c r="C84" s="61" t="s">
        <v>226</v>
      </c>
      <c r="D84" s="168"/>
      <c r="E84" s="168"/>
      <c r="F84" s="168"/>
      <c r="G84" s="168"/>
      <c r="H84" s="168"/>
      <c r="J84" s="168"/>
      <c r="K84" s="168"/>
      <c r="L84" s="169"/>
    </row>
    <row r="85" spans="2:20" ht="22.5" customHeight="1" x14ac:dyDescent="0.3">
      <c r="B85" s="23"/>
      <c r="C85" s="168"/>
      <c r="D85" s="168"/>
      <c r="E85" s="425" t="s">
        <v>229</v>
      </c>
      <c r="F85" s="426"/>
      <c r="G85" s="426"/>
      <c r="H85" s="426"/>
      <c r="J85" s="168"/>
      <c r="K85" s="168"/>
      <c r="L85" s="169"/>
    </row>
    <row r="86" spans="2:20" ht="15" x14ac:dyDescent="0.3">
      <c r="B86" s="23"/>
      <c r="C86" s="61" t="s">
        <v>232</v>
      </c>
      <c r="D86" s="168"/>
      <c r="E86" s="168"/>
      <c r="F86" s="168"/>
      <c r="G86" s="168"/>
      <c r="H86" s="168"/>
      <c r="J86" s="168"/>
      <c r="K86" s="168"/>
      <c r="L86" s="169"/>
    </row>
    <row r="87" spans="2:20" s="1" customFormat="1" ht="22.5" customHeight="1" x14ac:dyDescent="0.3">
      <c r="B87" s="37"/>
      <c r="C87" s="59"/>
      <c r="D87" s="59"/>
      <c r="E87" s="424" t="s">
        <v>235</v>
      </c>
      <c r="F87" s="398"/>
      <c r="G87" s="398"/>
      <c r="H87" s="398"/>
      <c r="I87" s="167"/>
      <c r="J87" s="59"/>
      <c r="K87" s="59"/>
      <c r="L87" s="57"/>
    </row>
    <row r="88" spans="2:20" s="1" customFormat="1" ht="14.45" customHeight="1" x14ac:dyDescent="0.3">
      <c r="B88" s="37"/>
      <c r="C88" s="61" t="s">
        <v>238</v>
      </c>
      <c r="D88" s="59"/>
      <c r="E88" s="59"/>
      <c r="F88" s="59"/>
      <c r="G88" s="59"/>
      <c r="H88" s="59"/>
      <c r="I88" s="167"/>
      <c r="J88" s="59"/>
      <c r="K88" s="59"/>
      <c r="L88" s="57"/>
    </row>
    <row r="89" spans="2:20" s="1" customFormat="1" ht="23.25" customHeight="1" x14ac:dyDescent="0.3">
      <c r="B89" s="37"/>
      <c r="C89" s="59"/>
      <c r="D89" s="59"/>
      <c r="E89" s="395" t="str">
        <f>E13</f>
        <v>SO 10.5 - Přeložka vodovodu DN 80</v>
      </c>
      <c r="F89" s="398"/>
      <c r="G89" s="398"/>
      <c r="H89" s="398"/>
      <c r="I89" s="167"/>
      <c r="J89" s="59"/>
      <c r="K89" s="59"/>
      <c r="L89" s="57"/>
    </row>
    <row r="90" spans="2:20" s="1" customFormat="1" ht="6.95" customHeight="1" x14ac:dyDescent="0.3">
      <c r="B90" s="37"/>
      <c r="C90" s="59"/>
      <c r="D90" s="59"/>
      <c r="E90" s="59"/>
      <c r="F90" s="59"/>
      <c r="G90" s="59"/>
      <c r="H90" s="59"/>
      <c r="I90" s="167"/>
      <c r="J90" s="59"/>
      <c r="K90" s="59"/>
      <c r="L90" s="57"/>
    </row>
    <row r="91" spans="2:20" s="1" customFormat="1" ht="18" customHeight="1" x14ac:dyDescent="0.3">
      <c r="B91" s="37"/>
      <c r="C91" s="61" t="s">
        <v>24</v>
      </c>
      <c r="D91" s="59"/>
      <c r="E91" s="59"/>
      <c r="F91" s="170" t="str">
        <f>F16</f>
        <v>HRANICE - DRAHOTUŠE</v>
      </c>
      <c r="G91" s="59"/>
      <c r="H91" s="59"/>
      <c r="I91" s="171" t="s">
        <v>26</v>
      </c>
      <c r="J91" s="69" t="str">
        <f>IF(J16="","",J16)</f>
        <v>6.4.2016</v>
      </c>
      <c r="K91" s="59"/>
      <c r="L91" s="57"/>
    </row>
    <row r="92" spans="2:20" s="1" customFormat="1" ht="6.95" customHeight="1" x14ac:dyDescent="0.3">
      <c r="B92" s="37"/>
      <c r="C92" s="59"/>
      <c r="D92" s="59"/>
      <c r="E92" s="59"/>
      <c r="F92" s="59"/>
      <c r="G92" s="59"/>
      <c r="H92" s="59"/>
      <c r="I92" s="167"/>
      <c r="J92" s="59"/>
      <c r="K92" s="59"/>
      <c r="L92" s="57"/>
    </row>
    <row r="93" spans="2:20" s="1" customFormat="1" ht="15" x14ac:dyDescent="0.3">
      <c r="B93" s="37"/>
      <c r="C93" s="61" t="s">
        <v>34</v>
      </c>
      <c r="D93" s="59"/>
      <c r="E93" s="59"/>
      <c r="F93" s="170" t="str">
        <f>E19</f>
        <v>VODOVODY A KANALIZACE PŘEROV a.s.</v>
      </c>
      <c r="G93" s="59"/>
      <c r="H93" s="59"/>
      <c r="I93" s="171" t="s">
        <v>41</v>
      </c>
      <c r="J93" s="170" t="str">
        <f>E25</f>
        <v>JV PROJEKT VH s.r.o., BRNO</v>
      </c>
      <c r="K93" s="59"/>
      <c r="L93" s="57"/>
    </row>
    <row r="94" spans="2:20" s="1" customFormat="1" ht="14.45" customHeight="1" x14ac:dyDescent="0.3">
      <c r="B94" s="37"/>
      <c r="C94" s="61" t="s">
        <v>39</v>
      </c>
      <c r="D94" s="59"/>
      <c r="E94" s="59"/>
      <c r="F94" s="170" t="str">
        <f>IF(E22="","",E22)</f>
        <v/>
      </c>
      <c r="G94" s="59"/>
      <c r="H94" s="59"/>
      <c r="I94" s="167"/>
      <c r="J94" s="59"/>
      <c r="K94" s="59"/>
      <c r="L94" s="57"/>
    </row>
    <row r="95" spans="2:20" s="1" customFormat="1" ht="10.35" customHeight="1" x14ac:dyDescent="0.3">
      <c r="B95" s="37"/>
      <c r="C95" s="59"/>
      <c r="D95" s="59"/>
      <c r="E95" s="59"/>
      <c r="F95" s="59"/>
      <c r="G95" s="59"/>
      <c r="H95" s="59"/>
      <c r="I95" s="167"/>
      <c r="J95" s="59"/>
      <c r="K95" s="59"/>
      <c r="L95" s="57"/>
    </row>
    <row r="96" spans="2:20" s="10" customFormat="1" ht="29.25" customHeight="1" x14ac:dyDescent="0.3">
      <c r="B96" s="172"/>
      <c r="C96" s="173" t="s">
        <v>391</v>
      </c>
      <c r="D96" s="174" t="s">
        <v>64</v>
      </c>
      <c r="E96" s="174" t="s">
        <v>60</v>
      </c>
      <c r="F96" s="174" t="s">
        <v>392</v>
      </c>
      <c r="G96" s="174" t="s">
        <v>393</v>
      </c>
      <c r="H96" s="174" t="s">
        <v>394</v>
      </c>
      <c r="I96" s="175" t="s">
        <v>395</v>
      </c>
      <c r="J96" s="174" t="s">
        <v>333</v>
      </c>
      <c r="K96" s="176" t="s">
        <v>396</v>
      </c>
      <c r="L96" s="177"/>
      <c r="M96" s="77" t="s">
        <v>397</v>
      </c>
      <c r="N96" s="78" t="s">
        <v>49</v>
      </c>
      <c r="O96" s="78" t="s">
        <v>398</v>
      </c>
      <c r="P96" s="78" t="s">
        <v>399</v>
      </c>
      <c r="Q96" s="78" t="s">
        <v>400</v>
      </c>
      <c r="R96" s="78" t="s">
        <v>401</v>
      </c>
      <c r="S96" s="78" t="s">
        <v>402</v>
      </c>
      <c r="T96" s="79" t="s">
        <v>403</v>
      </c>
    </row>
    <row r="97" spans="2:65" s="1" customFormat="1" ht="29.25" customHeight="1" x14ac:dyDescent="0.35">
      <c r="B97" s="37"/>
      <c r="C97" s="83" t="s">
        <v>338</v>
      </c>
      <c r="D97" s="59"/>
      <c r="E97" s="59"/>
      <c r="F97" s="59"/>
      <c r="G97" s="59"/>
      <c r="H97" s="59"/>
      <c r="I97" s="167"/>
      <c r="J97" s="178">
        <f>BK97</f>
        <v>0</v>
      </c>
      <c r="K97" s="59"/>
      <c r="L97" s="57"/>
      <c r="M97" s="80"/>
      <c r="N97" s="81"/>
      <c r="O97" s="81"/>
      <c r="P97" s="179">
        <f>P98+P219</f>
        <v>0</v>
      </c>
      <c r="Q97" s="81"/>
      <c r="R97" s="179">
        <f>R98+R219</f>
        <v>1.82744814</v>
      </c>
      <c r="S97" s="81"/>
      <c r="T97" s="180">
        <f>T98+T219</f>
        <v>4.7E-2</v>
      </c>
      <c r="AT97" s="19" t="s">
        <v>78</v>
      </c>
      <c r="AU97" s="19" t="s">
        <v>339</v>
      </c>
      <c r="BK97" s="181">
        <f>BK98+BK219</f>
        <v>0</v>
      </c>
    </row>
    <row r="98" spans="2:65" s="11" customFormat="1" ht="37.35" customHeight="1" x14ac:dyDescent="0.35">
      <c r="B98" s="182"/>
      <c r="C98" s="183"/>
      <c r="D98" s="184" t="s">
        <v>78</v>
      </c>
      <c r="E98" s="185" t="s">
        <v>404</v>
      </c>
      <c r="F98" s="185" t="s">
        <v>405</v>
      </c>
      <c r="G98" s="183"/>
      <c r="H98" s="183"/>
      <c r="I98" s="186"/>
      <c r="J98" s="187">
        <f>BK98</f>
        <v>0</v>
      </c>
      <c r="K98" s="183"/>
      <c r="L98" s="188"/>
      <c r="M98" s="189"/>
      <c r="N98" s="190"/>
      <c r="O98" s="190"/>
      <c r="P98" s="191">
        <f>P99+P159+P163+P178+P217</f>
        <v>0</v>
      </c>
      <c r="Q98" s="190"/>
      <c r="R98" s="191">
        <f>R99+R159+R163+R178+R217</f>
        <v>1.82744814</v>
      </c>
      <c r="S98" s="190"/>
      <c r="T98" s="192">
        <f>T99+T159+T163+T178+T217</f>
        <v>4.7E-2</v>
      </c>
      <c r="AR98" s="193" t="s">
        <v>23</v>
      </c>
      <c r="AT98" s="194" t="s">
        <v>78</v>
      </c>
      <c r="AU98" s="194" t="s">
        <v>79</v>
      </c>
      <c r="AY98" s="193" t="s">
        <v>406</v>
      </c>
      <c r="BK98" s="195">
        <f>BK99+BK159+BK163+BK178+BK217</f>
        <v>0</v>
      </c>
    </row>
    <row r="99" spans="2:65" s="11" customFormat="1" ht="19.899999999999999" customHeight="1" x14ac:dyDescent="0.3">
      <c r="B99" s="182"/>
      <c r="C99" s="183"/>
      <c r="D99" s="198" t="s">
        <v>78</v>
      </c>
      <c r="E99" s="199" t="s">
        <v>23</v>
      </c>
      <c r="F99" s="199" t="s">
        <v>407</v>
      </c>
      <c r="G99" s="183"/>
      <c r="H99" s="183"/>
      <c r="I99" s="186"/>
      <c r="J99" s="200">
        <f>BK99</f>
        <v>0</v>
      </c>
      <c r="K99" s="183"/>
      <c r="L99" s="188"/>
      <c r="M99" s="189"/>
      <c r="N99" s="190"/>
      <c r="O99" s="190"/>
      <c r="P99" s="191">
        <f>SUM(P100:P158)</f>
        <v>0</v>
      </c>
      <c r="Q99" s="190"/>
      <c r="R99" s="191">
        <f>SUM(R100:R158)</f>
        <v>0.19504044000000001</v>
      </c>
      <c r="S99" s="190"/>
      <c r="T99" s="192">
        <f>SUM(T100:T158)</f>
        <v>0</v>
      </c>
      <c r="AR99" s="193" t="s">
        <v>23</v>
      </c>
      <c r="AT99" s="194" t="s">
        <v>78</v>
      </c>
      <c r="AU99" s="194" t="s">
        <v>23</v>
      </c>
      <c r="AY99" s="193" t="s">
        <v>406</v>
      </c>
      <c r="BK99" s="195">
        <f>SUM(BK100:BK158)</f>
        <v>0</v>
      </c>
    </row>
    <row r="100" spans="2:65" s="1" customFormat="1" ht="22.5" customHeight="1" x14ac:dyDescent="0.3">
      <c r="B100" s="37"/>
      <c r="C100" s="201" t="s">
        <v>23</v>
      </c>
      <c r="D100" s="201" t="s">
        <v>410</v>
      </c>
      <c r="E100" s="202" t="s">
        <v>756</v>
      </c>
      <c r="F100" s="203" t="s">
        <v>757</v>
      </c>
      <c r="G100" s="204" t="s">
        <v>413</v>
      </c>
      <c r="H100" s="205">
        <v>38.311999999999998</v>
      </c>
      <c r="I100" s="206"/>
      <c r="J100" s="207">
        <f>ROUND(I100*H100,2)</f>
        <v>0</v>
      </c>
      <c r="K100" s="203" t="s">
        <v>414</v>
      </c>
      <c r="L100" s="57"/>
      <c r="M100" s="208" t="s">
        <v>36</v>
      </c>
      <c r="N100" s="209" t="s">
        <v>50</v>
      </c>
      <c r="O100" s="38"/>
      <c r="P100" s="210">
        <f>O100*H100</f>
        <v>0</v>
      </c>
      <c r="Q100" s="210">
        <v>0</v>
      </c>
      <c r="R100" s="210">
        <f>Q100*H100</f>
        <v>0</v>
      </c>
      <c r="S100" s="210">
        <v>0</v>
      </c>
      <c r="T100" s="211">
        <f>S100*H100</f>
        <v>0</v>
      </c>
      <c r="AR100" s="19" t="s">
        <v>415</v>
      </c>
      <c r="AT100" s="19" t="s">
        <v>410</v>
      </c>
      <c r="AU100" s="19" t="s">
        <v>87</v>
      </c>
      <c r="AY100" s="19" t="s">
        <v>406</v>
      </c>
      <c r="BE100" s="212">
        <f>IF(N100="základní",J100,0)</f>
        <v>0</v>
      </c>
      <c r="BF100" s="212">
        <f>IF(N100="snížená",J100,0)</f>
        <v>0</v>
      </c>
      <c r="BG100" s="212">
        <f>IF(N100="zákl. přenesená",J100,0)</f>
        <v>0</v>
      </c>
      <c r="BH100" s="212">
        <f>IF(N100="sníž. přenesená",J100,0)</f>
        <v>0</v>
      </c>
      <c r="BI100" s="212">
        <f>IF(N100="nulová",J100,0)</f>
        <v>0</v>
      </c>
      <c r="BJ100" s="19" t="s">
        <v>23</v>
      </c>
      <c r="BK100" s="212">
        <f>ROUND(I100*H100,2)</f>
        <v>0</v>
      </c>
      <c r="BL100" s="19" t="s">
        <v>415</v>
      </c>
      <c r="BM100" s="19" t="s">
        <v>2885</v>
      </c>
    </row>
    <row r="101" spans="2:65" s="13" customFormat="1" x14ac:dyDescent="0.3">
      <c r="B101" s="225"/>
      <c r="C101" s="226"/>
      <c r="D101" s="215" t="s">
        <v>417</v>
      </c>
      <c r="E101" s="227" t="s">
        <v>36</v>
      </c>
      <c r="F101" s="228" t="s">
        <v>3439</v>
      </c>
      <c r="G101" s="226"/>
      <c r="H101" s="229">
        <v>14.967000000000001</v>
      </c>
      <c r="I101" s="230"/>
      <c r="J101" s="226"/>
      <c r="K101" s="226"/>
      <c r="L101" s="231"/>
      <c r="M101" s="232"/>
      <c r="N101" s="233"/>
      <c r="O101" s="233"/>
      <c r="P101" s="233"/>
      <c r="Q101" s="233"/>
      <c r="R101" s="233"/>
      <c r="S101" s="233"/>
      <c r="T101" s="234"/>
      <c r="AT101" s="235" t="s">
        <v>417</v>
      </c>
      <c r="AU101" s="235" t="s">
        <v>87</v>
      </c>
      <c r="AV101" s="13" t="s">
        <v>87</v>
      </c>
      <c r="AW101" s="13" t="s">
        <v>43</v>
      </c>
      <c r="AX101" s="13" t="s">
        <v>79</v>
      </c>
      <c r="AY101" s="235" t="s">
        <v>406</v>
      </c>
    </row>
    <row r="102" spans="2:65" s="13" customFormat="1" x14ac:dyDescent="0.3">
      <c r="B102" s="225"/>
      <c r="C102" s="226"/>
      <c r="D102" s="215" t="s">
        <v>417</v>
      </c>
      <c r="E102" s="227" t="s">
        <v>36</v>
      </c>
      <c r="F102" s="228" t="s">
        <v>3440</v>
      </c>
      <c r="G102" s="226"/>
      <c r="H102" s="229">
        <v>10.821</v>
      </c>
      <c r="I102" s="230"/>
      <c r="J102" s="226"/>
      <c r="K102" s="226"/>
      <c r="L102" s="231"/>
      <c r="M102" s="232"/>
      <c r="N102" s="233"/>
      <c r="O102" s="233"/>
      <c r="P102" s="233"/>
      <c r="Q102" s="233"/>
      <c r="R102" s="233"/>
      <c r="S102" s="233"/>
      <c r="T102" s="234"/>
      <c r="AT102" s="235" t="s">
        <v>417</v>
      </c>
      <c r="AU102" s="235" t="s">
        <v>87</v>
      </c>
      <c r="AV102" s="13" t="s">
        <v>87</v>
      </c>
      <c r="AW102" s="13" t="s">
        <v>43</v>
      </c>
      <c r="AX102" s="13" t="s">
        <v>79</v>
      </c>
      <c r="AY102" s="235" t="s">
        <v>406</v>
      </c>
    </row>
    <row r="103" spans="2:65" s="13" customFormat="1" x14ac:dyDescent="0.3">
      <c r="B103" s="225"/>
      <c r="C103" s="226"/>
      <c r="D103" s="215" t="s">
        <v>417</v>
      </c>
      <c r="E103" s="227" t="s">
        <v>36</v>
      </c>
      <c r="F103" s="228" t="s">
        <v>3441</v>
      </c>
      <c r="G103" s="226"/>
      <c r="H103" s="229">
        <v>89.983999999999995</v>
      </c>
      <c r="I103" s="230"/>
      <c r="J103" s="226"/>
      <c r="K103" s="226"/>
      <c r="L103" s="231"/>
      <c r="M103" s="232"/>
      <c r="N103" s="233"/>
      <c r="O103" s="233"/>
      <c r="P103" s="233"/>
      <c r="Q103" s="233"/>
      <c r="R103" s="233"/>
      <c r="S103" s="233"/>
      <c r="T103" s="234"/>
      <c r="AT103" s="235" t="s">
        <v>417</v>
      </c>
      <c r="AU103" s="235" t="s">
        <v>87</v>
      </c>
      <c r="AV103" s="13" t="s">
        <v>87</v>
      </c>
      <c r="AW103" s="13" t="s">
        <v>43</v>
      </c>
      <c r="AX103" s="13" t="s">
        <v>79</v>
      </c>
      <c r="AY103" s="235" t="s">
        <v>406</v>
      </c>
    </row>
    <row r="104" spans="2:65" s="13" customFormat="1" x14ac:dyDescent="0.3">
      <c r="B104" s="225"/>
      <c r="C104" s="226"/>
      <c r="D104" s="215" t="s">
        <v>417</v>
      </c>
      <c r="E104" s="227" t="s">
        <v>36</v>
      </c>
      <c r="F104" s="228" t="s">
        <v>3442</v>
      </c>
      <c r="G104" s="226"/>
      <c r="H104" s="229">
        <v>50.652999999999999</v>
      </c>
      <c r="I104" s="230"/>
      <c r="J104" s="226"/>
      <c r="K104" s="226"/>
      <c r="L104" s="231"/>
      <c r="M104" s="232"/>
      <c r="N104" s="233"/>
      <c r="O104" s="233"/>
      <c r="P104" s="233"/>
      <c r="Q104" s="233"/>
      <c r="R104" s="233"/>
      <c r="S104" s="233"/>
      <c r="T104" s="234"/>
      <c r="AT104" s="235" t="s">
        <v>417</v>
      </c>
      <c r="AU104" s="235" t="s">
        <v>87</v>
      </c>
      <c r="AV104" s="13" t="s">
        <v>87</v>
      </c>
      <c r="AW104" s="13" t="s">
        <v>43</v>
      </c>
      <c r="AX104" s="13" t="s">
        <v>79</v>
      </c>
      <c r="AY104" s="235" t="s">
        <v>406</v>
      </c>
    </row>
    <row r="105" spans="2:65" s="15" customFormat="1" x14ac:dyDescent="0.3">
      <c r="B105" s="254"/>
      <c r="C105" s="255"/>
      <c r="D105" s="215" t="s">
        <v>417</v>
      </c>
      <c r="E105" s="256" t="s">
        <v>343</v>
      </c>
      <c r="F105" s="257" t="s">
        <v>435</v>
      </c>
      <c r="G105" s="255"/>
      <c r="H105" s="258">
        <v>166.42500000000001</v>
      </c>
      <c r="I105" s="259"/>
      <c r="J105" s="255"/>
      <c r="K105" s="255"/>
      <c r="L105" s="260"/>
      <c r="M105" s="261"/>
      <c r="N105" s="262"/>
      <c r="O105" s="262"/>
      <c r="P105" s="262"/>
      <c r="Q105" s="262"/>
      <c r="R105" s="262"/>
      <c r="S105" s="262"/>
      <c r="T105" s="263"/>
      <c r="AT105" s="264" t="s">
        <v>417</v>
      </c>
      <c r="AU105" s="264" t="s">
        <v>87</v>
      </c>
      <c r="AV105" s="15" t="s">
        <v>94</v>
      </c>
      <c r="AW105" s="15" t="s">
        <v>43</v>
      </c>
      <c r="AX105" s="15" t="s">
        <v>79</v>
      </c>
      <c r="AY105" s="264" t="s">
        <v>406</v>
      </c>
    </row>
    <row r="106" spans="2:65" s="12" customFormat="1" x14ac:dyDescent="0.3">
      <c r="B106" s="213"/>
      <c r="C106" s="214"/>
      <c r="D106" s="215" t="s">
        <v>417</v>
      </c>
      <c r="E106" s="216" t="s">
        <v>36</v>
      </c>
      <c r="F106" s="217" t="s">
        <v>3443</v>
      </c>
      <c r="G106" s="214"/>
      <c r="H106" s="218" t="s">
        <v>36</v>
      </c>
      <c r="I106" s="219"/>
      <c r="J106" s="214"/>
      <c r="K106" s="214"/>
      <c r="L106" s="220"/>
      <c r="M106" s="221"/>
      <c r="N106" s="222"/>
      <c r="O106" s="222"/>
      <c r="P106" s="222"/>
      <c r="Q106" s="222"/>
      <c r="R106" s="222"/>
      <c r="S106" s="222"/>
      <c r="T106" s="223"/>
      <c r="AT106" s="224" t="s">
        <v>417</v>
      </c>
      <c r="AU106" s="224" t="s">
        <v>87</v>
      </c>
      <c r="AV106" s="12" t="s">
        <v>23</v>
      </c>
      <c r="AW106" s="12" t="s">
        <v>43</v>
      </c>
      <c r="AX106" s="12" t="s">
        <v>79</v>
      </c>
      <c r="AY106" s="224" t="s">
        <v>406</v>
      </c>
    </row>
    <row r="107" spans="2:65" s="13" customFormat="1" x14ac:dyDescent="0.3">
      <c r="B107" s="225"/>
      <c r="C107" s="226"/>
      <c r="D107" s="215" t="s">
        <v>417</v>
      </c>
      <c r="E107" s="227" t="s">
        <v>36</v>
      </c>
      <c r="F107" s="228" t="s">
        <v>2912</v>
      </c>
      <c r="G107" s="226"/>
      <c r="H107" s="229">
        <v>-38.72</v>
      </c>
      <c r="I107" s="230"/>
      <c r="J107" s="226"/>
      <c r="K107" s="226"/>
      <c r="L107" s="231"/>
      <c r="M107" s="232"/>
      <c r="N107" s="233"/>
      <c r="O107" s="233"/>
      <c r="P107" s="233"/>
      <c r="Q107" s="233"/>
      <c r="R107" s="233"/>
      <c r="S107" s="233"/>
      <c r="T107" s="234"/>
      <c r="AT107" s="235" t="s">
        <v>417</v>
      </c>
      <c r="AU107" s="235" t="s">
        <v>87</v>
      </c>
      <c r="AV107" s="13" t="s">
        <v>87</v>
      </c>
      <c r="AW107" s="13" t="s">
        <v>43</v>
      </c>
      <c r="AX107" s="13" t="s">
        <v>79</v>
      </c>
      <c r="AY107" s="235" t="s">
        <v>406</v>
      </c>
    </row>
    <row r="108" spans="2:65" s="14" customFormat="1" x14ac:dyDescent="0.3">
      <c r="B108" s="236"/>
      <c r="C108" s="237"/>
      <c r="D108" s="215" t="s">
        <v>417</v>
      </c>
      <c r="E108" s="238" t="s">
        <v>2879</v>
      </c>
      <c r="F108" s="239" t="s">
        <v>421</v>
      </c>
      <c r="G108" s="237"/>
      <c r="H108" s="240">
        <v>127.705</v>
      </c>
      <c r="I108" s="241"/>
      <c r="J108" s="237"/>
      <c r="K108" s="237"/>
      <c r="L108" s="242"/>
      <c r="M108" s="243"/>
      <c r="N108" s="244"/>
      <c r="O108" s="244"/>
      <c r="P108" s="244"/>
      <c r="Q108" s="244"/>
      <c r="R108" s="244"/>
      <c r="S108" s="244"/>
      <c r="T108" s="245"/>
      <c r="AT108" s="246" t="s">
        <v>417</v>
      </c>
      <c r="AU108" s="246" t="s">
        <v>87</v>
      </c>
      <c r="AV108" s="14" t="s">
        <v>415</v>
      </c>
      <c r="AW108" s="14" t="s">
        <v>43</v>
      </c>
      <c r="AX108" s="14" t="s">
        <v>79</v>
      </c>
      <c r="AY108" s="246" t="s">
        <v>406</v>
      </c>
    </row>
    <row r="109" spans="2:65" s="12" customFormat="1" x14ac:dyDescent="0.3">
      <c r="B109" s="213"/>
      <c r="C109" s="214"/>
      <c r="D109" s="215" t="s">
        <v>417</v>
      </c>
      <c r="E109" s="216" t="s">
        <v>36</v>
      </c>
      <c r="F109" s="217" t="s">
        <v>450</v>
      </c>
      <c r="G109" s="214"/>
      <c r="H109" s="218" t="s">
        <v>36</v>
      </c>
      <c r="I109" s="219"/>
      <c r="J109" s="214"/>
      <c r="K109" s="214"/>
      <c r="L109" s="220"/>
      <c r="M109" s="221"/>
      <c r="N109" s="222"/>
      <c r="O109" s="222"/>
      <c r="P109" s="222"/>
      <c r="Q109" s="222"/>
      <c r="R109" s="222"/>
      <c r="S109" s="222"/>
      <c r="T109" s="223"/>
      <c r="AT109" s="224" t="s">
        <v>417</v>
      </c>
      <c r="AU109" s="224" t="s">
        <v>87</v>
      </c>
      <c r="AV109" s="12" t="s">
        <v>23</v>
      </c>
      <c r="AW109" s="12" t="s">
        <v>43</v>
      </c>
      <c r="AX109" s="12" t="s">
        <v>79</v>
      </c>
      <c r="AY109" s="224" t="s">
        <v>406</v>
      </c>
    </row>
    <row r="110" spans="2:65" s="13" customFormat="1" x14ac:dyDescent="0.3">
      <c r="B110" s="225"/>
      <c r="C110" s="226"/>
      <c r="D110" s="247" t="s">
        <v>417</v>
      </c>
      <c r="E110" s="251" t="s">
        <v>36</v>
      </c>
      <c r="F110" s="252" t="s">
        <v>2888</v>
      </c>
      <c r="G110" s="226"/>
      <c r="H110" s="253">
        <v>38.311999999999998</v>
      </c>
      <c r="I110" s="230"/>
      <c r="J110" s="226"/>
      <c r="K110" s="226"/>
      <c r="L110" s="231"/>
      <c r="M110" s="232"/>
      <c r="N110" s="233"/>
      <c r="O110" s="233"/>
      <c r="P110" s="233"/>
      <c r="Q110" s="233"/>
      <c r="R110" s="233"/>
      <c r="S110" s="233"/>
      <c r="T110" s="234"/>
      <c r="AT110" s="235" t="s">
        <v>417</v>
      </c>
      <c r="AU110" s="235" t="s">
        <v>87</v>
      </c>
      <c r="AV110" s="13" t="s">
        <v>87</v>
      </c>
      <c r="AW110" s="13" t="s">
        <v>43</v>
      </c>
      <c r="AX110" s="13" t="s">
        <v>23</v>
      </c>
      <c r="AY110" s="235" t="s">
        <v>406</v>
      </c>
    </row>
    <row r="111" spans="2:65" s="1" customFormat="1" ht="22.5" customHeight="1" x14ac:dyDescent="0.3">
      <c r="B111" s="37"/>
      <c r="C111" s="201" t="s">
        <v>87</v>
      </c>
      <c r="D111" s="201" t="s">
        <v>410</v>
      </c>
      <c r="E111" s="202" t="s">
        <v>441</v>
      </c>
      <c r="F111" s="203" t="s">
        <v>442</v>
      </c>
      <c r="G111" s="204" t="s">
        <v>413</v>
      </c>
      <c r="H111" s="205">
        <v>11.493</v>
      </c>
      <c r="I111" s="206"/>
      <c r="J111" s="207">
        <f>ROUND(I111*H111,2)</f>
        <v>0</v>
      </c>
      <c r="K111" s="203" t="s">
        <v>414</v>
      </c>
      <c r="L111" s="57"/>
      <c r="M111" s="208" t="s">
        <v>36</v>
      </c>
      <c r="N111" s="209" t="s">
        <v>50</v>
      </c>
      <c r="O111" s="38"/>
      <c r="P111" s="210">
        <f>O111*H111</f>
        <v>0</v>
      </c>
      <c r="Q111" s="210">
        <v>0</v>
      </c>
      <c r="R111" s="210">
        <f>Q111*H111</f>
        <v>0</v>
      </c>
      <c r="S111" s="210">
        <v>0</v>
      </c>
      <c r="T111" s="211">
        <f>S111*H111</f>
        <v>0</v>
      </c>
      <c r="AR111" s="19" t="s">
        <v>415</v>
      </c>
      <c r="AT111" s="19" t="s">
        <v>410</v>
      </c>
      <c r="AU111" s="19" t="s">
        <v>87</v>
      </c>
      <c r="AY111" s="19" t="s">
        <v>406</v>
      </c>
      <c r="BE111" s="212">
        <f>IF(N111="základní",J111,0)</f>
        <v>0</v>
      </c>
      <c r="BF111" s="212">
        <f>IF(N111="snížená",J111,0)</f>
        <v>0</v>
      </c>
      <c r="BG111" s="212">
        <f>IF(N111="zákl. přenesená",J111,0)</f>
        <v>0</v>
      </c>
      <c r="BH111" s="212">
        <f>IF(N111="sníž. přenesená",J111,0)</f>
        <v>0</v>
      </c>
      <c r="BI111" s="212">
        <f>IF(N111="nulová",J111,0)</f>
        <v>0</v>
      </c>
      <c r="BJ111" s="19" t="s">
        <v>23</v>
      </c>
      <c r="BK111" s="212">
        <f>ROUND(I111*H111,2)</f>
        <v>0</v>
      </c>
      <c r="BL111" s="19" t="s">
        <v>415</v>
      </c>
      <c r="BM111" s="19" t="s">
        <v>2889</v>
      </c>
    </row>
    <row r="112" spans="2:65" s="12" customFormat="1" x14ac:dyDescent="0.3">
      <c r="B112" s="213"/>
      <c r="C112" s="214"/>
      <c r="D112" s="215" t="s">
        <v>417</v>
      </c>
      <c r="E112" s="216" t="s">
        <v>36</v>
      </c>
      <c r="F112" s="217" t="s">
        <v>450</v>
      </c>
      <c r="G112" s="214"/>
      <c r="H112" s="218" t="s">
        <v>36</v>
      </c>
      <c r="I112" s="219"/>
      <c r="J112" s="214"/>
      <c r="K112" s="214"/>
      <c r="L112" s="220"/>
      <c r="M112" s="221"/>
      <c r="N112" s="222"/>
      <c r="O112" s="222"/>
      <c r="P112" s="222"/>
      <c r="Q112" s="222"/>
      <c r="R112" s="222"/>
      <c r="S112" s="222"/>
      <c r="T112" s="223"/>
      <c r="AT112" s="224" t="s">
        <v>417</v>
      </c>
      <c r="AU112" s="224" t="s">
        <v>87</v>
      </c>
      <c r="AV112" s="12" t="s">
        <v>23</v>
      </c>
      <c r="AW112" s="12" t="s">
        <v>43</v>
      </c>
      <c r="AX112" s="12" t="s">
        <v>79</v>
      </c>
      <c r="AY112" s="224" t="s">
        <v>406</v>
      </c>
    </row>
    <row r="113" spans="2:65" s="13" customFormat="1" x14ac:dyDescent="0.3">
      <c r="B113" s="225"/>
      <c r="C113" s="226"/>
      <c r="D113" s="247" t="s">
        <v>417</v>
      </c>
      <c r="E113" s="251" t="s">
        <v>36</v>
      </c>
      <c r="F113" s="252" t="s">
        <v>2890</v>
      </c>
      <c r="G113" s="226"/>
      <c r="H113" s="253">
        <v>11.493</v>
      </c>
      <c r="I113" s="230"/>
      <c r="J113" s="226"/>
      <c r="K113" s="226"/>
      <c r="L113" s="231"/>
      <c r="M113" s="232"/>
      <c r="N113" s="233"/>
      <c r="O113" s="233"/>
      <c r="P113" s="233"/>
      <c r="Q113" s="233"/>
      <c r="R113" s="233"/>
      <c r="S113" s="233"/>
      <c r="T113" s="234"/>
      <c r="AT113" s="235" t="s">
        <v>417</v>
      </c>
      <c r="AU113" s="235" t="s">
        <v>87</v>
      </c>
      <c r="AV113" s="13" t="s">
        <v>87</v>
      </c>
      <c r="AW113" s="13" t="s">
        <v>43</v>
      </c>
      <c r="AX113" s="13" t="s">
        <v>23</v>
      </c>
      <c r="AY113" s="235" t="s">
        <v>406</v>
      </c>
    </row>
    <row r="114" spans="2:65" s="1" customFormat="1" ht="22.5" customHeight="1" x14ac:dyDescent="0.3">
      <c r="B114" s="37"/>
      <c r="C114" s="201" t="s">
        <v>94</v>
      </c>
      <c r="D114" s="201" t="s">
        <v>410</v>
      </c>
      <c r="E114" s="202" t="s">
        <v>447</v>
      </c>
      <c r="F114" s="203" t="s">
        <v>448</v>
      </c>
      <c r="G114" s="204" t="s">
        <v>413</v>
      </c>
      <c r="H114" s="205">
        <v>89.394000000000005</v>
      </c>
      <c r="I114" s="206"/>
      <c r="J114" s="207">
        <f>ROUND(I114*H114,2)</f>
        <v>0</v>
      </c>
      <c r="K114" s="203" t="s">
        <v>414</v>
      </c>
      <c r="L114" s="57"/>
      <c r="M114" s="208" t="s">
        <v>36</v>
      </c>
      <c r="N114" s="209" t="s">
        <v>50</v>
      </c>
      <c r="O114" s="38"/>
      <c r="P114" s="210">
        <f>O114*H114</f>
        <v>0</v>
      </c>
      <c r="Q114" s="210">
        <v>0</v>
      </c>
      <c r="R114" s="210">
        <f>Q114*H114</f>
        <v>0</v>
      </c>
      <c r="S114" s="210">
        <v>0</v>
      </c>
      <c r="T114" s="211">
        <f>S114*H114</f>
        <v>0</v>
      </c>
      <c r="AR114" s="19" t="s">
        <v>415</v>
      </c>
      <c r="AT114" s="19" t="s">
        <v>410</v>
      </c>
      <c r="AU114" s="19" t="s">
        <v>87</v>
      </c>
      <c r="AY114" s="19" t="s">
        <v>406</v>
      </c>
      <c r="BE114" s="212">
        <f>IF(N114="základní",J114,0)</f>
        <v>0</v>
      </c>
      <c r="BF114" s="212">
        <f>IF(N114="snížená",J114,0)</f>
        <v>0</v>
      </c>
      <c r="BG114" s="212">
        <f>IF(N114="zákl. přenesená",J114,0)</f>
        <v>0</v>
      </c>
      <c r="BH114" s="212">
        <f>IF(N114="sníž. přenesená",J114,0)</f>
        <v>0</v>
      </c>
      <c r="BI114" s="212">
        <f>IF(N114="nulová",J114,0)</f>
        <v>0</v>
      </c>
      <c r="BJ114" s="19" t="s">
        <v>23</v>
      </c>
      <c r="BK114" s="212">
        <f>ROUND(I114*H114,2)</f>
        <v>0</v>
      </c>
      <c r="BL114" s="19" t="s">
        <v>415</v>
      </c>
      <c r="BM114" s="19" t="s">
        <v>2891</v>
      </c>
    </row>
    <row r="115" spans="2:65" s="12" customFormat="1" x14ac:dyDescent="0.3">
      <c r="B115" s="213"/>
      <c r="C115" s="214"/>
      <c r="D115" s="215" t="s">
        <v>417</v>
      </c>
      <c r="E115" s="216" t="s">
        <v>36</v>
      </c>
      <c r="F115" s="217" t="s">
        <v>2892</v>
      </c>
      <c r="G115" s="214"/>
      <c r="H115" s="218" t="s">
        <v>36</v>
      </c>
      <c r="I115" s="219"/>
      <c r="J115" s="214"/>
      <c r="K115" s="214"/>
      <c r="L115" s="220"/>
      <c r="M115" s="221"/>
      <c r="N115" s="222"/>
      <c r="O115" s="222"/>
      <c r="P115" s="222"/>
      <c r="Q115" s="222"/>
      <c r="R115" s="222"/>
      <c r="S115" s="222"/>
      <c r="T115" s="223"/>
      <c r="AT115" s="224" t="s">
        <v>417</v>
      </c>
      <c r="AU115" s="224" t="s">
        <v>87</v>
      </c>
      <c r="AV115" s="12" t="s">
        <v>23</v>
      </c>
      <c r="AW115" s="12" t="s">
        <v>43</v>
      </c>
      <c r="AX115" s="12" t="s">
        <v>79</v>
      </c>
      <c r="AY115" s="224" t="s">
        <v>406</v>
      </c>
    </row>
    <row r="116" spans="2:65" s="13" customFormat="1" x14ac:dyDescent="0.3">
      <c r="B116" s="225"/>
      <c r="C116" s="226"/>
      <c r="D116" s="247" t="s">
        <v>417</v>
      </c>
      <c r="E116" s="251" t="s">
        <v>36</v>
      </c>
      <c r="F116" s="252" t="s">
        <v>2893</v>
      </c>
      <c r="G116" s="226"/>
      <c r="H116" s="253">
        <v>89.394000000000005</v>
      </c>
      <c r="I116" s="230"/>
      <c r="J116" s="226"/>
      <c r="K116" s="226"/>
      <c r="L116" s="231"/>
      <c r="M116" s="232"/>
      <c r="N116" s="233"/>
      <c r="O116" s="233"/>
      <c r="P116" s="233"/>
      <c r="Q116" s="233"/>
      <c r="R116" s="233"/>
      <c r="S116" s="233"/>
      <c r="T116" s="234"/>
      <c r="AT116" s="235" t="s">
        <v>417</v>
      </c>
      <c r="AU116" s="235" t="s">
        <v>87</v>
      </c>
      <c r="AV116" s="13" t="s">
        <v>87</v>
      </c>
      <c r="AW116" s="13" t="s">
        <v>43</v>
      </c>
      <c r="AX116" s="13" t="s">
        <v>23</v>
      </c>
      <c r="AY116" s="235" t="s">
        <v>406</v>
      </c>
    </row>
    <row r="117" spans="2:65" s="1" customFormat="1" ht="22.5" customHeight="1" x14ac:dyDescent="0.3">
      <c r="B117" s="37"/>
      <c r="C117" s="201" t="s">
        <v>415</v>
      </c>
      <c r="D117" s="201" t="s">
        <v>410</v>
      </c>
      <c r="E117" s="202" t="s">
        <v>453</v>
      </c>
      <c r="F117" s="203" t="s">
        <v>454</v>
      </c>
      <c r="G117" s="204" t="s">
        <v>413</v>
      </c>
      <c r="H117" s="205">
        <v>26.818000000000001</v>
      </c>
      <c r="I117" s="206"/>
      <c r="J117" s="207">
        <f>ROUND(I117*H117,2)</f>
        <v>0</v>
      </c>
      <c r="K117" s="203" t="s">
        <v>414</v>
      </c>
      <c r="L117" s="57"/>
      <c r="M117" s="208" t="s">
        <v>36</v>
      </c>
      <c r="N117" s="209" t="s">
        <v>50</v>
      </c>
      <c r="O117" s="38"/>
      <c r="P117" s="210">
        <f>O117*H117</f>
        <v>0</v>
      </c>
      <c r="Q117" s="210">
        <v>0</v>
      </c>
      <c r="R117" s="210">
        <f>Q117*H117</f>
        <v>0</v>
      </c>
      <c r="S117" s="210">
        <v>0</v>
      </c>
      <c r="T117" s="211">
        <f>S117*H117</f>
        <v>0</v>
      </c>
      <c r="AR117" s="19" t="s">
        <v>415</v>
      </c>
      <c r="AT117" s="19" t="s">
        <v>410</v>
      </c>
      <c r="AU117" s="19" t="s">
        <v>87</v>
      </c>
      <c r="AY117" s="19" t="s">
        <v>406</v>
      </c>
      <c r="BE117" s="212">
        <f>IF(N117="základní",J117,0)</f>
        <v>0</v>
      </c>
      <c r="BF117" s="212">
        <f>IF(N117="snížená",J117,0)</f>
        <v>0</v>
      </c>
      <c r="BG117" s="212">
        <f>IF(N117="zákl. přenesená",J117,0)</f>
        <v>0</v>
      </c>
      <c r="BH117" s="212">
        <f>IF(N117="sníž. přenesená",J117,0)</f>
        <v>0</v>
      </c>
      <c r="BI117" s="212">
        <f>IF(N117="nulová",J117,0)</f>
        <v>0</v>
      </c>
      <c r="BJ117" s="19" t="s">
        <v>23</v>
      </c>
      <c r="BK117" s="212">
        <f>ROUND(I117*H117,2)</f>
        <v>0</v>
      </c>
      <c r="BL117" s="19" t="s">
        <v>415</v>
      </c>
      <c r="BM117" s="19" t="s">
        <v>2894</v>
      </c>
    </row>
    <row r="118" spans="2:65" s="12" customFormat="1" x14ac:dyDescent="0.3">
      <c r="B118" s="213"/>
      <c r="C118" s="214"/>
      <c r="D118" s="215" t="s">
        <v>417</v>
      </c>
      <c r="E118" s="216" t="s">
        <v>36</v>
      </c>
      <c r="F118" s="217" t="s">
        <v>2895</v>
      </c>
      <c r="G118" s="214"/>
      <c r="H118" s="218" t="s">
        <v>36</v>
      </c>
      <c r="I118" s="219"/>
      <c r="J118" s="214"/>
      <c r="K118" s="214"/>
      <c r="L118" s="220"/>
      <c r="M118" s="221"/>
      <c r="N118" s="222"/>
      <c r="O118" s="222"/>
      <c r="P118" s="222"/>
      <c r="Q118" s="222"/>
      <c r="R118" s="222"/>
      <c r="S118" s="222"/>
      <c r="T118" s="223"/>
      <c r="AT118" s="224" t="s">
        <v>417</v>
      </c>
      <c r="AU118" s="224" t="s">
        <v>87</v>
      </c>
      <c r="AV118" s="12" t="s">
        <v>23</v>
      </c>
      <c r="AW118" s="12" t="s">
        <v>43</v>
      </c>
      <c r="AX118" s="12" t="s">
        <v>79</v>
      </c>
      <c r="AY118" s="224" t="s">
        <v>406</v>
      </c>
    </row>
    <row r="119" spans="2:65" s="13" customFormat="1" x14ac:dyDescent="0.3">
      <c r="B119" s="225"/>
      <c r="C119" s="226"/>
      <c r="D119" s="247" t="s">
        <v>417</v>
      </c>
      <c r="E119" s="251" t="s">
        <v>36</v>
      </c>
      <c r="F119" s="252" t="s">
        <v>2896</v>
      </c>
      <c r="G119" s="226"/>
      <c r="H119" s="253">
        <v>26.818000000000001</v>
      </c>
      <c r="I119" s="230"/>
      <c r="J119" s="226"/>
      <c r="K119" s="226"/>
      <c r="L119" s="231"/>
      <c r="M119" s="232"/>
      <c r="N119" s="233"/>
      <c r="O119" s="233"/>
      <c r="P119" s="233"/>
      <c r="Q119" s="233"/>
      <c r="R119" s="233"/>
      <c r="S119" s="233"/>
      <c r="T119" s="234"/>
      <c r="AT119" s="235" t="s">
        <v>417</v>
      </c>
      <c r="AU119" s="235" t="s">
        <v>87</v>
      </c>
      <c r="AV119" s="13" t="s">
        <v>87</v>
      </c>
      <c r="AW119" s="13" t="s">
        <v>43</v>
      </c>
      <c r="AX119" s="13" t="s">
        <v>23</v>
      </c>
      <c r="AY119" s="235" t="s">
        <v>406</v>
      </c>
    </row>
    <row r="120" spans="2:65" s="1" customFormat="1" ht="22.5" customHeight="1" x14ac:dyDescent="0.3">
      <c r="B120" s="37"/>
      <c r="C120" s="201" t="s">
        <v>440</v>
      </c>
      <c r="D120" s="201" t="s">
        <v>410</v>
      </c>
      <c r="E120" s="202" t="s">
        <v>3444</v>
      </c>
      <c r="F120" s="203" t="s">
        <v>3445</v>
      </c>
      <c r="G120" s="204" t="s">
        <v>466</v>
      </c>
      <c r="H120" s="205">
        <v>232.191</v>
      </c>
      <c r="I120" s="206"/>
      <c r="J120" s="207">
        <f>ROUND(I120*H120,2)</f>
        <v>0</v>
      </c>
      <c r="K120" s="203" t="s">
        <v>414</v>
      </c>
      <c r="L120" s="57"/>
      <c r="M120" s="208" t="s">
        <v>36</v>
      </c>
      <c r="N120" s="209" t="s">
        <v>50</v>
      </c>
      <c r="O120" s="38"/>
      <c r="P120" s="210">
        <f>O120*H120</f>
        <v>0</v>
      </c>
      <c r="Q120" s="210">
        <v>8.4000000000000003E-4</v>
      </c>
      <c r="R120" s="210">
        <f>Q120*H120</f>
        <v>0.19504044000000001</v>
      </c>
      <c r="S120" s="210">
        <v>0</v>
      </c>
      <c r="T120" s="211">
        <f>S120*H120</f>
        <v>0</v>
      </c>
      <c r="AR120" s="19" t="s">
        <v>415</v>
      </c>
      <c r="AT120" s="19" t="s">
        <v>410</v>
      </c>
      <c r="AU120" s="19" t="s">
        <v>87</v>
      </c>
      <c r="AY120" s="19" t="s">
        <v>406</v>
      </c>
      <c r="BE120" s="212">
        <f>IF(N120="základní",J120,0)</f>
        <v>0</v>
      </c>
      <c r="BF120" s="212">
        <f>IF(N120="snížená",J120,0)</f>
        <v>0</v>
      </c>
      <c r="BG120" s="212">
        <f>IF(N120="zákl. přenesená",J120,0)</f>
        <v>0</v>
      </c>
      <c r="BH120" s="212">
        <f>IF(N120="sníž. přenesená",J120,0)</f>
        <v>0</v>
      </c>
      <c r="BI120" s="212">
        <f>IF(N120="nulová",J120,0)</f>
        <v>0</v>
      </c>
      <c r="BJ120" s="19" t="s">
        <v>23</v>
      </c>
      <c r="BK120" s="212">
        <f>ROUND(I120*H120,2)</f>
        <v>0</v>
      </c>
      <c r="BL120" s="19" t="s">
        <v>415</v>
      </c>
      <c r="BM120" s="19" t="s">
        <v>2899</v>
      </c>
    </row>
    <row r="121" spans="2:65" s="13" customFormat="1" x14ac:dyDescent="0.3">
      <c r="B121" s="225"/>
      <c r="C121" s="226"/>
      <c r="D121" s="215" t="s">
        <v>417</v>
      </c>
      <c r="E121" s="227" t="s">
        <v>36</v>
      </c>
      <c r="F121" s="228" t="s">
        <v>3446</v>
      </c>
      <c r="G121" s="226"/>
      <c r="H121" s="229">
        <v>21.148</v>
      </c>
      <c r="I121" s="230"/>
      <c r="J121" s="226"/>
      <c r="K121" s="226"/>
      <c r="L121" s="231"/>
      <c r="M121" s="232"/>
      <c r="N121" s="233"/>
      <c r="O121" s="233"/>
      <c r="P121" s="233"/>
      <c r="Q121" s="233"/>
      <c r="R121" s="233"/>
      <c r="S121" s="233"/>
      <c r="T121" s="234"/>
      <c r="AT121" s="235" t="s">
        <v>417</v>
      </c>
      <c r="AU121" s="235" t="s">
        <v>87</v>
      </c>
      <c r="AV121" s="13" t="s">
        <v>87</v>
      </c>
      <c r="AW121" s="13" t="s">
        <v>43</v>
      </c>
      <c r="AX121" s="13" t="s">
        <v>79</v>
      </c>
      <c r="AY121" s="235" t="s">
        <v>406</v>
      </c>
    </row>
    <row r="122" spans="2:65" s="13" customFormat="1" x14ac:dyDescent="0.3">
      <c r="B122" s="225"/>
      <c r="C122" s="226"/>
      <c r="D122" s="215" t="s">
        <v>417</v>
      </c>
      <c r="E122" s="227" t="s">
        <v>36</v>
      </c>
      <c r="F122" s="228" t="s">
        <v>3447</v>
      </c>
      <c r="G122" s="226"/>
      <c r="H122" s="229">
        <v>15.315</v>
      </c>
      <c r="I122" s="230"/>
      <c r="J122" s="226"/>
      <c r="K122" s="226"/>
      <c r="L122" s="231"/>
      <c r="M122" s="232"/>
      <c r="N122" s="233"/>
      <c r="O122" s="233"/>
      <c r="P122" s="233"/>
      <c r="Q122" s="233"/>
      <c r="R122" s="233"/>
      <c r="S122" s="233"/>
      <c r="T122" s="234"/>
      <c r="AT122" s="235" t="s">
        <v>417</v>
      </c>
      <c r="AU122" s="235" t="s">
        <v>87</v>
      </c>
      <c r="AV122" s="13" t="s">
        <v>87</v>
      </c>
      <c r="AW122" s="13" t="s">
        <v>43</v>
      </c>
      <c r="AX122" s="13" t="s">
        <v>79</v>
      </c>
      <c r="AY122" s="235" t="s">
        <v>406</v>
      </c>
    </row>
    <row r="123" spans="2:65" s="13" customFormat="1" x14ac:dyDescent="0.3">
      <c r="B123" s="225"/>
      <c r="C123" s="226"/>
      <c r="D123" s="215" t="s">
        <v>417</v>
      </c>
      <c r="E123" s="227" t="s">
        <v>36</v>
      </c>
      <c r="F123" s="228" t="s">
        <v>3448</v>
      </c>
      <c r="G123" s="226"/>
      <c r="H123" s="229">
        <v>125.11199999999999</v>
      </c>
      <c r="I123" s="230"/>
      <c r="J123" s="226"/>
      <c r="K123" s="226"/>
      <c r="L123" s="231"/>
      <c r="M123" s="232"/>
      <c r="N123" s="233"/>
      <c r="O123" s="233"/>
      <c r="P123" s="233"/>
      <c r="Q123" s="233"/>
      <c r="R123" s="233"/>
      <c r="S123" s="233"/>
      <c r="T123" s="234"/>
      <c r="AT123" s="235" t="s">
        <v>417</v>
      </c>
      <c r="AU123" s="235" t="s">
        <v>87</v>
      </c>
      <c r="AV123" s="13" t="s">
        <v>87</v>
      </c>
      <c r="AW123" s="13" t="s">
        <v>43</v>
      </c>
      <c r="AX123" s="13" t="s">
        <v>79</v>
      </c>
      <c r="AY123" s="235" t="s">
        <v>406</v>
      </c>
    </row>
    <row r="124" spans="2:65" s="13" customFormat="1" x14ac:dyDescent="0.3">
      <c r="B124" s="225"/>
      <c r="C124" s="226"/>
      <c r="D124" s="215" t="s">
        <v>417</v>
      </c>
      <c r="E124" s="227" t="s">
        <v>36</v>
      </c>
      <c r="F124" s="228" t="s">
        <v>3449</v>
      </c>
      <c r="G124" s="226"/>
      <c r="H124" s="229">
        <v>70.616</v>
      </c>
      <c r="I124" s="230"/>
      <c r="J124" s="226"/>
      <c r="K124" s="226"/>
      <c r="L124" s="231"/>
      <c r="M124" s="232"/>
      <c r="N124" s="233"/>
      <c r="O124" s="233"/>
      <c r="P124" s="233"/>
      <c r="Q124" s="233"/>
      <c r="R124" s="233"/>
      <c r="S124" s="233"/>
      <c r="T124" s="234"/>
      <c r="AT124" s="235" t="s">
        <v>417</v>
      </c>
      <c r="AU124" s="235" t="s">
        <v>87</v>
      </c>
      <c r="AV124" s="13" t="s">
        <v>87</v>
      </c>
      <c r="AW124" s="13" t="s">
        <v>43</v>
      </c>
      <c r="AX124" s="13" t="s">
        <v>79</v>
      </c>
      <c r="AY124" s="235" t="s">
        <v>406</v>
      </c>
    </row>
    <row r="125" spans="2:65" s="14" customFormat="1" x14ac:dyDescent="0.3">
      <c r="B125" s="236"/>
      <c r="C125" s="237"/>
      <c r="D125" s="247" t="s">
        <v>417</v>
      </c>
      <c r="E125" s="248" t="s">
        <v>36</v>
      </c>
      <c r="F125" s="249" t="s">
        <v>421</v>
      </c>
      <c r="G125" s="237"/>
      <c r="H125" s="250">
        <v>232.191</v>
      </c>
      <c r="I125" s="241"/>
      <c r="J125" s="237"/>
      <c r="K125" s="237"/>
      <c r="L125" s="242"/>
      <c r="M125" s="243"/>
      <c r="N125" s="244"/>
      <c r="O125" s="244"/>
      <c r="P125" s="244"/>
      <c r="Q125" s="244"/>
      <c r="R125" s="244"/>
      <c r="S125" s="244"/>
      <c r="T125" s="245"/>
      <c r="AT125" s="246" t="s">
        <v>417</v>
      </c>
      <c r="AU125" s="246" t="s">
        <v>87</v>
      </c>
      <c r="AV125" s="14" t="s">
        <v>415</v>
      </c>
      <c r="AW125" s="14" t="s">
        <v>43</v>
      </c>
      <c r="AX125" s="14" t="s">
        <v>23</v>
      </c>
      <c r="AY125" s="246" t="s">
        <v>406</v>
      </c>
    </row>
    <row r="126" spans="2:65" s="1" customFormat="1" ht="22.5" customHeight="1" x14ac:dyDescent="0.3">
      <c r="B126" s="37"/>
      <c r="C126" s="201" t="s">
        <v>446</v>
      </c>
      <c r="D126" s="201" t="s">
        <v>410</v>
      </c>
      <c r="E126" s="202" t="s">
        <v>3450</v>
      </c>
      <c r="F126" s="203" t="s">
        <v>3451</v>
      </c>
      <c r="G126" s="204" t="s">
        <v>466</v>
      </c>
      <c r="H126" s="205">
        <v>232.191</v>
      </c>
      <c r="I126" s="206"/>
      <c r="J126" s="207">
        <f>ROUND(I126*H126,2)</f>
        <v>0</v>
      </c>
      <c r="K126" s="203" t="s">
        <v>414</v>
      </c>
      <c r="L126" s="57"/>
      <c r="M126" s="208" t="s">
        <v>36</v>
      </c>
      <c r="N126" s="209" t="s">
        <v>50</v>
      </c>
      <c r="O126" s="38"/>
      <c r="P126" s="210">
        <f>O126*H126</f>
        <v>0</v>
      </c>
      <c r="Q126" s="210">
        <v>0</v>
      </c>
      <c r="R126" s="210">
        <f>Q126*H126</f>
        <v>0</v>
      </c>
      <c r="S126" s="210">
        <v>0</v>
      </c>
      <c r="T126" s="211">
        <f>S126*H126</f>
        <v>0</v>
      </c>
      <c r="AR126" s="19" t="s">
        <v>415</v>
      </c>
      <c r="AT126" s="19" t="s">
        <v>410</v>
      </c>
      <c r="AU126" s="19" t="s">
        <v>87</v>
      </c>
      <c r="AY126" s="19" t="s">
        <v>406</v>
      </c>
      <c r="BE126" s="212">
        <f>IF(N126="základní",J126,0)</f>
        <v>0</v>
      </c>
      <c r="BF126" s="212">
        <f>IF(N126="snížená",J126,0)</f>
        <v>0</v>
      </c>
      <c r="BG126" s="212">
        <f>IF(N126="zákl. přenesená",J126,0)</f>
        <v>0</v>
      </c>
      <c r="BH126" s="212">
        <f>IF(N126="sníž. přenesená",J126,0)</f>
        <v>0</v>
      </c>
      <c r="BI126" s="212">
        <f>IF(N126="nulová",J126,0)</f>
        <v>0</v>
      </c>
      <c r="BJ126" s="19" t="s">
        <v>23</v>
      </c>
      <c r="BK126" s="212">
        <f>ROUND(I126*H126,2)</f>
        <v>0</v>
      </c>
      <c r="BL126" s="19" t="s">
        <v>415</v>
      </c>
      <c r="BM126" s="19" t="s">
        <v>2903</v>
      </c>
    </row>
    <row r="127" spans="2:65" s="1" customFormat="1" ht="22.5" customHeight="1" x14ac:dyDescent="0.3">
      <c r="B127" s="37"/>
      <c r="C127" s="201" t="s">
        <v>452</v>
      </c>
      <c r="D127" s="201" t="s">
        <v>410</v>
      </c>
      <c r="E127" s="202" t="s">
        <v>3452</v>
      </c>
      <c r="F127" s="203" t="s">
        <v>3453</v>
      </c>
      <c r="G127" s="204" t="s">
        <v>413</v>
      </c>
      <c r="H127" s="205">
        <v>63.853000000000002</v>
      </c>
      <c r="I127" s="206"/>
      <c r="J127" s="207">
        <f>ROUND(I127*H127,2)</f>
        <v>0</v>
      </c>
      <c r="K127" s="203" t="s">
        <v>414</v>
      </c>
      <c r="L127" s="57"/>
      <c r="M127" s="208" t="s">
        <v>36</v>
      </c>
      <c r="N127" s="209" t="s">
        <v>50</v>
      </c>
      <c r="O127" s="38"/>
      <c r="P127" s="210">
        <f>O127*H127</f>
        <v>0</v>
      </c>
      <c r="Q127" s="210">
        <v>0</v>
      </c>
      <c r="R127" s="210">
        <f>Q127*H127</f>
        <v>0</v>
      </c>
      <c r="S127" s="210">
        <v>0</v>
      </c>
      <c r="T127" s="211">
        <f>S127*H127</f>
        <v>0</v>
      </c>
      <c r="AR127" s="19" t="s">
        <v>415</v>
      </c>
      <c r="AT127" s="19" t="s">
        <v>410</v>
      </c>
      <c r="AU127" s="19" t="s">
        <v>87</v>
      </c>
      <c r="AY127" s="19" t="s">
        <v>406</v>
      </c>
      <c r="BE127" s="212">
        <f>IF(N127="základní",J127,0)</f>
        <v>0</v>
      </c>
      <c r="BF127" s="212">
        <f>IF(N127="snížená",J127,0)</f>
        <v>0</v>
      </c>
      <c r="BG127" s="212">
        <f>IF(N127="zákl. přenesená",J127,0)</f>
        <v>0</v>
      </c>
      <c r="BH127" s="212">
        <f>IF(N127="sníž. přenesená",J127,0)</f>
        <v>0</v>
      </c>
      <c r="BI127" s="212">
        <f>IF(N127="nulová",J127,0)</f>
        <v>0</v>
      </c>
      <c r="BJ127" s="19" t="s">
        <v>23</v>
      </c>
      <c r="BK127" s="212">
        <f>ROUND(I127*H127,2)</f>
        <v>0</v>
      </c>
      <c r="BL127" s="19" t="s">
        <v>415</v>
      </c>
      <c r="BM127" s="19" t="s">
        <v>2904</v>
      </c>
    </row>
    <row r="128" spans="2:65" s="13" customFormat="1" x14ac:dyDescent="0.3">
      <c r="B128" s="225"/>
      <c r="C128" s="226"/>
      <c r="D128" s="247" t="s">
        <v>417</v>
      </c>
      <c r="E128" s="251" t="s">
        <v>36</v>
      </c>
      <c r="F128" s="252" t="s">
        <v>3454</v>
      </c>
      <c r="G128" s="226"/>
      <c r="H128" s="253">
        <v>63.853000000000002</v>
      </c>
      <c r="I128" s="230"/>
      <c r="J128" s="226"/>
      <c r="K128" s="226"/>
      <c r="L128" s="231"/>
      <c r="M128" s="232"/>
      <c r="N128" s="233"/>
      <c r="O128" s="233"/>
      <c r="P128" s="233"/>
      <c r="Q128" s="233"/>
      <c r="R128" s="233"/>
      <c r="S128" s="233"/>
      <c r="T128" s="234"/>
      <c r="AT128" s="235" t="s">
        <v>417</v>
      </c>
      <c r="AU128" s="235" t="s">
        <v>87</v>
      </c>
      <c r="AV128" s="13" t="s">
        <v>87</v>
      </c>
      <c r="AW128" s="13" t="s">
        <v>43</v>
      </c>
      <c r="AX128" s="13" t="s">
        <v>23</v>
      </c>
      <c r="AY128" s="235" t="s">
        <v>406</v>
      </c>
    </row>
    <row r="129" spans="2:65" s="1" customFormat="1" ht="22.5" customHeight="1" x14ac:dyDescent="0.3">
      <c r="B129" s="37"/>
      <c r="C129" s="201" t="s">
        <v>457</v>
      </c>
      <c r="D129" s="201" t="s">
        <v>410</v>
      </c>
      <c r="E129" s="202" t="s">
        <v>547</v>
      </c>
      <c r="F129" s="203" t="s">
        <v>548</v>
      </c>
      <c r="G129" s="204" t="s">
        <v>413</v>
      </c>
      <c r="H129" s="205">
        <v>48.206000000000003</v>
      </c>
      <c r="I129" s="206"/>
      <c r="J129" s="207">
        <f>ROUND(I129*H129,2)</f>
        <v>0</v>
      </c>
      <c r="K129" s="203" t="s">
        <v>414</v>
      </c>
      <c r="L129" s="57"/>
      <c r="M129" s="208" t="s">
        <v>36</v>
      </c>
      <c r="N129" s="209" t="s">
        <v>50</v>
      </c>
      <c r="O129" s="38"/>
      <c r="P129" s="210">
        <f>O129*H129</f>
        <v>0</v>
      </c>
      <c r="Q129" s="210">
        <v>0</v>
      </c>
      <c r="R129" s="210">
        <f>Q129*H129</f>
        <v>0</v>
      </c>
      <c r="S129" s="210">
        <v>0</v>
      </c>
      <c r="T129" s="211">
        <f>S129*H129</f>
        <v>0</v>
      </c>
      <c r="AR129" s="19" t="s">
        <v>415</v>
      </c>
      <c r="AT129" s="19" t="s">
        <v>410</v>
      </c>
      <c r="AU129" s="19" t="s">
        <v>87</v>
      </c>
      <c r="AY129" s="19" t="s">
        <v>406</v>
      </c>
      <c r="BE129" s="212">
        <f>IF(N129="základní",J129,0)</f>
        <v>0</v>
      </c>
      <c r="BF129" s="212">
        <f>IF(N129="snížená",J129,0)</f>
        <v>0</v>
      </c>
      <c r="BG129" s="212">
        <f>IF(N129="zákl. přenesená",J129,0)</f>
        <v>0</v>
      </c>
      <c r="BH129" s="212">
        <f>IF(N129="sníž. přenesená",J129,0)</f>
        <v>0</v>
      </c>
      <c r="BI129" s="212">
        <f>IF(N129="nulová",J129,0)</f>
        <v>0</v>
      </c>
      <c r="BJ129" s="19" t="s">
        <v>23</v>
      </c>
      <c r="BK129" s="212">
        <f>ROUND(I129*H129,2)</f>
        <v>0</v>
      </c>
      <c r="BL129" s="19" t="s">
        <v>415</v>
      </c>
      <c r="BM129" s="19" t="s">
        <v>2905</v>
      </c>
    </row>
    <row r="130" spans="2:65" s="13" customFormat="1" x14ac:dyDescent="0.3">
      <c r="B130" s="225"/>
      <c r="C130" s="226"/>
      <c r="D130" s="215" t="s">
        <v>417</v>
      </c>
      <c r="E130" s="227" t="s">
        <v>36</v>
      </c>
      <c r="F130" s="228" t="s">
        <v>3455</v>
      </c>
      <c r="G130" s="226"/>
      <c r="H130" s="229">
        <v>48.206000000000003</v>
      </c>
      <c r="I130" s="230"/>
      <c r="J130" s="226"/>
      <c r="K130" s="226"/>
      <c r="L130" s="231"/>
      <c r="M130" s="232"/>
      <c r="N130" s="233"/>
      <c r="O130" s="233"/>
      <c r="P130" s="233"/>
      <c r="Q130" s="233"/>
      <c r="R130" s="233"/>
      <c r="S130" s="233"/>
      <c r="T130" s="234"/>
      <c r="AT130" s="235" t="s">
        <v>417</v>
      </c>
      <c r="AU130" s="235" t="s">
        <v>87</v>
      </c>
      <c r="AV130" s="13" t="s">
        <v>87</v>
      </c>
      <c r="AW130" s="13" t="s">
        <v>43</v>
      </c>
      <c r="AX130" s="13" t="s">
        <v>79</v>
      </c>
      <c r="AY130" s="235" t="s">
        <v>406</v>
      </c>
    </row>
    <row r="131" spans="2:65" s="14" customFormat="1" x14ac:dyDescent="0.3">
      <c r="B131" s="236"/>
      <c r="C131" s="237"/>
      <c r="D131" s="247" t="s">
        <v>417</v>
      </c>
      <c r="E131" s="248" t="s">
        <v>2877</v>
      </c>
      <c r="F131" s="249" t="s">
        <v>421</v>
      </c>
      <c r="G131" s="237"/>
      <c r="H131" s="250">
        <v>48.206000000000003</v>
      </c>
      <c r="I131" s="241"/>
      <c r="J131" s="237"/>
      <c r="K131" s="237"/>
      <c r="L131" s="242"/>
      <c r="M131" s="243"/>
      <c r="N131" s="244"/>
      <c r="O131" s="244"/>
      <c r="P131" s="244"/>
      <c r="Q131" s="244"/>
      <c r="R131" s="244"/>
      <c r="S131" s="244"/>
      <c r="T131" s="245"/>
      <c r="AT131" s="246" t="s">
        <v>417</v>
      </c>
      <c r="AU131" s="246" t="s">
        <v>87</v>
      </c>
      <c r="AV131" s="14" t="s">
        <v>415</v>
      </c>
      <c r="AW131" s="14" t="s">
        <v>43</v>
      </c>
      <c r="AX131" s="14" t="s">
        <v>23</v>
      </c>
      <c r="AY131" s="246" t="s">
        <v>406</v>
      </c>
    </row>
    <row r="132" spans="2:65" s="1" customFormat="1" ht="31.5" customHeight="1" x14ac:dyDescent="0.3">
      <c r="B132" s="37"/>
      <c r="C132" s="201" t="s">
        <v>463</v>
      </c>
      <c r="D132" s="201" t="s">
        <v>410</v>
      </c>
      <c r="E132" s="202" t="s">
        <v>551</v>
      </c>
      <c r="F132" s="203" t="s">
        <v>552</v>
      </c>
      <c r="G132" s="204" t="s">
        <v>413</v>
      </c>
      <c r="H132" s="205">
        <v>626.678</v>
      </c>
      <c r="I132" s="206"/>
      <c r="J132" s="207">
        <f>ROUND(I132*H132,2)</f>
        <v>0</v>
      </c>
      <c r="K132" s="203" t="s">
        <v>414</v>
      </c>
      <c r="L132" s="57"/>
      <c r="M132" s="208" t="s">
        <v>36</v>
      </c>
      <c r="N132" s="209" t="s">
        <v>50</v>
      </c>
      <c r="O132" s="38"/>
      <c r="P132" s="210">
        <f>O132*H132</f>
        <v>0</v>
      </c>
      <c r="Q132" s="210">
        <v>0</v>
      </c>
      <c r="R132" s="210">
        <f>Q132*H132</f>
        <v>0</v>
      </c>
      <c r="S132" s="210">
        <v>0</v>
      </c>
      <c r="T132" s="211">
        <f>S132*H132</f>
        <v>0</v>
      </c>
      <c r="AR132" s="19" t="s">
        <v>415</v>
      </c>
      <c r="AT132" s="19" t="s">
        <v>410</v>
      </c>
      <c r="AU132" s="19" t="s">
        <v>87</v>
      </c>
      <c r="AY132" s="19" t="s">
        <v>406</v>
      </c>
      <c r="BE132" s="212">
        <f>IF(N132="základní",J132,0)</f>
        <v>0</v>
      </c>
      <c r="BF132" s="212">
        <f>IF(N132="snížená",J132,0)</f>
        <v>0</v>
      </c>
      <c r="BG132" s="212">
        <f>IF(N132="zákl. přenesená",J132,0)</f>
        <v>0</v>
      </c>
      <c r="BH132" s="212">
        <f>IF(N132="sníž. přenesená",J132,0)</f>
        <v>0</v>
      </c>
      <c r="BI132" s="212">
        <f>IF(N132="nulová",J132,0)</f>
        <v>0</v>
      </c>
      <c r="BJ132" s="19" t="s">
        <v>23</v>
      </c>
      <c r="BK132" s="212">
        <f>ROUND(I132*H132,2)</f>
        <v>0</v>
      </c>
      <c r="BL132" s="19" t="s">
        <v>415</v>
      </c>
      <c r="BM132" s="19" t="s">
        <v>3456</v>
      </c>
    </row>
    <row r="133" spans="2:65" s="13" customFormat="1" x14ac:dyDescent="0.3">
      <c r="B133" s="225"/>
      <c r="C133" s="226"/>
      <c r="D133" s="247" t="s">
        <v>417</v>
      </c>
      <c r="E133" s="226"/>
      <c r="F133" s="252" t="s">
        <v>3457</v>
      </c>
      <c r="G133" s="226"/>
      <c r="H133" s="253">
        <v>626.678</v>
      </c>
      <c r="I133" s="230"/>
      <c r="J133" s="226"/>
      <c r="K133" s="226"/>
      <c r="L133" s="231"/>
      <c r="M133" s="232"/>
      <c r="N133" s="233"/>
      <c r="O133" s="233"/>
      <c r="P133" s="233"/>
      <c r="Q133" s="233"/>
      <c r="R133" s="233"/>
      <c r="S133" s="233"/>
      <c r="T133" s="234"/>
      <c r="AT133" s="235" t="s">
        <v>417</v>
      </c>
      <c r="AU133" s="235" t="s">
        <v>87</v>
      </c>
      <c r="AV133" s="13" t="s">
        <v>87</v>
      </c>
      <c r="AW133" s="13" t="s">
        <v>4</v>
      </c>
      <c r="AX133" s="13" t="s">
        <v>23</v>
      </c>
      <c r="AY133" s="235" t="s">
        <v>406</v>
      </c>
    </row>
    <row r="134" spans="2:65" s="1" customFormat="1" ht="22.5" customHeight="1" x14ac:dyDescent="0.3">
      <c r="B134" s="37"/>
      <c r="C134" s="201" t="s">
        <v>28</v>
      </c>
      <c r="D134" s="201" t="s">
        <v>410</v>
      </c>
      <c r="E134" s="202" t="s">
        <v>555</v>
      </c>
      <c r="F134" s="203" t="s">
        <v>556</v>
      </c>
      <c r="G134" s="204" t="s">
        <v>413</v>
      </c>
      <c r="H134" s="205">
        <v>48.206000000000003</v>
      </c>
      <c r="I134" s="206"/>
      <c r="J134" s="207">
        <f>ROUND(I134*H134,2)</f>
        <v>0</v>
      </c>
      <c r="K134" s="203" t="s">
        <v>36</v>
      </c>
      <c r="L134" s="57"/>
      <c r="M134" s="208" t="s">
        <v>36</v>
      </c>
      <c r="N134" s="209" t="s">
        <v>50</v>
      </c>
      <c r="O134" s="38"/>
      <c r="P134" s="210">
        <f>O134*H134</f>
        <v>0</v>
      </c>
      <c r="Q134" s="210">
        <v>0</v>
      </c>
      <c r="R134" s="210">
        <f>Q134*H134</f>
        <v>0</v>
      </c>
      <c r="S134" s="210">
        <v>0</v>
      </c>
      <c r="T134" s="211">
        <f>S134*H134</f>
        <v>0</v>
      </c>
      <c r="AR134" s="19" t="s">
        <v>415</v>
      </c>
      <c r="AT134" s="19" t="s">
        <v>410</v>
      </c>
      <c r="AU134" s="19" t="s">
        <v>87</v>
      </c>
      <c r="AY134" s="19" t="s">
        <v>406</v>
      </c>
      <c r="BE134" s="212">
        <f>IF(N134="základní",J134,0)</f>
        <v>0</v>
      </c>
      <c r="BF134" s="212">
        <f>IF(N134="snížená",J134,0)</f>
        <v>0</v>
      </c>
      <c r="BG134" s="212">
        <f>IF(N134="zákl. přenesená",J134,0)</f>
        <v>0</v>
      </c>
      <c r="BH134" s="212">
        <f>IF(N134="sníž. přenesená",J134,0)</f>
        <v>0</v>
      </c>
      <c r="BI134" s="212">
        <f>IF(N134="nulová",J134,0)</f>
        <v>0</v>
      </c>
      <c r="BJ134" s="19" t="s">
        <v>23</v>
      </c>
      <c r="BK134" s="212">
        <f>ROUND(I134*H134,2)</f>
        <v>0</v>
      </c>
      <c r="BL134" s="19" t="s">
        <v>415</v>
      </c>
      <c r="BM134" s="19" t="s">
        <v>2910</v>
      </c>
    </row>
    <row r="135" spans="2:65" s="13" customFormat="1" x14ac:dyDescent="0.3">
      <c r="B135" s="225"/>
      <c r="C135" s="226"/>
      <c r="D135" s="247" t="s">
        <v>417</v>
      </c>
      <c r="E135" s="251" t="s">
        <v>36</v>
      </c>
      <c r="F135" s="252" t="s">
        <v>2877</v>
      </c>
      <c r="G135" s="226"/>
      <c r="H135" s="253">
        <v>48.206000000000003</v>
      </c>
      <c r="I135" s="230"/>
      <c r="J135" s="226"/>
      <c r="K135" s="226"/>
      <c r="L135" s="231"/>
      <c r="M135" s="232"/>
      <c r="N135" s="233"/>
      <c r="O135" s="233"/>
      <c r="P135" s="233"/>
      <c r="Q135" s="233"/>
      <c r="R135" s="233"/>
      <c r="S135" s="233"/>
      <c r="T135" s="234"/>
      <c r="AT135" s="235" t="s">
        <v>417</v>
      </c>
      <c r="AU135" s="235" t="s">
        <v>87</v>
      </c>
      <c r="AV135" s="13" t="s">
        <v>87</v>
      </c>
      <c r="AW135" s="13" t="s">
        <v>43</v>
      </c>
      <c r="AX135" s="13" t="s">
        <v>23</v>
      </c>
      <c r="AY135" s="235" t="s">
        <v>406</v>
      </c>
    </row>
    <row r="136" spans="2:65" s="1" customFormat="1" ht="22.5" customHeight="1" x14ac:dyDescent="0.3">
      <c r="B136" s="37"/>
      <c r="C136" s="201" t="s">
        <v>408</v>
      </c>
      <c r="D136" s="201" t="s">
        <v>410</v>
      </c>
      <c r="E136" s="202" t="s">
        <v>480</v>
      </c>
      <c r="F136" s="203" t="s">
        <v>481</v>
      </c>
      <c r="G136" s="204" t="s">
        <v>413</v>
      </c>
      <c r="H136" s="205">
        <v>79.498999999999995</v>
      </c>
      <c r="I136" s="206"/>
      <c r="J136" s="207">
        <f>ROUND(I136*H136,2)</f>
        <v>0</v>
      </c>
      <c r="K136" s="203" t="s">
        <v>414</v>
      </c>
      <c r="L136" s="57"/>
      <c r="M136" s="208" t="s">
        <v>36</v>
      </c>
      <c r="N136" s="209" t="s">
        <v>50</v>
      </c>
      <c r="O136" s="38"/>
      <c r="P136" s="210">
        <f>O136*H136</f>
        <v>0</v>
      </c>
      <c r="Q136" s="210">
        <v>0</v>
      </c>
      <c r="R136" s="210">
        <f>Q136*H136</f>
        <v>0</v>
      </c>
      <c r="S136" s="210">
        <v>0</v>
      </c>
      <c r="T136" s="211">
        <f>S136*H136</f>
        <v>0</v>
      </c>
      <c r="AR136" s="19" t="s">
        <v>415</v>
      </c>
      <c r="AT136" s="19" t="s">
        <v>410</v>
      </c>
      <c r="AU136" s="19" t="s">
        <v>87</v>
      </c>
      <c r="AY136" s="19" t="s">
        <v>406</v>
      </c>
      <c r="BE136" s="212">
        <f>IF(N136="základní",J136,0)</f>
        <v>0</v>
      </c>
      <c r="BF136" s="212">
        <f>IF(N136="snížená",J136,0)</f>
        <v>0</v>
      </c>
      <c r="BG136" s="212">
        <f>IF(N136="zákl. přenesená",J136,0)</f>
        <v>0</v>
      </c>
      <c r="BH136" s="212">
        <f>IF(N136="sníž. přenesená",J136,0)</f>
        <v>0</v>
      </c>
      <c r="BI136" s="212">
        <f>IF(N136="nulová",J136,0)</f>
        <v>0</v>
      </c>
      <c r="BJ136" s="19" t="s">
        <v>23</v>
      </c>
      <c r="BK136" s="212">
        <f>ROUND(I136*H136,2)</f>
        <v>0</v>
      </c>
      <c r="BL136" s="19" t="s">
        <v>415</v>
      </c>
      <c r="BM136" s="19" t="s">
        <v>2911</v>
      </c>
    </row>
    <row r="137" spans="2:65" s="12" customFormat="1" x14ac:dyDescent="0.3">
      <c r="B137" s="213"/>
      <c r="C137" s="214"/>
      <c r="D137" s="215" t="s">
        <v>417</v>
      </c>
      <c r="E137" s="216" t="s">
        <v>36</v>
      </c>
      <c r="F137" s="217" t="s">
        <v>1053</v>
      </c>
      <c r="G137" s="214"/>
      <c r="H137" s="218" t="s">
        <v>36</v>
      </c>
      <c r="I137" s="219"/>
      <c r="J137" s="214"/>
      <c r="K137" s="214"/>
      <c r="L137" s="220"/>
      <c r="M137" s="221"/>
      <c r="N137" s="222"/>
      <c r="O137" s="222"/>
      <c r="P137" s="222"/>
      <c r="Q137" s="222"/>
      <c r="R137" s="222"/>
      <c r="S137" s="222"/>
      <c r="T137" s="223"/>
      <c r="AT137" s="224" t="s">
        <v>417</v>
      </c>
      <c r="AU137" s="224" t="s">
        <v>87</v>
      </c>
      <c r="AV137" s="12" t="s">
        <v>23</v>
      </c>
      <c r="AW137" s="12" t="s">
        <v>43</v>
      </c>
      <c r="AX137" s="12" t="s">
        <v>79</v>
      </c>
      <c r="AY137" s="224" t="s">
        <v>406</v>
      </c>
    </row>
    <row r="138" spans="2:65" s="13" customFormat="1" x14ac:dyDescent="0.3">
      <c r="B138" s="225"/>
      <c r="C138" s="226"/>
      <c r="D138" s="215" t="s">
        <v>417</v>
      </c>
      <c r="E138" s="227" t="s">
        <v>36</v>
      </c>
      <c r="F138" s="228" t="s">
        <v>343</v>
      </c>
      <c r="G138" s="226"/>
      <c r="H138" s="229">
        <v>166.42500000000001</v>
      </c>
      <c r="I138" s="230"/>
      <c r="J138" s="226"/>
      <c r="K138" s="226"/>
      <c r="L138" s="231"/>
      <c r="M138" s="232"/>
      <c r="N138" s="233"/>
      <c r="O138" s="233"/>
      <c r="P138" s="233"/>
      <c r="Q138" s="233"/>
      <c r="R138" s="233"/>
      <c r="S138" s="233"/>
      <c r="T138" s="234"/>
      <c r="AT138" s="235" t="s">
        <v>417</v>
      </c>
      <c r="AU138" s="235" t="s">
        <v>87</v>
      </c>
      <c r="AV138" s="13" t="s">
        <v>87</v>
      </c>
      <c r="AW138" s="13" t="s">
        <v>43</v>
      </c>
      <c r="AX138" s="13" t="s">
        <v>79</v>
      </c>
      <c r="AY138" s="235" t="s">
        <v>406</v>
      </c>
    </row>
    <row r="139" spans="2:65" s="12" customFormat="1" x14ac:dyDescent="0.3">
      <c r="B139" s="213"/>
      <c r="C139" s="214"/>
      <c r="D139" s="215" t="s">
        <v>417</v>
      </c>
      <c r="E139" s="216" t="s">
        <v>36</v>
      </c>
      <c r="F139" s="217" t="s">
        <v>765</v>
      </c>
      <c r="G139" s="214"/>
      <c r="H139" s="218" t="s">
        <v>36</v>
      </c>
      <c r="I139" s="219"/>
      <c r="J139" s="214"/>
      <c r="K139" s="214"/>
      <c r="L139" s="220"/>
      <c r="M139" s="221"/>
      <c r="N139" s="222"/>
      <c r="O139" s="222"/>
      <c r="P139" s="222"/>
      <c r="Q139" s="222"/>
      <c r="R139" s="222"/>
      <c r="S139" s="222"/>
      <c r="T139" s="223"/>
      <c r="AT139" s="224" t="s">
        <v>417</v>
      </c>
      <c r="AU139" s="224" t="s">
        <v>87</v>
      </c>
      <c r="AV139" s="12" t="s">
        <v>23</v>
      </c>
      <c r="AW139" s="12" t="s">
        <v>43</v>
      </c>
      <c r="AX139" s="12" t="s">
        <v>79</v>
      </c>
      <c r="AY139" s="224" t="s">
        <v>406</v>
      </c>
    </row>
    <row r="140" spans="2:65" s="13" customFormat="1" x14ac:dyDescent="0.3">
      <c r="B140" s="225"/>
      <c r="C140" s="226"/>
      <c r="D140" s="215" t="s">
        <v>417</v>
      </c>
      <c r="E140" s="227" t="s">
        <v>36</v>
      </c>
      <c r="F140" s="228" t="s">
        <v>3458</v>
      </c>
      <c r="G140" s="226"/>
      <c r="H140" s="229">
        <v>-38.72</v>
      </c>
      <c r="I140" s="230"/>
      <c r="J140" s="226"/>
      <c r="K140" s="226"/>
      <c r="L140" s="231"/>
      <c r="M140" s="232"/>
      <c r="N140" s="233"/>
      <c r="O140" s="233"/>
      <c r="P140" s="233"/>
      <c r="Q140" s="233"/>
      <c r="R140" s="233"/>
      <c r="S140" s="233"/>
      <c r="T140" s="234"/>
      <c r="AT140" s="235" t="s">
        <v>417</v>
      </c>
      <c r="AU140" s="235" t="s">
        <v>87</v>
      </c>
      <c r="AV140" s="13" t="s">
        <v>87</v>
      </c>
      <c r="AW140" s="13" t="s">
        <v>43</v>
      </c>
      <c r="AX140" s="13" t="s">
        <v>79</v>
      </c>
      <c r="AY140" s="235" t="s">
        <v>406</v>
      </c>
    </row>
    <row r="141" spans="2:65" s="12" customFormat="1" x14ac:dyDescent="0.3">
      <c r="B141" s="213"/>
      <c r="C141" s="214"/>
      <c r="D141" s="215" t="s">
        <v>417</v>
      </c>
      <c r="E141" s="216" t="s">
        <v>36</v>
      </c>
      <c r="F141" s="217" t="s">
        <v>2913</v>
      </c>
      <c r="G141" s="214"/>
      <c r="H141" s="218" t="s">
        <v>36</v>
      </c>
      <c r="I141" s="219"/>
      <c r="J141" s="214"/>
      <c r="K141" s="214"/>
      <c r="L141" s="220"/>
      <c r="M141" s="221"/>
      <c r="N141" s="222"/>
      <c r="O141" s="222"/>
      <c r="P141" s="222"/>
      <c r="Q141" s="222"/>
      <c r="R141" s="222"/>
      <c r="S141" s="222"/>
      <c r="T141" s="223"/>
      <c r="AT141" s="224" t="s">
        <v>417</v>
      </c>
      <c r="AU141" s="224" t="s">
        <v>87</v>
      </c>
      <c r="AV141" s="12" t="s">
        <v>23</v>
      </c>
      <c r="AW141" s="12" t="s">
        <v>43</v>
      </c>
      <c r="AX141" s="12" t="s">
        <v>79</v>
      </c>
      <c r="AY141" s="224" t="s">
        <v>406</v>
      </c>
    </row>
    <row r="142" spans="2:65" s="13" customFormat="1" x14ac:dyDescent="0.3">
      <c r="B142" s="225"/>
      <c r="C142" s="226"/>
      <c r="D142" s="215" t="s">
        <v>417</v>
      </c>
      <c r="E142" s="227" t="s">
        <v>36</v>
      </c>
      <c r="F142" s="228" t="s">
        <v>2914</v>
      </c>
      <c r="G142" s="226"/>
      <c r="H142" s="229">
        <v>-9.68</v>
      </c>
      <c r="I142" s="230"/>
      <c r="J142" s="226"/>
      <c r="K142" s="226"/>
      <c r="L142" s="231"/>
      <c r="M142" s="232"/>
      <c r="N142" s="233"/>
      <c r="O142" s="233"/>
      <c r="P142" s="233"/>
      <c r="Q142" s="233"/>
      <c r="R142" s="233"/>
      <c r="S142" s="233"/>
      <c r="T142" s="234"/>
      <c r="AT142" s="235" t="s">
        <v>417</v>
      </c>
      <c r="AU142" s="235" t="s">
        <v>87</v>
      </c>
      <c r="AV142" s="13" t="s">
        <v>87</v>
      </c>
      <c r="AW142" s="13" t="s">
        <v>43</v>
      </c>
      <c r="AX142" s="13" t="s">
        <v>79</v>
      </c>
      <c r="AY142" s="235" t="s">
        <v>406</v>
      </c>
    </row>
    <row r="143" spans="2:65" s="13" customFormat="1" x14ac:dyDescent="0.3">
      <c r="B143" s="225"/>
      <c r="C143" s="226"/>
      <c r="D143" s="215" t="s">
        <v>417</v>
      </c>
      <c r="E143" s="227" t="s">
        <v>36</v>
      </c>
      <c r="F143" s="228" t="s">
        <v>2915</v>
      </c>
      <c r="G143" s="226"/>
      <c r="H143" s="229">
        <v>-38.526000000000003</v>
      </c>
      <c r="I143" s="230"/>
      <c r="J143" s="226"/>
      <c r="K143" s="226"/>
      <c r="L143" s="231"/>
      <c r="M143" s="232"/>
      <c r="N143" s="233"/>
      <c r="O143" s="233"/>
      <c r="P143" s="233"/>
      <c r="Q143" s="233"/>
      <c r="R143" s="233"/>
      <c r="S143" s="233"/>
      <c r="T143" s="234"/>
      <c r="AT143" s="235" t="s">
        <v>417</v>
      </c>
      <c r="AU143" s="235" t="s">
        <v>87</v>
      </c>
      <c r="AV143" s="13" t="s">
        <v>87</v>
      </c>
      <c r="AW143" s="13" t="s">
        <v>43</v>
      </c>
      <c r="AX143" s="13" t="s">
        <v>79</v>
      </c>
      <c r="AY143" s="235" t="s">
        <v>406</v>
      </c>
    </row>
    <row r="144" spans="2:65" s="14" customFormat="1" x14ac:dyDescent="0.3">
      <c r="B144" s="236"/>
      <c r="C144" s="237"/>
      <c r="D144" s="247" t="s">
        <v>417</v>
      </c>
      <c r="E144" s="248" t="s">
        <v>2882</v>
      </c>
      <c r="F144" s="249" t="s">
        <v>421</v>
      </c>
      <c r="G144" s="237"/>
      <c r="H144" s="250">
        <v>79.498999999999995</v>
      </c>
      <c r="I144" s="241"/>
      <c r="J144" s="237"/>
      <c r="K144" s="237"/>
      <c r="L144" s="242"/>
      <c r="M144" s="243"/>
      <c r="N144" s="244"/>
      <c r="O144" s="244"/>
      <c r="P144" s="244"/>
      <c r="Q144" s="244"/>
      <c r="R144" s="244"/>
      <c r="S144" s="244"/>
      <c r="T144" s="245"/>
      <c r="AT144" s="246" t="s">
        <v>417</v>
      </c>
      <c r="AU144" s="246" t="s">
        <v>87</v>
      </c>
      <c r="AV144" s="14" t="s">
        <v>415</v>
      </c>
      <c r="AW144" s="14" t="s">
        <v>43</v>
      </c>
      <c r="AX144" s="14" t="s">
        <v>23</v>
      </c>
      <c r="AY144" s="246" t="s">
        <v>406</v>
      </c>
    </row>
    <row r="145" spans="2:65" s="1" customFormat="1" ht="22.5" customHeight="1" x14ac:dyDescent="0.3">
      <c r="B145" s="37"/>
      <c r="C145" s="201" t="s">
        <v>476</v>
      </c>
      <c r="D145" s="201" t="s">
        <v>410</v>
      </c>
      <c r="E145" s="202" t="s">
        <v>2916</v>
      </c>
      <c r="F145" s="203" t="s">
        <v>1353</v>
      </c>
      <c r="G145" s="204" t="s">
        <v>413</v>
      </c>
      <c r="H145" s="205">
        <v>79.498999999999995</v>
      </c>
      <c r="I145" s="206"/>
      <c r="J145" s="207">
        <f>ROUND(I145*H145,2)</f>
        <v>0</v>
      </c>
      <c r="K145" s="203" t="s">
        <v>36</v>
      </c>
      <c r="L145" s="57"/>
      <c r="M145" s="208" t="s">
        <v>36</v>
      </c>
      <c r="N145" s="209" t="s">
        <v>50</v>
      </c>
      <c r="O145" s="38"/>
      <c r="P145" s="210">
        <f>O145*H145</f>
        <v>0</v>
      </c>
      <c r="Q145" s="210">
        <v>0</v>
      </c>
      <c r="R145" s="210">
        <f>Q145*H145</f>
        <v>0</v>
      </c>
      <c r="S145" s="210">
        <v>0</v>
      </c>
      <c r="T145" s="211">
        <f>S145*H145</f>
        <v>0</v>
      </c>
      <c r="AR145" s="19" t="s">
        <v>415</v>
      </c>
      <c r="AT145" s="19" t="s">
        <v>410</v>
      </c>
      <c r="AU145" s="19" t="s">
        <v>87</v>
      </c>
      <c r="AY145" s="19" t="s">
        <v>406</v>
      </c>
      <c r="BE145" s="212">
        <f>IF(N145="základní",J145,0)</f>
        <v>0</v>
      </c>
      <c r="BF145" s="212">
        <f>IF(N145="snížená",J145,0)</f>
        <v>0</v>
      </c>
      <c r="BG145" s="212">
        <f>IF(N145="zákl. přenesená",J145,0)</f>
        <v>0</v>
      </c>
      <c r="BH145" s="212">
        <f>IF(N145="sníž. přenesená",J145,0)</f>
        <v>0</v>
      </c>
      <c r="BI145" s="212">
        <f>IF(N145="nulová",J145,0)</f>
        <v>0</v>
      </c>
      <c r="BJ145" s="19" t="s">
        <v>23</v>
      </c>
      <c r="BK145" s="212">
        <f>ROUND(I145*H145,2)</f>
        <v>0</v>
      </c>
      <c r="BL145" s="19" t="s">
        <v>415</v>
      </c>
      <c r="BM145" s="19" t="s">
        <v>3459</v>
      </c>
    </row>
    <row r="146" spans="2:65" s="13" customFormat="1" x14ac:dyDescent="0.3">
      <c r="B146" s="225"/>
      <c r="C146" s="226"/>
      <c r="D146" s="247" t="s">
        <v>417</v>
      </c>
      <c r="E146" s="251" t="s">
        <v>36</v>
      </c>
      <c r="F146" s="252" t="s">
        <v>2882</v>
      </c>
      <c r="G146" s="226"/>
      <c r="H146" s="253">
        <v>79.498999999999995</v>
      </c>
      <c r="I146" s="230"/>
      <c r="J146" s="226"/>
      <c r="K146" s="226"/>
      <c r="L146" s="231"/>
      <c r="M146" s="232"/>
      <c r="N146" s="233"/>
      <c r="O146" s="233"/>
      <c r="P146" s="233"/>
      <c r="Q146" s="233"/>
      <c r="R146" s="233"/>
      <c r="S146" s="233"/>
      <c r="T146" s="234"/>
      <c r="AT146" s="235" t="s">
        <v>417</v>
      </c>
      <c r="AU146" s="235" t="s">
        <v>87</v>
      </c>
      <c r="AV146" s="13" t="s">
        <v>87</v>
      </c>
      <c r="AW146" s="13" t="s">
        <v>43</v>
      </c>
      <c r="AX146" s="13" t="s">
        <v>23</v>
      </c>
      <c r="AY146" s="235" t="s">
        <v>406</v>
      </c>
    </row>
    <row r="147" spans="2:65" s="1" customFormat="1" ht="22.5" customHeight="1" x14ac:dyDescent="0.3">
      <c r="B147" s="37"/>
      <c r="C147" s="201" t="s">
        <v>314</v>
      </c>
      <c r="D147" s="201" t="s">
        <v>410</v>
      </c>
      <c r="E147" s="202" t="s">
        <v>1104</v>
      </c>
      <c r="F147" s="203" t="s">
        <v>1105</v>
      </c>
      <c r="G147" s="204" t="s">
        <v>413</v>
      </c>
      <c r="H147" s="205">
        <v>37.862000000000002</v>
      </c>
      <c r="I147" s="206"/>
      <c r="J147" s="207">
        <f>ROUND(I147*H147,2)</f>
        <v>0</v>
      </c>
      <c r="K147" s="203" t="s">
        <v>414</v>
      </c>
      <c r="L147" s="57"/>
      <c r="M147" s="208" t="s">
        <v>36</v>
      </c>
      <c r="N147" s="209" t="s">
        <v>50</v>
      </c>
      <c r="O147" s="38"/>
      <c r="P147" s="210">
        <f>O147*H147</f>
        <v>0</v>
      </c>
      <c r="Q147" s="210">
        <v>0</v>
      </c>
      <c r="R147" s="210">
        <f>Q147*H147</f>
        <v>0</v>
      </c>
      <c r="S147" s="210">
        <v>0</v>
      </c>
      <c r="T147" s="211">
        <f>S147*H147</f>
        <v>0</v>
      </c>
      <c r="AR147" s="19" t="s">
        <v>415</v>
      </c>
      <c r="AT147" s="19" t="s">
        <v>410</v>
      </c>
      <c r="AU147" s="19" t="s">
        <v>87</v>
      </c>
      <c r="AY147" s="19" t="s">
        <v>406</v>
      </c>
      <c r="BE147" s="212">
        <f>IF(N147="základní",J147,0)</f>
        <v>0</v>
      </c>
      <c r="BF147" s="212">
        <f>IF(N147="snížená",J147,0)</f>
        <v>0</v>
      </c>
      <c r="BG147" s="212">
        <f>IF(N147="zákl. přenesená",J147,0)</f>
        <v>0</v>
      </c>
      <c r="BH147" s="212">
        <f>IF(N147="sníž. přenesená",J147,0)</f>
        <v>0</v>
      </c>
      <c r="BI147" s="212">
        <f>IF(N147="nulová",J147,0)</f>
        <v>0</v>
      </c>
      <c r="BJ147" s="19" t="s">
        <v>23</v>
      </c>
      <c r="BK147" s="212">
        <f>ROUND(I147*H147,2)</f>
        <v>0</v>
      </c>
      <c r="BL147" s="19" t="s">
        <v>415</v>
      </c>
      <c r="BM147" s="19" t="s">
        <v>2918</v>
      </c>
    </row>
    <row r="148" spans="2:65" s="12" customFormat="1" x14ac:dyDescent="0.3">
      <c r="B148" s="213"/>
      <c r="C148" s="214"/>
      <c r="D148" s="215" t="s">
        <v>417</v>
      </c>
      <c r="E148" s="216" t="s">
        <v>36</v>
      </c>
      <c r="F148" s="217" t="s">
        <v>2919</v>
      </c>
      <c r="G148" s="214"/>
      <c r="H148" s="218" t="s">
        <v>36</v>
      </c>
      <c r="I148" s="219"/>
      <c r="J148" s="214"/>
      <c r="K148" s="214"/>
      <c r="L148" s="220"/>
      <c r="M148" s="221"/>
      <c r="N148" s="222"/>
      <c r="O148" s="222"/>
      <c r="P148" s="222"/>
      <c r="Q148" s="222"/>
      <c r="R148" s="222"/>
      <c r="S148" s="222"/>
      <c r="T148" s="223"/>
      <c r="AT148" s="224" t="s">
        <v>417</v>
      </c>
      <c r="AU148" s="224" t="s">
        <v>87</v>
      </c>
      <c r="AV148" s="12" t="s">
        <v>23</v>
      </c>
      <c r="AW148" s="12" t="s">
        <v>43</v>
      </c>
      <c r="AX148" s="12" t="s">
        <v>79</v>
      </c>
      <c r="AY148" s="224" t="s">
        <v>406</v>
      </c>
    </row>
    <row r="149" spans="2:65" s="13" customFormat="1" x14ac:dyDescent="0.3">
      <c r="B149" s="225"/>
      <c r="C149" s="226"/>
      <c r="D149" s="215" t="s">
        <v>417</v>
      </c>
      <c r="E149" s="227" t="s">
        <v>36</v>
      </c>
      <c r="F149" s="228" t="s">
        <v>2920</v>
      </c>
      <c r="G149" s="226"/>
      <c r="H149" s="229">
        <v>38.526000000000003</v>
      </c>
      <c r="I149" s="230"/>
      <c r="J149" s="226"/>
      <c r="K149" s="226"/>
      <c r="L149" s="231"/>
      <c r="M149" s="232"/>
      <c r="N149" s="233"/>
      <c r="O149" s="233"/>
      <c r="P149" s="233"/>
      <c r="Q149" s="233"/>
      <c r="R149" s="233"/>
      <c r="S149" s="233"/>
      <c r="T149" s="234"/>
      <c r="AT149" s="235" t="s">
        <v>417</v>
      </c>
      <c r="AU149" s="235" t="s">
        <v>87</v>
      </c>
      <c r="AV149" s="13" t="s">
        <v>87</v>
      </c>
      <c r="AW149" s="13" t="s">
        <v>43</v>
      </c>
      <c r="AX149" s="13" t="s">
        <v>79</v>
      </c>
      <c r="AY149" s="235" t="s">
        <v>406</v>
      </c>
    </row>
    <row r="150" spans="2:65" s="15" customFormat="1" x14ac:dyDescent="0.3">
      <c r="B150" s="254"/>
      <c r="C150" s="255"/>
      <c r="D150" s="215" t="s">
        <v>417</v>
      </c>
      <c r="E150" s="256" t="s">
        <v>2875</v>
      </c>
      <c r="F150" s="257" t="s">
        <v>435</v>
      </c>
      <c r="G150" s="255"/>
      <c r="H150" s="258">
        <v>38.526000000000003</v>
      </c>
      <c r="I150" s="259"/>
      <c r="J150" s="255"/>
      <c r="K150" s="255"/>
      <c r="L150" s="260"/>
      <c r="M150" s="261"/>
      <c r="N150" s="262"/>
      <c r="O150" s="262"/>
      <c r="P150" s="262"/>
      <c r="Q150" s="262"/>
      <c r="R150" s="262"/>
      <c r="S150" s="262"/>
      <c r="T150" s="263"/>
      <c r="AT150" s="264" t="s">
        <v>417</v>
      </c>
      <c r="AU150" s="264" t="s">
        <v>87</v>
      </c>
      <c r="AV150" s="15" t="s">
        <v>94</v>
      </c>
      <c r="AW150" s="15" t="s">
        <v>43</v>
      </c>
      <c r="AX150" s="15" t="s">
        <v>79</v>
      </c>
      <c r="AY150" s="264" t="s">
        <v>406</v>
      </c>
    </row>
    <row r="151" spans="2:65" s="12" customFormat="1" x14ac:dyDescent="0.3">
      <c r="B151" s="213"/>
      <c r="C151" s="214"/>
      <c r="D151" s="215" t="s">
        <v>417</v>
      </c>
      <c r="E151" s="216" t="s">
        <v>36</v>
      </c>
      <c r="F151" s="217" t="s">
        <v>2921</v>
      </c>
      <c r="G151" s="214"/>
      <c r="H151" s="218" t="s">
        <v>36</v>
      </c>
      <c r="I151" s="219"/>
      <c r="J151" s="214"/>
      <c r="K151" s="214"/>
      <c r="L151" s="220"/>
      <c r="M151" s="221"/>
      <c r="N151" s="222"/>
      <c r="O151" s="222"/>
      <c r="P151" s="222"/>
      <c r="Q151" s="222"/>
      <c r="R151" s="222"/>
      <c r="S151" s="222"/>
      <c r="T151" s="223"/>
      <c r="AT151" s="224" t="s">
        <v>417</v>
      </c>
      <c r="AU151" s="224" t="s">
        <v>87</v>
      </c>
      <c r="AV151" s="12" t="s">
        <v>23</v>
      </c>
      <c r="AW151" s="12" t="s">
        <v>43</v>
      </c>
      <c r="AX151" s="12" t="s">
        <v>79</v>
      </c>
      <c r="AY151" s="224" t="s">
        <v>406</v>
      </c>
    </row>
    <row r="152" spans="2:65" s="13" customFormat="1" x14ac:dyDescent="0.3">
      <c r="B152" s="225"/>
      <c r="C152" s="226"/>
      <c r="D152" s="215" t="s">
        <v>417</v>
      </c>
      <c r="E152" s="227" t="s">
        <v>36</v>
      </c>
      <c r="F152" s="228" t="s">
        <v>2922</v>
      </c>
      <c r="G152" s="226"/>
      <c r="H152" s="229">
        <v>-0.66400000000000003</v>
      </c>
      <c r="I152" s="230"/>
      <c r="J152" s="226"/>
      <c r="K152" s="226"/>
      <c r="L152" s="231"/>
      <c r="M152" s="232"/>
      <c r="N152" s="233"/>
      <c r="O152" s="233"/>
      <c r="P152" s="233"/>
      <c r="Q152" s="233"/>
      <c r="R152" s="233"/>
      <c r="S152" s="233"/>
      <c r="T152" s="234"/>
      <c r="AT152" s="235" t="s">
        <v>417</v>
      </c>
      <c r="AU152" s="235" t="s">
        <v>87</v>
      </c>
      <c r="AV152" s="13" t="s">
        <v>87</v>
      </c>
      <c r="AW152" s="13" t="s">
        <v>43</v>
      </c>
      <c r="AX152" s="13" t="s">
        <v>79</v>
      </c>
      <c r="AY152" s="235" t="s">
        <v>406</v>
      </c>
    </row>
    <row r="153" spans="2:65" s="14" customFormat="1" x14ac:dyDescent="0.3">
      <c r="B153" s="236"/>
      <c r="C153" s="237"/>
      <c r="D153" s="247" t="s">
        <v>417</v>
      </c>
      <c r="E153" s="248" t="s">
        <v>261</v>
      </c>
      <c r="F153" s="249" t="s">
        <v>421</v>
      </c>
      <c r="G153" s="237"/>
      <c r="H153" s="250">
        <v>37.862000000000002</v>
      </c>
      <c r="I153" s="241"/>
      <c r="J153" s="237"/>
      <c r="K153" s="237"/>
      <c r="L153" s="242"/>
      <c r="M153" s="243"/>
      <c r="N153" s="244"/>
      <c r="O153" s="244"/>
      <c r="P153" s="244"/>
      <c r="Q153" s="244"/>
      <c r="R153" s="244"/>
      <c r="S153" s="244"/>
      <c r="T153" s="245"/>
      <c r="AT153" s="246" t="s">
        <v>417</v>
      </c>
      <c r="AU153" s="246" t="s">
        <v>87</v>
      </c>
      <c r="AV153" s="14" t="s">
        <v>415</v>
      </c>
      <c r="AW153" s="14" t="s">
        <v>43</v>
      </c>
      <c r="AX153" s="14" t="s">
        <v>23</v>
      </c>
      <c r="AY153" s="246" t="s">
        <v>406</v>
      </c>
    </row>
    <row r="154" spans="2:65" s="1" customFormat="1" ht="22.5" customHeight="1" x14ac:dyDescent="0.3">
      <c r="B154" s="37"/>
      <c r="C154" s="268" t="s">
        <v>484</v>
      </c>
      <c r="D154" s="268" t="s">
        <v>533</v>
      </c>
      <c r="E154" s="269" t="s">
        <v>2923</v>
      </c>
      <c r="F154" s="270" t="s">
        <v>2924</v>
      </c>
      <c r="G154" s="271" t="s">
        <v>501</v>
      </c>
      <c r="H154" s="272">
        <v>71.569000000000003</v>
      </c>
      <c r="I154" s="273"/>
      <c r="J154" s="274">
        <f>ROUND(I154*H154,2)</f>
        <v>0</v>
      </c>
      <c r="K154" s="270" t="s">
        <v>36</v>
      </c>
      <c r="L154" s="275"/>
      <c r="M154" s="276" t="s">
        <v>36</v>
      </c>
      <c r="N154" s="277" t="s">
        <v>50</v>
      </c>
      <c r="O154" s="38"/>
      <c r="P154" s="210">
        <f>O154*H154</f>
        <v>0</v>
      </c>
      <c r="Q154" s="210">
        <v>0</v>
      </c>
      <c r="R154" s="210">
        <f>Q154*H154</f>
        <v>0</v>
      </c>
      <c r="S154" s="210">
        <v>0</v>
      </c>
      <c r="T154" s="211">
        <f>S154*H154</f>
        <v>0</v>
      </c>
      <c r="AR154" s="19" t="s">
        <v>457</v>
      </c>
      <c r="AT154" s="19" t="s">
        <v>533</v>
      </c>
      <c r="AU154" s="19" t="s">
        <v>87</v>
      </c>
      <c r="AY154" s="19" t="s">
        <v>406</v>
      </c>
      <c r="BE154" s="212">
        <f>IF(N154="základní",J154,0)</f>
        <v>0</v>
      </c>
      <c r="BF154" s="212">
        <f>IF(N154="snížená",J154,0)</f>
        <v>0</v>
      </c>
      <c r="BG154" s="212">
        <f>IF(N154="zákl. přenesená",J154,0)</f>
        <v>0</v>
      </c>
      <c r="BH154" s="212">
        <f>IF(N154="sníž. přenesená",J154,0)</f>
        <v>0</v>
      </c>
      <c r="BI154" s="212">
        <f>IF(N154="nulová",J154,0)</f>
        <v>0</v>
      </c>
      <c r="BJ154" s="19" t="s">
        <v>23</v>
      </c>
      <c r="BK154" s="212">
        <f>ROUND(I154*H154,2)</f>
        <v>0</v>
      </c>
      <c r="BL154" s="19" t="s">
        <v>415</v>
      </c>
      <c r="BM154" s="19" t="s">
        <v>2925</v>
      </c>
    </row>
    <row r="155" spans="2:65" s="13" customFormat="1" x14ac:dyDescent="0.3">
      <c r="B155" s="225"/>
      <c r="C155" s="226"/>
      <c r="D155" s="247" t="s">
        <v>417</v>
      </c>
      <c r="E155" s="251" t="s">
        <v>36</v>
      </c>
      <c r="F155" s="252" t="s">
        <v>2926</v>
      </c>
      <c r="G155" s="226"/>
      <c r="H155" s="253">
        <v>71.569000000000003</v>
      </c>
      <c r="I155" s="230"/>
      <c r="J155" s="226"/>
      <c r="K155" s="226"/>
      <c r="L155" s="231"/>
      <c r="M155" s="232"/>
      <c r="N155" s="233"/>
      <c r="O155" s="233"/>
      <c r="P155" s="233"/>
      <c r="Q155" s="233"/>
      <c r="R155" s="233"/>
      <c r="S155" s="233"/>
      <c r="T155" s="234"/>
      <c r="AT155" s="235" t="s">
        <v>417</v>
      </c>
      <c r="AU155" s="235" t="s">
        <v>87</v>
      </c>
      <c r="AV155" s="13" t="s">
        <v>87</v>
      </c>
      <c r="AW155" s="13" t="s">
        <v>43</v>
      </c>
      <c r="AX155" s="13" t="s">
        <v>23</v>
      </c>
      <c r="AY155" s="235" t="s">
        <v>406</v>
      </c>
    </row>
    <row r="156" spans="2:65" s="1" customFormat="1" ht="22.5" customHeight="1" x14ac:dyDescent="0.3">
      <c r="B156" s="37"/>
      <c r="C156" s="201" t="s">
        <v>8</v>
      </c>
      <c r="D156" s="201" t="s">
        <v>410</v>
      </c>
      <c r="E156" s="202" t="s">
        <v>1131</v>
      </c>
      <c r="F156" s="203" t="s">
        <v>1132</v>
      </c>
      <c r="G156" s="204" t="s">
        <v>413</v>
      </c>
      <c r="H156" s="205">
        <v>37.862000000000002</v>
      </c>
      <c r="I156" s="206"/>
      <c r="J156" s="207">
        <f>ROUND(I156*H156,2)</f>
        <v>0</v>
      </c>
      <c r="K156" s="203" t="s">
        <v>414</v>
      </c>
      <c r="L156" s="57"/>
      <c r="M156" s="208" t="s">
        <v>36</v>
      </c>
      <c r="N156" s="209" t="s">
        <v>50</v>
      </c>
      <c r="O156" s="38"/>
      <c r="P156" s="210">
        <f>O156*H156</f>
        <v>0</v>
      </c>
      <c r="Q156" s="210">
        <v>0</v>
      </c>
      <c r="R156" s="210">
        <f>Q156*H156</f>
        <v>0</v>
      </c>
      <c r="S156" s="210">
        <v>0</v>
      </c>
      <c r="T156" s="211">
        <f>S156*H156</f>
        <v>0</v>
      </c>
      <c r="AR156" s="19" t="s">
        <v>415</v>
      </c>
      <c r="AT156" s="19" t="s">
        <v>410</v>
      </c>
      <c r="AU156" s="19" t="s">
        <v>87</v>
      </c>
      <c r="AY156" s="19" t="s">
        <v>406</v>
      </c>
      <c r="BE156" s="212">
        <f>IF(N156="základní",J156,0)</f>
        <v>0</v>
      </c>
      <c r="BF156" s="212">
        <f>IF(N156="snížená",J156,0)</f>
        <v>0</v>
      </c>
      <c r="BG156" s="212">
        <f>IF(N156="zákl. přenesená",J156,0)</f>
        <v>0</v>
      </c>
      <c r="BH156" s="212">
        <f>IF(N156="sníž. přenesená",J156,0)</f>
        <v>0</v>
      </c>
      <c r="BI156" s="212">
        <f>IF(N156="nulová",J156,0)</f>
        <v>0</v>
      </c>
      <c r="BJ156" s="19" t="s">
        <v>23</v>
      </c>
      <c r="BK156" s="212">
        <f>ROUND(I156*H156,2)</f>
        <v>0</v>
      </c>
      <c r="BL156" s="19" t="s">
        <v>415</v>
      </c>
      <c r="BM156" s="19" t="s">
        <v>2927</v>
      </c>
    </row>
    <row r="157" spans="2:65" s="13" customFormat="1" x14ac:dyDescent="0.3">
      <c r="B157" s="225"/>
      <c r="C157" s="226"/>
      <c r="D157" s="247" t="s">
        <v>417</v>
      </c>
      <c r="E157" s="251" t="s">
        <v>36</v>
      </c>
      <c r="F157" s="252" t="s">
        <v>1504</v>
      </c>
      <c r="G157" s="226"/>
      <c r="H157" s="253">
        <v>37.862000000000002</v>
      </c>
      <c r="I157" s="230"/>
      <c r="J157" s="226"/>
      <c r="K157" s="226"/>
      <c r="L157" s="231"/>
      <c r="M157" s="232"/>
      <c r="N157" s="233"/>
      <c r="O157" s="233"/>
      <c r="P157" s="233"/>
      <c r="Q157" s="233"/>
      <c r="R157" s="233"/>
      <c r="S157" s="233"/>
      <c r="T157" s="234"/>
      <c r="AT157" s="235" t="s">
        <v>417</v>
      </c>
      <c r="AU157" s="235" t="s">
        <v>87</v>
      </c>
      <c r="AV157" s="13" t="s">
        <v>87</v>
      </c>
      <c r="AW157" s="13" t="s">
        <v>43</v>
      </c>
      <c r="AX157" s="13" t="s">
        <v>23</v>
      </c>
      <c r="AY157" s="235" t="s">
        <v>406</v>
      </c>
    </row>
    <row r="158" spans="2:65" s="1" customFormat="1" ht="22.5" customHeight="1" x14ac:dyDescent="0.3">
      <c r="B158" s="37"/>
      <c r="C158" s="201" t="s">
        <v>493</v>
      </c>
      <c r="D158" s="201" t="s">
        <v>410</v>
      </c>
      <c r="E158" s="202" t="s">
        <v>1121</v>
      </c>
      <c r="F158" s="203" t="s">
        <v>1122</v>
      </c>
      <c r="G158" s="204" t="s">
        <v>413</v>
      </c>
      <c r="H158" s="205">
        <v>37.862000000000002</v>
      </c>
      <c r="I158" s="206"/>
      <c r="J158" s="207">
        <f>ROUND(I158*H158,2)</f>
        <v>0</v>
      </c>
      <c r="K158" s="203" t="s">
        <v>414</v>
      </c>
      <c r="L158" s="57"/>
      <c r="M158" s="208" t="s">
        <v>36</v>
      </c>
      <c r="N158" s="209" t="s">
        <v>50</v>
      </c>
      <c r="O158" s="38"/>
      <c r="P158" s="210">
        <f>O158*H158</f>
        <v>0</v>
      </c>
      <c r="Q158" s="210">
        <v>0</v>
      </c>
      <c r="R158" s="210">
        <f>Q158*H158</f>
        <v>0</v>
      </c>
      <c r="S158" s="210">
        <v>0</v>
      </c>
      <c r="T158" s="211">
        <f>S158*H158</f>
        <v>0</v>
      </c>
      <c r="AR158" s="19" t="s">
        <v>415</v>
      </c>
      <c r="AT158" s="19" t="s">
        <v>410</v>
      </c>
      <c r="AU158" s="19" t="s">
        <v>87</v>
      </c>
      <c r="AY158" s="19" t="s">
        <v>406</v>
      </c>
      <c r="BE158" s="212">
        <f>IF(N158="základní",J158,0)</f>
        <v>0</v>
      </c>
      <c r="BF158" s="212">
        <f>IF(N158="snížená",J158,0)</f>
        <v>0</v>
      </c>
      <c r="BG158" s="212">
        <f>IF(N158="zákl. přenesená",J158,0)</f>
        <v>0</v>
      </c>
      <c r="BH158" s="212">
        <f>IF(N158="sníž. přenesená",J158,0)</f>
        <v>0</v>
      </c>
      <c r="BI158" s="212">
        <f>IF(N158="nulová",J158,0)</f>
        <v>0</v>
      </c>
      <c r="BJ158" s="19" t="s">
        <v>23</v>
      </c>
      <c r="BK158" s="212">
        <f>ROUND(I158*H158,2)</f>
        <v>0</v>
      </c>
      <c r="BL158" s="19" t="s">
        <v>415</v>
      </c>
      <c r="BM158" s="19" t="s">
        <v>2928</v>
      </c>
    </row>
    <row r="159" spans="2:65" s="11" customFormat="1" ht="29.85" customHeight="1" x14ac:dyDescent="0.3">
      <c r="B159" s="182"/>
      <c r="C159" s="183"/>
      <c r="D159" s="198" t="s">
        <v>78</v>
      </c>
      <c r="E159" s="199" t="s">
        <v>94</v>
      </c>
      <c r="F159" s="199" t="s">
        <v>1652</v>
      </c>
      <c r="G159" s="183"/>
      <c r="H159" s="183"/>
      <c r="I159" s="186"/>
      <c r="J159" s="200">
        <f>BK159</f>
        <v>0</v>
      </c>
      <c r="K159" s="183"/>
      <c r="L159" s="188"/>
      <c r="M159" s="189"/>
      <c r="N159" s="190"/>
      <c r="O159" s="190"/>
      <c r="P159" s="191">
        <f>SUM(P160:P162)</f>
        <v>0</v>
      </c>
      <c r="Q159" s="190"/>
      <c r="R159" s="191">
        <f>SUM(R160:R162)</f>
        <v>0</v>
      </c>
      <c r="S159" s="190"/>
      <c r="T159" s="192">
        <f>SUM(T160:T162)</f>
        <v>0</v>
      </c>
      <c r="AR159" s="193" t="s">
        <v>23</v>
      </c>
      <c r="AT159" s="194" t="s">
        <v>78</v>
      </c>
      <c r="AU159" s="194" t="s">
        <v>23</v>
      </c>
      <c r="AY159" s="193" t="s">
        <v>406</v>
      </c>
      <c r="BK159" s="195">
        <f>SUM(BK160:BK162)</f>
        <v>0</v>
      </c>
    </row>
    <row r="160" spans="2:65" s="1" customFormat="1" ht="31.5" customHeight="1" x14ac:dyDescent="0.3">
      <c r="B160" s="37"/>
      <c r="C160" s="201" t="s">
        <v>498</v>
      </c>
      <c r="D160" s="201" t="s">
        <v>410</v>
      </c>
      <c r="E160" s="202" t="s">
        <v>3272</v>
      </c>
      <c r="F160" s="203" t="s">
        <v>3273</v>
      </c>
      <c r="G160" s="204" t="s">
        <v>413</v>
      </c>
      <c r="H160" s="205">
        <v>0.08</v>
      </c>
      <c r="I160" s="206"/>
      <c r="J160" s="207">
        <f>ROUND(I160*H160,2)</f>
        <v>0</v>
      </c>
      <c r="K160" s="203" t="s">
        <v>36</v>
      </c>
      <c r="L160" s="57"/>
      <c r="M160" s="208" t="s">
        <v>36</v>
      </c>
      <c r="N160" s="209" t="s">
        <v>50</v>
      </c>
      <c r="O160" s="38"/>
      <c r="P160" s="210">
        <f>O160*H160</f>
        <v>0</v>
      </c>
      <c r="Q160" s="210">
        <v>0</v>
      </c>
      <c r="R160" s="210">
        <f>Q160*H160</f>
        <v>0</v>
      </c>
      <c r="S160" s="210">
        <v>0</v>
      </c>
      <c r="T160" s="211">
        <f>S160*H160</f>
        <v>0</v>
      </c>
      <c r="AR160" s="19" t="s">
        <v>415</v>
      </c>
      <c r="AT160" s="19" t="s">
        <v>410</v>
      </c>
      <c r="AU160" s="19" t="s">
        <v>87</v>
      </c>
      <c r="AY160" s="19" t="s">
        <v>406</v>
      </c>
      <c r="BE160" s="212">
        <f>IF(N160="základní",J160,0)</f>
        <v>0</v>
      </c>
      <c r="BF160" s="212">
        <f>IF(N160="snížená",J160,0)</f>
        <v>0</v>
      </c>
      <c r="BG160" s="212">
        <f>IF(N160="zákl. přenesená",J160,0)</f>
        <v>0</v>
      </c>
      <c r="BH160" s="212">
        <f>IF(N160="sníž. přenesená",J160,0)</f>
        <v>0</v>
      </c>
      <c r="BI160" s="212">
        <f>IF(N160="nulová",J160,0)</f>
        <v>0</v>
      </c>
      <c r="BJ160" s="19" t="s">
        <v>23</v>
      </c>
      <c r="BK160" s="212">
        <f>ROUND(I160*H160,2)</f>
        <v>0</v>
      </c>
      <c r="BL160" s="19" t="s">
        <v>415</v>
      </c>
      <c r="BM160" s="19" t="s">
        <v>3460</v>
      </c>
    </row>
    <row r="161" spans="2:65" s="12" customFormat="1" x14ac:dyDescent="0.3">
      <c r="B161" s="213"/>
      <c r="C161" s="214"/>
      <c r="D161" s="215" t="s">
        <v>417</v>
      </c>
      <c r="E161" s="216" t="s">
        <v>36</v>
      </c>
      <c r="F161" s="217" t="s">
        <v>3275</v>
      </c>
      <c r="G161" s="214"/>
      <c r="H161" s="218" t="s">
        <v>36</v>
      </c>
      <c r="I161" s="219"/>
      <c r="J161" s="214"/>
      <c r="K161" s="214"/>
      <c r="L161" s="220"/>
      <c r="M161" s="221"/>
      <c r="N161" s="222"/>
      <c r="O161" s="222"/>
      <c r="P161" s="222"/>
      <c r="Q161" s="222"/>
      <c r="R161" s="222"/>
      <c r="S161" s="222"/>
      <c r="T161" s="223"/>
      <c r="AT161" s="224" t="s">
        <v>417</v>
      </c>
      <c r="AU161" s="224" t="s">
        <v>87</v>
      </c>
      <c r="AV161" s="12" t="s">
        <v>23</v>
      </c>
      <c r="AW161" s="12" t="s">
        <v>43</v>
      </c>
      <c r="AX161" s="12" t="s">
        <v>79</v>
      </c>
      <c r="AY161" s="224" t="s">
        <v>406</v>
      </c>
    </row>
    <row r="162" spans="2:65" s="13" customFormat="1" x14ac:dyDescent="0.3">
      <c r="B162" s="225"/>
      <c r="C162" s="226"/>
      <c r="D162" s="215" t="s">
        <v>417</v>
      </c>
      <c r="E162" s="227" t="s">
        <v>36</v>
      </c>
      <c r="F162" s="228" t="s">
        <v>3461</v>
      </c>
      <c r="G162" s="226"/>
      <c r="H162" s="229">
        <v>0.08</v>
      </c>
      <c r="I162" s="230"/>
      <c r="J162" s="226"/>
      <c r="K162" s="226"/>
      <c r="L162" s="231"/>
      <c r="M162" s="232"/>
      <c r="N162" s="233"/>
      <c r="O162" s="233"/>
      <c r="P162" s="233"/>
      <c r="Q162" s="233"/>
      <c r="R162" s="233"/>
      <c r="S162" s="233"/>
      <c r="T162" s="234"/>
      <c r="AT162" s="235" t="s">
        <v>417</v>
      </c>
      <c r="AU162" s="235" t="s">
        <v>87</v>
      </c>
      <c r="AV162" s="13" t="s">
        <v>87</v>
      </c>
      <c r="AW162" s="13" t="s">
        <v>43</v>
      </c>
      <c r="AX162" s="13" t="s">
        <v>23</v>
      </c>
      <c r="AY162" s="235" t="s">
        <v>406</v>
      </c>
    </row>
    <row r="163" spans="2:65" s="11" customFormat="1" ht="29.85" customHeight="1" x14ac:dyDescent="0.3">
      <c r="B163" s="182"/>
      <c r="C163" s="183"/>
      <c r="D163" s="198" t="s">
        <v>78</v>
      </c>
      <c r="E163" s="199" t="s">
        <v>415</v>
      </c>
      <c r="F163" s="199" t="s">
        <v>1900</v>
      </c>
      <c r="G163" s="183"/>
      <c r="H163" s="183"/>
      <c r="I163" s="186"/>
      <c r="J163" s="200">
        <f>BK163</f>
        <v>0</v>
      </c>
      <c r="K163" s="183"/>
      <c r="L163" s="188"/>
      <c r="M163" s="189"/>
      <c r="N163" s="190"/>
      <c r="O163" s="190"/>
      <c r="P163" s="191">
        <f>SUM(P164:P177)</f>
        <v>0</v>
      </c>
      <c r="Q163" s="190"/>
      <c r="R163" s="191">
        <f>SUM(R164:R177)</f>
        <v>2.5496100000000001E-2</v>
      </c>
      <c r="S163" s="190"/>
      <c r="T163" s="192">
        <f>SUM(T164:T177)</f>
        <v>0</v>
      </c>
      <c r="AR163" s="193" t="s">
        <v>23</v>
      </c>
      <c r="AT163" s="194" t="s">
        <v>78</v>
      </c>
      <c r="AU163" s="194" t="s">
        <v>23</v>
      </c>
      <c r="AY163" s="193" t="s">
        <v>406</v>
      </c>
      <c r="BK163" s="195">
        <f>SUM(BK164:BK177)</f>
        <v>0</v>
      </c>
    </row>
    <row r="164" spans="2:65" s="1" customFormat="1" ht="22.5" customHeight="1" x14ac:dyDescent="0.3">
      <c r="B164" s="37"/>
      <c r="C164" s="201" t="s">
        <v>503</v>
      </c>
      <c r="D164" s="201" t="s">
        <v>410</v>
      </c>
      <c r="E164" s="202" t="s">
        <v>2929</v>
      </c>
      <c r="F164" s="203" t="s">
        <v>2930</v>
      </c>
      <c r="G164" s="204" t="s">
        <v>413</v>
      </c>
      <c r="H164" s="205">
        <v>9.68</v>
      </c>
      <c r="I164" s="206"/>
      <c r="J164" s="207">
        <f>ROUND(I164*H164,2)</f>
        <v>0</v>
      </c>
      <c r="K164" s="203" t="s">
        <v>414</v>
      </c>
      <c r="L164" s="57"/>
      <c r="M164" s="208" t="s">
        <v>36</v>
      </c>
      <c r="N164" s="209" t="s">
        <v>50</v>
      </c>
      <c r="O164" s="38"/>
      <c r="P164" s="210">
        <f>O164*H164</f>
        <v>0</v>
      </c>
      <c r="Q164" s="210">
        <v>0</v>
      </c>
      <c r="R164" s="210">
        <f>Q164*H164</f>
        <v>0</v>
      </c>
      <c r="S164" s="210">
        <v>0</v>
      </c>
      <c r="T164" s="211">
        <f>S164*H164</f>
        <v>0</v>
      </c>
      <c r="AR164" s="19" t="s">
        <v>415</v>
      </c>
      <c r="AT164" s="19" t="s">
        <v>410</v>
      </c>
      <c r="AU164" s="19" t="s">
        <v>87</v>
      </c>
      <c r="AY164" s="19" t="s">
        <v>406</v>
      </c>
      <c r="BE164" s="212">
        <f>IF(N164="základní",J164,0)</f>
        <v>0</v>
      </c>
      <c r="BF164" s="212">
        <f>IF(N164="snížená",J164,0)</f>
        <v>0</v>
      </c>
      <c r="BG164" s="212">
        <f>IF(N164="zákl. přenesená",J164,0)</f>
        <v>0</v>
      </c>
      <c r="BH164" s="212">
        <f>IF(N164="sníž. přenesená",J164,0)</f>
        <v>0</v>
      </c>
      <c r="BI164" s="212">
        <f>IF(N164="nulová",J164,0)</f>
        <v>0</v>
      </c>
      <c r="BJ164" s="19" t="s">
        <v>23</v>
      </c>
      <c r="BK164" s="212">
        <f>ROUND(I164*H164,2)</f>
        <v>0</v>
      </c>
      <c r="BL164" s="19" t="s">
        <v>415</v>
      </c>
      <c r="BM164" s="19" t="s">
        <v>2931</v>
      </c>
    </row>
    <row r="165" spans="2:65" s="12" customFormat="1" x14ac:dyDescent="0.3">
      <c r="B165" s="213"/>
      <c r="C165" s="214"/>
      <c r="D165" s="215" t="s">
        <v>417</v>
      </c>
      <c r="E165" s="216" t="s">
        <v>36</v>
      </c>
      <c r="F165" s="217" t="s">
        <v>2932</v>
      </c>
      <c r="G165" s="214"/>
      <c r="H165" s="218" t="s">
        <v>36</v>
      </c>
      <c r="I165" s="219"/>
      <c r="J165" s="214"/>
      <c r="K165" s="214"/>
      <c r="L165" s="220"/>
      <c r="M165" s="221"/>
      <c r="N165" s="222"/>
      <c r="O165" s="222"/>
      <c r="P165" s="222"/>
      <c r="Q165" s="222"/>
      <c r="R165" s="222"/>
      <c r="S165" s="222"/>
      <c r="T165" s="223"/>
      <c r="AT165" s="224" t="s">
        <v>417</v>
      </c>
      <c r="AU165" s="224" t="s">
        <v>87</v>
      </c>
      <c r="AV165" s="12" t="s">
        <v>23</v>
      </c>
      <c r="AW165" s="12" t="s">
        <v>43</v>
      </c>
      <c r="AX165" s="12" t="s">
        <v>79</v>
      </c>
      <c r="AY165" s="224" t="s">
        <v>406</v>
      </c>
    </row>
    <row r="166" spans="2:65" s="13" customFormat="1" x14ac:dyDescent="0.3">
      <c r="B166" s="225"/>
      <c r="C166" s="226"/>
      <c r="D166" s="215" t="s">
        <v>417</v>
      </c>
      <c r="E166" s="227" t="s">
        <v>36</v>
      </c>
      <c r="F166" s="228" t="s">
        <v>2933</v>
      </c>
      <c r="G166" s="226"/>
      <c r="H166" s="229">
        <v>9.68</v>
      </c>
      <c r="I166" s="230"/>
      <c r="J166" s="226"/>
      <c r="K166" s="226"/>
      <c r="L166" s="231"/>
      <c r="M166" s="232"/>
      <c r="N166" s="233"/>
      <c r="O166" s="233"/>
      <c r="P166" s="233"/>
      <c r="Q166" s="233"/>
      <c r="R166" s="233"/>
      <c r="S166" s="233"/>
      <c r="T166" s="234"/>
      <c r="AT166" s="235" t="s">
        <v>417</v>
      </c>
      <c r="AU166" s="235" t="s">
        <v>87</v>
      </c>
      <c r="AV166" s="13" t="s">
        <v>87</v>
      </c>
      <c r="AW166" s="13" t="s">
        <v>43</v>
      </c>
      <c r="AX166" s="13" t="s">
        <v>79</v>
      </c>
      <c r="AY166" s="235" t="s">
        <v>406</v>
      </c>
    </row>
    <row r="167" spans="2:65" s="14" customFormat="1" x14ac:dyDescent="0.3">
      <c r="B167" s="236"/>
      <c r="C167" s="237"/>
      <c r="D167" s="247" t="s">
        <v>417</v>
      </c>
      <c r="E167" s="248" t="s">
        <v>2872</v>
      </c>
      <c r="F167" s="249" t="s">
        <v>421</v>
      </c>
      <c r="G167" s="237"/>
      <c r="H167" s="250">
        <v>9.68</v>
      </c>
      <c r="I167" s="241"/>
      <c r="J167" s="237"/>
      <c r="K167" s="237"/>
      <c r="L167" s="242"/>
      <c r="M167" s="243"/>
      <c r="N167" s="244"/>
      <c r="O167" s="244"/>
      <c r="P167" s="244"/>
      <c r="Q167" s="244"/>
      <c r="R167" s="244"/>
      <c r="S167" s="244"/>
      <c r="T167" s="245"/>
      <c r="AT167" s="246" t="s">
        <v>417</v>
      </c>
      <c r="AU167" s="246" t="s">
        <v>87</v>
      </c>
      <c r="AV167" s="14" t="s">
        <v>415</v>
      </c>
      <c r="AW167" s="14" t="s">
        <v>43</v>
      </c>
      <c r="AX167" s="14" t="s">
        <v>23</v>
      </c>
      <c r="AY167" s="246" t="s">
        <v>406</v>
      </c>
    </row>
    <row r="168" spans="2:65" s="1" customFormat="1" ht="22.5" customHeight="1" x14ac:dyDescent="0.3">
      <c r="B168" s="37"/>
      <c r="C168" s="201" t="s">
        <v>508</v>
      </c>
      <c r="D168" s="201" t="s">
        <v>410</v>
      </c>
      <c r="E168" s="202" t="s">
        <v>1131</v>
      </c>
      <c r="F168" s="203" t="s">
        <v>1132</v>
      </c>
      <c r="G168" s="204" t="s">
        <v>413</v>
      </c>
      <c r="H168" s="205">
        <v>9.68</v>
      </c>
      <c r="I168" s="206"/>
      <c r="J168" s="207">
        <f>ROUND(I168*H168,2)</f>
        <v>0</v>
      </c>
      <c r="K168" s="203" t="s">
        <v>414</v>
      </c>
      <c r="L168" s="57"/>
      <c r="M168" s="208" t="s">
        <v>36</v>
      </c>
      <c r="N168" s="209" t="s">
        <v>50</v>
      </c>
      <c r="O168" s="38"/>
      <c r="P168" s="210">
        <f>O168*H168</f>
        <v>0</v>
      </c>
      <c r="Q168" s="210">
        <v>0</v>
      </c>
      <c r="R168" s="210">
        <f>Q168*H168</f>
        <v>0</v>
      </c>
      <c r="S168" s="210">
        <v>0</v>
      </c>
      <c r="T168" s="211">
        <f>S168*H168</f>
        <v>0</v>
      </c>
      <c r="AR168" s="19" t="s">
        <v>415</v>
      </c>
      <c r="AT168" s="19" t="s">
        <v>410</v>
      </c>
      <c r="AU168" s="19" t="s">
        <v>87</v>
      </c>
      <c r="AY168" s="19" t="s">
        <v>406</v>
      </c>
      <c r="BE168" s="212">
        <f>IF(N168="základní",J168,0)</f>
        <v>0</v>
      </c>
      <c r="BF168" s="212">
        <f>IF(N168="snížená",J168,0)</f>
        <v>0</v>
      </c>
      <c r="BG168" s="212">
        <f>IF(N168="zákl. přenesená",J168,0)</f>
        <v>0</v>
      </c>
      <c r="BH168" s="212">
        <f>IF(N168="sníž. přenesená",J168,0)</f>
        <v>0</v>
      </c>
      <c r="BI168" s="212">
        <f>IF(N168="nulová",J168,0)</f>
        <v>0</v>
      </c>
      <c r="BJ168" s="19" t="s">
        <v>23</v>
      </c>
      <c r="BK168" s="212">
        <f>ROUND(I168*H168,2)</f>
        <v>0</v>
      </c>
      <c r="BL168" s="19" t="s">
        <v>415</v>
      </c>
      <c r="BM168" s="19" t="s">
        <v>2934</v>
      </c>
    </row>
    <row r="169" spans="2:65" s="13" customFormat="1" x14ac:dyDescent="0.3">
      <c r="B169" s="225"/>
      <c r="C169" s="226"/>
      <c r="D169" s="247" t="s">
        <v>417</v>
      </c>
      <c r="E169" s="251" t="s">
        <v>36</v>
      </c>
      <c r="F169" s="252" t="s">
        <v>2935</v>
      </c>
      <c r="G169" s="226"/>
      <c r="H169" s="253">
        <v>9.68</v>
      </c>
      <c r="I169" s="230"/>
      <c r="J169" s="226"/>
      <c r="K169" s="226"/>
      <c r="L169" s="231"/>
      <c r="M169" s="232"/>
      <c r="N169" s="233"/>
      <c r="O169" s="233"/>
      <c r="P169" s="233"/>
      <c r="Q169" s="233"/>
      <c r="R169" s="233"/>
      <c r="S169" s="233"/>
      <c r="T169" s="234"/>
      <c r="AT169" s="235" t="s">
        <v>417</v>
      </c>
      <c r="AU169" s="235" t="s">
        <v>87</v>
      </c>
      <c r="AV169" s="13" t="s">
        <v>87</v>
      </c>
      <c r="AW169" s="13" t="s">
        <v>43</v>
      </c>
      <c r="AX169" s="13" t="s">
        <v>23</v>
      </c>
      <c r="AY169" s="235" t="s">
        <v>406</v>
      </c>
    </row>
    <row r="170" spans="2:65" s="1" customFormat="1" ht="22.5" customHeight="1" x14ac:dyDescent="0.3">
      <c r="B170" s="37"/>
      <c r="C170" s="201" t="s">
        <v>512</v>
      </c>
      <c r="D170" s="201" t="s">
        <v>410</v>
      </c>
      <c r="E170" s="202" t="s">
        <v>1121</v>
      </c>
      <c r="F170" s="203" t="s">
        <v>1122</v>
      </c>
      <c r="G170" s="204" t="s">
        <v>413</v>
      </c>
      <c r="H170" s="205">
        <v>9.68</v>
      </c>
      <c r="I170" s="206"/>
      <c r="J170" s="207">
        <f>ROUND(I170*H170,2)</f>
        <v>0</v>
      </c>
      <c r="K170" s="203" t="s">
        <v>414</v>
      </c>
      <c r="L170" s="57"/>
      <c r="M170" s="208" t="s">
        <v>36</v>
      </c>
      <c r="N170" s="209" t="s">
        <v>50</v>
      </c>
      <c r="O170" s="38"/>
      <c r="P170" s="210">
        <f>O170*H170</f>
        <v>0</v>
      </c>
      <c r="Q170" s="210">
        <v>0</v>
      </c>
      <c r="R170" s="210">
        <f>Q170*H170</f>
        <v>0</v>
      </c>
      <c r="S170" s="210">
        <v>0</v>
      </c>
      <c r="T170" s="211">
        <f>S170*H170</f>
        <v>0</v>
      </c>
      <c r="AR170" s="19" t="s">
        <v>415</v>
      </c>
      <c r="AT170" s="19" t="s">
        <v>410</v>
      </c>
      <c r="AU170" s="19" t="s">
        <v>87</v>
      </c>
      <c r="AY170" s="19" t="s">
        <v>406</v>
      </c>
      <c r="BE170" s="212">
        <f>IF(N170="základní",J170,0)</f>
        <v>0</v>
      </c>
      <c r="BF170" s="212">
        <f>IF(N170="snížená",J170,0)</f>
        <v>0</v>
      </c>
      <c r="BG170" s="212">
        <f>IF(N170="zákl. přenesená",J170,0)</f>
        <v>0</v>
      </c>
      <c r="BH170" s="212">
        <f>IF(N170="sníž. přenesená",J170,0)</f>
        <v>0</v>
      </c>
      <c r="BI170" s="212">
        <f>IF(N170="nulová",J170,0)</f>
        <v>0</v>
      </c>
      <c r="BJ170" s="19" t="s">
        <v>23</v>
      </c>
      <c r="BK170" s="212">
        <f>ROUND(I170*H170,2)</f>
        <v>0</v>
      </c>
      <c r="BL170" s="19" t="s">
        <v>415</v>
      </c>
      <c r="BM170" s="19" t="s">
        <v>2936</v>
      </c>
    </row>
    <row r="171" spans="2:65" s="1" customFormat="1" ht="22.5" customHeight="1" x14ac:dyDescent="0.3">
      <c r="B171" s="37"/>
      <c r="C171" s="201" t="s">
        <v>7</v>
      </c>
      <c r="D171" s="201" t="s">
        <v>410</v>
      </c>
      <c r="E171" s="202" t="s">
        <v>3462</v>
      </c>
      <c r="F171" s="203" t="s">
        <v>3463</v>
      </c>
      <c r="G171" s="204" t="s">
        <v>413</v>
      </c>
      <c r="H171" s="205">
        <v>0.68</v>
      </c>
      <c r="I171" s="206"/>
      <c r="J171" s="207">
        <f>ROUND(I171*H171,2)</f>
        <v>0</v>
      </c>
      <c r="K171" s="203" t="s">
        <v>414</v>
      </c>
      <c r="L171" s="57"/>
      <c r="M171" s="208" t="s">
        <v>36</v>
      </c>
      <c r="N171" s="209" t="s">
        <v>50</v>
      </c>
      <c r="O171" s="38"/>
      <c r="P171" s="210">
        <f>O171*H171</f>
        <v>0</v>
      </c>
      <c r="Q171" s="210">
        <v>0</v>
      </c>
      <c r="R171" s="210">
        <f>Q171*H171</f>
        <v>0</v>
      </c>
      <c r="S171" s="210">
        <v>0</v>
      </c>
      <c r="T171" s="211">
        <f>S171*H171</f>
        <v>0</v>
      </c>
      <c r="AR171" s="19" t="s">
        <v>415</v>
      </c>
      <c r="AT171" s="19" t="s">
        <v>410</v>
      </c>
      <c r="AU171" s="19" t="s">
        <v>87</v>
      </c>
      <c r="AY171" s="19" t="s">
        <v>406</v>
      </c>
      <c r="BE171" s="212">
        <f>IF(N171="základní",J171,0)</f>
        <v>0</v>
      </c>
      <c r="BF171" s="212">
        <f>IF(N171="snížená",J171,0)</f>
        <v>0</v>
      </c>
      <c r="BG171" s="212">
        <f>IF(N171="zákl. přenesená",J171,0)</f>
        <v>0</v>
      </c>
      <c r="BH171" s="212">
        <f>IF(N171="sníž. přenesená",J171,0)</f>
        <v>0</v>
      </c>
      <c r="BI171" s="212">
        <f>IF(N171="nulová",J171,0)</f>
        <v>0</v>
      </c>
      <c r="BJ171" s="19" t="s">
        <v>23</v>
      </c>
      <c r="BK171" s="212">
        <f>ROUND(I171*H171,2)</f>
        <v>0</v>
      </c>
      <c r="BL171" s="19" t="s">
        <v>415</v>
      </c>
      <c r="BM171" s="19" t="s">
        <v>3464</v>
      </c>
    </row>
    <row r="172" spans="2:65" s="1" customFormat="1" ht="22.5" customHeight="1" x14ac:dyDescent="0.3">
      <c r="B172" s="37"/>
      <c r="C172" s="201" t="s">
        <v>520</v>
      </c>
      <c r="D172" s="201" t="s">
        <v>410</v>
      </c>
      <c r="E172" s="202" t="s">
        <v>2030</v>
      </c>
      <c r="F172" s="203" t="s">
        <v>2031</v>
      </c>
      <c r="G172" s="204" t="s">
        <v>466</v>
      </c>
      <c r="H172" s="205">
        <v>3.99</v>
      </c>
      <c r="I172" s="206"/>
      <c r="J172" s="207">
        <f>ROUND(I172*H172,2)</f>
        <v>0</v>
      </c>
      <c r="K172" s="203" t="s">
        <v>414</v>
      </c>
      <c r="L172" s="57"/>
      <c r="M172" s="208" t="s">
        <v>36</v>
      </c>
      <c r="N172" s="209" t="s">
        <v>50</v>
      </c>
      <c r="O172" s="38"/>
      <c r="P172" s="210">
        <f>O172*H172</f>
        <v>0</v>
      </c>
      <c r="Q172" s="210">
        <v>6.3899999999999998E-3</v>
      </c>
      <c r="R172" s="210">
        <f>Q172*H172</f>
        <v>2.5496100000000001E-2</v>
      </c>
      <c r="S172" s="210">
        <v>0</v>
      </c>
      <c r="T172" s="211">
        <f>S172*H172</f>
        <v>0</v>
      </c>
      <c r="AR172" s="19" t="s">
        <v>415</v>
      </c>
      <c r="AT172" s="19" t="s">
        <v>410</v>
      </c>
      <c r="AU172" s="19" t="s">
        <v>87</v>
      </c>
      <c r="AY172" s="19" t="s">
        <v>406</v>
      </c>
      <c r="BE172" s="212">
        <f>IF(N172="základní",J172,0)</f>
        <v>0</v>
      </c>
      <c r="BF172" s="212">
        <f>IF(N172="snížená",J172,0)</f>
        <v>0</v>
      </c>
      <c r="BG172" s="212">
        <f>IF(N172="zákl. přenesená",J172,0)</f>
        <v>0</v>
      </c>
      <c r="BH172" s="212">
        <f>IF(N172="sníž. přenesená",J172,0)</f>
        <v>0</v>
      </c>
      <c r="BI172" s="212">
        <f>IF(N172="nulová",J172,0)</f>
        <v>0</v>
      </c>
      <c r="BJ172" s="19" t="s">
        <v>23</v>
      </c>
      <c r="BK172" s="212">
        <f>ROUND(I172*H172,2)</f>
        <v>0</v>
      </c>
      <c r="BL172" s="19" t="s">
        <v>415</v>
      </c>
      <c r="BM172" s="19" t="s">
        <v>3465</v>
      </c>
    </row>
    <row r="173" spans="2:65" s="13" customFormat="1" x14ac:dyDescent="0.3">
      <c r="B173" s="225"/>
      <c r="C173" s="226"/>
      <c r="D173" s="215" t="s">
        <v>417</v>
      </c>
      <c r="E173" s="227" t="s">
        <v>36</v>
      </c>
      <c r="F173" s="228" t="s">
        <v>3466</v>
      </c>
      <c r="G173" s="226"/>
      <c r="H173" s="229">
        <v>1.96</v>
      </c>
      <c r="I173" s="230"/>
      <c r="J173" s="226"/>
      <c r="K173" s="226"/>
      <c r="L173" s="231"/>
      <c r="M173" s="232"/>
      <c r="N173" s="233"/>
      <c r="O173" s="233"/>
      <c r="P173" s="233"/>
      <c r="Q173" s="233"/>
      <c r="R173" s="233"/>
      <c r="S173" s="233"/>
      <c r="T173" s="234"/>
      <c r="AT173" s="235" t="s">
        <v>417</v>
      </c>
      <c r="AU173" s="235" t="s">
        <v>87</v>
      </c>
      <c r="AV173" s="13" t="s">
        <v>87</v>
      </c>
      <c r="AW173" s="13" t="s">
        <v>43</v>
      </c>
      <c r="AX173" s="13" t="s">
        <v>79</v>
      </c>
      <c r="AY173" s="235" t="s">
        <v>406</v>
      </c>
    </row>
    <row r="174" spans="2:65" s="13" customFormat="1" x14ac:dyDescent="0.3">
      <c r="B174" s="225"/>
      <c r="C174" s="226"/>
      <c r="D174" s="215" t="s">
        <v>417</v>
      </c>
      <c r="E174" s="227" t="s">
        <v>36</v>
      </c>
      <c r="F174" s="228" t="s">
        <v>3467</v>
      </c>
      <c r="G174" s="226"/>
      <c r="H174" s="229">
        <v>0.5</v>
      </c>
      <c r="I174" s="230"/>
      <c r="J174" s="226"/>
      <c r="K174" s="226"/>
      <c r="L174" s="231"/>
      <c r="M174" s="232"/>
      <c r="N174" s="233"/>
      <c r="O174" s="233"/>
      <c r="P174" s="233"/>
      <c r="Q174" s="233"/>
      <c r="R174" s="233"/>
      <c r="S174" s="233"/>
      <c r="T174" s="234"/>
      <c r="AT174" s="235" t="s">
        <v>417</v>
      </c>
      <c r="AU174" s="235" t="s">
        <v>87</v>
      </c>
      <c r="AV174" s="13" t="s">
        <v>87</v>
      </c>
      <c r="AW174" s="13" t="s">
        <v>43</v>
      </c>
      <c r="AX174" s="13" t="s">
        <v>79</v>
      </c>
      <c r="AY174" s="235" t="s">
        <v>406</v>
      </c>
    </row>
    <row r="175" spans="2:65" s="13" customFormat="1" x14ac:dyDescent="0.3">
      <c r="B175" s="225"/>
      <c r="C175" s="226"/>
      <c r="D175" s="215" t="s">
        <v>417</v>
      </c>
      <c r="E175" s="227" t="s">
        <v>36</v>
      </c>
      <c r="F175" s="228" t="s">
        <v>3468</v>
      </c>
      <c r="G175" s="226"/>
      <c r="H175" s="229">
        <v>0.32</v>
      </c>
      <c r="I175" s="230"/>
      <c r="J175" s="226"/>
      <c r="K175" s="226"/>
      <c r="L175" s="231"/>
      <c r="M175" s="232"/>
      <c r="N175" s="233"/>
      <c r="O175" s="233"/>
      <c r="P175" s="233"/>
      <c r="Q175" s="233"/>
      <c r="R175" s="233"/>
      <c r="S175" s="233"/>
      <c r="T175" s="234"/>
      <c r="AT175" s="235" t="s">
        <v>417</v>
      </c>
      <c r="AU175" s="235" t="s">
        <v>87</v>
      </c>
      <c r="AV175" s="13" t="s">
        <v>87</v>
      </c>
      <c r="AW175" s="13" t="s">
        <v>43</v>
      </c>
      <c r="AX175" s="13" t="s">
        <v>79</v>
      </c>
      <c r="AY175" s="235" t="s">
        <v>406</v>
      </c>
    </row>
    <row r="176" spans="2:65" s="13" customFormat="1" x14ac:dyDescent="0.3">
      <c r="B176" s="225"/>
      <c r="C176" s="226"/>
      <c r="D176" s="215" t="s">
        <v>417</v>
      </c>
      <c r="E176" s="227" t="s">
        <v>36</v>
      </c>
      <c r="F176" s="228" t="s">
        <v>3469</v>
      </c>
      <c r="G176" s="226"/>
      <c r="H176" s="229">
        <v>1.21</v>
      </c>
      <c r="I176" s="230"/>
      <c r="J176" s="226"/>
      <c r="K176" s="226"/>
      <c r="L176" s="231"/>
      <c r="M176" s="232"/>
      <c r="N176" s="233"/>
      <c r="O176" s="233"/>
      <c r="P176" s="233"/>
      <c r="Q176" s="233"/>
      <c r="R176" s="233"/>
      <c r="S176" s="233"/>
      <c r="T176" s="234"/>
      <c r="AT176" s="235" t="s">
        <v>417</v>
      </c>
      <c r="AU176" s="235" t="s">
        <v>87</v>
      </c>
      <c r="AV176" s="13" t="s">
        <v>87</v>
      </c>
      <c r="AW176" s="13" t="s">
        <v>43</v>
      </c>
      <c r="AX176" s="13" t="s">
        <v>79</v>
      </c>
      <c r="AY176" s="235" t="s">
        <v>406</v>
      </c>
    </row>
    <row r="177" spans="2:65" s="14" customFormat="1" x14ac:dyDescent="0.3">
      <c r="B177" s="236"/>
      <c r="C177" s="237"/>
      <c r="D177" s="215" t="s">
        <v>417</v>
      </c>
      <c r="E177" s="238" t="s">
        <v>36</v>
      </c>
      <c r="F177" s="239" t="s">
        <v>421</v>
      </c>
      <c r="G177" s="237"/>
      <c r="H177" s="240">
        <v>3.99</v>
      </c>
      <c r="I177" s="241"/>
      <c r="J177" s="237"/>
      <c r="K177" s="237"/>
      <c r="L177" s="242"/>
      <c r="M177" s="243"/>
      <c r="N177" s="244"/>
      <c r="O177" s="244"/>
      <c r="P177" s="244"/>
      <c r="Q177" s="244"/>
      <c r="R177" s="244"/>
      <c r="S177" s="244"/>
      <c r="T177" s="245"/>
      <c r="AT177" s="246" t="s">
        <v>417</v>
      </c>
      <c r="AU177" s="246" t="s">
        <v>87</v>
      </c>
      <c r="AV177" s="14" t="s">
        <v>415</v>
      </c>
      <c r="AW177" s="14" t="s">
        <v>43</v>
      </c>
      <c r="AX177" s="14" t="s">
        <v>23</v>
      </c>
      <c r="AY177" s="246" t="s">
        <v>406</v>
      </c>
    </row>
    <row r="178" spans="2:65" s="11" customFormat="1" ht="29.85" customHeight="1" x14ac:dyDescent="0.3">
      <c r="B178" s="182"/>
      <c r="C178" s="183"/>
      <c r="D178" s="198" t="s">
        <v>78</v>
      </c>
      <c r="E178" s="199" t="s">
        <v>457</v>
      </c>
      <c r="F178" s="199" t="s">
        <v>2244</v>
      </c>
      <c r="G178" s="183"/>
      <c r="H178" s="183"/>
      <c r="I178" s="186"/>
      <c r="J178" s="200">
        <f>BK178</f>
        <v>0</v>
      </c>
      <c r="K178" s="183"/>
      <c r="L178" s="188"/>
      <c r="M178" s="189"/>
      <c r="N178" s="190"/>
      <c r="O178" s="190"/>
      <c r="P178" s="191">
        <f>SUM(P179:P216)</f>
        <v>0</v>
      </c>
      <c r="Q178" s="190"/>
      <c r="R178" s="191">
        <f>SUM(R179:R216)</f>
        <v>1.6069116000000001</v>
      </c>
      <c r="S178" s="190"/>
      <c r="T178" s="192">
        <f>SUM(T179:T216)</f>
        <v>4.7E-2</v>
      </c>
      <c r="AR178" s="193" t="s">
        <v>23</v>
      </c>
      <c r="AT178" s="194" t="s">
        <v>78</v>
      </c>
      <c r="AU178" s="194" t="s">
        <v>23</v>
      </c>
      <c r="AY178" s="193" t="s">
        <v>406</v>
      </c>
      <c r="BK178" s="195">
        <f>SUM(BK179:BK216)</f>
        <v>0</v>
      </c>
    </row>
    <row r="179" spans="2:65" s="1" customFormat="1" ht="22.5" customHeight="1" x14ac:dyDescent="0.3">
      <c r="B179" s="37"/>
      <c r="C179" s="201" t="s">
        <v>525</v>
      </c>
      <c r="D179" s="201" t="s">
        <v>410</v>
      </c>
      <c r="E179" s="202" t="s">
        <v>2246</v>
      </c>
      <c r="F179" s="203" t="s">
        <v>2247</v>
      </c>
      <c r="G179" s="204" t="s">
        <v>36</v>
      </c>
      <c r="H179" s="205">
        <v>0</v>
      </c>
      <c r="I179" s="206"/>
      <c r="J179" s="207">
        <f>ROUND(I179*H179,2)</f>
        <v>0</v>
      </c>
      <c r="K179" s="203" t="s">
        <v>36</v>
      </c>
      <c r="L179" s="57"/>
      <c r="M179" s="208" t="s">
        <v>36</v>
      </c>
      <c r="N179" s="209" t="s">
        <v>50</v>
      </c>
      <c r="O179" s="38"/>
      <c r="P179" s="210">
        <f>O179*H179</f>
        <v>0</v>
      </c>
      <c r="Q179" s="210">
        <v>0</v>
      </c>
      <c r="R179" s="210">
        <f>Q179*H179</f>
        <v>0</v>
      </c>
      <c r="S179" s="210">
        <v>0</v>
      </c>
      <c r="T179" s="211">
        <f>S179*H179</f>
        <v>0</v>
      </c>
      <c r="AR179" s="19" t="s">
        <v>415</v>
      </c>
      <c r="AT179" s="19" t="s">
        <v>410</v>
      </c>
      <c r="AU179" s="19" t="s">
        <v>87</v>
      </c>
      <c r="AY179" s="19" t="s">
        <v>406</v>
      </c>
      <c r="BE179" s="212">
        <f>IF(N179="základní",J179,0)</f>
        <v>0</v>
      </c>
      <c r="BF179" s="212">
        <f>IF(N179="snížená",J179,0)</f>
        <v>0</v>
      </c>
      <c r="BG179" s="212">
        <f>IF(N179="zákl. přenesená",J179,0)</f>
        <v>0</v>
      </c>
      <c r="BH179" s="212">
        <f>IF(N179="sníž. přenesená",J179,0)</f>
        <v>0</v>
      </c>
      <c r="BI179" s="212">
        <f>IF(N179="nulová",J179,0)</f>
        <v>0</v>
      </c>
      <c r="BJ179" s="19" t="s">
        <v>23</v>
      </c>
      <c r="BK179" s="212">
        <f>ROUND(I179*H179,2)</f>
        <v>0</v>
      </c>
      <c r="BL179" s="19" t="s">
        <v>415</v>
      </c>
      <c r="BM179" s="19" t="s">
        <v>2937</v>
      </c>
    </row>
    <row r="180" spans="2:65" s="1" customFormat="1" ht="22.5" customHeight="1" x14ac:dyDescent="0.3">
      <c r="B180" s="37"/>
      <c r="C180" s="201" t="s">
        <v>527</v>
      </c>
      <c r="D180" s="201" t="s">
        <v>410</v>
      </c>
      <c r="E180" s="202" t="s">
        <v>2250</v>
      </c>
      <c r="F180" s="203" t="s">
        <v>2251</v>
      </c>
      <c r="G180" s="204" t="s">
        <v>36</v>
      </c>
      <c r="H180" s="205">
        <v>0</v>
      </c>
      <c r="I180" s="206"/>
      <c r="J180" s="207">
        <f>ROUND(I180*H180,2)</f>
        <v>0</v>
      </c>
      <c r="K180" s="203" t="s">
        <v>36</v>
      </c>
      <c r="L180" s="57"/>
      <c r="M180" s="208" t="s">
        <v>36</v>
      </c>
      <c r="N180" s="209" t="s">
        <v>50</v>
      </c>
      <c r="O180" s="38"/>
      <c r="P180" s="210">
        <f>O180*H180</f>
        <v>0</v>
      </c>
      <c r="Q180" s="210">
        <v>0</v>
      </c>
      <c r="R180" s="210">
        <f>Q180*H180</f>
        <v>0</v>
      </c>
      <c r="S180" s="210">
        <v>0</v>
      </c>
      <c r="T180" s="211">
        <f>S180*H180</f>
        <v>0</v>
      </c>
      <c r="AR180" s="19" t="s">
        <v>415</v>
      </c>
      <c r="AT180" s="19" t="s">
        <v>410</v>
      </c>
      <c r="AU180" s="19" t="s">
        <v>87</v>
      </c>
      <c r="AY180" s="19" t="s">
        <v>406</v>
      </c>
      <c r="BE180" s="212">
        <f>IF(N180="základní",J180,0)</f>
        <v>0</v>
      </c>
      <c r="BF180" s="212">
        <f>IF(N180="snížená",J180,0)</f>
        <v>0</v>
      </c>
      <c r="BG180" s="212">
        <f>IF(N180="zákl. přenesená",J180,0)</f>
        <v>0</v>
      </c>
      <c r="BH180" s="212">
        <f>IF(N180="sníž. přenesená",J180,0)</f>
        <v>0</v>
      </c>
      <c r="BI180" s="212">
        <f>IF(N180="nulová",J180,0)</f>
        <v>0</v>
      </c>
      <c r="BJ180" s="19" t="s">
        <v>23</v>
      </c>
      <c r="BK180" s="212">
        <f>ROUND(I180*H180,2)</f>
        <v>0</v>
      </c>
      <c r="BL180" s="19" t="s">
        <v>415</v>
      </c>
      <c r="BM180" s="19" t="s">
        <v>2938</v>
      </c>
    </row>
    <row r="181" spans="2:65" s="1" customFormat="1" ht="31.5" customHeight="1" x14ac:dyDescent="0.3">
      <c r="B181" s="37"/>
      <c r="C181" s="201" t="s">
        <v>532</v>
      </c>
      <c r="D181" s="201" t="s">
        <v>410</v>
      </c>
      <c r="E181" s="202" t="s">
        <v>2939</v>
      </c>
      <c r="F181" s="203" t="s">
        <v>2940</v>
      </c>
      <c r="G181" s="204" t="s">
        <v>36</v>
      </c>
      <c r="H181" s="205">
        <v>0</v>
      </c>
      <c r="I181" s="206"/>
      <c r="J181" s="207">
        <f>ROUND(I181*H181,2)</f>
        <v>0</v>
      </c>
      <c r="K181" s="203" t="s">
        <v>36</v>
      </c>
      <c r="L181" s="57"/>
      <c r="M181" s="208" t="s">
        <v>36</v>
      </c>
      <c r="N181" s="209" t="s">
        <v>50</v>
      </c>
      <c r="O181" s="38"/>
      <c r="P181" s="210">
        <f>O181*H181</f>
        <v>0</v>
      </c>
      <c r="Q181" s="210">
        <v>0</v>
      </c>
      <c r="R181" s="210">
        <f>Q181*H181</f>
        <v>0</v>
      </c>
      <c r="S181" s="210">
        <v>0</v>
      </c>
      <c r="T181" s="211">
        <f>S181*H181</f>
        <v>0</v>
      </c>
      <c r="AR181" s="19" t="s">
        <v>415</v>
      </c>
      <c r="AT181" s="19" t="s">
        <v>410</v>
      </c>
      <c r="AU181" s="19" t="s">
        <v>87</v>
      </c>
      <c r="AY181" s="19" t="s">
        <v>406</v>
      </c>
      <c r="BE181" s="212">
        <f>IF(N181="základní",J181,0)</f>
        <v>0</v>
      </c>
      <c r="BF181" s="212">
        <f>IF(N181="snížená",J181,0)</f>
        <v>0</v>
      </c>
      <c r="BG181" s="212">
        <f>IF(N181="zákl. přenesená",J181,0)</f>
        <v>0</v>
      </c>
      <c r="BH181" s="212">
        <f>IF(N181="sníž. přenesená",J181,0)</f>
        <v>0</v>
      </c>
      <c r="BI181" s="212">
        <f>IF(N181="nulová",J181,0)</f>
        <v>0</v>
      </c>
      <c r="BJ181" s="19" t="s">
        <v>23</v>
      </c>
      <c r="BK181" s="212">
        <f>ROUND(I181*H181,2)</f>
        <v>0</v>
      </c>
      <c r="BL181" s="19" t="s">
        <v>415</v>
      </c>
      <c r="BM181" s="19" t="s">
        <v>2941</v>
      </c>
    </row>
    <row r="182" spans="2:65" s="1" customFormat="1" ht="31.5" customHeight="1" x14ac:dyDescent="0.3">
      <c r="B182" s="37"/>
      <c r="C182" s="201" t="s">
        <v>539</v>
      </c>
      <c r="D182" s="201" t="s">
        <v>410</v>
      </c>
      <c r="E182" s="202" t="s">
        <v>2942</v>
      </c>
      <c r="F182" s="203" t="s">
        <v>2943</v>
      </c>
      <c r="G182" s="204" t="s">
        <v>596</v>
      </c>
      <c r="H182" s="205">
        <v>90.7</v>
      </c>
      <c r="I182" s="206"/>
      <c r="J182" s="207">
        <f>ROUND(I182*H182,2)</f>
        <v>0</v>
      </c>
      <c r="K182" s="203" t="s">
        <v>414</v>
      </c>
      <c r="L182" s="57"/>
      <c r="M182" s="208" t="s">
        <v>36</v>
      </c>
      <c r="N182" s="209" t="s">
        <v>50</v>
      </c>
      <c r="O182" s="38"/>
      <c r="P182" s="210">
        <f>O182*H182</f>
        <v>0</v>
      </c>
      <c r="Q182" s="210">
        <v>0</v>
      </c>
      <c r="R182" s="210">
        <f>Q182*H182</f>
        <v>0</v>
      </c>
      <c r="S182" s="210">
        <v>0</v>
      </c>
      <c r="T182" s="211">
        <f>S182*H182</f>
        <v>0</v>
      </c>
      <c r="AR182" s="19" t="s">
        <v>415</v>
      </c>
      <c r="AT182" s="19" t="s">
        <v>410</v>
      </c>
      <c r="AU182" s="19" t="s">
        <v>87</v>
      </c>
      <c r="AY182" s="19" t="s">
        <v>406</v>
      </c>
      <c r="BE182" s="212">
        <f>IF(N182="základní",J182,0)</f>
        <v>0</v>
      </c>
      <c r="BF182" s="212">
        <f>IF(N182="snížená",J182,0)</f>
        <v>0</v>
      </c>
      <c r="BG182" s="212">
        <f>IF(N182="zákl. přenesená",J182,0)</f>
        <v>0</v>
      </c>
      <c r="BH182" s="212">
        <f>IF(N182="sníž. přenesená",J182,0)</f>
        <v>0</v>
      </c>
      <c r="BI182" s="212">
        <f>IF(N182="nulová",J182,0)</f>
        <v>0</v>
      </c>
      <c r="BJ182" s="19" t="s">
        <v>23</v>
      </c>
      <c r="BK182" s="212">
        <f>ROUND(I182*H182,2)</f>
        <v>0</v>
      </c>
      <c r="BL182" s="19" t="s">
        <v>415</v>
      </c>
      <c r="BM182" s="19" t="s">
        <v>2944</v>
      </c>
    </row>
    <row r="183" spans="2:65" s="13" customFormat="1" x14ac:dyDescent="0.3">
      <c r="B183" s="225"/>
      <c r="C183" s="226"/>
      <c r="D183" s="215" t="s">
        <v>417</v>
      </c>
      <c r="E183" s="227" t="s">
        <v>36</v>
      </c>
      <c r="F183" s="228" t="s">
        <v>3470</v>
      </c>
      <c r="G183" s="226"/>
      <c r="H183" s="229">
        <v>88</v>
      </c>
      <c r="I183" s="230"/>
      <c r="J183" s="226"/>
      <c r="K183" s="226"/>
      <c r="L183" s="231"/>
      <c r="M183" s="232"/>
      <c r="N183" s="233"/>
      <c r="O183" s="233"/>
      <c r="P183" s="233"/>
      <c r="Q183" s="233"/>
      <c r="R183" s="233"/>
      <c r="S183" s="233"/>
      <c r="T183" s="234"/>
      <c r="AT183" s="235" t="s">
        <v>417</v>
      </c>
      <c r="AU183" s="235" t="s">
        <v>87</v>
      </c>
      <c r="AV183" s="13" t="s">
        <v>87</v>
      </c>
      <c r="AW183" s="13" t="s">
        <v>43</v>
      </c>
      <c r="AX183" s="13" t="s">
        <v>79</v>
      </c>
      <c r="AY183" s="235" t="s">
        <v>406</v>
      </c>
    </row>
    <row r="184" spans="2:65" s="15" customFormat="1" x14ac:dyDescent="0.3">
      <c r="B184" s="254"/>
      <c r="C184" s="255"/>
      <c r="D184" s="215" t="s">
        <v>417</v>
      </c>
      <c r="E184" s="256" t="s">
        <v>2868</v>
      </c>
      <c r="F184" s="257" t="s">
        <v>435</v>
      </c>
      <c r="G184" s="255"/>
      <c r="H184" s="258">
        <v>88</v>
      </c>
      <c r="I184" s="259"/>
      <c r="J184" s="255"/>
      <c r="K184" s="255"/>
      <c r="L184" s="260"/>
      <c r="M184" s="261"/>
      <c r="N184" s="262"/>
      <c r="O184" s="262"/>
      <c r="P184" s="262"/>
      <c r="Q184" s="262"/>
      <c r="R184" s="262"/>
      <c r="S184" s="262"/>
      <c r="T184" s="263"/>
      <c r="AT184" s="264" t="s">
        <v>417</v>
      </c>
      <c r="AU184" s="264" t="s">
        <v>87</v>
      </c>
      <c r="AV184" s="15" t="s">
        <v>94</v>
      </c>
      <c r="AW184" s="15" t="s">
        <v>43</v>
      </c>
      <c r="AX184" s="15" t="s">
        <v>79</v>
      </c>
      <c r="AY184" s="264" t="s">
        <v>406</v>
      </c>
    </row>
    <row r="185" spans="2:65" s="12" customFormat="1" x14ac:dyDescent="0.3">
      <c r="B185" s="213"/>
      <c r="C185" s="214"/>
      <c r="D185" s="215" t="s">
        <v>417</v>
      </c>
      <c r="E185" s="216" t="s">
        <v>36</v>
      </c>
      <c r="F185" s="217" t="s">
        <v>2946</v>
      </c>
      <c r="G185" s="214"/>
      <c r="H185" s="218" t="s">
        <v>36</v>
      </c>
      <c r="I185" s="219"/>
      <c r="J185" s="214"/>
      <c r="K185" s="214"/>
      <c r="L185" s="220"/>
      <c r="M185" s="221"/>
      <c r="N185" s="222"/>
      <c r="O185" s="222"/>
      <c r="P185" s="222"/>
      <c r="Q185" s="222"/>
      <c r="R185" s="222"/>
      <c r="S185" s="222"/>
      <c r="T185" s="223"/>
      <c r="AT185" s="224" t="s">
        <v>417</v>
      </c>
      <c r="AU185" s="224" t="s">
        <v>87</v>
      </c>
      <c r="AV185" s="12" t="s">
        <v>23</v>
      </c>
      <c r="AW185" s="12" t="s">
        <v>43</v>
      </c>
      <c r="AX185" s="12" t="s">
        <v>79</v>
      </c>
      <c r="AY185" s="224" t="s">
        <v>406</v>
      </c>
    </row>
    <row r="186" spans="2:65" s="13" customFormat="1" x14ac:dyDescent="0.3">
      <c r="B186" s="225"/>
      <c r="C186" s="226"/>
      <c r="D186" s="215" t="s">
        <v>417</v>
      </c>
      <c r="E186" s="227" t="s">
        <v>36</v>
      </c>
      <c r="F186" s="228" t="s">
        <v>3471</v>
      </c>
      <c r="G186" s="226"/>
      <c r="H186" s="229">
        <v>88</v>
      </c>
      <c r="I186" s="230"/>
      <c r="J186" s="226"/>
      <c r="K186" s="226"/>
      <c r="L186" s="231"/>
      <c r="M186" s="232"/>
      <c r="N186" s="233"/>
      <c r="O186" s="233"/>
      <c r="P186" s="233"/>
      <c r="Q186" s="233"/>
      <c r="R186" s="233"/>
      <c r="S186" s="233"/>
      <c r="T186" s="234"/>
      <c r="AT186" s="235" t="s">
        <v>417</v>
      </c>
      <c r="AU186" s="235" t="s">
        <v>87</v>
      </c>
      <c r="AV186" s="13" t="s">
        <v>87</v>
      </c>
      <c r="AW186" s="13" t="s">
        <v>43</v>
      </c>
      <c r="AX186" s="13" t="s">
        <v>79</v>
      </c>
      <c r="AY186" s="235" t="s">
        <v>406</v>
      </c>
    </row>
    <row r="187" spans="2:65" s="13" customFormat="1" x14ac:dyDescent="0.3">
      <c r="B187" s="225"/>
      <c r="C187" s="226"/>
      <c r="D187" s="215" t="s">
        <v>417</v>
      </c>
      <c r="E187" s="227" t="s">
        <v>36</v>
      </c>
      <c r="F187" s="228" t="s">
        <v>3472</v>
      </c>
      <c r="G187" s="226"/>
      <c r="H187" s="229">
        <v>2.7</v>
      </c>
      <c r="I187" s="230"/>
      <c r="J187" s="226"/>
      <c r="K187" s="226"/>
      <c r="L187" s="231"/>
      <c r="M187" s="232"/>
      <c r="N187" s="233"/>
      <c r="O187" s="233"/>
      <c r="P187" s="233"/>
      <c r="Q187" s="233"/>
      <c r="R187" s="233"/>
      <c r="S187" s="233"/>
      <c r="T187" s="234"/>
      <c r="AT187" s="235" t="s">
        <v>417</v>
      </c>
      <c r="AU187" s="235" t="s">
        <v>87</v>
      </c>
      <c r="AV187" s="13" t="s">
        <v>87</v>
      </c>
      <c r="AW187" s="13" t="s">
        <v>43</v>
      </c>
      <c r="AX187" s="13" t="s">
        <v>79</v>
      </c>
      <c r="AY187" s="235" t="s">
        <v>406</v>
      </c>
    </row>
    <row r="188" spans="2:65" s="15" customFormat="1" x14ac:dyDescent="0.3">
      <c r="B188" s="254"/>
      <c r="C188" s="255"/>
      <c r="D188" s="247" t="s">
        <v>417</v>
      </c>
      <c r="E188" s="265" t="s">
        <v>2870</v>
      </c>
      <c r="F188" s="266" t="s">
        <v>435</v>
      </c>
      <c r="G188" s="255"/>
      <c r="H188" s="267">
        <v>90.7</v>
      </c>
      <c r="I188" s="259"/>
      <c r="J188" s="255"/>
      <c r="K188" s="255"/>
      <c r="L188" s="260"/>
      <c r="M188" s="261"/>
      <c r="N188" s="262"/>
      <c r="O188" s="262"/>
      <c r="P188" s="262"/>
      <c r="Q188" s="262"/>
      <c r="R188" s="262"/>
      <c r="S188" s="262"/>
      <c r="T188" s="263"/>
      <c r="AT188" s="264" t="s">
        <v>417</v>
      </c>
      <c r="AU188" s="264" t="s">
        <v>87</v>
      </c>
      <c r="AV188" s="15" t="s">
        <v>94</v>
      </c>
      <c r="AW188" s="15" t="s">
        <v>43</v>
      </c>
      <c r="AX188" s="15" t="s">
        <v>23</v>
      </c>
      <c r="AY188" s="264" t="s">
        <v>406</v>
      </c>
    </row>
    <row r="189" spans="2:65" s="1" customFormat="1" ht="22.5" customHeight="1" x14ac:dyDescent="0.3">
      <c r="B189" s="37"/>
      <c r="C189" s="268" t="s">
        <v>543</v>
      </c>
      <c r="D189" s="268" t="s">
        <v>533</v>
      </c>
      <c r="E189" s="269" t="s">
        <v>2949</v>
      </c>
      <c r="F189" s="270" t="s">
        <v>2950</v>
      </c>
      <c r="G189" s="271" t="s">
        <v>596</v>
      </c>
      <c r="H189" s="272">
        <v>91.606999999999999</v>
      </c>
      <c r="I189" s="273"/>
      <c r="J189" s="274">
        <f>ROUND(I189*H189,2)</f>
        <v>0</v>
      </c>
      <c r="K189" s="270" t="s">
        <v>36</v>
      </c>
      <c r="L189" s="275"/>
      <c r="M189" s="276" t="s">
        <v>36</v>
      </c>
      <c r="N189" s="277" t="s">
        <v>50</v>
      </c>
      <c r="O189" s="38"/>
      <c r="P189" s="210">
        <f>O189*H189</f>
        <v>0</v>
      </c>
      <c r="Q189" s="210">
        <v>1.4800000000000001E-2</v>
      </c>
      <c r="R189" s="210">
        <f>Q189*H189</f>
        <v>1.3557836000000001</v>
      </c>
      <c r="S189" s="210">
        <v>0</v>
      </c>
      <c r="T189" s="211">
        <f>S189*H189</f>
        <v>0</v>
      </c>
      <c r="AR189" s="19" t="s">
        <v>457</v>
      </c>
      <c r="AT189" s="19" t="s">
        <v>533</v>
      </c>
      <c r="AU189" s="19" t="s">
        <v>87</v>
      </c>
      <c r="AY189" s="19" t="s">
        <v>406</v>
      </c>
      <c r="BE189" s="212">
        <f>IF(N189="základní",J189,0)</f>
        <v>0</v>
      </c>
      <c r="BF189" s="212">
        <f>IF(N189="snížená",J189,0)</f>
        <v>0</v>
      </c>
      <c r="BG189" s="212">
        <f>IF(N189="zákl. přenesená",J189,0)</f>
        <v>0</v>
      </c>
      <c r="BH189" s="212">
        <f>IF(N189="sníž. přenesená",J189,0)</f>
        <v>0</v>
      </c>
      <c r="BI189" s="212">
        <f>IF(N189="nulová",J189,0)</f>
        <v>0</v>
      </c>
      <c r="BJ189" s="19" t="s">
        <v>23</v>
      </c>
      <c r="BK189" s="212">
        <f>ROUND(I189*H189,2)</f>
        <v>0</v>
      </c>
      <c r="BL189" s="19" t="s">
        <v>415</v>
      </c>
      <c r="BM189" s="19" t="s">
        <v>3473</v>
      </c>
    </row>
    <row r="190" spans="2:65" s="13" customFormat="1" x14ac:dyDescent="0.3">
      <c r="B190" s="225"/>
      <c r="C190" s="226"/>
      <c r="D190" s="247" t="s">
        <v>417</v>
      </c>
      <c r="E190" s="251" t="s">
        <v>36</v>
      </c>
      <c r="F190" s="252" t="s">
        <v>2952</v>
      </c>
      <c r="G190" s="226"/>
      <c r="H190" s="253">
        <v>91.606999999999999</v>
      </c>
      <c r="I190" s="230"/>
      <c r="J190" s="226"/>
      <c r="K190" s="226"/>
      <c r="L190" s="231"/>
      <c r="M190" s="232"/>
      <c r="N190" s="233"/>
      <c r="O190" s="233"/>
      <c r="P190" s="233"/>
      <c r="Q190" s="233"/>
      <c r="R190" s="233"/>
      <c r="S190" s="233"/>
      <c r="T190" s="234"/>
      <c r="AT190" s="235" t="s">
        <v>417</v>
      </c>
      <c r="AU190" s="235" t="s">
        <v>87</v>
      </c>
      <c r="AV190" s="13" t="s">
        <v>87</v>
      </c>
      <c r="AW190" s="13" t="s">
        <v>43</v>
      </c>
      <c r="AX190" s="13" t="s">
        <v>23</v>
      </c>
      <c r="AY190" s="235" t="s">
        <v>406</v>
      </c>
    </row>
    <row r="191" spans="2:65" s="1" customFormat="1" ht="22.5" customHeight="1" x14ac:dyDescent="0.3">
      <c r="B191" s="37"/>
      <c r="C191" s="201" t="s">
        <v>546</v>
      </c>
      <c r="D191" s="201" t="s">
        <v>410</v>
      </c>
      <c r="E191" s="202" t="s">
        <v>2957</v>
      </c>
      <c r="F191" s="203" t="s">
        <v>2958</v>
      </c>
      <c r="G191" s="204" t="s">
        <v>1363</v>
      </c>
      <c r="H191" s="205">
        <v>9</v>
      </c>
      <c r="I191" s="206"/>
      <c r="J191" s="207">
        <f>ROUND(I191*H191,2)</f>
        <v>0</v>
      </c>
      <c r="K191" s="203" t="s">
        <v>414</v>
      </c>
      <c r="L191" s="57"/>
      <c r="M191" s="208" t="s">
        <v>36</v>
      </c>
      <c r="N191" s="209" t="s">
        <v>50</v>
      </c>
      <c r="O191" s="38"/>
      <c r="P191" s="210">
        <f>O191*H191</f>
        <v>0</v>
      </c>
      <c r="Q191" s="210">
        <v>0</v>
      </c>
      <c r="R191" s="210">
        <f>Q191*H191</f>
        <v>0</v>
      </c>
      <c r="S191" s="210">
        <v>0</v>
      </c>
      <c r="T191" s="211">
        <f>S191*H191</f>
        <v>0</v>
      </c>
      <c r="AR191" s="19" t="s">
        <v>493</v>
      </c>
      <c r="AT191" s="19" t="s">
        <v>410</v>
      </c>
      <c r="AU191" s="19" t="s">
        <v>87</v>
      </c>
      <c r="AY191" s="19" t="s">
        <v>406</v>
      </c>
      <c r="BE191" s="212">
        <f>IF(N191="základní",J191,0)</f>
        <v>0</v>
      </c>
      <c r="BF191" s="212">
        <f>IF(N191="snížená",J191,0)</f>
        <v>0</v>
      </c>
      <c r="BG191" s="212">
        <f>IF(N191="zákl. přenesená",J191,0)</f>
        <v>0</v>
      </c>
      <c r="BH191" s="212">
        <f>IF(N191="sníž. přenesená",J191,0)</f>
        <v>0</v>
      </c>
      <c r="BI191" s="212">
        <f>IF(N191="nulová",J191,0)</f>
        <v>0</v>
      </c>
      <c r="BJ191" s="19" t="s">
        <v>23</v>
      </c>
      <c r="BK191" s="212">
        <f>ROUND(I191*H191,2)</f>
        <v>0</v>
      </c>
      <c r="BL191" s="19" t="s">
        <v>493</v>
      </c>
      <c r="BM191" s="19" t="s">
        <v>2959</v>
      </c>
    </row>
    <row r="192" spans="2:65" s="13" customFormat="1" x14ac:dyDescent="0.3">
      <c r="B192" s="225"/>
      <c r="C192" s="226"/>
      <c r="D192" s="247" t="s">
        <v>417</v>
      </c>
      <c r="E192" s="251" t="s">
        <v>36</v>
      </c>
      <c r="F192" s="252" t="s">
        <v>3474</v>
      </c>
      <c r="G192" s="226"/>
      <c r="H192" s="253">
        <v>9</v>
      </c>
      <c r="I192" s="230"/>
      <c r="J192" s="226"/>
      <c r="K192" s="226"/>
      <c r="L192" s="231"/>
      <c r="M192" s="232"/>
      <c r="N192" s="233"/>
      <c r="O192" s="233"/>
      <c r="P192" s="233"/>
      <c r="Q192" s="233"/>
      <c r="R192" s="233"/>
      <c r="S192" s="233"/>
      <c r="T192" s="234"/>
      <c r="AT192" s="235" t="s">
        <v>417</v>
      </c>
      <c r="AU192" s="235" t="s">
        <v>87</v>
      </c>
      <c r="AV192" s="13" t="s">
        <v>87</v>
      </c>
      <c r="AW192" s="13" t="s">
        <v>43</v>
      </c>
      <c r="AX192" s="13" t="s">
        <v>23</v>
      </c>
      <c r="AY192" s="235" t="s">
        <v>406</v>
      </c>
    </row>
    <row r="193" spans="2:65" s="1" customFormat="1" ht="31.5" customHeight="1" x14ac:dyDescent="0.3">
      <c r="B193" s="37"/>
      <c r="C193" s="201" t="s">
        <v>550</v>
      </c>
      <c r="D193" s="201" t="s">
        <v>410</v>
      </c>
      <c r="E193" s="202" t="s">
        <v>3475</v>
      </c>
      <c r="F193" s="203" t="s">
        <v>3476</v>
      </c>
      <c r="G193" s="204" t="s">
        <v>1363</v>
      </c>
      <c r="H193" s="205">
        <v>10</v>
      </c>
      <c r="I193" s="206"/>
      <c r="J193" s="207">
        <f t="shared" ref="J193:J203" si="0">ROUND(I193*H193,2)</f>
        <v>0</v>
      </c>
      <c r="K193" s="203" t="s">
        <v>414</v>
      </c>
      <c r="L193" s="57"/>
      <c r="M193" s="208" t="s">
        <v>36</v>
      </c>
      <c r="N193" s="209" t="s">
        <v>50</v>
      </c>
      <c r="O193" s="38"/>
      <c r="P193" s="210">
        <f t="shared" ref="P193:P203" si="1">O193*H193</f>
        <v>0</v>
      </c>
      <c r="Q193" s="210">
        <v>0</v>
      </c>
      <c r="R193" s="210">
        <f t="shared" ref="R193:R203" si="2">Q193*H193</f>
        <v>0</v>
      </c>
      <c r="S193" s="210">
        <v>0</v>
      </c>
      <c r="T193" s="211">
        <f t="shared" ref="T193:T203" si="3">S193*H193</f>
        <v>0</v>
      </c>
      <c r="AR193" s="19" t="s">
        <v>415</v>
      </c>
      <c r="AT193" s="19" t="s">
        <v>410</v>
      </c>
      <c r="AU193" s="19" t="s">
        <v>87</v>
      </c>
      <c r="AY193" s="19" t="s">
        <v>406</v>
      </c>
      <c r="BE193" s="212">
        <f t="shared" ref="BE193:BE203" si="4">IF(N193="základní",J193,0)</f>
        <v>0</v>
      </c>
      <c r="BF193" s="212">
        <f t="shared" ref="BF193:BF203" si="5">IF(N193="snížená",J193,0)</f>
        <v>0</v>
      </c>
      <c r="BG193" s="212">
        <f t="shared" ref="BG193:BG203" si="6">IF(N193="zákl. přenesená",J193,0)</f>
        <v>0</v>
      </c>
      <c r="BH193" s="212">
        <f t="shared" ref="BH193:BH203" si="7">IF(N193="sníž. přenesená",J193,0)</f>
        <v>0</v>
      </c>
      <c r="BI193" s="212">
        <f t="shared" ref="BI193:BI203" si="8">IF(N193="nulová",J193,0)</f>
        <v>0</v>
      </c>
      <c r="BJ193" s="19" t="s">
        <v>23</v>
      </c>
      <c r="BK193" s="212">
        <f t="shared" ref="BK193:BK203" si="9">ROUND(I193*H193,2)</f>
        <v>0</v>
      </c>
      <c r="BL193" s="19" t="s">
        <v>415</v>
      </c>
      <c r="BM193" s="19" t="s">
        <v>3477</v>
      </c>
    </row>
    <row r="194" spans="2:65" s="1" customFormat="1" ht="22.5" customHeight="1" x14ac:dyDescent="0.3">
      <c r="B194" s="37"/>
      <c r="C194" s="268" t="s">
        <v>299</v>
      </c>
      <c r="D194" s="268" t="s">
        <v>533</v>
      </c>
      <c r="E194" s="269" t="s">
        <v>3478</v>
      </c>
      <c r="F194" s="270" t="s">
        <v>3479</v>
      </c>
      <c r="G194" s="271" t="s">
        <v>1363</v>
      </c>
      <c r="H194" s="272">
        <v>2.02</v>
      </c>
      <c r="I194" s="273"/>
      <c r="J194" s="274">
        <f t="shared" si="0"/>
        <v>0</v>
      </c>
      <c r="K194" s="270" t="s">
        <v>36</v>
      </c>
      <c r="L194" s="275"/>
      <c r="M194" s="276" t="s">
        <v>36</v>
      </c>
      <c r="N194" s="277" t="s">
        <v>50</v>
      </c>
      <c r="O194" s="38"/>
      <c r="P194" s="210">
        <f t="shared" si="1"/>
        <v>0</v>
      </c>
      <c r="Q194" s="210">
        <v>6.4999999999999997E-3</v>
      </c>
      <c r="R194" s="210">
        <f t="shared" si="2"/>
        <v>1.3129999999999999E-2</v>
      </c>
      <c r="S194" s="210">
        <v>0</v>
      </c>
      <c r="T194" s="211">
        <f t="shared" si="3"/>
        <v>0</v>
      </c>
      <c r="AR194" s="19" t="s">
        <v>457</v>
      </c>
      <c r="AT194" s="19" t="s">
        <v>533</v>
      </c>
      <c r="AU194" s="19" t="s">
        <v>87</v>
      </c>
      <c r="AY194" s="19" t="s">
        <v>406</v>
      </c>
      <c r="BE194" s="212">
        <f t="shared" si="4"/>
        <v>0</v>
      </c>
      <c r="BF194" s="212">
        <f t="shared" si="5"/>
        <v>0</v>
      </c>
      <c r="BG194" s="212">
        <f t="shared" si="6"/>
        <v>0</v>
      </c>
      <c r="BH194" s="212">
        <f t="shared" si="7"/>
        <v>0</v>
      </c>
      <c r="BI194" s="212">
        <f t="shared" si="8"/>
        <v>0</v>
      </c>
      <c r="BJ194" s="19" t="s">
        <v>23</v>
      </c>
      <c r="BK194" s="212">
        <f t="shared" si="9"/>
        <v>0</v>
      </c>
      <c r="BL194" s="19" t="s">
        <v>415</v>
      </c>
      <c r="BM194" s="19" t="s">
        <v>3480</v>
      </c>
    </row>
    <row r="195" spans="2:65" s="1" customFormat="1" ht="22.5" customHeight="1" x14ac:dyDescent="0.3">
      <c r="B195" s="37"/>
      <c r="C195" s="268" t="s">
        <v>559</v>
      </c>
      <c r="D195" s="268" t="s">
        <v>533</v>
      </c>
      <c r="E195" s="269" t="s">
        <v>3481</v>
      </c>
      <c r="F195" s="270" t="s">
        <v>3482</v>
      </c>
      <c r="G195" s="271" t="s">
        <v>1363</v>
      </c>
      <c r="H195" s="272">
        <v>2.02</v>
      </c>
      <c r="I195" s="273"/>
      <c r="J195" s="274">
        <f t="shared" si="0"/>
        <v>0</v>
      </c>
      <c r="K195" s="270" t="s">
        <v>36</v>
      </c>
      <c r="L195" s="275"/>
      <c r="M195" s="276" t="s">
        <v>36</v>
      </c>
      <c r="N195" s="277" t="s">
        <v>50</v>
      </c>
      <c r="O195" s="38"/>
      <c r="P195" s="210">
        <f t="shared" si="1"/>
        <v>0</v>
      </c>
      <c r="Q195" s="210">
        <v>6.7000000000000002E-3</v>
      </c>
      <c r="R195" s="210">
        <f t="shared" si="2"/>
        <v>1.3534000000000001E-2</v>
      </c>
      <c r="S195" s="210">
        <v>0</v>
      </c>
      <c r="T195" s="211">
        <f t="shared" si="3"/>
        <v>0</v>
      </c>
      <c r="AR195" s="19" t="s">
        <v>457</v>
      </c>
      <c r="AT195" s="19" t="s">
        <v>533</v>
      </c>
      <c r="AU195" s="19" t="s">
        <v>87</v>
      </c>
      <c r="AY195" s="19" t="s">
        <v>406</v>
      </c>
      <c r="BE195" s="212">
        <f t="shared" si="4"/>
        <v>0</v>
      </c>
      <c r="BF195" s="212">
        <f t="shared" si="5"/>
        <v>0</v>
      </c>
      <c r="BG195" s="212">
        <f t="shared" si="6"/>
        <v>0</v>
      </c>
      <c r="BH195" s="212">
        <f t="shared" si="7"/>
        <v>0</v>
      </c>
      <c r="BI195" s="212">
        <f t="shared" si="8"/>
        <v>0</v>
      </c>
      <c r="BJ195" s="19" t="s">
        <v>23</v>
      </c>
      <c r="BK195" s="212">
        <f t="shared" si="9"/>
        <v>0</v>
      </c>
      <c r="BL195" s="19" t="s">
        <v>415</v>
      </c>
      <c r="BM195" s="19" t="s">
        <v>3483</v>
      </c>
    </row>
    <row r="196" spans="2:65" s="1" customFormat="1" ht="22.5" customHeight="1" x14ac:dyDescent="0.3">
      <c r="B196" s="37"/>
      <c r="C196" s="268" t="s">
        <v>564</v>
      </c>
      <c r="D196" s="268" t="s">
        <v>533</v>
      </c>
      <c r="E196" s="269" t="s">
        <v>3484</v>
      </c>
      <c r="F196" s="270" t="s">
        <v>3485</v>
      </c>
      <c r="G196" s="271" t="s">
        <v>1363</v>
      </c>
      <c r="H196" s="272">
        <v>4.04</v>
      </c>
      <c r="I196" s="273"/>
      <c r="J196" s="274">
        <f t="shared" si="0"/>
        <v>0</v>
      </c>
      <c r="K196" s="270" t="s">
        <v>36</v>
      </c>
      <c r="L196" s="275"/>
      <c r="M196" s="276" t="s">
        <v>36</v>
      </c>
      <c r="N196" s="277" t="s">
        <v>50</v>
      </c>
      <c r="O196" s="38"/>
      <c r="P196" s="210">
        <f t="shared" si="1"/>
        <v>0</v>
      </c>
      <c r="Q196" s="210">
        <v>8.6999999999999994E-3</v>
      </c>
      <c r="R196" s="210">
        <f t="shared" si="2"/>
        <v>3.5147999999999999E-2</v>
      </c>
      <c r="S196" s="210">
        <v>0</v>
      </c>
      <c r="T196" s="211">
        <f t="shared" si="3"/>
        <v>0</v>
      </c>
      <c r="AR196" s="19" t="s">
        <v>457</v>
      </c>
      <c r="AT196" s="19" t="s">
        <v>533</v>
      </c>
      <c r="AU196" s="19" t="s">
        <v>87</v>
      </c>
      <c r="AY196" s="19" t="s">
        <v>406</v>
      </c>
      <c r="BE196" s="212">
        <f t="shared" si="4"/>
        <v>0</v>
      </c>
      <c r="BF196" s="212">
        <f t="shared" si="5"/>
        <v>0</v>
      </c>
      <c r="BG196" s="212">
        <f t="shared" si="6"/>
        <v>0</v>
      </c>
      <c r="BH196" s="212">
        <f t="shared" si="7"/>
        <v>0</v>
      </c>
      <c r="BI196" s="212">
        <f t="shared" si="8"/>
        <v>0</v>
      </c>
      <c r="BJ196" s="19" t="s">
        <v>23</v>
      </c>
      <c r="BK196" s="212">
        <f t="shared" si="9"/>
        <v>0</v>
      </c>
      <c r="BL196" s="19" t="s">
        <v>415</v>
      </c>
      <c r="BM196" s="19" t="s">
        <v>3486</v>
      </c>
    </row>
    <row r="197" spans="2:65" s="1" customFormat="1" ht="22.5" customHeight="1" x14ac:dyDescent="0.3">
      <c r="B197" s="37"/>
      <c r="C197" s="268" t="s">
        <v>572</v>
      </c>
      <c r="D197" s="268" t="s">
        <v>533</v>
      </c>
      <c r="E197" s="269" t="s">
        <v>3487</v>
      </c>
      <c r="F197" s="270" t="s">
        <v>3488</v>
      </c>
      <c r="G197" s="271" t="s">
        <v>1363</v>
      </c>
      <c r="H197" s="272">
        <v>2.02</v>
      </c>
      <c r="I197" s="273"/>
      <c r="J197" s="274">
        <f t="shared" si="0"/>
        <v>0</v>
      </c>
      <c r="K197" s="270" t="s">
        <v>36</v>
      </c>
      <c r="L197" s="275"/>
      <c r="M197" s="276" t="s">
        <v>36</v>
      </c>
      <c r="N197" s="277" t="s">
        <v>50</v>
      </c>
      <c r="O197" s="38"/>
      <c r="P197" s="210">
        <f t="shared" si="1"/>
        <v>0</v>
      </c>
      <c r="Q197" s="210">
        <v>7.7999999999999996E-3</v>
      </c>
      <c r="R197" s="210">
        <f t="shared" si="2"/>
        <v>1.5755999999999999E-2</v>
      </c>
      <c r="S197" s="210">
        <v>0</v>
      </c>
      <c r="T197" s="211">
        <f t="shared" si="3"/>
        <v>0</v>
      </c>
      <c r="AR197" s="19" t="s">
        <v>457</v>
      </c>
      <c r="AT197" s="19" t="s">
        <v>533</v>
      </c>
      <c r="AU197" s="19" t="s">
        <v>87</v>
      </c>
      <c r="AY197" s="19" t="s">
        <v>406</v>
      </c>
      <c r="BE197" s="212">
        <f t="shared" si="4"/>
        <v>0</v>
      </c>
      <c r="BF197" s="212">
        <f t="shared" si="5"/>
        <v>0</v>
      </c>
      <c r="BG197" s="212">
        <f t="shared" si="6"/>
        <v>0</v>
      </c>
      <c r="BH197" s="212">
        <f t="shared" si="7"/>
        <v>0</v>
      </c>
      <c r="BI197" s="212">
        <f t="shared" si="8"/>
        <v>0</v>
      </c>
      <c r="BJ197" s="19" t="s">
        <v>23</v>
      </c>
      <c r="BK197" s="212">
        <f t="shared" si="9"/>
        <v>0</v>
      </c>
      <c r="BL197" s="19" t="s">
        <v>415</v>
      </c>
      <c r="BM197" s="19" t="s">
        <v>3489</v>
      </c>
    </row>
    <row r="198" spans="2:65" s="1" customFormat="1" ht="31.5" customHeight="1" x14ac:dyDescent="0.3">
      <c r="B198" s="37"/>
      <c r="C198" s="201" t="s">
        <v>576</v>
      </c>
      <c r="D198" s="201" t="s">
        <v>410</v>
      </c>
      <c r="E198" s="202" t="s">
        <v>2686</v>
      </c>
      <c r="F198" s="203" t="s">
        <v>2687</v>
      </c>
      <c r="G198" s="204" t="s">
        <v>1363</v>
      </c>
      <c r="H198" s="205">
        <v>1</v>
      </c>
      <c r="I198" s="206"/>
      <c r="J198" s="207">
        <f t="shared" si="0"/>
        <v>0</v>
      </c>
      <c r="K198" s="203" t="s">
        <v>414</v>
      </c>
      <c r="L198" s="57"/>
      <c r="M198" s="208" t="s">
        <v>36</v>
      </c>
      <c r="N198" s="209" t="s">
        <v>50</v>
      </c>
      <c r="O198" s="38"/>
      <c r="P198" s="210">
        <f t="shared" si="1"/>
        <v>0</v>
      </c>
      <c r="Q198" s="210">
        <v>0</v>
      </c>
      <c r="R198" s="210">
        <f t="shared" si="2"/>
        <v>0</v>
      </c>
      <c r="S198" s="210">
        <v>0</v>
      </c>
      <c r="T198" s="211">
        <f t="shared" si="3"/>
        <v>0</v>
      </c>
      <c r="AR198" s="19" t="s">
        <v>415</v>
      </c>
      <c r="AT198" s="19" t="s">
        <v>410</v>
      </c>
      <c r="AU198" s="19" t="s">
        <v>87</v>
      </c>
      <c r="AY198" s="19" t="s">
        <v>406</v>
      </c>
      <c r="BE198" s="212">
        <f t="shared" si="4"/>
        <v>0</v>
      </c>
      <c r="BF198" s="212">
        <f t="shared" si="5"/>
        <v>0</v>
      </c>
      <c r="BG198" s="212">
        <f t="shared" si="6"/>
        <v>0</v>
      </c>
      <c r="BH198" s="212">
        <f t="shared" si="7"/>
        <v>0</v>
      </c>
      <c r="BI198" s="212">
        <f t="shared" si="8"/>
        <v>0</v>
      </c>
      <c r="BJ198" s="19" t="s">
        <v>23</v>
      </c>
      <c r="BK198" s="212">
        <f t="shared" si="9"/>
        <v>0</v>
      </c>
      <c r="BL198" s="19" t="s">
        <v>415</v>
      </c>
      <c r="BM198" s="19" t="s">
        <v>3490</v>
      </c>
    </row>
    <row r="199" spans="2:65" s="1" customFormat="1" ht="22.5" customHeight="1" x14ac:dyDescent="0.3">
      <c r="B199" s="37"/>
      <c r="C199" s="268" t="s">
        <v>580</v>
      </c>
      <c r="D199" s="268" t="s">
        <v>533</v>
      </c>
      <c r="E199" s="269" t="s">
        <v>3491</v>
      </c>
      <c r="F199" s="270" t="s">
        <v>3492</v>
      </c>
      <c r="G199" s="271" t="s">
        <v>1363</v>
      </c>
      <c r="H199" s="272">
        <v>1.01</v>
      </c>
      <c r="I199" s="273"/>
      <c r="J199" s="274">
        <f t="shared" si="0"/>
        <v>0</v>
      </c>
      <c r="K199" s="270" t="s">
        <v>36</v>
      </c>
      <c r="L199" s="275"/>
      <c r="M199" s="276" t="s">
        <v>36</v>
      </c>
      <c r="N199" s="277" t="s">
        <v>50</v>
      </c>
      <c r="O199" s="38"/>
      <c r="P199" s="210">
        <f t="shared" si="1"/>
        <v>0</v>
      </c>
      <c r="Q199" s="210">
        <v>1.2999999999999999E-2</v>
      </c>
      <c r="R199" s="210">
        <f t="shared" si="2"/>
        <v>1.3129999999999999E-2</v>
      </c>
      <c r="S199" s="210">
        <v>0</v>
      </c>
      <c r="T199" s="211">
        <f t="shared" si="3"/>
        <v>0</v>
      </c>
      <c r="AR199" s="19" t="s">
        <v>457</v>
      </c>
      <c r="AT199" s="19" t="s">
        <v>533</v>
      </c>
      <c r="AU199" s="19" t="s">
        <v>87</v>
      </c>
      <c r="AY199" s="19" t="s">
        <v>406</v>
      </c>
      <c r="BE199" s="212">
        <f t="shared" si="4"/>
        <v>0</v>
      </c>
      <c r="BF199" s="212">
        <f t="shared" si="5"/>
        <v>0</v>
      </c>
      <c r="BG199" s="212">
        <f t="shared" si="6"/>
        <v>0</v>
      </c>
      <c r="BH199" s="212">
        <f t="shared" si="7"/>
        <v>0</v>
      </c>
      <c r="BI199" s="212">
        <f t="shared" si="8"/>
        <v>0</v>
      </c>
      <c r="BJ199" s="19" t="s">
        <v>23</v>
      </c>
      <c r="BK199" s="212">
        <f t="shared" si="9"/>
        <v>0</v>
      </c>
      <c r="BL199" s="19" t="s">
        <v>415</v>
      </c>
      <c r="BM199" s="19" t="s">
        <v>3493</v>
      </c>
    </row>
    <row r="200" spans="2:65" s="1" customFormat="1" ht="22.5" customHeight="1" x14ac:dyDescent="0.3">
      <c r="B200" s="37"/>
      <c r="C200" s="201" t="s">
        <v>585</v>
      </c>
      <c r="D200" s="201" t="s">
        <v>410</v>
      </c>
      <c r="E200" s="202" t="s">
        <v>3494</v>
      </c>
      <c r="F200" s="203" t="s">
        <v>3495</v>
      </c>
      <c r="G200" s="204" t="s">
        <v>1363</v>
      </c>
      <c r="H200" s="205">
        <v>1</v>
      </c>
      <c r="I200" s="206"/>
      <c r="J200" s="207">
        <f t="shared" si="0"/>
        <v>0</v>
      </c>
      <c r="K200" s="203" t="s">
        <v>36</v>
      </c>
      <c r="L200" s="57"/>
      <c r="M200" s="208" t="s">
        <v>36</v>
      </c>
      <c r="N200" s="209" t="s">
        <v>50</v>
      </c>
      <c r="O200" s="38"/>
      <c r="P200" s="210">
        <f t="shared" si="1"/>
        <v>0</v>
      </c>
      <c r="Q200" s="210">
        <v>3.0000000000000001E-3</v>
      </c>
      <c r="R200" s="210">
        <f t="shared" si="2"/>
        <v>3.0000000000000001E-3</v>
      </c>
      <c r="S200" s="210">
        <v>0</v>
      </c>
      <c r="T200" s="211">
        <f t="shared" si="3"/>
        <v>0</v>
      </c>
      <c r="AR200" s="19" t="s">
        <v>415</v>
      </c>
      <c r="AT200" s="19" t="s">
        <v>410</v>
      </c>
      <c r="AU200" s="19" t="s">
        <v>87</v>
      </c>
      <c r="AY200" s="19" t="s">
        <v>406</v>
      </c>
      <c r="BE200" s="212">
        <f t="shared" si="4"/>
        <v>0</v>
      </c>
      <c r="BF200" s="212">
        <f t="shared" si="5"/>
        <v>0</v>
      </c>
      <c r="BG200" s="212">
        <f t="shared" si="6"/>
        <v>0</v>
      </c>
      <c r="BH200" s="212">
        <f t="shared" si="7"/>
        <v>0</v>
      </c>
      <c r="BI200" s="212">
        <f t="shared" si="8"/>
        <v>0</v>
      </c>
      <c r="BJ200" s="19" t="s">
        <v>23</v>
      </c>
      <c r="BK200" s="212">
        <f t="shared" si="9"/>
        <v>0</v>
      </c>
      <c r="BL200" s="19" t="s">
        <v>415</v>
      </c>
      <c r="BM200" s="19" t="s">
        <v>3496</v>
      </c>
    </row>
    <row r="201" spans="2:65" s="1" customFormat="1" ht="22.5" customHeight="1" x14ac:dyDescent="0.3">
      <c r="B201" s="37"/>
      <c r="C201" s="268" t="s">
        <v>587</v>
      </c>
      <c r="D201" s="268" t="s">
        <v>533</v>
      </c>
      <c r="E201" s="269" t="s">
        <v>3497</v>
      </c>
      <c r="F201" s="270" t="s">
        <v>3498</v>
      </c>
      <c r="G201" s="271" t="s">
        <v>1363</v>
      </c>
      <c r="H201" s="272">
        <v>1</v>
      </c>
      <c r="I201" s="273"/>
      <c r="J201" s="274">
        <f t="shared" si="0"/>
        <v>0</v>
      </c>
      <c r="K201" s="270" t="s">
        <v>36</v>
      </c>
      <c r="L201" s="275"/>
      <c r="M201" s="276" t="s">
        <v>36</v>
      </c>
      <c r="N201" s="277" t="s">
        <v>50</v>
      </c>
      <c r="O201" s="38"/>
      <c r="P201" s="210">
        <f t="shared" si="1"/>
        <v>0</v>
      </c>
      <c r="Q201" s="210">
        <v>1.6500000000000001E-2</v>
      </c>
      <c r="R201" s="210">
        <f t="shared" si="2"/>
        <v>1.6500000000000001E-2</v>
      </c>
      <c r="S201" s="210">
        <v>0</v>
      </c>
      <c r="T201" s="211">
        <f t="shared" si="3"/>
        <v>0</v>
      </c>
      <c r="AR201" s="19" t="s">
        <v>457</v>
      </c>
      <c r="AT201" s="19" t="s">
        <v>533</v>
      </c>
      <c r="AU201" s="19" t="s">
        <v>87</v>
      </c>
      <c r="AY201" s="19" t="s">
        <v>406</v>
      </c>
      <c r="BE201" s="212">
        <f t="shared" si="4"/>
        <v>0</v>
      </c>
      <c r="BF201" s="212">
        <f t="shared" si="5"/>
        <v>0</v>
      </c>
      <c r="BG201" s="212">
        <f t="shared" si="6"/>
        <v>0</v>
      </c>
      <c r="BH201" s="212">
        <f t="shared" si="7"/>
        <v>0</v>
      </c>
      <c r="BI201" s="212">
        <f t="shared" si="8"/>
        <v>0</v>
      </c>
      <c r="BJ201" s="19" t="s">
        <v>23</v>
      </c>
      <c r="BK201" s="212">
        <f t="shared" si="9"/>
        <v>0</v>
      </c>
      <c r="BL201" s="19" t="s">
        <v>415</v>
      </c>
      <c r="BM201" s="19" t="s">
        <v>3499</v>
      </c>
    </row>
    <row r="202" spans="2:65" s="1" customFormat="1" ht="22.5" customHeight="1" x14ac:dyDescent="0.3">
      <c r="B202" s="37"/>
      <c r="C202" s="268" t="s">
        <v>593</v>
      </c>
      <c r="D202" s="268" t="s">
        <v>533</v>
      </c>
      <c r="E202" s="269" t="s">
        <v>3500</v>
      </c>
      <c r="F202" s="270" t="s">
        <v>3501</v>
      </c>
      <c r="G202" s="271" t="s">
        <v>1363</v>
      </c>
      <c r="H202" s="272">
        <v>1</v>
      </c>
      <c r="I202" s="273"/>
      <c r="J202" s="274">
        <f t="shared" si="0"/>
        <v>0</v>
      </c>
      <c r="K202" s="270" t="s">
        <v>36</v>
      </c>
      <c r="L202" s="275"/>
      <c r="M202" s="276" t="s">
        <v>36</v>
      </c>
      <c r="N202" s="277" t="s">
        <v>50</v>
      </c>
      <c r="O202" s="38"/>
      <c r="P202" s="210">
        <f t="shared" si="1"/>
        <v>0</v>
      </c>
      <c r="Q202" s="210">
        <v>4.0000000000000001E-3</v>
      </c>
      <c r="R202" s="210">
        <f t="shared" si="2"/>
        <v>4.0000000000000001E-3</v>
      </c>
      <c r="S202" s="210">
        <v>0</v>
      </c>
      <c r="T202" s="211">
        <f t="shared" si="3"/>
        <v>0</v>
      </c>
      <c r="AR202" s="19" t="s">
        <v>457</v>
      </c>
      <c r="AT202" s="19" t="s">
        <v>533</v>
      </c>
      <c r="AU202" s="19" t="s">
        <v>87</v>
      </c>
      <c r="AY202" s="19" t="s">
        <v>406</v>
      </c>
      <c r="BE202" s="212">
        <f t="shared" si="4"/>
        <v>0</v>
      </c>
      <c r="BF202" s="212">
        <f t="shared" si="5"/>
        <v>0</v>
      </c>
      <c r="BG202" s="212">
        <f t="shared" si="6"/>
        <v>0</v>
      </c>
      <c r="BH202" s="212">
        <f t="shared" si="7"/>
        <v>0</v>
      </c>
      <c r="BI202" s="212">
        <f t="shared" si="8"/>
        <v>0</v>
      </c>
      <c r="BJ202" s="19" t="s">
        <v>23</v>
      </c>
      <c r="BK202" s="212">
        <f t="shared" si="9"/>
        <v>0</v>
      </c>
      <c r="BL202" s="19" t="s">
        <v>415</v>
      </c>
      <c r="BM202" s="19" t="s">
        <v>3502</v>
      </c>
    </row>
    <row r="203" spans="2:65" s="1" customFormat="1" ht="22.5" customHeight="1" x14ac:dyDescent="0.3">
      <c r="B203" s="37"/>
      <c r="C203" s="201" t="s">
        <v>600</v>
      </c>
      <c r="D203" s="201" t="s">
        <v>410</v>
      </c>
      <c r="E203" s="202" t="s">
        <v>2989</v>
      </c>
      <c r="F203" s="203" t="s">
        <v>2990</v>
      </c>
      <c r="G203" s="204" t="s">
        <v>596</v>
      </c>
      <c r="H203" s="205">
        <v>90.7</v>
      </c>
      <c r="I203" s="206"/>
      <c r="J203" s="207">
        <f t="shared" si="0"/>
        <v>0</v>
      </c>
      <c r="K203" s="203" t="s">
        <v>414</v>
      </c>
      <c r="L203" s="57"/>
      <c r="M203" s="208" t="s">
        <v>36</v>
      </c>
      <c r="N203" s="209" t="s">
        <v>50</v>
      </c>
      <c r="O203" s="38"/>
      <c r="P203" s="210">
        <f t="shared" si="1"/>
        <v>0</v>
      </c>
      <c r="Q203" s="210">
        <v>0</v>
      </c>
      <c r="R203" s="210">
        <f t="shared" si="2"/>
        <v>0</v>
      </c>
      <c r="S203" s="210">
        <v>0</v>
      </c>
      <c r="T203" s="211">
        <f t="shared" si="3"/>
        <v>0</v>
      </c>
      <c r="AR203" s="19" t="s">
        <v>415</v>
      </c>
      <c r="AT203" s="19" t="s">
        <v>410</v>
      </c>
      <c r="AU203" s="19" t="s">
        <v>87</v>
      </c>
      <c r="AY203" s="19" t="s">
        <v>406</v>
      </c>
      <c r="BE203" s="212">
        <f t="shared" si="4"/>
        <v>0</v>
      </c>
      <c r="BF203" s="212">
        <f t="shared" si="5"/>
        <v>0</v>
      </c>
      <c r="BG203" s="212">
        <f t="shared" si="6"/>
        <v>0</v>
      </c>
      <c r="BH203" s="212">
        <f t="shared" si="7"/>
        <v>0</v>
      </c>
      <c r="BI203" s="212">
        <f t="shared" si="8"/>
        <v>0</v>
      </c>
      <c r="BJ203" s="19" t="s">
        <v>23</v>
      </c>
      <c r="BK203" s="212">
        <f t="shared" si="9"/>
        <v>0</v>
      </c>
      <c r="BL203" s="19" t="s">
        <v>415</v>
      </c>
      <c r="BM203" s="19" t="s">
        <v>3503</v>
      </c>
    </row>
    <row r="204" spans="2:65" s="13" customFormat="1" x14ac:dyDescent="0.3">
      <c r="B204" s="225"/>
      <c r="C204" s="226"/>
      <c r="D204" s="247" t="s">
        <v>417</v>
      </c>
      <c r="E204" s="251" t="s">
        <v>36</v>
      </c>
      <c r="F204" s="252" t="s">
        <v>2870</v>
      </c>
      <c r="G204" s="226"/>
      <c r="H204" s="253">
        <v>90.7</v>
      </c>
      <c r="I204" s="230"/>
      <c r="J204" s="226"/>
      <c r="K204" s="226"/>
      <c r="L204" s="231"/>
      <c r="M204" s="232"/>
      <c r="N204" s="233"/>
      <c r="O204" s="233"/>
      <c r="P204" s="233"/>
      <c r="Q204" s="233"/>
      <c r="R204" s="233"/>
      <c r="S204" s="233"/>
      <c r="T204" s="234"/>
      <c r="AT204" s="235" t="s">
        <v>417</v>
      </c>
      <c r="AU204" s="235" t="s">
        <v>87</v>
      </c>
      <c r="AV204" s="13" t="s">
        <v>87</v>
      </c>
      <c r="AW204" s="13" t="s">
        <v>43</v>
      </c>
      <c r="AX204" s="13" t="s">
        <v>23</v>
      </c>
      <c r="AY204" s="235" t="s">
        <v>406</v>
      </c>
    </row>
    <row r="205" spans="2:65" s="1" customFormat="1" ht="22.5" customHeight="1" x14ac:dyDescent="0.3">
      <c r="B205" s="37"/>
      <c r="C205" s="201" t="s">
        <v>607</v>
      </c>
      <c r="D205" s="201" t="s">
        <v>410</v>
      </c>
      <c r="E205" s="202" t="s">
        <v>2992</v>
      </c>
      <c r="F205" s="203" t="s">
        <v>2993</v>
      </c>
      <c r="G205" s="204" t="s">
        <v>596</v>
      </c>
      <c r="H205" s="205">
        <v>90.7</v>
      </c>
      <c r="I205" s="206"/>
      <c r="J205" s="207">
        <f>ROUND(I205*H205,2)</f>
        <v>0</v>
      </c>
      <c r="K205" s="203" t="s">
        <v>414</v>
      </c>
      <c r="L205" s="57"/>
      <c r="M205" s="208" t="s">
        <v>36</v>
      </c>
      <c r="N205" s="209" t="s">
        <v>50</v>
      </c>
      <c r="O205" s="38"/>
      <c r="P205" s="210">
        <f>O205*H205</f>
        <v>0</v>
      </c>
      <c r="Q205" s="210">
        <v>0</v>
      </c>
      <c r="R205" s="210">
        <f>Q205*H205</f>
        <v>0</v>
      </c>
      <c r="S205" s="210">
        <v>0</v>
      </c>
      <c r="T205" s="211">
        <f>S205*H205</f>
        <v>0</v>
      </c>
      <c r="AR205" s="19" t="s">
        <v>415</v>
      </c>
      <c r="AT205" s="19" t="s">
        <v>410</v>
      </c>
      <c r="AU205" s="19" t="s">
        <v>87</v>
      </c>
      <c r="AY205" s="19" t="s">
        <v>406</v>
      </c>
      <c r="BE205" s="212">
        <f>IF(N205="základní",J205,0)</f>
        <v>0</v>
      </c>
      <c r="BF205" s="212">
        <f>IF(N205="snížená",J205,0)</f>
        <v>0</v>
      </c>
      <c r="BG205" s="212">
        <f>IF(N205="zákl. přenesená",J205,0)</f>
        <v>0</v>
      </c>
      <c r="BH205" s="212">
        <f>IF(N205="sníž. přenesená",J205,0)</f>
        <v>0</v>
      </c>
      <c r="BI205" s="212">
        <f>IF(N205="nulová",J205,0)</f>
        <v>0</v>
      </c>
      <c r="BJ205" s="19" t="s">
        <v>23</v>
      </c>
      <c r="BK205" s="212">
        <f>ROUND(I205*H205,2)</f>
        <v>0</v>
      </c>
      <c r="BL205" s="19" t="s">
        <v>415</v>
      </c>
      <c r="BM205" s="19" t="s">
        <v>3504</v>
      </c>
    </row>
    <row r="206" spans="2:65" s="13" customFormat="1" x14ac:dyDescent="0.3">
      <c r="B206" s="225"/>
      <c r="C206" s="226"/>
      <c r="D206" s="247" t="s">
        <v>417</v>
      </c>
      <c r="E206" s="251" t="s">
        <v>36</v>
      </c>
      <c r="F206" s="252" t="s">
        <v>2870</v>
      </c>
      <c r="G206" s="226"/>
      <c r="H206" s="253">
        <v>90.7</v>
      </c>
      <c r="I206" s="230"/>
      <c r="J206" s="226"/>
      <c r="K206" s="226"/>
      <c r="L206" s="231"/>
      <c r="M206" s="232"/>
      <c r="N206" s="233"/>
      <c r="O206" s="233"/>
      <c r="P206" s="233"/>
      <c r="Q206" s="233"/>
      <c r="R206" s="233"/>
      <c r="S206" s="233"/>
      <c r="T206" s="234"/>
      <c r="AT206" s="235" t="s">
        <v>417</v>
      </c>
      <c r="AU206" s="235" t="s">
        <v>87</v>
      </c>
      <c r="AV206" s="13" t="s">
        <v>87</v>
      </c>
      <c r="AW206" s="13" t="s">
        <v>43</v>
      </c>
      <c r="AX206" s="13" t="s">
        <v>23</v>
      </c>
      <c r="AY206" s="235" t="s">
        <v>406</v>
      </c>
    </row>
    <row r="207" spans="2:65" s="1" customFormat="1" ht="22.5" customHeight="1" x14ac:dyDescent="0.3">
      <c r="B207" s="37"/>
      <c r="C207" s="201" t="s">
        <v>615</v>
      </c>
      <c r="D207" s="201" t="s">
        <v>410</v>
      </c>
      <c r="E207" s="202" t="s">
        <v>2647</v>
      </c>
      <c r="F207" s="203" t="s">
        <v>2648</v>
      </c>
      <c r="G207" s="204" t="s">
        <v>1363</v>
      </c>
      <c r="H207" s="205">
        <v>1</v>
      </c>
      <c r="I207" s="206"/>
      <c r="J207" s="207">
        <f t="shared" ref="J207:J215" si="10">ROUND(I207*H207,2)</f>
        <v>0</v>
      </c>
      <c r="K207" s="203" t="s">
        <v>414</v>
      </c>
      <c r="L207" s="57"/>
      <c r="M207" s="208" t="s">
        <v>36</v>
      </c>
      <c r="N207" s="209" t="s">
        <v>50</v>
      </c>
      <c r="O207" s="38"/>
      <c r="P207" s="210">
        <f t="shared" ref="P207:P215" si="11">O207*H207</f>
        <v>0</v>
      </c>
      <c r="Q207" s="210">
        <v>0.12303</v>
      </c>
      <c r="R207" s="210">
        <f t="shared" ref="R207:R215" si="12">Q207*H207</f>
        <v>0.12303</v>
      </c>
      <c r="S207" s="210">
        <v>0</v>
      </c>
      <c r="T207" s="211">
        <f t="shared" ref="T207:T215" si="13">S207*H207</f>
        <v>0</v>
      </c>
      <c r="AR207" s="19" t="s">
        <v>415</v>
      </c>
      <c r="AT207" s="19" t="s">
        <v>410</v>
      </c>
      <c r="AU207" s="19" t="s">
        <v>87</v>
      </c>
      <c r="AY207" s="19" t="s">
        <v>406</v>
      </c>
      <c r="BE207" s="212">
        <f t="shared" ref="BE207:BE215" si="14">IF(N207="základní",J207,0)</f>
        <v>0</v>
      </c>
      <c r="BF207" s="212">
        <f t="shared" ref="BF207:BF215" si="15">IF(N207="snížená",J207,0)</f>
        <v>0</v>
      </c>
      <c r="BG207" s="212">
        <f t="shared" ref="BG207:BG215" si="16">IF(N207="zákl. přenesená",J207,0)</f>
        <v>0</v>
      </c>
      <c r="BH207" s="212">
        <f t="shared" ref="BH207:BH215" si="17">IF(N207="sníž. přenesená",J207,0)</f>
        <v>0</v>
      </c>
      <c r="BI207" s="212">
        <f t="shared" ref="BI207:BI215" si="18">IF(N207="nulová",J207,0)</f>
        <v>0</v>
      </c>
      <c r="BJ207" s="19" t="s">
        <v>23</v>
      </c>
      <c r="BK207" s="212">
        <f t="shared" ref="BK207:BK215" si="19">ROUND(I207*H207,2)</f>
        <v>0</v>
      </c>
      <c r="BL207" s="19" t="s">
        <v>415</v>
      </c>
      <c r="BM207" s="19" t="s">
        <v>3505</v>
      </c>
    </row>
    <row r="208" spans="2:65" s="1" customFormat="1" ht="22.5" customHeight="1" x14ac:dyDescent="0.3">
      <c r="B208" s="37"/>
      <c r="C208" s="268" t="s">
        <v>619</v>
      </c>
      <c r="D208" s="268" t="s">
        <v>533</v>
      </c>
      <c r="E208" s="269" t="s">
        <v>2652</v>
      </c>
      <c r="F208" s="270" t="s">
        <v>2653</v>
      </c>
      <c r="G208" s="271" t="s">
        <v>1363</v>
      </c>
      <c r="H208" s="272">
        <v>1</v>
      </c>
      <c r="I208" s="273"/>
      <c r="J208" s="274">
        <f t="shared" si="10"/>
        <v>0</v>
      </c>
      <c r="K208" s="270" t="s">
        <v>36</v>
      </c>
      <c r="L208" s="275"/>
      <c r="M208" s="276" t="s">
        <v>36</v>
      </c>
      <c r="N208" s="277" t="s">
        <v>50</v>
      </c>
      <c r="O208" s="38"/>
      <c r="P208" s="210">
        <f t="shared" si="11"/>
        <v>0</v>
      </c>
      <c r="Q208" s="210">
        <v>1.3299999999999999E-2</v>
      </c>
      <c r="R208" s="210">
        <f t="shared" si="12"/>
        <v>1.3299999999999999E-2</v>
      </c>
      <c r="S208" s="210">
        <v>0</v>
      </c>
      <c r="T208" s="211">
        <f t="shared" si="13"/>
        <v>0</v>
      </c>
      <c r="AR208" s="19" t="s">
        <v>457</v>
      </c>
      <c r="AT208" s="19" t="s">
        <v>533</v>
      </c>
      <c r="AU208" s="19" t="s">
        <v>87</v>
      </c>
      <c r="AY208" s="19" t="s">
        <v>406</v>
      </c>
      <c r="BE208" s="212">
        <f t="shared" si="14"/>
        <v>0</v>
      </c>
      <c r="BF208" s="212">
        <f t="shared" si="15"/>
        <v>0</v>
      </c>
      <c r="BG208" s="212">
        <f t="shared" si="16"/>
        <v>0</v>
      </c>
      <c r="BH208" s="212">
        <f t="shared" si="17"/>
        <v>0</v>
      </c>
      <c r="BI208" s="212">
        <f t="shared" si="18"/>
        <v>0</v>
      </c>
      <c r="BJ208" s="19" t="s">
        <v>23</v>
      </c>
      <c r="BK208" s="212">
        <f t="shared" si="19"/>
        <v>0</v>
      </c>
      <c r="BL208" s="19" t="s">
        <v>415</v>
      </c>
      <c r="BM208" s="19" t="s">
        <v>3506</v>
      </c>
    </row>
    <row r="209" spans="2:65" s="1" customFormat="1" ht="22.5" customHeight="1" x14ac:dyDescent="0.3">
      <c r="B209" s="37"/>
      <c r="C209" s="201" t="s">
        <v>624</v>
      </c>
      <c r="D209" s="201" t="s">
        <v>410</v>
      </c>
      <c r="E209" s="202" t="s">
        <v>2656</v>
      </c>
      <c r="F209" s="203" t="s">
        <v>2657</v>
      </c>
      <c r="G209" s="204" t="s">
        <v>1363</v>
      </c>
      <c r="H209" s="205">
        <v>1</v>
      </c>
      <c r="I209" s="206"/>
      <c r="J209" s="207">
        <f t="shared" si="10"/>
        <v>0</v>
      </c>
      <c r="K209" s="203" t="s">
        <v>36</v>
      </c>
      <c r="L209" s="57"/>
      <c r="M209" s="208" t="s">
        <v>36</v>
      </c>
      <c r="N209" s="209" t="s">
        <v>50</v>
      </c>
      <c r="O209" s="38"/>
      <c r="P209" s="210">
        <f t="shared" si="11"/>
        <v>0</v>
      </c>
      <c r="Q209" s="210">
        <v>0</v>
      </c>
      <c r="R209" s="210">
        <f t="shared" si="12"/>
        <v>0</v>
      </c>
      <c r="S209" s="210">
        <v>0</v>
      </c>
      <c r="T209" s="211">
        <f t="shared" si="13"/>
        <v>0</v>
      </c>
      <c r="AR209" s="19" t="s">
        <v>415</v>
      </c>
      <c r="AT209" s="19" t="s">
        <v>410</v>
      </c>
      <c r="AU209" s="19" t="s">
        <v>87</v>
      </c>
      <c r="AY209" s="19" t="s">
        <v>406</v>
      </c>
      <c r="BE209" s="212">
        <f t="shared" si="14"/>
        <v>0</v>
      </c>
      <c r="BF209" s="212">
        <f t="shared" si="15"/>
        <v>0</v>
      </c>
      <c r="BG209" s="212">
        <f t="shared" si="16"/>
        <v>0</v>
      </c>
      <c r="BH209" s="212">
        <f t="shared" si="17"/>
        <v>0</v>
      </c>
      <c r="BI209" s="212">
        <f t="shared" si="18"/>
        <v>0</v>
      </c>
      <c r="BJ209" s="19" t="s">
        <v>23</v>
      </c>
      <c r="BK209" s="212">
        <f t="shared" si="19"/>
        <v>0</v>
      </c>
      <c r="BL209" s="19" t="s">
        <v>415</v>
      </c>
      <c r="BM209" s="19" t="s">
        <v>3507</v>
      </c>
    </row>
    <row r="210" spans="2:65" s="1" customFormat="1" ht="22.5" customHeight="1" x14ac:dyDescent="0.3">
      <c r="B210" s="37"/>
      <c r="C210" s="201" t="s">
        <v>626</v>
      </c>
      <c r="D210" s="201" t="s">
        <v>410</v>
      </c>
      <c r="E210" s="202" t="s">
        <v>3508</v>
      </c>
      <c r="F210" s="203" t="s">
        <v>3509</v>
      </c>
      <c r="G210" s="204" t="s">
        <v>1363</v>
      </c>
      <c r="H210" s="205">
        <v>4</v>
      </c>
      <c r="I210" s="206"/>
      <c r="J210" s="207">
        <f t="shared" si="10"/>
        <v>0</v>
      </c>
      <c r="K210" s="203" t="s">
        <v>36</v>
      </c>
      <c r="L210" s="57"/>
      <c r="M210" s="208" t="s">
        <v>36</v>
      </c>
      <c r="N210" s="209" t="s">
        <v>50</v>
      </c>
      <c r="O210" s="38"/>
      <c r="P210" s="210">
        <f t="shared" si="11"/>
        <v>0</v>
      </c>
      <c r="Q210" s="210">
        <v>0</v>
      </c>
      <c r="R210" s="210">
        <f t="shared" si="12"/>
        <v>0</v>
      </c>
      <c r="S210" s="210">
        <v>4.7499999999999999E-3</v>
      </c>
      <c r="T210" s="211">
        <f t="shared" si="13"/>
        <v>1.9E-2</v>
      </c>
      <c r="AR210" s="19" t="s">
        <v>415</v>
      </c>
      <c r="AT210" s="19" t="s">
        <v>410</v>
      </c>
      <c r="AU210" s="19" t="s">
        <v>87</v>
      </c>
      <c r="AY210" s="19" t="s">
        <v>406</v>
      </c>
      <c r="BE210" s="212">
        <f t="shared" si="14"/>
        <v>0</v>
      </c>
      <c r="BF210" s="212">
        <f t="shared" si="15"/>
        <v>0</v>
      </c>
      <c r="BG210" s="212">
        <f t="shared" si="16"/>
        <v>0</v>
      </c>
      <c r="BH210" s="212">
        <f t="shared" si="17"/>
        <v>0</v>
      </c>
      <c r="BI210" s="212">
        <f t="shared" si="18"/>
        <v>0</v>
      </c>
      <c r="BJ210" s="19" t="s">
        <v>23</v>
      </c>
      <c r="BK210" s="212">
        <f t="shared" si="19"/>
        <v>0</v>
      </c>
      <c r="BL210" s="19" t="s">
        <v>415</v>
      </c>
      <c r="BM210" s="19" t="s">
        <v>3510</v>
      </c>
    </row>
    <row r="211" spans="2:65" s="1" customFormat="1" ht="22.5" customHeight="1" x14ac:dyDescent="0.3">
      <c r="B211" s="37"/>
      <c r="C211" s="201" t="s">
        <v>632</v>
      </c>
      <c r="D211" s="201" t="s">
        <v>410</v>
      </c>
      <c r="E211" s="202" t="s">
        <v>3511</v>
      </c>
      <c r="F211" s="203" t="s">
        <v>3512</v>
      </c>
      <c r="G211" s="204" t="s">
        <v>1363</v>
      </c>
      <c r="H211" s="205">
        <v>2</v>
      </c>
      <c r="I211" s="206"/>
      <c r="J211" s="207">
        <f t="shared" si="10"/>
        <v>0</v>
      </c>
      <c r="K211" s="203" t="s">
        <v>36</v>
      </c>
      <c r="L211" s="57"/>
      <c r="M211" s="208" t="s">
        <v>36</v>
      </c>
      <c r="N211" s="209" t="s">
        <v>50</v>
      </c>
      <c r="O211" s="38"/>
      <c r="P211" s="210">
        <f t="shared" si="11"/>
        <v>0</v>
      </c>
      <c r="Q211" s="210">
        <v>0</v>
      </c>
      <c r="R211" s="210">
        <f t="shared" si="12"/>
        <v>0</v>
      </c>
      <c r="S211" s="210">
        <v>1.4E-2</v>
      </c>
      <c r="T211" s="211">
        <f t="shared" si="13"/>
        <v>2.8000000000000001E-2</v>
      </c>
      <c r="AR211" s="19" t="s">
        <v>415</v>
      </c>
      <c r="AT211" s="19" t="s">
        <v>410</v>
      </c>
      <c r="AU211" s="19" t="s">
        <v>87</v>
      </c>
      <c r="AY211" s="19" t="s">
        <v>406</v>
      </c>
      <c r="BE211" s="212">
        <f t="shared" si="14"/>
        <v>0</v>
      </c>
      <c r="BF211" s="212">
        <f t="shared" si="15"/>
        <v>0</v>
      </c>
      <c r="BG211" s="212">
        <f t="shared" si="16"/>
        <v>0</v>
      </c>
      <c r="BH211" s="212">
        <f t="shared" si="17"/>
        <v>0</v>
      </c>
      <c r="BI211" s="212">
        <f t="shared" si="18"/>
        <v>0</v>
      </c>
      <c r="BJ211" s="19" t="s">
        <v>23</v>
      </c>
      <c r="BK211" s="212">
        <f t="shared" si="19"/>
        <v>0</v>
      </c>
      <c r="BL211" s="19" t="s">
        <v>415</v>
      </c>
      <c r="BM211" s="19" t="s">
        <v>3513</v>
      </c>
    </row>
    <row r="212" spans="2:65" s="1" customFormat="1" ht="22.5" customHeight="1" x14ac:dyDescent="0.3">
      <c r="B212" s="37"/>
      <c r="C212" s="201" t="s">
        <v>637</v>
      </c>
      <c r="D212" s="201" t="s">
        <v>410</v>
      </c>
      <c r="E212" s="202" t="s">
        <v>3514</v>
      </c>
      <c r="F212" s="203" t="s">
        <v>3515</v>
      </c>
      <c r="G212" s="204" t="s">
        <v>1363</v>
      </c>
      <c r="H212" s="205">
        <v>2</v>
      </c>
      <c r="I212" s="206"/>
      <c r="J212" s="207">
        <f t="shared" si="10"/>
        <v>0</v>
      </c>
      <c r="K212" s="203" t="s">
        <v>36</v>
      </c>
      <c r="L212" s="57"/>
      <c r="M212" s="208" t="s">
        <v>36</v>
      </c>
      <c r="N212" s="209" t="s">
        <v>50</v>
      </c>
      <c r="O212" s="38"/>
      <c r="P212" s="210">
        <f t="shared" si="11"/>
        <v>0</v>
      </c>
      <c r="Q212" s="210">
        <v>2.9999999999999997E-4</v>
      </c>
      <c r="R212" s="210">
        <f t="shared" si="12"/>
        <v>5.9999999999999995E-4</v>
      </c>
      <c r="S212" s="210">
        <v>0</v>
      </c>
      <c r="T212" s="211">
        <f t="shared" si="13"/>
        <v>0</v>
      </c>
      <c r="AR212" s="19" t="s">
        <v>415</v>
      </c>
      <c r="AT212" s="19" t="s">
        <v>410</v>
      </c>
      <c r="AU212" s="19" t="s">
        <v>87</v>
      </c>
      <c r="AY212" s="19" t="s">
        <v>406</v>
      </c>
      <c r="BE212" s="212">
        <f t="shared" si="14"/>
        <v>0</v>
      </c>
      <c r="BF212" s="212">
        <f t="shared" si="15"/>
        <v>0</v>
      </c>
      <c r="BG212" s="212">
        <f t="shared" si="16"/>
        <v>0</v>
      </c>
      <c r="BH212" s="212">
        <f t="shared" si="17"/>
        <v>0</v>
      </c>
      <c r="BI212" s="212">
        <f t="shared" si="18"/>
        <v>0</v>
      </c>
      <c r="BJ212" s="19" t="s">
        <v>23</v>
      </c>
      <c r="BK212" s="212">
        <f t="shared" si="19"/>
        <v>0</v>
      </c>
      <c r="BL212" s="19" t="s">
        <v>415</v>
      </c>
      <c r="BM212" s="19" t="s">
        <v>3516</v>
      </c>
    </row>
    <row r="213" spans="2:65" s="1" customFormat="1" ht="31.5" customHeight="1" x14ac:dyDescent="0.3">
      <c r="B213" s="37"/>
      <c r="C213" s="201" t="s">
        <v>641</v>
      </c>
      <c r="D213" s="201" t="s">
        <v>410</v>
      </c>
      <c r="E213" s="202" t="s">
        <v>884</v>
      </c>
      <c r="F213" s="203" t="s">
        <v>885</v>
      </c>
      <c r="G213" s="204" t="s">
        <v>501</v>
      </c>
      <c r="H213" s="205">
        <v>4.7E-2</v>
      </c>
      <c r="I213" s="206"/>
      <c r="J213" s="207">
        <f t="shared" si="10"/>
        <v>0</v>
      </c>
      <c r="K213" s="203" t="s">
        <v>414</v>
      </c>
      <c r="L213" s="57"/>
      <c r="M213" s="208" t="s">
        <v>36</v>
      </c>
      <c r="N213" s="209" t="s">
        <v>50</v>
      </c>
      <c r="O213" s="38"/>
      <c r="P213" s="210">
        <f t="shared" si="11"/>
        <v>0</v>
      </c>
      <c r="Q213" s="210">
        <v>0</v>
      </c>
      <c r="R213" s="210">
        <f t="shared" si="12"/>
        <v>0</v>
      </c>
      <c r="S213" s="210">
        <v>0</v>
      </c>
      <c r="T213" s="211">
        <f t="shared" si="13"/>
        <v>0</v>
      </c>
      <c r="AR213" s="19" t="s">
        <v>415</v>
      </c>
      <c r="AT213" s="19" t="s">
        <v>410</v>
      </c>
      <c r="AU213" s="19" t="s">
        <v>87</v>
      </c>
      <c r="AY213" s="19" t="s">
        <v>406</v>
      </c>
      <c r="BE213" s="212">
        <f t="shared" si="14"/>
        <v>0</v>
      </c>
      <c r="BF213" s="212">
        <f t="shared" si="15"/>
        <v>0</v>
      </c>
      <c r="BG213" s="212">
        <f t="shared" si="16"/>
        <v>0</v>
      </c>
      <c r="BH213" s="212">
        <f t="shared" si="17"/>
        <v>0</v>
      </c>
      <c r="BI213" s="212">
        <f t="shared" si="18"/>
        <v>0</v>
      </c>
      <c r="BJ213" s="19" t="s">
        <v>23</v>
      </c>
      <c r="BK213" s="212">
        <f t="shared" si="19"/>
        <v>0</v>
      </c>
      <c r="BL213" s="19" t="s">
        <v>415</v>
      </c>
      <c r="BM213" s="19" t="s">
        <v>3517</v>
      </c>
    </row>
    <row r="214" spans="2:65" s="1" customFormat="1" ht="22.5" customHeight="1" x14ac:dyDescent="0.3">
      <c r="B214" s="37"/>
      <c r="C214" s="201" t="s">
        <v>646</v>
      </c>
      <c r="D214" s="201" t="s">
        <v>410</v>
      </c>
      <c r="E214" s="202" t="s">
        <v>888</v>
      </c>
      <c r="F214" s="203" t="s">
        <v>889</v>
      </c>
      <c r="G214" s="204" t="s">
        <v>501</v>
      </c>
      <c r="H214" s="205">
        <v>4.7E-2</v>
      </c>
      <c r="I214" s="206"/>
      <c r="J214" s="207">
        <f t="shared" si="10"/>
        <v>0</v>
      </c>
      <c r="K214" s="203" t="s">
        <v>414</v>
      </c>
      <c r="L214" s="57"/>
      <c r="M214" s="208" t="s">
        <v>36</v>
      </c>
      <c r="N214" s="209" t="s">
        <v>50</v>
      </c>
      <c r="O214" s="38"/>
      <c r="P214" s="210">
        <f t="shared" si="11"/>
        <v>0</v>
      </c>
      <c r="Q214" s="210">
        <v>0</v>
      </c>
      <c r="R214" s="210">
        <f t="shared" si="12"/>
        <v>0</v>
      </c>
      <c r="S214" s="210">
        <v>0</v>
      </c>
      <c r="T214" s="211">
        <f t="shared" si="13"/>
        <v>0</v>
      </c>
      <c r="AR214" s="19" t="s">
        <v>415</v>
      </c>
      <c r="AT214" s="19" t="s">
        <v>410</v>
      </c>
      <c r="AU214" s="19" t="s">
        <v>87</v>
      </c>
      <c r="AY214" s="19" t="s">
        <v>406</v>
      </c>
      <c r="BE214" s="212">
        <f t="shared" si="14"/>
        <v>0</v>
      </c>
      <c r="BF214" s="212">
        <f t="shared" si="15"/>
        <v>0</v>
      </c>
      <c r="BG214" s="212">
        <f t="shared" si="16"/>
        <v>0</v>
      </c>
      <c r="BH214" s="212">
        <f t="shared" si="17"/>
        <v>0</v>
      </c>
      <c r="BI214" s="212">
        <f t="shared" si="18"/>
        <v>0</v>
      </c>
      <c r="BJ214" s="19" t="s">
        <v>23</v>
      </c>
      <c r="BK214" s="212">
        <f t="shared" si="19"/>
        <v>0</v>
      </c>
      <c r="BL214" s="19" t="s">
        <v>415</v>
      </c>
      <c r="BM214" s="19" t="s">
        <v>3518</v>
      </c>
    </row>
    <row r="215" spans="2:65" s="1" customFormat="1" ht="22.5" customHeight="1" x14ac:dyDescent="0.3">
      <c r="B215" s="37"/>
      <c r="C215" s="201" t="s">
        <v>652</v>
      </c>
      <c r="D215" s="201" t="s">
        <v>410</v>
      </c>
      <c r="E215" s="202" t="s">
        <v>3519</v>
      </c>
      <c r="F215" s="203" t="s">
        <v>3520</v>
      </c>
      <c r="G215" s="204" t="s">
        <v>501</v>
      </c>
      <c r="H215" s="205">
        <v>0.42299999999999999</v>
      </c>
      <c r="I215" s="206"/>
      <c r="J215" s="207">
        <f t="shared" si="10"/>
        <v>0</v>
      </c>
      <c r="K215" s="203" t="s">
        <v>36</v>
      </c>
      <c r="L215" s="57"/>
      <c r="M215" s="208" t="s">
        <v>36</v>
      </c>
      <c r="N215" s="209" t="s">
        <v>50</v>
      </c>
      <c r="O215" s="38"/>
      <c r="P215" s="210">
        <f t="shared" si="11"/>
        <v>0</v>
      </c>
      <c r="Q215" s="210">
        <v>0</v>
      </c>
      <c r="R215" s="210">
        <f t="shared" si="12"/>
        <v>0</v>
      </c>
      <c r="S215" s="210">
        <v>0</v>
      </c>
      <c r="T215" s="211">
        <f t="shared" si="13"/>
        <v>0</v>
      </c>
      <c r="AR215" s="19" t="s">
        <v>415</v>
      </c>
      <c r="AT215" s="19" t="s">
        <v>410</v>
      </c>
      <c r="AU215" s="19" t="s">
        <v>87</v>
      </c>
      <c r="AY215" s="19" t="s">
        <v>406</v>
      </c>
      <c r="BE215" s="212">
        <f t="shared" si="14"/>
        <v>0</v>
      </c>
      <c r="BF215" s="212">
        <f t="shared" si="15"/>
        <v>0</v>
      </c>
      <c r="BG215" s="212">
        <f t="shared" si="16"/>
        <v>0</v>
      </c>
      <c r="BH215" s="212">
        <f t="shared" si="17"/>
        <v>0</v>
      </c>
      <c r="BI215" s="212">
        <f t="shared" si="18"/>
        <v>0</v>
      </c>
      <c r="BJ215" s="19" t="s">
        <v>23</v>
      </c>
      <c r="BK215" s="212">
        <f t="shared" si="19"/>
        <v>0</v>
      </c>
      <c r="BL215" s="19" t="s">
        <v>415</v>
      </c>
      <c r="BM215" s="19" t="s">
        <v>3521</v>
      </c>
    </row>
    <row r="216" spans="2:65" s="13" customFormat="1" x14ac:dyDescent="0.3">
      <c r="B216" s="225"/>
      <c r="C216" s="226"/>
      <c r="D216" s="215" t="s">
        <v>417</v>
      </c>
      <c r="E216" s="226"/>
      <c r="F216" s="228" t="s">
        <v>3522</v>
      </c>
      <c r="G216" s="226"/>
      <c r="H216" s="229">
        <v>0.42299999999999999</v>
      </c>
      <c r="I216" s="230"/>
      <c r="J216" s="226"/>
      <c r="K216" s="226"/>
      <c r="L216" s="231"/>
      <c r="M216" s="232"/>
      <c r="N216" s="233"/>
      <c r="O216" s="233"/>
      <c r="P216" s="233"/>
      <c r="Q216" s="233"/>
      <c r="R216" s="233"/>
      <c r="S216" s="233"/>
      <c r="T216" s="234"/>
      <c r="AT216" s="235" t="s">
        <v>417</v>
      </c>
      <c r="AU216" s="235" t="s">
        <v>87</v>
      </c>
      <c r="AV216" s="13" t="s">
        <v>87</v>
      </c>
      <c r="AW216" s="13" t="s">
        <v>4</v>
      </c>
      <c r="AX216" s="13" t="s">
        <v>23</v>
      </c>
      <c r="AY216" s="235" t="s">
        <v>406</v>
      </c>
    </row>
    <row r="217" spans="2:65" s="11" customFormat="1" ht="29.85" customHeight="1" x14ac:dyDescent="0.3">
      <c r="B217" s="182"/>
      <c r="C217" s="183"/>
      <c r="D217" s="198" t="s">
        <v>78</v>
      </c>
      <c r="E217" s="199" t="s">
        <v>974</v>
      </c>
      <c r="F217" s="199" t="s">
        <v>2770</v>
      </c>
      <c r="G217" s="183"/>
      <c r="H217" s="183"/>
      <c r="I217" s="186"/>
      <c r="J217" s="200">
        <f>BK217</f>
        <v>0</v>
      </c>
      <c r="K217" s="183"/>
      <c r="L217" s="188"/>
      <c r="M217" s="189"/>
      <c r="N217" s="190"/>
      <c r="O217" s="190"/>
      <c r="P217" s="191">
        <f>P218</f>
        <v>0</v>
      </c>
      <c r="Q217" s="190"/>
      <c r="R217" s="191">
        <f>R218</f>
        <v>0</v>
      </c>
      <c r="S217" s="190"/>
      <c r="T217" s="192">
        <f>T218</f>
        <v>0</v>
      </c>
      <c r="AR217" s="193" t="s">
        <v>23</v>
      </c>
      <c r="AT217" s="194" t="s">
        <v>78</v>
      </c>
      <c r="AU217" s="194" t="s">
        <v>23</v>
      </c>
      <c r="AY217" s="193" t="s">
        <v>406</v>
      </c>
      <c r="BK217" s="195">
        <f>BK218</f>
        <v>0</v>
      </c>
    </row>
    <row r="218" spans="2:65" s="1" customFormat="1" ht="22.5" customHeight="1" x14ac:dyDescent="0.3">
      <c r="B218" s="37"/>
      <c r="C218" s="201" t="s">
        <v>657</v>
      </c>
      <c r="D218" s="201" t="s">
        <v>410</v>
      </c>
      <c r="E218" s="202" t="s">
        <v>2996</v>
      </c>
      <c r="F218" s="203" t="s">
        <v>2997</v>
      </c>
      <c r="G218" s="204" t="s">
        <v>501</v>
      </c>
      <c r="H218" s="205">
        <v>28.728999999999999</v>
      </c>
      <c r="I218" s="206"/>
      <c r="J218" s="207">
        <f>ROUND(I218*H218,2)</f>
        <v>0</v>
      </c>
      <c r="K218" s="203" t="s">
        <v>414</v>
      </c>
      <c r="L218" s="57"/>
      <c r="M218" s="208" t="s">
        <v>36</v>
      </c>
      <c r="N218" s="209" t="s">
        <v>50</v>
      </c>
      <c r="O218" s="38"/>
      <c r="P218" s="210">
        <f>O218*H218</f>
        <v>0</v>
      </c>
      <c r="Q218" s="210">
        <v>0</v>
      </c>
      <c r="R218" s="210">
        <f>Q218*H218</f>
        <v>0</v>
      </c>
      <c r="S218" s="210">
        <v>0</v>
      </c>
      <c r="T218" s="211">
        <f>S218*H218</f>
        <v>0</v>
      </c>
      <c r="AR218" s="19" t="s">
        <v>415</v>
      </c>
      <c r="AT218" s="19" t="s">
        <v>410</v>
      </c>
      <c r="AU218" s="19" t="s">
        <v>87</v>
      </c>
      <c r="AY218" s="19" t="s">
        <v>406</v>
      </c>
      <c r="BE218" s="212">
        <f>IF(N218="základní",J218,0)</f>
        <v>0</v>
      </c>
      <c r="BF218" s="212">
        <f>IF(N218="snížená",J218,0)</f>
        <v>0</v>
      </c>
      <c r="BG218" s="212">
        <f>IF(N218="zákl. přenesená",J218,0)</f>
        <v>0</v>
      </c>
      <c r="BH218" s="212">
        <f>IF(N218="sníž. přenesená",J218,0)</f>
        <v>0</v>
      </c>
      <c r="BI218" s="212">
        <f>IF(N218="nulová",J218,0)</f>
        <v>0</v>
      </c>
      <c r="BJ218" s="19" t="s">
        <v>23</v>
      </c>
      <c r="BK218" s="212">
        <f>ROUND(I218*H218,2)</f>
        <v>0</v>
      </c>
      <c r="BL218" s="19" t="s">
        <v>415</v>
      </c>
      <c r="BM218" s="19" t="s">
        <v>2998</v>
      </c>
    </row>
    <row r="219" spans="2:65" s="11" customFormat="1" ht="37.35" customHeight="1" x14ac:dyDescent="0.35">
      <c r="B219" s="182"/>
      <c r="C219" s="183"/>
      <c r="D219" s="184" t="s">
        <v>78</v>
      </c>
      <c r="E219" s="185" t="s">
        <v>533</v>
      </c>
      <c r="F219" s="185" t="s">
        <v>2848</v>
      </c>
      <c r="G219" s="183"/>
      <c r="H219" s="183"/>
      <c r="I219" s="186"/>
      <c r="J219" s="187">
        <f>BK219</f>
        <v>0</v>
      </c>
      <c r="K219" s="183"/>
      <c r="L219" s="188"/>
      <c r="M219" s="189"/>
      <c r="N219" s="190"/>
      <c r="O219" s="190"/>
      <c r="P219" s="191">
        <f>P220+P224</f>
        <v>0</v>
      </c>
      <c r="Q219" s="190"/>
      <c r="R219" s="191">
        <f>R220+R224</f>
        <v>0</v>
      </c>
      <c r="S219" s="190"/>
      <c r="T219" s="192">
        <f>T220+T224</f>
        <v>0</v>
      </c>
      <c r="AR219" s="193" t="s">
        <v>94</v>
      </c>
      <c r="AT219" s="194" t="s">
        <v>78</v>
      </c>
      <c r="AU219" s="194" t="s">
        <v>79</v>
      </c>
      <c r="AY219" s="193" t="s">
        <v>406</v>
      </c>
      <c r="BK219" s="195">
        <f>BK220+BK224</f>
        <v>0</v>
      </c>
    </row>
    <row r="220" spans="2:65" s="11" customFormat="1" ht="19.899999999999999" customHeight="1" x14ac:dyDescent="0.3">
      <c r="B220" s="182"/>
      <c r="C220" s="183"/>
      <c r="D220" s="198" t="s">
        <v>78</v>
      </c>
      <c r="E220" s="199" t="s">
        <v>3523</v>
      </c>
      <c r="F220" s="199" t="s">
        <v>3524</v>
      </c>
      <c r="G220" s="183"/>
      <c r="H220" s="183"/>
      <c r="I220" s="186"/>
      <c r="J220" s="200">
        <f>BK220</f>
        <v>0</v>
      </c>
      <c r="K220" s="183"/>
      <c r="L220" s="188"/>
      <c r="M220" s="189"/>
      <c r="N220" s="190"/>
      <c r="O220" s="190"/>
      <c r="P220" s="191">
        <f>SUM(P221:P223)</f>
        <v>0</v>
      </c>
      <c r="Q220" s="190"/>
      <c r="R220" s="191">
        <f>SUM(R221:R223)</f>
        <v>0</v>
      </c>
      <c r="S220" s="190"/>
      <c r="T220" s="192">
        <f>SUM(T221:T223)</f>
        <v>0</v>
      </c>
      <c r="AR220" s="193" t="s">
        <v>94</v>
      </c>
      <c r="AT220" s="194" t="s">
        <v>78</v>
      </c>
      <c r="AU220" s="194" t="s">
        <v>23</v>
      </c>
      <c r="AY220" s="193" t="s">
        <v>406</v>
      </c>
      <c r="BK220" s="195">
        <f>SUM(BK221:BK223)</f>
        <v>0</v>
      </c>
    </row>
    <row r="221" spans="2:65" s="1" customFormat="1" ht="22.5" customHeight="1" x14ac:dyDescent="0.3">
      <c r="B221" s="37"/>
      <c r="C221" s="201" t="s">
        <v>659</v>
      </c>
      <c r="D221" s="201" t="s">
        <v>410</v>
      </c>
      <c r="E221" s="202" t="s">
        <v>3525</v>
      </c>
      <c r="F221" s="203" t="s">
        <v>3526</v>
      </c>
      <c r="G221" s="204" t="s">
        <v>596</v>
      </c>
      <c r="H221" s="205">
        <v>176</v>
      </c>
      <c r="I221" s="206"/>
      <c r="J221" s="207">
        <f>ROUND(I221*H221,2)</f>
        <v>0</v>
      </c>
      <c r="K221" s="203" t="s">
        <v>36</v>
      </c>
      <c r="L221" s="57"/>
      <c r="M221" s="208" t="s">
        <v>36</v>
      </c>
      <c r="N221" s="209" t="s">
        <v>50</v>
      </c>
      <c r="O221" s="38"/>
      <c r="P221" s="210">
        <f>O221*H221</f>
        <v>0</v>
      </c>
      <c r="Q221" s="210">
        <v>0</v>
      </c>
      <c r="R221" s="210">
        <f>Q221*H221</f>
        <v>0</v>
      </c>
      <c r="S221" s="210">
        <v>0</v>
      </c>
      <c r="T221" s="211">
        <f>S221*H221</f>
        <v>0</v>
      </c>
      <c r="AR221" s="19" t="s">
        <v>723</v>
      </c>
      <c r="AT221" s="19" t="s">
        <v>410</v>
      </c>
      <c r="AU221" s="19" t="s">
        <v>87</v>
      </c>
      <c r="AY221" s="19" t="s">
        <v>406</v>
      </c>
      <c r="BE221" s="212">
        <f>IF(N221="základní",J221,0)</f>
        <v>0</v>
      </c>
      <c r="BF221" s="212">
        <f>IF(N221="snížená",J221,0)</f>
        <v>0</v>
      </c>
      <c r="BG221" s="212">
        <f>IF(N221="zákl. přenesená",J221,0)</f>
        <v>0</v>
      </c>
      <c r="BH221" s="212">
        <f>IF(N221="sníž. přenesená",J221,0)</f>
        <v>0</v>
      </c>
      <c r="BI221" s="212">
        <f>IF(N221="nulová",J221,0)</f>
        <v>0</v>
      </c>
      <c r="BJ221" s="19" t="s">
        <v>23</v>
      </c>
      <c r="BK221" s="212">
        <f>ROUND(I221*H221,2)</f>
        <v>0</v>
      </c>
      <c r="BL221" s="19" t="s">
        <v>723</v>
      </c>
      <c r="BM221" s="19" t="s">
        <v>3527</v>
      </c>
    </row>
    <row r="222" spans="2:65" s="13" customFormat="1" x14ac:dyDescent="0.3">
      <c r="B222" s="225"/>
      <c r="C222" s="226"/>
      <c r="D222" s="247" t="s">
        <v>417</v>
      </c>
      <c r="E222" s="251" t="s">
        <v>36</v>
      </c>
      <c r="F222" s="252" t="s">
        <v>3528</v>
      </c>
      <c r="G222" s="226"/>
      <c r="H222" s="253">
        <v>176</v>
      </c>
      <c r="I222" s="230"/>
      <c r="J222" s="226"/>
      <c r="K222" s="226"/>
      <c r="L222" s="231"/>
      <c r="M222" s="232"/>
      <c r="N222" s="233"/>
      <c r="O222" s="233"/>
      <c r="P222" s="233"/>
      <c r="Q222" s="233"/>
      <c r="R222" s="233"/>
      <c r="S222" s="233"/>
      <c r="T222" s="234"/>
      <c r="AT222" s="235" t="s">
        <v>417</v>
      </c>
      <c r="AU222" s="235" t="s">
        <v>87</v>
      </c>
      <c r="AV222" s="13" t="s">
        <v>87</v>
      </c>
      <c r="AW222" s="13" t="s">
        <v>43</v>
      </c>
      <c r="AX222" s="13" t="s">
        <v>23</v>
      </c>
      <c r="AY222" s="235" t="s">
        <v>406</v>
      </c>
    </row>
    <row r="223" spans="2:65" s="1" customFormat="1" ht="22.5" customHeight="1" x14ac:dyDescent="0.3">
      <c r="B223" s="37"/>
      <c r="C223" s="201" t="s">
        <v>662</v>
      </c>
      <c r="D223" s="201" t="s">
        <v>410</v>
      </c>
      <c r="E223" s="202" t="s">
        <v>3529</v>
      </c>
      <c r="F223" s="203" t="s">
        <v>3530</v>
      </c>
      <c r="G223" s="204" t="s">
        <v>1363</v>
      </c>
      <c r="H223" s="205">
        <v>5</v>
      </c>
      <c r="I223" s="206"/>
      <c r="J223" s="207">
        <f>ROUND(I223*H223,2)</f>
        <v>0</v>
      </c>
      <c r="K223" s="203" t="s">
        <v>36</v>
      </c>
      <c r="L223" s="57"/>
      <c r="M223" s="208" t="s">
        <v>36</v>
      </c>
      <c r="N223" s="209" t="s">
        <v>50</v>
      </c>
      <c r="O223" s="38"/>
      <c r="P223" s="210">
        <f>O223*H223</f>
        <v>0</v>
      </c>
      <c r="Q223" s="210">
        <v>0</v>
      </c>
      <c r="R223" s="210">
        <f>Q223*H223</f>
        <v>0</v>
      </c>
      <c r="S223" s="210">
        <v>0</v>
      </c>
      <c r="T223" s="211">
        <f>S223*H223</f>
        <v>0</v>
      </c>
      <c r="AR223" s="19" t="s">
        <v>723</v>
      </c>
      <c r="AT223" s="19" t="s">
        <v>410</v>
      </c>
      <c r="AU223" s="19" t="s">
        <v>87</v>
      </c>
      <c r="AY223" s="19" t="s">
        <v>406</v>
      </c>
      <c r="BE223" s="212">
        <f>IF(N223="základní",J223,0)</f>
        <v>0</v>
      </c>
      <c r="BF223" s="212">
        <f>IF(N223="snížená",J223,0)</f>
        <v>0</v>
      </c>
      <c r="BG223" s="212">
        <f>IF(N223="zákl. přenesená",J223,0)</f>
        <v>0</v>
      </c>
      <c r="BH223" s="212">
        <f>IF(N223="sníž. přenesená",J223,0)</f>
        <v>0</v>
      </c>
      <c r="BI223" s="212">
        <f>IF(N223="nulová",J223,0)</f>
        <v>0</v>
      </c>
      <c r="BJ223" s="19" t="s">
        <v>23</v>
      </c>
      <c r="BK223" s="212">
        <f>ROUND(I223*H223,2)</f>
        <v>0</v>
      </c>
      <c r="BL223" s="19" t="s">
        <v>723</v>
      </c>
      <c r="BM223" s="19" t="s">
        <v>3531</v>
      </c>
    </row>
    <row r="224" spans="2:65" s="11" customFormat="1" ht="29.85" customHeight="1" x14ac:dyDescent="0.3">
      <c r="B224" s="182"/>
      <c r="C224" s="183"/>
      <c r="D224" s="198" t="s">
        <v>78</v>
      </c>
      <c r="E224" s="199" t="s">
        <v>2856</v>
      </c>
      <c r="F224" s="199" t="s">
        <v>2857</v>
      </c>
      <c r="G224" s="183"/>
      <c r="H224" s="183"/>
      <c r="I224" s="186"/>
      <c r="J224" s="200">
        <f>BK224</f>
        <v>0</v>
      </c>
      <c r="K224" s="183"/>
      <c r="L224" s="188"/>
      <c r="M224" s="189"/>
      <c r="N224" s="190"/>
      <c r="O224" s="190"/>
      <c r="P224" s="191">
        <f>SUM(P225:P226)</f>
        <v>0</v>
      </c>
      <c r="Q224" s="190"/>
      <c r="R224" s="191">
        <f>SUM(R225:R226)</f>
        <v>0</v>
      </c>
      <c r="S224" s="190"/>
      <c r="T224" s="192">
        <f>SUM(T225:T226)</f>
        <v>0</v>
      </c>
      <c r="AR224" s="193" t="s">
        <v>94</v>
      </c>
      <c r="AT224" s="194" t="s">
        <v>78</v>
      </c>
      <c r="AU224" s="194" t="s">
        <v>23</v>
      </c>
      <c r="AY224" s="193" t="s">
        <v>406</v>
      </c>
      <c r="BK224" s="195">
        <f>SUM(BK225:BK226)</f>
        <v>0</v>
      </c>
    </row>
    <row r="225" spans="2:65" s="1" customFormat="1" ht="22.5" customHeight="1" x14ac:dyDescent="0.3">
      <c r="B225" s="37"/>
      <c r="C225" s="201" t="s">
        <v>664</v>
      </c>
      <c r="D225" s="201" t="s">
        <v>410</v>
      </c>
      <c r="E225" s="202" t="s">
        <v>2859</v>
      </c>
      <c r="F225" s="203" t="s">
        <v>2860</v>
      </c>
      <c r="G225" s="204" t="s">
        <v>596</v>
      </c>
      <c r="H225" s="205">
        <v>88</v>
      </c>
      <c r="I225" s="206"/>
      <c r="J225" s="207">
        <f>ROUND(I225*H225,2)</f>
        <v>0</v>
      </c>
      <c r="K225" s="203" t="s">
        <v>36</v>
      </c>
      <c r="L225" s="57"/>
      <c r="M225" s="208" t="s">
        <v>36</v>
      </c>
      <c r="N225" s="209" t="s">
        <v>50</v>
      </c>
      <c r="O225" s="38"/>
      <c r="P225" s="210">
        <f>O225*H225</f>
        <v>0</v>
      </c>
      <c r="Q225" s="210">
        <v>0</v>
      </c>
      <c r="R225" s="210">
        <f>Q225*H225</f>
        <v>0</v>
      </c>
      <c r="S225" s="210">
        <v>0</v>
      </c>
      <c r="T225" s="211">
        <f>S225*H225</f>
        <v>0</v>
      </c>
      <c r="AR225" s="19" t="s">
        <v>723</v>
      </c>
      <c r="AT225" s="19" t="s">
        <v>410</v>
      </c>
      <c r="AU225" s="19" t="s">
        <v>87</v>
      </c>
      <c r="AY225" s="19" t="s">
        <v>406</v>
      </c>
      <c r="BE225" s="212">
        <f>IF(N225="základní",J225,0)</f>
        <v>0</v>
      </c>
      <c r="BF225" s="212">
        <f>IF(N225="snížená",J225,0)</f>
        <v>0</v>
      </c>
      <c r="BG225" s="212">
        <f>IF(N225="zákl. přenesená",J225,0)</f>
        <v>0</v>
      </c>
      <c r="BH225" s="212">
        <f>IF(N225="sníž. přenesená",J225,0)</f>
        <v>0</v>
      </c>
      <c r="BI225" s="212">
        <f>IF(N225="nulová",J225,0)</f>
        <v>0</v>
      </c>
      <c r="BJ225" s="19" t="s">
        <v>23</v>
      </c>
      <c r="BK225" s="212">
        <f>ROUND(I225*H225,2)</f>
        <v>0</v>
      </c>
      <c r="BL225" s="19" t="s">
        <v>723</v>
      </c>
      <c r="BM225" s="19" t="s">
        <v>3003</v>
      </c>
    </row>
    <row r="226" spans="2:65" s="13" customFormat="1" x14ac:dyDescent="0.3">
      <c r="B226" s="225"/>
      <c r="C226" s="226"/>
      <c r="D226" s="215" t="s">
        <v>417</v>
      </c>
      <c r="E226" s="227" t="s">
        <v>36</v>
      </c>
      <c r="F226" s="228" t="s">
        <v>2868</v>
      </c>
      <c r="G226" s="226"/>
      <c r="H226" s="229">
        <v>88</v>
      </c>
      <c r="I226" s="230"/>
      <c r="J226" s="226"/>
      <c r="K226" s="226"/>
      <c r="L226" s="231"/>
      <c r="M226" s="278"/>
      <c r="N226" s="279"/>
      <c r="O226" s="279"/>
      <c r="P226" s="279"/>
      <c r="Q226" s="279"/>
      <c r="R226" s="279"/>
      <c r="S226" s="279"/>
      <c r="T226" s="280"/>
      <c r="AT226" s="235" t="s">
        <v>417</v>
      </c>
      <c r="AU226" s="235" t="s">
        <v>87</v>
      </c>
      <c r="AV226" s="13" t="s">
        <v>87</v>
      </c>
      <c r="AW226" s="13" t="s">
        <v>43</v>
      </c>
      <c r="AX226" s="13" t="s">
        <v>23</v>
      </c>
      <c r="AY226" s="235" t="s">
        <v>406</v>
      </c>
    </row>
    <row r="227" spans="2:65" s="1" customFormat="1" ht="6.95" customHeight="1" x14ac:dyDescent="0.3">
      <c r="B227" s="52"/>
      <c r="C227" s="53"/>
      <c r="D227" s="53"/>
      <c r="E227" s="53"/>
      <c r="F227" s="53"/>
      <c r="G227" s="53"/>
      <c r="H227" s="53"/>
      <c r="I227" s="141"/>
      <c r="J227" s="53"/>
      <c r="K227" s="53"/>
      <c r="L227" s="57"/>
    </row>
  </sheetData>
  <sheetProtection password="CC35" sheet="1" objects="1" scenarios="1" formatColumns="0" formatRows="0" sort="0" autoFilter="0"/>
  <autoFilter ref="C96:K96"/>
  <mergeCells count="15">
    <mergeCell ref="E87:H87"/>
    <mergeCell ref="E85:H85"/>
    <mergeCell ref="E89:H89"/>
    <mergeCell ref="G1:H1"/>
    <mergeCell ref="L2:V2"/>
    <mergeCell ref="E49:H49"/>
    <mergeCell ref="E53:H53"/>
    <mergeCell ref="E51:H51"/>
    <mergeCell ref="E55:H55"/>
    <mergeCell ref="E83:H83"/>
    <mergeCell ref="E7:H7"/>
    <mergeCell ref="E11:H11"/>
    <mergeCell ref="E9:H9"/>
    <mergeCell ref="E13:H13"/>
    <mergeCell ref="E28:H28"/>
  </mergeCells>
  <hyperlinks>
    <hyperlink ref="F1:G1" location="C2" tooltip="Krycí list soupisu" display="1) Krycí list soupisu"/>
    <hyperlink ref="G1:H1" location="C62" tooltip="Rekapitulace" display="2) Rekapitulace"/>
    <hyperlink ref="J1" location="C96" tooltip="Soupis prací" display="3) Soupis prací"/>
    <hyperlink ref="L1:V1" location="'Rekapitulace stavby'!C2" tooltip="Rekapitulace stavby" display="Rekapitulace stavby"/>
  </hyperlinks>
  <printOptions horizontalCentered="1"/>
  <pageMargins left="0.59055118110236227" right="0.59055118110236227" top="0.59055118110236227" bottom="0.59055118110236227" header="0" footer="0"/>
  <pageSetup paperSize="9" fitToHeight="100" orientation="landscape" r:id="rId1"/>
  <headerFooter>
    <oddFooter>&amp;CStrana &amp;P z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BR172"/>
  <sheetViews>
    <sheetView showGridLines="0" workbookViewId="0">
      <pane ySplit="1" topLeftCell="A2" activePane="bottomLeft" state="frozen"/>
      <selection pane="bottomLeft"/>
    </sheetView>
  </sheetViews>
  <sheetFormatPr defaultRowHeight="13.5" x14ac:dyDescent="0.3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15" customWidth="1"/>
    <col min="10" max="10" width="23.5" customWidth="1"/>
    <col min="11" max="11" width="15.5" customWidth="1"/>
    <col min="13" max="18" width="9.33203125" hidden="1"/>
    <col min="19" max="19" width="8.1640625" hidden="1" customWidth="1"/>
    <col min="20" max="20" width="29.6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 x14ac:dyDescent="0.3">
      <c r="A1" s="17"/>
      <c r="B1" s="294"/>
      <c r="C1" s="294"/>
      <c r="D1" s="293" t="s">
        <v>1</v>
      </c>
      <c r="E1" s="294"/>
      <c r="F1" s="295" t="s">
        <v>8574</v>
      </c>
      <c r="G1" s="427" t="s">
        <v>8575</v>
      </c>
      <c r="H1" s="427"/>
      <c r="I1" s="300"/>
      <c r="J1" s="295" t="s">
        <v>8576</v>
      </c>
      <c r="K1" s="293" t="s">
        <v>213</v>
      </c>
      <c r="L1" s="295" t="s">
        <v>8577</v>
      </c>
      <c r="M1" s="295"/>
      <c r="N1" s="295"/>
      <c r="O1" s="295"/>
      <c r="P1" s="295"/>
      <c r="Q1" s="295"/>
      <c r="R1" s="295"/>
      <c r="S1" s="295"/>
      <c r="T1" s="295"/>
      <c r="U1" s="291"/>
      <c r="V1" s="291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</row>
    <row r="2" spans="1:70" ht="36.950000000000003" customHeight="1" x14ac:dyDescent="0.3">
      <c r="L2" s="385"/>
      <c r="M2" s="385"/>
      <c r="N2" s="385"/>
      <c r="O2" s="385"/>
      <c r="P2" s="385"/>
      <c r="Q2" s="385"/>
      <c r="R2" s="385"/>
      <c r="S2" s="385"/>
      <c r="T2" s="385"/>
      <c r="U2" s="385"/>
      <c r="V2" s="385"/>
      <c r="AT2" s="19" t="s">
        <v>113</v>
      </c>
    </row>
    <row r="3" spans="1:70" ht="6.95" customHeight="1" x14ac:dyDescent="0.3">
      <c r="B3" s="20"/>
      <c r="C3" s="21"/>
      <c r="D3" s="21"/>
      <c r="E3" s="21"/>
      <c r="F3" s="21"/>
      <c r="G3" s="21"/>
      <c r="H3" s="21"/>
      <c r="I3" s="117"/>
      <c r="J3" s="21"/>
      <c r="K3" s="22"/>
      <c r="AT3" s="19" t="s">
        <v>87</v>
      </c>
    </row>
    <row r="4" spans="1:70" ht="36.950000000000003" customHeight="1" x14ac:dyDescent="0.3">
      <c r="B4" s="23"/>
      <c r="C4" s="24"/>
      <c r="D4" s="25" t="s">
        <v>218</v>
      </c>
      <c r="E4" s="24"/>
      <c r="F4" s="24"/>
      <c r="G4" s="24"/>
      <c r="H4" s="24"/>
      <c r="I4" s="118"/>
      <c r="J4" s="24"/>
      <c r="K4" s="26"/>
      <c r="M4" s="27" t="s">
        <v>10</v>
      </c>
      <c r="AT4" s="19" t="s">
        <v>4</v>
      </c>
    </row>
    <row r="5" spans="1:70" ht="6.95" customHeight="1" x14ac:dyDescent="0.3">
      <c r="B5" s="23"/>
      <c r="C5" s="24"/>
      <c r="D5" s="24"/>
      <c r="E5" s="24"/>
      <c r="F5" s="24"/>
      <c r="G5" s="24"/>
      <c r="H5" s="24"/>
      <c r="I5" s="118"/>
      <c r="J5" s="24"/>
      <c r="K5" s="26"/>
    </row>
    <row r="6" spans="1:70" ht="15" x14ac:dyDescent="0.3">
      <c r="B6" s="23"/>
      <c r="C6" s="24"/>
      <c r="D6" s="32" t="s">
        <v>16</v>
      </c>
      <c r="E6" s="24"/>
      <c r="F6" s="24"/>
      <c r="G6" s="24"/>
      <c r="H6" s="24"/>
      <c r="I6" s="118"/>
      <c r="J6" s="24"/>
      <c r="K6" s="26"/>
    </row>
    <row r="7" spans="1:70" ht="22.5" customHeight="1" x14ac:dyDescent="0.3">
      <c r="B7" s="23"/>
      <c r="C7" s="24"/>
      <c r="D7" s="24"/>
      <c r="E7" s="428" t="str">
        <f>'Rekapitulace stavby'!K6</f>
        <v>ZLEPŠENÍ EKOLOGICKÉHO STAVU ŘEKY BEČVY V HRANICÍCH</v>
      </c>
      <c r="F7" s="414"/>
      <c r="G7" s="414"/>
      <c r="H7" s="414"/>
      <c r="I7" s="118"/>
      <c r="J7" s="24"/>
      <c r="K7" s="26"/>
    </row>
    <row r="8" spans="1:70" ht="15" x14ac:dyDescent="0.3">
      <c r="B8" s="23"/>
      <c r="C8" s="24"/>
      <c r="D8" s="32" t="s">
        <v>226</v>
      </c>
      <c r="E8" s="24"/>
      <c r="F8" s="24"/>
      <c r="G8" s="24"/>
      <c r="H8" s="24"/>
      <c r="I8" s="118"/>
      <c r="J8" s="24"/>
      <c r="K8" s="26"/>
    </row>
    <row r="9" spans="1:70" ht="22.5" customHeight="1" x14ac:dyDescent="0.3">
      <c r="B9" s="23"/>
      <c r="C9" s="24"/>
      <c r="D9" s="24"/>
      <c r="E9" s="428" t="s">
        <v>229</v>
      </c>
      <c r="F9" s="414"/>
      <c r="G9" s="414"/>
      <c r="H9" s="414"/>
      <c r="I9" s="118"/>
      <c r="J9" s="24"/>
      <c r="K9" s="26"/>
    </row>
    <row r="10" spans="1:70" ht="15" x14ac:dyDescent="0.3">
      <c r="B10" s="23"/>
      <c r="C10" s="24"/>
      <c r="D10" s="32" t="s">
        <v>232</v>
      </c>
      <c r="E10" s="24"/>
      <c r="F10" s="24"/>
      <c r="G10" s="24"/>
      <c r="H10" s="24"/>
      <c r="I10" s="118"/>
      <c r="J10" s="24"/>
      <c r="K10" s="26"/>
    </row>
    <row r="11" spans="1:70" s="1" customFormat="1" ht="22.5" customHeight="1" x14ac:dyDescent="0.3">
      <c r="B11" s="37"/>
      <c r="C11" s="38"/>
      <c r="D11" s="38"/>
      <c r="E11" s="429" t="s">
        <v>235</v>
      </c>
      <c r="F11" s="405"/>
      <c r="G11" s="405"/>
      <c r="H11" s="405"/>
      <c r="I11" s="119"/>
      <c r="J11" s="38"/>
      <c r="K11" s="41"/>
    </row>
    <row r="12" spans="1:70" s="1" customFormat="1" ht="15" x14ac:dyDescent="0.3">
      <c r="B12" s="37"/>
      <c r="C12" s="38"/>
      <c r="D12" s="32" t="s">
        <v>238</v>
      </c>
      <c r="E12" s="38"/>
      <c r="F12" s="38"/>
      <c r="G12" s="38"/>
      <c r="H12" s="38"/>
      <c r="I12" s="119"/>
      <c r="J12" s="38"/>
      <c r="K12" s="41"/>
    </row>
    <row r="13" spans="1:70" s="1" customFormat="1" ht="36.950000000000003" customHeight="1" x14ac:dyDescent="0.3">
      <c r="B13" s="37"/>
      <c r="C13" s="38"/>
      <c r="D13" s="38"/>
      <c r="E13" s="430" t="s">
        <v>3532</v>
      </c>
      <c r="F13" s="405"/>
      <c r="G13" s="405"/>
      <c r="H13" s="405"/>
      <c r="I13" s="119"/>
      <c r="J13" s="38"/>
      <c r="K13" s="41"/>
    </row>
    <row r="14" spans="1:70" s="1" customFormat="1" x14ac:dyDescent="0.3">
      <c r="B14" s="37"/>
      <c r="C14" s="38"/>
      <c r="D14" s="38"/>
      <c r="E14" s="38"/>
      <c r="F14" s="38"/>
      <c r="G14" s="38"/>
      <c r="H14" s="38"/>
      <c r="I14" s="119"/>
      <c r="J14" s="38"/>
      <c r="K14" s="41"/>
    </row>
    <row r="15" spans="1:70" s="1" customFormat="1" ht="14.45" customHeight="1" x14ac:dyDescent="0.3">
      <c r="B15" s="37"/>
      <c r="C15" s="38"/>
      <c r="D15" s="32" t="s">
        <v>19</v>
      </c>
      <c r="E15" s="38"/>
      <c r="F15" s="30" t="s">
        <v>114</v>
      </c>
      <c r="G15" s="38"/>
      <c r="H15" s="38"/>
      <c r="I15" s="120" t="s">
        <v>21</v>
      </c>
      <c r="J15" s="30" t="s">
        <v>36</v>
      </c>
      <c r="K15" s="41"/>
    </row>
    <row r="16" spans="1:70" s="1" customFormat="1" ht="14.45" customHeight="1" x14ac:dyDescent="0.3">
      <c r="B16" s="37"/>
      <c r="C16" s="38"/>
      <c r="D16" s="32" t="s">
        <v>24</v>
      </c>
      <c r="E16" s="38"/>
      <c r="F16" s="30" t="s">
        <v>25</v>
      </c>
      <c r="G16" s="38"/>
      <c r="H16" s="38"/>
      <c r="I16" s="120" t="s">
        <v>26</v>
      </c>
      <c r="J16" s="121" t="str">
        <f>'Rekapitulace stavby'!AN8</f>
        <v>6.4.2016</v>
      </c>
      <c r="K16" s="41"/>
    </row>
    <row r="17" spans="2:11" s="1" customFormat="1" ht="10.9" customHeight="1" x14ac:dyDescent="0.3">
      <c r="B17" s="37"/>
      <c r="C17" s="38"/>
      <c r="D17" s="38"/>
      <c r="E17" s="38"/>
      <c r="F17" s="38"/>
      <c r="G17" s="38"/>
      <c r="H17" s="38"/>
      <c r="I17" s="119"/>
      <c r="J17" s="38"/>
      <c r="K17" s="41"/>
    </row>
    <row r="18" spans="2:11" s="1" customFormat="1" ht="14.45" customHeight="1" x14ac:dyDescent="0.3">
      <c r="B18" s="37"/>
      <c r="C18" s="38"/>
      <c r="D18" s="32" t="s">
        <v>34</v>
      </c>
      <c r="E18" s="38"/>
      <c r="F18" s="38"/>
      <c r="G18" s="38"/>
      <c r="H18" s="38"/>
      <c r="I18" s="120" t="s">
        <v>35</v>
      </c>
      <c r="J18" s="30" t="s">
        <v>36</v>
      </c>
      <c r="K18" s="41"/>
    </row>
    <row r="19" spans="2:11" s="1" customFormat="1" ht="18" customHeight="1" x14ac:dyDescent="0.3">
      <c r="B19" s="37"/>
      <c r="C19" s="38"/>
      <c r="D19" s="38"/>
      <c r="E19" s="30" t="s">
        <v>37</v>
      </c>
      <c r="F19" s="38"/>
      <c r="G19" s="38"/>
      <c r="H19" s="38"/>
      <c r="I19" s="120" t="s">
        <v>38</v>
      </c>
      <c r="J19" s="30" t="s">
        <v>36</v>
      </c>
      <c r="K19" s="41"/>
    </row>
    <row r="20" spans="2:11" s="1" customFormat="1" ht="6.95" customHeight="1" x14ac:dyDescent="0.3">
      <c r="B20" s="37"/>
      <c r="C20" s="38"/>
      <c r="D20" s="38"/>
      <c r="E20" s="38"/>
      <c r="F20" s="38"/>
      <c r="G20" s="38"/>
      <c r="H20" s="38"/>
      <c r="I20" s="119"/>
      <c r="J20" s="38"/>
      <c r="K20" s="41"/>
    </row>
    <row r="21" spans="2:11" s="1" customFormat="1" ht="14.45" customHeight="1" x14ac:dyDescent="0.3">
      <c r="B21" s="37"/>
      <c r="C21" s="38"/>
      <c r="D21" s="32" t="s">
        <v>39</v>
      </c>
      <c r="E21" s="38"/>
      <c r="F21" s="38"/>
      <c r="G21" s="38"/>
      <c r="H21" s="38"/>
      <c r="I21" s="120" t="s">
        <v>35</v>
      </c>
      <c r="J21" s="30" t="str">
        <f>IF('Rekapitulace stavby'!AN13="Vyplň údaj","",IF('Rekapitulace stavby'!AN13="","",'Rekapitulace stavby'!AN13))</f>
        <v/>
      </c>
      <c r="K21" s="41"/>
    </row>
    <row r="22" spans="2:11" s="1" customFormat="1" ht="18" customHeight="1" x14ac:dyDescent="0.3">
      <c r="B22" s="37"/>
      <c r="C22" s="38"/>
      <c r="D22" s="38"/>
      <c r="E22" s="30" t="str">
        <f>IF('Rekapitulace stavby'!E14="Vyplň údaj","",IF('Rekapitulace stavby'!E14="","",'Rekapitulace stavby'!E14))</f>
        <v/>
      </c>
      <c r="F22" s="38"/>
      <c r="G22" s="38"/>
      <c r="H22" s="38"/>
      <c r="I22" s="120" t="s">
        <v>38</v>
      </c>
      <c r="J22" s="30" t="str">
        <f>IF('Rekapitulace stavby'!AN14="Vyplň údaj","",IF('Rekapitulace stavby'!AN14="","",'Rekapitulace stavby'!AN14))</f>
        <v/>
      </c>
      <c r="K22" s="41"/>
    </row>
    <row r="23" spans="2:11" s="1" customFormat="1" ht="6.95" customHeight="1" x14ac:dyDescent="0.3">
      <c r="B23" s="37"/>
      <c r="C23" s="38"/>
      <c r="D23" s="38"/>
      <c r="E23" s="38"/>
      <c r="F23" s="38"/>
      <c r="G23" s="38"/>
      <c r="H23" s="38"/>
      <c r="I23" s="119"/>
      <c r="J23" s="38"/>
      <c r="K23" s="41"/>
    </row>
    <row r="24" spans="2:11" s="1" customFormat="1" ht="14.45" customHeight="1" x14ac:dyDescent="0.3">
      <c r="B24" s="37"/>
      <c r="C24" s="38"/>
      <c r="D24" s="32" t="s">
        <v>41</v>
      </c>
      <c r="E24" s="38"/>
      <c r="F24" s="38"/>
      <c r="G24" s="38"/>
      <c r="H24" s="38"/>
      <c r="I24" s="120" t="s">
        <v>35</v>
      </c>
      <c r="J24" s="30" t="s">
        <v>36</v>
      </c>
      <c r="K24" s="41"/>
    </row>
    <row r="25" spans="2:11" s="1" customFormat="1" ht="18" customHeight="1" x14ac:dyDescent="0.3">
      <c r="B25" s="37"/>
      <c r="C25" s="38"/>
      <c r="D25" s="38"/>
      <c r="E25" s="30" t="s">
        <v>42</v>
      </c>
      <c r="F25" s="38"/>
      <c r="G25" s="38"/>
      <c r="H25" s="38"/>
      <c r="I25" s="120" t="s">
        <v>38</v>
      </c>
      <c r="J25" s="30" t="s">
        <v>36</v>
      </c>
      <c r="K25" s="41"/>
    </row>
    <row r="26" spans="2:11" s="1" customFormat="1" ht="6.95" customHeight="1" x14ac:dyDescent="0.3">
      <c r="B26" s="37"/>
      <c r="C26" s="38"/>
      <c r="D26" s="38"/>
      <c r="E26" s="38"/>
      <c r="F26" s="38"/>
      <c r="G26" s="38"/>
      <c r="H26" s="38"/>
      <c r="I26" s="119"/>
      <c r="J26" s="38"/>
      <c r="K26" s="41"/>
    </row>
    <row r="27" spans="2:11" s="1" customFormat="1" ht="14.45" customHeight="1" x14ac:dyDescent="0.3">
      <c r="B27" s="37"/>
      <c r="C27" s="38"/>
      <c r="D27" s="32" t="s">
        <v>44</v>
      </c>
      <c r="E27" s="38"/>
      <c r="F27" s="38"/>
      <c r="G27" s="38"/>
      <c r="H27" s="38"/>
      <c r="I27" s="119"/>
      <c r="J27" s="38"/>
      <c r="K27" s="41"/>
    </row>
    <row r="28" spans="2:11" s="7" customFormat="1" ht="22.5" customHeight="1" x14ac:dyDescent="0.3">
      <c r="B28" s="122"/>
      <c r="C28" s="123"/>
      <c r="D28" s="123"/>
      <c r="E28" s="417" t="s">
        <v>36</v>
      </c>
      <c r="F28" s="431"/>
      <c r="G28" s="431"/>
      <c r="H28" s="431"/>
      <c r="I28" s="124"/>
      <c r="J28" s="123"/>
      <c r="K28" s="125"/>
    </row>
    <row r="29" spans="2:11" s="1" customFormat="1" ht="6.95" customHeight="1" x14ac:dyDescent="0.3">
      <c r="B29" s="37"/>
      <c r="C29" s="38"/>
      <c r="D29" s="38"/>
      <c r="E29" s="38"/>
      <c r="F29" s="38"/>
      <c r="G29" s="38"/>
      <c r="H29" s="38"/>
      <c r="I29" s="119"/>
      <c r="J29" s="38"/>
      <c r="K29" s="41"/>
    </row>
    <row r="30" spans="2:11" s="1" customFormat="1" ht="6.95" customHeight="1" x14ac:dyDescent="0.3">
      <c r="B30" s="37"/>
      <c r="C30" s="38"/>
      <c r="D30" s="81"/>
      <c r="E30" s="81"/>
      <c r="F30" s="81"/>
      <c r="G30" s="81"/>
      <c r="H30" s="81"/>
      <c r="I30" s="127"/>
      <c r="J30" s="81"/>
      <c r="K30" s="128"/>
    </row>
    <row r="31" spans="2:11" s="1" customFormat="1" ht="25.35" customHeight="1" x14ac:dyDescent="0.3">
      <c r="B31" s="37"/>
      <c r="C31" s="38"/>
      <c r="D31" s="129" t="s">
        <v>45</v>
      </c>
      <c r="E31" s="38"/>
      <c r="F31" s="38"/>
      <c r="G31" s="38"/>
      <c r="H31" s="38"/>
      <c r="I31" s="119"/>
      <c r="J31" s="130">
        <f>ROUND(J93,2)</f>
        <v>0</v>
      </c>
      <c r="K31" s="41"/>
    </row>
    <row r="32" spans="2:11" s="1" customFormat="1" ht="6.95" customHeight="1" x14ac:dyDescent="0.3">
      <c r="B32" s="37"/>
      <c r="C32" s="38"/>
      <c r="D32" s="81"/>
      <c r="E32" s="81"/>
      <c r="F32" s="81"/>
      <c r="G32" s="81"/>
      <c r="H32" s="81"/>
      <c r="I32" s="127"/>
      <c r="J32" s="81"/>
      <c r="K32" s="128"/>
    </row>
    <row r="33" spans="2:11" s="1" customFormat="1" ht="14.45" customHeight="1" x14ac:dyDescent="0.3">
      <c r="B33" s="37"/>
      <c r="C33" s="38"/>
      <c r="D33" s="38"/>
      <c r="E33" s="38"/>
      <c r="F33" s="42" t="s">
        <v>47</v>
      </c>
      <c r="G33" s="38"/>
      <c r="H33" s="38"/>
      <c r="I33" s="131" t="s">
        <v>46</v>
      </c>
      <c r="J33" s="42" t="s">
        <v>48</v>
      </c>
      <c r="K33" s="41"/>
    </row>
    <row r="34" spans="2:11" s="1" customFormat="1" ht="14.45" customHeight="1" x14ac:dyDescent="0.3">
      <c r="B34" s="37"/>
      <c r="C34" s="38"/>
      <c r="D34" s="45" t="s">
        <v>49</v>
      </c>
      <c r="E34" s="45" t="s">
        <v>50</v>
      </c>
      <c r="F34" s="132">
        <f>ROUND(SUM(BE93:BE171), 2)</f>
        <v>0</v>
      </c>
      <c r="G34" s="38"/>
      <c r="H34" s="38"/>
      <c r="I34" s="133">
        <v>0.21</v>
      </c>
      <c r="J34" s="132">
        <f>ROUND(ROUND((SUM(BE93:BE171)), 2)*I34, 2)</f>
        <v>0</v>
      </c>
      <c r="K34" s="41"/>
    </row>
    <row r="35" spans="2:11" s="1" customFormat="1" ht="14.45" customHeight="1" x14ac:dyDescent="0.3">
      <c r="B35" s="37"/>
      <c r="C35" s="38"/>
      <c r="D35" s="38"/>
      <c r="E35" s="45" t="s">
        <v>51</v>
      </c>
      <c r="F35" s="132">
        <f>ROUND(SUM(BF93:BF171), 2)</f>
        <v>0</v>
      </c>
      <c r="G35" s="38"/>
      <c r="H35" s="38"/>
      <c r="I35" s="133">
        <v>0.15</v>
      </c>
      <c r="J35" s="132">
        <f>ROUND(ROUND((SUM(BF93:BF171)), 2)*I35, 2)</f>
        <v>0</v>
      </c>
      <c r="K35" s="41"/>
    </row>
    <row r="36" spans="2:11" s="1" customFormat="1" ht="14.45" hidden="1" customHeight="1" x14ac:dyDescent="0.3">
      <c r="B36" s="37"/>
      <c r="C36" s="38"/>
      <c r="D36" s="38"/>
      <c r="E36" s="45" t="s">
        <v>52</v>
      </c>
      <c r="F36" s="132">
        <f>ROUND(SUM(BG93:BG171), 2)</f>
        <v>0</v>
      </c>
      <c r="G36" s="38"/>
      <c r="H36" s="38"/>
      <c r="I36" s="133">
        <v>0.21</v>
      </c>
      <c r="J36" s="132">
        <v>0</v>
      </c>
      <c r="K36" s="41"/>
    </row>
    <row r="37" spans="2:11" s="1" customFormat="1" ht="14.45" hidden="1" customHeight="1" x14ac:dyDescent="0.3">
      <c r="B37" s="37"/>
      <c r="C37" s="38"/>
      <c r="D37" s="38"/>
      <c r="E37" s="45" t="s">
        <v>53</v>
      </c>
      <c r="F37" s="132">
        <f>ROUND(SUM(BH93:BH171), 2)</f>
        <v>0</v>
      </c>
      <c r="G37" s="38"/>
      <c r="H37" s="38"/>
      <c r="I37" s="133">
        <v>0.15</v>
      </c>
      <c r="J37" s="132">
        <v>0</v>
      </c>
      <c r="K37" s="41"/>
    </row>
    <row r="38" spans="2:11" s="1" customFormat="1" ht="14.45" hidden="1" customHeight="1" x14ac:dyDescent="0.3">
      <c r="B38" s="37"/>
      <c r="C38" s="38"/>
      <c r="D38" s="38"/>
      <c r="E38" s="45" t="s">
        <v>54</v>
      </c>
      <c r="F38" s="132">
        <f>ROUND(SUM(BI93:BI171), 2)</f>
        <v>0</v>
      </c>
      <c r="G38" s="38"/>
      <c r="H38" s="38"/>
      <c r="I38" s="133">
        <v>0</v>
      </c>
      <c r="J38" s="132">
        <v>0</v>
      </c>
      <c r="K38" s="41"/>
    </row>
    <row r="39" spans="2:11" s="1" customFormat="1" ht="6.95" customHeight="1" x14ac:dyDescent="0.3">
      <c r="B39" s="37"/>
      <c r="C39" s="38"/>
      <c r="D39" s="38"/>
      <c r="E39" s="38"/>
      <c r="F39" s="38"/>
      <c r="G39" s="38"/>
      <c r="H39" s="38"/>
      <c r="I39" s="119"/>
      <c r="J39" s="38"/>
      <c r="K39" s="41"/>
    </row>
    <row r="40" spans="2:11" s="1" customFormat="1" ht="25.35" customHeight="1" x14ac:dyDescent="0.3">
      <c r="B40" s="37"/>
      <c r="C40" s="134"/>
      <c r="D40" s="135" t="s">
        <v>55</v>
      </c>
      <c r="E40" s="75"/>
      <c r="F40" s="75"/>
      <c r="G40" s="136" t="s">
        <v>56</v>
      </c>
      <c r="H40" s="137" t="s">
        <v>57</v>
      </c>
      <c r="I40" s="138"/>
      <c r="J40" s="139">
        <f>SUM(J31:J38)</f>
        <v>0</v>
      </c>
      <c r="K40" s="140"/>
    </row>
    <row r="41" spans="2:11" s="1" customFormat="1" ht="14.45" customHeight="1" x14ac:dyDescent="0.3">
      <c r="B41" s="52"/>
      <c r="C41" s="53"/>
      <c r="D41" s="53"/>
      <c r="E41" s="53"/>
      <c r="F41" s="53"/>
      <c r="G41" s="53"/>
      <c r="H41" s="53"/>
      <c r="I41" s="141"/>
      <c r="J41" s="53"/>
      <c r="K41" s="54"/>
    </row>
    <row r="45" spans="2:11" s="1" customFormat="1" ht="6.95" customHeight="1" x14ac:dyDescent="0.3">
      <c r="B45" s="142"/>
      <c r="C45" s="143"/>
      <c r="D45" s="143"/>
      <c r="E45" s="143"/>
      <c r="F45" s="143"/>
      <c r="G45" s="143"/>
      <c r="H45" s="143"/>
      <c r="I45" s="144"/>
      <c r="J45" s="143"/>
      <c r="K45" s="145"/>
    </row>
    <row r="46" spans="2:11" s="1" customFormat="1" ht="36.950000000000003" customHeight="1" x14ac:dyDescent="0.3">
      <c r="B46" s="37"/>
      <c r="C46" s="25" t="s">
        <v>305</v>
      </c>
      <c r="D46" s="38"/>
      <c r="E46" s="38"/>
      <c r="F46" s="38"/>
      <c r="G46" s="38"/>
      <c r="H46" s="38"/>
      <c r="I46" s="119"/>
      <c r="J46" s="38"/>
      <c r="K46" s="41"/>
    </row>
    <row r="47" spans="2:11" s="1" customFormat="1" ht="6.95" customHeight="1" x14ac:dyDescent="0.3">
      <c r="B47" s="37"/>
      <c r="C47" s="38"/>
      <c r="D47" s="38"/>
      <c r="E47" s="38"/>
      <c r="F47" s="38"/>
      <c r="G47" s="38"/>
      <c r="H47" s="38"/>
      <c r="I47" s="119"/>
      <c r="J47" s="38"/>
      <c r="K47" s="41"/>
    </row>
    <row r="48" spans="2:11" s="1" customFormat="1" ht="14.45" customHeight="1" x14ac:dyDescent="0.3">
      <c r="B48" s="37"/>
      <c r="C48" s="32" t="s">
        <v>16</v>
      </c>
      <c r="D48" s="38"/>
      <c r="E48" s="38"/>
      <c r="F48" s="38"/>
      <c r="G48" s="38"/>
      <c r="H48" s="38"/>
      <c r="I48" s="119"/>
      <c r="J48" s="38"/>
      <c r="K48" s="41"/>
    </row>
    <row r="49" spans="2:47" s="1" customFormat="1" ht="22.5" customHeight="1" x14ac:dyDescent="0.3">
      <c r="B49" s="37"/>
      <c r="C49" s="38"/>
      <c r="D49" s="38"/>
      <c r="E49" s="428" t="str">
        <f>E7</f>
        <v>ZLEPŠENÍ EKOLOGICKÉHO STAVU ŘEKY BEČVY V HRANICÍCH</v>
      </c>
      <c r="F49" s="405"/>
      <c r="G49" s="405"/>
      <c r="H49" s="405"/>
      <c r="I49" s="119"/>
      <c r="J49" s="38"/>
      <c r="K49" s="41"/>
    </row>
    <row r="50" spans="2:47" ht="15" x14ac:dyDescent="0.3">
      <c r="B50" s="23"/>
      <c r="C50" s="32" t="s">
        <v>226</v>
      </c>
      <c r="D50" s="24"/>
      <c r="E50" s="24"/>
      <c r="F50" s="24"/>
      <c r="G50" s="24"/>
      <c r="H50" s="24"/>
      <c r="I50" s="118"/>
      <c r="J50" s="24"/>
      <c r="K50" s="26"/>
    </row>
    <row r="51" spans="2:47" ht="22.5" customHeight="1" x14ac:dyDescent="0.3">
      <c r="B51" s="23"/>
      <c r="C51" s="24"/>
      <c r="D51" s="24"/>
      <c r="E51" s="428" t="s">
        <v>229</v>
      </c>
      <c r="F51" s="414"/>
      <c r="G51" s="414"/>
      <c r="H51" s="414"/>
      <c r="I51" s="118"/>
      <c r="J51" s="24"/>
      <c r="K51" s="26"/>
    </row>
    <row r="52" spans="2:47" ht="15" x14ac:dyDescent="0.3">
      <c r="B52" s="23"/>
      <c r="C52" s="32" t="s">
        <v>232</v>
      </c>
      <c r="D52" s="24"/>
      <c r="E52" s="24"/>
      <c r="F52" s="24"/>
      <c r="G52" s="24"/>
      <c r="H52" s="24"/>
      <c r="I52" s="118"/>
      <c r="J52" s="24"/>
      <c r="K52" s="26"/>
    </row>
    <row r="53" spans="2:47" s="1" customFormat="1" ht="22.5" customHeight="1" x14ac:dyDescent="0.3">
      <c r="B53" s="37"/>
      <c r="C53" s="38"/>
      <c r="D53" s="38"/>
      <c r="E53" s="429" t="s">
        <v>235</v>
      </c>
      <c r="F53" s="405"/>
      <c r="G53" s="405"/>
      <c r="H53" s="405"/>
      <c r="I53" s="119"/>
      <c r="J53" s="38"/>
      <c r="K53" s="41"/>
    </row>
    <row r="54" spans="2:47" s="1" customFormat="1" ht="14.45" customHeight="1" x14ac:dyDescent="0.3">
      <c r="B54" s="37"/>
      <c r="C54" s="32" t="s">
        <v>238</v>
      </c>
      <c r="D54" s="38"/>
      <c r="E54" s="38"/>
      <c r="F54" s="38"/>
      <c r="G54" s="38"/>
      <c r="H54" s="38"/>
      <c r="I54" s="119"/>
      <c r="J54" s="38"/>
      <c r="K54" s="41"/>
    </row>
    <row r="55" spans="2:47" s="1" customFormat="1" ht="23.25" customHeight="1" x14ac:dyDescent="0.3">
      <c r="B55" s="37"/>
      <c r="C55" s="38"/>
      <c r="D55" s="38"/>
      <c r="E55" s="430" t="str">
        <f>E13</f>
        <v>SO 10.6 - Obslužná vozovka</v>
      </c>
      <c r="F55" s="405"/>
      <c r="G55" s="405"/>
      <c r="H55" s="405"/>
      <c r="I55" s="119"/>
      <c r="J55" s="38"/>
      <c r="K55" s="41"/>
    </row>
    <row r="56" spans="2:47" s="1" customFormat="1" ht="6.95" customHeight="1" x14ac:dyDescent="0.3">
      <c r="B56" s="37"/>
      <c r="C56" s="38"/>
      <c r="D56" s="38"/>
      <c r="E56" s="38"/>
      <c r="F56" s="38"/>
      <c r="G56" s="38"/>
      <c r="H56" s="38"/>
      <c r="I56" s="119"/>
      <c r="J56" s="38"/>
      <c r="K56" s="41"/>
    </row>
    <row r="57" spans="2:47" s="1" customFormat="1" ht="18" customHeight="1" x14ac:dyDescent="0.3">
      <c r="B57" s="37"/>
      <c r="C57" s="32" t="s">
        <v>24</v>
      </c>
      <c r="D57" s="38"/>
      <c r="E57" s="38"/>
      <c r="F57" s="30" t="str">
        <f>F16</f>
        <v>HRANICE - DRAHOTUŠE</v>
      </c>
      <c r="G57" s="38"/>
      <c r="H57" s="38"/>
      <c r="I57" s="120" t="s">
        <v>26</v>
      </c>
      <c r="J57" s="121" t="str">
        <f>IF(J16="","",J16)</f>
        <v>6.4.2016</v>
      </c>
      <c r="K57" s="41"/>
    </row>
    <row r="58" spans="2:47" s="1" customFormat="1" ht="6.95" customHeight="1" x14ac:dyDescent="0.3">
      <c r="B58" s="37"/>
      <c r="C58" s="38"/>
      <c r="D58" s="38"/>
      <c r="E58" s="38"/>
      <c r="F58" s="38"/>
      <c r="G58" s="38"/>
      <c r="H58" s="38"/>
      <c r="I58" s="119"/>
      <c r="J58" s="38"/>
      <c r="K58" s="41"/>
    </row>
    <row r="59" spans="2:47" s="1" customFormat="1" ht="15" x14ac:dyDescent="0.3">
      <c r="B59" s="37"/>
      <c r="C59" s="32" t="s">
        <v>34</v>
      </c>
      <c r="D59" s="38"/>
      <c r="E59" s="38"/>
      <c r="F59" s="30" t="str">
        <f>E19</f>
        <v>VODOVODY A KANALIZACE PŘEROV a.s.</v>
      </c>
      <c r="G59" s="38"/>
      <c r="H59" s="38"/>
      <c r="I59" s="120" t="s">
        <v>41</v>
      </c>
      <c r="J59" s="30" t="str">
        <f>E25</f>
        <v>JV PROJEKT VH s.r.o., BRNO</v>
      </c>
      <c r="K59" s="41"/>
    </row>
    <row r="60" spans="2:47" s="1" customFormat="1" ht="14.45" customHeight="1" x14ac:dyDescent="0.3">
      <c r="B60" s="37"/>
      <c r="C60" s="32" t="s">
        <v>39</v>
      </c>
      <c r="D60" s="38"/>
      <c r="E60" s="38"/>
      <c r="F60" s="30" t="str">
        <f>IF(E22="","",E22)</f>
        <v/>
      </c>
      <c r="G60" s="38"/>
      <c r="H60" s="38"/>
      <c r="I60" s="119"/>
      <c r="J60" s="38"/>
      <c r="K60" s="41"/>
    </row>
    <row r="61" spans="2:47" s="1" customFormat="1" ht="10.35" customHeight="1" x14ac:dyDescent="0.3">
      <c r="B61" s="37"/>
      <c r="C61" s="38"/>
      <c r="D61" s="38"/>
      <c r="E61" s="38"/>
      <c r="F61" s="38"/>
      <c r="G61" s="38"/>
      <c r="H61" s="38"/>
      <c r="I61" s="119"/>
      <c r="J61" s="38"/>
      <c r="K61" s="41"/>
    </row>
    <row r="62" spans="2:47" s="1" customFormat="1" ht="29.25" customHeight="1" x14ac:dyDescent="0.3">
      <c r="B62" s="37"/>
      <c r="C62" s="146" t="s">
        <v>332</v>
      </c>
      <c r="D62" s="134"/>
      <c r="E62" s="134"/>
      <c r="F62" s="134"/>
      <c r="G62" s="134"/>
      <c r="H62" s="134"/>
      <c r="I62" s="147"/>
      <c r="J62" s="148" t="s">
        <v>333</v>
      </c>
      <c r="K62" s="149"/>
    </row>
    <row r="63" spans="2:47" s="1" customFormat="1" ht="10.35" customHeight="1" x14ac:dyDescent="0.3">
      <c r="B63" s="37"/>
      <c r="C63" s="38"/>
      <c r="D63" s="38"/>
      <c r="E63" s="38"/>
      <c r="F63" s="38"/>
      <c r="G63" s="38"/>
      <c r="H63" s="38"/>
      <c r="I63" s="119"/>
      <c r="J63" s="38"/>
      <c r="K63" s="41"/>
    </row>
    <row r="64" spans="2:47" s="1" customFormat="1" ht="29.25" customHeight="1" x14ac:dyDescent="0.3">
      <c r="B64" s="37"/>
      <c r="C64" s="150" t="s">
        <v>338</v>
      </c>
      <c r="D64" s="38"/>
      <c r="E64" s="38"/>
      <c r="F64" s="38"/>
      <c r="G64" s="38"/>
      <c r="H64" s="38"/>
      <c r="I64" s="119"/>
      <c r="J64" s="130">
        <f>J93</f>
        <v>0</v>
      </c>
      <c r="K64" s="41"/>
      <c r="AU64" s="19" t="s">
        <v>339</v>
      </c>
    </row>
    <row r="65" spans="2:12" s="8" customFormat="1" ht="24.95" customHeight="1" x14ac:dyDescent="0.3">
      <c r="B65" s="151"/>
      <c r="C65" s="152"/>
      <c r="D65" s="153" t="s">
        <v>342</v>
      </c>
      <c r="E65" s="154"/>
      <c r="F65" s="154"/>
      <c r="G65" s="154"/>
      <c r="H65" s="154"/>
      <c r="I65" s="155"/>
      <c r="J65" s="156">
        <f>J94</f>
        <v>0</v>
      </c>
      <c r="K65" s="157"/>
    </row>
    <row r="66" spans="2:12" s="9" customFormat="1" ht="19.899999999999999" customHeight="1" x14ac:dyDescent="0.3">
      <c r="B66" s="159"/>
      <c r="C66" s="160"/>
      <c r="D66" s="161" t="s">
        <v>345</v>
      </c>
      <c r="E66" s="162"/>
      <c r="F66" s="162"/>
      <c r="G66" s="162"/>
      <c r="H66" s="162"/>
      <c r="I66" s="163"/>
      <c r="J66" s="164">
        <f>J95</f>
        <v>0</v>
      </c>
      <c r="K66" s="165"/>
    </row>
    <row r="67" spans="2:12" s="9" customFormat="1" ht="19.899999999999999" customHeight="1" x14ac:dyDescent="0.3">
      <c r="B67" s="159"/>
      <c r="C67" s="160"/>
      <c r="D67" s="161" t="s">
        <v>3533</v>
      </c>
      <c r="E67" s="162"/>
      <c r="F67" s="162"/>
      <c r="G67" s="162"/>
      <c r="H67" s="162"/>
      <c r="I67" s="163"/>
      <c r="J67" s="164">
        <f>J135</f>
        <v>0</v>
      </c>
      <c r="K67" s="165"/>
    </row>
    <row r="68" spans="2:12" s="9" customFormat="1" ht="19.899999999999999" customHeight="1" x14ac:dyDescent="0.3">
      <c r="B68" s="159"/>
      <c r="C68" s="160"/>
      <c r="D68" s="161" t="s">
        <v>3534</v>
      </c>
      <c r="E68" s="162"/>
      <c r="F68" s="162"/>
      <c r="G68" s="162"/>
      <c r="H68" s="162"/>
      <c r="I68" s="163"/>
      <c r="J68" s="164">
        <f>J154</f>
        <v>0</v>
      </c>
      <c r="K68" s="165"/>
    </row>
    <row r="69" spans="2:12" s="9" customFormat="1" ht="19.899999999999999" customHeight="1" x14ac:dyDescent="0.3">
      <c r="B69" s="159"/>
      <c r="C69" s="160"/>
      <c r="D69" s="161" t="s">
        <v>3535</v>
      </c>
      <c r="E69" s="162"/>
      <c r="F69" s="162"/>
      <c r="G69" s="162"/>
      <c r="H69" s="162"/>
      <c r="I69" s="163"/>
      <c r="J69" s="164">
        <f>J170</f>
        <v>0</v>
      </c>
      <c r="K69" s="165"/>
    </row>
    <row r="70" spans="2:12" s="1" customFormat="1" ht="21.75" customHeight="1" x14ac:dyDescent="0.3">
      <c r="B70" s="37"/>
      <c r="C70" s="38"/>
      <c r="D70" s="38"/>
      <c r="E70" s="38"/>
      <c r="F70" s="38"/>
      <c r="G70" s="38"/>
      <c r="H70" s="38"/>
      <c r="I70" s="119"/>
      <c r="J70" s="38"/>
      <c r="K70" s="41"/>
    </row>
    <row r="71" spans="2:12" s="1" customFormat="1" ht="6.95" customHeight="1" x14ac:dyDescent="0.3">
      <c r="B71" s="52"/>
      <c r="C71" s="53"/>
      <c r="D71" s="53"/>
      <c r="E71" s="53"/>
      <c r="F71" s="53"/>
      <c r="G71" s="53"/>
      <c r="H71" s="53"/>
      <c r="I71" s="141"/>
      <c r="J71" s="53"/>
      <c r="K71" s="54"/>
    </row>
    <row r="75" spans="2:12" s="1" customFormat="1" ht="6.95" customHeight="1" x14ac:dyDescent="0.3">
      <c r="B75" s="55"/>
      <c r="C75" s="56"/>
      <c r="D75" s="56"/>
      <c r="E75" s="56"/>
      <c r="F75" s="56"/>
      <c r="G75" s="56"/>
      <c r="H75" s="56"/>
      <c r="I75" s="144"/>
      <c r="J75" s="56"/>
      <c r="K75" s="56"/>
      <c r="L75" s="57"/>
    </row>
    <row r="76" spans="2:12" s="1" customFormat="1" ht="36.950000000000003" customHeight="1" x14ac:dyDescent="0.3">
      <c r="B76" s="37"/>
      <c r="C76" s="58" t="s">
        <v>390</v>
      </c>
      <c r="D76" s="59"/>
      <c r="E76" s="59"/>
      <c r="F76" s="59"/>
      <c r="G76" s="59"/>
      <c r="H76" s="59"/>
      <c r="I76" s="167"/>
      <c r="J76" s="59"/>
      <c r="K76" s="59"/>
      <c r="L76" s="57"/>
    </row>
    <row r="77" spans="2:12" s="1" customFormat="1" ht="6.95" customHeight="1" x14ac:dyDescent="0.3">
      <c r="B77" s="37"/>
      <c r="C77" s="59"/>
      <c r="D77" s="59"/>
      <c r="E77" s="59"/>
      <c r="F77" s="59"/>
      <c r="G77" s="59"/>
      <c r="H77" s="59"/>
      <c r="I77" s="167"/>
      <c r="J77" s="59"/>
      <c r="K77" s="59"/>
      <c r="L77" s="57"/>
    </row>
    <row r="78" spans="2:12" s="1" customFormat="1" ht="14.45" customHeight="1" x14ac:dyDescent="0.3">
      <c r="B78" s="37"/>
      <c r="C78" s="61" t="s">
        <v>16</v>
      </c>
      <c r="D78" s="59"/>
      <c r="E78" s="59"/>
      <c r="F78" s="59"/>
      <c r="G78" s="59"/>
      <c r="H78" s="59"/>
      <c r="I78" s="167"/>
      <c r="J78" s="59"/>
      <c r="K78" s="59"/>
      <c r="L78" s="57"/>
    </row>
    <row r="79" spans="2:12" s="1" customFormat="1" ht="22.5" customHeight="1" x14ac:dyDescent="0.3">
      <c r="B79" s="37"/>
      <c r="C79" s="59"/>
      <c r="D79" s="59"/>
      <c r="E79" s="425" t="str">
        <f>E7</f>
        <v>ZLEPŠENÍ EKOLOGICKÉHO STAVU ŘEKY BEČVY V HRANICÍCH</v>
      </c>
      <c r="F79" s="398"/>
      <c r="G79" s="398"/>
      <c r="H79" s="398"/>
      <c r="I79" s="167"/>
      <c r="J79" s="59"/>
      <c r="K79" s="59"/>
      <c r="L79" s="57"/>
    </row>
    <row r="80" spans="2:12" ht="15" x14ac:dyDescent="0.3">
      <c r="B80" s="23"/>
      <c r="C80" s="61" t="s">
        <v>226</v>
      </c>
      <c r="D80" s="168"/>
      <c r="E80" s="168"/>
      <c r="F80" s="168"/>
      <c r="G80" s="168"/>
      <c r="H80" s="168"/>
      <c r="J80" s="168"/>
      <c r="K80" s="168"/>
      <c r="L80" s="169"/>
    </row>
    <row r="81" spans="2:65" ht="22.5" customHeight="1" x14ac:dyDescent="0.3">
      <c r="B81" s="23"/>
      <c r="C81" s="168"/>
      <c r="D81" s="168"/>
      <c r="E81" s="425" t="s">
        <v>229</v>
      </c>
      <c r="F81" s="426"/>
      <c r="G81" s="426"/>
      <c r="H81" s="426"/>
      <c r="J81" s="168"/>
      <c r="K81" s="168"/>
      <c r="L81" s="169"/>
    </row>
    <row r="82" spans="2:65" ht="15" x14ac:dyDescent="0.3">
      <c r="B82" s="23"/>
      <c r="C82" s="61" t="s">
        <v>232</v>
      </c>
      <c r="D82" s="168"/>
      <c r="E82" s="168"/>
      <c r="F82" s="168"/>
      <c r="G82" s="168"/>
      <c r="H82" s="168"/>
      <c r="J82" s="168"/>
      <c r="K82" s="168"/>
      <c r="L82" s="169"/>
    </row>
    <row r="83" spans="2:65" s="1" customFormat="1" ht="22.5" customHeight="1" x14ac:dyDescent="0.3">
      <c r="B83" s="37"/>
      <c r="C83" s="59"/>
      <c r="D83" s="59"/>
      <c r="E83" s="424" t="s">
        <v>235</v>
      </c>
      <c r="F83" s="398"/>
      <c r="G83" s="398"/>
      <c r="H83" s="398"/>
      <c r="I83" s="167"/>
      <c r="J83" s="59"/>
      <c r="K83" s="59"/>
      <c r="L83" s="57"/>
    </row>
    <row r="84" spans="2:65" s="1" customFormat="1" ht="14.45" customHeight="1" x14ac:dyDescent="0.3">
      <c r="B84" s="37"/>
      <c r="C84" s="61" t="s">
        <v>238</v>
      </c>
      <c r="D84" s="59"/>
      <c r="E84" s="59"/>
      <c r="F84" s="59"/>
      <c r="G84" s="59"/>
      <c r="H84" s="59"/>
      <c r="I84" s="167"/>
      <c r="J84" s="59"/>
      <c r="K84" s="59"/>
      <c r="L84" s="57"/>
    </row>
    <row r="85" spans="2:65" s="1" customFormat="1" ht="23.25" customHeight="1" x14ac:dyDescent="0.3">
      <c r="B85" s="37"/>
      <c r="C85" s="59"/>
      <c r="D85" s="59"/>
      <c r="E85" s="395" t="str">
        <f>E13</f>
        <v>SO 10.6 - Obslužná vozovka</v>
      </c>
      <c r="F85" s="398"/>
      <c r="G85" s="398"/>
      <c r="H85" s="398"/>
      <c r="I85" s="167"/>
      <c r="J85" s="59"/>
      <c r="K85" s="59"/>
      <c r="L85" s="57"/>
    </row>
    <row r="86" spans="2:65" s="1" customFormat="1" ht="6.95" customHeight="1" x14ac:dyDescent="0.3">
      <c r="B86" s="37"/>
      <c r="C86" s="59"/>
      <c r="D86" s="59"/>
      <c r="E86" s="59"/>
      <c r="F86" s="59"/>
      <c r="G86" s="59"/>
      <c r="H86" s="59"/>
      <c r="I86" s="167"/>
      <c r="J86" s="59"/>
      <c r="K86" s="59"/>
      <c r="L86" s="57"/>
    </row>
    <row r="87" spans="2:65" s="1" customFormat="1" ht="18" customHeight="1" x14ac:dyDescent="0.3">
      <c r="B87" s="37"/>
      <c r="C87" s="61" t="s">
        <v>24</v>
      </c>
      <c r="D87" s="59"/>
      <c r="E87" s="59"/>
      <c r="F87" s="170" t="str">
        <f>F16</f>
        <v>HRANICE - DRAHOTUŠE</v>
      </c>
      <c r="G87" s="59"/>
      <c r="H87" s="59"/>
      <c r="I87" s="171" t="s">
        <v>26</v>
      </c>
      <c r="J87" s="69" t="str">
        <f>IF(J16="","",J16)</f>
        <v>6.4.2016</v>
      </c>
      <c r="K87" s="59"/>
      <c r="L87" s="57"/>
    </row>
    <row r="88" spans="2:65" s="1" customFormat="1" ht="6.95" customHeight="1" x14ac:dyDescent="0.3">
      <c r="B88" s="37"/>
      <c r="C88" s="59"/>
      <c r="D88" s="59"/>
      <c r="E88" s="59"/>
      <c r="F88" s="59"/>
      <c r="G88" s="59"/>
      <c r="H88" s="59"/>
      <c r="I88" s="167"/>
      <c r="J88" s="59"/>
      <c r="K88" s="59"/>
      <c r="L88" s="57"/>
    </row>
    <row r="89" spans="2:65" s="1" customFormat="1" ht="15" x14ac:dyDescent="0.3">
      <c r="B89" s="37"/>
      <c r="C89" s="61" t="s">
        <v>34</v>
      </c>
      <c r="D89" s="59"/>
      <c r="E89" s="59"/>
      <c r="F89" s="170" t="str">
        <f>E19</f>
        <v>VODOVODY A KANALIZACE PŘEROV a.s.</v>
      </c>
      <c r="G89" s="59"/>
      <c r="H89" s="59"/>
      <c r="I89" s="171" t="s">
        <v>41</v>
      </c>
      <c r="J89" s="170" t="str">
        <f>E25</f>
        <v>JV PROJEKT VH s.r.o., BRNO</v>
      </c>
      <c r="K89" s="59"/>
      <c r="L89" s="57"/>
    </row>
    <row r="90" spans="2:65" s="1" customFormat="1" ht="14.45" customHeight="1" x14ac:dyDescent="0.3">
      <c r="B90" s="37"/>
      <c r="C90" s="61" t="s">
        <v>39</v>
      </c>
      <c r="D90" s="59"/>
      <c r="E90" s="59"/>
      <c r="F90" s="170" t="str">
        <f>IF(E22="","",E22)</f>
        <v/>
      </c>
      <c r="G90" s="59"/>
      <c r="H90" s="59"/>
      <c r="I90" s="167"/>
      <c r="J90" s="59"/>
      <c r="K90" s="59"/>
      <c r="L90" s="57"/>
    </row>
    <row r="91" spans="2:65" s="1" customFormat="1" ht="10.35" customHeight="1" x14ac:dyDescent="0.3">
      <c r="B91" s="37"/>
      <c r="C91" s="59"/>
      <c r="D91" s="59"/>
      <c r="E91" s="59"/>
      <c r="F91" s="59"/>
      <c r="G91" s="59"/>
      <c r="H91" s="59"/>
      <c r="I91" s="167"/>
      <c r="J91" s="59"/>
      <c r="K91" s="59"/>
      <c r="L91" s="57"/>
    </row>
    <row r="92" spans="2:65" s="10" customFormat="1" ht="29.25" customHeight="1" x14ac:dyDescent="0.3">
      <c r="B92" s="172"/>
      <c r="C92" s="173" t="s">
        <v>391</v>
      </c>
      <c r="D92" s="174" t="s">
        <v>64</v>
      </c>
      <c r="E92" s="174" t="s">
        <v>60</v>
      </c>
      <c r="F92" s="174" t="s">
        <v>392</v>
      </c>
      <c r="G92" s="174" t="s">
        <v>393</v>
      </c>
      <c r="H92" s="174" t="s">
        <v>394</v>
      </c>
      <c r="I92" s="175" t="s">
        <v>395</v>
      </c>
      <c r="J92" s="174" t="s">
        <v>333</v>
      </c>
      <c r="K92" s="176" t="s">
        <v>396</v>
      </c>
      <c r="L92" s="177"/>
      <c r="M92" s="77" t="s">
        <v>397</v>
      </c>
      <c r="N92" s="78" t="s">
        <v>49</v>
      </c>
      <c r="O92" s="78" t="s">
        <v>398</v>
      </c>
      <c r="P92" s="78" t="s">
        <v>399</v>
      </c>
      <c r="Q92" s="78" t="s">
        <v>400</v>
      </c>
      <c r="R92" s="78" t="s">
        <v>401</v>
      </c>
      <c r="S92" s="78" t="s">
        <v>402</v>
      </c>
      <c r="T92" s="79" t="s">
        <v>403</v>
      </c>
    </row>
    <row r="93" spans="2:65" s="1" customFormat="1" ht="29.25" customHeight="1" x14ac:dyDescent="0.35">
      <c r="B93" s="37"/>
      <c r="C93" s="83" t="s">
        <v>338</v>
      </c>
      <c r="D93" s="59"/>
      <c r="E93" s="59"/>
      <c r="F93" s="59"/>
      <c r="G93" s="59"/>
      <c r="H93" s="59"/>
      <c r="I93" s="167"/>
      <c r="J93" s="178">
        <f>BK93</f>
        <v>0</v>
      </c>
      <c r="K93" s="59"/>
      <c r="L93" s="57"/>
      <c r="M93" s="80"/>
      <c r="N93" s="81"/>
      <c r="O93" s="81"/>
      <c r="P93" s="179">
        <f>P94</f>
        <v>0</v>
      </c>
      <c r="Q93" s="81"/>
      <c r="R93" s="179">
        <f>R94</f>
        <v>101.66898799999998</v>
      </c>
      <c r="S93" s="81"/>
      <c r="T93" s="180">
        <f>T94</f>
        <v>0</v>
      </c>
      <c r="AT93" s="19" t="s">
        <v>78</v>
      </c>
      <c r="AU93" s="19" t="s">
        <v>339</v>
      </c>
      <c r="BK93" s="181">
        <f>BK94</f>
        <v>0</v>
      </c>
    </row>
    <row r="94" spans="2:65" s="11" customFormat="1" ht="37.35" customHeight="1" x14ac:dyDescent="0.35">
      <c r="B94" s="182"/>
      <c r="C94" s="183"/>
      <c r="D94" s="184" t="s">
        <v>78</v>
      </c>
      <c r="E94" s="185" t="s">
        <v>404</v>
      </c>
      <c r="F94" s="185" t="s">
        <v>405</v>
      </c>
      <c r="G94" s="183"/>
      <c r="H94" s="183"/>
      <c r="I94" s="186"/>
      <c r="J94" s="187">
        <f>BK94</f>
        <v>0</v>
      </c>
      <c r="K94" s="183"/>
      <c r="L94" s="188"/>
      <c r="M94" s="189"/>
      <c r="N94" s="190"/>
      <c r="O94" s="190"/>
      <c r="P94" s="191">
        <f>P95+P135+P154+P170</f>
        <v>0</v>
      </c>
      <c r="Q94" s="190"/>
      <c r="R94" s="191">
        <f>R95+R135+R154+R170</f>
        <v>101.66898799999998</v>
      </c>
      <c r="S94" s="190"/>
      <c r="T94" s="192">
        <f>T95+T135+T154+T170</f>
        <v>0</v>
      </c>
      <c r="AR94" s="193" t="s">
        <v>23</v>
      </c>
      <c r="AT94" s="194" t="s">
        <v>78</v>
      </c>
      <c r="AU94" s="194" t="s">
        <v>79</v>
      </c>
      <c r="AY94" s="193" t="s">
        <v>406</v>
      </c>
      <c r="BK94" s="195">
        <f>BK95+BK135+BK154+BK170</f>
        <v>0</v>
      </c>
    </row>
    <row r="95" spans="2:65" s="11" customFormat="1" ht="19.899999999999999" customHeight="1" x14ac:dyDescent="0.3">
      <c r="B95" s="182"/>
      <c r="C95" s="183"/>
      <c r="D95" s="198" t="s">
        <v>78</v>
      </c>
      <c r="E95" s="199" t="s">
        <v>23</v>
      </c>
      <c r="F95" s="199" t="s">
        <v>407</v>
      </c>
      <c r="G95" s="183"/>
      <c r="H95" s="183"/>
      <c r="I95" s="186"/>
      <c r="J95" s="200">
        <f>BK95</f>
        <v>0</v>
      </c>
      <c r="K95" s="183"/>
      <c r="L95" s="188"/>
      <c r="M95" s="189"/>
      <c r="N95" s="190"/>
      <c r="O95" s="190"/>
      <c r="P95" s="191">
        <f>SUM(P96:P134)</f>
        <v>0</v>
      </c>
      <c r="Q95" s="190"/>
      <c r="R95" s="191">
        <f>SUM(R96:R134)</f>
        <v>7.6950000000000005E-2</v>
      </c>
      <c r="S95" s="190"/>
      <c r="T95" s="192">
        <f>SUM(T96:T134)</f>
        <v>0</v>
      </c>
      <c r="AR95" s="193" t="s">
        <v>23</v>
      </c>
      <c r="AT95" s="194" t="s">
        <v>78</v>
      </c>
      <c r="AU95" s="194" t="s">
        <v>23</v>
      </c>
      <c r="AY95" s="193" t="s">
        <v>406</v>
      </c>
      <c r="BK95" s="195">
        <f>SUM(BK96:BK134)</f>
        <v>0</v>
      </c>
    </row>
    <row r="96" spans="2:65" s="1" customFormat="1" ht="22.5" customHeight="1" x14ac:dyDescent="0.3">
      <c r="B96" s="37"/>
      <c r="C96" s="201" t="s">
        <v>23</v>
      </c>
      <c r="D96" s="201" t="s">
        <v>410</v>
      </c>
      <c r="E96" s="202" t="s">
        <v>3536</v>
      </c>
      <c r="F96" s="203" t="s">
        <v>3537</v>
      </c>
      <c r="G96" s="204" t="s">
        <v>413</v>
      </c>
      <c r="H96" s="205">
        <v>15</v>
      </c>
      <c r="I96" s="206"/>
      <c r="J96" s="207">
        <f>ROUND(I96*H96,2)</f>
        <v>0</v>
      </c>
      <c r="K96" s="203" t="s">
        <v>414</v>
      </c>
      <c r="L96" s="57"/>
      <c r="M96" s="208" t="s">
        <v>36</v>
      </c>
      <c r="N96" s="209" t="s">
        <v>50</v>
      </c>
      <c r="O96" s="38"/>
      <c r="P96" s="210">
        <f>O96*H96</f>
        <v>0</v>
      </c>
      <c r="Q96" s="210">
        <v>0</v>
      </c>
      <c r="R96" s="210">
        <f>Q96*H96</f>
        <v>0</v>
      </c>
      <c r="S96" s="210">
        <v>0</v>
      </c>
      <c r="T96" s="211">
        <f>S96*H96</f>
        <v>0</v>
      </c>
      <c r="AR96" s="19" t="s">
        <v>415</v>
      </c>
      <c r="AT96" s="19" t="s">
        <v>410</v>
      </c>
      <c r="AU96" s="19" t="s">
        <v>87</v>
      </c>
      <c r="AY96" s="19" t="s">
        <v>406</v>
      </c>
      <c r="BE96" s="212">
        <f>IF(N96="základní",J96,0)</f>
        <v>0</v>
      </c>
      <c r="BF96" s="212">
        <f>IF(N96="snížená",J96,0)</f>
        <v>0</v>
      </c>
      <c r="BG96" s="212">
        <f>IF(N96="zákl. přenesená",J96,0)</f>
        <v>0</v>
      </c>
      <c r="BH96" s="212">
        <f>IF(N96="sníž. přenesená",J96,0)</f>
        <v>0</v>
      </c>
      <c r="BI96" s="212">
        <f>IF(N96="nulová",J96,0)</f>
        <v>0</v>
      </c>
      <c r="BJ96" s="19" t="s">
        <v>23</v>
      </c>
      <c r="BK96" s="212">
        <f>ROUND(I96*H96,2)</f>
        <v>0</v>
      </c>
      <c r="BL96" s="19" t="s">
        <v>415</v>
      </c>
      <c r="BM96" s="19" t="s">
        <v>3538</v>
      </c>
    </row>
    <row r="97" spans="2:65" s="13" customFormat="1" x14ac:dyDescent="0.3">
      <c r="B97" s="225"/>
      <c r="C97" s="226"/>
      <c r="D97" s="247" t="s">
        <v>417</v>
      </c>
      <c r="E97" s="251" t="s">
        <v>36</v>
      </c>
      <c r="F97" s="252" t="s">
        <v>3539</v>
      </c>
      <c r="G97" s="226"/>
      <c r="H97" s="253">
        <v>15</v>
      </c>
      <c r="I97" s="230"/>
      <c r="J97" s="226"/>
      <c r="K97" s="226"/>
      <c r="L97" s="231"/>
      <c r="M97" s="232"/>
      <c r="N97" s="233"/>
      <c r="O97" s="233"/>
      <c r="P97" s="233"/>
      <c r="Q97" s="233"/>
      <c r="R97" s="233"/>
      <c r="S97" s="233"/>
      <c r="T97" s="234"/>
      <c r="AT97" s="235" t="s">
        <v>417</v>
      </c>
      <c r="AU97" s="235" t="s">
        <v>87</v>
      </c>
      <c r="AV97" s="13" t="s">
        <v>87</v>
      </c>
      <c r="AW97" s="13" t="s">
        <v>43</v>
      </c>
      <c r="AX97" s="13" t="s">
        <v>23</v>
      </c>
      <c r="AY97" s="235" t="s">
        <v>406</v>
      </c>
    </row>
    <row r="98" spans="2:65" s="1" customFormat="1" ht="22.5" customHeight="1" x14ac:dyDescent="0.3">
      <c r="B98" s="37"/>
      <c r="C98" s="201" t="s">
        <v>87</v>
      </c>
      <c r="D98" s="201" t="s">
        <v>410</v>
      </c>
      <c r="E98" s="202" t="s">
        <v>3540</v>
      </c>
      <c r="F98" s="203" t="s">
        <v>3541</v>
      </c>
      <c r="G98" s="204" t="s">
        <v>413</v>
      </c>
      <c r="H98" s="205">
        <v>15</v>
      </c>
      <c r="I98" s="206"/>
      <c r="J98" s="207">
        <f>ROUND(I98*H98,2)</f>
        <v>0</v>
      </c>
      <c r="K98" s="203" t="s">
        <v>414</v>
      </c>
      <c r="L98" s="57"/>
      <c r="M98" s="208" t="s">
        <v>36</v>
      </c>
      <c r="N98" s="209" t="s">
        <v>50</v>
      </c>
      <c r="O98" s="38"/>
      <c r="P98" s="210">
        <f>O98*H98</f>
        <v>0</v>
      </c>
      <c r="Q98" s="210">
        <v>0</v>
      </c>
      <c r="R98" s="210">
        <f>Q98*H98</f>
        <v>0</v>
      </c>
      <c r="S98" s="210">
        <v>0</v>
      </c>
      <c r="T98" s="211">
        <f>S98*H98</f>
        <v>0</v>
      </c>
      <c r="AR98" s="19" t="s">
        <v>415</v>
      </c>
      <c r="AT98" s="19" t="s">
        <v>410</v>
      </c>
      <c r="AU98" s="19" t="s">
        <v>87</v>
      </c>
      <c r="AY98" s="19" t="s">
        <v>406</v>
      </c>
      <c r="BE98" s="212">
        <f>IF(N98="základní",J98,0)</f>
        <v>0</v>
      </c>
      <c r="BF98" s="212">
        <f>IF(N98="snížená",J98,0)</f>
        <v>0</v>
      </c>
      <c r="BG98" s="212">
        <f>IF(N98="zákl. přenesená",J98,0)</f>
        <v>0</v>
      </c>
      <c r="BH98" s="212">
        <f>IF(N98="sníž. přenesená",J98,0)</f>
        <v>0</v>
      </c>
      <c r="BI98" s="212">
        <f>IF(N98="nulová",J98,0)</f>
        <v>0</v>
      </c>
      <c r="BJ98" s="19" t="s">
        <v>23</v>
      </c>
      <c r="BK98" s="212">
        <f>ROUND(I98*H98,2)</f>
        <v>0</v>
      </c>
      <c r="BL98" s="19" t="s">
        <v>415</v>
      </c>
      <c r="BM98" s="19" t="s">
        <v>3542</v>
      </c>
    </row>
    <row r="99" spans="2:65" s="13" customFormat="1" x14ac:dyDescent="0.3">
      <c r="B99" s="225"/>
      <c r="C99" s="226"/>
      <c r="D99" s="247" t="s">
        <v>417</v>
      </c>
      <c r="E99" s="251" t="s">
        <v>36</v>
      </c>
      <c r="F99" s="252" t="s">
        <v>3539</v>
      </c>
      <c r="G99" s="226"/>
      <c r="H99" s="253">
        <v>15</v>
      </c>
      <c r="I99" s="230"/>
      <c r="J99" s="226"/>
      <c r="K99" s="226"/>
      <c r="L99" s="231"/>
      <c r="M99" s="232"/>
      <c r="N99" s="233"/>
      <c r="O99" s="233"/>
      <c r="P99" s="233"/>
      <c r="Q99" s="233"/>
      <c r="R99" s="233"/>
      <c r="S99" s="233"/>
      <c r="T99" s="234"/>
      <c r="AT99" s="235" t="s">
        <v>417</v>
      </c>
      <c r="AU99" s="235" t="s">
        <v>87</v>
      </c>
      <c r="AV99" s="13" t="s">
        <v>87</v>
      </c>
      <c r="AW99" s="13" t="s">
        <v>43</v>
      </c>
      <c r="AX99" s="13" t="s">
        <v>23</v>
      </c>
      <c r="AY99" s="235" t="s">
        <v>406</v>
      </c>
    </row>
    <row r="100" spans="2:65" s="1" customFormat="1" ht="22.5" customHeight="1" x14ac:dyDescent="0.3">
      <c r="B100" s="37"/>
      <c r="C100" s="201" t="s">
        <v>94</v>
      </c>
      <c r="D100" s="201" t="s">
        <v>410</v>
      </c>
      <c r="E100" s="202" t="s">
        <v>1121</v>
      </c>
      <c r="F100" s="203" t="s">
        <v>1122</v>
      </c>
      <c r="G100" s="204" t="s">
        <v>413</v>
      </c>
      <c r="H100" s="205">
        <v>15</v>
      </c>
      <c r="I100" s="206"/>
      <c r="J100" s="207">
        <f>ROUND(I100*H100,2)</f>
        <v>0</v>
      </c>
      <c r="K100" s="203" t="s">
        <v>414</v>
      </c>
      <c r="L100" s="57"/>
      <c r="M100" s="208" t="s">
        <v>36</v>
      </c>
      <c r="N100" s="209" t="s">
        <v>50</v>
      </c>
      <c r="O100" s="38"/>
      <c r="P100" s="210">
        <f>O100*H100</f>
        <v>0</v>
      </c>
      <c r="Q100" s="210">
        <v>0</v>
      </c>
      <c r="R100" s="210">
        <f>Q100*H100</f>
        <v>0</v>
      </c>
      <c r="S100" s="210">
        <v>0</v>
      </c>
      <c r="T100" s="211">
        <f>S100*H100</f>
        <v>0</v>
      </c>
      <c r="AR100" s="19" t="s">
        <v>415</v>
      </c>
      <c r="AT100" s="19" t="s">
        <v>410</v>
      </c>
      <c r="AU100" s="19" t="s">
        <v>87</v>
      </c>
      <c r="AY100" s="19" t="s">
        <v>406</v>
      </c>
      <c r="BE100" s="212">
        <f>IF(N100="základní",J100,0)</f>
        <v>0</v>
      </c>
      <c r="BF100" s="212">
        <f>IF(N100="snížená",J100,0)</f>
        <v>0</v>
      </c>
      <c r="BG100" s="212">
        <f>IF(N100="zákl. přenesená",J100,0)</f>
        <v>0</v>
      </c>
      <c r="BH100" s="212">
        <f>IF(N100="sníž. přenesená",J100,0)</f>
        <v>0</v>
      </c>
      <c r="BI100" s="212">
        <f>IF(N100="nulová",J100,0)</f>
        <v>0</v>
      </c>
      <c r="BJ100" s="19" t="s">
        <v>23</v>
      </c>
      <c r="BK100" s="212">
        <f>ROUND(I100*H100,2)</f>
        <v>0</v>
      </c>
      <c r="BL100" s="19" t="s">
        <v>415</v>
      </c>
      <c r="BM100" s="19" t="s">
        <v>3543</v>
      </c>
    </row>
    <row r="101" spans="2:65" s="13" customFormat="1" x14ac:dyDescent="0.3">
      <c r="B101" s="225"/>
      <c r="C101" s="226"/>
      <c r="D101" s="247" t="s">
        <v>417</v>
      </c>
      <c r="E101" s="251" t="s">
        <v>36</v>
      </c>
      <c r="F101" s="252" t="s">
        <v>3544</v>
      </c>
      <c r="G101" s="226"/>
      <c r="H101" s="253">
        <v>15</v>
      </c>
      <c r="I101" s="230"/>
      <c r="J101" s="226"/>
      <c r="K101" s="226"/>
      <c r="L101" s="231"/>
      <c r="M101" s="232"/>
      <c r="N101" s="233"/>
      <c r="O101" s="233"/>
      <c r="P101" s="233"/>
      <c r="Q101" s="233"/>
      <c r="R101" s="233"/>
      <c r="S101" s="233"/>
      <c r="T101" s="234"/>
      <c r="AT101" s="235" t="s">
        <v>417</v>
      </c>
      <c r="AU101" s="235" t="s">
        <v>87</v>
      </c>
      <c r="AV101" s="13" t="s">
        <v>87</v>
      </c>
      <c r="AW101" s="13" t="s">
        <v>43</v>
      </c>
      <c r="AX101" s="13" t="s">
        <v>23</v>
      </c>
      <c r="AY101" s="235" t="s">
        <v>406</v>
      </c>
    </row>
    <row r="102" spans="2:65" s="1" customFormat="1" ht="22.5" customHeight="1" x14ac:dyDescent="0.3">
      <c r="B102" s="37"/>
      <c r="C102" s="201" t="s">
        <v>415</v>
      </c>
      <c r="D102" s="201" t="s">
        <v>410</v>
      </c>
      <c r="E102" s="202" t="s">
        <v>3545</v>
      </c>
      <c r="F102" s="203" t="s">
        <v>3546</v>
      </c>
      <c r="G102" s="204" t="s">
        <v>413</v>
      </c>
      <c r="H102" s="205">
        <v>15</v>
      </c>
      <c r="I102" s="206"/>
      <c r="J102" s="207">
        <f>ROUND(I102*H102,2)</f>
        <v>0</v>
      </c>
      <c r="K102" s="203" t="s">
        <v>414</v>
      </c>
      <c r="L102" s="57"/>
      <c r="M102" s="208" t="s">
        <v>36</v>
      </c>
      <c r="N102" s="209" t="s">
        <v>50</v>
      </c>
      <c r="O102" s="38"/>
      <c r="P102" s="210">
        <f>O102*H102</f>
        <v>0</v>
      </c>
      <c r="Q102" s="210">
        <v>0</v>
      </c>
      <c r="R102" s="210">
        <f>Q102*H102</f>
        <v>0</v>
      </c>
      <c r="S102" s="210">
        <v>0</v>
      </c>
      <c r="T102" s="211">
        <f>S102*H102</f>
        <v>0</v>
      </c>
      <c r="AR102" s="19" t="s">
        <v>415</v>
      </c>
      <c r="AT102" s="19" t="s">
        <v>410</v>
      </c>
      <c r="AU102" s="19" t="s">
        <v>87</v>
      </c>
      <c r="AY102" s="19" t="s">
        <v>406</v>
      </c>
      <c r="BE102" s="212">
        <f>IF(N102="základní",J102,0)</f>
        <v>0</v>
      </c>
      <c r="BF102" s="212">
        <f>IF(N102="snížená",J102,0)</f>
        <v>0</v>
      </c>
      <c r="BG102" s="212">
        <f>IF(N102="zákl. přenesená",J102,0)</f>
        <v>0</v>
      </c>
      <c r="BH102" s="212">
        <f>IF(N102="sníž. přenesená",J102,0)</f>
        <v>0</v>
      </c>
      <c r="BI102" s="212">
        <f>IF(N102="nulová",J102,0)</f>
        <v>0</v>
      </c>
      <c r="BJ102" s="19" t="s">
        <v>23</v>
      </c>
      <c r="BK102" s="212">
        <f>ROUND(I102*H102,2)</f>
        <v>0</v>
      </c>
      <c r="BL102" s="19" t="s">
        <v>415</v>
      </c>
      <c r="BM102" s="19" t="s">
        <v>3547</v>
      </c>
    </row>
    <row r="103" spans="2:65" s="13" customFormat="1" x14ac:dyDescent="0.3">
      <c r="B103" s="225"/>
      <c r="C103" s="226"/>
      <c r="D103" s="247" t="s">
        <v>417</v>
      </c>
      <c r="E103" s="251" t="s">
        <v>36</v>
      </c>
      <c r="F103" s="252" t="s">
        <v>3548</v>
      </c>
      <c r="G103" s="226"/>
      <c r="H103" s="253">
        <v>15</v>
      </c>
      <c r="I103" s="230"/>
      <c r="J103" s="226"/>
      <c r="K103" s="226"/>
      <c r="L103" s="231"/>
      <c r="M103" s="232"/>
      <c r="N103" s="233"/>
      <c r="O103" s="233"/>
      <c r="P103" s="233"/>
      <c r="Q103" s="233"/>
      <c r="R103" s="233"/>
      <c r="S103" s="233"/>
      <c r="T103" s="234"/>
      <c r="AT103" s="235" t="s">
        <v>417</v>
      </c>
      <c r="AU103" s="235" t="s">
        <v>87</v>
      </c>
      <c r="AV103" s="13" t="s">
        <v>87</v>
      </c>
      <c r="AW103" s="13" t="s">
        <v>43</v>
      </c>
      <c r="AX103" s="13" t="s">
        <v>23</v>
      </c>
      <c r="AY103" s="235" t="s">
        <v>406</v>
      </c>
    </row>
    <row r="104" spans="2:65" s="1" customFormat="1" ht="22.5" customHeight="1" x14ac:dyDescent="0.3">
      <c r="B104" s="37"/>
      <c r="C104" s="201" t="s">
        <v>440</v>
      </c>
      <c r="D104" s="201" t="s">
        <v>410</v>
      </c>
      <c r="E104" s="202" t="s">
        <v>3549</v>
      </c>
      <c r="F104" s="203" t="s">
        <v>3550</v>
      </c>
      <c r="G104" s="204" t="s">
        <v>413</v>
      </c>
      <c r="H104" s="205">
        <v>353</v>
      </c>
      <c r="I104" s="206"/>
      <c r="J104" s="207">
        <f>ROUND(I104*H104,2)</f>
        <v>0</v>
      </c>
      <c r="K104" s="203" t="s">
        <v>414</v>
      </c>
      <c r="L104" s="57"/>
      <c r="M104" s="208" t="s">
        <v>36</v>
      </c>
      <c r="N104" s="209" t="s">
        <v>50</v>
      </c>
      <c r="O104" s="38"/>
      <c r="P104" s="210">
        <f>O104*H104</f>
        <v>0</v>
      </c>
      <c r="Q104" s="210">
        <v>0</v>
      </c>
      <c r="R104" s="210">
        <f>Q104*H104</f>
        <v>0</v>
      </c>
      <c r="S104" s="210">
        <v>0</v>
      </c>
      <c r="T104" s="211">
        <f>S104*H104</f>
        <v>0</v>
      </c>
      <c r="AR104" s="19" t="s">
        <v>415</v>
      </c>
      <c r="AT104" s="19" t="s">
        <v>410</v>
      </c>
      <c r="AU104" s="19" t="s">
        <v>87</v>
      </c>
      <c r="AY104" s="19" t="s">
        <v>406</v>
      </c>
      <c r="BE104" s="212">
        <f>IF(N104="základní",J104,0)</f>
        <v>0</v>
      </c>
      <c r="BF104" s="212">
        <f>IF(N104="snížená",J104,0)</f>
        <v>0</v>
      </c>
      <c r="BG104" s="212">
        <f>IF(N104="zákl. přenesená",J104,0)</f>
        <v>0</v>
      </c>
      <c r="BH104" s="212">
        <f>IF(N104="sníž. přenesená",J104,0)</f>
        <v>0</v>
      </c>
      <c r="BI104" s="212">
        <f>IF(N104="nulová",J104,0)</f>
        <v>0</v>
      </c>
      <c r="BJ104" s="19" t="s">
        <v>23</v>
      </c>
      <c r="BK104" s="212">
        <f>ROUND(I104*H104,2)</f>
        <v>0</v>
      </c>
      <c r="BL104" s="19" t="s">
        <v>415</v>
      </c>
      <c r="BM104" s="19" t="s">
        <v>3551</v>
      </c>
    </row>
    <row r="105" spans="2:65" s="13" customFormat="1" x14ac:dyDescent="0.3">
      <c r="B105" s="225"/>
      <c r="C105" s="226"/>
      <c r="D105" s="247" t="s">
        <v>417</v>
      </c>
      <c r="E105" s="251" t="s">
        <v>36</v>
      </c>
      <c r="F105" s="252" t="s">
        <v>3552</v>
      </c>
      <c r="G105" s="226"/>
      <c r="H105" s="253">
        <v>353</v>
      </c>
      <c r="I105" s="230"/>
      <c r="J105" s="226"/>
      <c r="K105" s="226"/>
      <c r="L105" s="231"/>
      <c r="M105" s="232"/>
      <c r="N105" s="233"/>
      <c r="O105" s="233"/>
      <c r="P105" s="233"/>
      <c r="Q105" s="233"/>
      <c r="R105" s="233"/>
      <c r="S105" s="233"/>
      <c r="T105" s="234"/>
      <c r="AT105" s="235" t="s">
        <v>417</v>
      </c>
      <c r="AU105" s="235" t="s">
        <v>87</v>
      </c>
      <c r="AV105" s="13" t="s">
        <v>87</v>
      </c>
      <c r="AW105" s="13" t="s">
        <v>43</v>
      </c>
      <c r="AX105" s="13" t="s">
        <v>23</v>
      </c>
      <c r="AY105" s="235" t="s">
        <v>406</v>
      </c>
    </row>
    <row r="106" spans="2:65" s="1" customFormat="1" ht="22.5" customHeight="1" x14ac:dyDescent="0.3">
      <c r="B106" s="37"/>
      <c r="C106" s="268" t="s">
        <v>446</v>
      </c>
      <c r="D106" s="268" t="s">
        <v>533</v>
      </c>
      <c r="E106" s="269" t="s">
        <v>3553</v>
      </c>
      <c r="F106" s="270" t="s">
        <v>3554</v>
      </c>
      <c r="G106" s="271" t="s">
        <v>413</v>
      </c>
      <c r="H106" s="272">
        <v>353</v>
      </c>
      <c r="I106" s="273"/>
      <c r="J106" s="274">
        <f>ROUND(I106*H106,2)</f>
        <v>0</v>
      </c>
      <c r="K106" s="270" t="s">
        <v>36</v>
      </c>
      <c r="L106" s="275"/>
      <c r="M106" s="276" t="s">
        <v>36</v>
      </c>
      <c r="N106" s="277" t="s">
        <v>50</v>
      </c>
      <c r="O106" s="38"/>
      <c r="P106" s="210">
        <f>O106*H106</f>
        <v>0</v>
      </c>
      <c r="Q106" s="210">
        <v>0</v>
      </c>
      <c r="R106" s="210">
        <f>Q106*H106</f>
        <v>0</v>
      </c>
      <c r="S106" s="210">
        <v>0</v>
      </c>
      <c r="T106" s="211">
        <f>S106*H106</f>
        <v>0</v>
      </c>
      <c r="AR106" s="19" t="s">
        <v>457</v>
      </c>
      <c r="AT106" s="19" t="s">
        <v>533</v>
      </c>
      <c r="AU106" s="19" t="s">
        <v>87</v>
      </c>
      <c r="AY106" s="19" t="s">
        <v>406</v>
      </c>
      <c r="BE106" s="212">
        <f>IF(N106="základní",J106,0)</f>
        <v>0</v>
      </c>
      <c r="BF106" s="212">
        <f>IF(N106="snížená",J106,0)</f>
        <v>0</v>
      </c>
      <c r="BG106" s="212">
        <f>IF(N106="zákl. přenesená",J106,0)</f>
        <v>0</v>
      </c>
      <c r="BH106" s="212">
        <f>IF(N106="sníž. přenesená",J106,0)</f>
        <v>0</v>
      </c>
      <c r="BI106" s="212">
        <f>IF(N106="nulová",J106,0)</f>
        <v>0</v>
      </c>
      <c r="BJ106" s="19" t="s">
        <v>23</v>
      </c>
      <c r="BK106" s="212">
        <f>ROUND(I106*H106,2)</f>
        <v>0</v>
      </c>
      <c r="BL106" s="19" t="s">
        <v>415</v>
      </c>
      <c r="BM106" s="19" t="s">
        <v>3555</v>
      </c>
    </row>
    <row r="107" spans="2:65" s="13" customFormat="1" x14ac:dyDescent="0.3">
      <c r="B107" s="225"/>
      <c r="C107" s="226"/>
      <c r="D107" s="215" t="s">
        <v>417</v>
      </c>
      <c r="E107" s="227" t="s">
        <v>36</v>
      </c>
      <c r="F107" s="228" t="s">
        <v>3556</v>
      </c>
      <c r="G107" s="226"/>
      <c r="H107" s="229">
        <v>368</v>
      </c>
      <c r="I107" s="230"/>
      <c r="J107" s="226"/>
      <c r="K107" s="226"/>
      <c r="L107" s="231"/>
      <c r="M107" s="232"/>
      <c r="N107" s="233"/>
      <c r="O107" s="233"/>
      <c r="P107" s="233"/>
      <c r="Q107" s="233"/>
      <c r="R107" s="233"/>
      <c r="S107" s="233"/>
      <c r="T107" s="234"/>
      <c r="AT107" s="235" t="s">
        <v>417</v>
      </c>
      <c r="AU107" s="235" t="s">
        <v>87</v>
      </c>
      <c r="AV107" s="13" t="s">
        <v>87</v>
      </c>
      <c r="AW107" s="13" t="s">
        <v>43</v>
      </c>
      <c r="AX107" s="13" t="s">
        <v>79</v>
      </c>
      <c r="AY107" s="235" t="s">
        <v>406</v>
      </c>
    </row>
    <row r="108" spans="2:65" s="13" customFormat="1" x14ac:dyDescent="0.3">
      <c r="B108" s="225"/>
      <c r="C108" s="226"/>
      <c r="D108" s="215" t="s">
        <v>417</v>
      </c>
      <c r="E108" s="227" t="s">
        <v>36</v>
      </c>
      <c r="F108" s="228" t="s">
        <v>3557</v>
      </c>
      <c r="G108" s="226"/>
      <c r="H108" s="229">
        <v>-15</v>
      </c>
      <c r="I108" s="230"/>
      <c r="J108" s="226"/>
      <c r="K108" s="226"/>
      <c r="L108" s="231"/>
      <c r="M108" s="232"/>
      <c r="N108" s="233"/>
      <c r="O108" s="233"/>
      <c r="P108" s="233"/>
      <c r="Q108" s="233"/>
      <c r="R108" s="233"/>
      <c r="S108" s="233"/>
      <c r="T108" s="234"/>
      <c r="AT108" s="235" t="s">
        <v>417</v>
      </c>
      <c r="AU108" s="235" t="s">
        <v>87</v>
      </c>
      <c r="AV108" s="13" t="s">
        <v>87</v>
      </c>
      <c r="AW108" s="13" t="s">
        <v>43</v>
      </c>
      <c r="AX108" s="13" t="s">
        <v>79</v>
      </c>
      <c r="AY108" s="235" t="s">
        <v>406</v>
      </c>
    </row>
    <row r="109" spans="2:65" s="14" customFormat="1" x14ac:dyDescent="0.3">
      <c r="B109" s="236"/>
      <c r="C109" s="237"/>
      <c r="D109" s="247" t="s">
        <v>417</v>
      </c>
      <c r="E109" s="248" t="s">
        <v>36</v>
      </c>
      <c r="F109" s="249" t="s">
        <v>421</v>
      </c>
      <c r="G109" s="237"/>
      <c r="H109" s="250">
        <v>353</v>
      </c>
      <c r="I109" s="241"/>
      <c r="J109" s="237"/>
      <c r="K109" s="237"/>
      <c r="L109" s="242"/>
      <c r="M109" s="243"/>
      <c r="N109" s="244"/>
      <c r="O109" s="244"/>
      <c r="P109" s="244"/>
      <c r="Q109" s="244"/>
      <c r="R109" s="244"/>
      <c r="S109" s="244"/>
      <c r="T109" s="245"/>
      <c r="AT109" s="246" t="s">
        <v>417</v>
      </c>
      <c r="AU109" s="246" t="s">
        <v>87</v>
      </c>
      <c r="AV109" s="14" t="s">
        <v>415</v>
      </c>
      <c r="AW109" s="14" t="s">
        <v>43</v>
      </c>
      <c r="AX109" s="14" t="s">
        <v>23</v>
      </c>
      <c r="AY109" s="246" t="s">
        <v>406</v>
      </c>
    </row>
    <row r="110" spans="2:65" s="1" customFormat="1" ht="22.5" customHeight="1" x14ac:dyDescent="0.3">
      <c r="B110" s="37"/>
      <c r="C110" s="201" t="s">
        <v>452</v>
      </c>
      <c r="D110" s="201" t="s">
        <v>410</v>
      </c>
      <c r="E110" s="202" t="s">
        <v>3558</v>
      </c>
      <c r="F110" s="203" t="s">
        <v>3559</v>
      </c>
      <c r="G110" s="204" t="s">
        <v>466</v>
      </c>
      <c r="H110" s="205">
        <v>1944</v>
      </c>
      <c r="I110" s="206"/>
      <c r="J110" s="207">
        <f>ROUND(I110*H110,2)</f>
        <v>0</v>
      </c>
      <c r="K110" s="203" t="s">
        <v>414</v>
      </c>
      <c r="L110" s="57"/>
      <c r="M110" s="208" t="s">
        <v>36</v>
      </c>
      <c r="N110" s="209" t="s">
        <v>50</v>
      </c>
      <c r="O110" s="38"/>
      <c r="P110" s="210">
        <f>O110*H110</f>
        <v>0</v>
      </c>
      <c r="Q110" s="210">
        <v>0</v>
      </c>
      <c r="R110" s="210">
        <f>Q110*H110</f>
        <v>0</v>
      </c>
      <c r="S110" s="210">
        <v>0</v>
      </c>
      <c r="T110" s="211">
        <f>S110*H110</f>
        <v>0</v>
      </c>
      <c r="AR110" s="19" t="s">
        <v>415</v>
      </c>
      <c r="AT110" s="19" t="s">
        <v>410</v>
      </c>
      <c r="AU110" s="19" t="s">
        <v>87</v>
      </c>
      <c r="AY110" s="19" t="s">
        <v>406</v>
      </c>
      <c r="BE110" s="212">
        <f>IF(N110="základní",J110,0)</f>
        <v>0</v>
      </c>
      <c r="BF110" s="212">
        <f>IF(N110="snížená",J110,0)</f>
        <v>0</v>
      </c>
      <c r="BG110" s="212">
        <f>IF(N110="zákl. přenesená",J110,0)</f>
        <v>0</v>
      </c>
      <c r="BH110" s="212">
        <f>IF(N110="sníž. přenesená",J110,0)</f>
        <v>0</v>
      </c>
      <c r="BI110" s="212">
        <f>IF(N110="nulová",J110,0)</f>
        <v>0</v>
      </c>
      <c r="BJ110" s="19" t="s">
        <v>23</v>
      </c>
      <c r="BK110" s="212">
        <f>ROUND(I110*H110,2)</f>
        <v>0</v>
      </c>
      <c r="BL110" s="19" t="s">
        <v>415</v>
      </c>
      <c r="BM110" s="19" t="s">
        <v>3560</v>
      </c>
    </row>
    <row r="111" spans="2:65" s="13" customFormat="1" x14ac:dyDescent="0.3">
      <c r="B111" s="225"/>
      <c r="C111" s="226"/>
      <c r="D111" s="247" t="s">
        <v>417</v>
      </c>
      <c r="E111" s="251" t="s">
        <v>36</v>
      </c>
      <c r="F111" s="252" t="s">
        <v>3561</v>
      </c>
      <c r="G111" s="226"/>
      <c r="H111" s="253">
        <v>1944</v>
      </c>
      <c r="I111" s="230"/>
      <c r="J111" s="226"/>
      <c r="K111" s="226"/>
      <c r="L111" s="231"/>
      <c r="M111" s="232"/>
      <c r="N111" s="233"/>
      <c r="O111" s="233"/>
      <c r="P111" s="233"/>
      <c r="Q111" s="233"/>
      <c r="R111" s="233"/>
      <c r="S111" s="233"/>
      <c r="T111" s="234"/>
      <c r="AT111" s="235" t="s">
        <v>417</v>
      </c>
      <c r="AU111" s="235" t="s">
        <v>87</v>
      </c>
      <c r="AV111" s="13" t="s">
        <v>87</v>
      </c>
      <c r="AW111" s="13" t="s">
        <v>43</v>
      </c>
      <c r="AX111" s="13" t="s">
        <v>23</v>
      </c>
      <c r="AY111" s="235" t="s">
        <v>406</v>
      </c>
    </row>
    <row r="112" spans="2:65" s="1" customFormat="1" ht="22.5" customHeight="1" x14ac:dyDescent="0.3">
      <c r="B112" s="37"/>
      <c r="C112" s="201" t="s">
        <v>457</v>
      </c>
      <c r="D112" s="201" t="s">
        <v>410</v>
      </c>
      <c r="E112" s="202" t="s">
        <v>521</v>
      </c>
      <c r="F112" s="203" t="s">
        <v>522</v>
      </c>
      <c r="G112" s="204" t="s">
        <v>413</v>
      </c>
      <c r="H112" s="205">
        <v>583.20000000000005</v>
      </c>
      <c r="I112" s="206"/>
      <c r="J112" s="207">
        <f>ROUND(I112*H112,2)</f>
        <v>0</v>
      </c>
      <c r="K112" s="203" t="s">
        <v>414</v>
      </c>
      <c r="L112" s="57"/>
      <c r="M112" s="208" t="s">
        <v>36</v>
      </c>
      <c r="N112" s="209" t="s">
        <v>50</v>
      </c>
      <c r="O112" s="38"/>
      <c r="P112" s="210">
        <f>O112*H112</f>
        <v>0</v>
      </c>
      <c r="Q112" s="210">
        <v>0</v>
      </c>
      <c r="R112" s="210">
        <f>Q112*H112</f>
        <v>0</v>
      </c>
      <c r="S112" s="210">
        <v>0</v>
      </c>
      <c r="T112" s="211">
        <f>S112*H112</f>
        <v>0</v>
      </c>
      <c r="AR112" s="19" t="s">
        <v>415</v>
      </c>
      <c r="AT112" s="19" t="s">
        <v>410</v>
      </c>
      <c r="AU112" s="19" t="s">
        <v>87</v>
      </c>
      <c r="AY112" s="19" t="s">
        <v>406</v>
      </c>
      <c r="BE112" s="212">
        <f>IF(N112="základní",J112,0)</f>
        <v>0</v>
      </c>
      <c r="BF112" s="212">
        <f>IF(N112="snížená",J112,0)</f>
        <v>0</v>
      </c>
      <c r="BG112" s="212">
        <f>IF(N112="zákl. přenesená",J112,0)</f>
        <v>0</v>
      </c>
      <c r="BH112" s="212">
        <f>IF(N112="sníž. přenesená",J112,0)</f>
        <v>0</v>
      </c>
      <c r="BI112" s="212">
        <f>IF(N112="nulová",J112,0)</f>
        <v>0</v>
      </c>
      <c r="BJ112" s="19" t="s">
        <v>23</v>
      </c>
      <c r="BK112" s="212">
        <f>ROUND(I112*H112,2)</f>
        <v>0</v>
      </c>
      <c r="BL112" s="19" t="s">
        <v>415</v>
      </c>
      <c r="BM112" s="19" t="s">
        <v>3562</v>
      </c>
    </row>
    <row r="113" spans="2:65" s="13" customFormat="1" x14ac:dyDescent="0.3">
      <c r="B113" s="225"/>
      <c r="C113" s="226"/>
      <c r="D113" s="247" t="s">
        <v>417</v>
      </c>
      <c r="E113" s="251" t="s">
        <v>36</v>
      </c>
      <c r="F113" s="252" t="s">
        <v>3563</v>
      </c>
      <c r="G113" s="226"/>
      <c r="H113" s="253">
        <v>583.20000000000005</v>
      </c>
      <c r="I113" s="230"/>
      <c r="J113" s="226"/>
      <c r="K113" s="226"/>
      <c r="L113" s="231"/>
      <c r="M113" s="232"/>
      <c r="N113" s="233"/>
      <c r="O113" s="233"/>
      <c r="P113" s="233"/>
      <c r="Q113" s="233"/>
      <c r="R113" s="233"/>
      <c r="S113" s="233"/>
      <c r="T113" s="234"/>
      <c r="AT113" s="235" t="s">
        <v>417</v>
      </c>
      <c r="AU113" s="235" t="s">
        <v>87</v>
      </c>
      <c r="AV113" s="13" t="s">
        <v>87</v>
      </c>
      <c r="AW113" s="13" t="s">
        <v>43</v>
      </c>
      <c r="AX113" s="13" t="s">
        <v>23</v>
      </c>
      <c r="AY113" s="235" t="s">
        <v>406</v>
      </c>
    </row>
    <row r="114" spans="2:65" s="1" customFormat="1" ht="22.5" customHeight="1" x14ac:dyDescent="0.3">
      <c r="B114" s="37"/>
      <c r="C114" s="201" t="s">
        <v>463</v>
      </c>
      <c r="D114" s="201" t="s">
        <v>410</v>
      </c>
      <c r="E114" s="202" t="s">
        <v>424</v>
      </c>
      <c r="F114" s="203" t="s">
        <v>425</v>
      </c>
      <c r="G114" s="204" t="s">
        <v>413</v>
      </c>
      <c r="H114" s="205">
        <v>583.20000000000005</v>
      </c>
      <c r="I114" s="206"/>
      <c r="J114" s="207">
        <f>ROUND(I114*H114,2)</f>
        <v>0</v>
      </c>
      <c r="K114" s="203" t="s">
        <v>414</v>
      </c>
      <c r="L114" s="57"/>
      <c r="M114" s="208" t="s">
        <v>36</v>
      </c>
      <c r="N114" s="209" t="s">
        <v>50</v>
      </c>
      <c r="O114" s="38"/>
      <c r="P114" s="210">
        <f>O114*H114</f>
        <v>0</v>
      </c>
      <c r="Q114" s="210">
        <v>0</v>
      </c>
      <c r="R114" s="210">
        <f>Q114*H114</f>
        <v>0</v>
      </c>
      <c r="S114" s="210">
        <v>0</v>
      </c>
      <c r="T114" s="211">
        <f>S114*H114</f>
        <v>0</v>
      </c>
      <c r="AR114" s="19" t="s">
        <v>415</v>
      </c>
      <c r="AT114" s="19" t="s">
        <v>410</v>
      </c>
      <c r="AU114" s="19" t="s">
        <v>87</v>
      </c>
      <c r="AY114" s="19" t="s">
        <v>406</v>
      </c>
      <c r="BE114" s="212">
        <f>IF(N114="základní",J114,0)</f>
        <v>0</v>
      </c>
      <c r="BF114" s="212">
        <f>IF(N114="snížená",J114,0)</f>
        <v>0</v>
      </c>
      <c r="BG114" s="212">
        <f>IF(N114="zákl. přenesená",J114,0)</f>
        <v>0</v>
      </c>
      <c r="BH114" s="212">
        <f>IF(N114="sníž. přenesená",J114,0)</f>
        <v>0</v>
      </c>
      <c r="BI114" s="212">
        <f>IF(N114="nulová",J114,0)</f>
        <v>0</v>
      </c>
      <c r="BJ114" s="19" t="s">
        <v>23</v>
      </c>
      <c r="BK114" s="212">
        <f>ROUND(I114*H114,2)</f>
        <v>0</v>
      </c>
      <c r="BL114" s="19" t="s">
        <v>415</v>
      </c>
      <c r="BM114" s="19" t="s">
        <v>3564</v>
      </c>
    </row>
    <row r="115" spans="2:65" s="1" customFormat="1" ht="22.5" customHeight="1" x14ac:dyDescent="0.3">
      <c r="B115" s="37"/>
      <c r="C115" s="201" t="s">
        <v>28</v>
      </c>
      <c r="D115" s="201" t="s">
        <v>410</v>
      </c>
      <c r="E115" s="202" t="s">
        <v>1153</v>
      </c>
      <c r="F115" s="203" t="s">
        <v>1154</v>
      </c>
      <c r="G115" s="204" t="s">
        <v>466</v>
      </c>
      <c r="H115" s="205">
        <v>972</v>
      </c>
      <c r="I115" s="206"/>
      <c r="J115" s="207">
        <f>ROUND(I115*H115,2)</f>
        <v>0</v>
      </c>
      <c r="K115" s="203" t="s">
        <v>414</v>
      </c>
      <c r="L115" s="57"/>
      <c r="M115" s="208" t="s">
        <v>36</v>
      </c>
      <c r="N115" s="209" t="s">
        <v>50</v>
      </c>
      <c r="O115" s="38"/>
      <c r="P115" s="210">
        <f>O115*H115</f>
        <v>0</v>
      </c>
      <c r="Q115" s="210">
        <v>0</v>
      </c>
      <c r="R115" s="210">
        <f>Q115*H115</f>
        <v>0</v>
      </c>
      <c r="S115" s="210">
        <v>0</v>
      </c>
      <c r="T115" s="211">
        <f>S115*H115</f>
        <v>0</v>
      </c>
      <c r="AR115" s="19" t="s">
        <v>415</v>
      </c>
      <c r="AT115" s="19" t="s">
        <v>410</v>
      </c>
      <c r="AU115" s="19" t="s">
        <v>87</v>
      </c>
      <c r="AY115" s="19" t="s">
        <v>406</v>
      </c>
      <c r="BE115" s="212">
        <f>IF(N115="základní",J115,0)</f>
        <v>0</v>
      </c>
      <c r="BF115" s="212">
        <f>IF(N115="snížená",J115,0)</f>
        <v>0</v>
      </c>
      <c r="BG115" s="212">
        <f>IF(N115="zákl. přenesená",J115,0)</f>
        <v>0</v>
      </c>
      <c r="BH115" s="212">
        <f>IF(N115="sníž. přenesená",J115,0)</f>
        <v>0</v>
      </c>
      <c r="BI115" s="212">
        <f>IF(N115="nulová",J115,0)</f>
        <v>0</v>
      </c>
      <c r="BJ115" s="19" t="s">
        <v>23</v>
      </c>
      <c r="BK115" s="212">
        <f>ROUND(I115*H115,2)</f>
        <v>0</v>
      </c>
      <c r="BL115" s="19" t="s">
        <v>415</v>
      </c>
      <c r="BM115" s="19" t="s">
        <v>3565</v>
      </c>
    </row>
    <row r="116" spans="2:65" s="13" customFormat="1" x14ac:dyDescent="0.3">
      <c r="B116" s="225"/>
      <c r="C116" s="226"/>
      <c r="D116" s="247" t="s">
        <v>417</v>
      </c>
      <c r="E116" s="251" t="s">
        <v>36</v>
      </c>
      <c r="F116" s="252" t="s">
        <v>3566</v>
      </c>
      <c r="G116" s="226"/>
      <c r="H116" s="253">
        <v>972</v>
      </c>
      <c r="I116" s="230"/>
      <c r="J116" s="226"/>
      <c r="K116" s="226"/>
      <c r="L116" s="231"/>
      <c r="M116" s="232"/>
      <c r="N116" s="233"/>
      <c r="O116" s="233"/>
      <c r="P116" s="233"/>
      <c r="Q116" s="233"/>
      <c r="R116" s="233"/>
      <c r="S116" s="233"/>
      <c r="T116" s="234"/>
      <c r="AT116" s="235" t="s">
        <v>417</v>
      </c>
      <c r="AU116" s="235" t="s">
        <v>87</v>
      </c>
      <c r="AV116" s="13" t="s">
        <v>87</v>
      </c>
      <c r="AW116" s="13" t="s">
        <v>43</v>
      </c>
      <c r="AX116" s="13" t="s">
        <v>23</v>
      </c>
      <c r="AY116" s="235" t="s">
        <v>406</v>
      </c>
    </row>
    <row r="117" spans="2:65" s="1" customFormat="1" ht="22.5" customHeight="1" x14ac:dyDescent="0.3">
      <c r="B117" s="37"/>
      <c r="C117" s="201" t="s">
        <v>408</v>
      </c>
      <c r="D117" s="201" t="s">
        <v>410</v>
      </c>
      <c r="E117" s="202" t="s">
        <v>3567</v>
      </c>
      <c r="F117" s="203" t="s">
        <v>3568</v>
      </c>
      <c r="G117" s="204" t="s">
        <v>466</v>
      </c>
      <c r="H117" s="205">
        <v>567</v>
      </c>
      <c r="I117" s="206"/>
      <c r="J117" s="207">
        <f>ROUND(I117*H117,2)</f>
        <v>0</v>
      </c>
      <c r="K117" s="203" t="s">
        <v>414</v>
      </c>
      <c r="L117" s="57"/>
      <c r="M117" s="208" t="s">
        <v>36</v>
      </c>
      <c r="N117" s="209" t="s">
        <v>50</v>
      </c>
      <c r="O117" s="38"/>
      <c r="P117" s="210">
        <f>O117*H117</f>
        <v>0</v>
      </c>
      <c r="Q117" s="210">
        <v>0</v>
      </c>
      <c r="R117" s="210">
        <f>Q117*H117</f>
        <v>0</v>
      </c>
      <c r="S117" s="210">
        <v>0</v>
      </c>
      <c r="T117" s="211">
        <f>S117*H117</f>
        <v>0</v>
      </c>
      <c r="AR117" s="19" t="s">
        <v>415</v>
      </c>
      <c r="AT117" s="19" t="s">
        <v>410</v>
      </c>
      <c r="AU117" s="19" t="s">
        <v>87</v>
      </c>
      <c r="AY117" s="19" t="s">
        <v>406</v>
      </c>
      <c r="BE117" s="212">
        <f>IF(N117="základní",J117,0)</f>
        <v>0</v>
      </c>
      <c r="BF117" s="212">
        <f>IF(N117="snížená",J117,0)</f>
        <v>0</v>
      </c>
      <c r="BG117" s="212">
        <f>IF(N117="zákl. přenesená",J117,0)</f>
        <v>0</v>
      </c>
      <c r="BH117" s="212">
        <f>IF(N117="sníž. přenesená",J117,0)</f>
        <v>0</v>
      </c>
      <c r="BI117" s="212">
        <f>IF(N117="nulová",J117,0)</f>
        <v>0</v>
      </c>
      <c r="BJ117" s="19" t="s">
        <v>23</v>
      </c>
      <c r="BK117" s="212">
        <f>ROUND(I117*H117,2)</f>
        <v>0</v>
      </c>
      <c r="BL117" s="19" t="s">
        <v>415</v>
      </c>
      <c r="BM117" s="19" t="s">
        <v>3569</v>
      </c>
    </row>
    <row r="118" spans="2:65" s="13" customFormat="1" x14ac:dyDescent="0.3">
      <c r="B118" s="225"/>
      <c r="C118" s="226"/>
      <c r="D118" s="247" t="s">
        <v>417</v>
      </c>
      <c r="E118" s="251" t="s">
        <v>36</v>
      </c>
      <c r="F118" s="252" t="s">
        <v>3570</v>
      </c>
      <c r="G118" s="226"/>
      <c r="H118" s="253">
        <v>567</v>
      </c>
      <c r="I118" s="230"/>
      <c r="J118" s="226"/>
      <c r="K118" s="226"/>
      <c r="L118" s="231"/>
      <c r="M118" s="232"/>
      <c r="N118" s="233"/>
      <c r="O118" s="233"/>
      <c r="P118" s="233"/>
      <c r="Q118" s="233"/>
      <c r="R118" s="233"/>
      <c r="S118" s="233"/>
      <c r="T118" s="234"/>
      <c r="AT118" s="235" t="s">
        <v>417</v>
      </c>
      <c r="AU118" s="235" t="s">
        <v>87</v>
      </c>
      <c r="AV118" s="13" t="s">
        <v>87</v>
      </c>
      <c r="AW118" s="13" t="s">
        <v>43</v>
      </c>
      <c r="AX118" s="13" t="s">
        <v>23</v>
      </c>
      <c r="AY118" s="235" t="s">
        <v>406</v>
      </c>
    </row>
    <row r="119" spans="2:65" s="1" customFormat="1" ht="22.5" customHeight="1" x14ac:dyDescent="0.3">
      <c r="B119" s="37"/>
      <c r="C119" s="268" t="s">
        <v>476</v>
      </c>
      <c r="D119" s="268" t="s">
        <v>533</v>
      </c>
      <c r="E119" s="269" t="s">
        <v>3571</v>
      </c>
      <c r="F119" s="270" t="s">
        <v>3572</v>
      </c>
      <c r="G119" s="271" t="s">
        <v>536</v>
      </c>
      <c r="H119" s="272">
        <v>76.95</v>
      </c>
      <c r="I119" s="273"/>
      <c r="J119" s="274">
        <f>ROUND(I119*H119,2)</f>
        <v>0</v>
      </c>
      <c r="K119" s="270" t="s">
        <v>414</v>
      </c>
      <c r="L119" s="275"/>
      <c r="M119" s="276" t="s">
        <v>36</v>
      </c>
      <c r="N119" s="277" t="s">
        <v>50</v>
      </c>
      <c r="O119" s="38"/>
      <c r="P119" s="210">
        <f>O119*H119</f>
        <v>0</v>
      </c>
      <c r="Q119" s="210">
        <v>1E-3</v>
      </c>
      <c r="R119" s="210">
        <f>Q119*H119</f>
        <v>7.6950000000000005E-2</v>
      </c>
      <c r="S119" s="210">
        <v>0</v>
      </c>
      <c r="T119" s="211">
        <f>S119*H119</f>
        <v>0</v>
      </c>
      <c r="AR119" s="19" t="s">
        <v>457</v>
      </c>
      <c r="AT119" s="19" t="s">
        <v>533</v>
      </c>
      <c r="AU119" s="19" t="s">
        <v>87</v>
      </c>
      <c r="AY119" s="19" t="s">
        <v>406</v>
      </c>
      <c r="BE119" s="212">
        <f>IF(N119="základní",J119,0)</f>
        <v>0</v>
      </c>
      <c r="BF119" s="212">
        <f>IF(N119="snížená",J119,0)</f>
        <v>0</v>
      </c>
      <c r="BG119" s="212">
        <f>IF(N119="zákl. přenesená",J119,0)</f>
        <v>0</v>
      </c>
      <c r="BH119" s="212">
        <f>IF(N119="sníž. přenesená",J119,0)</f>
        <v>0</v>
      </c>
      <c r="BI119" s="212">
        <f>IF(N119="nulová",J119,0)</f>
        <v>0</v>
      </c>
      <c r="BJ119" s="19" t="s">
        <v>23</v>
      </c>
      <c r="BK119" s="212">
        <f>ROUND(I119*H119,2)</f>
        <v>0</v>
      </c>
      <c r="BL119" s="19" t="s">
        <v>415</v>
      </c>
      <c r="BM119" s="19" t="s">
        <v>3573</v>
      </c>
    </row>
    <row r="120" spans="2:65" s="13" customFormat="1" x14ac:dyDescent="0.3">
      <c r="B120" s="225"/>
      <c r="C120" s="226"/>
      <c r="D120" s="247" t="s">
        <v>417</v>
      </c>
      <c r="E120" s="251" t="s">
        <v>36</v>
      </c>
      <c r="F120" s="252" t="s">
        <v>3574</v>
      </c>
      <c r="G120" s="226"/>
      <c r="H120" s="253">
        <v>76.95</v>
      </c>
      <c r="I120" s="230"/>
      <c r="J120" s="226"/>
      <c r="K120" s="226"/>
      <c r="L120" s="231"/>
      <c r="M120" s="232"/>
      <c r="N120" s="233"/>
      <c r="O120" s="233"/>
      <c r="P120" s="233"/>
      <c r="Q120" s="233"/>
      <c r="R120" s="233"/>
      <c r="S120" s="233"/>
      <c r="T120" s="234"/>
      <c r="AT120" s="235" t="s">
        <v>417</v>
      </c>
      <c r="AU120" s="235" t="s">
        <v>87</v>
      </c>
      <c r="AV120" s="13" t="s">
        <v>87</v>
      </c>
      <c r="AW120" s="13" t="s">
        <v>43</v>
      </c>
      <c r="AX120" s="13" t="s">
        <v>23</v>
      </c>
      <c r="AY120" s="235" t="s">
        <v>406</v>
      </c>
    </row>
    <row r="121" spans="2:65" s="1" customFormat="1" ht="22.5" customHeight="1" x14ac:dyDescent="0.3">
      <c r="B121" s="37"/>
      <c r="C121" s="201" t="s">
        <v>314</v>
      </c>
      <c r="D121" s="201" t="s">
        <v>410</v>
      </c>
      <c r="E121" s="202" t="s">
        <v>3575</v>
      </c>
      <c r="F121" s="203" t="s">
        <v>3576</v>
      </c>
      <c r="G121" s="204" t="s">
        <v>466</v>
      </c>
      <c r="H121" s="205">
        <v>972</v>
      </c>
      <c r="I121" s="206"/>
      <c r="J121" s="207">
        <f>ROUND(I121*H121,2)</f>
        <v>0</v>
      </c>
      <c r="K121" s="203" t="s">
        <v>414</v>
      </c>
      <c r="L121" s="57"/>
      <c r="M121" s="208" t="s">
        <v>36</v>
      </c>
      <c r="N121" s="209" t="s">
        <v>50</v>
      </c>
      <c r="O121" s="38"/>
      <c r="P121" s="210">
        <f>O121*H121</f>
        <v>0</v>
      </c>
      <c r="Q121" s="210">
        <v>0</v>
      </c>
      <c r="R121" s="210">
        <f>Q121*H121</f>
        <v>0</v>
      </c>
      <c r="S121" s="210">
        <v>0</v>
      </c>
      <c r="T121" s="211">
        <f>S121*H121</f>
        <v>0</v>
      </c>
      <c r="AR121" s="19" t="s">
        <v>415</v>
      </c>
      <c r="AT121" s="19" t="s">
        <v>410</v>
      </c>
      <c r="AU121" s="19" t="s">
        <v>87</v>
      </c>
      <c r="AY121" s="19" t="s">
        <v>406</v>
      </c>
      <c r="BE121" s="212">
        <f>IF(N121="základní",J121,0)</f>
        <v>0</v>
      </c>
      <c r="BF121" s="212">
        <f>IF(N121="snížená",J121,0)</f>
        <v>0</v>
      </c>
      <c r="BG121" s="212">
        <f>IF(N121="zákl. přenesená",J121,0)</f>
        <v>0</v>
      </c>
      <c r="BH121" s="212">
        <f>IF(N121="sníž. přenesená",J121,0)</f>
        <v>0</v>
      </c>
      <c r="BI121" s="212">
        <f>IF(N121="nulová",J121,0)</f>
        <v>0</v>
      </c>
      <c r="BJ121" s="19" t="s">
        <v>23</v>
      </c>
      <c r="BK121" s="212">
        <f>ROUND(I121*H121,2)</f>
        <v>0</v>
      </c>
      <c r="BL121" s="19" t="s">
        <v>415</v>
      </c>
      <c r="BM121" s="19" t="s">
        <v>3577</v>
      </c>
    </row>
    <row r="122" spans="2:65" s="13" customFormat="1" x14ac:dyDescent="0.3">
      <c r="B122" s="225"/>
      <c r="C122" s="226"/>
      <c r="D122" s="247" t="s">
        <v>417</v>
      </c>
      <c r="E122" s="251" t="s">
        <v>36</v>
      </c>
      <c r="F122" s="252" t="s">
        <v>3578</v>
      </c>
      <c r="G122" s="226"/>
      <c r="H122" s="253">
        <v>972</v>
      </c>
      <c r="I122" s="230"/>
      <c r="J122" s="226"/>
      <c r="K122" s="226"/>
      <c r="L122" s="231"/>
      <c r="M122" s="232"/>
      <c r="N122" s="233"/>
      <c r="O122" s="233"/>
      <c r="P122" s="233"/>
      <c r="Q122" s="233"/>
      <c r="R122" s="233"/>
      <c r="S122" s="233"/>
      <c r="T122" s="234"/>
      <c r="AT122" s="235" t="s">
        <v>417</v>
      </c>
      <c r="AU122" s="235" t="s">
        <v>87</v>
      </c>
      <c r="AV122" s="13" t="s">
        <v>87</v>
      </c>
      <c r="AW122" s="13" t="s">
        <v>43</v>
      </c>
      <c r="AX122" s="13" t="s">
        <v>23</v>
      </c>
      <c r="AY122" s="235" t="s">
        <v>406</v>
      </c>
    </row>
    <row r="123" spans="2:65" s="1" customFormat="1" ht="22.5" customHeight="1" x14ac:dyDescent="0.3">
      <c r="B123" s="37"/>
      <c r="C123" s="201" t="s">
        <v>484</v>
      </c>
      <c r="D123" s="201" t="s">
        <v>410</v>
      </c>
      <c r="E123" s="202" t="s">
        <v>1508</v>
      </c>
      <c r="F123" s="203" t="s">
        <v>1509</v>
      </c>
      <c r="G123" s="204" t="s">
        <v>466</v>
      </c>
      <c r="H123" s="205">
        <v>329.95</v>
      </c>
      <c r="I123" s="206"/>
      <c r="J123" s="207">
        <f>ROUND(I123*H123,2)</f>
        <v>0</v>
      </c>
      <c r="K123" s="203" t="s">
        <v>414</v>
      </c>
      <c r="L123" s="57"/>
      <c r="M123" s="208" t="s">
        <v>36</v>
      </c>
      <c r="N123" s="209" t="s">
        <v>50</v>
      </c>
      <c r="O123" s="38"/>
      <c r="P123" s="210">
        <f>O123*H123</f>
        <v>0</v>
      </c>
      <c r="Q123" s="210">
        <v>0</v>
      </c>
      <c r="R123" s="210">
        <f>Q123*H123</f>
        <v>0</v>
      </c>
      <c r="S123" s="210">
        <v>0</v>
      </c>
      <c r="T123" s="211">
        <f>S123*H123</f>
        <v>0</v>
      </c>
      <c r="AR123" s="19" t="s">
        <v>415</v>
      </c>
      <c r="AT123" s="19" t="s">
        <v>410</v>
      </c>
      <c r="AU123" s="19" t="s">
        <v>87</v>
      </c>
      <c r="AY123" s="19" t="s">
        <v>406</v>
      </c>
      <c r="BE123" s="212">
        <f>IF(N123="základní",J123,0)</f>
        <v>0</v>
      </c>
      <c r="BF123" s="212">
        <f>IF(N123="snížená",J123,0)</f>
        <v>0</v>
      </c>
      <c r="BG123" s="212">
        <f>IF(N123="zákl. přenesená",J123,0)</f>
        <v>0</v>
      </c>
      <c r="BH123" s="212">
        <f>IF(N123="sníž. přenesená",J123,0)</f>
        <v>0</v>
      </c>
      <c r="BI123" s="212">
        <f>IF(N123="nulová",J123,0)</f>
        <v>0</v>
      </c>
      <c r="BJ123" s="19" t="s">
        <v>23</v>
      </c>
      <c r="BK123" s="212">
        <f>ROUND(I123*H123,2)</f>
        <v>0</v>
      </c>
      <c r="BL123" s="19" t="s">
        <v>415</v>
      </c>
      <c r="BM123" s="19" t="s">
        <v>3579</v>
      </c>
    </row>
    <row r="124" spans="2:65" s="13" customFormat="1" x14ac:dyDescent="0.3">
      <c r="B124" s="225"/>
      <c r="C124" s="226"/>
      <c r="D124" s="215" t="s">
        <v>417</v>
      </c>
      <c r="E124" s="227" t="s">
        <v>36</v>
      </c>
      <c r="F124" s="228" t="s">
        <v>3580</v>
      </c>
      <c r="G124" s="226"/>
      <c r="H124" s="229">
        <v>170</v>
      </c>
      <c r="I124" s="230"/>
      <c r="J124" s="226"/>
      <c r="K124" s="226"/>
      <c r="L124" s="231"/>
      <c r="M124" s="232"/>
      <c r="N124" s="233"/>
      <c r="O124" s="233"/>
      <c r="P124" s="233"/>
      <c r="Q124" s="233"/>
      <c r="R124" s="233"/>
      <c r="S124" s="233"/>
      <c r="T124" s="234"/>
      <c r="AT124" s="235" t="s">
        <v>417</v>
      </c>
      <c r="AU124" s="235" t="s">
        <v>87</v>
      </c>
      <c r="AV124" s="13" t="s">
        <v>87</v>
      </c>
      <c r="AW124" s="13" t="s">
        <v>43</v>
      </c>
      <c r="AX124" s="13" t="s">
        <v>79</v>
      </c>
      <c r="AY124" s="235" t="s">
        <v>406</v>
      </c>
    </row>
    <row r="125" spans="2:65" s="13" customFormat="1" x14ac:dyDescent="0.3">
      <c r="B125" s="225"/>
      <c r="C125" s="226"/>
      <c r="D125" s="215" t="s">
        <v>417</v>
      </c>
      <c r="E125" s="227" t="s">
        <v>36</v>
      </c>
      <c r="F125" s="228" t="s">
        <v>3581</v>
      </c>
      <c r="G125" s="226"/>
      <c r="H125" s="229">
        <v>38.25</v>
      </c>
      <c r="I125" s="230"/>
      <c r="J125" s="226"/>
      <c r="K125" s="226"/>
      <c r="L125" s="231"/>
      <c r="M125" s="232"/>
      <c r="N125" s="233"/>
      <c r="O125" s="233"/>
      <c r="P125" s="233"/>
      <c r="Q125" s="233"/>
      <c r="R125" s="233"/>
      <c r="S125" s="233"/>
      <c r="T125" s="234"/>
      <c r="AT125" s="235" t="s">
        <v>417</v>
      </c>
      <c r="AU125" s="235" t="s">
        <v>87</v>
      </c>
      <c r="AV125" s="13" t="s">
        <v>87</v>
      </c>
      <c r="AW125" s="13" t="s">
        <v>43</v>
      </c>
      <c r="AX125" s="13" t="s">
        <v>79</v>
      </c>
      <c r="AY125" s="235" t="s">
        <v>406</v>
      </c>
    </row>
    <row r="126" spans="2:65" s="13" customFormat="1" x14ac:dyDescent="0.3">
      <c r="B126" s="225"/>
      <c r="C126" s="226"/>
      <c r="D126" s="215" t="s">
        <v>417</v>
      </c>
      <c r="E126" s="227" t="s">
        <v>36</v>
      </c>
      <c r="F126" s="228" t="s">
        <v>3582</v>
      </c>
      <c r="G126" s="226"/>
      <c r="H126" s="229">
        <v>121.7</v>
      </c>
      <c r="I126" s="230"/>
      <c r="J126" s="226"/>
      <c r="K126" s="226"/>
      <c r="L126" s="231"/>
      <c r="M126" s="232"/>
      <c r="N126" s="233"/>
      <c r="O126" s="233"/>
      <c r="P126" s="233"/>
      <c r="Q126" s="233"/>
      <c r="R126" s="233"/>
      <c r="S126" s="233"/>
      <c r="T126" s="234"/>
      <c r="AT126" s="235" t="s">
        <v>417</v>
      </c>
      <c r="AU126" s="235" t="s">
        <v>87</v>
      </c>
      <c r="AV126" s="13" t="s">
        <v>87</v>
      </c>
      <c r="AW126" s="13" t="s">
        <v>43</v>
      </c>
      <c r="AX126" s="13" t="s">
        <v>79</v>
      </c>
      <c r="AY126" s="235" t="s">
        <v>406</v>
      </c>
    </row>
    <row r="127" spans="2:65" s="14" customFormat="1" x14ac:dyDescent="0.3">
      <c r="B127" s="236"/>
      <c r="C127" s="237"/>
      <c r="D127" s="247" t="s">
        <v>417</v>
      </c>
      <c r="E127" s="248" t="s">
        <v>36</v>
      </c>
      <c r="F127" s="249" t="s">
        <v>421</v>
      </c>
      <c r="G127" s="237"/>
      <c r="H127" s="250">
        <v>329.95</v>
      </c>
      <c r="I127" s="241"/>
      <c r="J127" s="237"/>
      <c r="K127" s="237"/>
      <c r="L127" s="242"/>
      <c r="M127" s="243"/>
      <c r="N127" s="244"/>
      <c r="O127" s="244"/>
      <c r="P127" s="244"/>
      <c r="Q127" s="244"/>
      <c r="R127" s="244"/>
      <c r="S127" s="244"/>
      <c r="T127" s="245"/>
      <c r="AT127" s="246" t="s">
        <v>417</v>
      </c>
      <c r="AU127" s="246" t="s">
        <v>87</v>
      </c>
      <c r="AV127" s="14" t="s">
        <v>415</v>
      </c>
      <c r="AW127" s="14" t="s">
        <v>43</v>
      </c>
      <c r="AX127" s="14" t="s">
        <v>23</v>
      </c>
      <c r="AY127" s="246" t="s">
        <v>406</v>
      </c>
    </row>
    <row r="128" spans="2:65" s="1" customFormat="1" ht="22.5" customHeight="1" x14ac:dyDescent="0.3">
      <c r="B128" s="37"/>
      <c r="C128" s="201" t="s">
        <v>8</v>
      </c>
      <c r="D128" s="201" t="s">
        <v>410</v>
      </c>
      <c r="E128" s="202" t="s">
        <v>3583</v>
      </c>
      <c r="F128" s="203" t="s">
        <v>3584</v>
      </c>
      <c r="G128" s="204" t="s">
        <v>466</v>
      </c>
      <c r="H128" s="205">
        <v>567</v>
      </c>
      <c r="I128" s="206"/>
      <c r="J128" s="207">
        <f>ROUND(I128*H128,2)</f>
        <v>0</v>
      </c>
      <c r="K128" s="203" t="s">
        <v>414</v>
      </c>
      <c r="L128" s="57"/>
      <c r="M128" s="208" t="s">
        <v>36</v>
      </c>
      <c r="N128" s="209" t="s">
        <v>50</v>
      </c>
      <c r="O128" s="38"/>
      <c r="P128" s="210">
        <f>O128*H128</f>
        <v>0</v>
      </c>
      <c r="Q128" s="210">
        <v>0</v>
      </c>
      <c r="R128" s="210">
        <f>Q128*H128</f>
        <v>0</v>
      </c>
      <c r="S128" s="210">
        <v>0</v>
      </c>
      <c r="T128" s="211">
        <f>S128*H128</f>
        <v>0</v>
      </c>
      <c r="AR128" s="19" t="s">
        <v>415</v>
      </c>
      <c r="AT128" s="19" t="s">
        <v>410</v>
      </c>
      <c r="AU128" s="19" t="s">
        <v>87</v>
      </c>
      <c r="AY128" s="19" t="s">
        <v>406</v>
      </c>
      <c r="BE128" s="212">
        <f>IF(N128="základní",J128,0)</f>
        <v>0</v>
      </c>
      <c r="BF128" s="212">
        <f>IF(N128="snížená",J128,0)</f>
        <v>0</v>
      </c>
      <c r="BG128" s="212">
        <f>IF(N128="zákl. přenesená",J128,0)</f>
        <v>0</v>
      </c>
      <c r="BH128" s="212">
        <f>IF(N128="sníž. přenesená",J128,0)</f>
        <v>0</v>
      </c>
      <c r="BI128" s="212">
        <f>IF(N128="nulová",J128,0)</f>
        <v>0</v>
      </c>
      <c r="BJ128" s="19" t="s">
        <v>23</v>
      </c>
      <c r="BK128" s="212">
        <f>ROUND(I128*H128,2)</f>
        <v>0</v>
      </c>
      <c r="BL128" s="19" t="s">
        <v>415</v>
      </c>
      <c r="BM128" s="19" t="s">
        <v>3585</v>
      </c>
    </row>
    <row r="129" spans="2:65" s="13" customFormat="1" x14ac:dyDescent="0.3">
      <c r="B129" s="225"/>
      <c r="C129" s="226"/>
      <c r="D129" s="247" t="s">
        <v>417</v>
      </c>
      <c r="E129" s="251" t="s">
        <v>36</v>
      </c>
      <c r="F129" s="252" t="s">
        <v>3586</v>
      </c>
      <c r="G129" s="226"/>
      <c r="H129" s="253">
        <v>567</v>
      </c>
      <c r="I129" s="230"/>
      <c r="J129" s="226"/>
      <c r="K129" s="226"/>
      <c r="L129" s="231"/>
      <c r="M129" s="232"/>
      <c r="N129" s="233"/>
      <c r="O129" s="233"/>
      <c r="P129" s="233"/>
      <c r="Q129" s="233"/>
      <c r="R129" s="233"/>
      <c r="S129" s="233"/>
      <c r="T129" s="234"/>
      <c r="AT129" s="235" t="s">
        <v>417</v>
      </c>
      <c r="AU129" s="235" t="s">
        <v>87</v>
      </c>
      <c r="AV129" s="13" t="s">
        <v>87</v>
      </c>
      <c r="AW129" s="13" t="s">
        <v>43</v>
      </c>
      <c r="AX129" s="13" t="s">
        <v>23</v>
      </c>
      <c r="AY129" s="235" t="s">
        <v>406</v>
      </c>
    </row>
    <row r="130" spans="2:65" s="1" customFormat="1" ht="22.5" customHeight="1" x14ac:dyDescent="0.3">
      <c r="B130" s="37"/>
      <c r="C130" s="201" t="s">
        <v>493</v>
      </c>
      <c r="D130" s="201" t="s">
        <v>410</v>
      </c>
      <c r="E130" s="202" t="s">
        <v>3587</v>
      </c>
      <c r="F130" s="203" t="s">
        <v>3588</v>
      </c>
      <c r="G130" s="204" t="s">
        <v>466</v>
      </c>
      <c r="H130" s="205">
        <v>567</v>
      </c>
      <c r="I130" s="206"/>
      <c r="J130" s="207">
        <f>ROUND(I130*H130,2)</f>
        <v>0</v>
      </c>
      <c r="K130" s="203" t="s">
        <v>414</v>
      </c>
      <c r="L130" s="57"/>
      <c r="M130" s="208" t="s">
        <v>36</v>
      </c>
      <c r="N130" s="209" t="s">
        <v>50</v>
      </c>
      <c r="O130" s="38"/>
      <c r="P130" s="210">
        <f>O130*H130</f>
        <v>0</v>
      </c>
      <c r="Q130" s="210">
        <v>0</v>
      </c>
      <c r="R130" s="210">
        <f>Q130*H130</f>
        <v>0</v>
      </c>
      <c r="S130" s="210">
        <v>0</v>
      </c>
      <c r="T130" s="211">
        <f>S130*H130</f>
        <v>0</v>
      </c>
      <c r="AR130" s="19" t="s">
        <v>415</v>
      </c>
      <c r="AT130" s="19" t="s">
        <v>410</v>
      </c>
      <c r="AU130" s="19" t="s">
        <v>87</v>
      </c>
      <c r="AY130" s="19" t="s">
        <v>406</v>
      </c>
      <c r="BE130" s="212">
        <f>IF(N130="základní",J130,0)</f>
        <v>0</v>
      </c>
      <c r="BF130" s="212">
        <f>IF(N130="snížená",J130,0)</f>
        <v>0</v>
      </c>
      <c r="BG130" s="212">
        <f>IF(N130="zákl. přenesená",J130,0)</f>
        <v>0</v>
      </c>
      <c r="BH130" s="212">
        <f>IF(N130="sníž. přenesená",J130,0)</f>
        <v>0</v>
      </c>
      <c r="BI130" s="212">
        <f>IF(N130="nulová",J130,0)</f>
        <v>0</v>
      </c>
      <c r="BJ130" s="19" t="s">
        <v>23</v>
      </c>
      <c r="BK130" s="212">
        <f>ROUND(I130*H130,2)</f>
        <v>0</v>
      </c>
      <c r="BL130" s="19" t="s">
        <v>415</v>
      </c>
      <c r="BM130" s="19" t="s">
        <v>3589</v>
      </c>
    </row>
    <row r="131" spans="2:65" s="13" customFormat="1" x14ac:dyDescent="0.3">
      <c r="B131" s="225"/>
      <c r="C131" s="226"/>
      <c r="D131" s="247" t="s">
        <v>417</v>
      </c>
      <c r="E131" s="251" t="s">
        <v>36</v>
      </c>
      <c r="F131" s="252" t="s">
        <v>3590</v>
      </c>
      <c r="G131" s="226"/>
      <c r="H131" s="253">
        <v>567</v>
      </c>
      <c r="I131" s="230"/>
      <c r="J131" s="226"/>
      <c r="K131" s="226"/>
      <c r="L131" s="231"/>
      <c r="M131" s="232"/>
      <c r="N131" s="233"/>
      <c r="O131" s="233"/>
      <c r="P131" s="233"/>
      <c r="Q131" s="233"/>
      <c r="R131" s="233"/>
      <c r="S131" s="233"/>
      <c r="T131" s="234"/>
      <c r="AT131" s="235" t="s">
        <v>417</v>
      </c>
      <c r="AU131" s="235" t="s">
        <v>87</v>
      </c>
      <c r="AV131" s="13" t="s">
        <v>87</v>
      </c>
      <c r="AW131" s="13" t="s">
        <v>43</v>
      </c>
      <c r="AX131" s="13" t="s">
        <v>23</v>
      </c>
      <c r="AY131" s="235" t="s">
        <v>406</v>
      </c>
    </row>
    <row r="132" spans="2:65" s="1" customFormat="1" ht="22.5" customHeight="1" x14ac:dyDescent="0.3">
      <c r="B132" s="37"/>
      <c r="C132" s="201" t="s">
        <v>498</v>
      </c>
      <c r="D132" s="201" t="s">
        <v>410</v>
      </c>
      <c r="E132" s="202" t="s">
        <v>521</v>
      </c>
      <c r="F132" s="203" t="s">
        <v>522</v>
      </c>
      <c r="G132" s="204" t="s">
        <v>413</v>
      </c>
      <c r="H132" s="205">
        <v>85.05</v>
      </c>
      <c r="I132" s="206"/>
      <c r="J132" s="207">
        <f>ROUND(I132*H132,2)</f>
        <v>0</v>
      </c>
      <c r="K132" s="203" t="s">
        <v>414</v>
      </c>
      <c r="L132" s="57"/>
      <c r="M132" s="208" t="s">
        <v>36</v>
      </c>
      <c r="N132" s="209" t="s">
        <v>50</v>
      </c>
      <c r="O132" s="38"/>
      <c r="P132" s="210">
        <f>O132*H132</f>
        <v>0</v>
      </c>
      <c r="Q132" s="210">
        <v>0</v>
      </c>
      <c r="R132" s="210">
        <f>Q132*H132</f>
        <v>0</v>
      </c>
      <c r="S132" s="210">
        <v>0</v>
      </c>
      <c r="T132" s="211">
        <f>S132*H132</f>
        <v>0</v>
      </c>
      <c r="AR132" s="19" t="s">
        <v>415</v>
      </c>
      <c r="AT132" s="19" t="s">
        <v>410</v>
      </c>
      <c r="AU132" s="19" t="s">
        <v>87</v>
      </c>
      <c r="AY132" s="19" t="s">
        <v>406</v>
      </c>
      <c r="BE132" s="212">
        <f>IF(N132="základní",J132,0)</f>
        <v>0</v>
      </c>
      <c r="BF132" s="212">
        <f>IF(N132="snížená",J132,0)</f>
        <v>0</v>
      </c>
      <c r="BG132" s="212">
        <f>IF(N132="zákl. přenesená",J132,0)</f>
        <v>0</v>
      </c>
      <c r="BH132" s="212">
        <f>IF(N132="sníž. přenesená",J132,0)</f>
        <v>0</v>
      </c>
      <c r="BI132" s="212">
        <f>IF(N132="nulová",J132,0)</f>
        <v>0</v>
      </c>
      <c r="BJ132" s="19" t="s">
        <v>23</v>
      </c>
      <c r="BK132" s="212">
        <f>ROUND(I132*H132,2)</f>
        <v>0</v>
      </c>
      <c r="BL132" s="19" t="s">
        <v>415</v>
      </c>
      <c r="BM132" s="19" t="s">
        <v>3591</v>
      </c>
    </row>
    <row r="133" spans="2:65" s="13" customFormat="1" x14ac:dyDescent="0.3">
      <c r="B133" s="225"/>
      <c r="C133" s="226"/>
      <c r="D133" s="247" t="s">
        <v>417</v>
      </c>
      <c r="E133" s="251" t="s">
        <v>36</v>
      </c>
      <c r="F133" s="252" t="s">
        <v>3592</v>
      </c>
      <c r="G133" s="226"/>
      <c r="H133" s="253">
        <v>85.05</v>
      </c>
      <c r="I133" s="230"/>
      <c r="J133" s="226"/>
      <c r="K133" s="226"/>
      <c r="L133" s="231"/>
      <c r="M133" s="232"/>
      <c r="N133" s="233"/>
      <c r="O133" s="233"/>
      <c r="P133" s="233"/>
      <c r="Q133" s="233"/>
      <c r="R133" s="233"/>
      <c r="S133" s="233"/>
      <c r="T133" s="234"/>
      <c r="AT133" s="235" t="s">
        <v>417</v>
      </c>
      <c r="AU133" s="235" t="s">
        <v>87</v>
      </c>
      <c r="AV133" s="13" t="s">
        <v>87</v>
      </c>
      <c r="AW133" s="13" t="s">
        <v>43</v>
      </c>
      <c r="AX133" s="13" t="s">
        <v>23</v>
      </c>
      <c r="AY133" s="235" t="s">
        <v>406</v>
      </c>
    </row>
    <row r="134" spans="2:65" s="1" customFormat="1" ht="22.5" customHeight="1" x14ac:dyDescent="0.3">
      <c r="B134" s="37"/>
      <c r="C134" s="201" t="s">
        <v>503</v>
      </c>
      <c r="D134" s="201" t="s">
        <v>410</v>
      </c>
      <c r="E134" s="202" t="s">
        <v>424</v>
      </c>
      <c r="F134" s="203" t="s">
        <v>425</v>
      </c>
      <c r="G134" s="204" t="s">
        <v>413</v>
      </c>
      <c r="H134" s="205">
        <v>85.05</v>
      </c>
      <c r="I134" s="206"/>
      <c r="J134" s="207">
        <f>ROUND(I134*H134,2)</f>
        <v>0</v>
      </c>
      <c r="K134" s="203" t="s">
        <v>414</v>
      </c>
      <c r="L134" s="57"/>
      <c r="M134" s="208" t="s">
        <v>36</v>
      </c>
      <c r="N134" s="209" t="s">
        <v>50</v>
      </c>
      <c r="O134" s="38"/>
      <c r="P134" s="210">
        <f>O134*H134</f>
        <v>0</v>
      </c>
      <c r="Q134" s="210">
        <v>0</v>
      </c>
      <c r="R134" s="210">
        <f>Q134*H134</f>
        <v>0</v>
      </c>
      <c r="S134" s="210">
        <v>0</v>
      </c>
      <c r="T134" s="211">
        <f>S134*H134</f>
        <v>0</v>
      </c>
      <c r="AR134" s="19" t="s">
        <v>415</v>
      </c>
      <c r="AT134" s="19" t="s">
        <v>410</v>
      </c>
      <c r="AU134" s="19" t="s">
        <v>87</v>
      </c>
      <c r="AY134" s="19" t="s">
        <v>406</v>
      </c>
      <c r="BE134" s="212">
        <f>IF(N134="základní",J134,0)</f>
        <v>0</v>
      </c>
      <c r="BF134" s="212">
        <f>IF(N134="snížená",J134,0)</f>
        <v>0</v>
      </c>
      <c r="BG134" s="212">
        <f>IF(N134="zákl. přenesená",J134,0)</f>
        <v>0</v>
      </c>
      <c r="BH134" s="212">
        <f>IF(N134="sníž. přenesená",J134,0)</f>
        <v>0</v>
      </c>
      <c r="BI134" s="212">
        <f>IF(N134="nulová",J134,0)</f>
        <v>0</v>
      </c>
      <c r="BJ134" s="19" t="s">
        <v>23</v>
      </c>
      <c r="BK134" s="212">
        <f>ROUND(I134*H134,2)</f>
        <v>0</v>
      </c>
      <c r="BL134" s="19" t="s">
        <v>415</v>
      </c>
      <c r="BM134" s="19" t="s">
        <v>3593</v>
      </c>
    </row>
    <row r="135" spans="2:65" s="11" customFormat="1" ht="29.85" customHeight="1" x14ac:dyDescent="0.3">
      <c r="B135" s="182"/>
      <c r="C135" s="183"/>
      <c r="D135" s="198" t="s">
        <v>78</v>
      </c>
      <c r="E135" s="199" t="s">
        <v>440</v>
      </c>
      <c r="F135" s="199" t="s">
        <v>3594</v>
      </c>
      <c r="G135" s="183"/>
      <c r="H135" s="183"/>
      <c r="I135" s="186"/>
      <c r="J135" s="200">
        <f>BK135</f>
        <v>0</v>
      </c>
      <c r="K135" s="183"/>
      <c r="L135" s="188"/>
      <c r="M135" s="189"/>
      <c r="N135" s="190"/>
      <c r="O135" s="190"/>
      <c r="P135" s="191">
        <f>SUM(P136:P153)</f>
        <v>0</v>
      </c>
      <c r="Q135" s="190"/>
      <c r="R135" s="191">
        <f>SUM(R136:R153)</f>
        <v>59.965797999999992</v>
      </c>
      <c r="S135" s="190"/>
      <c r="T135" s="192">
        <f>SUM(T136:T153)</f>
        <v>0</v>
      </c>
      <c r="AR135" s="193" t="s">
        <v>23</v>
      </c>
      <c r="AT135" s="194" t="s">
        <v>78</v>
      </c>
      <c r="AU135" s="194" t="s">
        <v>23</v>
      </c>
      <c r="AY135" s="193" t="s">
        <v>406</v>
      </c>
      <c r="BK135" s="195">
        <f>SUM(BK136:BK153)</f>
        <v>0</v>
      </c>
    </row>
    <row r="136" spans="2:65" s="1" customFormat="1" ht="22.5" customHeight="1" x14ac:dyDescent="0.3">
      <c r="B136" s="37"/>
      <c r="C136" s="201" t="s">
        <v>508</v>
      </c>
      <c r="D136" s="201" t="s">
        <v>410</v>
      </c>
      <c r="E136" s="202" t="s">
        <v>2161</v>
      </c>
      <c r="F136" s="203" t="s">
        <v>2162</v>
      </c>
      <c r="G136" s="204" t="s">
        <v>466</v>
      </c>
      <c r="H136" s="205">
        <v>121.7</v>
      </c>
      <c r="I136" s="206"/>
      <c r="J136" s="207">
        <f>ROUND(I136*H136,2)</f>
        <v>0</v>
      </c>
      <c r="K136" s="203" t="s">
        <v>414</v>
      </c>
      <c r="L136" s="57"/>
      <c r="M136" s="208" t="s">
        <v>36</v>
      </c>
      <c r="N136" s="209" t="s">
        <v>50</v>
      </c>
      <c r="O136" s="38"/>
      <c r="P136" s="210">
        <f>O136*H136</f>
        <v>0</v>
      </c>
      <c r="Q136" s="210">
        <v>0</v>
      </c>
      <c r="R136" s="210">
        <f>Q136*H136</f>
        <v>0</v>
      </c>
      <c r="S136" s="210">
        <v>0</v>
      </c>
      <c r="T136" s="211">
        <f>S136*H136</f>
        <v>0</v>
      </c>
      <c r="AR136" s="19" t="s">
        <v>415</v>
      </c>
      <c r="AT136" s="19" t="s">
        <v>410</v>
      </c>
      <c r="AU136" s="19" t="s">
        <v>87</v>
      </c>
      <c r="AY136" s="19" t="s">
        <v>406</v>
      </c>
      <c r="BE136" s="212">
        <f>IF(N136="základní",J136,0)</f>
        <v>0</v>
      </c>
      <c r="BF136" s="212">
        <f>IF(N136="snížená",J136,0)</f>
        <v>0</v>
      </c>
      <c r="BG136" s="212">
        <f>IF(N136="zákl. přenesená",J136,0)</f>
        <v>0</v>
      </c>
      <c r="BH136" s="212">
        <f>IF(N136="sníž. přenesená",J136,0)</f>
        <v>0</v>
      </c>
      <c r="BI136" s="212">
        <f>IF(N136="nulová",J136,0)</f>
        <v>0</v>
      </c>
      <c r="BJ136" s="19" t="s">
        <v>23</v>
      </c>
      <c r="BK136" s="212">
        <f>ROUND(I136*H136,2)</f>
        <v>0</v>
      </c>
      <c r="BL136" s="19" t="s">
        <v>415</v>
      </c>
      <c r="BM136" s="19" t="s">
        <v>3595</v>
      </c>
    </row>
    <row r="137" spans="2:65" s="13" customFormat="1" x14ac:dyDescent="0.3">
      <c r="B137" s="225"/>
      <c r="C137" s="226"/>
      <c r="D137" s="247" t="s">
        <v>417</v>
      </c>
      <c r="E137" s="251" t="s">
        <v>36</v>
      </c>
      <c r="F137" s="252" t="s">
        <v>3596</v>
      </c>
      <c r="G137" s="226"/>
      <c r="H137" s="253">
        <v>121.7</v>
      </c>
      <c r="I137" s="230"/>
      <c r="J137" s="226"/>
      <c r="K137" s="226"/>
      <c r="L137" s="231"/>
      <c r="M137" s="232"/>
      <c r="N137" s="233"/>
      <c r="O137" s="233"/>
      <c r="P137" s="233"/>
      <c r="Q137" s="233"/>
      <c r="R137" s="233"/>
      <c r="S137" s="233"/>
      <c r="T137" s="234"/>
      <c r="AT137" s="235" t="s">
        <v>417</v>
      </c>
      <c r="AU137" s="235" t="s">
        <v>87</v>
      </c>
      <c r="AV137" s="13" t="s">
        <v>87</v>
      </c>
      <c r="AW137" s="13" t="s">
        <v>43</v>
      </c>
      <c r="AX137" s="13" t="s">
        <v>23</v>
      </c>
      <c r="AY137" s="235" t="s">
        <v>406</v>
      </c>
    </row>
    <row r="138" spans="2:65" s="1" customFormat="1" ht="22.5" customHeight="1" x14ac:dyDescent="0.3">
      <c r="B138" s="37"/>
      <c r="C138" s="201" t="s">
        <v>512</v>
      </c>
      <c r="D138" s="201" t="s">
        <v>410</v>
      </c>
      <c r="E138" s="202" t="s">
        <v>3597</v>
      </c>
      <c r="F138" s="203" t="s">
        <v>3598</v>
      </c>
      <c r="G138" s="204" t="s">
        <v>466</v>
      </c>
      <c r="H138" s="205">
        <v>202.25</v>
      </c>
      <c r="I138" s="206"/>
      <c r="J138" s="207">
        <f>ROUND(I138*H138,2)</f>
        <v>0</v>
      </c>
      <c r="K138" s="203" t="s">
        <v>414</v>
      </c>
      <c r="L138" s="57"/>
      <c r="M138" s="208" t="s">
        <v>36</v>
      </c>
      <c r="N138" s="209" t="s">
        <v>50</v>
      </c>
      <c r="O138" s="38"/>
      <c r="P138" s="210">
        <f>O138*H138</f>
        <v>0</v>
      </c>
      <c r="Q138" s="210">
        <v>0</v>
      </c>
      <c r="R138" s="210">
        <f>Q138*H138</f>
        <v>0</v>
      </c>
      <c r="S138" s="210">
        <v>0</v>
      </c>
      <c r="T138" s="211">
        <f>S138*H138</f>
        <v>0</v>
      </c>
      <c r="AR138" s="19" t="s">
        <v>415</v>
      </c>
      <c r="AT138" s="19" t="s">
        <v>410</v>
      </c>
      <c r="AU138" s="19" t="s">
        <v>87</v>
      </c>
      <c r="AY138" s="19" t="s">
        <v>406</v>
      </c>
      <c r="BE138" s="212">
        <f>IF(N138="základní",J138,0)</f>
        <v>0</v>
      </c>
      <c r="BF138" s="212">
        <f>IF(N138="snížená",J138,0)</f>
        <v>0</v>
      </c>
      <c r="BG138" s="212">
        <f>IF(N138="zákl. přenesená",J138,0)</f>
        <v>0</v>
      </c>
      <c r="BH138" s="212">
        <f>IF(N138="sníž. přenesená",J138,0)</f>
        <v>0</v>
      </c>
      <c r="BI138" s="212">
        <f>IF(N138="nulová",J138,0)</f>
        <v>0</v>
      </c>
      <c r="BJ138" s="19" t="s">
        <v>23</v>
      </c>
      <c r="BK138" s="212">
        <f>ROUND(I138*H138,2)</f>
        <v>0</v>
      </c>
      <c r="BL138" s="19" t="s">
        <v>415</v>
      </c>
      <c r="BM138" s="19" t="s">
        <v>3599</v>
      </c>
    </row>
    <row r="139" spans="2:65" s="13" customFormat="1" x14ac:dyDescent="0.3">
      <c r="B139" s="225"/>
      <c r="C139" s="226"/>
      <c r="D139" s="247" t="s">
        <v>417</v>
      </c>
      <c r="E139" s="251" t="s">
        <v>36</v>
      </c>
      <c r="F139" s="252" t="s">
        <v>3600</v>
      </c>
      <c r="G139" s="226"/>
      <c r="H139" s="253">
        <v>202.25</v>
      </c>
      <c r="I139" s="230"/>
      <c r="J139" s="226"/>
      <c r="K139" s="226"/>
      <c r="L139" s="231"/>
      <c r="M139" s="232"/>
      <c r="N139" s="233"/>
      <c r="O139" s="233"/>
      <c r="P139" s="233"/>
      <c r="Q139" s="233"/>
      <c r="R139" s="233"/>
      <c r="S139" s="233"/>
      <c r="T139" s="234"/>
      <c r="AT139" s="235" t="s">
        <v>417</v>
      </c>
      <c r="AU139" s="235" t="s">
        <v>87</v>
      </c>
      <c r="AV139" s="13" t="s">
        <v>87</v>
      </c>
      <c r="AW139" s="13" t="s">
        <v>43</v>
      </c>
      <c r="AX139" s="13" t="s">
        <v>23</v>
      </c>
      <c r="AY139" s="235" t="s">
        <v>406</v>
      </c>
    </row>
    <row r="140" spans="2:65" s="1" customFormat="1" ht="22.5" customHeight="1" x14ac:dyDescent="0.3">
      <c r="B140" s="37"/>
      <c r="C140" s="201" t="s">
        <v>7</v>
      </c>
      <c r="D140" s="201" t="s">
        <v>410</v>
      </c>
      <c r="E140" s="202" t="s">
        <v>3601</v>
      </c>
      <c r="F140" s="203" t="s">
        <v>3602</v>
      </c>
      <c r="G140" s="204" t="s">
        <v>466</v>
      </c>
      <c r="H140" s="205">
        <v>170</v>
      </c>
      <c r="I140" s="206"/>
      <c r="J140" s="207">
        <f>ROUND(I140*H140,2)</f>
        <v>0</v>
      </c>
      <c r="K140" s="203" t="s">
        <v>414</v>
      </c>
      <c r="L140" s="57"/>
      <c r="M140" s="208" t="s">
        <v>36</v>
      </c>
      <c r="N140" s="209" t="s">
        <v>50</v>
      </c>
      <c r="O140" s="38"/>
      <c r="P140" s="210">
        <f>O140*H140</f>
        <v>0</v>
      </c>
      <c r="Q140" s="210">
        <v>0</v>
      </c>
      <c r="R140" s="210">
        <f>Q140*H140</f>
        <v>0</v>
      </c>
      <c r="S140" s="210">
        <v>0</v>
      </c>
      <c r="T140" s="211">
        <f>S140*H140</f>
        <v>0</v>
      </c>
      <c r="AR140" s="19" t="s">
        <v>415</v>
      </c>
      <c r="AT140" s="19" t="s">
        <v>410</v>
      </c>
      <c r="AU140" s="19" t="s">
        <v>87</v>
      </c>
      <c r="AY140" s="19" t="s">
        <v>406</v>
      </c>
      <c r="BE140" s="212">
        <f>IF(N140="základní",J140,0)</f>
        <v>0</v>
      </c>
      <c r="BF140" s="212">
        <f>IF(N140="snížená",J140,0)</f>
        <v>0</v>
      </c>
      <c r="BG140" s="212">
        <f>IF(N140="zákl. přenesená",J140,0)</f>
        <v>0</v>
      </c>
      <c r="BH140" s="212">
        <f>IF(N140="sníž. přenesená",J140,0)</f>
        <v>0</v>
      </c>
      <c r="BI140" s="212">
        <f>IF(N140="nulová",J140,0)</f>
        <v>0</v>
      </c>
      <c r="BJ140" s="19" t="s">
        <v>23</v>
      </c>
      <c r="BK140" s="212">
        <f>ROUND(I140*H140,2)</f>
        <v>0</v>
      </c>
      <c r="BL140" s="19" t="s">
        <v>415</v>
      </c>
      <c r="BM140" s="19" t="s">
        <v>3603</v>
      </c>
    </row>
    <row r="141" spans="2:65" s="13" customFormat="1" x14ac:dyDescent="0.3">
      <c r="B141" s="225"/>
      <c r="C141" s="226"/>
      <c r="D141" s="247" t="s">
        <v>417</v>
      </c>
      <c r="E141" s="251" t="s">
        <v>36</v>
      </c>
      <c r="F141" s="252" t="s">
        <v>3604</v>
      </c>
      <c r="G141" s="226"/>
      <c r="H141" s="253">
        <v>170</v>
      </c>
      <c r="I141" s="230"/>
      <c r="J141" s="226"/>
      <c r="K141" s="226"/>
      <c r="L141" s="231"/>
      <c r="M141" s="232"/>
      <c r="N141" s="233"/>
      <c r="O141" s="233"/>
      <c r="P141" s="233"/>
      <c r="Q141" s="233"/>
      <c r="R141" s="233"/>
      <c r="S141" s="233"/>
      <c r="T141" s="234"/>
      <c r="AT141" s="235" t="s">
        <v>417</v>
      </c>
      <c r="AU141" s="235" t="s">
        <v>87</v>
      </c>
      <c r="AV141" s="13" t="s">
        <v>87</v>
      </c>
      <c r="AW141" s="13" t="s">
        <v>43</v>
      </c>
      <c r="AX141" s="13" t="s">
        <v>23</v>
      </c>
      <c r="AY141" s="235" t="s">
        <v>406</v>
      </c>
    </row>
    <row r="142" spans="2:65" s="1" customFormat="1" ht="22.5" customHeight="1" x14ac:dyDescent="0.3">
      <c r="B142" s="37"/>
      <c r="C142" s="201" t="s">
        <v>520</v>
      </c>
      <c r="D142" s="201" t="s">
        <v>410</v>
      </c>
      <c r="E142" s="202" t="s">
        <v>3605</v>
      </c>
      <c r="F142" s="203" t="s">
        <v>3606</v>
      </c>
      <c r="G142" s="204" t="s">
        <v>413</v>
      </c>
      <c r="H142" s="205">
        <v>18.75</v>
      </c>
      <c r="I142" s="206"/>
      <c r="J142" s="207">
        <f>ROUND(I142*H142,2)</f>
        <v>0</v>
      </c>
      <c r="K142" s="203" t="s">
        <v>414</v>
      </c>
      <c r="L142" s="57"/>
      <c r="M142" s="208" t="s">
        <v>36</v>
      </c>
      <c r="N142" s="209" t="s">
        <v>50</v>
      </c>
      <c r="O142" s="38"/>
      <c r="P142" s="210">
        <f>O142*H142</f>
        <v>0</v>
      </c>
      <c r="Q142" s="210">
        <v>0</v>
      </c>
      <c r="R142" s="210">
        <f>Q142*H142</f>
        <v>0</v>
      </c>
      <c r="S142" s="210">
        <v>0</v>
      </c>
      <c r="T142" s="211">
        <f>S142*H142</f>
        <v>0</v>
      </c>
      <c r="AR142" s="19" t="s">
        <v>415</v>
      </c>
      <c r="AT142" s="19" t="s">
        <v>410</v>
      </c>
      <c r="AU142" s="19" t="s">
        <v>87</v>
      </c>
      <c r="AY142" s="19" t="s">
        <v>406</v>
      </c>
      <c r="BE142" s="212">
        <f>IF(N142="základní",J142,0)</f>
        <v>0</v>
      </c>
      <c r="BF142" s="212">
        <f>IF(N142="snížená",J142,0)</f>
        <v>0</v>
      </c>
      <c r="BG142" s="212">
        <f>IF(N142="zákl. přenesená",J142,0)</f>
        <v>0</v>
      </c>
      <c r="BH142" s="212">
        <f>IF(N142="sníž. přenesená",J142,0)</f>
        <v>0</v>
      </c>
      <c r="BI142" s="212">
        <f>IF(N142="nulová",J142,0)</f>
        <v>0</v>
      </c>
      <c r="BJ142" s="19" t="s">
        <v>23</v>
      </c>
      <c r="BK142" s="212">
        <f>ROUND(I142*H142,2)</f>
        <v>0</v>
      </c>
      <c r="BL142" s="19" t="s">
        <v>415</v>
      </c>
      <c r="BM142" s="19" t="s">
        <v>3607</v>
      </c>
    </row>
    <row r="143" spans="2:65" s="13" customFormat="1" x14ac:dyDescent="0.3">
      <c r="B143" s="225"/>
      <c r="C143" s="226"/>
      <c r="D143" s="247" t="s">
        <v>417</v>
      </c>
      <c r="E143" s="251" t="s">
        <v>36</v>
      </c>
      <c r="F143" s="252" t="s">
        <v>3608</v>
      </c>
      <c r="G143" s="226"/>
      <c r="H143" s="253">
        <v>18.75</v>
      </c>
      <c r="I143" s="230"/>
      <c r="J143" s="226"/>
      <c r="K143" s="226"/>
      <c r="L143" s="231"/>
      <c r="M143" s="232"/>
      <c r="N143" s="233"/>
      <c r="O143" s="233"/>
      <c r="P143" s="233"/>
      <c r="Q143" s="233"/>
      <c r="R143" s="233"/>
      <c r="S143" s="233"/>
      <c r="T143" s="234"/>
      <c r="AT143" s="235" t="s">
        <v>417</v>
      </c>
      <c r="AU143" s="235" t="s">
        <v>87</v>
      </c>
      <c r="AV143" s="13" t="s">
        <v>87</v>
      </c>
      <c r="AW143" s="13" t="s">
        <v>43</v>
      </c>
      <c r="AX143" s="13" t="s">
        <v>23</v>
      </c>
      <c r="AY143" s="235" t="s">
        <v>406</v>
      </c>
    </row>
    <row r="144" spans="2:65" s="1" customFormat="1" ht="22.5" customHeight="1" x14ac:dyDescent="0.3">
      <c r="B144" s="37"/>
      <c r="C144" s="268" t="s">
        <v>525</v>
      </c>
      <c r="D144" s="268" t="s">
        <v>533</v>
      </c>
      <c r="E144" s="269" t="s">
        <v>3553</v>
      </c>
      <c r="F144" s="270" t="s">
        <v>3554</v>
      </c>
      <c r="G144" s="271" t="s">
        <v>413</v>
      </c>
      <c r="H144" s="272">
        <v>18.75</v>
      </c>
      <c r="I144" s="273"/>
      <c r="J144" s="274">
        <f>ROUND(I144*H144,2)</f>
        <v>0</v>
      </c>
      <c r="K144" s="270" t="s">
        <v>36</v>
      </c>
      <c r="L144" s="275"/>
      <c r="M144" s="276" t="s">
        <v>36</v>
      </c>
      <c r="N144" s="277" t="s">
        <v>50</v>
      </c>
      <c r="O144" s="38"/>
      <c r="P144" s="210">
        <f>O144*H144</f>
        <v>0</v>
      </c>
      <c r="Q144" s="210">
        <v>0</v>
      </c>
      <c r="R144" s="210">
        <f>Q144*H144</f>
        <v>0</v>
      </c>
      <c r="S144" s="210">
        <v>0</v>
      </c>
      <c r="T144" s="211">
        <f>S144*H144</f>
        <v>0</v>
      </c>
      <c r="AR144" s="19" t="s">
        <v>457</v>
      </c>
      <c r="AT144" s="19" t="s">
        <v>533</v>
      </c>
      <c r="AU144" s="19" t="s">
        <v>87</v>
      </c>
      <c r="AY144" s="19" t="s">
        <v>406</v>
      </c>
      <c r="BE144" s="212">
        <f>IF(N144="základní",J144,0)</f>
        <v>0</v>
      </c>
      <c r="BF144" s="212">
        <f>IF(N144="snížená",J144,0)</f>
        <v>0</v>
      </c>
      <c r="BG144" s="212">
        <f>IF(N144="zákl. přenesená",J144,0)</f>
        <v>0</v>
      </c>
      <c r="BH144" s="212">
        <f>IF(N144="sníž. přenesená",J144,0)</f>
        <v>0</v>
      </c>
      <c r="BI144" s="212">
        <f>IF(N144="nulová",J144,0)</f>
        <v>0</v>
      </c>
      <c r="BJ144" s="19" t="s">
        <v>23</v>
      </c>
      <c r="BK144" s="212">
        <f>ROUND(I144*H144,2)</f>
        <v>0</v>
      </c>
      <c r="BL144" s="19" t="s">
        <v>415</v>
      </c>
      <c r="BM144" s="19" t="s">
        <v>3609</v>
      </c>
    </row>
    <row r="145" spans="2:65" s="13" customFormat="1" x14ac:dyDescent="0.3">
      <c r="B145" s="225"/>
      <c r="C145" s="226"/>
      <c r="D145" s="247" t="s">
        <v>417</v>
      </c>
      <c r="E145" s="251" t="s">
        <v>36</v>
      </c>
      <c r="F145" s="252" t="s">
        <v>3610</v>
      </c>
      <c r="G145" s="226"/>
      <c r="H145" s="253">
        <v>18.75</v>
      </c>
      <c r="I145" s="230"/>
      <c r="J145" s="226"/>
      <c r="K145" s="226"/>
      <c r="L145" s="231"/>
      <c r="M145" s="232"/>
      <c r="N145" s="233"/>
      <c r="O145" s="233"/>
      <c r="P145" s="233"/>
      <c r="Q145" s="233"/>
      <c r="R145" s="233"/>
      <c r="S145" s="233"/>
      <c r="T145" s="234"/>
      <c r="AT145" s="235" t="s">
        <v>417</v>
      </c>
      <c r="AU145" s="235" t="s">
        <v>87</v>
      </c>
      <c r="AV145" s="13" t="s">
        <v>87</v>
      </c>
      <c r="AW145" s="13" t="s">
        <v>43</v>
      </c>
      <c r="AX145" s="13" t="s">
        <v>23</v>
      </c>
      <c r="AY145" s="235" t="s">
        <v>406</v>
      </c>
    </row>
    <row r="146" spans="2:65" s="1" customFormat="1" ht="31.5" customHeight="1" x14ac:dyDescent="0.3">
      <c r="B146" s="37"/>
      <c r="C146" s="201" t="s">
        <v>527</v>
      </c>
      <c r="D146" s="201" t="s">
        <v>410</v>
      </c>
      <c r="E146" s="202" t="s">
        <v>3611</v>
      </c>
      <c r="F146" s="203" t="s">
        <v>3612</v>
      </c>
      <c r="G146" s="204" t="s">
        <v>466</v>
      </c>
      <c r="H146" s="205">
        <v>121.7</v>
      </c>
      <c r="I146" s="206"/>
      <c r="J146" s="207">
        <f>ROUND(I146*H146,2)</f>
        <v>0</v>
      </c>
      <c r="K146" s="203" t="s">
        <v>36</v>
      </c>
      <c r="L146" s="57"/>
      <c r="M146" s="208" t="s">
        <v>36</v>
      </c>
      <c r="N146" s="209" t="s">
        <v>50</v>
      </c>
      <c r="O146" s="38"/>
      <c r="P146" s="210">
        <f>O146*H146</f>
        <v>0</v>
      </c>
      <c r="Q146" s="210">
        <v>7.3899999999999993E-2</v>
      </c>
      <c r="R146" s="210">
        <f>Q146*H146</f>
        <v>8.9936299999999996</v>
      </c>
      <c r="S146" s="210">
        <v>0</v>
      </c>
      <c r="T146" s="211">
        <f>S146*H146</f>
        <v>0</v>
      </c>
      <c r="AR146" s="19" t="s">
        <v>415</v>
      </c>
      <c r="AT146" s="19" t="s">
        <v>410</v>
      </c>
      <c r="AU146" s="19" t="s">
        <v>87</v>
      </c>
      <c r="AY146" s="19" t="s">
        <v>406</v>
      </c>
      <c r="BE146" s="212">
        <f>IF(N146="základní",J146,0)</f>
        <v>0</v>
      </c>
      <c r="BF146" s="212">
        <f>IF(N146="snížená",J146,0)</f>
        <v>0</v>
      </c>
      <c r="BG146" s="212">
        <f>IF(N146="zákl. přenesená",J146,0)</f>
        <v>0</v>
      </c>
      <c r="BH146" s="212">
        <f>IF(N146="sníž. přenesená",J146,0)</f>
        <v>0</v>
      </c>
      <c r="BI146" s="212">
        <f>IF(N146="nulová",J146,0)</f>
        <v>0</v>
      </c>
      <c r="BJ146" s="19" t="s">
        <v>23</v>
      </c>
      <c r="BK146" s="212">
        <f>ROUND(I146*H146,2)</f>
        <v>0</v>
      </c>
      <c r="BL146" s="19" t="s">
        <v>415</v>
      </c>
      <c r="BM146" s="19" t="s">
        <v>3613</v>
      </c>
    </row>
    <row r="147" spans="2:65" s="13" customFormat="1" x14ac:dyDescent="0.3">
      <c r="B147" s="225"/>
      <c r="C147" s="226"/>
      <c r="D147" s="247" t="s">
        <v>417</v>
      </c>
      <c r="E147" s="251" t="s">
        <v>36</v>
      </c>
      <c r="F147" s="252" t="s">
        <v>3614</v>
      </c>
      <c r="G147" s="226"/>
      <c r="H147" s="253">
        <v>121.7</v>
      </c>
      <c r="I147" s="230"/>
      <c r="J147" s="226"/>
      <c r="K147" s="226"/>
      <c r="L147" s="231"/>
      <c r="M147" s="232"/>
      <c r="N147" s="233"/>
      <c r="O147" s="233"/>
      <c r="P147" s="233"/>
      <c r="Q147" s="233"/>
      <c r="R147" s="233"/>
      <c r="S147" s="233"/>
      <c r="T147" s="234"/>
      <c r="AT147" s="235" t="s">
        <v>417</v>
      </c>
      <c r="AU147" s="235" t="s">
        <v>87</v>
      </c>
      <c r="AV147" s="13" t="s">
        <v>87</v>
      </c>
      <c r="AW147" s="13" t="s">
        <v>43</v>
      </c>
      <c r="AX147" s="13" t="s">
        <v>23</v>
      </c>
      <c r="AY147" s="235" t="s">
        <v>406</v>
      </c>
    </row>
    <row r="148" spans="2:65" s="1" customFormat="1" ht="22.5" customHeight="1" x14ac:dyDescent="0.3">
      <c r="B148" s="37"/>
      <c r="C148" s="268" t="s">
        <v>532</v>
      </c>
      <c r="D148" s="268" t="s">
        <v>533</v>
      </c>
      <c r="E148" s="269" t="s">
        <v>3615</v>
      </c>
      <c r="F148" s="270" t="s">
        <v>3616</v>
      </c>
      <c r="G148" s="271" t="s">
        <v>466</v>
      </c>
      <c r="H148" s="272">
        <v>122.917</v>
      </c>
      <c r="I148" s="273"/>
      <c r="J148" s="274">
        <f>ROUND(I148*H148,2)</f>
        <v>0</v>
      </c>
      <c r="K148" s="270" t="s">
        <v>36</v>
      </c>
      <c r="L148" s="275"/>
      <c r="M148" s="276" t="s">
        <v>36</v>
      </c>
      <c r="N148" s="277" t="s">
        <v>50</v>
      </c>
      <c r="O148" s="38"/>
      <c r="P148" s="210">
        <f>O148*H148</f>
        <v>0</v>
      </c>
      <c r="Q148" s="210">
        <v>0.104</v>
      </c>
      <c r="R148" s="210">
        <f>Q148*H148</f>
        <v>12.783367999999999</v>
      </c>
      <c r="S148" s="210">
        <v>0</v>
      </c>
      <c r="T148" s="211">
        <f>S148*H148</f>
        <v>0</v>
      </c>
      <c r="AR148" s="19" t="s">
        <v>457</v>
      </c>
      <c r="AT148" s="19" t="s">
        <v>533</v>
      </c>
      <c r="AU148" s="19" t="s">
        <v>87</v>
      </c>
      <c r="AY148" s="19" t="s">
        <v>406</v>
      </c>
      <c r="BE148" s="212">
        <f>IF(N148="základní",J148,0)</f>
        <v>0</v>
      </c>
      <c r="BF148" s="212">
        <f>IF(N148="snížená",J148,0)</f>
        <v>0</v>
      </c>
      <c r="BG148" s="212">
        <f>IF(N148="zákl. přenesená",J148,0)</f>
        <v>0</v>
      </c>
      <c r="BH148" s="212">
        <f>IF(N148="sníž. přenesená",J148,0)</f>
        <v>0</v>
      </c>
      <c r="BI148" s="212">
        <f>IF(N148="nulová",J148,0)</f>
        <v>0</v>
      </c>
      <c r="BJ148" s="19" t="s">
        <v>23</v>
      </c>
      <c r="BK148" s="212">
        <f>ROUND(I148*H148,2)</f>
        <v>0</v>
      </c>
      <c r="BL148" s="19" t="s">
        <v>415</v>
      </c>
      <c r="BM148" s="19" t="s">
        <v>3617</v>
      </c>
    </row>
    <row r="149" spans="2:65" s="13" customFormat="1" x14ac:dyDescent="0.3">
      <c r="B149" s="225"/>
      <c r="C149" s="226"/>
      <c r="D149" s="247" t="s">
        <v>417</v>
      </c>
      <c r="E149" s="251" t="s">
        <v>36</v>
      </c>
      <c r="F149" s="252" t="s">
        <v>3618</v>
      </c>
      <c r="G149" s="226"/>
      <c r="H149" s="253">
        <v>122.917</v>
      </c>
      <c r="I149" s="230"/>
      <c r="J149" s="226"/>
      <c r="K149" s="226"/>
      <c r="L149" s="231"/>
      <c r="M149" s="232"/>
      <c r="N149" s="233"/>
      <c r="O149" s="233"/>
      <c r="P149" s="233"/>
      <c r="Q149" s="233"/>
      <c r="R149" s="233"/>
      <c r="S149" s="233"/>
      <c r="T149" s="234"/>
      <c r="AT149" s="235" t="s">
        <v>417</v>
      </c>
      <c r="AU149" s="235" t="s">
        <v>87</v>
      </c>
      <c r="AV149" s="13" t="s">
        <v>87</v>
      </c>
      <c r="AW149" s="13" t="s">
        <v>43</v>
      </c>
      <c r="AX149" s="13" t="s">
        <v>23</v>
      </c>
      <c r="AY149" s="235" t="s">
        <v>406</v>
      </c>
    </row>
    <row r="150" spans="2:65" s="1" customFormat="1" ht="31.5" customHeight="1" x14ac:dyDescent="0.3">
      <c r="B150" s="37"/>
      <c r="C150" s="201" t="s">
        <v>539</v>
      </c>
      <c r="D150" s="201" t="s">
        <v>410</v>
      </c>
      <c r="E150" s="202" t="s">
        <v>3619</v>
      </c>
      <c r="F150" s="203" t="s">
        <v>3620</v>
      </c>
      <c r="G150" s="204" t="s">
        <v>466</v>
      </c>
      <c r="H150" s="205">
        <v>170</v>
      </c>
      <c r="I150" s="206"/>
      <c r="J150" s="207">
        <f>ROUND(I150*H150,2)</f>
        <v>0</v>
      </c>
      <c r="K150" s="203" t="s">
        <v>36</v>
      </c>
      <c r="L150" s="57"/>
      <c r="M150" s="208" t="s">
        <v>36</v>
      </c>
      <c r="N150" s="209" t="s">
        <v>50</v>
      </c>
      <c r="O150" s="38"/>
      <c r="P150" s="210">
        <f>O150*H150</f>
        <v>0</v>
      </c>
      <c r="Q150" s="210">
        <v>8.4250000000000005E-2</v>
      </c>
      <c r="R150" s="210">
        <f>Q150*H150</f>
        <v>14.322500000000002</v>
      </c>
      <c r="S150" s="210">
        <v>0</v>
      </c>
      <c r="T150" s="211">
        <f>S150*H150</f>
        <v>0</v>
      </c>
      <c r="AR150" s="19" t="s">
        <v>415</v>
      </c>
      <c r="AT150" s="19" t="s">
        <v>410</v>
      </c>
      <c r="AU150" s="19" t="s">
        <v>87</v>
      </c>
      <c r="AY150" s="19" t="s">
        <v>406</v>
      </c>
      <c r="BE150" s="212">
        <f>IF(N150="základní",J150,0)</f>
        <v>0</v>
      </c>
      <c r="BF150" s="212">
        <f>IF(N150="snížená",J150,0)</f>
        <v>0</v>
      </c>
      <c r="BG150" s="212">
        <f>IF(N150="zákl. přenesená",J150,0)</f>
        <v>0</v>
      </c>
      <c r="BH150" s="212">
        <f>IF(N150="sníž. přenesená",J150,0)</f>
        <v>0</v>
      </c>
      <c r="BI150" s="212">
        <f>IF(N150="nulová",J150,0)</f>
        <v>0</v>
      </c>
      <c r="BJ150" s="19" t="s">
        <v>23</v>
      </c>
      <c r="BK150" s="212">
        <f>ROUND(I150*H150,2)</f>
        <v>0</v>
      </c>
      <c r="BL150" s="19" t="s">
        <v>415</v>
      </c>
      <c r="BM150" s="19" t="s">
        <v>3621</v>
      </c>
    </row>
    <row r="151" spans="2:65" s="13" customFormat="1" x14ac:dyDescent="0.3">
      <c r="B151" s="225"/>
      <c r="C151" s="226"/>
      <c r="D151" s="247" t="s">
        <v>417</v>
      </c>
      <c r="E151" s="251" t="s">
        <v>36</v>
      </c>
      <c r="F151" s="252" t="s">
        <v>3622</v>
      </c>
      <c r="G151" s="226"/>
      <c r="H151" s="253">
        <v>170</v>
      </c>
      <c r="I151" s="230"/>
      <c r="J151" s="226"/>
      <c r="K151" s="226"/>
      <c r="L151" s="231"/>
      <c r="M151" s="232"/>
      <c r="N151" s="233"/>
      <c r="O151" s="233"/>
      <c r="P151" s="233"/>
      <c r="Q151" s="233"/>
      <c r="R151" s="233"/>
      <c r="S151" s="233"/>
      <c r="T151" s="234"/>
      <c r="AT151" s="235" t="s">
        <v>417</v>
      </c>
      <c r="AU151" s="235" t="s">
        <v>87</v>
      </c>
      <c r="AV151" s="13" t="s">
        <v>87</v>
      </c>
      <c r="AW151" s="13" t="s">
        <v>43</v>
      </c>
      <c r="AX151" s="13" t="s">
        <v>23</v>
      </c>
      <c r="AY151" s="235" t="s">
        <v>406</v>
      </c>
    </row>
    <row r="152" spans="2:65" s="1" customFormat="1" ht="22.5" customHeight="1" x14ac:dyDescent="0.3">
      <c r="B152" s="37"/>
      <c r="C152" s="268" t="s">
        <v>543</v>
      </c>
      <c r="D152" s="268" t="s">
        <v>533</v>
      </c>
      <c r="E152" s="269" t="s">
        <v>3623</v>
      </c>
      <c r="F152" s="270" t="s">
        <v>3624</v>
      </c>
      <c r="G152" s="271" t="s">
        <v>466</v>
      </c>
      <c r="H152" s="272">
        <v>171.7</v>
      </c>
      <c r="I152" s="273"/>
      <c r="J152" s="274">
        <f>ROUND(I152*H152,2)</f>
        <v>0</v>
      </c>
      <c r="K152" s="270" t="s">
        <v>36</v>
      </c>
      <c r="L152" s="275"/>
      <c r="M152" s="276" t="s">
        <v>36</v>
      </c>
      <c r="N152" s="277" t="s">
        <v>50</v>
      </c>
      <c r="O152" s="38"/>
      <c r="P152" s="210">
        <f>O152*H152</f>
        <v>0</v>
      </c>
      <c r="Q152" s="210">
        <v>0.13900000000000001</v>
      </c>
      <c r="R152" s="210">
        <f>Q152*H152</f>
        <v>23.866299999999999</v>
      </c>
      <c r="S152" s="210">
        <v>0</v>
      </c>
      <c r="T152" s="211">
        <f>S152*H152</f>
        <v>0</v>
      </c>
      <c r="AR152" s="19" t="s">
        <v>457</v>
      </c>
      <c r="AT152" s="19" t="s">
        <v>533</v>
      </c>
      <c r="AU152" s="19" t="s">
        <v>87</v>
      </c>
      <c r="AY152" s="19" t="s">
        <v>406</v>
      </c>
      <c r="BE152" s="212">
        <f>IF(N152="základní",J152,0)</f>
        <v>0</v>
      </c>
      <c r="BF152" s="212">
        <f>IF(N152="snížená",J152,0)</f>
        <v>0</v>
      </c>
      <c r="BG152" s="212">
        <f>IF(N152="zákl. přenesená",J152,0)</f>
        <v>0</v>
      </c>
      <c r="BH152" s="212">
        <f>IF(N152="sníž. přenesená",J152,0)</f>
        <v>0</v>
      </c>
      <c r="BI152" s="212">
        <f>IF(N152="nulová",J152,0)</f>
        <v>0</v>
      </c>
      <c r="BJ152" s="19" t="s">
        <v>23</v>
      </c>
      <c r="BK152" s="212">
        <f>ROUND(I152*H152,2)</f>
        <v>0</v>
      </c>
      <c r="BL152" s="19" t="s">
        <v>415</v>
      </c>
      <c r="BM152" s="19" t="s">
        <v>3625</v>
      </c>
    </row>
    <row r="153" spans="2:65" s="13" customFormat="1" x14ac:dyDescent="0.3">
      <c r="B153" s="225"/>
      <c r="C153" s="226"/>
      <c r="D153" s="215" t="s">
        <v>417</v>
      </c>
      <c r="E153" s="227" t="s">
        <v>36</v>
      </c>
      <c r="F153" s="228" t="s">
        <v>3626</v>
      </c>
      <c r="G153" s="226"/>
      <c r="H153" s="229">
        <v>171.7</v>
      </c>
      <c r="I153" s="230"/>
      <c r="J153" s="226"/>
      <c r="K153" s="226"/>
      <c r="L153" s="231"/>
      <c r="M153" s="232"/>
      <c r="N153" s="233"/>
      <c r="O153" s="233"/>
      <c r="P153" s="233"/>
      <c r="Q153" s="233"/>
      <c r="R153" s="233"/>
      <c r="S153" s="233"/>
      <c r="T153" s="234"/>
      <c r="AT153" s="235" t="s">
        <v>417</v>
      </c>
      <c r="AU153" s="235" t="s">
        <v>87</v>
      </c>
      <c r="AV153" s="13" t="s">
        <v>87</v>
      </c>
      <c r="AW153" s="13" t="s">
        <v>43</v>
      </c>
      <c r="AX153" s="13" t="s">
        <v>23</v>
      </c>
      <c r="AY153" s="235" t="s">
        <v>406</v>
      </c>
    </row>
    <row r="154" spans="2:65" s="11" customFormat="1" ht="29.85" customHeight="1" x14ac:dyDescent="0.3">
      <c r="B154" s="182"/>
      <c r="C154" s="183"/>
      <c r="D154" s="198" t="s">
        <v>78</v>
      </c>
      <c r="E154" s="199" t="s">
        <v>463</v>
      </c>
      <c r="F154" s="199" t="s">
        <v>3627</v>
      </c>
      <c r="G154" s="183"/>
      <c r="H154" s="183"/>
      <c r="I154" s="186"/>
      <c r="J154" s="200">
        <f>BK154</f>
        <v>0</v>
      </c>
      <c r="K154" s="183"/>
      <c r="L154" s="188"/>
      <c r="M154" s="189"/>
      <c r="N154" s="190"/>
      <c r="O154" s="190"/>
      <c r="P154" s="191">
        <f>SUM(P155:P169)</f>
        <v>0</v>
      </c>
      <c r="Q154" s="190"/>
      <c r="R154" s="191">
        <f>SUM(R155:R169)</f>
        <v>41.626240000000003</v>
      </c>
      <c r="S154" s="190"/>
      <c r="T154" s="192">
        <f>SUM(T155:T169)</f>
        <v>0</v>
      </c>
      <c r="AR154" s="193" t="s">
        <v>23</v>
      </c>
      <c r="AT154" s="194" t="s">
        <v>78</v>
      </c>
      <c r="AU154" s="194" t="s">
        <v>23</v>
      </c>
      <c r="AY154" s="193" t="s">
        <v>406</v>
      </c>
      <c r="BK154" s="195">
        <f>SUM(BK155:BK169)</f>
        <v>0</v>
      </c>
    </row>
    <row r="155" spans="2:65" s="1" customFormat="1" ht="22.5" customHeight="1" x14ac:dyDescent="0.3">
      <c r="B155" s="37"/>
      <c r="C155" s="201" t="s">
        <v>546</v>
      </c>
      <c r="D155" s="201" t="s">
        <v>410</v>
      </c>
      <c r="E155" s="202" t="s">
        <v>3628</v>
      </c>
      <c r="F155" s="203" t="s">
        <v>3629</v>
      </c>
      <c r="G155" s="204" t="s">
        <v>1363</v>
      </c>
      <c r="H155" s="205">
        <v>2</v>
      </c>
      <c r="I155" s="206"/>
      <c r="J155" s="207">
        <f>ROUND(I155*H155,2)</f>
        <v>0</v>
      </c>
      <c r="K155" s="203" t="s">
        <v>414</v>
      </c>
      <c r="L155" s="57"/>
      <c r="M155" s="208" t="s">
        <v>36</v>
      </c>
      <c r="N155" s="209" t="s">
        <v>50</v>
      </c>
      <c r="O155" s="38"/>
      <c r="P155" s="210">
        <f>O155*H155</f>
        <v>0</v>
      </c>
      <c r="Q155" s="210">
        <v>8.7000000000000001E-4</v>
      </c>
      <c r="R155" s="210">
        <f>Q155*H155</f>
        <v>1.74E-3</v>
      </c>
      <c r="S155" s="210">
        <v>0</v>
      </c>
      <c r="T155" s="211">
        <f>S155*H155</f>
        <v>0</v>
      </c>
      <c r="AR155" s="19" t="s">
        <v>415</v>
      </c>
      <c r="AT155" s="19" t="s">
        <v>410</v>
      </c>
      <c r="AU155" s="19" t="s">
        <v>87</v>
      </c>
      <c r="AY155" s="19" t="s">
        <v>406</v>
      </c>
      <c r="BE155" s="212">
        <f>IF(N155="základní",J155,0)</f>
        <v>0</v>
      </c>
      <c r="BF155" s="212">
        <f>IF(N155="snížená",J155,0)</f>
        <v>0</v>
      </c>
      <c r="BG155" s="212">
        <f>IF(N155="zákl. přenesená",J155,0)</f>
        <v>0</v>
      </c>
      <c r="BH155" s="212">
        <f>IF(N155="sníž. přenesená",J155,0)</f>
        <v>0</v>
      </c>
      <c r="BI155" s="212">
        <f>IF(N155="nulová",J155,0)</f>
        <v>0</v>
      </c>
      <c r="BJ155" s="19" t="s">
        <v>23</v>
      </c>
      <c r="BK155" s="212">
        <f>ROUND(I155*H155,2)</f>
        <v>0</v>
      </c>
      <c r="BL155" s="19" t="s">
        <v>415</v>
      </c>
      <c r="BM155" s="19" t="s">
        <v>3630</v>
      </c>
    </row>
    <row r="156" spans="2:65" s="1" customFormat="1" ht="22.5" customHeight="1" x14ac:dyDescent="0.3">
      <c r="B156" s="37"/>
      <c r="C156" s="268" t="s">
        <v>550</v>
      </c>
      <c r="D156" s="268" t="s">
        <v>533</v>
      </c>
      <c r="E156" s="269" t="s">
        <v>3631</v>
      </c>
      <c r="F156" s="270" t="s">
        <v>3632</v>
      </c>
      <c r="G156" s="271" t="s">
        <v>1363</v>
      </c>
      <c r="H156" s="272">
        <v>2</v>
      </c>
      <c r="I156" s="273"/>
      <c r="J156" s="274">
        <f>ROUND(I156*H156,2)</f>
        <v>0</v>
      </c>
      <c r="K156" s="270" t="s">
        <v>36</v>
      </c>
      <c r="L156" s="275"/>
      <c r="M156" s="276" t="s">
        <v>36</v>
      </c>
      <c r="N156" s="277" t="s">
        <v>50</v>
      </c>
      <c r="O156" s="38"/>
      <c r="P156" s="210">
        <f>O156*H156</f>
        <v>0</v>
      </c>
      <c r="Q156" s="210">
        <v>1.2500000000000001E-2</v>
      </c>
      <c r="R156" s="210">
        <f>Q156*H156</f>
        <v>2.5000000000000001E-2</v>
      </c>
      <c r="S156" s="210">
        <v>0</v>
      </c>
      <c r="T156" s="211">
        <f>S156*H156</f>
        <v>0</v>
      </c>
      <c r="AR156" s="19" t="s">
        <v>457</v>
      </c>
      <c r="AT156" s="19" t="s">
        <v>533</v>
      </c>
      <c r="AU156" s="19" t="s">
        <v>87</v>
      </c>
      <c r="AY156" s="19" t="s">
        <v>406</v>
      </c>
      <c r="BE156" s="212">
        <f>IF(N156="základní",J156,0)</f>
        <v>0</v>
      </c>
      <c r="BF156" s="212">
        <f>IF(N156="snížená",J156,0)</f>
        <v>0</v>
      </c>
      <c r="BG156" s="212">
        <f>IF(N156="zákl. přenesená",J156,0)</f>
        <v>0</v>
      </c>
      <c r="BH156" s="212">
        <f>IF(N156="sníž. přenesená",J156,0)</f>
        <v>0</v>
      </c>
      <c r="BI156" s="212">
        <f>IF(N156="nulová",J156,0)</f>
        <v>0</v>
      </c>
      <c r="BJ156" s="19" t="s">
        <v>23</v>
      </c>
      <c r="BK156" s="212">
        <f>ROUND(I156*H156,2)</f>
        <v>0</v>
      </c>
      <c r="BL156" s="19" t="s">
        <v>415</v>
      </c>
      <c r="BM156" s="19" t="s">
        <v>3633</v>
      </c>
    </row>
    <row r="157" spans="2:65" s="1" customFormat="1" ht="31.5" customHeight="1" x14ac:dyDescent="0.3">
      <c r="B157" s="37"/>
      <c r="C157" s="201" t="s">
        <v>299</v>
      </c>
      <c r="D157" s="201" t="s">
        <v>410</v>
      </c>
      <c r="E157" s="202" t="s">
        <v>3634</v>
      </c>
      <c r="F157" s="203" t="s">
        <v>3635</v>
      </c>
      <c r="G157" s="204" t="s">
        <v>596</v>
      </c>
      <c r="H157" s="205">
        <v>6</v>
      </c>
      <c r="I157" s="206"/>
      <c r="J157" s="207">
        <f>ROUND(I157*H157,2)</f>
        <v>0</v>
      </c>
      <c r="K157" s="203" t="s">
        <v>414</v>
      </c>
      <c r="L157" s="57"/>
      <c r="M157" s="208" t="s">
        <v>36</v>
      </c>
      <c r="N157" s="209" t="s">
        <v>50</v>
      </c>
      <c r="O157" s="38"/>
      <c r="P157" s="210">
        <f>O157*H157</f>
        <v>0</v>
      </c>
      <c r="Q157" s="210">
        <v>0.20219000000000001</v>
      </c>
      <c r="R157" s="210">
        <f>Q157*H157</f>
        <v>1.2131400000000001</v>
      </c>
      <c r="S157" s="210">
        <v>0</v>
      </c>
      <c r="T157" s="211">
        <f>S157*H157</f>
        <v>0</v>
      </c>
      <c r="AR157" s="19" t="s">
        <v>415</v>
      </c>
      <c r="AT157" s="19" t="s">
        <v>410</v>
      </c>
      <c r="AU157" s="19" t="s">
        <v>87</v>
      </c>
      <c r="AY157" s="19" t="s">
        <v>406</v>
      </c>
      <c r="BE157" s="212">
        <f>IF(N157="základní",J157,0)</f>
        <v>0</v>
      </c>
      <c r="BF157" s="212">
        <f>IF(N157="snížená",J157,0)</f>
        <v>0</v>
      </c>
      <c r="BG157" s="212">
        <f>IF(N157="zákl. přenesená",J157,0)</f>
        <v>0</v>
      </c>
      <c r="BH157" s="212">
        <f>IF(N157="sníž. přenesená",J157,0)</f>
        <v>0</v>
      </c>
      <c r="BI157" s="212">
        <f>IF(N157="nulová",J157,0)</f>
        <v>0</v>
      </c>
      <c r="BJ157" s="19" t="s">
        <v>23</v>
      </c>
      <c r="BK157" s="212">
        <f>ROUND(I157*H157,2)</f>
        <v>0</v>
      </c>
      <c r="BL157" s="19" t="s">
        <v>415</v>
      </c>
      <c r="BM157" s="19" t="s">
        <v>3636</v>
      </c>
    </row>
    <row r="158" spans="2:65" s="1" customFormat="1" ht="22.5" customHeight="1" x14ac:dyDescent="0.3">
      <c r="B158" s="37"/>
      <c r="C158" s="268" t="s">
        <v>559</v>
      </c>
      <c r="D158" s="268" t="s">
        <v>533</v>
      </c>
      <c r="E158" s="269" t="s">
        <v>3637</v>
      </c>
      <c r="F158" s="270" t="s">
        <v>3638</v>
      </c>
      <c r="G158" s="271" t="s">
        <v>1363</v>
      </c>
      <c r="H158" s="272">
        <v>12.12</v>
      </c>
      <c r="I158" s="273"/>
      <c r="J158" s="274">
        <f>ROUND(I158*H158,2)</f>
        <v>0</v>
      </c>
      <c r="K158" s="270" t="s">
        <v>414</v>
      </c>
      <c r="L158" s="275"/>
      <c r="M158" s="276" t="s">
        <v>36</v>
      </c>
      <c r="N158" s="277" t="s">
        <v>50</v>
      </c>
      <c r="O158" s="38"/>
      <c r="P158" s="210">
        <f>O158*H158</f>
        <v>0</v>
      </c>
      <c r="Q158" s="210">
        <v>2.9000000000000001E-2</v>
      </c>
      <c r="R158" s="210">
        <f>Q158*H158</f>
        <v>0.35148000000000001</v>
      </c>
      <c r="S158" s="210">
        <v>0</v>
      </c>
      <c r="T158" s="211">
        <f>S158*H158</f>
        <v>0</v>
      </c>
      <c r="AR158" s="19" t="s">
        <v>457</v>
      </c>
      <c r="AT158" s="19" t="s">
        <v>533</v>
      </c>
      <c r="AU158" s="19" t="s">
        <v>87</v>
      </c>
      <c r="AY158" s="19" t="s">
        <v>406</v>
      </c>
      <c r="BE158" s="212">
        <f>IF(N158="základní",J158,0)</f>
        <v>0</v>
      </c>
      <c r="BF158" s="212">
        <f>IF(N158="snížená",J158,0)</f>
        <v>0</v>
      </c>
      <c r="BG158" s="212">
        <f>IF(N158="zákl. přenesená",J158,0)</f>
        <v>0</v>
      </c>
      <c r="BH158" s="212">
        <f>IF(N158="sníž. přenesená",J158,0)</f>
        <v>0</v>
      </c>
      <c r="BI158" s="212">
        <f>IF(N158="nulová",J158,0)</f>
        <v>0</v>
      </c>
      <c r="BJ158" s="19" t="s">
        <v>23</v>
      </c>
      <c r="BK158" s="212">
        <f>ROUND(I158*H158,2)</f>
        <v>0</v>
      </c>
      <c r="BL158" s="19" t="s">
        <v>415</v>
      </c>
      <c r="BM158" s="19" t="s">
        <v>3639</v>
      </c>
    </row>
    <row r="159" spans="2:65" s="13" customFormat="1" x14ac:dyDescent="0.3">
      <c r="B159" s="225"/>
      <c r="C159" s="226"/>
      <c r="D159" s="247" t="s">
        <v>417</v>
      </c>
      <c r="E159" s="251" t="s">
        <v>36</v>
      </c>
      <c r="F159" s="252" t="s">
        <v>3640</v>
      </c>
      <c r="G159" s="226"/>
      <c r="H159" s="253">
        <v>12.12</v>
      </c>
      <c r="I159" s="230"/>
      <c r="J159" s="226"/>
      <c r="K159" s="226"/>
      <c r="L159" s="231"/>
      <c r="M159" s="232"/>
      <c r="N159" s="233"/>
      <c r="O159" s="233"/>
      <c r="P159" s="233"/>
      <c r="Q159" s="233"/>
      <c r="R159" s="233"/>
      <c r="S159" s="233"/>
      <c r="T159" s="234"/>
      <c r="AT159" s="235" t="s">
        <v>417</v>
      </c>
      <c r="AU159" s="235" t="s">
        <v>87</v>
      </c>
      <c r="AV159" s="13" t="s">
        <v>87</v>
      </c>
      <c r="AW159" s="13" t="s">
        <v>43</v>
      </c>
      <c r="AX159" s="13" t="s">
        <v>23</v>
      </c>
      <c r="AY159" s="235" t="s">
        <v>406</v>
      </c>
    </row>
    <row r="160" spans="2:65" s="1" customFormat="1" ht="31.5" customHeight="1" x14ac:dyDescent="0.3">
      <c r="B160" s="37"/>
      <c r="C160" s="201" t="s">
        <v>564</v>
      </c>
      <c r="D160" s="201" t="s">
        <v>410</v>
      </c>
      <c r="E160" s="202" t="s">
        <v>2205</v>
      </c>
      <c r="F160" s="203" t="s">
        <v>2206</v>
      </c>
      <c r="G160" s="204" t="s">
        <v>596</v>
      </c>
      <c r="H160" s="205">
        <v>184</v>
      </c>
      <c r="I160" s="206"/>
      <c r="J160" s="207">
        <f>ROUND(I160*H160,2)</f>
        <v>0</v>
      </c>
      <c r="K160" s="203" t="s">
        <v>414</v>
      </c>
      <c r="L160" s="57"/>
      <c r="M160" s="208" t="s">
        <v>36</v>
      </c>
      <c r="N160" s="209" t="s">
        <v>50</v>
      </c>
      <c r="O160" s="38"/>
      <c r="P160" s="210">
        <f>O160*H160</f>
        <v>0</v>
      </c>
      <c r="Q160" s="210">
        <v>0.15540000000000001</v>
      </c>
      <c r="R160" s="210">
        <f>Q160*H160</f>
        <v>28.593600000000002</v>
      </c>
      <c r="S160" s="210">
        <v>0</v>
      </c>
      <c r="T160" s="211">
        <f>S160*H160</f>
        <v>0</v>
      </c>
      <c r="AR160" s="19" t="s">
        <v>415</v>
      </c>
      <c r="AT160" s="19" t="s">
        <v>410</v>
      </c>
      <c r="AU160" s="19" t="s">
        <v>87</v>
      </c>
      <c r="AY160" s="19" t="s">
        <v>406</v>
      </c>
      <c r="BE160" s="212">
        <f>IF(N160="základní",J160,0)</f>
        <v>0</v>
      </c>
      <c r="BF160" s="212">
        <f>IF(N160="snížená",J160,0)</f>
        <v>0</v>
      </c>
      <c r="BG160" s="212">
        <f>IF(N160="zákl. přenesená",J160,0)</f>
        <v>0</v>
      </c>
      <c r="BH160" s="212">
        <f>IF(N160="sníž. přenesená",J160,0)</f>
        <v>0</v>
      </c>
      <c r="BI160" s="212">
        <f>IF(N160="nulová",J160,0)</f>
        <v>0</v>
      </c>
      <c r="BJ160" s="19" t="s">
        <v>23</v>
      </c>
      <c r="BK160" s="212">
        <f>ROUND(I160*H160,2)</f>
        <v>0</v>
      </c>
      <c r="BL160" s="19" t="s">
        <v>415</v>
      </c>
      <c r="BM160" s="19" t="s">
        <v>3641</v>
      </c>
    </row>
    <row r="161" spans="2:65" s="13" customFormat="1" x14ac:dyDescent="0.3">
      <c r="B161" s="225"/>
      <c r="C161" s="226"/>
      <c r="D161" s="215" t="s">
        <v>417</v>
      </c>
      <c r="E161" s="227" t="s">
        <v>36</v>
      </c>
      <c r="F161" s="228" t="s">
        <v>3642</v>
      </c>
      <c r="G161" s="226"/>
      <c r="H161" s="229">
        <v>88</v>
      </c>
      <c r="I161" s="230"/>
      <c r="J161" s="226"/>
      <c r="K161" s="226"/>
      <c r="L161" s="231"/>
      <c r="M161" s="232"/>
      <c r="N161" s="233"/>
      <c r="O161" s="233"/>
      <c r="P161" s="233"/>
      <c r="Q161" s="233"/>
      <c r="R161" s="233"/>
      <c r="S161" s="233"/>
      <c r="T161" s="234"/>
      <c r="AT161" s="235" t="s">
        <v>417</v>
      </c>
      <c r="AU161" s="235" t="s">
        <v>87</v>
      </c>
      <c r="AV161" s="13" t="s">
        <v>87</v>
      </c>
      <c r="AW161" s="13" t="s">
        <v>43</v>
      </c>
      <c r="AX161" s="13" t="s">
        <v>79</v>
      </c>
      <c r="AY161" s="235" t="s">
        <v>406</v>
      </c>
    </row>
    <row r="162" spans="2:65" s="13" customFormat="1" x14ac:dyDescent="0.3">
      <c r="B162" s="225"/>
      <c r="C162" s="226"/>
      <c r="D162" s="215" t="s">
        <v>417</v>
      </c>
      <c r="E162" s="227" t="s">
        <v>36</v>
      </c>
      <c r="F162" s="228" t="s">
        <v>3643</v>
      </c>
      <c r="G162" s="226"/>
      <c r="H162" s="229">
        <v>96</v>
      </c>
      <c r="I162" s="230"/>
      <c r="J162" s="226"/>
      <c r="K162" s="226"/>
      <c r="L162" s="231"/>
      <c r="M162" s="232"/>
      <c r="N162" s="233"/>
      <c r="O162" s="233"/>
      <c r="P162" s="233"/>
      <c r="Q162" s="233"/>
      <c r="R162" s="233"/>
      <c r="S162" s="233"/>
      <c r="T162" s="234"/>
      <c r="AT162" s="235" t="s">
        <v>417</v>
      </c>
      <c r="AU162" s="235" t="s">
        <v>87</v>
      </c>
      <c r="AV162" s="13" t="s">
        <v>87</v>
      </c>
      <c r="AW162" s="13" t="s">
        <v>43</v>
      </c>
      <c r="AX162" s="13" t="s">
        <v>79</v>
      </c>
      <c r="AY162" s="235" t="s">
        <v>406</v>
      </c>
    </row>
    <row r="163" spans="2:65" s="14" customFormat="1" x14ac:dyDescent="0.3">
      <c r="B163" s="236"/>
      <c r="C163" s="237"/>
      <c r="D163" s="247" t="s">
        <v>417</v>
      </c>
      <c r="E163" s="248" t="s">
        <v>36</v>
      </c>
      <c r="F163" s="249" t="s">
        <v>421</v>
      </c>
      <c r="G163" s="237"/>
      <c r="H163" s="250">
        <v>184</v>
      </c>
      <c r="I163" s="241"/>
      <c r="J163" s="237"/>
      <c r="K163" s="237"/>
      <c r="L163" s="242"/>
      <c r="M163" s="243"/>
      <c r="N163" s="244"/>
      <c r="O163" s="244"/>
      <c r="P163" s="244"/>
      <c r="Q163" s="244"/>
      <c r="R163" s="244"/>
      <c r="S163" s="244"/>
      <c r="T163" s="245"/>
      <c r="AT163" s="246" t="s">
        <v>417</v>
      </c>
      <c r="AU163" s="246" t="s">
        <v>87</v>
      </c>
      <c r="AV163" s="14" t="s">
        <v>415</v>
      </c>
      <c r="AW163" s="14" t="s">
        <v>43</v>
      </c>
      <c r="AX163" s="14" t="s">
        <v>23</v>
      </c>
      <c r="AY163" s="246" t="s">
        <v>406</v>
      </c>
    </row>
    <row r="164" spans="2:65" s="1" customFormat="1" ht="22.5" customHeight="1" x14ac:dyDescent="0.3">
      <c r="B164" s="37"/>
      <c r="C164" s="268" t="s">
        <v>572</v>
      </c>
      <c r="D164" s="268" t="s">
        <v>533</v>
      </c>
      <c r="E164" s="269" t="s">
        <v>3644</v>
      </c>
      <c r="F164" s="270" t="s">
        <v>3645</v>
      </c>
      <c r="G164" s="271" t="s">
        <v>1363</v>
      </c>
      <c r="H164" s="272">
        <v>96.96</v>
      </c>
      <c r="I164" s="273"/>
      <c r="J164" s="274">
        <f>ROUND(I164*H164,2)</f>
        <v>0</v>
      </c>
      <c r="K164" s="270" t="s">
        <v>414</v>
      </c>
      <c r="L164" s="275"/>
      <c r="M164" s="276" t="s">
        <v>36</v>
      </c>
      <c r="N164" s="277" t="s">
        <v>50</v>
      </c>
      <c r="O164" s="38"/>
      <c r="P164" s="210">
        <f>O164*H164</f>
        <v>0</v>
      </c>
      <c r="Q164" s="210">
        <v>8.5000000000000006E-2</v>
      </c>
      <c r="R164" s="210">
        <f>Q164*H164</f>
        <v>8.2416</v>
      </c>
      <c r="S164" s="210">
        <v>0</v>
      </c>
      <c r="T164" s="211">
        <f>S164*H164</f>
        <v>0</v>
      </c>
      <c r="AR164" s="19" t="s">
        <v>457</v>
      </c>
      <c r="AT164" s="19" t="s">
        <v>533</v>
      </c>
      <c r="AU164" s="19" t="s">
        <v>87</v>
      </c>
      <c r="AY164" s="19" t="s">
        <v>406</v>
      </c>
      <c r="BE164" s="212">
        <f>IF(N164="základní",J164,0)</f>
        <v>0</v>
      </c>
      <c r="BF164" s="212">
        <f>IF(N164="snížená",J164,0)</f>
        <v>0</v>
      </c>
      <c r="BG164" s="212">
        <f>IF(N164="zákl. přenesená",J164,0)</f>
        <v>0</v>
      </c>
      <c r="BH164" s="212">
        <f>IF(N164="sníž. přenesená",J164,0)</f>
        <v>0</v>
      </c>
      <c r="BI164" s="212">
        <f>IF(N164="nulová",J164,0)</f>
        <v>0</v>
      </c>
      <c r="BJ164" s="19" t="s">
        <v>23</v>
      </c>
      <c r="BK164" s="212">
        <f>ROUND(I164*H164,2)</f>
        <v>0</v>
      </c>
      <c r="BL164" s="19" t="s">
        <v>415</v>
      </c>
      <c r="BM164" s="19" t="s">
        <v>3646</v>
      </c>
    </row>
    <row r="165" spans="2:65" s="13" customFormat="1" x14ac:dyDescent="0.3">
      <c r="B165" s="225"/>
      <c r="C165" s="226"/>
      <c r="D165" s="247" t="s">
        <v>417</v>
      </c>
      <c r="E165" s="251" t="s">
        <v>36</v>
      </c>
      <c r="F165" s="252" t="s">
        <v>3647</v>
      </c>
      <c r="G165" s="226"/>
      <c r="H165" s="253">
        <v>96.96</v>
      </c>
      <c r="I165" s="230"/>
      <c r="J165" s="226"/>
      <c r="K165" s="226"/>
      <c r="L165" s="231"/>
      <c r="M165" s="232"/>
      <c r="N165" s="233"/>
      <c r="O165" s="233"/>
      <c r="P165" s="233"/>
      <c r="Q165" s="233"/>
      <c r="R165" s="233"/>
      <c r="S165" s="233"/>
      <c r="T165" s="234"/>
      <c r="AT165" s="235" t="s">
        <v>417</v>
      </c>
      <c r="AU165" s="235" t="s">
        <v>87</v>
      </c>
      <c r="AV165" s="13" t="s">
        <v>87</v>
      </c>
      <c r="AW165" s="13" t="s">
        <v>43</v>
      </c>
      <c r="AX165" s="13" t="s">
        <v>23</v>
      </c>
      <c r="AY165" s="235" t="s">
        <v>406</v>
      </c>
    </row>
    <row r="166" spans="2:65" s="1" customFormat="1" ht="22.5" customHeight="1" x14ac:dyDescent="0.3">
      <c r="B166" s="37"/>
      <c r="C166" s="268" t="s">
        <v>576</v>
      </c>
      <c r="D166" s="268" t="s">
        <v>533</v>
      </c>
      <c r="E166" s="269" t="s">
        <v>3648</v>
      </c>
      <c r="F166" s="270" t="s">
        <v>3649</v>
      </c>
      <c r="G166" s="271" t="s">
        <v>1363</v>
      </c>
      <c r="H166" s="272">
        <v>88.88</v>
      </c>
      <c r="I166" s="273"/>
      <c r="J166" s="274">
        <f>ROUND(I166*H166,2)</f>
        <v>0</v>
      </c>
      <c r="K166" s="270" t="s">
        <v>414</v>
      </c>
      <c r="L166" s="275"/>
      <c r="M166" s="276" t="s">
        <v>36</v>
      </c>
      <c r="N166" s="277" t="s">
        <v>50</v>
      </c>
      <c r="O166" s="38"/>
      <c r="P166" s="210">
        <f>O166*H166</f>
        <v>0</v>
      </c>
      <c r="Q166" s="210">
        <v>3.5999999999999997E-2</v>
      </c>
      <c r="R166" s="210">
        <f>Q166*H166</f>
        <v>3.1996799999999994</v>
      </c>
      <c r="S166" s="210">
        <v>0</v>
      </c>
      <c r="T166" s="211">
        <f>S166*H166</f>
        <v>0</v>
      </c>
      <c r="AR166" s="19" t="s">
        <v>457</v>
      </c>
      <c r="AT166" s="19" t="s">
        <v>533</v>
      </c>
      <c r="AU166" s="19" t="s">
        <v>87</v>
      </c>
      <c r="AY166" s="19" t="s">
        <v>406</v>
      </c>
      <c r="BE166" s="212">
        <f>IF(N166="základní",J166,0)</f>
        <v>0</v>
      </c>
      <c r="BF166" s="212">
        <f>IF(N166="snížená",J166,0)</f>
        <v>0</v>
      </c>
      <c r="BG166" s="212">
        <f>IF(N166="zákl. přenesená",J166,0)</f>
        <v>0</v>
      </c>
      <c r="BH166" s="212">
        <f>IF(N166="sníž. přenesená",J166,0)</f>
        <v>0</v>
      </c>
      <c r="BI166" s="212">
        <f>IF(N166="nulová",J166,0)</f>
        <v>0</v>
      </c>
      <c r="BJ166" s="19" t="s">
        <v>23</v>
      </c>
      <c r="BK166" s="212">
        <f>ROUND(I166*H166,2)</f>
        <v>0</v>
      </c>
      <c r="BL166" s="19" t="s">
        <v>415</v>
      </c>
      <c r="BM166" s="19" t="s">
        <v>3650</v>
      </c>
    </row>
    <row r="167" spans="2:65" s="13" customFormat="1" x14ac:dyDescent="0.3">
      <c r="B167" s="225"/>
      <c r="C167" s="226"/>
      <c r="D167" s="247" t="s">
        <v>417</v>
      </c>
      <c r="E167" s="251" t="s">
        <v>36</v>
      </c>
      <c r="F167" s="252" t="s">
        <v>3651</v>
      </c>
      <c r="G167" s="226"/>
      <c r="H167" s="253">
        <v>88.88</v>
      </c>
      <c r="I167" s="230"/>
      <c r="J167" s="226"/>
      <c r="K167" s="226"/>
      <c r="L167" s="231"/>
      <c r="M167" s="232"/>
      <c r="N167" s="233"/>
      <c r="O167" s="233"/>
      <c r="P167" s="233"/>
      <c r="Q167" s="233"/>
      <c r="R167" s="233"/>
      <c r="S167" s="233"/>
      <c r="T167" s="234"/>
      <c r="AT167" s="235" t="s">
        <v>417</v>
      </c>
      <c r="AU167" s="235" t="s">
        <v>87</v>
      </c>
      <c r="AV167" s="13" t="s">
        <v>87</v>
      </c>
      <c r="AW167" s="13" t="s">
        <v>43</v>
      </c>
      <c r="AX167" s="13" t="s">
        <v>23</v>
      </c>
      <c r="AY167" s="235" t="s">
        <v>406</v>
      </c>
    </row>
    <row r="168" spans="2:65" s="1" customFormat="1" ht="22.5" customHeight="1" x14ac:dyDescent="0.3">
      <c r="B168" s="37"/>
      <c r="C168" s="201" t="s">
        <v>580</v>
      </c>
      <c r="D168" s="201" t="s">
        <v>410</v>
      </c>
      <c r="E168" s="202" t="s">
        <v>3652</v>
      </c>
      <c r="F168" s="203" t="s">
        <v>3653</v>
      </c>
      <c r="G168" s="204" t="s">
        <v>596</v>
      </c>
      <c r="H168" s="205">
        <v>21</v>
      </c>
      <c r="I168" s="206"/>
      <c r="J168" s="207">
        <f>ROUND(I168*H168,2)</f>
        <v>0</v>
      </c>
      <c r="K168" s="203" t="s">
        <v>36</v>
      </c>
      <c r="L168" s="57"/>
      <c r="M168" s="208" t="s">
        <v>36</v>
      </c>
      <c r="N168" s="209" t="s">
        <v>50</v>
      </c>
      <c r="O168" s="38"/>
      <c r="P168" s="210">
        <f>O168*H168</f>
        <v>0</v>
      </c>
      <c r="Q168" s="210">
        <v>0</v>
      </c>
      <c r="R168" s="210">
        <f>Q168*H168</f>
        <v>0</v>
      </c>
      <c r="S168" s="210">
        <v>0</v>
      </c>
      <c r="T168" s="211">
        <f>S168*H168</f>
        <v>0</v>
      </c>
      <c r="AR168" s="19" t="s">
        <v>415</v>
      </c>
      <c r="AT168" s="19" t="s">
        <v>410</v>
      </c>
      <c r="AU168" s="19" t="s">
        <v>87</v>
      </c>
      <c r="AY168" s="19" t="s">
        <v>406</v>
      </c>
      <c r="BE168" s="212">
        <f>IF(N168="základní",J168,0)</f>
        <v>0</v>
      </c>
      <c r="BF168" s="212">
        <f>IF(N168="snížená",J168,0)</f>
        <v>0</v>
      </c>
      <c r="BG168" s="212">
        <f>IF(N168="zákl. přenesená",J168,0)</f>
        <v>0</v>
      </c>
      <c r="BH168" s="212">
        <f>IF(N168="sníž. přenesená",J168,0)</f>
        <v>0</v>
      </c>
      <c r="BI168" s="212">
        <f>IF(N168="nulová",J168,0)</f>
        <v>0</v>
      </c>
      <c r="BJ168" s="19" t="s">
        <v>23</v>
      </c>
      <c r="BK168" s="212">
        <f>ROUND(I168*H168,2)</f>
        <v>0</v>
      </c>
      <c r="BL168" s="19" t="s">
        <v>415</v>
      </c>
      <c r="BM168" s="19" t="s">
        <v>3654</v>
      </c>
    </row>
    <row r="169" spans="2:65" s="13" customFormat="1" x14ac:dyDescent="0.3">
      <c r="B169" s="225"/>
      <c r="C169" s="226"/>
      <c r="D169" s="215" t="s">
        <v>417</v>
      </c>
      <c r="E169" s="227" t="s">
        <v>36</v>
      </c>
      <c r="F169" s="228" t="s">
        <v>3655</v>
      </c>
      <c r="G169" s="226"/>
      <c r="H169" s="229">
        <v>21</v>
      </c>
      <c r="I169" s="230"/>
      <c r="J169" s="226"/>
      <c r="K169" s="226"/>
      <c r="L169" s="231"/>
      <c r="M169" s="232"/>
      <c r="N169" s="233"/>
      <c r="O169" s="233"/>
      <c r="P169" s="233"/>
      <c r="Q169" s="233"/>
      <c r="R169" s="233"/>
      <c r="S169" s="233"/>
      <c r="T169" s="234"/>
      <c r="AT169" s="235" t="s">
        <v>417</v>
      </c>
      <c r="AU169" s="235" t="s">
        <v>87</v>
      </c>
      <c r="AV169" s="13" t="s">
        <v>87</v>
      </c>
      <c r="AW169" s="13" t="s">
        <v>43</v>
      </c>
      <c r="AX169" s="13" t="s">
        <v>23</v>
      </c>
      <c r="AY169" s="235" t="s">
        <v>406</v>
      </c>
    </row>
    <row r="170" spans="2:65" s="11" customFormat="1" ht="29.85" customHeight="1" x14ac:dyDescent="0.3">
      <c r="B170" s="182"/>
      <c r="C170" s="183"/>
      <c r="D170" s="198" t="s">
        <v>78</v>
      </c>
      <c r="E170" s="199" t="s">
        <v>3656</v>
      </c>
      <c r="F170" s="199" t="s">
        <v>2770</v>
      </c>
      <c r="G170" s="183"/>
      <c r="H170" s="183"/>
      <c r="I170" s="186"/>
      <c r="J170" s="200">
        <f>BK170</f>
        <v>0</v>
      </c>
      <c r="K170" s="183"/>
      <c r="L170" s="188"/>
      <c r="M170" s="189"/>
      <c r="N170" s="190"/>
      <c r="O170" s="190"/>
      <c r="P170" s="191">
        <f>P171</f>
        <v>0</v>
      </c>
      <c r="Q170" s="190"/>
      <c r="R170" s="191">
        <f>R171</f>
        <v>0</v>
      </c>
      <c r="S170" s="190"/>
      <c r="T170" s="192">
        <f>T171</f>
        <v>0</v>
      </c>
      <c r="AR170" s="193" t="s">
        <v>23</v>
      </c>
      <c r="AT170" s="194" t="s">
        <v>78</v>
      </c>
      <c r="AU170" s="194" t="s">
        <v>23</v>
      </c>
      <c r="AY170" s="193" t="s">
        <v>406</v>
      </c>
      <c r="BK170" s="195">
        <f>BK171</f>
        <v>0</v>
      </c>
    </row>
    <row r="171" spans="2:65" s="1" customFormat="1" ht="22.5" customHeight="1" x14ac:dyDescent="0.3">
      <c r="B171" s="37"/>
      <c r="C171" s="201" t="s">
        <v>585</v>
      </c>
      <c r="D171" s="201" t="s">
        <v>410</v>
      </c>
      <c r="E171" s="202" t="s">
        <v>3657</v>
      </c>
      <c r="F171" s="203" t="s">
        <v>3658</v>
      </c>
      <c r="G171" s="204" t="s">
        <v>501</v>
      </c>
      <c r="H171" s="205">
        <v>101.669</v>
      </c>
      <c r="I171" s="206"/>
      <c r="J171" s="207">
        <f>ROUND(I171*H171,2)</f>
        <v>0</v>
      </c>
      <c r="K171" s="203" t="s">
        <v>414</v>
      </c>
      <c r="L171" s="57"/>
      <c r="M171" s="208" t="s">
        <v>36</v>
      </c>
      <c r="N171" s="281" t="s">
        <v>50</v>
      </c>
      <c r="O171" s="282"/>
      <c r="P171" s="283">
        <f>O171*H171</f>
        <v>0</v>
      </c>
      <c r="Q171" s="283">
        <v>0</v>
      </c>
      <c r="R171" s="283">
        <f>Q171*H171</f>
        <v>0</v>
      </c>
      <c r="S171" s="283">
        <v>0</v>
      </c>
      <c r="T171" s="284">
        <f>S171*H171</f>
        <v>0</v>
      </c>
      <c r="AR171" s="19" t="s">
        <v>415</v>
      </c>
      <c r="AT171" s="19" t="s">
        <v>410</v>
      </c>
      <c r="AU171" s="19" t="s">
        <v>87</v>
      </c>
      <c r="AY171" s="19" t="s">
        <v>406</v>
      </c>
      <c r="BE171" s="212">
        <f>IF(N171="základní",J171,0)</f>
        <v>0</v>
      </c>
      <c r="BF171" s="212">
        <f>IF(N171="snížená",J171,0)</f>
        <v>0</v>
      </c>
      <c r="BG171" s="212">
        <f>IF(N171="zákl. přenesená",J171,0)</f>
        <v>0</v>
      </c>
      <c r="BH171" s="212">
        <f>IF(N171="sníž. přenesená",J171,0)</f>
        <v>0</v>
      </c>
      <c r="BI171" s="212">
        <f>IF(N171="nulová",J171,0)</f>
        <v>0</v>
      </c>
      <c r="BJ171" s="19" t="s">
        <v>23</v>
      </c>
      <c r="BK171" s="212">
        <f>ROUND(I171*H171,2)</f>
        <v>0</v>
      </c>
      <c r="BL171" s="19" t="s">
        <v>415</v>
      </c>
      <c r="BM171" s="19" t="s">
        <v>3659</v>
      </c>
    </row>
    <row r="172" spans="2:65" s="1" customFormat="1" ht="6.95" customHeight="1" x14ac:dyDescent="0.3">
      <c r="B172" s="52"/>
      <c r="C172" s="53"/>
      <c r="D172" s="53"/>
      <c r="E172" s="53"/>
      <c r="F172" s="53"/>
      <c r="G172" s="53"/>
      <c r="H172" s="53"/>
      <c r="I172" s="141"/>
      <c r="J172" s="53"/>
      <c r="K172" s="53"/>
      <c r="L172" s="57"/>
    </row>
  </sheetData>
  <sheetProtection password="CC35" sheet="1" objects="1" scenarios="1" formatColumns="0" formatRows="0" sort="0" autoFilter="0"/>
  <autoFilter ref="C92:K92"/>
  <mergeCells count="15">
    <mergeCell ref="E83:H83"/>
    <mergeCell ref="E81:H81"/>
    <mergeCell ref="E85:H85"/>
    <mergeCell ref="G1:H1"/>
    <mergeCell ref="L2:V2"/>
    <mergeCell ref="E49:H49"/>
    <mergeCell ref="E53:H53"/>
    <mergeCell ref="E51:H51"/>
    <mergeCell ref="E55:H55"/>
    <mergeCell ref="E79:H79"/>
    <mergeCell ref="E7:H7"/>
    <mergeCell ref="E11:H11"/>
    <mergeCell ref="E9:H9"/>
    <mergeCell ref="E13:H13"/>
    <mergeCell ref="E28:H28"/>
  </mergeCells>
  <hyperlinks>
    <hyperlink ref="F1:G1" location="C2" tooltip="Krycí list soupisu" display="1) Krycí list soupisu"/>
    <hyperlink ref="G1:H1" location="C62" tooltip="Rekapitulace" display="2) Rekapitulace"/>
    <hyperlink ref="J1" location="C92" tooltip="Soupis prací" display="3) Soupis prací"/>
    <hyperlink ref="L1:V1" location="'Rekapitulace stavby'!C2" tooltip="Rekapitulace stavby" display="Rekapitulace stavby"/>
  </hyperlinks>
  <printOptions horizontalCentered="1"/>
  <pageMargins left="0.59055118110236227" right="0.59055118110236227" top="0.59055118110236227" bottom="0.59055118110236227" header="0" footer="0"/>
  <pageSetup paperSize="9" fitToHeight="100" orientation="landscape" r:id="rId1"/>
  <headerFooter>
    <oddFooter>&amp;CStrana &amp;P z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BR107"/>
  <sheetViews>
    <sheetView showGridLines="0" workbookViewId="0">
      <pane ySplit="1" topLeftCell="A2" activePane="bottomLeft" state="frozen"/>
      <selection pane="bottomLeft"/>
    </sheetView>
  </sheetViews>
  <sheetFormatPr defaultRowHeight="13.5" x14ac:dyDescent="0.3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15" customWidth="1"/>
    <col min="10" max="10" width="23.5" customWidth="1"/>
    <col min="11" max="11" width="15.5" customWidth="1"/>
    <col min="13" max="18" width="9.33203125" hidden="1"/>
    <col min="19" max="19" width="8.1640625" hidden="1" customWidth="1"/>
    <col min="20" max="20" width="29.6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 x14ac:dyDescent="0.3">
      <c r="A1" s="17"/>
      <c r="B1" s="294"/>
      <c r="C1" s="294"/>
      <c r="D1" s="293" t="s">
        <v>1</v>
      </c>
      <c r="E1" s="294"/>
      <c r="F1" s="295" t="s">
        <v>8574</v>
      </c>
      <c r="G1" s="427" t="s">
        <v>8575</v>
      </c>
      <c r="H1" s="427"/>
      <c r="I1" s="300"/>
      <c r="J1" s="295" t="s">
        <v>8576</v>
      </c>
      <c r="K1" s="293" t="s">
        <v>213</v>
      </c>
      <c r="L1" s="295" t="s">
        <v>8577</v>
      </c>
      <c r="M1" s="295"/>
      <c r="N1" s="295"/>
      <c r="O1" s="295"/>
      <c r="P1" s="295"/>
      <c r="Q1" s="295"/>
      <c r="R1" s="295"/>
      <c r="S1" s="295"/>
      <c r="T1" s="295"/>
      <c r="U1" s="291"/>
      <c r="V1" s="291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</row>
    <row r="2" spans="1:70" ht="36.950000000000003" customHeight="1" x14ac:dyDescent="0.3">
      <c r="L2" s="385"/>
      <c r="M2" s="385"/>
      <c r="N2" s="385"/>
      <c r="O2" s="385"/>
      <c r="P2" s="385"/>
      <c r="Q2" s="385"/>
      <c r="R2" s="385"/>
      <c r="S2" s="385"/>
      <c r="T2" s="385"/>
      <c r="U2" s="385"/>
      <c r="V2" s="385"/>
      <c r="AT2" s="19" t="s">
        <v>119</v>
      </c>
    </row>
    <row r="3" spans="1:70" ht="6.95" customHeight="1" x14ac:dyDescent="0.3">
      <c r="B3" s="20"/>
      <c r="C3" s="21"/>
      <c r="D3" s="21"/>
      <c r="E3" s="21"/>
      <c r="F3" s="21"/>
      <c r="G3" s="21"/>
      <c r="H3" s="21"/>
      <c r="I3" s="117"/>
      <c r="J3" s="21"/>
      <c r="K3" s="22"/>
      <c r="AT3" s="19" t="s">
        <v>87</v>
      </c>
    </row>
    <row r="4" spans="1:70" ht="36.950000000000003" customHeight="1" x14ac:dyDescent="0.3">
      <c r="B4" s="23"/>
      <c r="C4" s="24"/>
      <c r="D4" s="25" t="s">
        <v>218</v>
      </c>
      <c r="E4" s="24"/>
      <c r="F4" s="24"/>
      <c r="G4" s="24"/>
      <c r="H4" s="24"/>
      <c r="I4" s="118"/>
      <c r="J4" s="24"/>
      <c r="K4" s="26"/>
      <c r="M4" s="27" t="s">
        <v>10</v>
      </c>
      <c r="AT4" s="19" t="s">
        <v>4</v>
      </c>
    </row>
    <row r="5" spans="1:70" ht="6.95" customHeight="1" x14ac:dyDescent="0.3">
      <c r="B5" s="23"/>
      <c r="C5" s="24"/>
      <c r="D5" s="24"/>
      <c r="E5" s="24"/>
      <c r="F5" s="24"/>
      <c r="G5" s="24"/>
      <c r="H5" s="24"/>
      <c r="I5" s="118"/>
      <c r="J5" s="24"/>
      <c r="K5" s="26"/>
    </row>
    <row r="6" spans="1:70" ht="15" x14ac:dyDescent="0.3">
      <c r="B6" s="23"/>
      <c r="C6" s="24"/>
      <c r="D6" s="32" t="s">
        <v>16</v>
      </c>
      <c r="E6" s="24"/>
      <c r="F6" s="24"/>
      <c r="G6" s="24"/>
      <c r="H6" s="24"/>
      <c r="I6" s="118"/>
      <c r="J6" s="24"/>
      <c r="K6" s="26"/>
    </row>
    <row r="7" spans="1:70" ht="22.5" customHeight="1" x14ac:dyDescent="0.3">
      <c r="B7" s="23"/>
      <c r="C7" s="24"/>
      <c r="D7" s="24"/>
      <c r="E7" s="428" t="str">
        <f>'Rekapitulace stavby'!K6</f>
        <v>ZLEPŠENÍ EKOLOGICKÉHO STAVU ŘEKY BEČVY V HRANICÍCH</v>
      </c>
      <c r="F7" s="414"/>
      <c r="G7" s="414"/>
      <c r="H7" s="414"/>
      <c r="I7" s="118"/>
      <c r="J7" s="24"/>
      <c r="K7" s="26"/>
    </row>
    <row r="8" spans="1:70" ht="15" x14ac:dyDescent="0.3">
      <c r="B8" s="23"/>
      <c r="C8" s="24"/>
      <c r="D8" s="32" t="s">
        <v>226</v>
      </c>
      <c r="E8" s="24"/>
      <c r="F8" s="24"/>
      <c r="G8" s="24"/>
      <c r="H8" s="24"/>
      <c r="I8" s="118"/>
      <c r="J8" s="24"/>
      <c r="K8" s="26"/>
    </row>
    <row r="9" spans="1:70" ht="22.5" customHeight="1" x14ac:dyDescent="0.3">
      <c r="B9" s="23"/>
      <c r="C9" s="24"/>
      <c r="D9" s="24"/>
      <c r="E9" s="428" t="s">
        <v>229</v>
      </c>
      <c r="F9" s="414"/>
      <c r="G9" s="414"/>
      <c r="H9" s="414"/>
      <c r="I9" s="118"/>
      <c r="J9" s="24"/>
      <c r="K9" s="26"/>
    </row>
    <row r="10" spans="1:70" ht="15" x14ac:dyDescent="0.3">
      <c r="B10" s="23"/>
      <c r="C10" s="24"/>
      <c r="D10" s="32" t="s">
        <v>232</v>
      </c>
      <c r="E10" s="24"/>
      <c r="F10" s="24"/>
      <c r="G10" s="24"/>
      <c r="H10" s="24"/>
      <c r="I10" s="118"/>
      <c r="J10" s="24"/>
      <c r="K10" s="26"/>
    </row>
    <row r="11" spans="1:70" s="1" customFormat="1" ht="22.5" customHeight="1" x14ac:dyDescent="0.3">
      <c r="B11" s="37"/>
      <c r="C11" s="38"/>
      <c r="D11" s="38"/>
      <c r="E11" s="429" t="s">
        <v>3660</v>
      </c>
      <c r="F11" s="405"/>
      <c r="G11" s="405"/>
      <c r="H11" s="405"/>
      <c r="I11" s="119"/>
      <c r="J11" s="38"/>
      <c r="K11" s="41"/>
    </row>
    <row r="12" spans="1:70" s="1" customFormat="1" ht="15" x14ac:dyDescent="0.3">
      <c r="B12" s="37"/>
      <c r="C12" s="38"/>
      <c r="D12" s="32" t="s">
        <v>238</v>
      </c>
      <c r="E12" s="38"/>
      <c r="F12" s="38"/>
      <c r="G12" s="38"/>
      <c r="H12" s="38"/>
      <c r="I12" s="119"/>
      <c r="J12" s="38"/>
      <c r="K12" s="41"/>
    </row>
    <row r="13" spans="1:70" s="1" customFormat="1" ht="36.950000000000003" customHeight="1" x14ac:dyDescent="0.3">
      <c r="B13" s="37"/>
      <c r="C13" s="38"/>
      <c r="D13" s="38"/>
      <c r="E13" s="430" t="s">
        <v>3661</v>
      </c>
      <c r="F13" s="405"/>
      <c r="G13" s="405"/>
      <c r="H13" s="405"/>
      <c r="I13" s="119"/>
      <c r="J13" s="38"/>
      <c r="K13" s="41"/>
    </row>
    <row r="14" spans="1:70" s="1" customFormat="1" x14ac:dyDescent="0.3">
      <c r="B14" s="37"/>
      <c r="C14" s="38"/>
      <c r="D14" s="38"/>
      <c r="E14" s="38"/>
      <c r="F14" s="38"/>
      <c r="G14" s="38"/>
      <c r="H14" s="38"/>
      <c r="I14" s="119"/>
      <c r="J14" s="38"/>
      <c r="K14" s="41"/>
    </row>
    <row r="15" spans="1:70" s="1" customFormat="1" ht="14.45" customHeight="1" x14ac:dyDescent="0.3">
      <c r="B15" s="37"/>
      <c r="C15" s="38"/>
      <c r="D15" s="32" t="s">
        <v>19</v>
      </c>
      <c r="E15" s="38"/>
      <c r="F15" s="30" t="s">
        <v>20</v>
      </c>
      <c r="G15" s="38"/>
      <c r="H15" s="38"/>
      <c r="I15" s="120" t="s">
        <v>21</v>
      </c>
      <c r="J15" s="30" t="s">
        <v>36</v>
      </c>
      <c r="K15" s="41"/>
    </row>
    <row r="16" spans="1:70" s="1" customFormat="1" ht="14.45" customHeight="1" x14ac:dyDescent="0.3">
      <c r="B16" s="37"/>
      <c r="C16" s="38"/>
      <c r="D16" s="32" t="s">
        <v>24</v>
      </c>
      <c r="E16" s="38"/>
      <c r="F16" s="30" t="s">
        <v>25</v>
      </c>
      <c r="G16" s="38"/>
      <c r="H16" s="38"/>
      <c r="I16" s="120" t="s">
        <v>26</v>
      </c>
      <c r="J16" s="121" t="str">
        <f>'Rekapitulace stavby'!AN8</f>
        <v>6.4.2016</v>
      </c>
      <c r="K16" s="41"/>
    </row>
    <row r="17" spans="2:11" s="1" customFormat="1" ht="10.9" customHeight="1" x14ac:dyDescent="0.3">
      <c r="B17" s="37"/>
      <c r="C17" s="38"/>
      <c r="D17" s="38"/>
      <c r="E17" s="38"/>
      <c r="F17" s="38"/>
      <c r="G17" s="38"/>
      <c r="H17" s="38"/>
      <c r="I17" s="119"/>
      <c r="J17" s="38"/>
      <c r="K17" s="41"/>
    </row>
    <row r="18" spans="2:11" s="1" customFormat="1" ht="14.45" customHeight="1" x14ac:dyDescent="0.3">
      <c r="B18" s="37"/>
      <c r="C18" s="38"/>
      <c r="D18" s="32" t="s">
        <v>34</v>
      </c>
      <c r="E18" s="38"/>
      <c r="F18" s="38"/>
      <c r="G18" s="38"/>
      <c r="H18" s="38"/>
      <c r="I18" s="120" t="s">
        <v>35</v>
      </c>
      <c r="J18" s="30" t="s">
        <v>36</v>
      </c>
      <c r="K18" s="41"/>
    </row>
    <row r="19" spans="2:11" s="1" customFormat="1" ht="18" customHeight="1" x14ac:dyDescent="0.3">
      <c r="B19" s="37"/>
      <c r="C19" s="38"/>
      <c r="D19" s="38"/>
      <c r="E19" s="30" t="s">
        <v>37</v>
      </c>
      <c r="F19" s="38"/>
      <c r="G19" s="38"/>
      <c r="H19" s="38"/>
      <c r="I19" s="120" t="s">
        <v>38</v>
      </c>
      <c r="J19" s="30" t="s">
        <v>36</v>
      </c>
      <c r="K19" s="41"/>
    </row>
    <row r="20" spans="2:11" s="1" customFormat="1" ht="6.95" customHeight="1" x14ac:dyDescent="0.3">
      <c r="B20" s="37"/>
      <c r="C20" s="38"/>
      <c r="D20" s="38"/>
      <c r="E20" s="38"/>
      <c r="F20" s="38"/>
      <c r="G20" s="38"/>
      <c r="H20" s="38"/>
      <c r="I20" s="119"/>
      <c r="J20" s="38"/>
      <c r="K20" s="41"/>
    </row>
    <row r="21" spans="2:11" s="1" customFormat="1" ht="14.45" customHeight="1" x14ac:dyDescent="0.3">
      <c r="B21" s="37"/>
      <c r="C21" s="38"/>
      <c r="D21" s="32" t="s">
        <v>39</v>
      </c>
      <c r="E21" s="38"/>
      <c r="F21" s="38"/>
      <c r="G21" s="38"/>
      <c r="H21" s="38"/>
      <c r="I21" s="120" t="s">
        <v>35</v>
      </c>
      <c r="J21" s="30" t="str">
        <f>IF('Rekapitulace stavby'!AN13="Vyplň údaj","",IF('Rekapitulace stavby'!AN13="","",'Rekapitulace stavby'!AN13))</f>
        <v/>
      </c>
      <c r="K21" s="41"/>
    </row>
    <row r="22" spans="2:11" s="1" customFormat="1" ht="18" customHeight="1" x14ac:dyDescent="0.3">
      <c r="B22" s="37"/>
      <c r="C22" s="38"/>
      <c r="D22" s="38"/>
      <c r="E22" s="30" t="str">
        <f>IF('Rekapitulace stavby'!E14="Vyplň údaj","",IF('Rekapitulace stavby'!E14="","",'Rekapitulace stavby'!E14))</f>
        <v/>
      </c>
      <c r="F22" s="38"/>
      <c r="G22" s="38"/>
      <c r="H22" s="38"/>
      <c r="I22" s="120" t="s">
        <v>38</v>
      </c>
      <c r="J22" s="30" t="str">
        <f>IF('Rekapitulace stavby'!AN14="Vyplň údaj","",IF('Rekapitulace stavby'!AN14="","",'Rekapitulace stavby'!AN14))</f>
        <v/>
      </c>
      <c r="K22" s="41"/>
    </row>
    <row r="23" spans="2:11" s="1" customFormat="1" ht="6.95" customHeight="1" x14ac:dyDescent="0.3">
      <c r="B23" s="37"/>
      <c r="C23" s="38"/>
      <c r="D23" s="38"/>
      <c r="E23" s="38"/>
      <c r="F23" s="38"/>
      <c r="G23" s="38"/>
      <c r="H23" s="38"/>
      <c r="I23" s="119"/>
      <c r="J23" s="38"/>
      <c r="K23" s="41"/>
    </row>
    <row r="24" spans="2:11" s="1" customFormat="1" ht="14.45" customHeight="1" x14ac:dyDescent="0.3">
      <c r="B24" s="37"/>
      <c r="C24" s="38"/>
      <c r="D24" s="32" t="s">
        <v>41</v>
      </c>
      <c r="E24" s="38"/>
      <c r="F24" s="38"/>
      <c r="G24" s="38"/>
      <c r="H24" s="38"/>
      <c r="I24" s="120" t="s">
        <v>35</v>
      </c>
      <c r="J24" s="30" t="s">
        <v>36</v>
      </c>
      <c r="K24" s="41"/>
    </row>
    <row r="25" spans="2:11" s="1" customFormat="1" ht="18" customHeight="1" x14ac:dyDescent="0.3">
      <c r="B25" s="37"/>
      <c r="C25" s="38"/>
      <c r="D25" s="38"/>
      <c r="E25" s="30" t="s">
        <v>42</v>
      </c>
      <c r="F25" s="38"/>
      <c r="G25" s="38"/>
      <c r="H25" s="38"/>
      <c r="I25" s="120" t="s">
        <v>38</v>
      </c>
      <c r="J25" s="30" t="s">
        <v>36</v>
      </c>
      <c r="K25" s="41"/>
    </row>
    <row r="26" spans="2:11" s="1" customFormat="1" ht="6.95" customHeight="1" x14ac:dyDescent="0.3">
      <c r="B26" s="37"/>
      <c r="C26" s="38"/>
      <c r="D26" s="38"/>
      <c r="E26" s="38"/>
      <c r="F26" s="38"/>
      <c r="G26" s="38"/>
      <c r="H26" s="38"/>
      <c r="I26" s="119"/>
      <c r="J26" s="38"/>
      <c r="K26" s="41"/>
    </row>
    <row r="27" spans="2:11" s="1" customFormat="1" ht="14.45" customHeight="1" x14ac:dyDescent="0.3">
      <c r="B27" s="37"/>
      <c r="C27" s="38"/>
      <c r="D27" s="32" t="s">
        <v>44</v>
      </c>
      <c r="E27" s="38"/>
      <c r="F27" s="38"/>
      <c r="G27" s="38"/>
      <c r="H27" s="38"/>
      <c r="I27" s="119"/>
      <c r="J27" s="38"/>
      <c r="K27" s="41"/>
    </row>
    <row r="28" spans="2:11" s="7" customFormat="1" ht="22.5" customHeight="1" x14ac:dyDescent="0.3">
      <c r="B28" s="122"/>
      <c r="C28" s="123"/>
      <c r="D28" s="123"/>
      <c r="E28" s="417" t="s">
        <v>36</v>
      </c>
      <c r="F28" s="431"/>
      <c r="G28" s="431"/>
      <c r="H28" s="431"/>
      <c r="I28" s="124"/>
      <c r="J28" s="123"/>
      <c r="K28" s="125"/>
    </row>
    <row r="29" spans="2:11" s="1" customFormat="1" ht="6.95" customHeight="1" x14ac:dyDescent="0.3">
      <c r="B29" s="37"/>
      <c r="C29" s="38"/>
      <c r="D29" s="38"/>
      <c r="E29" s="38"/>
      <c r="F29" s="38"/>
      <c r="G29" s="38"/>
      <c r="H29" s="38"/>
      <c r="I29" s="119"/>
      <c r="J29" s="38"/>
      <c r="K29" s="41"/>
    </row>
    <row r="30" spans="2:11" s="1" customFormat="1" ht="6.95" customHeight="1" x14ac:dyDescent="0.3">
      <c r="B30" s="37"/>
      <c r="C30" s="38"/>
      <c r="D30" s="81"/>
      <c r="E30" s="81"/>
      <c r="F30" s="81"/>
      <c r="G30" s="81"/>
      <c r="H30" s="81"/>
      <c r="I30" s="127"/>
      <c r="J30" s="81"/>
      <c r="K30" s="128"/>
    </row>
    <row r="31" spans="2:11" s="1" customFormat="1" ht="25.35" customHeight="1" x14ac:dyDescent="0.3">
      <c r="B31" s="37"/>
      <c r="C31" s="38"/>
      <c r="D31" s="129" t="s">
        <v>45</v>
      </c>
      <c r="E31" s="38"/>
      <c r="F31" s="38"/>
      <c r="G31" s="38"/>
      <c r="H31" s="38"/>
      <c r="I31" s="119"/>
      <c r="J31" s="130">
        <f>ROUND(J90,2)</f>
        <v>0</v>
      </c>
      <c r="K31" s="41"/>
    </row>
    <row r="32" spans="2:11" s="1" customFormat="1" ht="6.95" customHeight="1" x14ac:dyDescent="0.3">
      <c r="B32" s="37"/>
      <c r="C32" s="38"/>
      <c r="D32" s="81"/>
      <c r="E32" s="81"/>
      <c r="F32" s="81"/>
      <c r="G32" s="81"/>
      <c r="H32" s="81"/>
      <c r="I32" s="127"/>
      <c r="J32" s="81"/>
      <c r="K32" s="128"/>
    </row>
    <row r="33" spans="2:11" s="1" customFormat="1" ht="14.45" customHeight="1" x14ac:dyDescent="0.3">
      <c r="B33" s="37"/>
      <c r="C33" s="38"/>
      <c r="D33" s="38"/>
      <c r="E33" s="38"/>
      <c r="F33" s="42" t="s">
        <v>47</v>
      </c>
      <c r="G33" s="38"/>
      <c r="H33" s="38"/>
      <c r="I33" s="131" t="s">
        <v>46</v>
      </c>
      <c r="J33" s="42" t="s">
        <v>48</v>
      </c>
      <c r="K33" s="41"/>
    </row>
    <row r="34" spans="2:11" s="1" customFormat="1" ht="14.45" customHeight="1" x14ac:dyDescent="0.3">
      <c r="B34" s="37"/>
      <c r="C34" s="38"/>
      <c r="D34" s="45" t="s">
        <v>49</v>
      </c>
      <c r="E34" s="45" t="s">
        <v>50</v>
      </c>
      <c r="F34" s="132">
        <f>ROUND(SUM(BE90:BE106), 2)</f>
        <v>0</v>
      </c>
      <c r="G34" s="38"/>
      <c r="H34" s="38"/>
      <c r="I34" s="133">
        <v>0.21</v>
      </c>
      <c r="J34" s="132">
        <f>ROUND(ROUND((SUM(BE90:BE106)), 2)*I34, 2)</f>
        <v>0</v>
      </c>
      <c r="K34" s="41"/>
    </row>
    <row r="35" spans="2:11" s="1" customFormat="1" ht="14.45" customHeight="1" x14ac:dyDescent="0.3">
      <c r="B35" s="37"/>
      <c r="C35" s="38"/>
      <c r="D35" s="38"/>
      <c r="E35" s="45" t="s">
        <v>51</v>
      </c>
      <c r="F35" s="132">
        <f>ROUND(SUM(BF90:BF106), 2)</f>
        <v>0</v>
      </c>
      <c r="G35" s="38"/>
      <c r="H35" s="38"/>
      <c r="I35" s="133">
        <v>0.15</v>
      </c>
      <c r="J35" s="132">
        <f>ROUND(ROUND((SUM(BF90:BF106)), 2)*I35, 2)</f>
        <v>0</v>
      </c>
      <c r="K35" s="41"/>
    </row>
    <row r="36" spans="2:11" s="1" customFormat="1" ht="14.45" hidden="1" customHeight="1" x14ac:dyDescent="0.3">
      <c r="B36" s="37"/>
      <c r="C36" s="38"/>
      <c r="D36" s="38"/>
      <c r="E36" s="45" t="s">
        <v>52</v>
      </c>
      <c r="F36" s="132">
        <f>ROUND(SUM(BG90:BG106), 2)</f>
        <v>0</v>
      </c>
      <c r="G36" s="38"/>
      <c r="H36" s="38"/>
      <c r="I36" s="133">
        <v>0.21</v>
      </c>
      <c r="J36" s="132">
        <v>0</v>
      </c>
      <c r="K36" s="41"/>
    </row>
    <row r="37" spans="2:11" s="1" customFormat="1" ht="14.45" hidden="1" customHeight="1" x14ac:dyDescent="0.3">
      <c r="B37" s="37"/>
      <c r="C37" s="38"/>
      <c r="D37" s="38"/>
      <c r="E37" s="45" t="s">
        <v>53</v>
      </c>
      <c r="F37" s="132">
        <f>ROUND(SUM(BH90:BH106), 2)</f>
        <v>0</v>
      </c>
      <c r="G37" s="38"/>
      <c r="H37" s="38"/>
      <c r="I37" s="133">
        <v>0.15</v>
      </c>
      <c r="J37" s="132">
        <v>0</v>
      </c>
      <c r="K37" s="41"/>
    </row>
    <row r="38" spans="2:11" s="1" customFormat="1" ht="14.45" hidden="1" customHeight="1" x14ac:dyDescent="0.3">
      <c r="B38" s="37"/>
      <c r="C38" s="38"/>
      <c r="D38" s="38"/>
      <c r="E38" s="45" t="s">
        <v>54</v>
      </c>
      <c r="F38" s="132">
        <f>ROUND(SUM(BI90:BI106), 2)</f>
        <v>0</v>
      </c>
      <c r="G38" s="38"/>
      <c r="H38" s="38"/>
      <c r="I38" s="133">
        <v>0</v>
      </c>
      <c r="J38" s="132">
        <v>0</v>
      </c>
      <c r="K38" s="41"/>
    </row>
    <row r="39" spans="2:11" s="1" customFormat="1" ht="6.95" customHeight="1" x14ac:dyDescent="0.3">
      <c r="B39" s="37"/>
      <c r="C39" s="38"/>
      <c r="D39" s="38"/>
      <c r="E39" s="38"/>
      <c r="F39" s="38"/>
      <c r="G39" s="38"/>
      <c r="H39" s="38"/>
      <c r="I39" s="119"/>
      <c r="J39" s="38"/>
      <c r="K39" s="41"/>
    </row>
    <row r="40" spans="2:11" s="1" customFormat="1" ht="25.35" customHeight="1" x14ac:dyDescent="0.3">
      <c r="B40" s="37"/>
      <c r="C40" s="134"/>
      <c r="D40" s="135" t="s">
        <v>55</v>
      </c>
      <c r="E40" s="75"/>
      <c r="F40" s="75"/>
      <c r="G40" s="136" t="s">
        <v>56</v>
      </c>
      <c r="H40" s="137" t="s">
        <v>57</v>
      </c>
      <c r="I40" s="138"/>
      <c r="J40" s="139">
        <f>SUM(J31:J38)</f>
        <v>0</v>
      </c>
      <c r="K40" s="140"/>
    </row>
    <row r="41" spans="2:11" s="1" customFormat="1" ht="14.45" customHeight="1" x14ac:dyDescent="0.3">
      <c r="B41" s="52"/>
      <c r="C41" s="53"/>
      <c r="D41" s="53"/>
      <c r="E41" s="53"/>
      <c r="F41" s="53"/>
      <c r="G41" s="53"/>
      <c r="H41" s="53"/>
      <c r="I41" s="141"/>
      <c r="J41" s="53"/>
      <c r="K41" s="54"/>
    </row>
    <row r="45" spans="2:11" s="1" customFormat="1" ht="6.95" customHeight="1" x14ac:dyDescent="0.3">
      <c r="B45" s="142"/>
      <c r="C45" s="143"/>
      <c r="D45" s="143"/>
      <c r="E45" s="143"/>
      <c r="F45" s="143"/>
      <c r="G45" s="143"/>
      <c r="H45" s="143"/>
      <c r="I45" s="144"/>
      <c r="J45" s="143"/>
      <c r="K45" s="145"/>
    </row>
    <row r="46" spans="2:11" s="1" customFormat="1" ht="36.950000000000003" customHeight="1" x14ac:dyDescent="0.3">
      <c r="B46" s="37"/>
      <c r="C46" s="25" t="s">
        <v>305</v>
      </c>
      <c r="D46" s="38"/>
      <c r="E46" s="38"/>
      <c r="F46" s="38"/>
      <c r="G46" s="38"/>
      <c r="H46" s="38"/>
      <c r="I46" s="119"/>
      <c r="J46" s="38"/>
      <c r="K46" s="41"/>
    </row>
    <row r="47" spans="2:11" s="1" customFormat="1" ht="6.95" customHeight="1" x14ac:dyDescent="0.3">
      <c r="B47" s="37"/>
      <c r="C47" s="38"/>
      <c r="D47" s="38"/>
      <c r="E47" s="38"/>
      <c r="F47" s="38"/>
      <c r="G47" s="38"/>
      <c r="H47" s="38"/>
      <c r="I47" s="119"/>
      <c r="J47" s="38"/>
      <c r="K47" s="41"/>
    </row>
    <row r="48" spans="2:11" s="1" customFormat="1" ht="14.45" customHeight="1" x14ac:dyDescent="0.3">
      <c r="B48" s="37"/>
      <c r="C48" s="32" t="s">
        <v>16</v>
      </c>
      <c r="D48" s="38"/>
      <c r="E48" s="38"/>
      <c r="F48" s="38"/>
      <c r="G48" s="38"/>
      <c r="H48" s="38"/>
      <c r="I48" s="119"/>
      <c r="J48" s="38"/>
      <c r="K48" s="41"/>
    </row>
    <row r="49" spans="2:47" s="1" customFormat="1" ht="22.5" customHeight="1" x14ac:dyDescent="0.3">
      <c r="B49" s="37"/>
      <c r="C49" s="38"/>
      <c r="D49" s="38"/>
      <c r="E49" s="428" t="str">
        <f>E7</f>
        <v>ZLEPŠENÍ EKOLOGICKÉHO STAVU ŘEKY BEČVY V HRANICÍCH</v>
      </c>
      <c r="F49" s="405"/>
      <c r="G49" s="405"/>
      <c r="H49" s="405"/>
      <c r="I49" s="119"/>
      <c r="J49" s="38"/>
      <c r="K49" s="41"/>
    </row>
    <row r="50" spans="2:47" ht="15" x14ac:dyDescent="0.3">
      <c r="B50" s="23"/>
      <c r="C50" s="32" t="s">
        <v>226</v>
      </c>
      <c r="D50" s="24"/>
      <c r="E50" s="24"/>
      <c r="F50" s="24"/>
      <c r="G50" s="24"/>
      <c r="H50" s="24"/>
      <c r="I50" s="118"/>
      <c r="J50" s="24"/>
      <c r="K50" s="26"/>
    </row>
    <row r="51" spans="2:47" ht="22.5" customHeight="1" x14ac:dyDescent="0.3">
      <c r="B51" s="23"/>
      <c r="C51" s="24"/>
      <c r="D51" s="24"/>
      <c r="E51" s="428" t="s">
        <v>229</v>
      </c>
      <c r="F51" s="414"/>
      <c r="G51" s="414"/>
      <c r="H51" s="414"/>
      <c r="I51" s="118"/>
      <c r="J51" s="24"/>
      <c r="K51" s="26"/>
    </row>
    <row r="52" spans="2:47" ht="15" x14ac:dyDescent="0.3">
      <c r="B52" s="23"/>
      <c r="C52" s="32" t="s">
        <v>232</v>
      </c>
      <c r="D52" s="24"/>
      <c r="E52" s="24"/>
      <c r="F52" s="24"/>
      <c r="G52" s="24"/>
      <c r="H52" s="24"/>
      <c r="I52" s="118"/>
      <c r="J52" s="24"/>
      <c r="K52" s="26"/>
    </row>
    <row r="53" spans="2:47" s="1" customFormat="1" ht="22.5" customHeight="1" x14ac:dyDescent="0.3">
      <c r="B53" s="37"/>
      <c r="C53" s="38"/>
      <c r="D53" s="38"/>
      <c r="E53" s="429" t="s">
        <v>3660</v>
      </c>
      <c r="F53" s="405"/>
      <c r="G53" s="405"/>
      <c r="H53" s="405"/>
      <c r="I53" s="119"/>
      <c r="J53" s="38"/>
      <c r="K53" s="41"/>
    </row>
    <row r="54" spans="2:47" s="1" customFormat="1" ht="14.45" customHeight="1" x14ac:dyDescent="0.3">
      <c r="B54" s="37"/>
      <c r="C54" s="32" t="s">
        <v>238</v>
      </c>
      <c r="D54" s="38"/>
      <c r="E54" s="38"/>
      <c r="F54" s="38"/>
      <c r="G54" s="38"/>
      <c r="H54" s="38"/>
      <c r="I54" s="119"/>
      <c r="J54" s="38"/>
      <c r="K54" s="41"/>
    </row>
    <row r="55" spans="2:47" s="1" customFormat="1" ht="23.25" customHeight="1" x14ac:dyDescent="0.3">
      <c r="B55" s="37"/>
      <c r="C55" s="38"/>
      <c r="D55" s="38"/>
      <c r="E55" s="430" t="str">
        <f>E13</f>
        <v>PS 10.1 - Strojně technologická část</v>
      </c>
      <c r="F55" s="405"/>
      <c r="G55" s="405"/>
      <c r="H55" s="405"/>
      <c r="I55" s="119"/>
      <c r="J55" s="38"/>
      <c r="K55" s="41"/>
    </row>
    <row r="56" spans="2:47" s="1" customFormat="1" ht="6.95" customHeight="1" x14ac:dyDescent="0.3">
      <c r="B56" s="37"/>
      <c r="C56" s="38"/>
      <c r="D56" s="38"/>
      <c r="E56" s="38"/>
      <c r="F56" s="38"/>
      <c r="G56" s="38"/>
      <c r="H56" s="38"/>
      <c r="I56" s="119"/>
      <c r="J56" s="38"/>
      <c r="K56" s="41"/>
    </row>
    <row r="57" spans="2:47" s="1" customFormat="1" ht="18" customHeight="1" x14ac:dyDescent="0.3">
      <c r="B57" s="37"/>
      <c r="C57" s="32" t="s">
        <v>24</v>
      </c>
      <c r="D57" s="38"/>
      <c r="E57" s="38"/>
      <c r="F57" s="30" t="str">
        <f>F16</f>
        <v>HRANICE - DRAHOTUŠE</v>
      </c>
      <c r="G57" s="38"/>
      <c r="H57" s="38"/>
      <c r="I57" s="120" t="s">
        <v>26</v>
      </c>
      <c r="J57" s="121" t="str">
        <f>IF(J16="","",J16)</f>
        <v>6.4.2016</v>
      </c>
      <c r="K57" s="41"/>
    </row>
    <row r="58" spans="2:47" s="1" customFormat="1" ht="6.95" customHeight="1" x14ac:dyDescent="0.3">
      <c r="B58" s="37"/>
      <c r="C58" s="38"/>
      <c r="D58" s="38"/>
      <c r="E58" s="38"/>
      <c r="F58" s="38"/>
      <c r="G58" s="38"/>
      <c r="H58" s="38"/>
      <c r="I58" s="119"/>
      <c r="J58" s="38"/>
      <c r="K58" s="41"/>
    </row>
    <row r="59" spans="2:47" s="1" customFormat="1" ht="15" x14ac:dyDescent="0.3">
      <c r="B59" s="37"/>
      <c r="C59" s="32" t="s">
        <v>34</v>
      </c>
      <c r="D59" s="38"/>
      <c r="E59" s="38"/>
      <c r="F59" s="30" t="str">
        <f>E19</f>
        <v>VODOVODY A KANALIZACE PŘEROV a.s.</v>
      </c>
      <c r="G59" s="38"/>
      <c r="H59" s="38"/>
      <c r="I59" s="120" t="s">
        <v>41</v>
      </c>
      <c r="J59" s="30" t="str">
        <f>E25</f>
        <v>JV PROJEKT VH s.r.o., BRNO</v>
      </c>
      <c r="K59" s="41"/>
    </row>
    <row r="60" spans="2:47" s="1" customFormat="1" ht="14.45" customHeight="1" x14ac:dyDescent="0.3">
      <c r="B60" s="37"/>
      <c r="C60" s="32" t="s">
        <v>39</v>
      </c>
      <c r="D60" s="38"/>
      <c r="E60" s="38"/>
      <c r="F60" s="30" t="str">
        <f>IF(E22="","",E22)</f>
        <v/>
      </c>
      <c r="G60" s="38"/>
      <c r="H60" s="38"/>
      <c r="I60" s="119"/>
      <c r="J60" s="38"/>
      <c r="K60" s="41"/>
    </row>
    <row r="61" spans="2:47" s="1" customFormat="1" ht="10.35" customHeight="1" x14ac:dyDescent="0.3">
      <c r="B61" s="37"/>
      <c r="C61" s="38"/>
      <c r="D61" s="38"/>
      <c r="E61" s="38"/>
      <c r="F61" s="38"/>
      <c r="G61" s="38"/>
      <c r="H61" s="38"/>
      <c r="I61" s="119"/>
      <c r="J61" s="38"/>
      <c r="K61" s="41"/>
    </row>
    <row r="62" spans="2:47" s="1" customFormat="1" ht="29.25" customHeight="1" x14ac:dyDescent="0.3">
      <c r="B62" s="37"/>
      <c r="C62" s="146" t="s">
        <v>332</v>
      </c>
      <c r="D62" s="134"/>
      <c r="E62" s="134"/>
      <c r="F62" s="134"/>
      <c r="G62" s="134"/>
      <c r="H62" s="134"/>
      <c r="I62" s="147"/>
      <c r="J62" s="148" t="s">
        <v>333</v>
      </c>
      <c r="K62" s="149"/>
    </row>
    <row r="63" spans="2:47" s="1" customFormat="1" ht="10.35" customHeight="1" x14ac:dyDescent="0.3">
      <c r="B63" s="37"/>
      <c r="C63" s="38"/>
      <c r="D63" s="38"/>
      <c r="E63" s="38"/>
      <c r="F63" s="38"/>
      <c r="G63" s="38"/>
      <c r="H63" s="38"/>
      <c r="I63" s="119"/>
      <c r="J63" s="38"/>
      <c r="K63" s="41"/>
    </row>
    <row r="64" spans="2:47" s="1" customFormat="1" ht="29.25" customHeight="1" x14ac:dyDescent="0.3">
      <c r="B64" s="37"/>
      <c r="C64" s="150" t="s">
        <v>338</v>
      </c>
      <c r="D64" s="38"/>
      <c r="E64" s="38"/>
      <c r="F64" s="38"/>
      <c r="G64" s="38"/>
      <c r="H64" s="38"/>
      <c r="I64" s="119"/>
      <c r="J64" s="130">
        <f>J90</f>
        <v>0</v>
      </c>
      <c r="K64" s="41"/>
      <c r="AU64" s="19" t="s">
        <v>339</v>
      </c>
    </row>
    <row r="65" spans="2:12" s="8" customFormat="1" ht="24.95" customHeight="1" x14ac:dyDescent="0.3">
      <c r="B65" s="151"/>
      <c r="C65" s="152"/>
      <c r="D65" s="153" t="s">
        <v>387</v>
      </c>
      <c r="E65" s="154"/>
      <c r="F65" s="154"/>
      <c r="G65" s="154"/>
      <c r="H65" s="154"/>
      <c r="I65" s="155"/>
      <c r="J65" s="156">
        <f>J91</f>
        <v>0</v>
      </c>
      <c r="K65" s="157"/>
    </row>
    <row r="66" spans="2:12" s="9" customFormat="1" ht="19.899999999999999" customHeight="1" x14ac:dyDescent="0.3">
      <c r="B66" s="159"/>
      <c r="C66" s="160"/>
      <c r="D66" s="161" t="s">
        <v>3662</v>
      </c>
      <c r="E66" s="162"/>
      <c r="F66" s="162"/>
      <c r="G66" s="162"/>
      <c r="H66" s="162"/>
      <c r="I66" s="163"/>
      <c r="J66" s="164">
        <f>J92</f>
        <v>0</v>
      </c>
      <c r="K66" s="165"/>
    </row>
    <row r="67" spans="2:12" s="1" customFormat="1" ht="21.75" customHeight="1" x14ac:dyDescent="0.3">
      <c r="B67" s="37"/>
      <c r="C67" s="38"/>
      <c r="D67" s="38"/>
      <c r="E67" s="38"/>
      <c r="F67" s="38"/>
      <c r="G67" s="38"/>
      <c r="H67" s="38"/>
      <c r="I67" s="119"/>
      <c r="J67" s="38"/>
      <c r="K67" s="41"/>
    </row>
    <row r="68" spans="2:12" s="1" customFormat="1" ht="6.95" customHeight="1" x14ac:dyDescent="0.3">
      <c r="B68" s="52"/>
      <c r="C68" s="53"/>
      <c r="D68" s="53"/>
      <c r="E68" s="53"/>
      <c r="F68" s="53"/>
      <c r="G68" s="53"/>
      <c r="H68" s="53"/>
      <c r="I68" s="141"/>
      <c r="J68" s="53"/>
      <c r="K68" s="54"/>
    </row>
    <row r="72" spans="2:12" s="1" customFormat="1" ht="6.95" customHeight="1" x14ac:dyDescent="0.3">
      <c r="B72" s="55"/>
      <c r="C72" s="56"/>
      <c r="D72" s="56"/>
      <c r="E72" s="56"/>
      <c r="F72" s="56"/>
      <c r="G72" s="56"/>
      <c r="H72" s="56"/>
      <c r="I72" s="144"/>
      <c r="J72" s="56"/>
      <c r="K72" s="56"/>
      <c r="L72" s="57"/>
    </row>
    <row r="73" spans="2:12" s="1" customFormat="1" ht="36.950000000000003" customHeight="1" x14ac:dyDescent="0.3">
      <c r="B73" s="37"/>
      <c r="C73" s="58" t="s">
        <v>390</v>
      </c>
      <c r="D73" s="59"/>
      <c r="E73" s="59"/>
      <c r="F73" s="59"/>
      <c r="G73" s="59"/>
      <c r="H73" s="59"/>
      <c r="I73" s="167"/>
      <c r="J73" s="59"/>
      <c r="K73" s="59"/>
      <c r="L73" s="57"/>
    </row>
    <row r="74" spans="2:12" s="1" customFormat="1" ht="6.95" customHeight="1" x14ac:dyDescent="0.3">
      <c r="B74" s="37"/>
      <c r="C74" s="59"/>
      <c r="D74" s="59"/>
      <c r="E74" s="59"/>
      <c r="F74" s="59"/>
      <c r="G74" s="59"/>
      <c r="H74" s="59"/>
      <c r="I74" s="167"/>
      <c r="J74" s="59"/>
      <c r="K74" s="59"/>
      <c r="L74" s="57"/>
    </row>
    <row r="75" spans="2:12" s="1" customFormat="1" ht="14.45" customHeight="1" x14ac:dyDescent="0.3">
      <c r="B75" s="37"/>
      <c r="C75" s="61" t="s">
        <v>16</v>
      </c>
      <c r="D75" s="59"/>
      <c r="E75" s="59"/>
      <c r="F75" s="59"/>
      <c r="G75" s="59"/>
      <c r="H75" s="59"/>
      <c r="I75" s="167"/>
      <c r="J75" s="59"/>
      <c r="K75" s="59"/>
      <c r="L75" s="57"/>
    </row>
    <row r="76" spans="2:12" s="1" customFormat="1" ht="22.5" customHeight="1" x14ac:dyDescent="0.3">
      <c r="B76" s="37"/>
      <c r="C76" s="59"/>
      <c r="D76" s="59"/>
      <c r="E76" s="425" t="str">
        <f>E7</f>
        <v>ZLEPŠENÍ EKOLOGICKÉHO STAVU ŘEKY BEČVY V HRANICÍCH</v>
      </c>
      <c r="F76" s="398"/>
      <c r="G76" s="398"/>
      <c r="H76" s="398"/>
      <c r="I76" s="167"/>
      <c r="J76" s="59"/>
      <c r="K76" s="59"/>
      <c r="L76" s="57"/>
    </row>
    <row r="77" spans="2:12" ht="15" x14ac:dyDescent="0.3">
      <c r="B77" s="23"/>
      <c r="C77" s="61" t="s">
        <v>226</v>
      </c>
      <c r="D77" s="168"/>
      <c r="E77" s="168"/>
      <c r="F77" s="168"/>
      <c r="G77" s="168"/>
      <c r="H77" s="168"/>
      <c r="J77" s="168"/>
      <c r="K77" s="168"/>
      <c r="L77" s="169"/>
    </row>
    <row r="78" spans="2:12" ht="22.5" customHeight="1" x14ac:dyDescent="0.3">
      <c r="B78" s="23"/>
      <c r="C78" s="168"/>
      <c r="D78" s="168"/>
      <c r="E78" s="425" t="s">
        <v>229</v>
      </c>
      <c r="F78" s="426"/>
      <c r="G78" s="426"/>
      <c r="H78" s="426"/>
      <c r="J78" s="168"/>
      <c r="K78" s="168"/>
      <c r="L78" s="169"/>
    </row>
    <row r="79" spans="2:12" ht="15" x14ac:dyDescent="0.3">
      <c r="B79" s="23"/>
      <c r="C79" s="61" t="s">
        <v>232</v>
      </c>
      <c r="D79" s="168"/>
      <c r="E79" s="168"/>
      <c r="F79" s="168"/>
      <c r="G79" s="168"/>
      <c r="H79" s="168"/>
      <c r="J79" s="168"/>
      <c r="K79" s="168"/>
      <c r="L79" s="169"/>
    </row>
    <row r="80" spans="2:12" s="1" customFormat="1" ht="22.5" customHeight="1" x14ac:dyDescent="0.3">
      <c r="B80" s="37"/>
      <c r="C80" s="59"/>
      <c r="D80" s="59"/>
      <c r="E80" s="424" t="s">
        <v>3660</v>
      </c>
      <c r="F80" s="398"/>
      <c r="G80" s="398"/>
      <c r="H80" s="398"/>
      <c r="I80" s="167"/>
      <c r="J80" s="59"/>
      <c r="K80" s="59"/>
      <c r="L80" s="57"/>
    </row>
    <row r="81" spans="2:65" s="1" customFormat="1" ht="14.45" customHeight="1" x14ac:dyDescent="0.3">
      <c r="B81" s="37"/>
      <c r="C81" s="61" t="s">
        <v>238</v>
      </c>
      <c r="D81" s="59"/>
      <c r="E81" s="59"/>
      <c r="F81" s="59"/>
      <c r="G81" s="59"/>
      <c r="H81" s="59"/>
      <c r="I81" s="167"/>
      <c r="J81" s="59"/>
      <c r="K81" s="59"/>
      <c r="L81" s="57"/>
    </row>
    <row r="82" spans="2:65" s="1" customFormat="1" ht="23.25" customHeight="1" x14ac:dyDescent="0.3">
      <c r="B82" s="37"/>
      <c r="C82" s="59"/>
      <c r="D82" s="59"/>
      <c r="E82" s="395" t="str">
        <f>E13</f>
        <v>PS 10.1 - Strojně technologická část</v>
      </c>
      <c r="F82" s="398"/>
      <c r="G82" s="398"/>
      <c r="H82" s="398"/>
      <c r="I82" s="167"/>
      <c r="J82" s="59"/>
      <c r="K82" s="59"/>
      <c r="L82" s="57"/>
    </row>
    <row r="83" spans="2:65" s="1" customFormat="1" ht="6.95" customHeight="1" x14ac:dyDescent="0.3">
      <c r="B83" s="37"/>
      <c r="C83" s="59"/>
      <c r="D83" s="59"/>
      <c r="E83" s="59"/>
      <c r="F83" s="59"/>
      <c r="G83" s="59"/>
      <c r="H83" s="59"/>
      <c r="I83" s="167"/>
      <c r="J83" s="59"/>
      <c r="K83" s="59"/>
      <c r="L83" s="57"/>
    </row>
    <row r="84" spans="2:65" s="1" customFormat="1" ht="18" customHeight="1" x14ac:dyDescent="0.3">
      <c r="B84" s="37"/>
      <c r="C84" s="61" t="s">
        <v>24</v>
      </c>
      <c r="D84" s="59"/>
      <c r="E84" s="59"/>
      <c r="F84" s="170" t="str">
        <f>F16</f>
        <v>HRANICE - DRAHOTUŠE</v>
      </c>
      <c r="G84" s="59"/>
      <c r="H84" s="59"/>
      <c r="I84" s="171" t="s">
        <v>26</v>
      </c>
      <c r="J84" s="69" t="str">
        <f>IF(J16="","",J16)</f>
        <v>6.4.2016</v>
      </c>
      <c r="K84" s="59"/>
      <c r="L84" s="57"/>
    </row>
    <row r="85" spans="2:65" s="1" customFormat="1" ht="6.95" customHeight="1" x14ac:dyDescent="0.3">
      <c r="B85" s="37"/>
      <c r="C85" s="59"/>
      <c r="D85" s="59"/>
      <c r="E85" s="59"/>
      <c r="F85" s="59"/>
      <c r="G85" s="59"/>
      <c r="H85" s="59"/>
      <c r="I85" s="167"/>
      <c r="J85" s="59"/>
      <c r="K85" s="59"/>
      <c r="L85" s="57"/>
    </row>
    <row r="86" spans="2:65" s="1" customFormat="1" ht="15" x14ac:dyDescent="0.3">
      <c r="B86" s="37"/>
      <c r="C86" s="61" t="s">
        <v>34</v>
      </c>
      <c r="D86" s="59"/>
      <c r="E86" s="59"/>
      <c r="F86" s="170" t="str">
        <f>E19</f>
        <v>VODOVODY A KANALIZACE PŘEROV a.s.</v>
      </c>
      <c r="G86" s="59"/>
      <c r="H86" s="59"/>
      <c r="I86" s="171" t="s">
        <v>41</v>
      </c>
      <c r="J86" s="170" t="str">
        <f>E25</f>
        <v>JV PROJEKT VH s.r.o., BRNO</v>
      </c>
      <c r="K86" s="59"/>
      <c r="L86" s="57"/>
    </row>
    <row r="87" spans="2:65" s="1" customFormat="1" ht="14.45" customHeight="1" x14ac:dyDescent="0.3">
      <c r="B87" s="37"/>
      <c r="C87" s="61" t="s">
        <v>39</v>
      </c>
      <c r="D87" s="59"/>
      <c r="E87" s="59"/>
      <c r="F87" s="170" t="str">
        <f>IF(E22="","",E22)</f>
        <v/>
      </c>
      <c r="G87" s="59"/>
      <c r="H87" s="59"/>
      <c r="I87" s="167"/>
      <c r="J87" s="59"/>
      <c r="K87" s="59"/>
      <c r="L87" s="57"/>
    </row>
    <row r="88" spans="2:65" s="1" customFormat="1" ht="10.35" customHeight="1" x14ac:dyDescent="0.3">
      <c r="B88" s="37"/>
      <c r="C88" s="59"/>
      <c r="D88" s="59"/>
      <c r="E88" s="59"/>
      <c r="F88" s="59"/>
      <c r="G88" s="59"/>
      <c r="H88" s="59"/>
      <c r="I88" s="167"/>
      <c r="J88" s="59"/>
      <c r="K88" s="59"/>
      <c r="L88" s="57"/>
    </row>
    <row r="89" spans="2:65" s="10" customFormat="1" ht="29.25" customHeight="1" x14ac:dyDescent="0.3">
      <c r="B89" s="172"/>
      <c r="C89" s="173" t="s">
        <v>391</v>
      </c>
      <c r="D89" s="174" t="s">
        <v>64</v>
      </c>
      <c r="E89" s="174" t="s">
        <v>60</v>
      </c>
      <c r="F89" s="174" t="s">
        <v>392</v>
      </c>
      <c r="G89" s="174" t="s">
        <v>393</v>
      </c>
      <c r="H89" s="174" t="s">
        <v>394</v>
      </c>
      <c r="I89" s="175" t="s">
        <v>395</v>
      </c>
      <c r="J89" s="174" t="s">
        <v>333</v>
      </c>
      <c r="K89" s="176" t="s">
        <v>396</v>
      </c>
      <c r="L89" s="177"/>
      <c r="M89" s="77" t="s">
        <v>397</v>
      </c>
      <c r="N89" s="78" t="s">
        <v>49</v>
      </c>
      <c r="O89" s="78" t="s">
        <v>398</v>
      </c>
      <c r="P89" s="78" t="s">
        <v>399</v>
      </c>
      <c r="Q89" s="78" t="s">
        <v>400</v>
      </c>
      <c r="R89" s="78" t="s">
        <v>401</v>
      </c>
      <c r="S89" s="78" t="s">
        <v>402</v>
      </c>
      <c r="T89" s="79" t="s">
        <v>403</v>
      </c>
    </row>
    <row r="90" spans="2:65" s="1" customFormat="1" ht="29.25" customHeight="1" x14ac:dyDescent="0.35">
      <c r="B90" s="37"/>
      <c r="C90" s="83" t="s">
        <v>338</v>
      </c>
      <c r="D90" s="59"/>
      <c r="E90" s="59"/>
      <c r="F90" s="59"/>
      <c r="G90" s="59"/>
      <c r="H90" s="59"/>
      <c r="I90" s="167"/>
      <c r="J90" s="178">
        <f>BK90</f>
        <v>0</v>
      </c>
      <c r="K90" s="59"/>
      <c r="L90" s="57"/>
      <c r="M90" s="80"/>
      <c r="N90" s="81"/>
      <c r="O90" s="81"/>
      <c r="P90" s="179">
        <f>P91</f>
        <v>0</v>
      </c>
      <c r="Q90" s="81"/>
      <c r="R90" s="179">
        <f>R91</f>
        <v>0</v>
      </c>
      <c r="S90" s="81"/>
      <c r="T90" s="180">
        <f>T91</f>
        <v>0</v>
      </c>
      <c r="AT90" s="19" t="s">
        <v>78</v>
      </c>
      <c r="AU90" s="19" t="s">
        <v>339</v>
      </c>
      <c r="BK90" s="181">
        <f>BK91</f>
        <v>0</v>
      </c>
    </row>
    <row r="91" spans="2:65" s="11" customFormat="1" ht="37.35" customHeight="1" x14ac:dyDescent="0.35">
      <c r="B91" s="182"/>
      <c r="C91" s="183"/>
      <c r="D91" s="184" t="s">
        <v>78</v>
      </c>
      <c r="E91" s="185" t="s">
        <v>533</v>
      </c>
      <c r="F91" s="185" t="s">
        <v>2848</v>
      </c>
      <c r="G91" s="183"/>
      <c r="H91" s="183"/>
      <c r="I91" s="186"/>
      <c r="J91" s="187">
        <f>BK91</f>
        <v>0</v>
      </c>
      <c r="K91" s="183"/>
      <c r="L91" s="188"/>
      <c r="M91" s="189"/>
      <c r="N91" s="190"/>
      <c r="O91" s="190"/>
      <c r="P91" s="191">
        <f>P92</f>
        <v>0</v>
      </c>
      <c r="Q91" s="190"/>
      <c r="R91" s="191">
        <f>R92</f>
        <v>0</v>
      </c>
      <c r="S91" s="190"/>
      <c r="T91" s="192">
        <f>T92</f>
        <v>0</v>
      </c>
      <c r="AR91" s="193" t="s">
        <v>94</v>
      </c>
      <c r="AT91" s="194" t="s">
        <v>78</v>
      </c>
      <c r="AU91" s="194" t="s">
        <v>79</v>
      </c>
      <c r="AY91" s="193" t="s">
        <v>406</v>
      </c>
      <c r="BK91" s="195">
        <f>BK92</f>
        <v>0</v>
      </c>
    </row>
    <row r="92" spans="2:65" s="11" customFormat="1" ht="19.899999999999999" customHeight="1" x14ac:dyDescent="0.3">
      <c r="B92" s="182"/>
      <c r="C92" s="183"/>
      <c r="D92" s="198" t="s">
        <v>78</v>
      </c>
      <c r="E92" s="199" t="s">
        <v>2849</v>
      </c>
      <c r="F92" s="199" t="s">
        <v>3663</v>
      </c>
      <c r="G92" s="183"/>
      <c r="H92" s="183"/>
      <c r="I92" s="186"/>
      <c r="J92" s="200">
        <f>BK92</f>
        <v>0</v>
      </c>
      <c r="K92" s="183"/>
      <c r="L92" s="188"/>
      <c r="M92" s="189"/>
      <c r="N92" s="190"/>
      <c r="O92" s="190"/>
      <c r="P92" s="191">
        <f>SUM(P93:P106)</f>
        <v>0</v>
      </c>
      <c r="Q92" s="190"/>
      <c r="R92" s="191">
        <f>SUM(R93:R106)</f>
        <v>0</v>
      </c>
      <c r="S92" s="190"/>
      <c r="T92" s="192">
        <f>SUM(T93:T106)</f>
        <v>0</v>
      </c>
      <c r="AR92" s="193" t="s">
        <v>94</v>
      </c>
      <c r="AT92" s="194" t="s">
        <v>78</v>
      </c>
      <c r="AU92" s="194" t="s">
        <v>23</v>
      </c>
      <c r="AY92" s="193" t="s">
        <v>406</v>
      </c>
      <c r="BK92" s="195">
        <f>SUM(BK93:BK106)</f>
        <v>0</v>
      </c>
    </row>
    <row r="93" spans="2:65" s="1" customFormat="1" ht="44.25" customHeight="1" x14ac:dyDescent="0.3">
      <c r="B93" s="37"/>
      <c r="C93" s="201" t="s">
        <v>23</v>
      </c>
      <c r="D93" s="201" t="s">
        <v>410</v>
      </c>
      <c r="E93" s="202" t="s">
        <v>3664</v>
      </c>
      <c r="F93" s="203" t="s">
        <v>3665</v>
      </c>
      <c r="G93" s="204" t="s">
        <v>1363</v>
      </c>
      <c r="H93" s="205">
        <v>6</v>
      </c>
      <c r="I93" s="206"/>
      <c r="J93" s="207">
        <f t="shared" ref="J93:J106" si="0">ROUND(I93*H93,2)</f>
        <v>0</v>
      </c>
      <c r="K93" s="203" t="s">
        <v>36</v>
      </c>
      <c r="L93" s="57"/>
      <c r="M93" s="208" t="s">
        <v>36</v>
      </c>
      <c r="N93" s="209" t="s">
        <v>50</v>
      </c>
      <c r="O93" s="38"/>
      <c r="P93" s="210">
        <f t="shared" ref="P93:P106" si="1">O93*H93</f>
        <v>0</v>
      </c>
      <c r="Q93" s="210">
        <v>0</v>
      </c>
      <c r="R93" s="210">
        <f t="shared" ref="R93:R106" si="2">Q93*H93</f>
        <v>0</v>
      </c>
      <c r="S93" s="210">
        <v>0</v>
      </c>
      <c r="T93" s="211">
        <f t="shared" ref="T93:T106" si="3">S93*H93</f>
        <v>0</v>
      </c>
      <c r="AR93" s="19" t="s">
        <v>723</v>
      </c>
      <c r="AT93" s="19" t="s">
        <v>410</v>
      </c>
      <c r="AU93" s="19" t="s">
        <v>87</v>
      </c>
      <c r="AY93" s="19" t="s">
        <v>406</v>
      </c>
      <c r="BE93" s="212">
        <f t="shared" ref="BE93:BE106" si="4">IF(N93="základní",J93,0)</f>
        <v>0</v>
      </c>
      <c r="BF93" s="212">
        <f t="shared" ref="BF93:BF106" si="5">IF(N93="snížená",J93,0)</f>
        <v>0</v>
      </c>
      <c r="BG93" s="212">
        <f t="shared" ref="BG93:BG106" si="6">IF(N93="zákl. přenesená",J93,0)</f>
        <v>0</v>
      </c>
      <c r="BH93" s="212">
        <f t="shared" ref="BH93:BH106" si="7">IF(N93="sníž. přenesená",J93,0)</f>
        <v>0</v>
      </c>
      <c r="BI93" s="212">
        <f t="shared" ref="BI93:BI106" si="8">IF(N93="nulová",J93,0)</f>
        <v>0</v>
      </c>
      <c r="BJ93" s="19" t="s">
        <v>23</v>
      </c>
      <c r="BK93" s="212">
        <f t="shared" ref="BK93:BK106" si="9">ROUND(I93*H93,2)</f>
        <v>0</v>
      </c>
      <c r="BL93" s="19" t="s">
        <v>723</v>
      </c>
      <c r="BM93" s="19" t="s">
        <v>3666</v>
      </c>
    </row>
    <row r="94" spans="2:65" s="1" customFormat="1" ht="44.25" customHeight="1" x14ac:dyDescent="0.3">
      <c r="B94" s="37"/>
      <c r="C94" s="201" t="s">
        <v>87</v>
      </c>
      <c r="D94" s="201" t="s">
        <v>410</v>
      </c>
      <c r="E94" s="202" t="s">
        <v>3667</v>
      </c>
      <c r="F94" s="203" t="s">
        <v>3668</v>
      </c>
      <c r="G94" s="204" t="s">
        <v>1363</v>
      </c>
      <c r="H94" s="205">
        <v>1</v>
      </c>
      <c r="I94" s="206"/>
      <c r="J94" s="207">
        <f t="shared" si="0"/>
        <v>0</v>
      </c>
      <c r="K94" s="203" t="s">
        <v>36</v>
      </c>
      <c r="L94" s="57"/>
      <c r="M94" s="208" t="s">
        <v>36</v>
      </c>
      <c r="N94" s="209" t="s">
        <v>50</v>
      </c>
      <c r="O94" s="38"/>
      <c r="P94" s="210">
        <f t="shared" si="1"/>
        <v>0</v>
      </c>
      <c r="Q94" s="210">
        <v>0</v>
      </c>
      <c r="R94" s="210">
        <f t="shared" si="2"/>
        <v>0</v>
      </c>
      <c r="S94" s="210">
        <v>0</v>
      </c>
      <c r="T94" s="211">
        <f t="shared" si="3"/>
        <v>0</v>
      </c>
      <c r="AR94" s="19" t="s">
        <v>723</v>
      </c>
      <c r="AT94" s="19" t="s">
        <v>410</v>
      </c>
      <c r="AU94" s="19" t="s">
        <v>87</v>
      </c>
      <c r="AY94" s="19" t="s">
        <v>406</v>
      </c>
      <c r="BE94" s="212">
        <f t="shared" si="4"/>
        <v>0</v>
      </c>
      <c r="BF94" s="212">
        <f t="shared" si="5"/>
        <v>0</v>
      </c>
      <c r="BG94" s="212">
        <f t="shared" si="6"/>
        <v>0</v>
      </c>
      <c r="BH94" s="212">
        <f t="shared" si="7"/>
        <v>0</v>
      </c>
      <c r="BI94" s="212">
        <f t="shared" si="8"/>
        <v>0</v>
      </c>
      <c r="BJ94" s="19" t="s">
        <v>23</v>
      </c>
      <c r="BK94" s="212">
        <f t="shared" si="9"/>
        <v>0</v>
      </c>
      <c r="BL94" s="19" t="s">
        <v>723</v>
      </c>
      <c r="BM94" s="19" t="s">
        <v>3669</v>
      </c>
    </row>
    <row r="95" spans="2:65" s="1" customFormat="1" ht="44.25" customHeight="1" x14ac:dyDescent="0.3">
      <c r="B95" s="37"/>
      <c r="C95" s="201" t="s">
        <v>94</v>
      </c>
      <c r="D95" s="201" t="s">
        <v>410</v>
      </c>
      <c r="E95" s="202" t="s">
        <v>3670</v>
      </c>
      <c r="F95" s="203" t="s">
        <v>3671</v>
      </c>
      <c r="G95" s="204" t="s">
        <v>1363</v>
      </c>
      <c r="H95" s="205">
        <v>3</v>
      </c>
      <c r="I95" s="206"/>
      <c r="J95" s="207">
        <f t="shared" si="0"/>
        <v>0</v>
      </c>
      <c r="K95" s="203" t="s">
        <v>36</v>
      </c>
      <c r="L95" s="57"/>
      <c r="M95" s="208" t="s">
        <v>36</v>
      </c>
      <c r="N95" s="209" t="s">
        <v>50</v>
      </c>
      <c r="O95" s="38"/>
      <c r="P95" s="210">
        <f t="shared" si="1"/>
        <v>0</v>
      </c>
      <c r="Q95" s="210">
        <v>0</v>
      </c>
      <c r="R95" s="210">
        <f t="shared" si="2"/>
        <v>0</v>
      </c>
      <c r="S95" s="210">
        <v>0</v>
      </c>
      <c r="T95" s="211">
        <f t="shared" si="3"/>
        <v>0</v>
      </c>
      <c r="AR95" s="19" t="s">
        <v>723</v>
      </c>
      <c r="AT95" s="19" t="s">
        <v>410</v>
      </c>
      <c r="AU95" s="19" t="s">
        <v>87</v>
      </c>
      <c r="AY95" s="19" t="s">
        <v>406</v>
      </c>
      <c r="BE95" s="212">
        <f t="shared" si="4"/>
        <v>0</v>
      </c>
      <c r="BF95" s="212">
        <f t="shared" si="5"/>
        <v>0</v>
      </c>
      <c r="BG95" s="212">
        <f t="shared" si="6"/>
        <v>0</v>
      </c>
      <c r="BH95" s="212">
        <f t="shared" si="7"/>
        <v>0</v>
      </c>
      <c r="BI95" s="212">
        <f t="shared" si="8"/>
        <v>0</v>
      </c>
      <c r="BJ95" s="19" t="s">
        <v>23</v>
      </c>
      <c r="BK95" s="212">
        <f t="shared" si="9"/>
        <v>0</v>
      </c>
      <c r="BL95" s="19" t="s">
        <v>723</v>
      </c>
      <c r="BM95" s="19" t="s">
        <v>3672</v>
      </c>
    </row>
    <row r="96" spans="2:65" s="1" customFormat="1" ht="44.25" customHeight="1" x14ac:dyDescent="0.3">
      <c r="B96" s="37"/>
      <c r="C96" s="201" t="s">
        <v>415</v>
      </c>
      <c r="D96" s="201" t="s">
        <v>410</v>
      </c>
      <c r="E96" s="202" t="s">
        <v>3673</v>
      </c>
      <c r="F96" s="203" t="s">
        <v>3674</v>
      </c>
      <c r="G96" s="204" t="s">
        <v>1363</v>
      </c>
      <c r="H96" s="205">
        <v>6</v>
      </c>
      <c r="I96" s="206"/>
      <c r="J96" s="207">
        <f t="shared" si="0"/>
        <v>0</v>
      </c>
      <c r="K96" s="203" t="s">
        <v>36</v>
      </c>
      <c r="L96" s="57"/>
      <c r="M96" s="208" t="s">
        <v>36</v>
      </c>
      <c r="N96" s="209" t="s">
        <v>50</v>
      </c>
      <c r="O96" s="38"/>
      <c r="P96" s="210">
        <f t="shared" si="1"/>
        <v>0</v>
      </c>
      <c r="Q96" s="210">
        <v>0</v>
      </c>
      <c r="R96" s="210">
        <f t="shared" si="2"/>
        <v>0</v>
      </c>
      <c r="S96" s="210">
        <v>0</v>
      </c>
      <c r="T96" s="211">
        <f t="shared" si="3"/>
        <v>0</v>
      </c>
      <c r="AR96" s="19" t="s">
        <v>723</v>
      </c>
      <c r="AT96" s="19" t="s">
        <v>410</v>
      </c>
      <c r="AU96" s="19" t="s">
        <v>87</v>
      </c>
      <c r="AY96" s="19" t="s">
        <v>406</v>
      </c>
      <c r="BE96" s="212">
        <f t="shared" si="4"/>
        <v>0</v>
      </c>
      <c r="BF96" s="212">
        <f t="shared" si="5"/>
        <v>0</v>
      </c>
      <c r="BG96" s="212">
        <f t="shared" si="6"/>
        <v>0</v>
      </c>
      <c r="BH96" s="212">
        <f t="shared" si="7"/>
        <v>0</v>
      </c>
      <c r="BI96" s="212">
        <f t="shared" si="8"/>
        <v>0</v>
      </c>
      <c r="BJ96" s="19" t="s">
        <v>23</v>
      </c>
      <c r="BK96" s="212">
        <f t="shared" si="9"/>
        <v>0</v>
      </c>
      <c r="BL96" s="19" t="s">
        <v>723</v>
      </c>
      <c r="BM96" s="19" t="s">
        <v>3675</v>
      </c>
    </row>
    <row r="97" spans="2:65" s="1" customFormat="1" ht="44.25" customHeight="1" x14ac:dyDescent="0.3">
      <c r="B97" s="37"/>
      <c r="C97" s="201" t="s">
        <v>440</v>
      </c>
      <c r="D97" s="201" t="s">
        <v>410</v>
      </c>
      <c r="E97" s="202" t="s">
        <v>3676</v>
      </c>
      <c r="F97" s="203" t="s">
        <v>3677</v>
      </c>
      <c r="G97" s="204" t="s">
        <v>1363</v>
      </c>
      <c r="H97" s="205">
        <v>1</v>
      </c>
      <c r="I97" s="206"/>
      <c r="J97" s="207">
        <f t="shared" si="0"/>
        <v>0</v>
      </c>
      <c r="K97" s="203" t="s">
        <v>36</v>
      </c>
      <c r="L97" s="57"/>
      <c r="M97" s="208" t="s">
        <v>36</v>
      </c>
      <c r="N97" s="209" t="s">
        <v>50</v>
      </c>
      <c r="O97" s="38"/>
      <c r="P97" s="210">
        <f t="shared" si="1"/>
        <v>0</v>
      </c>
      <c r="Q97" s="210">
        <v>0</v>
      </c>
      <c r="R97" s="210">
        <f t="shared" si="2"/>
        <v>0</v>
      </c>
      <c r="S97" s="210">
        <v>0</v>
      </c>
      <c r="T97" s="211">
        <f t="shared" si="3"/>
        <v>0</v>
      </c>
      <c r="AR97" s="19" t="s">
        <v>723</v>
      </c>
      <c r="AT97" s="19" t="s">
        <v>410</v>
      </c>
      <c r="AU97" s="19" t="s">
        <v>87</v>
      </c>
      <c r="AY97" s="19" t="s">
        <v>406</v>
      </c>
      <c r="BE97" s="212">
        <f t="shared" si="4"/>
        <v>0</v>
      </c>
      <c r="BF97" s="212">
        <f t="shared" si="5"/>
        <v>0</v>
      </c>
      <c r="BG97" s="212">
        <f t="shared" si="6"/>
        <v>0</v>
      </c>
      <c r="BH97" s="212">
        <f t="shared" si="7"/>
        <v>0</v>
      </c>
      <c r="BI97" s="212">
        <f t="shared" si="8"/>
        <v>0</v>
      </c>
      <c r="BJ97" s="19" t="s">
        <v>23</v>
      </c>
      <c r="BK97" s="212">
        <f t="shared" si="9"/>
        <v>0</v>
      </c>
      <c r="BL97" s="19" t="s">
        <v>723</v>
      </c>
      <c r="BM97" s="19" t="s">
        <v>3678</v>
      </c>
    </row>
    <row r="98" spans="2:65" s="1" customFormat="1" ht="44.25" customHeight="1" x14ac:dyDescent="0.3">
      <c r="B98" s="37"/>
      <c r="C98" s="201" t="s">
        <v>446</v>
      </c>
      <c r="D98" s="201" t="s">
        <v>410</v>
      </c>
      <c r="E98" s="202" t="s">
        <v>3679</v>
      </c>
      <c r="F98" s="203" t="s">
        <v>3680</v>
      </c>
      <c r="G98" s="204" t="s">
        <v>1363</v>
      </c>
      <c r="H98" s="205">
        <v>1</v>
      </c>
      <c r="I98" s="206"/>
      <c r="J98" s="207">
        <f t="shared" si="0"/>
        <v>0</v>
      </c>
      <c r="K98" s="203" t="s">
        <v>36</v>
      </c>
      <c r="L98" s="57"/>
      <c r="M98" s="208" t="s">
        <v>36</v>
      </c>
      <c r="N98" s="209" t="s">
        <v>50</v>
      </c>
      <c r="O98" s="38"/>
      <c r="P98" s="210">
        <f t="shared" si="1"/>
        <v>0</v>
      </c>
      <c r="Q98" s="210">
        <v>0</v>
      </c>
      <c r="R98" s="210">
        <f t="shared" si="2"/>
        <v>0</v>
      </c>
      <c r="S98" s="210">
        <v>0</v>
      </c>
      <c r="T98" s="211">
        <f t="shared" si="3"/>
        <v>0</v>
      </c>
      <c r="AR98" s="19" t="s">
        <v>723</v>
      </c>
      <c r="AT98" s="19" t="s">
        <v>410</v>
      </c>
      <c r="AU98" s="19" t="s">
        <v>87</v>
      </c>
      <c r="AY98" s="19" t="s">
        <v>406</v>
      </c>
      <c r="BE98" s="212">
        <f t="shared" si="4"/>
        <v>0</v>
      </c>
      <c r="BF98" s="212">
        <f t="shared" si="5"/>
        <v>0</v>
      </c>
      <c r="BG98" s="212">
        <f t="shared" si="6"/>
        <v>0</v>
      </c>
      <c r="BH98" s="212">
        <f t="shared" si="7"/>
        <v>0</v>
      </c>
      <c r="BI98" s="212">
        <f t="shared" si="8"/>
        <v>0</v>
      </c>
      <c r="BJ98" s="19" t="s">
        <v>23</v>
      </c>
      <c r="BK98" s="212">
        <f t="shared" si="9"/>
        <v>0</v>
      </c>
      <c r="BL98" s="19" t="s">
        <v>723</v>
      </c>
      <c r="BM98" s="19" t="s">
        <v>3681</v>
      </c>
    </row>
    <row r="99" spans="2:65" s="1" customFormat="1" ht="31.5" customHeight="1" x14ac:dyDescent="0.3">
      <c r="B99" s="37"/>
      <c r="C99" s="201" t="s">
        <v>452</v>
      </c>
      <c r="D99" s="201" t="s">
        <v>410</v>
      </c>
      <c r="E99" s="202" t="s">
        <v>3682</v>
      </c>
      <c r="F99" s="203" t="s">
        <v>3683</v>
      </c>
      <c r="G99" s="204" t="s">
        <v>3037</v>
      </c>
      <c r="H99" s="205">
        <v>1</v>
      </c>
      <c r="I99" s="206"/>
      <c r="J99" s="207">
        <f t="shared" si="0"/>
        <v>0</v>
      </c>
      <c r="K99" s="203" t="s">
        <v>36</v>
      </c>
      <c r="L99" s="57"/>
      <c r="M99" s="208" t="s">
        <v>36</v>
      </c>
      <c r="N99" s="209" t="s">
        <v>50</v>
      </c>
      <c r="O99" s="38"/>
      <c r="P99" s="210">
        <f t="shared" si="1"/>
        <v>0</v>
      </c>
      <c r="Q99" s="210">
        <v>0</v>
      </c>
      <c r="R99" s="210">
        <f t="shared" si="2"/>
        <v>0</v>
      </c>
      <c r="S99" s="210">
        <v>0</v>
      </c>
      <c r="T99" s="211">
        <f t="shared" si="3"/>
        <v>0</v>
      </c>
      <c r="AR99" s="19" t="s">
        <v>723</v>
      </c>
      <c r="AT99" s="19" t="s">
        <v>410</v>
      </c>
      <c r="AU99" s="19" t="s">
        <v>87</v>
      </c>
      <c r="AY99" s="19" t="s">
        <v>406</v>
      </c>
      <c r="BE99" s="212">
        <f t="shared" si="4"/>
        <v>0</v>
      </c>
      <c r="BF99" s="212">
        <f t="shared" si="5"/>
        <v>0</v>
      </c>
      <c r="BG99" s="212">
        <f t="shared" si="6"/>
        <v>0</v>
      </c>
      <c r="BH99" s="212">
        <f t="shared" si="7"/>
        <v>0</v>
      </c>
      <c r="BI99" s="212">
        <f t="shared" si="8"/>
        <v>0</v>
      </c>
      <c r="BJ99" s="19" t="s">
        <v>23</v>
      </c>
      <c r="BK99" s="212">
        <f t="shared" si="9"/>
        <v>0</v>
      </c>
      <c r="BL99" s="19" t="s">
        <v>723</v>
      </c>
      <c r="BM99" s="19" t="s">
        <v>3684</v>
      </c>
    </row>
    <row r="100" spans="2:65" s="1" customFormat="1" ht="31.5" customHeight="1" x14ac:dyDescent="0.3">
      <c r="B100" s="37"/>
      <c r="C100" s="201" t="s">
        <v>457</v>
      </c>
      <c r="D100" s="201" t="s">
        <v>410</v>
      </c>
      <c r="E100" s="202" t="s">
        <v>3685</v>
      </c>
      <c r="F100" s="203" t="s">
        <v>3686</v>
      </c>
      <c r="G100" s="204" t="s">
        <v>3037</v>
      </c>
      <c r="H100" s="205">
        <v>1</v>
      </c>
      <c r="I100" s="206"/>
      <c r="J100" s="207">
        <f t="shared" si="0"/>
        <v>0</v>
      </c>
      <c r="K100" s="203" t="s">
        <v>36</v>
      </c>
      <c r="L100" s="57"/>
      <c r="M100" s="208" t="s">
        <v>36</v>
      </c>
      <c r="N100" s="209" t="s">
        <v>50</v>
      </c>
      <c r="O100" s="38"/>
      <c r="P100" s="210">
        <f t="shared" si="1"/>
        <v>0</v>
      </c>
      <c r="Q100" s="210">
        <v>0</v>
      </c>
      <c r="R100" s="210">
        <f t="shared" si="2"/>
        <v>0</v>
      </c>
      <c r="S100" s="210">
        <v>0</v>
      </c>
      <c r="T100" s="211">
        <f t="shared" si="3"/>
        <v>0</v>
      </c>
      <c r="AR100" s="19" t="s">
        <v>723</v>
      </c>
      <c r="AT100" s="19" t="s">
        <v>410</v>
      </c>
      <c r="AU100" s="19" t="s">
        <v>87</v>
      </c>
      <c r="AY100" s="19" t="s">
        <v>406</v>
      </c>
      <c r="BE100" s="212">
        <f t="shared" si="4"/>
        <v>0</v>
      </c>
      <c r="BF100" s="212">
        <f t="shared" si="5"/>
        <v>0</v>
      </c>
      <c r="BG100" s="212">
        <f t="shared" si="6"/>
        <v>0</v>
      </c>
      <c r="BH100" s="212">
        <f t="shared" si="7"/>
        <v>0</v>
      </c>
      <c r="BI100" s="212">
        <f t="shared" si="8"/>
        <v>0</v>
      </c>
      <c r="BJ100" s="19" t="s">
        <v>23</v>
      </c>
      <c r="BK100" s="212">
        <f t="shared" si="9"/>
        <v>0</v>
      </c>
      <c r="BL100" s="19" t="s">
        <v>723</v>
      </c>
      <c r="BM100" s="19" t="s">
        <v>3687</v>
      </c>
    </row>
    <row r="101" spans="2:65" s="1" customFormat="1" ht="31.5" customHeight="1" x14ac:dyDescent="0.3">
      <c r="B101" s="37"/>
      <c r="C101" s="201" t="s">
        <v>463</v>
      </c>
      <c r="D101" s="201" t="s">
        <v>410</v>
      </c>
      <c r="E101" s="202" t="s">
        <v>3688</v>
      </c>
      <c r="F101" s="203" t="s">
        <v>3689</v>
      </c>
      <c r="G101" s="204" t="s">
        <v>3037</v>
      </c>
      <c r="H101" s="205">
        <v>1</v>
      </c>
      <c r="I101" s="206"/>
      <c r="J101" s="207">
        <f t="shared" si="0"/>
        <v>0</v>
      </c>
      <c r="K101" s="203" t="s">
        <v>36</v>
      </c>
      <c r="L101" s="57"/>
      <c r="M101" s="208" t="s">
        <v>36</v>
      </c>
      <c r="N101" s="209" t="s">
        <v>50</v>
      </c>
      <c r="O101" s="38"/>
      <c r="P101" s="210">
        <f t="shared" si="1"/>
        <v>0</v>
      </c>
      <c r="Q101" s="210">
        <v>0</v>
      </c>
      <c r="R101" s="210">
        <f t="shared" si="2"/>
        <v>0</v>
      </c>
      <c r="S101" s="210">
        <v>0</v>
      </c>
      <c r="T101" s="211">
        <f t="shared" si="3"/>
        <v>0</v>
      </c>
      <c r="AR101" s="19" t="s">
        <v>723</v>
      </c>
      <c r="AT101" s="19" t="s">
        <v>410</v>
      </c>
      <c r="AU101" s="19" t="s">
        <v>87</v>
      </c>
      <c r="AY101" s="19" t="s">
        <v>406</v>
      </c>
      <c r="BE101" s="212">
        <f t="shared" si="4"/>
        <v>0</v>
      </c>
      <c r="BF101" s="212">
        <f t="shared" si="5"/>
        <v>0</v>
      </c>
      <c r="BG101" s="212">
        <f t="shared" si="6"/>
        <v>0</v>
      </c>
      <c r="BH101" s="212">
        <f t="shared" si="7"/>
        <v>0</v>
      </c>
      <c r="BI101" s="212">
        <f t="shared" si="8"/>
        <v>0</v>
      </c>
      <c r="BJ101" s="19" t="s">
        <v>23</v>
      </c>
      <c r="BK101" s="212">
        <f t="shared" si="9"/>
        <v>0</v>
      </c>
      <c r="BL101" s="19" t="s">
        <v>723</v>
      </c>
      <c r="BM101" s="19" t="s">
        <v>3690</v>
      </c>
    </row>
    <row r="102" spans="2:65" s="1" customFormat="1" ht="31.5" customHeight="1" x14ac:dyDescent="0.3">
      <c r="B102" s="37"/>
      <c r="C102" s="201" t="s">
        <v>28</v>
      </c>
      <c r="D102" s="201" t="s">
        <v>410</v>
      </c>
      <c r="E102" s="202" t="s">
        <v>3691</v>
      </c>
      <c r="F102" s="203" t="s">
        <v>3692</v>
      </c>
      <c r="G102" s="204" t="s">
        <v>3037</v>
      </c>
      <c r="H102" s="205">
        <v>1</v>
      </c>
      <c r="I102" s="206"/>
      <c r="J102" s="207">
        <f t="shared" si="0"/>
        <v>0</v>
      </c>
      <c r="K102" s="203" t="s">
        <v>36</v>
      </c>
      <c r="L102" s="57"/>
      <c r="M102" s="208" t="s">
        <v>36</v>
      </c>
      <c r="N102" s="209" t="s">
        <v>50</v>
      </c>
      <c r="O102" s="38"/>
      <c r="P102" s="210">
        <f t="shared" si="1"/>
        <v>0</v>
      </c>
      <c r="Q102" s="210">
        <v>0</v>
      </c>
      <c r="R102" s="210">
        <f t="shared" si="2"/>
        <v>0</v>
      </c>
      <c r="S102" s="210">
        <v>0</v>
      </c>
      <c r="T102" s="211">
        <f t="shared" si="3"/>
        <v>0</v>
      </c>
      <c r="AR102" s="19" t="s">
        <v>723</v>
      </c>
      <c r="AT102" s="19" t="s">
        <v>410</v>
      </c>
      <c r="AU102" s="19" t="s">
        <v>87</v>
      </c>
      <c r="AY102" s="19" t="s">
        <v>406</v>
      </c>
      <c r="BE102" s="212">
        <f t="shared" si="4"/>
        <v>0</v>
      </c>
      <c r="BF102" s="212">
        <f t="shared" si="5"/>
        <v>0</v>
      </c>
      <c r="BG102" s="212">
        <f t="shared" si="6"/>
        <v>0</v>
      </c>
      <c r="BH102" s="212">
        <f t="shared" si="7"/>
        <v>0</v>
      </c>
      <c r="BI102" s="212">
        <f t="shared" si="8"/>
        <v>0</v>
      </c>
      <c r="BJ102" s="19" t="s">
        <v>23</v>
      </c>
      <c r="BK102" s="212">
        <f t="shared" si="9"/>
        <v>0</v>
      </c>
      <c r="BL102" s="19" t="s">
        <v>723</v>
      </c>
      <c r="BM102" s="19" t="s">
        <v>3693</v>
      </c>
    </row>
    <row r="103" spans="2:65" s="1" customFormat="1" ht="31.5" customHeight="1" x14ac:dyDescent="0.3">
      <c r="B103" s="37"/>
      <c r="C103" s="201" t="s">
        <v>408</v>
      </c>
      <c r="D103" s="201" t="s">
        <v>410</v>
      </c>
      <c r="E103" s="202" t="s">
        <v>3694</v>
      </c>
      <c r="F103" s="203" t="s">
        <v>3695</v>
      </c>
      <c r="G103" s="204" t="s">
        <v>3037</v>
      </c>
      <c r="H103" s="205">
        <v>1</v>
      </c>
      <c r="I103" s="206"/>
      <c r="J103" s="207">
        <f t="shared" si="0"/>
        <v>0</v>
      </c>
      <c r="K103" s="203" t="s">
        <v>36</v>
      </c>
      <c r="L103" s="57"/>
      <c r="M103" s="208" t="s">
        <v>36</v>
      </c>
      <c r="N103" s="209" t="s">
        <v>50</v>
      </c>
      <c r="O103" s="38"/>
      <c r="P103" s="210">
        <f t="shared" si="1"/>
        <v>0</v>
      </c>
      <c r="Q103" s="210">
        <v>0</v>
      </c>
      <c r="R103" s="210">
        <f t="shared" si="2"/>
        <v>0</v>
      </c>
      <c r="S103" s="210">
        <v>0</v>
      </c>
      <c r="T103" s="211">
        <f t="shared" si="3"/>
        <v>0</v>
      </c>
      <c r="AR103" s="19" t="s">
        <v>723</v>
      </c>
      <c r="AT103" s="19" t="s">
        <v>410</v>
      </c>
      <c r="AU103" s="19" t="s">
        <v>87</v>
      </c>
      <c r="AY103" s="19" t="s">
        <v>406</v>
      </c>
      <c r="BE103" s="212">
        <f t="shared" si="4"/>
        <v>0</v>
      </c>
      <c r="BF103" s="212">
        <f t="shared" si="5"/>
        <v>0</v>
      </c>
      <c r="BG103" s="212">
        <f t="shared" si="6"/>
        <v>0</v>
      </c>
      <c r="BH103" s="212">
        <f t="shared" si="7"/>
        <v>0</v>
      </c>
      <c r="BI103" s="212">
        <f t="shared" si="8"/>
        <v>0</v>
      </c>
      <c r="BJ103" s="19" t="s">
        <v>23</v>
      </c>
      <c r="BK103" s="212">
        <f t="shared" si="9"/>
        <v>0</v>
      </c>
      <c r="BL103" s="19" t="s">
        <v>723</v>
      </c>
      <c r="BM103" s="19" t="s">
        <v>3696</v>
      </c>
    </row>
    <row r="104" spans="2:65" s="1" customFormat="1" ht="31.5" customHeight="1" x14ac:dyDescent="0.3">
      <c r="B104" s="37"/>
      <c r="C104" s="201" t="s">
        <v>476</v>
      </c>
      <c r="D104" s="201" t="s">
        <v>410</v>
      </c>
      <c r="E104" s="202" t="s">
        <v>3697</v>
      </c>
      <c r="F104" s="203" t="s">
        <v>3698</v>
      </c>
      <c r="G104" s="204" t="s">
        <v>3037</v>
      </c>
      <c r="H104" s="205">
        <v>1</v>
      </c>
      <c r="I104" s="206"/>
      <c r="J104" s="207">
        <f t="shared" si="0"/>
        <v>0</v>
      </c>
      <c r="K104" s="203" t="s">
        <v>36</v>
      </c>
      <c r="L104" s="57"/>
      <c r="M104" s="208" t="s">
        <v>36</v>
      </c>
      <c r="N104" s="209" t="s">
        <v>50</v>
      </c>
      <c r="O104" s="38"/>
      <c r="P104" s="210">
        <f t="shared" si="1"/>
        <v>0</v>
      </c>
      <c r="Q104" s="210">
        <v>0</v>
      </c>
      <c r="R104" s="210">
        <f t="shared" si="2"/>
        <v>0</v>
      </c>
      <c r="S104" s="210">
        <v>0</v>
      </c>
      <c r="T104" s="211">
        <f t="shared" si="3"/>
        <v>0</v>
      </c>
      <c r="AR104" s="19" t="s">
        <v>723</v>
      </c>
      <c r="AT104" s="19" t="s">
        <v>410</v>
      </c>
      <c r="AU104" s="19" t="s">
        <v>87</v>
      </c>
      <c r="AY104" s="19" t="s">
        <v>406</v>
      </c>
      <c r="BE104" s="212">
        <f t="shared" si="4"/>
        <v>0</v>
      </c>
      <c r="BF104" s="212">
        <f t="shared" si="5"/>
        <v>0</v>
      </c>
      <c r="BG104" s="212">
        <f t="shared" si="6"/>
        <v>0</v>
      </c>
      <c r="BH104" s="212">
        <f t="shared" si="7"/>
        <v>0</v>
      </c>
      <c r="BI104" s="212">
        <f t="shared" si="8"/>
        <v>0</v>
      </c>
      <c r="BJ104" s="19" t="s">
        <v>23</v>
      </c>
      <c r="BK104" s="212">
        <f t="shared" si="9"/>
        <v>0</v>
      </c>
      <c r="BL104" s="19" t="s">
        <v>723</v>
      </c>
      <c r="BM104" s="19" t="s">
        <v>3699</v>
      </c>
    </row>
    <row r="105" spans="2:65" s="1" customFormat="1" ht="22.5" customHeight="1" x14ac:dyDescent="0.3">
      <c r="B105" s="37"/>
      <c r="C105" s="201" t="s">
        <v>314</v>
      </c>
      <c r="D105" s="201" t="s">
        <v>410</v>
      </c>
      <c r="E105" s="202" t="s">
        <v>3700</v>
      </c>
      <c r="F105" s="203" t="s">
        <v>3701</v>
      </c>
      <c r="G105" s="204" t="s">
        <v>3037</v>
      </c>
      <c r="H105" s="205">
        <v>1</v>
      </c>
      <c r="I105" s="206"/>
      <c r="J105" s="207">
        <f t="shared" si="0"/>
        <v>0</v>
      </c>
      <c r="K105" s="203" t="s">
        <v>36</v>
      </c>
      <c r="L105" s="57"/>
      <c r="M105" s="208" t="s">
        <v>36</v>
      </c>
      <c r="N105" s="209" t="s">
        <v>50</v>
      </c>
      <c r="O105" s="38"/>
      <c r="P105" s="210">
        <f t="shared" si="1"/>
        <v>0</v>
      </c>
      <c r="Q105" s="210">
        <v>0</v>
      </c>
      <c r="R105" s="210">
        <f t="shared" si="2"/>
        <v>0</v>
      </c>
      <c r="S105" s="210">
        <v>0</v>
      </c>
      <c r="T105" s="211">
        <f t="shared" si="3"/>
        <v>0</v>
      </c>
      <c r="AR105" s="19" t="s">
        <v>723</v>
      </c>
      <c r="AT105" s="19" t="s">
        <v>410</v>
      </c>
      <c r="AU105" s="19" t="s">
        <v>87</v>
      </c>
      <c r="AY105" s="19" t="s">
        <v>406</v>
      </c>
      <c r="BE105" s="212">
        <f t="shared" si="4"/>
        <v>0</v>
      </c>
      <c r="BF105" s="212">
        <f t="shared" si="5"/>
        <v>0</v>
      </c>
      <c r="BG105" s="212">
        <f t="shared" si="6"/>
        <v>0</v>
      </c>
      <c r="BH105" s="212">
        <f t="shared" si="7"/>
        <v>0</v>
      </c>
      <c r="BI105" s="212">
        <f t="shared" si="8"/>
        <v>0</v>
      </c>
      <c r="BJ105" s="19" t="s">
        <v>23</v>
      </c>
      <c r="BK105" s="212">
        <f t="shared" si="9"/>
        <v>0</v>
      </c>
      <c r="BL105" s="19" t="s">
        <v>723</v>
      </c>
      <c r="BM105" s="19" t="s">
        <v>3702</v>
      </c>
    </row>
    <row r="106" spans="2:65" s="1" customFormat="1" ht="44.25" customHeight="1" x14ac:dyDescent="0.3">
      <c r="B106" s="37"/>
      <c r="C106" s="201" t="s">
        <v>484</v>
      </c>
      <c r="D106" s="201" t="s">
        <v>410</v>
      </c>
      <c r="E106" s="202" t="s">
        <v>3703</v>
      </c>
      <c r="F106" s="203" t="s">
        <v>3704</v>
      </c>
      <c r="G106" s="204" t="s">
        <v>1363</v>
      </c>
      <c r="H106" s="205">
        <v>2</v>
      </c>
      <c r="I106" s="206"/>
      <c r="J106" s="207">
        <f t="shared" si="0"/>
        <v>0</v>
      </c>
      <c r="K106" s="203" t="s">
        <v>36</v>
      </c>
      <c r="L106" s="57"/>
      <c r="M106" s="208" t="s">
        <v>36</v>
      </c>
      <c r="N106" s="281" t="s">
        <v>50</v>
      </c>
      <c r="O106" s="282"/>
      <c r="P106" s="283">
        <f t="shared" si="1"/>
        <v>0</v>
      </c>
      <c r="Q106" s="283">
        <v>0</v>
      </c>
      <c r="R106" s="283">
        <f t="shared" si="2"/>
        <v>0</v>
      </c>
      <c r="S106" s="283">
        <v>0</v>
      </c>
      <c r="T106" s="284">
        <f t="shared" si="3"/>
        <v>0</v>
      </c>
      <c r="AR106" s="19" t="s">
        <v>723</v>
      </c>
      <c r="AT106" s="19" t="s">
        <v>410</v>
      </c>
      <c r="AU106" s="19" t="s">
        <v>87</v>
      </c>
      <c r="AY106" s="19" t="s">
        <v>406</v>
      </c>
      <c r="BE106" s="212">
        <f t="shared" si="4"/>
        <v>0</v>
      </c>
      <c r="BF106" s="212">
        <f t="shared" si="5"/>
        <v>0</v>
      </c>
      <c r="BG106" s="212">
        <f t="shared" si="6"/>
        <v>0</v>
      </c>
      <c r="BH106" s="212">
        <f t="shared" si="7"/>
        <v>0</v>
      </c>
      <c r="BI106" s="212">
        <f t="shared" si="8"/>
        <v>0</v>
      </c>
      <c r="BJ106" s="19" t="s">
        <v>23</v>
      </c>
      <c r="BK106" s="212">
        <f t="shared" si="9"/>
        <v>0</v>
      </c>
      <c r="BL106" s="19" t="s">
        <v>723</v>
      </c>
      <c r="BM106" s="19" t="s">
        <v>3705</v>
      </c>
    </row>
    <row r="107" spans="2:65" s="1" customFormat="1" ht="6.95" customHeight="1" x14ac:dyDescent="0.3">
      <c r="B107" s="52"/>
      <c r="C107" s="53"/>
      <c r="D107" s="53"/>
      <c r="E107" s="53"/>
      <c r="F107" s="53"/>
      <c r="G107" s="53"/>
      <c r="H107" s="53"/>
      <c r="I107" s="141"/>
      <c r="J107" s="53"/>
      <c r="K107" s="53"/>
      <c r="L107" s="57"/>
    </row>
  </sheetData>
  <sheetProtection password="CC35" sheet="1" objects="1" scenarios="1" formatColumns="0" formatRows="0" sort="0" autoFilter="0"/>
  <autoFilter ref="C89:K89"/>
  <mergeCells count="15">
    <mergeCell ref="E80:H80"/>
    <mergeCell ref="E78:H78"/>
    <mergeCell ref="E82:H82"/>
    <mergeCell ref="G1:H1"/>
    <mergeCell ref="L2:V2"/>
    <mergeCell ref="E49:H49"/>
    <mergeCell ref="E53:H53"/>
    <mergeCell ref="E51:H51"/>
    <mergeCell ref="E55:H55"/>
    <mergeCell ref="E76:H76"/>
    <mergeCell ref="E7:H7"/>
    <mergeCell ref="E11:H11"/>
    <mergeCell ref="E9:H9"/>
    <mergeCell ref="E13:H13"/>
    <mergeCell ref="E28:H28"/>
  </mergeCells>
  <hyperlinks>
    <hyperlink ref="F1:G1" location="C2" tooltip="Krycí list soupisu" display="1) Krycí list soupisu"/>
    <hyperlink ref="G1:H1" location="C62" tooltip="Rekapitulace" display="2) Rekapitulace"/>
    <hyperlink ref="J1" location="C89" tooltip="Soupis prací" display="3) Soupis prací"/>
    <hyperlink ref="L1:V1" location="'Rekapitulace stavby'!C2" tooltip="Rekapitulace stavby" display="Rekapitulace stavby"/>
  </hyperlinks>
  <printOptions horizontalCentered="1"/>
  <pageMargins left="0.59055118110236227" right="0.59055118110236227" top="0.59055118110236227" bottom="0.59055118110236227" header="0" footer="0"/>
  <pageSetup paperSize="9" fitToHeight="100" orientation="landscape" r:id="rId1"/>
  <headerFooter>
    <oddFooter>&amp;CStrana &amp;P z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BR183"/>
  <sheetViews>
    <sheetView showGridLines="0" workbookViewId="0">
      <pane ySplit="1" topLeftCell="A2" activePane="bottomLeft" state="frozen"/>
      <selection pane="bottomLeft"/>
    </sheetView>
  </sheetViews>
  <sheetFormatPr defaultRowHeight="13.5" x14ac:dyDescent="0.3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115" customWidth="1"/>
    <col min="10" max="10" width="23.5" customWidth="1"/>
    <col min="11" max="11" width="15.5" customWidth="1"/>
    <col min="13" max="18" width="9.33203125" hidden="1"/>
    <col min="19" max="19" width="8.1640625" hidden="1" customWidth="1"/>
    <col min="20" max="20" width="29.6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 x14ac:dyDescent="0.3">
      <c r="A1" s="17"/>
      <c r="B1" s="294"/>
      <c r="C1" s="294"/>
      <c r="D1" s="293" t="s">
        <v>1</v>
      </c>
      <c r="E1" s="294"/>
      <c r="F1" s="295" t="s">
        <v>8574</v>
      </c>
      <c r="G1" s="427" t="s">
        <v>8575</v>
      </c>
      <c r="H1" s="427"/>
      <c r="I1" s="300"/>
      <c r="J1" s="295" t="s">
        <v>8576</v>
      </c>
      <c r="K1" s="293" t="s">
        <v>213</v>
      </c>
      <c r="L1" s="295" t="s">
        <v>8577</v>
      </c>
      <c r="M1" s="295"/>
      <c r="N1" s="295"/>
      <c r="O1" s="295"/>
      <c r="P1" s="295"/>
      <c r="Q1" s="295"/>
      <c r="R1" s="295"/>
      <c r="S1" s="295"/>
      <c r="T1" s="295"/>
      <c r="U1" s="291"/>
      <c r="V1" s="291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</row>
    <row r="2" spans="1:70" ht="36.950000000000003" customHeight="1" x14ac:dyDescent="0.3">
      <c r="L2" s="385"/>
      <c r="M2" s="385"/>
      <c r="N2" s="385"/>
      <c r="O2" s="385"/>
      <c r="P2" s="385"/>
      <c r="Q2" s="385"/>
      <c r="R2" s="385"/>
      <c r="S2" s="385"/>
      <c r="T2" s="385"/>
      <c r="U2" s="385"/>
      <c r="V2" s="385"/>
      <c r="AT2" s="19" t="s">
        <v>122</v>
      </c>
    </row>
    <row r="3" spans="1:70" ht="6.95" customHeight="1" x14ac:dyDescent="0.3">
      <c r="B3" s="20"/>
      <c r="C3" s="21"/>
      <c r="D3" s="21"/>
      <c r="E3" s="21"/>
      <c r="F3" s="21"/>
      <c r="G3" s="21"/>
      <c r="H3" s="21"/>
      <c r="I3" s="117"/>
      <c r="J3" s="21"/>
      <c r="K3" s="22"/>
      <c r="AT3" s="19" t="s">
        <v>87</v>
      </c>
    </row>
    <row r="4" spans="1:70" ht="36.950000000000003" customHeight="1" x14ac:dyDescent="0.3">
      <c r="B4" s="23"/>
      <c r="C4" s="24"/>
      <c r="D4" s="25" t="s">
        <v>218</v>
      </c>
      <c r="E4" s="24"/>
      <c r="F4" s="24"/>
      <c r="G4" s="24"/>
      <c r="H4" s="24"/>
      <c r="I4" s="118"/>
      <c r="J4" s="24"/>
      <c r="K4" s="26"/>
      <c r="M4" s="27" t="s">
        <v>10</v>
      </c>
      <c r="AT4" s="19" t="s">
        <v>4</v>
      </c>
    </row>
    <row r="5" spans="1:70" ht="6.95" customHeight="1" x14ac:dyDescent="0.3">
      <c r="B5" s="23"/>
      <c r="C5" s="24"/>
      <c r="D5" s="24"/>
      <c r="E5" s="24"/>
      <c r="F5" s="24"/>
      <c r="G5" s="24"/>
      <c r="H5" s="24"/>
      <c r="I5" s="118"/>
      <c r="J5" s="24"/>
      <c r="K5" s="26"/>
    </row>
    <row r="6" spans="1:70" ht="15" x14ac:dyDescent="0.3">
      <c r="B6" s="23"/>
      <c r="C6" s="24"/>
      <c r="D6" s="32" t="s">
        <v>16</v>
      </c>
      <c r="E6" s="24"/>
      <c r="F6" s="24"/>
      <c r="G6" s="24"/>
      <c r="H6" s="24"/>
      <c r="I6" s="118"/>
      <c r="J6" s="24"/>
      <c r="K6" s="26"/>
    </row>
    <row r="7" spans="1:70" ht="22.5" customHeight="1" x14ac:dyDescent="0.3">
      <c r="B7" s="23"/>
      <c r="C7" s="24"/>
      <c r="D7" s="24"/>
      <c r="E7" s="428" t="str">
        <f>'Rekapitulace stavby'!K6</f>
        <v>ZLEPŠENÍ EKOLOGICKÉHO STAVU ŘEKY BEČVY V HRANICÍCH</v>
      </c>
      <c r="F7" s="414"/>
      <c r="G7" s="414"/>
      <c r="H7" s="414"/>
      <c r="I7" s="118"/>
      <c r="J7" s="24"/>
      <c r="K7" s="26"/>
    </row>
    <row r="8" spans="1:70" ht="15" x14ac:dyDescent="0.3">
      <c r="B8" s="23"/>
      <c r="C8" s="24"/>
      <c r="D8" s="32" t="s">
        <v>226</v>
      </c>
      <c r="E8" s="24"/>
      <c r="F8" s="24"/>
      <c r="G8" s="24"/>
      <c r="H8" s="24"/>
      <c r="I8" s="118"/>
      <c r="J8" s="24"/>
      <c r="K8" s="26"/>
    </row>
    <row r="9" spans="1:70" ht="22.5" customHeight="1" x14ac:dyDescent="0.3">
      <c r="B9" s="23"/>
      <c r="C9" s="24"/>
      <c r="D9" s="24"/>
      <c r="E9" s="428" t="s">
        <v>229</v>
      </c>
      <c r="F9" s="414"/>
      <c r="G9" s="414"/>
      <c r="H9" s="414"/>
      <c r="I9" s="118"/>
      <c r="J9" s="24"/>
      <c r="K9" s="26"/>
    </row>
    <row r="10" spans="1:70" ht="15" x14ac:dyDescent="0.3">
      <c r="B10" s="23"/>
      <c r="C10" s="24"/>
      <c r="D10" s="32" t="s">
        <v>232</v>
      </c>
      <c r="E10" s="24"/>
      <c r="F10" s="24"/>
      <c r="G10" s="24"/>
      <c r="H10" s="24"/>
      <c r="I10" s="118"/>
      <c r="J10" s="24"/>
      <c r="K10" s="26"/>
    </row>
    <row r="11" spans="1:70" s="1" customFormat="1" ht="22.5" customHeight="1" x14ac:dyDescent="0.3">
      <c r="B11" s="37"/>
      <c r="C11" s="38"/>
      <c r="D11" s="38"/>
      <c r="E11" s="429" t="s">
        <v>3660</v>
      </c>
      <c r="F11" s="405"/>
      <c r="G11" s="405"/>
      <c r="H11" s="405"/>
      <c r="I11" s="119"/>
      <c r="J11" s="38"/>
      <c r="K11" s="41"/>
    </row>
    <row r="12" spans="1:70" s="1" customFormat="1" ht="15" x14ac:dyDescent="0.3">
      <c r="B12" s="37"/>
      <c r="C12" s="38"/>
      <c r="D12" s="32" t="s">
        <v>238</v>
      </c>
      <c r="E12" s="38"/>
      <c r="F12" s="38"/>
      <c r="G12" s="38"/>
      <c r="H12" s="38"/>
      <c r="I12" s="119"/>
      <c r="J12" s="38"/>
      <c r="K12" s="41"/>
    </row>
    <row r="13" spans="1:70" s="1" customFormat="1" ht="36.950000000000003" customHeight="1" x14ac:dyDescent="0.3">
      <c r="B13" s="37"/>
      <c r="C13" s="38"/>
      <c r="D13" s="38"/>
      <c r="E13" s="430" t="s">
        <v>3706</v>
      </c>
      <c r="F13" s="405"/>
      <c r="G13" s="405"/>
      <c r="H13" s="405"/>
      <c r="I13" s="119"/>
      <c r="J13" s="38"/>
      <c r="K13" s="41"/>
    </row>
    <row r="14" spans="1:70" s="1" customFormat="1" x14ac:dyDescent="0.3">
      <c r="B14" s="37"/>
      <c r="C14" s="38"/>
      <c r="D14" s="38"/>
      <c r="E14" s="38"/>
      <c r="F14" s="38"/>
      <c r="G14" s="38"/>
      <c r="H14" s="38"/>
      <c r="I14" s="119"/>
      <c r="J14" s="38"/>
      <c r="K14" s="41"/>
    </row>
    <row r="15" spans="1:70" s="1" customFormat="1" ht="14.45" customHeight="1" x14ac:dyDescent="0.3">
      <c r="B15" s="37"/>
      <c r="C15" s="38"/>
      <c r="D15" s="32" t="s">
        <v>19</v>
      </c>
      <c r="E15" s="38"/>
      <c r="F15" s="30" t="s">
        <v>20</v>
      </c>
      <c r="G15" s="38"/>
      <c r="H15" s="38"/>
      <c r="I15" s="120" t="s">
        <v>21</v>
      </c>
      <c r="J15" s="30" t="s">
        <v>36</v>
      </c>
      <c r="K15" s="41"/>
    </row>
    <row r="16" spans="1:70" s="1" customFormat="1" ht="14.45" customHeight="1" x14ac:dyDescent="0.3">
      <c r="B16" s="37"/>
      <c r="C16" s="38"/>
      <c r="D16" s="32" t="s">
        <v>24</v>
      </c>
      <c r="E16" s="38"/>
      <c r="F16" s="30" t="s">
        <v>25</v>
      </c>
      <c r="G16" s="38"/>
      <c r="H16" s="38"/>
      <c r="I16" s="120" t="s">
        <v>26</v>
      </c>
      <c r="J16" s="121" t="str">
        <f>'Rekapitulace stavby'!AN8</f>
        <v>6.4.2016</v>
      </c>
      <c r="K16" s="41"/>
    </row>
    <row r="17" spans="2:11" s="1" customFormat="1" ht="10.9" customHeight="1" x14ac:dyDescent="0.3">
      <c r="B17" s="37"/>
      <c r="C17" s="38"/>
      <c r="D17" s="38"/>
      <c r="E17" s="38"/>
      <c r="F17" s="38"/>
      <c r="G17" s="38"/>
      <c r="H17" s="38"/>
      <c r="I17" s="119"/>
      <c r="J17" s="38"/>
      <c r="K17" s="41"/>
    </row>
    <row r="18" spans="2:11" s="1" customFormat="1" ht="14.45" customHeight="1" x14ac:dyDescent="0.3">
      <c r="B18" s="37"/>
      <c r="C18" s="38"/>
      <c r="D18" s="32" t="s">
        <v>34</v>
      </c>
      <c r="E18" s="38"/>
      <c r="F18" s="38"/>
      <c r="G18" s="38"/>
      <c r="H18" s="38"/>
      <c r="I18" s="120" t="s">
        <v>35</v>
      </c>
      <c r="J18" s="30" t="s">
        <v>36</v>
      </c>
      <c r="K18" s="41"/>
    </row>
    <row r="19" spans="2:11" s="1" customFormat="1" ht="18" customHeight="1" x14ac:dyDescent="0.3">
      <c r="B19" s="37"/>
      <c r="C19" s="38"/>
      <c r="D19" s="38"/>
      <c r="E19" s="30" t="s">
        <v>37</v>
      </c>
      <c r="F19" s="38"/>
      <c r="G19" s="38"/>
      <c r="H19" s="38"/>
      <c r="I19" s="120" t="s">
        <v>38</v>
      </c>
      <c r="J19" s="30" t="s">
        <v>36</v>
      </c>
      <c r="K19" s="41"/>
    </row>
    <row r="20" spans="2:11" s="1" customFormat="1" ht="6.95" customHeight="1" x14ac:dyDescent="0.3">
      <c r="B20" s="37"/>
      <c r="C20" s="38"/>
      <c r="D20" s="38"/>
      <c r="E20" s="38"/>
      <c r="F20" s="38"/>
      <c r="G20" s="38"/>
      <c r="H20" s="38"/>
      <c r="I20" s="119"/>
      <c r="J20" s="38"/>
      <c r="K20" s="41"/>
    </row>
    <row r="21" spans="2:11" s="1" customFormat="1" ht="14.45" customHeight="1" x14ac:dyDescent="0.3">
      <c r="B21" s="37"/>
      <c r="C21" s="38"/>
      <c r="D21" s="32" t="s">
        <v>39</v>
      </c>
      <c r="E21" s="38"/>
      <c r="F21" s="38"/>
      <c r="G21" s="38"/>
      <c r="H21" s="38"/>
      <c r="I21" s="120" t="s">
        <v>35</v>
      </c>
      <c r="J21" s="30" t="str">
        <f>IF('Rekapitulace stavby'!AN13="Vyplň údaj","",IF('Rekapitulace stavby'!AN13="","",'Rekapitulace stavby'!AN13))</f>
        <v/>
      </c>
      <c r="K21" s="41"/>
    </row>
    <row r="22" spans="2:11" s="1" customFormat="1" ht="18" customHeight="1" x14ac:dyDescent="0.3">
      <c r="B22" s="37"/>
      <c r="C22" s="38"/>
      <c r="D22" s="38"/>
      <c r="E22" s="30" t="str">
        <f>IF('Rekapitulace stavby'!E14="Vyplň údaj","",IF('Rekapitulace stavby'!E14="","",'Rekapitulace stavby'!E14))</f>
        <v/>
      </c>
      <c r="F22" s="38"/>
      <c r="G22" s="38"/>
      <c r="H22" s="38"/>
      <c r="I22" s="120" t="s">
        <v>38</v>
      </c>
      <c r="J22" s="30" t="str">
        <f>IF('Rekapitulace stavby'!AN14="Vyplň údaj","",IF('Rekapitulace stavby'!AN14="","",'Rekapitulace stavby'!AN14))</f>
        <v/>
      </c>
      <c r="K22" s="41"/>
    </row>
    <row r="23" spans="2:11" s="1" customFormat="1" ht="6.95" customHeight="1" x14ac:dyDescent="0.3">
      <c r="B23" s="37"/>
      <c r="C23" s="38"/>
      <c r="D23" s="38"/>
      <c r="E23" s="38"/>
      <c r="F23" s="38"/>
      <c r="G23" s="38"/>
      <c r="H23" s="38"/>
      <c r="I23" s="119"/>
      <c r="J23" s="38"/>
      <c r="K23" s="41"/>
    </row>
    <row r="24" spans="2:11" s="1" customFormat="1" ht="14.45" customHeight="1" x14ac:dyDescent="0.3">
      <c r="B24" s="37"/>
      <c r="C24" s="38"/>
      <c r="D24" s="32" t="s">
        <v>41</v>
      </c>
      <c r="E24" s="38"/>
      <c r="F24" s="38"/>
      <c r="G24" s="38"/>
      <c r="H24" s="38"/>
      <c r="I24" s="120" t="s">
        <v>35</v>
      </c>
      <c r="J24" s="30" t="s">
        <v>36</v>
      </c>
      <c r="K24" s="41"/>
    </row>
    <row r="25" spans="2:11" s="1" customFormat="1" ht="18" customHeight="1" x14ac:dyDescent="0.3">
      <c r="B25" s="37"/>
      <c r="C25" s="38"/>
      <c r="D25" s="38"/>
      <c r="E25" s="30" t="s">
        <v>42</v>
      </c>
      <c r="F25" s="38"/>
      <c r="G25" s="38"/>
      <c r="H25" s="38"/>
      <c r="I25" s="120" t="s">
        <v>38</v>
      </c>
      <c r="J25" s="30" t="s">
        <v>36</v>
      </c>
      <c r="K25" s="41"/>
    </row>
    <row r="26" spans="2:11" s="1" customFormat="1" ht="6.95" customHeight="1" x14ac:dyDescent="0.3">
      <c r="B26" s="37"/>
      <c r="C26" s="38"/>
      <c r="D26" s="38"/>
      <c r="E26" s="38"/>
      <c r="F26" s="38"/>
      <c r="G26" s="38"/>
      <c r="H26" s="38"/>
      <c r="I26" s="119"/>
      <c r="J26" s="38"/>
      <c r="K26" s="41"/>
    </row>
    <row r="27" spans="2:11" s="1" customFormat="1" ht="14.45" customHeight="1" x14ac:dyDescent="0.3">
      <c r="B27" s="37"/>
      <c r="C27" s="38"/>
      <c r="D27" s="32" t="s">
        <v>44</v>
      </c>
      <c r="E27" s="38"/>
      <c r="F27" s="38"/>
      <c r="G27" s="38"/>
      <c r="H27" s="38"/>
      <c r="I27" s="119"/>
      <c r="J27" s="38"/>
      <c r="K27" s="41"/>
    </row>
    <row r="28" spans="2:11" s="7" customFormat="1" ht="22.5" customHeight="1" x14ac:dyDescent="0.3">
      <c r="B28" s="122"/>
      <c r="C28" s="123"/>
      <c r="D28" s="123"/>
      <c r="E28" s="417" t="s">
        <v>36</v>
      </c>
      <c r="F28" s="431"/>
      <c r="G28" s="431"/>
      <c r="H28" s="431"/>
      <c r="I28" s="124"/>
      <c r="J28" s="123"/>
      <c r="K28" s="125"/>
    </row>
    <row r="29" spans="2:11" s="1" customFormat="1" ht="6.95" customHeight="1" x14ac:dyDescent="0.3">
      <c r="B29" s="37"/>
      <c r="C29" s="38"/>
      <c r="D29" s="38"/>
      <c r="E29" s="38"/>
      <c r="F29" s="38"/>
      <c r="G29" s="38"/>
      <c r="H29" s="38"/>
      <c r="I29" s="119"/>
      <c r="J29" s="38"/>
      <c r="K29" s="41"/>
    </row>
    <row r="30" spans="2:11" s="1" customFormat="1" ht="6.95" customHeight="1" x14ac:dyDescent="0.3">
      <c r="B30" s="37"/>
      <c r="C30" s="38"/>
      <c r="D30" s="81"/>
      <c r="E30" s="81"/>
      <c r="F30" s="81"/>
      <c r="G30" s="81"/>
      <c r="H30" s="81"/>
      <c r="I30" s="127"/>
      <c r="J30" s="81"/>
      <c r="K30" s="128"/>
    </row>
    <row r="31" spans="2:11" s="1" customFormat="1" ht="25.35" customHeight="1" x14ac:dyDescent="0.3">
      <c r="B31" s="37"/>
      <c r="C31" s="38"/>
      <c r="D31" s="129" t="s">
        <v>45</v>
      </c>
      <c r="E31" s="38"/>
      <c r="F31" s="38"/>
      <c r="G31" s="38"/>
      <c r="H31" s="38"/>
      <c r="I31" s="119"/>
      <c r="J31" s="130">
        <f>ROUND(J94,2)</f>
        <v>0</v>
      </c>
      <c r="K31" s="41"/>
    </row>
    <row r="32" spans="2:11" s="1" customFormat="1" ht="6.95" customHeight="1" x14ac:dyDescent="0.3">
      <c r="B32" s="37"/>
      <c r="C32" s="38"/>
      <c r="D32" s="81"/>
      <c r="E32" s="81"/>
      <c r="F32" s="81"/>
      <c r="G32" s="81"/>
      <c r="H32" s="81"/>
      <c r="I32" s="127"/>
      <c r="J32" s="81"/>
      <c r="K32" s="128"/>
    </row>
    <row r="33" spans="2:11" s="1" customFormat="1" ht="14.45" customHeight="1" x14ac:dyDescent="0.3">
      <c r="B33" s="37"/>
      <c r="C33" s="38"/>
      <c r="D33" s="38"/>
      <c r="E33" s="38"/>
      <c r="F33" s="42" t="s">
        <v>47</v>
      </c>
      <c r="G33" s="38"/>
      <c r="H33" s="38"/>
      <c r="I33" s="131" t="s">
        <v>46</v>
      </c>
      <c r="J33" s="42" t="s">
        <v>48</v>
      </c>
      <c r="K33" s="41"/>
    </row>
    <row r="34" spans="2:11" s="1" customFormat="1" ht="14.45" customHeight="1" x14ac:dyDescent="0.3">
      <c r="B34" s="37"/>
      <c r="C34" s="38"/>
      <c r="D34" s="45" t="s">
        <v>49</v>
      </c>
      <c r="E34" s="45" t="s">
        <v>50</v>
      </c>
      <c r="F34" s="132">
        <f>ROUND(SUM(BE94:BE182), 2)</f>
        <v>0</v>
      </c>
      <c r="G34" s="38"/>
      <c r="H34" s="38"/>
      <c r="I34" s="133">
        <v>0.21</v>
      </c>
      <c r="J34" s="132">
        <f>ROUND(ROUND((SUM(BE94:BE182)), 2)*I34, 2)</f>
        <v>0</v>
      </c>
      <c r="K34" s="41"/>
    </row>
    <row r="35" spans="2:11" s="1" customFormat="1" ht="14.45" customHeight="1" x14ac:dyDescent="0.3">
      <c r="B35" s="37"/>
      <c r="C35" s="38"/>
      <c r="D35" s="38"/>
      <c r="E35" s="45" t="s">
        <v>51</v>
      </c>
      <c r="F35" s="132">
        <f>ROUND(SUM(BF94:BF182), 2)</f>
        <v>0</v>
      </c>
      <c r="G35" s="38"/>
      <c r="H35" s="38"/>
      <c r="I35" s="133">
        <v>0.15</v>
      </c>
      <c r="J35" s="132">
        <f>ROUND(ROUND((SUM(BF94:BF182)), 2)*I35, 2)</f>
        <v>0</v>
      </c>
      <c r="K35" s="41"/>
    </row>
    <row r="36" spans="2:11" s="1" customFormat="1" ht="14.45" hidden="1" customHeight="1" x14ac:dyDescent="0.3">
      <c r="B36" s="37"/>
      <c r="C36" s="38"/>
      <c r="D36" s="38"/>
      <c r="E36" s="45" t="s">
        <v>52</v>
      </c>
      <c r="F36" s="132">
        <f>ROUND(SUM(BG94:BG182), 2)</f>
        <v>0</v>
      </c>
      <c r="G36" s="38"/>
      <c r="H36" s="38"/>
      <c r="I36" s="133">
        <v>0.21</v>
      </c>
      <c r="J36" s="132">
        <v>0</v>
      </c>
      <c r="K36" s="41"/>
    </row>
    <row r="37" spans="2:11" s="1" customFormat="1" ht="14.45" hidden="1" customHeight="1" x14ac:dyDescent="0.3">
      <c r="B37" s="37"/>
      <c r="C37" s="38"/>
      <c r="D37" s="38"/>
      <c r="E37" s="45" t="s">
        <v>53</v>
      </c>
      <c r="F37" s="132">
        <f>ROUND(SUM(BH94:BH182), 2)</f>
        <v>0</v>
      </c>
      <c r="G37" s="38"/>
      <c r="H37" s="38"/>
      <c r="I37" s="133">
        <v>0.15</v>
      </c>
      <c r="J37" s="132">
        <v>0</v>
      </c>
      <c r="K37" s="41"/>
    </row>
    <row r="38" spans="2:11" s="1" customFormat="1" ht="14.45" hidden="1" customHeight="1" x14ac:dyDescent="0.3">
      <c r="B38" s="37"/>
      <c r="C38" s="38"/>
      <c r="D38" s="38"/>
      <c r="E38" s="45" t="s">
        <v>54</v>
      </c>
      <c r="F38" s="132">
        <f>ROUND(SUM(BI94:BI182), 2)</f>
        <v>0</v>
      </c>
      <c r="G38" s="38"/>
      <c r="H38" s="38"/>
      <c r="I38" s="133">
        <v>0</v>
      </c>
      <c r="J38" s="132">
        <v>0</v>
      </c>
      <c r="K38" s="41"/>
    </row>
    <row r="39" spans="2:11" s="1" customFormat="1" ht="6.95" customHeight="1" x14ac:dyDescent="0.3">
      <c r="B39" s="37"/>
      <c r="C39" s="38"/>
      <c r="D39" s="38"/>
      <c r="E39" s="38"/>
      <c r="F39" s="38"/>
      <c r="G39" s="38"/>
      <c r="H39" s="38"/>
      <c r="I39" s="119"/>
      <c r="J39" s="38"/>
      <c r="K39" s="41"/>
    </row>
    <row r="40" spans="2:11" s="1" customFormat="1" ht="25.35" customHeight="1" x14ac:dyDescent="0.3">
      <c r="B40" s="37"/>
      <c r="C40" s="134"/>
      <c r="D40" s="135" t="s">
        <v>55</v>
      </c>
      <c r="E40" s="75"/>
      <c r="F40" s="75"/>
      <c r="G40" s="136" t="s">
        <v>56</v>
      </c>
      <c r="H40" s="137" t="s">
        <v>57</v>
      </c>
      <c r="I40" s="138"/>
      <c r="J40" s="139">
        <f>SUM(J31:J38)</f>
        <v>0</v>
      </c>
      <c r="K40" s="140"/>
    </row>
    <row r="41" spans="2:11" s="1" customFormat="1" ht="14.45" customHeight="1" x14ac:dyDescent="0.3">
      <c r="B41" s="52"/>
      <c r="C41" s="53"/>
      <c r="D41" s="53"/>
      <c r="E41" s="53"/>
      <c r="F41" s="53"/>
      <c r="G41" s="53"/>
      <c r="H41" s="53"/>
      <c r="I41" s="141"/>
      <c r="J41" s="53"/>
      <c r="K41" s="54"/>
    </row>
    <row r="45" spans="2:11" s="1" customFormat="1" ht="6.95" customHeight="1" x14ac:dyDescent="0.3">
      <c r="B45" s="142"/>
      <c r="C45" s="143"/>
      <c r="D45" s="143"/>
      <c r="E45" s="143"/>
      <c r="F45" s="143"/>
      <c r="G45" s="143"/>
      <c r="H45" s="143"/>
      <c r="I45" s="144"/>
      <c r="J45" s="143"/>
      <c r="K45" s="145"/>
    </row>
    <row r="46" spans="2:11" s="1" customFormat="1" ht="36.950000000000003" customHeight="1" x14ac:dyDescent="0.3">
      <c r="B46" s="37"/>
      <c r="C46" s="25" t="s">
        <v>305</v>
      </c>
      <c r="D46" s="38"/>
      <c r="E46" s="38"/>
      <c r="F46" s="38"/>
      <c r="G46" s="38"/>
      <c r="H46" s="38"/>
      <c r="I46" s="119"/>
      <c r="J46" s="38"/>
      <c r="K46" s="41"/>
    </row>
    <row r="47" spans="2:11" s="1" customFormat="1" ht="6.95" customHeight="1" x14ac:dyDescent="0.3">
      <c r="B47" s="37"/>
      <c r="C47" s="38"/>
      <c r="D47" s="38"/>
      <c r="E47" s="38"/>
      <c r="F47" s="38"/>
      <c r="G47" s="38"/>
      <c r="H47" s="38"/>
      <c r="I47" s="119"/>
      <c r="J47" s="38"/>
      <c r="K47" s="41"/>
    </row>
    <row r="48" spans="2:11" s="1" customFormat="1" ht="14.45" customHeight="1" x14ac:dyDescent="0.3">
      <c r="B48" s="37"/>
      <c r="C48" s="32" t="s">
        <v>16</v>
      </c>
      <c r="D48" s="38"/>
      <c r="E48" s="38"/>
      <c r="F48" s="38"/>
      <c r="G48" s="38"/>
      <c r="H48" s="38"/>
      <c r="I48" s="119"/>
      <c r="J48" s="38"/>
      <c r="K48" s="41"/>
    </row>
    <row r="49" spans="2:47" s="1" customFormat="1" ht="22.5" customHeight="1" x14ac:dyDescent="0.3">
      <c r="B49" s="37"/>
      <c r="C49" s="38"/>
      <c r="D49" s="38"/>
      <c r="E49" s="428" t="str">
        <f>E7</f>
        <v>ZLEPŠENÍ EKOLOGICKÉHO STAVU ŘEKY BEČVY V HRANICÍCH</v>
      </c>
      <c r="F49" s="405"/>
      <c r="G49" s="405"/>
      <c r="H49" s="405"/>
      <c r="I49" s="119"/>
      <c r="J49" s="38"/>
      <c r="K49" s="41"/>
    </row>
    <row r="50" spans="2:47" ht="15" x14ac:dyDescent="0.3">
      <c r="B50" s="23"/>
      <c r="C50" s="32" t="s">
        <v>226</v>
      </c>
      <c r="D50" s="24"/>
      <c r="E50" s="24"/>
      <c r="F50" s="24"/>
      <c r="G50" s="24"/>
      <c r="H50" s="24"/>
      <c r="I50" s="118"/>
      <c r="J50" s="24"/>
      <c r="K50" s="26"/>
    </row>
    <row r="51" spans="2:47" ht="22.5" customHeight="1" x14ac:dyDescent="0.3">
      <c r="B51" s="23"/>
      <c r="C51" s="24"/>
      <c r="D51" s="24"/>
      <c r="E51" s="428" t="s">
        <v>229</v>
      </c>
      <c r="F51" s="414"/>
      <c r="G51" s="414"/>
      <c r="H51" s="414"/>
      <c r="I51" s="118"/>
      <c r="J51" s="24"/>
      <c r="K51" s="26"/>
    </row>
    <row r="52" spans="2:47" ht="15" x14ac:dyDescent="0.3">
      <c r="B52" s="23"/>
      <c r="C52" s="32" t="s">
        <v>232</v>
      </c>
      <c r="D52" s="24"/>
      <c r="E52" s="24"/>
      <c r="F52" s="24"/>
      <c r="G52" s="24"/>
      <c r="H52" s="24"/>
      <c r="I52" s="118"/>
      <c r="J52" s="24"/>
      <c r="K52" s="26"/>
    </row>
    <row r="53" spans="2:47" s="1" customFormat="1" ht="22.5" customHeight="1" x14ac:dyDescent="0.3">
      <c r="B53" s="37"/>
      <c r="C53" s="38"/>
      <c r="D53" s="38"/>
      <c r="E53" s="429" t="s">
        <v>3660</v>
      </c>
      <c r="F53" s="405"/>
      <c r="G53" s="405"/>
      <c r="H53" s="405"/>
      <c r="I53" s="119"/>
      <c r="J53" s="38"/>
      <c r="K53" s="41"/>
    </row>
    <row r="54" spans="2:47" s="1" customFormat="1" ht="14.45" customHeight="1" x14ac:dyDescent="0.3">
      <c r="B54" s="37"/>
      <c r="C54" s="32" t="s">
        <v>238</v>
      </c>
      <c r="D54" s="38"/>
      <c r="E54" s="38"/>
      <c r="F54" s="38"/>
      <c r="G54" s="38"/>
      <c r="H54" s="38"/>
      <c r="I54" s="119"/>
      <c r="J54" s="38"/>
      <c r="K54" s="41"/>
    </row>
    <row r="55" spans="2:47" s="1" customFormat="1" ht="23.25" customHeight="1" x14ac:dyDescent="0.3">
      <c r="B55" s="37"/>
      <c r="C55" s="38"/>
      <c r="D55" s="38"/>
      <c r="E55" s="430" t="str">
        <f>E13</f>
        <v>PS 10.2 - Elektro část a ASŘ</v>
      </c>
      <c r="F55" s="405"/>
      <c r="G55" s="405"/>
      <c r="H55" s="405"/>
      <c r="I55" s="119"/>
      <c r="J55" s="38"/>
      <c r="K55" s="41"/>
    </row>
    <row r="56" spans="2:47" s="1" customFormat="1" ht="6.95" customHeight="1" x14ac:dyDescent="0.3">
      <c r="B56" s="37"/>
      <c r="C56" s="38"/>
      <c r="D56" s="38"/>
      <c r="E56" s="38"/>
      <c r="F56" s="38"/>
      <c r="G56" s="38"/>
      <c r="H56" s="38"/>
      <c r="I56" s="119"/>
      <c r="J56" s="38"/>
      <c r="K56" s="41"/>
    </row>
    <row r="57" spans="2:47" s="1" customFormat="1" ht="18" customHeight="1" x14ac:dyDescent="0.3">
      <c r="B57" s="37"/>
      <c r="C57" s="32" t="s">
        <v>24</v>
      </c>
      <c r="D57" s="38"/>
      <c r="E57" s="38"/>
      <c r="F57" s="30" t="str">
        <f>F16</f>
        <v>HRANICE - DRAHOTUŠE</v>
      </c>
      <c r="G57" s="38"/>
      <c r="H57" s="38"/>
      <c r="I57" s="120" t="s">
        <v>26</v>
      </c>
      <c r="J57" s="121" t="str">
        <f>IF(J16="","",J16)</f>
        <v>6.4.2016</v>
      </c>
      <c r="K57" s="41"/>
    </row>
    <row r="58" spans="2:47" s="1" customFormat="1" ht="6.95" customHeight="1" x14ac:dyDescent="0.3">
      <c r="B58" s="37"/>
      <c r="C58" s="38"/>
      <c r="D58" s="38"/>
      <c r="E58" s="38"/>
      <c r="F58" s="38"/>
      <c r="G58" s="38"/>
      <c r="H58" s="38"/>
      <c r="I58" s="119"/>
      <c r="J58" s="38"/>
      <c r="K58" s="41"/>
    </row>
    <row r="59" spans="2:47" s="1" customFormat="1" ht="15" x14ac:dyDescent="0.3">
      <c r="B59" s="37"/>
      <c r="C59" s="32" t="s">
        <v>34</v>
      </c>
      <c r="D59" s="38"/>
      <c r="E59" s="38"/>
      <c r="F59" s="30" t="str">
        <f>E19</f>
        <v>VODOVODY A KANALIZACE PŘEROV a.s.</v>
      </c>
      <c r="G59" s="38"/>
      <c r="H59" s="38"/>
      <c r="I59" s="120" t="s">
        <v>41</v>
      </c>
      <c r="J59" s="30" t="str">
        <f>E25</f>
        <v>JV PROJEKT VH s.r.o., BRNO</v>
      </c>
      <c r="K59" s="41"/>
    </row>
    <row r="60" spans="2:47" s="1" customFormat="1" ht="14.45" customHeight="1" x14ac:dyDescent="0.3">
      <c r="B60" s="37"/>
      <c r="C60" s="32" t="s">
        <v>39</v>
      </c>
      <c r="D60" s="38"/>
      <c r="E60" s="38"/>
      <c r="F60" s="30" t="str">
        <f>IF(E22="","",E22)</f>
        <v/>
      </c>
      <c r="G60" s="38"/>
      <c r="H60" s="38"/>
      <c r="I60" s="119"/>
      <c r="J60" s="38"/>
      <c r="K60" s="41"/>
    </row>
    <row r="61" spans="2:47" s="1" customFormat="1" ht="10.35" customHeight="1" x14ac:dyDescent="0.3">
      <c r="B61" s="37"/>
      <c r="C61" s="38"/>
      <c r="D61" s="38"/>
      <c r="E61" s="38"/>
      <c r="F61" s="38"/>
      <c r="G61" s="38"/>
      <c r="H61" s="38"/>
      <c r="I61" s="119"/>
      <c r="J61" s="38"/>
      <c r="K61" s="41"/>
    </row>
    <row r="62" spans="2:47" s="1" customFormat="1" ht="29.25" customHeight="1" x14ac:dyDescent="0.3">
      <c r="B62" s="37"/>
      <c r="C62" s="146" t="s">
        <v>332</v>
      </c>
      <c r="D62" s="134"/>
      <c r="E62" s="134"/>
      <c r="F62" s="134"/>
      <c r="G62" s="134"/>
      <c r="H62" s="134"/>
      <c r="I62" s="147"/>
      <c r="J62" s="148" t="s">
        <v>333</v>
      </c>
      <c r="K62" s="149"/>
    </row>
    <row r="63" spans="2:47" s="1" customFormat="1" ht="10.35" customHeight="1" x14ac:dyDescent="0.3">
      <c r="B63" s="37"/>
      <c r="C63" s="38"/>
      <c r="D63" s="38"/>
      <c r="E63" s="38"/>
      <c r="F63" s="38"/>
      <c r="G63" s="38"/>
      <c r="H63" s="38"/>
      <c r="I63" s="119"/>
      <c r="J63" s="38"/>
      <c r="K63" s="41"/>
    </row>
    <row r="64" spans="2:47" s="1" customFormat="1" ht="29.25" customHeight="1" x14ac:dyDescent="0.3">
      <c r="B64" s="37"/>
      <c r="C64" s="150" t="s">
        <v>338</v>
      </c>
      <c r="D64" s="38"/>
      <c r="E64" s="38"/>
      <c r="F64" s="38"/>
      <c r="G64" s="38"/>
      <c r="H64" s="38"/>
      <c r="I64" s="119"/>
      <c r="J64" s="130">
        <f>J94</f>
        <v>0</v>
      </c>
      <c r="K64" s="41"/>
      <c r="AU64" s="19" t="s">
        <v>339</v>
      </c>
    </row>
    <row r="65" spans="2:12" s="8" customFormat="1" ht="24.95" customHeight="1" x14ac:dyDescent="0.3">
      <c r="B65" s="151"/>
      <c r="C65" s="152"/>
      <c r="D65" s="153" t="s">
        <v>3707</v>
      </c>
      <c r="E65" s="154"/>
      <c r="F65" s="154"/>
      <c r="G65" s="154"/>
      <c r="H65" s="154"/>
      <c r="I65" s="155"/>
      <c r="J65" s="156">
        <f>J95</f>
        <v>0</v>
      </c>
      <c r="K65" s="157"/>
    </row>
    <row r="66" spans="2:12" s="9" customFormat="1" ht="19.899999999999999" customHeight="1" x14ac:dyDescent="0.3">
      <c r="B66" s="159"/>
      <c r="C66" s="160"/>
      <c r="D66" s="161" t="s">
        <v>3708</v>
      </c>
      <c r="E66" s="162"/>
      <c r="F66" s="162"/>
      <c r="G66" s="162"/>
      <c r="H66" s="162"/>
      <c r="I66" s="163"/>
      <c r="J66" s="164">
        <f>J96</f>
        <v>0</v>
      </c>
      <c r="K66" s="165"/>
    </row>
    <row r="67" spans="2:12" s="9" customFormat="1" ht="19.899999999999999" customHeight="1" x14ac:dyDescent="0.3">
      <c r="B67" s="159"/>
      <c r="C67" s="160"/>
      <c r="D67" s="161" t="s">
        <v>3709</v>
      </c>
      <c r="E67" s="162"/>
      <c r="F67" s="162"/>
      <c r="G67" s="162"/>
      <c r="H67" s="162"/>
      <c r="I67" s="163"/>
      <c r="J67" s="164">
        <f>J147</f>
        <v>0</v>
      </c>
      <c r="K67" s="165"/>
    </row>
    <row r="68" spans="2:12" s="9" customFormat="1" ht="19.899999999999999" customHeight="1" x14ac:dyDescent="0.3">
      <c r="B68" s="159"/>
      <c r="C68" s="160"/>
      <c r="D68" s="161" t="s">
        <v>3710</v>
      </c>
      <c r="E68" s="162"/>
      <c r="F68" s="162"/>
      <c r="G68" s="162"/>
      <c r="H68" s="162"/>
      <c r="I68" s="163"/>
      <c r="J68" s="164">
        <f>J155</f>
        <v>0</v>
      </c>
      <c r="K68" s="165"/>
    </row>
    <row r="69" spans="2:12" s="9" customFormat="1" ht="19.899999999999999" customHeight="1" x14ac:dyDescent="0.3">
      <c r="B69" s="159"/>
      <c r="C69" s="160"/>
      <c r="D69" s="161" t="s">
        <v>3711</v>
      </c>
      <c r="E69" s="162"/>
      <c r="F69" s="162"/>
      <c r="G69" s="162"/>
      <c r="H69" s="162"/>
      <c r="I69" s="163"/>
      <c r="J69" s="164">
        <f>J170</f>
        <v>0</v>
      </c>
      <c r="K69" s="165"/>
    </row>
    <row r="70" spans="2:12" s="9" customFormat="1" ht="19.899999999999999" customHeight="1" x14ac:dyDescent="0.3">
      <c r="B70" s="159"/>
      <c r="C70" s="160"/>
      <c r="D70" s="161" t="s">
        <v>3712</v>
      </c>
      <c r="E70" s="162"/>
      <c r="F70" s="162"/>
      <c r="G70" s="162"/>
      <c r="H70" s="162"/>
      <c r="I70" s="163"/>
      <c r="J70" s="164">
        <f>J179</f>
        <v>0</v>
      </c>
      <c r="K70" s="165"/>
    </row>
    <row r="71" spans="2:12" s="1" customFormat="1" ht="21.75" customHeight="1" x14ac:dyDescent="0.3">
      <c r="B71" s="37"/>
      <c r="C71" s="38"/>
      <c r="D71" s="38"/>
      <c r="E71" s="38"/>
      <c r="F71" s="38"/>
      <c r="G71" s="38"/>
      <c r="H71" s="38"/>
      <c r="I71" s="119"/>
      <c r="J71" s="38"/>
      <c r="K71" s="41"/>
    </row>
    <row r="72" spans="2:12" s="1" customFormat="1" ht="6.95" customHeight="1" x14ac:dyDescent="0.3">
      <c r="B72" s="52"/>
      <c r="C72" s="53"/>
      <c r="D72" s="53"/>
      <c r="E72" s="53"/>
      <c r="F72" s="53"/>
      <c r="G72" s="53"/>
      <c r="H72" s="53"/>
      <c r="I72" s="141"/>
      <c r="J72" s="53"/>
      <c r="K72" s="54"/>
    </row>
    <row r="76" spans="2:12" s="1" customFormat="1" ht="6.95" customHeight="1" x14ac:dyDescent="0.3">
      <c r="B76" s="55"/>
      <c r="C76" s="56"/>
      <c r="D76" s="56"/>
      <c r="E76" s="56"/>
      <c r="F76" s="56"/>
      <c r="G76" s="56"/>
      <c r="H76" s="56"/>
      <c r="I76" s="144"/>
      <c r="J76" s="56"/>
      <c r="K76" s="56"/>
      <c r="L76" s="57"/>
    </row>
    <row r="77" spans="2:12" s="1" customFormat="1" ht="36.950000000000003" customHeight="1" x14ac:dyDescent="0.3">
      <c r="B77" s="37"/>
      <c r="C77" s="58" t="s">
        <v>390</v>
      </c>
      <c r="D77" s="59"/>
      <c r="E77" s="59"/>
      <c r="F77" s="59"/>
      <c r="G77" s="59"/>
      <c r="H77" s="59"/>
      <c r="I77" s="167"/>
      <c r="J77" s="59"/>
      <c r="K77" s="59"/>
      <c r="L77" s="57"/>
    </row>
    <row r="78" spans="2:12" s="1" customFormat="1" ht="6.95" customHeight="1" x14ac:dyDescent="0.3">
      <c r="B78" s="37"/>
      <c r="C78" s="59"/>
      <c r="D78" s="59"/>
      <c r="E78" s="59"/>
      <c r="F78" s="59"/>
      <c r="G78" s="59"/>
      <c r="H78" s="59"/>
      <c r="I78" s="167"/>
      <c r="J78" s="59"/>
      <c r="K78" s="59"/>
      <c r="L78" s="57"/>
    </row>
    <row r="79" spans="2:12" s="1" customFormat="1" ht="14.45" customHeight="1" x14ac:dyDescent="0.3">
      <c r="B79" s="37"/>
      <c r="C79" s="61" t="s">
        <v>16</v>
      </c>
      <c r="D79" s="59"/>
      <c r="E79" s="59"/>
      <c r="F79" s="59"/>
      <c r="G79" s="59"/>
      <c r="H79" s="59"/>
      <c r="I79" s="167"/>
      <c r="J79" s="59"/>
      <c r="K79" s="59"/>
      <c r="L79" s="57"/>
    </row>
    <row r="80" spans="2:12" s="1" customFormat="1" ht="22.5" customHeight="1" x14ac:dyDescent="0.3">
      <c r="B80" s="37"/>
      <c r="C80" s="59"/>
      <c r="D80" s="59"/>
      <c r="E80" s="425" t="str">
        <f>E7</f>
        <v>ZLEPŠENÍ EKOLOGICKÉHO STAVU ŘEKY BEČVY V HRANICÍCH</v>
      </c>
      <c r="F80" s="398"/>
      <c r="G80" s="398"/>
      <c r="H80" s="398"/>
      <c r="I80" s="167"/>
      <c r="J80" s="59"/>
      <c r="K80" s="59"/>
      <c r="L80" s="57"/>
    </row>
    <row r="81" spans="2:63" ht="15" x14ac:dyDescent="0.3">
      <c r="B81" s="23"/>
      <c r="C81" s="61" t="s">
        <v>226</v>
      </c>
      <c r="D81" s="168"/>
      <c r="E81" s="168"/>
      <c r="F81" s="168"/>
      <c r="G81" s="168"/>
      <c r="H81" s="168"/>
      <c r="J81" s="168"/>
      <c r="K81" s="168"/>
      <c r="L81" s="169"/>
    </row>
    <row r="82" spans="2:63" ht="22.5" customHeight="1" x14ac:dyDescent="0.3">
      <c r="B82" s="23"/>
      <c r="C82" s="168"/>
      <c r="D82" s="168"/>
      <c r="E82" s="425" t="s">
        <v>229</v>
      </c>
      <c r="F82" s="426"/>
      <c r="G82" s="426"/>
      <c r="H82" s="426"/>
      <c r="J82" s="168"/>
      <c r="K82" s="168"/>
      <c r="L82" s="169"/>
    </row>
    <row r="83" spans="2:63" ht="15" x14ac:dyDescent="0.3">
      <c r="B83" s="23"/>
      <c r="C83" s="61" t="s">
        <v>232</v>
      </c>
      <c r="D83" s="168"/>
      <c r="E83" s="168"/>
      <c r="F83" s="168"/>
      <c r="G83" s="168"/>
      <c r="H83" s="168"/>
      <c r="J83" s="168"/>
      <c r="K83" s="168"/>
      <c r="L83" s="169"/>
    </row>
    <row r="84" spans="2:63" s="1" customFormat="1" ht="22.5" customHeight="1" x14ac:dyDescent="0.3">
      <c r="B84" s="37"/>
      <c r="C84" s="59"/>
      <c r="D84" s="59"/>
      <c r="E84" s="424" t="s">
        <v>3660</v>
      </c>
      <c r="F84" s="398"/>
      <c r="G84" s="398"/>
      <c r="H84" s="398"/>
      <c r="I84" s="167"/>
      <c r="J84" s="59"/>
      <c r="K84" s="59"/>
      <c r="L84" s="57"/>
    </row>
    <row r="85" spans="2:63" s="1" customFormat="1" ht="14.45" customHeight="1" x14ac:dyDescent="0.3">
      <c r="B85" s="37"/>
      <c r="C85" s="61" t="s">
        <v>238</v>
      </c>
      <c r="D85" s="59"/>
      <c r="E85" s="59"/>
      <c r="F85" s="59"/>
      <c r="G85" s="59"/>
      <c r="H85" s="59"/>
      <c r="I85" s="167"/>
      <c r="J85" s="59"/>
      <c r="K85" s="59"/>
      <c r="L85" s="57"/>
    </row>
    <row r="86" spans="2:63" s="1" customFormat="1" ht="23.25" customHeight="1" x14ac:dyDescent="0.3">
      <c r="B86" s="37"/>
      <c r="C86" s="59"/>
      <c r="D86" s="59"/>
      <c r="E86" s="395" t="str">
        <f>E13</f>
        <v>PS 10.2 - Elektro část a ASŘ</v>
      </c>
      <c r="F86" s="398"/>
      <c r="G86" s="398"/>
      <c r="H86" s="398"/>
      <c r="I86" s="167"/>
      <c r="J86" s="59"/>
      <c r="K86" s="59"/>
      <c r="L86" s="57"/>
    </row>
    <row r="87" spans="2:63" s="1" customFormat="1" ht="6.95" customHeight="1" x14ac:dyDescent="0.3">
      <c r="B87" s="37"/>
      <c r="C87" s="59"/>
      <c r="D87" s="59"/>
      <c r="E87" s="59"/>
      <c r="F87" s="59"/>
      <c r="G87" s="59"/>
      <c r="H87" s="59"/>
      <c r="I87" s="167"/>
      <c r="J87" s="59"/>
      <c r="K87" s="59"/>
      <c r="L87" s="57"/>
    </row>
    <row r="88" spans="2:63" s="1" customFormat="1" ht="18" customHeight="1" x14ac:dyDescent="0.3">
      <c r="B88" s="37"/>
      <c r="C88" s="61" t="s">
        <v>24</v>
      </c>
      <c r="D88" s="59"/>
      <c r="E88" s="59"/>
      <c r="F88" s="170" t="str">
        <f>F16</f>
        <v>HRANICE - DRAHOTUŠE</v>
      </c>
      <c r="G88" s="59"/>
      <c r="H88" s="59"/>
      <c r="I88" s="171" t="s">
        <v>26</v>
      </c>
      <c r="J88" s="69" t="str">
        <f>IF(J16="","",J16)</f>
        <v>6.4.2016</v>
      </c>
      <c r="K88" s="59"/>
      <c r="L88" s="57"/>
    </row>
    <row r="89" spans="2:63" s="1" customFormat="1" ht="6.95" customHeight="1" x14ac:dyDescent="0.3">
      <c r="B89" s="37"/>
      <c r="C89" s="59"/>
      <c r="D89" s="59"/>
      <c r="E89" s="59"/>
      <c r="F89" s="59"/>
      <c r="G89" s="59"/>
      <c r="H89" s="59"/>
      <c r="I89" s="167"/>
      <c r="J89" s="59"/>
      <c r="K89" s="59"/>
      <c r="L89" s="57"/>
    </row>
    <row r="90" spans="2:63" s="1" customFormat="1" ht="15" x14ac:dyDescent="0.3">
      <c r="B90" s="37"/>
      <c r="C90" s="61" t="s">
        <v>34</v>
      </c>
      <c r="D90" s="59"/>
      <c r="E90" s="59"/>
      <c r="F90" s="170" t="str">
        <f>E19</f>
        <v>VODOVODY A KANALIZACE PŘEROV a.s.</v>
      </c>
      <c r="G90" s="59"/>
      <c r="H90" s="59"/>
      <c r="I90" s="171" t="s">
        <v>41</v>
      </c>
      <c r="J90" s="170" t="str">
        <f>E25</f>
        <v>JV PROJEKT VH s.r.o., BRNO</v>
      </c>
      <c r="K90" s="59"/>
      <c r="L90" s="57"/>
    </row>
    <row r="91" spans="2:63" s="1" customFormat="1" ht="14.45" customHeight="1" x14ac:dyDescent="0.3">
      <c r="B91" s="37"/>
      <c r="C91" s="61" t="s">
        <v>39</v>
      </c>
      <c r="D91" s="59"/>
      <c r="E91" s="59"/>
      <c r="F91" s="170" t="str">
        <f>IF(E22="","",E22)</f>
        <v/>
      </c>
      <c r="G91" s="59"/>
      <c r="H91" s="59"/>
      <c r="I91" s="167"/>
      <c r="J91" s="59"/>
      <c r="K91" s="59"/>
      <c r="L91" s="57"/>
    </row>
    <row r="92" spans="2:63" s="1" customFormat="1" ht="10.35" customHeight="1" x14ac:dyDescent="0.3">
      <c r="B92" s="37"/>
      <c r="C92" s="59"/>
      <c r="D92" s="59"/>
      <c r="E92" s="59"/>
      <c r="F92" s="59"/>
      <c r="G92" s="59"/>
      <c r="H92" s="59"/>
      <c r="I92" s="167"/>
      <c r="J92" s="59"/>
      <c r="K92" s="59"/>
      <c r="L92" s="57"/>
    </row>
    <row r="93" spans="2:63" s="10" customFormat="1" ht="29.25" customHeight="1" x14ac:dyDescent="0.3">
      <c r="B93" s="172"/>
      <c r="C93" s="173" t="s">
        <v>391</v>
      </c>
      <c r="D93" s="174" t="s">
        <v>64</v>
      </c>
      <c r="E93" s="174" t="s">
        <v>60</v>
      </c>
      <c r="F93" s="174" t="s">
        <v>392</v>
      </c>
      <c r="G93" s="174" t="s">
        <v>393</v>
      </c>
      <c r="H93" s="174" t="s">
        <v>394</v>
      </c>
      <c r="I93" s="175" t="s">
        <v>395</v>
      </c>
      <c r="J93" s="174" t="s">
        <v>333</v>
      </c>
      <c r="K93" s="176" t="s">
        <v>396</v>
      </c>
      <c r="L93" s="177"/>
      <c r="M93" s="77" t="s">
        <v>397</v>
      </c>
      <c r="N93" s="78" t="s">
        <v>49</v>
      </c>
      <c r="O93" s="78" t="s">
        <v>398</v>
      </c>
      <c r="P93" s="78" t="s">
        <v>399</v>
      </c>
      <c r="Q93" s="78" t="s">
        <v>400</v>
      </c>
      <c r="R93" s="78" t="s">
        <v>401</v>
      </c>
      <c r="S93" s="78" t="s">
        <v>402</v>
      </c>
      <c r="T93" s="79" t="s">
        <v>403</v>
      </c>
    </row>
    <row r="94" spans="2:63" s="1" customFormat="1" ht="29.25" customHeight="1" x14ac:dyDescent="0.35">
      <c r="B94" s="37"/>
      <c r="C94" s="83" t="s">
        <v>338</v>
      </c>
      <c r="D94" s="59"/>
      <c r="E94" s="59"/>
      <c r="F94" s="59"/>
      <c r="G94" s="59"/>
      <c r="H94" s="59"/>
      <c r="I94" s="167"/>
      <c r="J94" s="178">
        <f>BK94</f>
        <v>0</v>
      </c>
      <c r="K94" s="59"/>
      <c r="L94" s="57"/>
      <c r="M94" s="80"/>
      <c r="N94" s="81"/>
      <c r="O94" s="81"/>
      <c r="P94" s="179">
        <f>P95</f>
        <v>0</v>
      </c>
      <c r="Q94" s="81"/>
      <c r="R94" s="179">
        <f>R95</f>
        <v>0</v>
      </c>
      <c r="S94" s="81"/>
      <c r="T94" s="180">
        <f>T95</f>
        <v>0</v>
      </c>
      <c r="AT94" s="19" t="s">
        <v>78</v>
      </c>
      <c r="AU94" s="19" t="s">
        <v>339</v>
      </c>
      <c r="BK94" s="181">
        <f>BK95</f>
        <v>0</v>
      </c>
    </row>
    <row r="95" spans="2:63" s="11" customFormat="1" ht="37.35" customHeight="1" x14ac:dyDescent="0.35">
      <c r="B95" s="182"/>
      <c r="C95" s="183"/>
      <c r="D95" s="184" t="s">
        <v>78</v>
      </c>
      <c r="E95" s="185" t="s">
        <v>3713</v>
      </c>
      <c r="F95" s="185" t="s">
        <v>3714</v>
      </c>
      <c r="G95" s="183"/>
      <c r="H95" s="183"/>
      <c r="I95" s="186"/>
      <c r="J95" s="187">
        <f>BK95</f>
        <v>0</v>
      </c>
      <c r="K95" s="183"/>
      <c r="L95" s="188"/>
      <c r="M95" s="189"/>
      <c r="N95" s="190"/>
      <c r="O95" s="190"/>
      <c r="P95" s="191">
        <f>P96+P147+P155+P170+P179</f>
        <v>0</v>
      </c>
      <c r="Q95" s="190"/>
      <c r="R95" s="191">
        <f>R96+R147+R155+R170+R179</f>
        <v>0</v>
      </c>
      <c r="S95" s="190"/>
      <c r="T95" s="192">
        <f>T96+T147+T155+T170+T179</f>
        <v>0</v>
      </c>
      <c r="AR95" s="193" t="s">
        <v>94</v>
      </c>
      <c r="AT95" s="194" t="s">
        <v>78</v>
      </c>
      <c r="AU95" s="194" t="s">
        <v>79</v>
      </c>
      <c r="AY95" s="193" t="s">
        <v>406</v>
      </c>
      <c r="BK95" s="195">
        <f>BK96+BK147+BK155+BK170+BK179</f>
        <v>0</v>
      </c>
    </row>
    <row r="96" spans="2:63" s="11" customFormat="1" ht="19.899999999999999" customHeight="1" x14ac:dyDescent="0.3">
      <c r="B96" s="182"/>
      <c r="C96" s="183"/>
      <c r="D96" s="198" t="s">
        <v>78</v>
      </c>
      <c r="E96" s="199" t="s">
        <v>3715</v>
      </c>
      <c r="F96" s="199" t="s">
        <v>3716</v>
      </c>
      <c r="G96" s="183"/>
      <c r="H96" s="183"/>
      <c r="I96" s="186"/>
      <c r="J96" s="200">
        <f>BK96</f>
        <v>0</v>
      </c>
      <c r="K96" s="183"/>
      <c r="L96" s="188"/>
      <c r="M96" s="189"/>
      <c r="N96" s="190"/>
      <c r="O96" s="190"/>
      <c r="P96" s="191">
        <f>SUM(P97:P146)</f>
        <v>0</v>
      </c>
      <c r="Q96" s="190"/>
      <c r="R96" s="191">
        <f>SUM(R97:R146)</f>
        <v>0</v>
      </c>
      <c r="S96" s="190"/>
      <c r="T96" s="192">
        <f>SUM(T97:T146)</f>
        <v>0</v>
      </c>
      <c r="AR96" s="193" t="s">
        <v>94</v>
      </c>
      <c r="AT96" s="194" t="s">
        <v>78</v>
      </c>
      <c r="AU96" s="194" t="s">
        <v>23</v>
      </c>
      <c r="AY96" s="193" t="s">
        <v>406</v>
      </c>
      <c r="BK96" s="195">
        <f>SUM(BK97:BK146)</f>
        <v>0</v>
      </c>
    </row>
    <row r="97" spans="2:65" s="1" customFormat="1" ht="31.5" customHeight="1" x14ac:dyDescent="0.3">
      <c r="B97" s="37"/>
      <c r="C97" s="201" t="s">
        <v>23</v>
      </c>
      <c r="D97" s="201" t="s">
        <v>410</v>
      </c>
      <c r="E97" s="202" t="s">
        <v>3717</v>
      </c>
      <c r="F97" s="203" t="s">
        <v>3718</v>
      </c>
      <c r="G97" s="204" t="s">
        <v>1363</v>
      </c>
      <c r="H97" s="205">
        <v>1</v>
      </c>
      <c r="I97" s="206"/>
      <c r="J97" s="207">
        <f t="shared" ref="J97:J128" si="0">ROUND(I97*H97,2)</f>
        <v>0</v>
      </c>
      <c r="K97" s="203" t="s">
        <v>36</v>
      </c>
      <c r="L97" s="57"/>
      <c r="M97" s="208" t="s">
        <v>36</v>
      </c>
      <c r="N97" s="209" t="s">
        <v>50</v>
      </c>
      <c r="O97" s="38"/>
      <c r="P97" s="210">
        <f t="shared" ref="P97:P128" si="1">O97*H97</f>
        <v>0</v>
      </c>
      <c r="Q97" s="210">
        <v>0</v>
      </c>
      <c r="R97" s="210">
        <f t="shared" ref="R97:R128" si="2">Q97*H97</f>
        <v>0</v>
      </c>
      <c r="S97" s="210">
        <v>0</v>
      </c>
      <c r="T97" s="211">
        <f t="shared" ref="T97:T128" si="3">S97*H97</f>
        <v>0</v>
      </c>
      <c r="AR97" s="19" t="s">
        <v>723</v>
      </c>
      <c r="AT97" s="19" t="s">
        <v>410</v>
      </c>
      <c r="AU97" s="19" t="s">
        <v>87</v>
      </c>
      <c r="AY97" s="19" t="s">
        <v>406</v>
      </c>
      <c r="BE97" s="212">
        <f t="shared" ref="BE97:BE128" si="4">IF(N97="základní",J97,0)</f>
        <v>0</v>
      </c>
      <c r="BF97" s="212">
        <f t="shared" ref="BF97:BF128" si="5">IF(N97="snížená",J97,0)</f>
        <v>0</v>
      </c>
      <c r="BG97" s="212">
        <f t="shared" ref="BG97:BG128" si="6">IF(N97="zákl. přenesená",J97,0)</f>
        <v>0</v>
      </c>
      <c r="BH97" s="212">
        <f t="shared" ref="BH97:BH128" si="7">IF(N97="sníž. přenesená",J97,0)</f>
        <v>0</v>
      </c>
      <c r="BI97" s="212">
        <f t="shared" ref="BI97:BI128" si="8">IF(N97="nulová",J97,0)</f>
        <v>0</v>
      </c>
      <c r="BJ97" s="19" t="s">
        <v>23</v>
      </c>
      <c r="BK97" s="212">
        <f t="shared" ref="BK97:BK128" si="9">ROUND(I97*H97,2)</f>
        <v>0</v>
      </c>
      <c r="BL97" s="19" t="s">
        <v>723</v>
      </c>
      <c r="BM97" s="19" t="s">
        <v>23</v>
      </c>
    </row>
    <row r="98" spans="2:65" s="1" customFormat="1" ht="22.5" customHeight="1" x14ac:dyDescent="0.3">
      <c r="B98" s="37"/>
      <c r="C98" s="201" t="s">
        <v>87</v>
      </c>
      <c r="D98" s="201" t="s">
        <v>410</v>
      </c>
      <c r="E98" s="202" t="s">
        <v>3719</v>
      </c>
      <c r="F98" s="203" t="s">
        <v>3720</v>
      </c>
      <c r="G98" s="204" t="s">
        <v>1363</v>
      </c>
      <c r="H98" s="205">
        <v>1</v>
      </c>
      <c r="I98" s="206"/>
      <c r="J98" s="207">
        <f t="shared" si="0"/>
        <v>0</v>
      </c>
      <c r="K98" s="203" t="s">
        <v>36</v>
      </c>
      <c r="L98" s="57"/>
      <c r="M98" s="208" t="s">
        <v>36</v>
      </c>
      <c r="N98" s="209" t="s">
        <v>50</v>
      </c>
      <c r="O98" s="38"/>
      <c r="P98" s="210">
        <f t="shared" si="1"/>
        <v>0</v>
      </c>
      <c r="Q98" s="210">
        <v>0</v>
      </c>
      <c r="R98" s="210">
        <f t="shared" si="2"/>
        <v>0</v>
      </c>
      <c r="S98" s="210">
        <v>0</v>
      </c>
      <c r="T98" s="211">
        <f t="shared" si="3"/>
        <v>0</v>
      </c>
      <c r="AR98" s="19" t="s">
        <v>723</v>
      </c>
      <c r="AT98" s="19" t="s">
        <v>410</v>
      </c>
      <c r="AU98" s="19" t="s">
        <v>87</v>
      </c>
      <c r="AY98" s="19" t="s">
        <v>406</v>
      </c>
      <c r="BE98" s="212">
        <f t="shared" si="4"/>
        <v>0</v>
      </c>
      <c r="BF98" s="212">
        <f t="shared" si="5"/>
        <v>0</v>
      </c>
      <c r="BG98" s="212">
        <f t="shared" si="6"/>
        <v>0</v>
      </c>
      <c r="BH98" s="212">
        <f t="shared" si="7"/>
        <v>0</v>
      </c>
      <c r="BI98" s="212">
        <f t="shared" si="8"/>
        <v>0</v>
      </c>
      <c r="BJ98" s="19" t="s">
        <v>23</v>
      </c>
      <c r="BK98" s="212">
        <f t="shared" si="9"/>
        <v>0</v>
      </c>
      <c r="BL98" s="19" t="s">
        <v>723</v>
      </c>
      <c r="BM98" s="19" t="s">
        <v>87</v>
      </c>
    </row>
    <row r="99" spans="2:65" s="1" customFormat="1" ht="22.5" customHeight="1" x14ac:dyDescent="0.3">
      <c r="B99" s="37"/>
      <c r="C99" s="201" t="s">
        <v>94</v>
      </c>
      <c r="D99" s="201" t="s">
        <v>410</v>
      </c>
      <c r="E99" s="202" t="s">
        <v>3721</v>
      </c>
      <c r="F99" s="203" t="s">
        <v>3722</v>
      </c>
      <c r="G99" s="204" t="s">
        <v>1363</v>
      </c>
      <c r="H99" s="205">
        <v>1</v>
      </c>
      <c r="I99" s="206"/>
      <c r="J99" s="207">
        <f t="shared" si="0"/>
        <v>0</v>
      </c>
      <c r="K99" s="203" t="s">
        <v>36</v>
      </c>
      <c r="L99" s="57"/>
      <c r="M99" s="208" t="s">
        <v>36</v>
      </c>
      <c r="N99" s="209" t="s">
        <v>50</v>
      </c>
      <c r="O99" s="38"/>
      <c r="P99" s="210">
        <f t="shared" si="1"/>
        <v>0</v>
      </c>
      <c r="Q99" s="210">
        <v>0</v>
      </c>
      <c r="R99" s="210">
        <f t="shared" si="2"/>
        <v>0</v>
      </c>
      <c r="S99" s="210">
        <v>0</v>
      </c>
      <c r="T99" s="211">
        <f t="shared" si="3"/>
        <v>0</v>
      </c>
      <c r="AR99" s="19" t="s">
        <v>723</v>
      </c>
      <c r="AT99" s="19" t="s">
        <v>410</v>
      </c>
      <c r="AU99" s="19" t="s">
        <v>87</v>
      </c>
      <c r="AY99" s="19" t="s">
        <v>406</v>
      </c>
      <c r="BE99" s="212">
        <f t="shared" si="4"/>
        <v>0</v>
      </c>
      <c r="BF99" s="212">
        <f t="shared" si="5"/>
        <v>0</v>
      </c>
      <c r="BG99" s="212">
        <f t="shared" si="6"/>
        <v>0</v>
      </c>
      <c r="BH99" s="212">
        <f t="shared" si="7"/>
        <v>0</v>
      </c>
      <c r="BI99" s="212">
        <f t="shared" si="8"/>
        <v>0</v>
      </c>
      <c r="BJ99" s="19" t="s">
        <v>23</v>
      </c>
      <c r="BK99" s="212">
        <f t="shared" si="9"/>
        <v>0</v>
      </c>
      <c r="BL99" s="19" t="s">
        <v>723</v>
      </c>
      <c r="BM99" s="19" t="s">
        <v>94</v>
      </c>
    </row>
    <row r="100" spans="2:65" s="1" customFormat="1" ht="22.5" customHeight="1" x14ac:dyDescent="0.3">
      <c r="B100" s="37"/>
      <c r="C100" s="201" t="s">
        <v>415</v>
      </c>
      <c r="D100" s="201" t="s">
        <v>410</v>
      </c>
      <c r="E100" s="202" t="s">
        <v>3723</v>
      </c>
      <c r="F100" s="203" t="s">
        <v>3724</v>
      </c>
      <c r="G100" s="204" t="s">
        <v>1363</v>
      </c>
      <c r="H100" s="205">
        <v>2</v>
      </c>
      <c r="I100" s="206"/>
      <c r="J100" s="207">
        <f t="shared" si="0"/>
        <v>0</v>
      </c>
      <c r="K100" s="203" t="s">
        <v>36</v>
      </c>
      <c r="L100" s="57"/>
      <c r="M100" s="208" t="s">
        <v>36</v>
      </c>
      <c r="N100" s="209" t="s">
        <v>50</v>
      </c>
      <c r="O100" s="38"/>
      <c r="P100" s="210">
        <f t="shared" si="1"/>
        <v>0</v>
      </c>
      <c r="Q100" s="210">
        <v>0</v>
      </c>
      <c r="R100" s="210">
        <f t="shared" si="2"/>
        <v>0</v>
      </c>
      <c r="S100" s="210">
        <v>0</v>
      </c>
      <c r="T100" s="211">
        <f t="shared" si="3"/>
        <v>0</v>
      </c>
      <c r="AR100" s="19" t="s">
        <v>723</v>
      </c>
      <c r="AT100" s="19" t="s">
        <v>410</v>
      </c>
      <c r="AU100" s="19" t="s">
        <v>87</v>
      </c>
      <c r="AY100" s="19" t="s">
        <v>406</v>
      </c>
      <c r="BE100" s="212">
        <f t="shared" si="4"/>
        <v>0</v>
      </c>
      <c r="BF100" s="212">
        <f t="shared" si="5"/>
        <v>0</v>
      </c>
      <c r="BG100" s="212">
        <f t="shared" si="6"/>
        <v>0</v>
      </c>
      <c r="BH100" s="212">
        <f t="shared" si="7"/>
        <v>0</v>
      </c>
      <c r="BI100" s="212">
        <f t="shared" si="8"/>
        <v>0</v>
      </c>
      <c r="BJ100" s="19" t="s">
        <v>23</v>
      </c>
      <c r="BK100" s="212">
        <f t="shared" si="9"/>
        <v>0</v>
      </c>
      <c r="BL100" s="19" t="s">
        <v>723</v>
      </c>
      <c r="BM100" s="19" t="s">
        <v>415</v>
      </c>
    </row>
    <row r="101" spans="2:65" s="1" customFormat="1" ht="22.5" customHeight="1" x14ac:dyDescent="0.3">
      <c r="B101" s="37"/>
      <c r="C101" s="201" t="s">
        <v>440</v>
      </c>
      <c r="D101" s="201" t="s">
        <v>410</v>
      </c>
      <c r="E101" s="202" t="s">
        <v>3725</v>
      </c>
      <c r="F101" s="203" t="s">
        <v>3726</v>
      </c>
      <c r="G101" s="204" t="s">
        <v>1363</v>
      </c>
      <c r="H101" s="205">
        <v>1</v>
      </c>
      <c r="I101" s="206"/>
      <c r="J101" s="207">
        <f t="shared" si="0"/>
        <v>0</v>
      </c>
      <c r="K101" s="203" t="s">
        <v>36</v>
      </c>
      <c r="L101" s="57"/>
      <c r="M101" s="208" t="s">
        <v>36</v>
      </c>
      <c r="N101" s="209" t="s">
        <v>50</v>
      </c>
      <c r="O101" s="38"/>
      <c r="P101" s="210">
        <f t="shared" si="1"/>
        <v>0</v>
      </c>
      <c r="Q101" s="210">
        <v>0</v>
      </c>
      <c r="R101" s="210">
        <f t="shared" si="2"/>
        <v>0</v>
      </c>
      <c r="S101" s="210">
        <v>0</v>
      </c>
      <c r="T101" s="211">
        <f t="shared" si="3"/>
        <v>0</v>
      </c>
      <c r="AR101" s="19" t="s">
        <v>723</v>
      </c>
      <c r="AT101" s="19" t="s">
        <v>410</v>
      </c>
      <c r="AU101" s="19" t="s">
        <v>87</v>
      </c>
      <c r="AY101" s="19" t="s">
        <v>406</v>
      </c>
      <c r="BE101" s="212">
        <f t="shared" si="4"/>
        <v>0</v>
      </c>
      <c r="BF101" s="212">
        <f t="shared" si="5"/>
        <v>0</v>
      </c>
      <c r="BG101" s="212">
        <f t="shared" si="6"/>
        <v>0</v>
      </c>
      <c r="BH101" s="212">
        <f t="shared" si="7"/>
        <v>0</v>
      </c>
      <c r="BI101" s="212">
        <f t="shared" si="8"/>
        <v>0</v>
      </c>
      <c r="BJ101" s="19" t="s">
        <v>23</v>
      </c>
      <c r="BK101" s="212">
        <f t="shared" si="9"/>
        <v>0</v>
      </c>
      <c r="BL101" s="19" t="s">
        <v>723</v>
      </c>
      <c r="BM101" s="19" t="s">
        <v>440</v>
      </c>
    </row>
    <row r="102" spans="2:65" s="1" customFormat="1" ht="22.5" customHeight="1" x14ac:dyDescent="0.3">
      <c r="B102" s="37"/>
      <c r="C102" s="201" t="s">
        <v>446</v>
      </c>
      <c r="D102" s="201" t="s">
        <v>410</v>
      </c>
      <c r="E102" s="202" t="s">
        <v>3727</v>
      </c>
      <c r="F102" s="203" t="s">
        <v>3728</v>
      </c>
      <c r="G102" s="204" t="s">
        <v>1363</v>
      </c>
      <c r="H102" s="205">
        <v>2</v>
      </c>
      <c r="I102" s="206"/>
      <c r="J102" s="207">
        <f t="shared" si="0"/>
        <v>0</v>
      </c>
      <c r="K102" s="203" t="s">
        <v>36</v>
      </c>
      <c r="L102" s="57"/>
      <c r="M102" s="208" t="s">
        <v>36</v>
      </c>
      <c r="N102" s="209" t="s">
        <v>50</v>
      </c>
      <c r="O102" s="38"/>
      <c r="P102" s="210">
        <f t="shared" si="1"/>
        <v>0</v>
      </c>
      <c r="Q102" s="210">
        <v>0</v>
      </c>
      <c r="R102" s="210">
        <f t="shared" si="2"/>
        <v>0</v>
      </c>
      <c r="S102" s="210">
        <v>0</v>
      </c>
      <c r="T102" s="211">
        <f t="shared" si="3"/>
        <v>0</v>
      </c>
      <c r="AR102" s="19" t="s">
        <v>723</v>
      </c>
      <c r="AT102" s="19" t="s">
        <v>410</v>
      </c>
      <c r="AU102" s="19" t="s">
        <v>87</v>
      </c>
      <c r="AY102" s="19" t="s">
        <v>406</v>
      </c>
      <c r="BE102" s="212">
        <f t="shared" si="4"/>
        <v>0</v>
      </c>
      <c r="BF102" s="212">
        <f t="shared" si="5"/>
        <v>0</v>
      </c>
      <c r="BG102" s="212">
        <f t="shared" si="6"/>
        <v>0</v>
      </c>
      <c r="BH102" s="212">
        <f t="shared" si="7"/>
        <v>0</v>
      </c>
      <c r="BI102" s="212">
        <f t="shared" si="8"/>
        <v>0</v>
      </c>
      <c r="BJ102" s="19" t="s">
        <v>23</v>
      </c>
      <c r="BK102" s="212">
        <f t="shared" si="9"/>
        <v>0</v>
      </c>
      <c r="BL102" s="19" t="s">
        <v>723</v>
      </c>
      <c r="BM102" s="19" t="s">
        <v>446</v>
      </c>
    </row>
    <row r="103" spans="2:65" s="1" customFormat="1" ht="22.5" customHeight="1" x14ac:dyDescent="0.3">
      <c r="B103" s="37"/>
      <c r="C103" s="201" t="s">
        <v>452</v>
      </c>
      <c r="D103" s="201" t="s">
        <v>410</v>
      </c>
      <c r="E103" s="202" t="s">
        <v>3729</v>
      </c>
      <c r="F103" s="203" t="s">
        <v>3730</v>
      </c>
      <c r="G103" s="204" t="s">
        <v>1363</v>
      </c>
      <c r="H103" s="205">
        <v>1</v>
      </c>
      <c r="I103" s="206"/>
      <c r="J103" s="207">
        <f t="shared" si="0"/>
        <v>0</v>
      </c>
      <c r="K103" s="203" t="s">
        <v>36</v>
      </c>
      <c r="L103" s="57"/>
      <c r="M103" s="208" t="s">
        <v>36</v>
      </c>
      <c r="N103" s="209" t="s">
        <v>50</v>
      </c>
      <c r="O103" s="38"/>
      <c r="P103" s="210">
        <f t="shared" si="1"/>
        <v>0</v>
      </c>
      <c r="Q103" s="210">
        <v>0</v>
      </c>
      <c r="R103" s="210">
        <f t="shared" si="2"/>
        <v>0</v>
      </c>
      <c r="S103" s="210">
        <v>0</v>
      </c>
      <c r="T103" s="211">
        <f t="shared" si="3"/>
        <v>0</v>
      </c>
      <c r="AR103" s="19" t="s">
        <v>723</v>
      </c>
      <c r="AT103" s="19" t="s">
        <v>410</v>
      </c>
      <c r="AU103" s="19" t="s">
        <v>87</v>
      </c>
      <c r="AY103" s="19" t="s">
        <v>406</v>
      </c>
      <c r="BE103" s="212">
        <f t="shared" si="4"/>
        <v>0</v>
      </c>
      <c r="BF103" s="212">
        <f t="shared" si="5"/>
        <v>0</v>
      </c>
      <c r="BG103" s="212">
        <f t="shared" si="6"/>
        <v>0</v>
      </c>
      <c r="BH103" s="212">
        <f t="shared" si="7"/>
        <v>0</v>
      </c>
      <c r="BI103" s="212">
        <f t="shared" si="8"/>
        <v>0</v>
      </c>
      <c r="BJ103" s="19" t="s">
        <v>23</v>
      </c>
      <c r="BK103" s="212">
        <f t="shared" si="9"/>
        <v>0</v>
      </c>
      <c r="BL103" s="19" t="s">
        <v>723</v>
      </c>
      <c r="BM103" s="19" t="s">
        <v>452</v>
      </c>
    </row>
    <row r="104" spans="2:65" s="1" customFormat="1" ht="22.5" customHeight="1" x14ac:dyDescent="0.3">
      <c r="B104" s="37"/>
      <c r="C104" s="201" t="s">
        <v>457</v>
      </c>
      <c r="D104" s="201" t="s">
        <v>410</v>
      </c>
      <c r="E104" s="202" t="s">
        <v>3731</v>
      </c>
      <c r="F104" s="203" t="s">
        <v>3732</v>
      </c>
      <c r="G104" s="204" t="s">
        <v>1363</v>
      </c>
      <c r="H104" s="205">
        <v>1</v>
      </c>
      <c r="I104" s="206"/>
      <c r="J104" s="207">
        <f t="shared" si="0"/>
        <v>0</v>
      </c>
      <c r="K104" s="203" t="s">
        <v>36</v>
      </c>
      <c r="L104" s="57"/>
      <c r="M104" s="208" t="s">
        <v>36</v>
      </c>
      <c r="N104" s="209" t="s">
        <v>50</v>
      </c>
      <c r="O104" s="38"/>
      <c r="P104" s="210">
        <f t="shared" si="1"/>
        <v>0</v>
      </c>
      <c r="Q104" s="210">
        <v>0</v>
      </c>
      <c r="R104" s="210">
        <f t="shared" si="2"/>
        <v>0</v>
      </c>
      <c r="S104" s="210">
        <v>0</v>
      </c>
      <c r="T104" s="211">
        <f t="shared" si="3"/>
        <v>0</v>
      </c>
      <c r="AR104" s="19" t="s">
        <v>723</v>
      </c>
      <c r="AT104" s="19" t="s">
        <v>410</v>
      </c>
      <c r="AU104" s="19" t="s">
        <v>87</v>
      </c>
      <c r="AY104" s="19" t="s">
        <v>406</v>
      </c>
      <c r="BE104" s="212">
        <f t="shared" si="4"/>
        <v>0</v>
      </c>
      <c r="BF104" s="212">
        <f t="shared" si="5"/>
        <v>0</v>
      </c>
      <c r="BG104" s="212">
        <f t="shared" si="6"/>
        <v>0</v>
      </c>
      <c r="BH104" s="212">
        <f t="shared" si="7"/>
        <v>0</v>
      </c>
      <c r="BI104" s="212">
        <f t="shared" si="8"/>
        <v>0</v>
      </c>
      <c r="BJ104" s="19" t="s">
        <v>23</v>
      </c>
      <c r="BK104" s="212">
        <f t="shared" si="9"/>
        <v>0</v>
      </c>
      <c r="BL104" s="19" t="s">
        <v>723</v>
      </c>
      <c r="BM104" s="19" t="s">
        <v>457</v>
      </c>
    </row>
    <row r="105" spans="2:65" s="1" customFormat="1" ht="22.5" customHeight="1" x14ac:dyDescent="0.3">
      <c r="B105" s="37"/>
      <c r="C105" s="201" t="s">
        <v>463</v>
      </c>
      <c r="D105" s="201" t="s">
        <v>410</v>
      </c>
      <c r="E105" s="202" t="s">
        <v>3733</v>
      </c>
      <c r="F105" s="203" t="s">
        <v>3734</v>
      </c>
      <c r="G105" s="204" t="s">
        <v>1363</v>
      </c>
      <c r="H105" s="205">
        <v>1</v>
      </c>
      <c r="I105" s="206"/>
      <c r="J105" s="207">
        <f t="shared" si="0"/>
        <v>0</v>
      </c>
      <c r="K105" s="203" t="s">
        <v>36</v>
      </c>
      <c r="L105" s="57"/>
      <c r="M105" s="208" t="s">
        <v>36</v>
      </c>
      <c r="N105" s="209" t="s">
        <v>50</v>
      </c>
      <c r="O105" s="38"/>
      <c r="P105" s="210">
        <f t="shared" si="1"/>
        <v>0</v>
      </c>
      <c r="Q105" s="210">
        <v>0</v>
      </c>
      <c r="R105" s="210">
        <f t="shared" si="2"/>
        <v>0</v>
      </c>
      <c r="S105" s="210">
        <v>0</v>
      </c>
      <c r="T105" s="211">
        <f t="shared" si="3"/>
        <v>0</v>
      </c>
      <c r="AR105" s="19" t="s">
        <v>723</v>
      </c>
      <c r="AT105" s="19" t="s">
        <v>410</v>
      </c>
      <c r="AU105" s="19" t="s">
        <v>87</v>
      </c>
      <c r="AY105" s="19" t="s">
        <v>406</v>
      </c>
      <c r="BE105" s="212">
        <f t="shared" si="4"/>
        <v>0</v>
      </c>
      <c r="BF105" s="212">
        <f t="shared" si="5"/>
        <v>0</v>
      </c>
      <c r="BG105" s="212">
        <f t="shared" si="6"/>
        <v>0</v>
      </c>
      <c r="BH105" s="212">
        <f t="shared" si="7"/>
        <v>0</v>
      </c>
      <c r="BI105" s="212">
        <f t="shared" si="8"/>
        <v>0</v>
      </c>
      <c r="BJ105" s="19" t="s">
        <v>23</v>
      </c>
      <c r="BK105" s="212">
        <f t="shared" si="9"/>
        <v>0</v>
      </c>
      <c r="BL105" s="19" t="s">
        <v>723</v>
      </c>
      <c r="BM105" s="19" t="s">
        <v>463</v>
      </c>
    </row>
    <row r="106" spans="2:65" s="1" customFormat="1" ht="22.5" customHeight="1" x14ac:dyDescent="0.3">
      <c r="B106" s="37"/>
      <c r="C106" s="201" t="s">
        <v>28</v>
      </c>
      <c r="D106" s="201" t="s">
        <v>410</v>
      </c>
      <c r="E106" s="202" t="s">
        <v>3735</v>
      </c>
      <c r="F106" s="203" t="s">
        <v>3736</v>
      </c>
      <c r="G106" s="204" t="s">
        <v>1363</v>
      </c>
      <c r="H106" s="205">
        <v>1</v>
      </c>
      <c r="I106" s="206"/>
      <c r="J106" s="207">
        <f t="shared" si="0"/>
        <v>0</v>
      </c>
      <c r="K106" s="203" t="s">
        <v>36</v>
      </c>
      <c r="L106" s="57"/>
      <c r="M106" s="208" t="s">
        <v>36</v>
      </c>
      <c r="N106" s="209" t="s">
        <v>50</v>
      </c>
      <c r="O106" s="38"/>
      <c r="P106" s="210">
        <f t="shared" si="1"/>
        <v>0</v>
      </c>
      <c r="Q106" s="210">
        <v>0</v>
      </c>
      <c r="R106" s="210">
        <f t="shared" si="2"/>
        <v>0</v>
      </c>
      <c r="S106" s="210">
        <v>0</v>
      </c>
      <c r="T106" s="211">
        <f t="shared" si="3"/>
        <v>0</v>
      </c>
      <c r="AR106" s="19" t="s">
        <v>723</v>
      </c>
      <c r="AT106" s="19" t="s">
        <v>410</v>
      </c>
      <c r="AU106" s="19" t="s">
        <v>87</v>
      </c>
      <c r="AY106" s="19" t="s">
        <v>406</v>
      </c>
      <c r="BE106" s="212">
        <f t="shared" si="4"/>
        <v>0</v>
      </c>
      <c r="BF106" s="212">
        <f t="shared" si="5"/>
        <v>0</v>
      </c>
      <c r="BG106" s="212">
        <f t="shared" si="6"/>
        <v>0</v>
      </c>
      <c r="BH106" s="212">
        <f t="shared" si="7"/>
        <v>0</v>
      </c>
      <c r="BI106" s="212">
        <f t="shared" si="8"/>
        <v>0</v>
      </c>
      <c r="BJ106" s="19" t="s">
        <v>23</v>
      </c>
      <c r="BK106" s="212">
        <f t="shared" si="9"/>
        <v>0</v>
      </c>
      <c r="BL106" s="19" t="s">
        <v>723</v>
      </c>
      <c r="BM106" s="19" t="s">
        <v>28</v>
      </c>
    </row>
    <row r="107" spans="2:65" s="1" customFormat="1" ht="22.5" customHeight="1" x14ac:dyDescent="0.3">
      <c r="B107" s="37"/>
      <c r="C107" s="201" t="s">
        <v>408</v>
      </c>
      <c r="D107" s="201" t="s">
        <v>410</v>
      </c>
      <c r="E107" s="202" t="s">
        <v>3737</v>
      </c>
      <c r="F107" s="203" t="s">
        <v>3738</v>
      </c>
      <c r="G107" s="204" t="s">
        <v>1363</v>
      </c>
      <c r="H107" s="205">
        <v>1</v>
      </c>
      <c r="I107" s="206"/>
      <c r="J107" s="207">
        <f t="shared" si="0"/>
        <v>0</v>
      </c>
      <c r="K107" s="203" t="s">
        <v>36</v>
      </c>
      <c r="L107" s="57"/>
      <c r="M107" s="208" t="s">
        <v>36</v>
      </c>
      <c r="N107" s="209" t="s">
        <v>50</v>
      </c>
      <c r="O107" s="38"/>
      <c r="P107" s="210">
        <f t="shared" si="1"/>
        <v>0</v>
      </c>
      <c r="Q107" s="210">
        <v>0</v>
      </c>
      <c r="R107" s="210">
        <f t="shared" si="2"/>
        <v>0</v>
      </c>
      <c r="S107" s="210">
        <v>0</v>
      </c>
      <c r="T107" s="211">
        <f t="shared" si="3"/>
        <v>0</v>
      </c>
      <c r="AR107" s="19" t="s">
        <v>723</v>
      </c>
      <c r="AT107" s="19" t="s">
        <v>410</v>
      </c>
      <c r="AU107" s="19" t="s">
        <v>87</v>
      </c>
      <c r="AY107" s="19" t="s">
        <v>406</v>
      </c>
      <c r="BE107" s="212">
        <f t="shared" si="4"/>
        <v>0</v>
      </c>
      <c r="BF107" s="212">
        <f t="shared" si="5"/>
        <v>0</v>
      </c>
      <c r="BG107" s="212">
        <f t="shared" si="6"/>
        <v>0</v>
      </c>
      <c r="BH107" s="212">
        <f t="shared" si="7"/>
        <v>0</v>
      </c>
      <c r="BI107" s="212">
        <f t="shared" si="8"/>
        <v>0</v>
      </c>
      <c r="BJ107" s="19" t="s">
        <v>23</v>
      </c>
      <c r="BK107" s="212">
        <f t="shared" si="9"/>
        <v>0</v>
      </c>
      <c r="BL107" s="19" t="s">
        <v>723</v>
      </c>
      <c r="BM107" s="19" t="s">
        <v>408</v>
      </c>
    </row>
    <row r="108" spans="2:65" s="1" customFormat="1" ht="22.5" customHeight="1" x14ac:dyDescent="0.3">
      <c r="B108" s="37"/>
      <c r="C108" s="201" t="s">
        <v>476</v>
      </c>
      <c r="D108" s="201" t="s">
        <v>410</v>
      </c>
      <c r="E108" s="202" t="s">
        <v>3739</v>
      </c>
      <c r="F108" s="203" t="s">
        <v>3740</v>
      </c>
      <c r="G108" s="204" t="s">
        <v>1363</v>
      </c>
      <c r="H108" s="205">
        <v>1</v>
      </c>
      <c r="I108" s="206"/>
      <c r="J108" s="207">
        <f t="shared" si="0"/>
        <v>0</v>
      </c>
      <c r="K108" s="203" t="s">
        <v>36</v>
      </c>
      <c r="L108" s="57"/>
      <c r="M108" s="208" t="s">
        <v>36</v>
      </c>
      <c r="N108" s="209" t="s">
        <v>50</v>
      </c>
      <c r="O108" s="38"/>
      <c r="P108" s="210">
        <f t="shared" si="1"/>
        <v>0</v>
      </c>
      <c r="Q108" s="210">
        <v>0</v>
      </c>
      <c r="R108" s="210">
        <f t="shared" si="2"/>
        <v>0</v>
      </c>
      <c r="S108" s="210">
        <v>0</v>
      </c>
      <c r="T108" s="211">
        <f t="shared" si="3"/>
        <v>0</v>
      </c>
      <c r="AR108" s="19" t="s">
        <v>723</v>
      </c>
      <c r="AT108" s="19" t="s">
        <v>410</v>
      </c>
      <c r="AU108" s="19" t="s">
        <v>87</v>
      </c>
      <c r="AY108" s="19" t="s">
        <v>406</v>
      </c>
      <c r="BE108" s="212">
        <f t="shared" si="4"/>
        <v>0</v>
      </c>
      <c r="BF108" s="212">
        <f t="shared" si="5"/>
        <v>0</v>
      </c>
      <c r="BG108" s="212">
        <f t="shared" si="6"/>
        <v>0</v>
      </c>
      <c r="BH108" s="212">
        <f t="shared" si="7"/>
        <v>0</v>
      </c>
      <c r="BI108" s="212">
        <f t="shared" si="8"/>
        <v>0</v>
      </c>
      <c r="BJ108" s="19" t="s">
        <v>23</v>
      </c>
      <c r="BK108" s="212">
        <f t="shared" si="9"/>
        <v>0</v>
      </c>
      <c r="BL108" s="19" t="s">
        <v>723</v>
      </c>
      <c r="BM108" s="19" t="s">
        <v>476</v>
      </c>
    </row>
    <row r="109" spans="2:65" s="1" customFormat="1" ht="22.5" customHeight="1" x14ac:dyDescent="0.3">
      <c r="B109" s="37"/>
      <c r="C109" s="201" t="s">
        <v>314</v>
      </c>
      <c r="D109" s="201" t="s">
        <v>410</v>
      </c>
      <c r="E109" s="202" t="s">
        <v>3741</v>
      </c>
      <c r="F109" s="203" t="s">
        <v>3742</v>
      </c>
      <c r="G109" s="204" t="s">
        <v>1363</v>
      </c>
      <c r="H109" s="205">
        <v>1</v>
      </c>
      <c r="I109" s="206"/>
      <c r="J109" s="207">
        <f t="shared" si="0"/>
        <v>0</v>
      </c>
      <c r="K109" s="203" t="s">
        <v>36</v>
      </c>
      <c r="L109" s="57"/>
      <c r="M109" s="208" t="s">
        <v>36</v>
      </c>
      <c r="N109" s="209" t="s">
        <v>50</v>
      </c>
      <c r="O109" s="38"/>
      <c r="P109" s="210">
        <f t="shared" si="1"/>
        <v>0</v>
      </c>
      <c r="Q109" s="210">
        <v>0</v>
      </c>
      <c r="R109" s="210">
        <f t="shared" si="2"/>
        <v>0</v>
      </c>
      <c r="S109" s="210">
        <v>0</v>
      </c>
      <c r="T109" s="211">
        <f t="shared" si="3"/>
        <v>0</v>
      </c>
      <c r="AR109" s="19" t="s">
        <v>723</v>
      </c>
      <c r="AT109" s="19" t="s">
        <v>410</v>
      </c>
      <c r="AU109" s="19" t="s">
        <v>87</v>
      </c>
      <c r="AY109" s="19" t="s">
        <v>406</v>
      </c>
      <c r="BE109" s="212">
        <f t="shared" si="4"/>
        <v>0</v>
      </c>
      <c r="BF109" s="212">
        <f t="shared" si="5"/>
        <v>0</v>
      </c>
      <c r="BG109" s="212">
        <f t="shared" si="6"/>
        <v>0</v>
      </c>
      <c r="BH109" s="212">
        <f t="shared" si="7"/>
        <v>0</v>
      </c>
      <c r="BI109" s="212">
        <f t="shared" si="8"/>
        <v>0</v>
      </c>
      <c r="BJ109" s="19" t="s">
        <v>23</v>
      </c>
      <c r="BK109" s="212">
        <f t="shared" si="9"/>
        <v>0</v>
      </c>
      <c r="BL109" s="19" t="s">
        <v>723</v>
      </c>
      <c r="BM109" s="19" t="s">
        <v>314</v>
      </c>
    </row>
    <row r="110" spans="2:65" s="1" customFormat="1" ht="22.5" customHeight="1" x14ac:dyDescent="0.3">
      <c r="B110" s="37"/>
      <c r="C110" s="201" t="s">
        <v>484</v>
      </c>
      <c r="D110" s="201" t="s">
        <v>410</v>
      </c>
      <c r="E110" s="202" t="s">
        <v>3731</v>
      </c>
      <c r="F110" s="203" t="s">
        <v>3732</v>
      </c>
      <c r="G110" s="204" t="s">
        <v>1363</v>
      </c>
      <c r="H110" s="205">
        <v>1</v>
      </c>
      <c r="I110" s="206"/>
      <c r="J110" s="207">
        <f t="shared" si="0"/>
        <v>0</v>
      </c>
      <c r="K110" s="203" t="s">
        <v>36</v>
      </c>
      <c r="L110" s="57"/>
      <c r="M110" s="208" t="s">
        <v>36</v>
      </c>
      <c r="N110" s="209" t="s">
        <v>50</v>
      </c>
      <c r="O110" s="38"/>
      <c r="P110" s="210">
        <f t="shared" si="1"/>
        <v>0</v>
      </c>
      <c r="Q110" s="210">
        <v>0</v>
      </c>
      <c r="R110" s="210">
        <f t="shared" si="2"/>
        <v>0</v>
      </c>
      <c r="S110" s="210">
        <v>0</v>
      </c>
      <c r="T110" s="211">
        <f t="shared" si="3"/>
        <v>0</v>
      </c>
      <c r="AR110" s="19" t="s">
        <v>723</v>
      </c>
      <c r="AT110" s="19" t="s">
        <v>410</v>
      </c>
      <c r="AU110" s="19" t="s">
        <v>87</v>
      </c>
      <c r="AY110" s="19" t="s">
        <v>406</v>
      </c>
      <c r="BE110" s="212">
        <f t="shared" si="4"/>
        <v>0</v>
      </c>
      <c r="BF110" s="212">
        <f t="shared" si="5"/>
        <v>0</v>
      </c>
      <c r="BG110" s="212">
        <f t="shared" si="6"/>
        <v>0</v>
      </c>
      <c r="BH110" s="212">
        <f t="shared" si="7"/>
        <v>0</v>
      </c>
      <c r="BI110" s="212">
        <f t="shared" si="8"/>
        <v>0</v>
      </c>
      <c r="BJ110" s="19" t="s">
        <v>23</v>
      </c>
      <c r="BK110" s="212">
        <f t="shared" si="9"/>
        <v>0</v>
      </c>
      <c r="BL110" s="19" t="s">
        <v>723</v>
      </c>
      <c r="BM110" s="19" t="s">
        <v>484</v>
      </c>
    </row>
    <row r="111" spans="2:65" s="1" customFormat="1" ht="22.5" customHeight="1" x14ac:dyDescent="0.3">
      <c r="B111" s="37"/>
      <c r="C111" s="201" t="s">
        <v>8</v>
      </c>
      <c r="D111" s="201" t="s">
        <v>410</v>
      </c>
      <c r="E111" s="202" t="s">
        <v>3743</v>
      </c>
      <c r="F111" s="203" t="s">
        <v>3744</v>
      </c>
      <c r="G111" s="204" t="s">
        <v>1363</v>
      </c>
      <c r="H111" s="205">
        <v>1</v>
      </c>
      <c r="I111" s="206"/>
      <c r="J111" s="207">
        <f t="shared" si="0"/>
        <v>0</v>
      </c>
      <c r="K111" s="203" t="s">
        <v>36</v>
      </c>
      <c r="L111" s="57"/>
      <c r="M111" s="208" t="s">
        <v>36</v>
      </c>
      <c r="N111" s="209" t="s">
        <v>50</v>
      </c>
      <c r="O111" s="38"/>
      <c r="P111" s="210">
        <f t="shared" si="1"/>
        <v>0</v>
      </c>
      <c r="Q111" s="210">
        <v>0</v>
      </c>
      <c r="R111" s="210">
        <f t="shared" si="2"/>
        <v>0</v>
      </c>
      <c r="S111" s="210">
        <v>0</v>
      </c>
      <c r="T111" s="211">
        <f t="shared" si="3"/>
        <v>0</v>
      </c>
      <c r="AR111" s="19" t="s">
        <v>723</v>
      </c>
      <c r="AT111" s="19" t="s">
        <v>410</v>
      </c>
      <c r="AU111" s="19" t="s">
        <v>87</v>
      </c>
      <c r="AY111" s="19" t="s">
        <v>406</v>
      </c>
      <c r="BE111" s="212">
        <f t="shared" si="4"/>
        <v>0</v>
      </c>
      <c r="BF111" s="212">
        <f t="shared" si="5"/>
        <v>0</v>
      </c>
      <c r="BG111" s="212">
        <f t="shared" si="6"/>
        <v>0</v>
      </c>
      <c r="BH111" s="212">
        <f t="shared" si="7"/>
        <v>0</v>
      </c>
      <c r="BI111" s="212">
        <f t="shared" si="8"/>
        <v>0</v>
      </c>
      <c r="BJ111" s="19" t="s">
        <v>23</v>
      </c>
      <c r="BK111" s="212">
        <f t="shared" si="9"/>
        <v>0</v>
      </c>
      <c r="BL111" s="19" t="s">
        <v>723</v>
      </c>
      <c r="BM111" s="19" t="s">
        <v>8</v>
      </c>
    </row>
    <row r="112" spans="2:65" s="1" customFormat="1" ht="22.5" customHeight="1" x14ac:dyDescent="0.3">
      <c r="B112" s="37"/>
      <c r="C112" s="201" t="s">
        <v>493</v>
      </c>
      <c r="D112" s="201" t="s">
        <v>410</v>
      </c>
      <c r="E112" s="202" t="s">
        <v>3745</v>
      </c>
      <c r="F112" s="203" t="s">
        <v>3746</v>
      </c>
      <c r="G112" s="204" t="s">
        <v>1363</v>
      </c>
      <c r="H112" s="205">
        <v>1</v>
      </c>
      <c r="I112" s="206"/>
      <c r="J112" s="207">
        <f t="shared" si="0"/>
        <v>0</v>
      </c>
      <c r="K112" s="203" t="s">
        <v>36</v>
      </c>
      <c r="L112" s="57"/>
      <c r="M112" s="208" t="s">
        <v>36</v>
      </c>
      <c r="N112" s="209" t="s">
        <v>50</v>
      </c>
      <c r="O112" s="38"/>
      <c r="P112" s="210">
        <f t="shared" si="1"/>
        <v>0</v>
      </c>
      <c r="Q112" s="210">
        <v>0</v>
      </c>
      <c r="R112" s="210">
        <f t="shared" si="2"/>
        <v>0</v>
      </c>
      <c r="S112" s="210">
        <v>0</v>
      </c>
      <c r="T112" s="211">
        <f t="shared" si="3"/>
        <v>0</v>
      </c>
      <c r="AR112" s="19" t="s">
        <v>723</v>
      </c>
      <c r="AT112" s="19" t="s">
        <v>410</v>
      </c>
      <c r="AU112" s="19" t="s">
        <v>87</v>
      </c>
      <c r="AY112" s="19" t="s">
        <v>406</v>
      </c>
      <c r="BE112" s="212">
        <f t="shared" si="4"/>
        <v>0</v>
      </c>
      <c r="BF112" s="212">
        <f t="shared" si="5"/>
        <v>0</v>
      </c>
      <c r="BG112" s="212">
        <f t="shared" si="6"/>
        <v>0</v>
      </c>
      <c r="BH112" s="212">
        <f t="shared" si="7"/>
        <v>0</v>
      </c>
      <c r="BI112" s="212">
        <f t="shared" si="8"/>
        <v>0</v>
      </c>
      <c r="BJ112" s="19" t="s">
        <v>23</v>
      </c>
      <c r="BK112" s="212">
        <f t="shared" si="9"/>
        <v>0</v>
      </c>
      <c r="BL112" s="19" t="s">
        <v>723</v>
      </c>
      <c r="BM112" s="19" t="s">
        <v>493</v>
      </c>
    </row>
    <row r="113" spans="2:65" s="1" customFormat="1" ht="22.5" customHeight="1" x14ac:dyDescent="0.3">
      <c r="B113" s="37"/>
      <c r="C113" s="201" t="s">
        <v>498</v>
      </c>
      <c r="D113" s="201" t="s">
        <v>410</v>
      </c>
      <c r="E113" s="202" t="s">
        <v>3747</v>
      </c>
      <c r="F113" s="203" t="s">
        <v>3748</v>
      </c>
      <c r="G113" s="204" t="s">
        <v>1363</v>
      </c>
      <c r="H113" s="205">
        <v>1</v>
      </c>
      <c r="I113" s="206"/>
      <c r="J113" s="207">
        <f t="shared" si="0"/>
        <v>0</v>
      </c>
      <c r="K113" s="203" t="s">
        <v>36</v>
      </c>
      <c r="L113" s="57"/>
      <c r="M113" s="208" t="s">
        <v>36</v>
      </c>
      <c r="N113" s="209" t="s">
        <v>50</v>
      </c>
      <c r="O113" s="38"/>
      <c r="P113" s="210">
        <f t="shared" si="1"/>
        <v>0</v>
      </c>
      <c r="Q113" s="210">
        <v>0</v>
      </c>
      <c r="R113" s="210">
        <f t="shared" si="2"/>
        <v>0</v>
      </c>
      <c r="S113" s="210">
        <v>0</v>
      </c>
      <c r="T113" s="211">
        <f t="shared" si="3"/>
        <v>0</v>
      </c>
      <c r="AR113" s="19" t="s">
        <v>723</v>
      </c>
      <c r="AT113" s="19" t="s">
        <v>410</v>
      </c>
      <c r="AU113" s="19" t="s">
        <v>87</v>
      </c>
      <c r="AY113" s="19" t="s">
        <v>406</v>
      </c>
      <c r="BE113" s="212">
        <f t="shared" si="4"/>
        <v>0</v>
      </c>
      <c r="BF113" s="212">
        <f t="shared" si="5"/>
        <v>0</v>
      </c>
      <c r="BG113" s="212">
        <f t="shared" si="6"/>
        <v>0</v>
      </c>
      <c r="BH113" s="212">
        <f t="shared" si="7"/>
        <v>0</v>
      </c>
      <c r="BI113" s="212">
        <f t="shared" si="8"/>
        <v>0</v>
      </c>
      <c r="BJ113" s="19" t="s">
        <v>23</v>
      </c>
      <c r="BK113" s="212">
        <f t="shared" si="9"/>
        <v>0</v>
      </c>
      <c r="BL113" s="19" t="s">
        <v>723</v>
      </c>
      <c r="BM113" s="19" t="s">
        <v>498</v>
      </c>
    </row>
    <row r="114" spans="2:65" s="1" customFormat="1" ht="22.5" customHeight="1" x14ac:dyDescent="0.3">
      <c r="B114" s="37"/>
      <c r="C114" s="201" t="s">
        <v>503</v>
      </c>
      <c r="D114" s="201" t="s">
        <v>410</v>
      </c>
      <c r="E114" s="202" t="s">
        <v>3749</v>
      </c>
      <c r="F114" s="203" t="s">
        <v>3750</v>
      </c>
      <c r="G114" s="204" t="s">
        <v>1363</v>
      </c>
      <c r="H114" s="205">
        <v>1</v>
      </c>
      <c r="I114" s="206"/>
      <c r="J114" s="207">
        <f t="shared" si="0"/>
        <v>0</v>
      </c>
      <c r="K114" s="203" t="s">
        <v>36</v>
      </c>
      <c r="L114" s="57"/>
      <c r="M114" s="208" t="s">
        <v>36</v>
      </c>
      <c r="N114" s="209" t="s">
        <v>50</v>
      </c>
      <c r="O114" s="38"/>
      <c r="P114" s="210">
        <f t="shared" si="1"/>
        <v>0</v>
      </c>
      <c r="Q114" s="210">
        <v>0</v>
      </c>
      <c r="R114" s="210">
        <f t="shared" si="2"/>
        <v>0</v>
      </c>
      <c r="S114" s="210">
        <v>0</v>
      </c>
      <c r="T114" s="211">
        <f t="shared" si="3"/>
        <v>0</v>
      </c>
      <c r="AR114" s="19" t="s">
        <v>723</v>
      </c>
      <c r="AT114" s="19" t="s">
        <v>410</v>
      </c>
      <c r="AU114" s="19" t="s">
        <v>87</v>
      </c>
      <c r="AY114" s="19" t="s">
        <v>406</v>
      </c>
      <c r="BE114" s="212">
        <f t="shared" si="4"/>
        <v>0</v>
      </c>
      <c r="BF114" s="212">
        <f t="shared" si="5"/>
        <v>0</v>
      </c>
      <c r="BG114" s="212">
        <f t="shared" si="6"/>
        <v>0</v>
      </c>
      <c r="BH114" s="212">
        <f t="shared" si="7"/>
        <v>0</v>
      </c>
      <c r="BI114" s="212">
        <f t="shared" si="8"/>
        <v>0</v>
      </c>
      <c r="BJ114" s="19" t="s">
        <v>23</v>
      </c>
      <c r="BK114" s="212">
        <f t="shared" si="9"/>
        <v>0</v>
      </c>
      <c r="BL114" s="19" t="s">
        <v>723</v>
      </c>
      <c r="BM114" s="19" t="s">
        <v>503</v>
      </c>
    </row>
    <row r="115" spans="2:65" s="1" customFormat="1" ht="22.5" customHeight="1" x14ac:dyDescent="0.3">
      <c r="B115" s="37"/>
      <c r="C115" s="201" t="s">
        <v>508</v>
      </c>
      <c r="D115" s="201" t="s">
        <v>410</v>
      </c>
      <c r="E115" s="202" t="s">
        <v>3751</v>
      </c>
      <c r="F115" s="203" t="s">
        <v>3752</v>
      </c>
      <c r="G115" s="204" t="s">
        <v>1363</v>
      </c>
      <c r="H115" s="205">
        <v>1</v>
      </c>
      <c r="I115" s="206"/>
      <c r="J115" s="207">
        <f t="shared" si="0"/>
        <v>0</v>
      </c>
      <c r="K115" s="203" t="s">
        <v>36</v>
      </c>
      <c r="L115" s="57"/>
      <c r="M115" s="208" t="s">
        <v>36</v>
      </c>
      <c r="N115" s="209" t="s">
        <v>50</v>
      </c>
      <c r="O115" s="38"/>
      <c r="P115" s="210">
        <f t="shared" si="1"/>
        <v>0</v>
      </c>
      <c r="Q115" s="210">
        <v>0</v>
      </c>
      <c r="R115" s="210">
        <f t="shared" si="2"/>
        <v>0</v>
      </c>
      <c r="S115" s="210">
        <v>0</v>
      </c>
      <c r="T115" s="211">
        <f t="shared" si="3"/>
        <v>0</v>
      </c>
      <c r="AR115" s="19" t="s">
        <v>723</v>
      </c>
      <c r="AT115" s="19" t="s">
        <v>410</v>
      </c>
      <c r="AU115" s="19" t="s">
        <v>87</v>
      </c>
      <c r="AY115" s="19" t="s">
        <v>406</v>
      </c>
      <c r="BE115" s="212">
        <f t="shared" si="4"/>
        <v>0</v>
      </c>
      <c r="BF115" s="212">
        <f t="shared" si="5"/>
        <v>0</v>
      </c>
      <c r="BG115" s="212">
        <f t="shared" si="6"/>
        <v>0</v>
      </c>
      <c r="BH115" s="212">
        <f t="shared" si="7"/>
        <v>0</v>
      </c>
      <c r="BI115" s="212">
        <f t="shared" si="8"/>
        <v>0</v>
      </c>
      <c r="BJ115" s="19" t="s">
        <v>23</v>
      </c>
      <c r="BK115" s="212">
        <f t="shared" si="9"/>
        <v>0</v>
      </c>
      <c r="BL115" s="19" t="s">
        <v>723</v>
      </c>
      <c r="BM115" s="19" t="s">
        <v>508</v>
      </c>
    </row>
    <row r="116" spans="2:65" s="1" customFormat="1" ht="22.5" customHeight="1" x14ac:dyDescent="0.3">
      <c r="B116" s="37"/>
      <c r="C116" s="201" t="s">
        <v>512</v>
      </c>
      <c r="D116" s="201" t="s">
        <v>410</v>
      </c>
      <c r="E116" s="202" t="s">
        <v>3753</v>
      </c>
      <c r="F116" s="203" t="s">
        <v>3754</v>
      </c>
      <c r="G116" s="204" t="s">
        <v>1363</v>
      </c>
      <c r="H116" s="205">
        <v>1</v>
      </c>
      <c r="I116" s="206"/>
      <c r="J116" s="207">
        <f t="shared" si="0"/>
        <v>0</v>
      </c>
      <c r="K116" s="203" t="s">
        <v>36</v>
      </c>
      <c r="L116" s="57"/>
      <c r="M116" s="208" t="s">
        <v>36</v>
      </c>
      <c r="N116" s="209" t="s">
        <v>50</v>
      </c>
      <c r="O116" s="38"/>
      <c r="P116" s="210">
        <f t="shared" si="1"/>
        <v>0</v>
      </c>
      <c r="Q116" s="210">
        <v>0</v>
      </c>
      <c r="R116" s="210">
        <f t="shared" si="2"/>
        <v>0</v>
      </c>
      <c r="S116" s="210">
        <v>0</v>
      </c>
      <c r="T116" s="211">
        <f t="shared" si="3"/>
        <v>0</v>
      </c>
      <c r="AR116" s="19" t="s">
        <v>723</v>
      </c>
      <c r="AT116" s="19" t="s">
        <v>410</v>
      </c>
      <c r="AU116" s="19" t="s">
        <v>87</v>
      </c>
      <c r="AY116" s="19" t="s">
        <v>406</v>
      </c>
      <c r="BE116" s="212">
        <f t="shared" si="4"/>
        <v>0</v>
      </c>
      <c r="BF116" s="212">
        <f t="shared" si="5"/>
        <v>0</v>
      </c>
      <c r="BG116" s="212">
        <f t="shared" si="6"/>
        <v>0</v>
      </c>
      <c r="BH116" s="212">
        <f t="shared" si="7"/>
        <v>0</v>
      </c>
      <c r="BI116" s="212">
        <f t="shared" si="8"/>
        <v>0</v>
      </c>
      <c r="BJ116" s="19" t="s">
        <v>23</v>
      </c>
      <c r="BK116" s="212">
        <f t="shared" si="9"/>
        <v>0</v>
      </c>
      <c r="BL116" s="19" t="s">
        <v>723</v>
      </c>
      <c r="BM116" s="19" t="s">
        <v>512</v>
      </c>
    </row>
    <row r="117" spans="2:65" s="1" customFormat="1" ht="22.5" customHeight="1" x14ac:dyDescent="0.3">
      <c r="B117" s="37"/>
      <c r="C117" s="201" t="s">
        <v>7</v>
      </c>
      <c r="D117" s="201" t="s">
        <v>410</v>
      </c>
      <c r="E117" s="202" t="s">
        <v>3755</v>
      </c>
      <c r="F117" s="203" t="s">
        <v>3756</v>
      </c>
      <c r="G117" s="204" t="s">
        <v>1363</v>
      </c>
      <c r="H117" s="205">
        <v>6</v>
      </c>
      <c r="I117" s="206"/>
      <c r="J117" s="207">
        <f t="shared" si="0"/>
        <v>0</v>
      </c>
      <c r="K117" s="203" t="s">
        <v>36</v>
      </c>
      <c r="L117" s="57"/>
      <c r="M117" s="208" t="s">
        <v>36</v>
      </c>
      <c r="N117" s="209" t="s">
        <v>50</v>
      </c>
      <c r="O117" s="38"/>
      <c r="P117" s="210">
        <f t="shared" si="1"/>
        <v>0</v>
      </c>
      <c r="Q117" s="210">
        <v>0</v>
      </c>
      <c r="R117" s="210">
        <f t="shared" si="2"/>
        <v>0</v>
      </c>
      <c r="S117" s="210">
        <v>0</v>
      </c>
      <c r="T117" s="211">
        <f t="shared" si="3"/>
        <v>0</v>
      </c>
      <c r="AR117" s="19" t="s">
        <v>723</v>
      </c>
      <c r="AT117" s="19" t="s">
        <v>410</v>
      </c>
      <c r="AU117" s="19" t="s">
        <v>87</v>
      </c>
      <c r="AY117" s="19" t="s">
        <v>406</v>
      </c>
      <c r="BE117" s="212">
        <f t="shared" si="4"/>
        <v>0</v>
      </c>
      <c r="BF117" s="212">
        <f t="shared" si="5"/>
        <v>0</v>
      </c>
      <c r="BG117" s="212">
        <f t="shared" si="6"/>
        <v>0</v>
      </c>
      <c r="BH117" s="212">
        <f t="shared" si="7"/>
        <v>0</v>
      </c>
      <c r="BI117" s="212">
        <f t="shared" si="8"/>
        <v>0</v>
      </c>
      <c r="BJ117" s="19" t="s">
        <v>23</v>
      </c>
      <c r="BK117" s="212">
        <f t="shared" si="9"/>
        <v>0</v>
      </c>
      <c r="BL117" s="19" t="s">
        <v>723</v>
      </c>
      <c r="BM117" s="19" t="s">
        <v>7</v>
      </c>
    </row>
    <row r="118" spans="2:65" s="1" customFormat="1" ht="22.5" customHeight="1" x14ac:dyDescent="0.3">
      <c r="B118" s="37"/>
      <c r="C118" s="201" t="s">
        <v>520</v>
      </c>
      <c r="D118" s="201" t="s">
        <v>410</v>
      </c>
      <c r="E118" s="202" t="s">
        <v>3757</v>
      </c>
      <c r="F118" s="203" t="s">
        <v>3758</v>
      </c>
      <c r="G118" s="204" t="s">
        <v>1363</v>
      </c>
      <c r="H118" s="205">
        <v>6</v>
      </c>
      <c r="I118" s="206"/>
      <c r="J118" s="207">
        <f t="shared" si="0"/>
        <v>0</v>
      </c>
      <c r="K118" s="203" t="s">
        <v>36</v>
      </c>
      <c r="L118" s="57"/>
      <c r="M118" s="208" t="s">
        <v>36</v>
      </c>
      <c r="N118" s="209" t="s">
        <v>50</v>
      </c>
      <c r="O118" s="38"/>
      <c r="P118" s="210">
        <f t="shared" si="1"/>
        <v>0</v>
      </c>
      <c r="Q118" s="210">
        <v>0</v>
      </c>
      <c r="R118" s="210">
        <f t="shared" si="2"/>
        <v>0</v>
      </c>
      <c r="S118" s="210">
        <v>0</v>
      </c>
      <c r="T118" s="211">
        <f t="shared" si="3"/>
        <v>0</v>
      </c>
      <c r="AR118" s="19" t="s">
        <v>723</v>
      </c>
      <c r="AT118" s="19" t="s">
        <v>410</v>
      </c>
      <c r="AU118" s="19" t="s">
        <v>87</v>
      </c>
      <c r="AY118" s="19" t="s">
        <v>406</v>
      </c>
      <c r="BE118" s="212">
        <f t="shared" si="4"/>
        <v>0</v>
      </c>
      <c r="BF118" s="212">
        <f t="shared" si="5"/>
        <v>0</v>
      </c>
      <c r="BG118" s="212">
        <f t="shared" si="6"/>
        <v>0</v>
      </c>
      <c r="BH118" s="212">
        <f t="shared" si="7"/>
        <v>0</v>
      </c>
      <c r="BI118" s="212">
        <f t="shared" si="8"/>
        <v>0</v>
      </c>
      <c r="BJ118" s="19" t="s">
        <v>23</v>
      </c>
      <c r="BK118" s="212">
        <f t="shared" si="9"/>
        <v>0</v>
      </c>
      <c r="BL118" s="19" t="s">
        <v>723</v>
      </c>
      <c r="BM118" s="19" t="s">
        <v>520</v>
      </c>
    </row>
    <row r="119" spans="2:65" s="1" customFormat="1" ht="22.5" customHeight="1" x14ac:dyDescent="0.3">
      <c r="B119" s="37"/>
      <c r="C119" s="201" t="s">
        <v>525</v>
      </c>
      <c r="D119" s="201" t="s">
        <v>410</v>
      </c>
      <c r="E119" s="202" t="s">
        <v>3759</v>
      </c>
      <c r="F119" s="203" t="s">
        <v>3760</v>
      </c>
      <c r="G119" s="204" t="s">
        <v>1363</v>
      </c>
      <c r="H119" s="205">
        <v>6</v>
      </c>
      <c r="I119" s="206"/>
      <c r="J119" s="207">
        <f t="shared" si="0"/>
        <v>0</v>
      </c>
      <c r="K119" s="203" t="s">
        <v>36</v>
      </c>
      <c r="L119" s="57"/>
      <c r="M119" s="208" t="s">
        <v>36</v>
      </c>
      <c r="N119" s="209" t="s">
        <v>50</v>
      </c>
      <c r="O119" s="38"/>
      <c r="P119" s="210">
        <f t="shared" si="1"/>
        <v>0</v>
      </c>
      <c r="Q119" s="210">
        <v>0</v>
      </c>
      <c r="R119" s="210">
        <f t="shared" si="2"/>
        <v>0</v>
      </c>
      <c r="S119" s="210">
        <v>0</v>
      </c>
      <c r="T119" s="211">
        <f t="shared" si="3"/>
        <v>0</v>
      </c>
      <c r="AR119" s="19" t="s">
        <v>723</v>
      </c>
      <c r="AT119" s="19" t="s">
        <v>410</v>
      </c>
      <c r="AU119" s="19" t="s">
        <v>87</v>
      </c>
      <c r="AY119" s="19" t="s">
        <v>406</v>
      </c>
      <c r="BE119" s="212">
        <f t="shared" si="4"/>
        <v>0</v>
      </c>
      <c r="BF119" s="212">
        <f t="shared" si="5"/>
        <v>0</v>
      </c>
      <c r="BG119" s="212">
        <f t="shared" si="6"/>
        <v>0</v>
      </c>
      <c r="BH119" s="212">
        <f t="shared" si="7"/>
        <v>0</v>
      </c>
      <c r="BI119" s="212">
        <f t="shared" si="8"/>
        <v>0</v>
      </c>
      <c r="BJ119" s="19" t="s">
        <v>23</v>
      </c>
      <c r="BK119" s="212">
        <f t="shared" si="9"/>
        <v>0</v>
      </c>
      <c r="BL119" s="19" t="s">
        <v>723</v>
      </c>
      <c r="BM119" s="19" t="s">
        <v>525</v>
      </c>
    </row>
    <row r="120" spans="2:65" s="1" customFormat="1" ht="22.5" customHeight="1" x14ac:dyDescent="0.3">
      <c r="B120" s="37"/>
      <c r="C120" s="201" t="s">
        <v>527</v>
      </c>
      <c r="D120" s="201" t="s">
        <v>410</v>
      </c>
      <c r="E120" s="202" t="s">
        <v>3761</v>
      </c>
      <c r="F120" s="203" t="s">
        <v>3762</v>
      </c>
      <c r="G120" s="204" t="s">
        <v>1363</v>
      </c>
      <c r="H120" s="205">
        <v>6</v>
      </c>
      <c r="I120" s="206"/>
      <c r="J120" s="207">
        <f t="shared" si="0"/>
        <v>0</v>
      </c>
      <c r="K120" s="203" t="s">
        <v>36</v>
      </c>
      <c r="L120" s="57"/>
      <c r="M120" s="208" t="s">
        <v>36</v>
      </c>
      <c r="N120" s="209" t="s">
        <v>50</v>
      </c>
      <c r="O120" s="38"/>
      <c r="P120" s="210">
        <f t="shared" si="1"/>
        <v>0</v>
      </c>
      <c r="Q120" s="210">
        <v>0</v>
      </c>
      <c r="R120" s="210">
        <f t="shared" si="2"/>
        <v>0</v>
      </c>
      <c r="S120" s="210">
        <v>0</v>
      </c>
      <c r="T120" s="211">
        <f t="shared" si="3"/>
        <v>0</v>
      </c>
      <c r="AR120" s="19" t="s">
        <v>723</v>
      </c>
      <c r="AT120" s="19" t="s">
        <v>410</v>
      </c>
      <c r="AU120" s="19" t="s">
        <v>87</v>
      </c>
      <c r="AY120" s="19" t="s">
        <v>406</v>
      </c>
      <c r="BE120" s="212">
        <f t="shared" si="4"/>
        <v>0</v>
      </c>
      <c r="BF120" s="212">
        <f t="shared" si="5"/>
        <v>0</v>
      </c>
      <c r="BG120" s="212">
        <f t="shared" si="6"/>
        <v>0</v>
      </c>
      <c r="BH120" s="212">
        <f t="shared" si="7"/>
        <v>0</v>
      </c>
      <c r="BI120" s="212">
        <f t="shared" si="8"/>
        <v>0</v>
      </c>
      <c r="BJ120" s="19" t="s">
        <v>23</v>
      </c>
      <c r="BK120" s="212">
        <f t="shared" si="9"/>
        <v>0</v>
      </c>
      <c r="BL120" s="19" t="s">
        <v>723</v>
      </c>
      <c r="BM120" s="19" t="s">
        <v>527</v>
      </c>
    </row>
    <row r="121" spans="2:65" s="1" customFormat="1" ht="22.5" customHeight="1" x14ac:dyDescent="0.3">
      <c r="B121" s="37"/>
      <c r="C121" s="201" t="s">
        <v>532</v>
      </c>
      <c r="D121" s="201" t="s">
        <v>410</v>
      </c>
      <c r="E121" s="202" t="s">
        <v>3763</v>
      </c>
      <c r="F121" s="203" t="s">
        <v>3764</v>
      </c>
      <c r="G121" s="204" t="s">
        <v>1363</v>
      </c>
      <c r="H121" s="205">
        <v>6</v>
      </c>
      <c r="I121" s="206"/>
      <c r="J121" s="207">
        <f t="shared" si="0"/>
        <v>0</v>
      </c>
      <c r="K121" s="203" t="s">
        <v>36</v>
      </c>
      <c r="L121" s="57"/>
      <c r="M121" s="208" t="s">
        <v>36</v>
      </c>
      <c r="N121" s="209" t="s">
        <v>50</v>
      </c>
      <c r="O121" s="38"/>
      <c r="P121" s="210">
        <f t="shared" si="1"/>
        <v>0</v>
      </c>
      <c r="Q121" s="210">
        <v>0</v>
      </c>
      <c r="R121" s="210">
        <f t="shared" si="2"/>
        <v>0</v>
      </c>
      <c r="S121" s="210">
        <v>0</v>
      </c>
      <c r="T121" s="211">
        <f t="shared" si="3"/>
        <v>0</v>
      </c>
      <c r="AR121" s="19" t="s">
        <v>723</v>
      </c>
      <c r="AT121" s="19" t="s">
        <v>410</v>
      </c>
      <c r="AU121" s="19" t="s">
        <v>87</v>
      </c>
      <c r="AY121" s="19" t="s">
        <v>406</v>
      </c>
      <c r="BE121" s="212">
        <f t="shared" si="4"/>
        <v>0</v>
      </c>
      <c r="BF121" s="212">
        <f t="shared" si="5"/>
        <v>0</v>
      </c>
      <c r="BG121" s="212">
        <f t="shared" si="6"/>
        <v>0</v>
      </c>
      <c r="BH121" s="212">
        <f t="shared" si="7"/>
        <v>0</v>
      </c>
      <c r="BI121" s="212">
        <f t="shared" si="8"/>
        <v>0</v>
      </c>
      <c r="BJ121" s="19" t="s">
        <v>23</v>
      </c>
      <c r="BK121" s="212">
        <f t="shared" si="9"/>
        <v>0</v>
      </c>
      <c r="BL121" s="19" t="s">
        <v>723</v>
      </c>
      <c r="BM121" s="19" t="s">
        <v>532</v>
      </c>
    </row>
    <row r="122" spans="2:65" s="1" customFormat="1" ht="22.5" customHeight="1" x14ac:dyDescent="0.3">
      <c r="B122" s="37"/>
      <c r="C122" s="201" t="s">
        <v>539</v>
      </c>
      <c r="D122" s="201" t="s">
        <v>410</v>
      </c>
      <c r="E122" s="202" t="s">
        <v>3725</v>
      </c>
      <c r="F122" s="203" t="s">
        <v>3726</v>
      </c>
      <c r="G122" s="204" t="s">
        <v>1363</v>
      </c>
      <c r="H122" s="205">
        <v>6</v>
      </c>
      <c r="I122" s="206"/>
      <c r="J122" s="207">
        <f t="shared" si="0"/>
        <v>0</v>
      </c>
      <c r="K122" s="203" t="s">
        <v>36</v>
      </c>
      <c r="L122" s="57"/>
      <c r="M122" s="208" t="s">
        <v>36</v>
      </c>
      <c r="N122" s="209" t="s">
        <v>50</v>
      </c>
      <c r="O122" s="38"/>
      <c r="P122" s="210">
        <f t="shared" si="1"/>
        <v>0</v>
      </c>
      <c r="Q122" s="210">
        <v>0</v>
      </c>
      <c r="R122" s="210">
        <f t="shared" si="2"/>
        <v>0</v>
      </c>
      <c r="S122" s="210">
        <v>0</v>
      </c>
      <c r="T122" s="211">
        <f t="shared" si="3"/>
        <v>0</v>
      </c>
      <c r="AR122" s="19" t="s">
        <v>723</v>
      </c>
      <c r="AT122" s="19" t="s">
        <v>410</v>
      </c>
      <c r="AU122" s="19" t="s">
        <v>87</v>
      </c>
      <c r="AY122" s="19" t="s">
        <v>406</v>
      </c>
      <c r="BE122" s="212">
        <f t="shared" si="4"/>
        <v>0</v>
      </c>
      <c r="BF122" s="212">
        <f t="shared" si="5"/>
        <v>0</v>
      </c>
      <c r="BG122" s="212">
        <f t="shared" si="6"/>
        <v>0</v>
      </c>
      <c r="BH122" s="212">
        <f t="shared" si="7"/>
        <v>0</v>
      </c>
      <c r="BI122" s="212">
        <f t="shared" si="8"/>
        <v>0</v>
      </c>
      <c r="BJ122" s="19" t="s">
        <v>23</v>
      </c>
      <c r="BK122" s="212">
        <f t="shared" si="9"/>
        <v>0</v>
      </c>
      <c r="BL122" s="19" t="s">
        <v>723</v>
      </c>
      <c r="BM122" s="19" t="s">
        <v>539</v>
      </c>
    </row>
    <row r="123" spans="2:65" s="1" customFormat="1" ht="22.5" customHeight="1" x14ac:dyDescent="0.3">
      <c r="B123" s="37"/>
      <c r="C123" s="201" t="s">
        <v>543</v>
      </c>
      <c r="D123" s="201" t="s">
        <v>410</v>
      </c>
      <c r="E123" s="202" t="s">
        <v>3765</v>
      </c>
      <c r="F123" s="203" t="s">
        <v>3766</v>
      </c>
      <c r="G123" s="204" t="s">
        <v>1363</v>
      </c>
      <c r="H123" s="205">
        <v>1</v>
      </c>
      <c r="I123" s="206"/>
      <c r="J123" s="207">
        <f t="shared" si="0"/>
        <v>0</v>
      </c>
      <c r="K123" s="203" t="s">
        <v>36</v>
      </c>
      <c r="L123" s="57"/>
      <c r="M123" s="208" t="s">
        <v>36</v>
      </c>
      <c r="N123" s="209" t="s">
        <v>50</v>
      </c>
      <c r="O123" s="38"/>
      <c r="P123" s="210">
        <f t="shared" si="1"/>
        <v>0</v>
      </c>
      <c r="Q123" s="210">
        <v>0</v>
      </c>
      <c r="R123" s="210">
        <f t="shared" si="2"/>
        <v>0</v>
      </c>
      <c r="S123" s="210">
        <v>0</v>
      </c>
      <c r="T123" s="211">
        <f t="shared" si="3"/>
        <v>0</v>
      </c>
      <c r="AR123" s="19" t="s">
        <v>723</v>
      </c>
      <c r="AT123" s="19" t="s">
        <v>410</v>
      </c>
      <c r="AU123" s="19" t="s">
        <v>87</v>
      </c>
      <c r="AY123" s="19" t="s">
        <v>406</v>
      </c>
      <c r="BE123" s="212">
        <f t="shared" si="4"/>
        <v>0</v>
      </c>
      <c r="BF123" s="212">
        <f t="shared" si="5"/>
        <v>0</v>
      </c>
      <c r="BG123" s="212">
        <f t="shared" si="6"/>
        <v>0</v>
      </c>
      <c r="BH123" s="212">
        <f t="shared" si="7"/>
        <v>0</v>
      </c>
      <c r="BI123" s="212">
        <f t="shared" si="8"/>
        <v>0</v>
      </c>
      <c r="BJ123" s="19" t="s">
        <v>23</v>
      </c>
      <c r="BK123" s="212">
        <f t="shared" si="9"/>
        <v>0</v>
      </c>
      <c r="BL123" s="19" t="s">
        <v>723</v>
      </c>
      <c r="BM123" s="19" t="s">
        <v>543</v>
      </c>
    </row>
    <row r="124" spans="2:65" s="1" customFormat="1" ht="22.5" customHeight="1" x14ac:dyDescent="0.3">
      <c r="B124" s="37"/>
      <c r="C124" s="201" t="s">
        <v>546</v>
      </c>
      <c r="D124" s="201" t="s">
        <v>410</v>
      </c>
      <c r="E124" s="202" t="s">
        <v>3767</v>
      </c>
      <c r="F124" s="203" t="s">
        <v>3768</v>
      </c>
      <c r="G124" s="204" t="s">
        <v>1363</v>
      </c>
      <c r="H124" s="205">
        <v>1</v>
      </c>
      <c r="I124" s="206"/>
      <c r="J124" s="207">
        <f t="shared" si="0"/>
        <v>0</v>
      </c>
      <c r="K124" s="203" t="s">
        <v>36</v>
      </c>
      <c r="L124" s="57"/>
      <c r="M124" s="208" t="s">
        <v>36</v>
      </c>
      <c r="N124" s="209" t="s">
        <v>50</v>
      </c>
      <c r="O124" s="38"/>
      <c r="P124" s="210">
        <f t="shared" si="1"/>
        <v>0</v>
      </c>
      <c r="Q124" s="210">
        <v>0</v>
      </c>
      <c r="R124" s="210">
        <f t="shared" si="2"/>
        <v>0</v>
      </c>
      <c r="S124" s="210">
        <v>0</v>
      </c>
      <c r="T124" s="211">
        <f t="shared" si="3"/>
        <v>0</v>
      </c>
      <c r="AR124" s="19" t="s">
        <v>723</v>
      </c>
      <c r="AT124" s="19" t="s">
        <v>410</v>
      </c>
      <c r="AU124" s="19" t="s">
        <v>87</v>
      </c>
      <c r="AY124" s="19" t="s">
        <v>406</v>
      </c>
      <c r="BE124" s="212">
        <f t="shared" si="4"/>
        <v>0</v>
      </c>
      <c r="BF124" s="212">
        <f t="shared" si="5"/>
        <v>0</v>
      </c>
      <c r="BG124" s="212">
        <f t="shared" si="6"/>
        <v>0</v>
      </c>
      <c r="BH124" s="212">
        <f t="shared" si="7"/>
        <v>0</v>
      </c>
      <c r="BI124" s="212">
        <f t="shared" si="8"/>
        <v>0</v>
      </c>
      <c r="BJ124" s="19" t="s">
        <v>23</v>
      </c>
      <c r="BK124" s="212">
        <f t="shared" si="9"/>
        <v>0</v>
      </c>
      <c r="BL124" s="19" t="s">
        <v>723</v>
      </c>
      <c r="BM124" s="19" t="s">
        <v>546</v>
      </c>
    </row>
    <row r="125" spans="2:65" s="1" customFormat="1" ht="22.5" customHeight="1" x14ac:dyDescent="0.3">
      <c r="B125" s="37"/>
      <c r="C125" s="201" t="s">
        <v>550</v>
      </c>
      <c r="D125" s="201" t="s">
        <v>410</v>
      </c>
      <c r="E125" s="202" t="s">
        <v>3769</v>
      </c>
      <c r="F125" s="203" t="s">
        <v>3770</v>
      </c>
      <c r="G125" s="204" t="s">
        <v>1363</v>
      </c>
      <c r="H125" s="205">
        <v>1</v>
      </c>
      <c r="I125" s="206"/>
      <c r="J125" s="207">
        <f t="shared" si="0"/>
        <v>0</v>
      </c>
      <c r="K125" s="203" t="s">
        <v>36</v>
      </c>
      <c r="L125" s="57"/>
      <c r="M125" s="208" t="s">
        <v>36</v>
      </c>
      <c r="N125" s="209" t="s">
        <v>50</v>
      </c>
      <c r="O125" s="38"/>
      <c r="P125" s="210">
        <f t="shared" si="1"/>
        <v>0</v>
      </c>
      <c r="Q125" s="210">
        <v>0</v>
      </c>
      <c r="R125" s="210">
        <f t="shared" si="2"/>
        <v>0</v>
      </c>
      <c r="S125" s="210">
        <v>0</v>
      </c>
      <c r="T125" s="211">
        <f t="shared" si="3"/>
        <v>0</v>
      </c>
      <c r="AR125" s="19" t="s">
        <v>723</v>
      </c>
      <c r="AT125" s="19" t="s">
        <v>410</v>
      </c>
      <c r="AU125" s="19" t="s">
        <v>87</v>
      </c>
      <c r="AY125" s="19" t="s">
        <v>406</v>
      </c>
      <c r="BE125" s="212">
        <f t="shared" si="4"/>
        <v>0</v>
      </c>
      <c r="BF125" s="212">
        <f t="shared" si="5"/>
        <v>0</v>
      </c>
      <c r="BG125" s="212">
        <f t="shared" si="6"/>
        <v>0</v>
      </c>
      <c r="BH125" s="212">
        <f t="shared" si="7"/>
        <v>0</v>
      </c>
      <c r="BI125" s="212">
        <f t="shared" si="8"/>
        <v>0</v>
      </c>
      <c r="BJ125" s="19" t="s">
        <v>23</v>
      </c>
      <c r="BK125" s="212">
        <f t="shared" si="9"/>
        <v>0</v>
      </c>
      <c r="BL125" s="19" t="s">
        <v>723</v>
      </c>
      <c r="BM125" s="19" t="s">
        <v>550</v>
      </c>
    </row>
    <row r="126" spans="2:65" s="1" customFormat="1" ht="22.5" customHeight="1" x14ac:dyDescent="0.3">
      <c r="B126" s="37"/>
      <c r="C126" s="201" t="s">
        <v>299</v>
      </c>
      <c r="D126" s="201" t="s">
        <v>410</v>
      </c>
      <c r="E126" s="202" t="s">
        <v>3763</v>
      </c>
      <c r="F126" s="203" t="s">
        <v>3764</v>
      </c>
      <c r="G126" s="204" t="s">
        <v>1363</v>
      </c>
      <c r="H126" s="205">
        <v>8</v>
      </c>
      <c r="I126" s="206"/>
      <c r="J126" s="207">
        <f t="shared" si="0"/>
        <v>0</v>
      </c>
      <c r="K126" s="203" t="s">
        <v>36</v>
      </c>
      <c r="L126" s="57"/>
      <c r="M126" s="208" t="s">
        <v>36</v>
      </c>
      <c r="N126" s="209" t="s">
        <v>50</v>
      </c>
      <c r="O126" s="38"/>
      <c r="P126" s="210">
        <f t="shared" si="1"/>
        <v>0</v>
      </c>
      <c r="Q126" s="210">
        <v>0</v>
      </c>
      <c r="R126" s="210">
        <f t="shared" si="2"/>
        <v>0</v>
      </c>
      <c r="S126" s="210">
        <v>0</v>
      </c>
      <c r="T126" s="211">
        <f t="shared" si="3"/>
        <v>0</v>
      </c>
      <c r="AR126" s="19" t="s">
        <v>723</v>
      </c>
      <c r="AT126" s="19" t="s">
        <v>410</v>
      </c>
      <c r="AU126" s="19" t="s">
        <v>87</v>
      </c>
      <c r="AY126" s="19" t="s">
        <v>406</v>
      </c>
      <c r="BE126" s="212">
        <f t="shared" si="4"/>
        <v>0</v>
      </c>
      <c r="BF126" s="212">
        <f t="shared" si="5"/>
        <v>0</v>
      </c>
      <c r="BG126" s="212">
        <f t="shared" si="6"/>
        <v>0</v>
      </c>
      <c r="BH126" s="212">
        <f t="shared" si="7"/>
        <v>0</v>
      </c>
      <c r="BI126" s="212">
        <f t="shared" si="8"/>
        <v>0</v>
      </c>
      <c r="BJ126" s="19" t="s">
        <v>23</v>
      </c>
      <c r="BK126" s="212">
        <f t="shared" si="9"/>
        <v>0</v>
      </c>
      <c r="BL126" s="19" t="s">
        <v>723</v>
      </c>
      <c r="BM126" s="19" t="s">
        <v>299</v>
      </c>
    </row>
    <row r="127" spans="2:65" s="1" customFormat="1" ht="22.5" customHeight="1" x14ac:dyDescent="0.3">
      <c r="B127" s="37"/>
      <c r="C127" s="201" t="s">
        <v>559</v>
      </c>
      <c r="D127" s="201" t="s">
        <v>410</v>
      </c>
      <c r="E127" s="202" t="s">
        <v>3771</v>
      </c>
      <c r="F127" s="203" t="s">
        <v>3772</v>
      </c>
      <c r="G127" s="204" t="s">
        <v>1363</v>
      </c>
      <c r="H127" s="205">
        <v>6</v>
      </c>
      <c r="I127" s="206"/>
      <c r="J127" s="207">
        <f t="shared" si="0"/>
        <v>0</v>
      </c>
      <c r="K127" s="203" t="s">
        <v>36</v>
      </c>
      <c r="L127" s="57"/>
      <c r="M127" s="208" t="s">
        <v>36</v>
      </c>
      <c r="N127" s="209" t="s">
        <v>50</v>
      </c>
      <c r="O127" s="38"/>
      <c r="P127" s="210">
        <f t="shared" si="1"/>
        <v>0</v>
      </c>
      <c r="Q127" s="210">
        <v>0</v>
      </c>
      <c r="R127" s="210">
        <f t="shared" si="2"/>
        <v>0</v>
      </c>
      <c r="S127" s="210">
        <v>0</v>
      </c>
      <c r="T127" s="211">
        <f t="shared" si="3"/>
        <v>0</v>
      </c>
      <c r="AR127" s="19" t="s">
        <v>723</v>
      </c>
      <c r="AT127" s="19" t="s">
        <v>410</v>
      </c>
      <c r="AU127" s="19" t="s">
        <v>87</v>
      </c>
      <c r="AY127" s="19" t="s">
        <v>406</v>
      </c>
      <c r="BE127" s="212">
        <f t="shared" si="4"/>
        <v>0</v>
      </c>
      <c r="BF127" s="212">
        <f t="shared" si="5"/>
        <v>0</v>
      </c>
      <c r="BG127" s="212">
        <f t="shared" si="6"/>
        <v>0</v>
      </c>
      <c r="BH127" s="212">
        <f t="shared" si="7"/>
        <v>0</v>
      </c>
      <c r="BI127" s="212">
        <f t="shared" si="8"/>
        <v>0</v>
      </c>
      <c r="BJ127" s="19" t="s">
        <v>23</v>
      </c>
      <c r="BK127" s="212">
        <f t="shared" si="9"/>
        <v>0</v>
      </c>
      <c r="BL127" s="19" t="s">
        <v>723</v>
      </c>
      <c r="BM127" s="19" t="s">
        <v>559</v>
      </c>
    </row>
    <row r="128" spans="2:65" s="1" customFormat="1" ht="22.5" customHeight="1" x14ac:dyDescent="0.3">
      <c r="B128" s="37"/>
      <c r="C128" s="201" t="s">
        <v>564</v>
      </c>
      <c r="D128" s="201" t="s">
        <v>410</v>
      </c>
      <c r="E128" s="202" t="s">
        <v>3773</v>
      </c>
      <c r="F128" s="203" t="s">
        <v>3774</v>
      </c>
      <c r="G128" s="204" t="s">
        <v>1363</v>
      </c>
      <c r="H128" s="205">
        <v>1</v>
      </c>
      <c r="I128" s="206"/>
      <c r="J128" s="207">
        <f t="shared" si="0"/>
        <v>0</v>
      </c>
      <c r="K128" s="203" t="s">
        <v>36</v>
      </c>
      <c r="L128" s="57"/>
      <c r="M128" s="208" t="s">
        <v>36</v>
      </c>
      <c r="N128" s="209" t="s">
        <v>50</v>
      </c>
      <c r="O128" s="38"/>
      <c r="P128" s="210">
        <f t="shared" si="1"/>
        <v>0</v>
      </c>
      <c r="Q128" s="210">
        <v>0</v>
      </c>
      <c r="R128" s="210">
        <f t="shared" si="2"/>
        <v>0</v>
      </c>
      <c r="S128" s="210">
        <v>0</v>
      </c>
      <c r="T128" s="211">
        <f t="shared" si="3"/>
        <v>0</v>
      </c>
      <c r="AR128" s="19" t="s">
        <v>723</v>
      </c>
      <c r="AT128" s="19" t="s">
        <v>410</v>
      </c>
      <c r="AU128" s="19" t="s">
        <v>87</v>
      </c>
      <c r="AY128" s="19" t="s">
        <v>406</v>
      </c>
      <c r="BE128" s="212">
        <f t="shared" si="4"/>
        <v>0</v>
      </c>
      <c r="BF128" s="212">
        <f t="shared" si="5"/>
        <v>0</v>
      </c>
      <c r="BG128" s="212">
        <f t="shared" si="6"/>
        <v>0</v>
      </c>
      <c r="BH128" s="212">
        <f t="shared" si="7"/>
        <v>0</v>
      </c>
      <c r="BI128" s="212">
        <f t="shared" si="8"/>
        <v>0</v>
      </c>
      <c r="BJ128" s="19" t="s">
        <v>23</v>
      </c>
      <c r="BK128" s="212">
        <f t="shared" si="9"/>
        <v>0</v>
      </c>
      <c r="BL128" s="19" t="s">
        <v>723</v>
      </c>
      <c r="BM128" s="19" t="s">
        <v>564</v>
      </c>
    </row>
    <row r="129" spans="2:65" s="1" customFormat="1" ht="22.5" customHeight="1" x14ac:dyDescent="0.3">
      <c r="B129" s="37"/>
      <c r="C129" s="201" t="s">
        <v>572</v>
      </c>
      <c r="D129" s="201" t="s">
        <v>410</v>
      </c>
      <c r="E129" s="202" t="s">
        <v>3771</v>
      </c>
      <c r="F129" s="203" t="s">
        <v>3772</v>
      </c>
      <c r="G129" s="204" t="s">
        <v>1363</v>
      </c>
      <c r="H129" s="205">
        <v>6</v>
      </c>
      <c r="I129" s="206"/>
      <c r="J129" s="207">
        <f t="shared" ref="J129:J146" si="10">ROUND(I129*H129,2)</f>
        <v>0</v>
      </c>
      <c r="K129" s="203" t="s">
        <v>36</v>
      </c>
      <c r="L129" s="57"/>
      <c r="M129" s="208" t="s">
        <v>36</v>
      </c>
      <c r="N129" s="209" t="s">
        <v>50</v>
      </c>
      <c r="O129" s="38"/>
      <c r="P129" s="210">
        <f t="shared" ref="P129:P146" si="11">O129*H129</f>
        <v>0</v>
      </c>
      <c r="Q129" s="210">
        <v>0</v>
      </c>
      <c r="R129" s="210">
        <f t="shared" ref="R129:R146" si="12">Q129*H129</f>
        <v>0</v>
      </c>
      <c r="S129" s="210">
        <v>0</v>
      </c>
      <c r="T129" s="211">
        <f t="shared" ref="T129:T146" si="13">S129*H129</f>
        <v>0</v>
      </c>
      <c r="AR129" s="19" t="s">
        <v>723</v>
      </c>
      <c r="AT129" s="19" t="s">
        <v>410</v>
      </c>
      <c r="AU129" s="19" t="s">
        <v>87</v>
      </c>
      <c r="AY129" s="19" t="s">
        <v>406</v>
      </c>
      <c r="BE129" s="212">
        <f t="shared" ref="BE129:BE146" si="14">IF(N129="základní",J129,0)</f>
        <v>0</v>
      </c>
      <c r="BF129" s="212">
        <f t="shared" ref="BF129:BF146" si="15">IF(N129="snížená",J129,0)</f>
        <v>0</v>
      </c>
      <c r="BG129" s="212">
        <f t="shared" ref="BG129:BG146" si="16">IF(N129="zákl. přenesená",J129,0)</f>
        <v>0</v>
      </c>
      <c r="BH129" s="212">
        <f t="shared" ref="BH129:BH146" si="17">IF(N129="sníž. přenesená",J129,0)</f>
        <v>0</v>
      </c>
      <c r="BI129" s="212">
        <f t="shared" ref="BI129:BI146" si="18">IF(N129="nulová",J129,0)</f>
        <v>0</v>
      </c>
      <c r="BJ129" s="19" t="s">
        <v>23</v>
      </c>
      <c r="BK129" s="212">
        <f t="shared" ref="BK129:BK146" si="19">ROUND(I129*H129,2)</f>
        <v>0</v>
      </c>
      <c r="BL129" s="19" t="s">
        <v>723</v>
      </c>
      <c r="BM129" s="19" t="s">
        <v>572</v>
      </c>
    </row>
    <row r="130" spans="2:65" s="1" customFormat="1" ht="22.5" customHeight="1" x14ac:dyDescent="0.3">
      <c r="B130" s="37"/>
      <c r="C130" s="201" t="s">
        <v>576</v>
      </c>
      <c r="D130" s="201" t="s">
        <v>410</v>
      </c>
      <c r="E130" s="202" t="s">
        <v>3771</v>
      </c>
      <c r="F130" s="203" t="s">
        <v>3772</v>
      </c>
      <c r="G130" s="204" t="s">
        <v>1363</v>
      </c>
      <c r="H130" s="205">
        <v>7</v>
      </c>
      <c r="I130" s="206"/>
      <c r="J130" s="207">
        <f t="shared" si="10"/>
        <v>0</v>
      </c>
      <c r="K130" s="203" t="s">
        <v>36</v>
      </c>
      <c r="L130" s="57"/>
      <c r="M130" s="208" t="s">
        <v>36</v>
      </c>
      <c r="N130" s="209" t="s">
        <v>50</v>
      </c>
      <c r="O130" s="38"/>
      <c r="P130" s="210">
        <f t="shared" si="11"/>
        <v>0</v>
      </c>
      <c r="Q130" s="210">
        <v>0</v>
      </c>
      <c r="R130" s="210">
        <f t="shared" si="12"/>
        <v>0</v>
      </c>
      <c r="S130" s="210">
        <v>0</v>
      </c>
      <c r="T130" s="211">
        <f t="shared" si="13"/>
        <v>0</v>
      </c>
      <c r="AR130" s="19" t="s">
        <v>723</v>
      </c>
      <c r="AT130" s="19" t="s">
        <v>410</v>
      </c>
      <c r="AU130" s="19" t="s">
        <v>87</v>
      </c>
      <c r="AY130" s="19" t="s">
        <v>406</v>
      </c>
      <c r="BE130" s="212">
        <f t="shared" si="14"/>
        <v>0</v>
      </c>
      <c r="BF130" s="212">
        <f t="shared" si="15"/>
        <v>0</v>
      </c>
      <c r="BG130" s="212">
        <f t="shared" si="16"/>
        <v>0</v>
      </c>
      <c r="BH130" s="212">
        <f t="shared" si="17"/>
        <v>0</v>
      </c>
      <c r="BI130" s="212">
        <f t="shared" si="18"/>
        <v>0</v>
      </c>
      <c r="BJ130" s="19" t="s">
        <v>23</v>
      </c>
      <c r="BK130" s="212">
        <f t="shared" si="19"/>
        <v>0</v>
      </c>
      <c r="BL130" s="19" t="s">
        <v>723</v>
      </c>
      <c r="BM130" s="19" t="s">
        <v>576</v>
      </c>
    </row>
    <row r="131" spans="2:65" s="1" customFormat="1" ht="22.5" customHeight="1" x14ac:dyDescent="0.3">
      <c r="B131" s="37"/>
      <c r="C131" s="201" t="s">
        <v>580</v>
      </c>
      <c r="D131" s="201" t="s">
        <v>410</v>
      </c>
      <c r="E131" s="202" t="s">
        <v>3775</v>
      </c>
      <c r="F131" s="203" t="s">
        <v>3776</v>
      </c>
      <c r="G131" s="204" t="s">
        <v>1363</v>
      </c>
      <c r="H131" s="205">
        <v>1</v>
      </c>
      <c r="I131" s="206"/>
      <c r="J131" s="207">
        <f t="shared" si="10"/>
        <v>0</v>
      </c>
      <c r="K131" s="203" t="s">
        <v>36</v>
      </c>
      <c r="L131" s="57"/>
      <c r="M131" s="208" t="s">
        <v>36</v>
      </c>
      <c r="N131" s="209" t="s">
        <v>50</v>
      </c>
      <c r="O131" s="38"/>
      <c r="P131" s="210">
        <f t="shared" si="11"/>
        <v>0</v>
      </c>
      <c r="Q131" s="210">
        <v>0</v>
      </c>
      <c r="R131" s="210">
        <f t="shared" si="12"/>
        <v>0</v>
      </c>
      <c r="S131" s="210">
        <v>0</v>
      </c>
      <c r="T131" s="211">
        <f t="shared" si="13"/>
        <v>0</v>
      </c>
      <c r="AR131" s="19" t="s">
        <v>723</v>
      </c>
      <c r="AT131" s="19" t="s">
        <v>410</v>
      </c>
      <c r="AU131" s="19" t="s">
        <v>87</v>
      </c>
      <c r="AY131" s="19" t="s">
        <v>406</v>
      </c>
      <c r="BE131" s="212">
        <f t="shared" si="14"/>
        <v>0</v>
      </c>
      <c r="BF131" s="212">
        <f t="shared" si="15"/>
        <v>0</v>
      </c>
      <c r="BG131" s="212">
        <f t="shared" si="16"/>
        <v>0</v>
      </c>
      <c r="BH131" s="212">
        <f t="shared" si="17"/>
        <v>0</v>
      </c>
      <c r="BI131" s="212">
        <f t="shared" si="18"/>
        <v>0</v>
      </c>
      <c r="BJ131" s="19" t="s">
        <v>23</v>
      </c>
      <c r="BK131" s="212">
        <f t="shared" si="19"/>
        <v>0</v>
      </c>
      <c r="BL131" s="19" t="s">
        <v>723</v>
      </c>
      <c r="BM131" s="19" t="s">
        <v>580</v>
      </c>
    </row>
    <row r="132" spans="2:65" s="1" customFormat="1" ht="22.5" customHeight="1" x14ac:dyDescent="0.3">
      <c r="B132" s="37"/>
      <c r="C132" s="201" t="s">
        <v>585</v>
      </c>
      <c r="D132" s="201" t="s">
        <v>410</v>
      </c>
      <c r="E132" s="202" t="s">
        <v>3763</v>
      </c>
      <c r="F132" s="203" t="s">
        <v>3764</v>
      </c>
      <c r="G132" s="204" t="s">
        <v>1363</v>
      </c>
      <c r="H132" s="205">
        <v>2</v>
      </c>
      <c r="I132" s="206"/>
      <c r="J132" s="207">
        <f t="shared" si="10"/>
        <v>0</v>
      </c>
      <c r="K132" s="203" t="s">
        <v>36</v>
      </c>
      <c r="L132" s="57"/>
      <c r="M132" s="208" t="s">
        <v>36</v>
      </c>
      <c r="N132" s="209" t="s">
        <v>50</v>
      </c>
      <c r="O132" s="38"/>
      <c r="P132" s="210">
        <f t="shared" si="11"/>
        <v>0</v>
      </c>
      <c r="Q132" s="210">
        <v>0</v>
      </c>
      <c r="R132" s="210">
        <f t="shared" si="12"/>
        <v>0</v>
      </c>
      <c r="S132" s="210">
        <v>0</v>
      </c>
      <c r="T132" s="211">
        <f t="shared" si="13"/>
        <v>0</v>
      </c>
      <c r="AR132" s="19" t="s">
        <v>723</v>
      </c>
      <c r="AT132" s="19" t="s">
        <v>410</v>
      </c>
      <c r="AU132" s="19" t="s">
        <v>87</v>
      </c>
      <c r="AY132" s="19" t="s">
        <v>406</v>
      </c>
      <c r="BE132" s="212">
        <f t="shared" si="14"/>
        <v>0</v>
      </c>
      <c r="BF132" s="212">
        <f t="shared" si="15"/>
        <v>0</v>
      </c>
      <c r="BG132" s="212">
        <f t="shared" si="16"/>
        <v>0</v>
      </c>
      <c r="BH132" s="212">
        <f t="shared" si="17"/>
        <v>0</v>
      </c>
      <c r="BI132" s="212">
        <f t="shared" si="18"/>
        <v>0</v>
      </c>
      <c r="BJ132" s="19" t="s">
        <v>23</v>
      </c>
      <c r="BK132" s="212">
        <f t="shared" si="19"/>
        <v>0</v>
      </c>
      <c r="BL132" s="19" t="s">
        <v>723</v>
      </c>
      <c r="BM132" s="19" t="s">
        <v>585</v>
      </c>
    </row>
    <row r="133" spans="2:65" s="1" customFormat="1" ht="22.5" customHeight="1" x14ac:dyDescent="0.3">
      <c r="B133" s="37"/>
      <c r="C133" s="201" t="s">
        <v>587</v>
      </c>
      <c r="D133" s="201" t="s">
        <v>410</v>
      </c>
      <c r="E133" s="202" t="s">
        <v>3777</v>
      </c>
      <c r="F133" s="203" t="s">
        <v>3778</v>
      </c>
      <c r="G133" s="204" t="s">
        <v>3037</v>
      </c>
      <c r="H133" s="205">
        <v>100</v>
      </c>
      <c r="I133" s="206"/>
      <c r="J133" s="207">
        <f t="shared" si="10"/>
        <v>0</v>
      </c>
      <c r="K133" s="203" t="s">
        <v>36</v>
      </c>
      <c r="L133" s="57"/>
      <c r="M133" s="208" t="s">
        <v>36</v>
      </c>
      <c r="N133" s="209" t="s">
        <v>50</v>
      </c>
      <c r="O133" s="38"/>
      <c r="P133" s="210">
        <f t="shared" si="11"/>
        <v>0</v>
      </c>
      <c r="Q133" s="210">
        <v>0</v>
      </c>
      <c r="R133" s="210">
        <f t="shared" si="12"/>
        <v>0</v>
      </c>
      <c r="S133" s="210">
        <v>0</v>
      </c>
      <c r="T133" s="211">
        <f t="shared" si="13"/>
        <v>0</v>
      </c>
      <c r="AR133" s="19" t="s">
        <v>723</v>
      </c>
      <c r="AT133" s="19" t="s">
        <v>410</v>
      </c>
      <c r="AU133" s="19" t="s">
        <v>87</v>
      </c>
      <c r="AY133" s="19" t="s">
        <v>406</v>
      </c>
      <c r="BE133" s="212">
        <f t="shared" si="14"/>
        <v>0</v>
      </c>
      <c r="BF133" s="212">
        <f t="shared" si="15"/>
        <v>0</v>
      </c>
      <c r="BG133" s="212">
        <f t="shared" si="16"/>
        <v>0</v>
      </c>
      <c r="BH133" s="212">
        <f t="shared" si="17"/>
        <v>0</v>
      </c>
      <c r="BI133" s="212">
        <f t="shared" si="18"/>
        <v>0</v>
      </c>
      <c r="BJ133" s="19" t="s">
        <v>23</v>
      </c>
      <c r="BK133" s="212">
        <f t="shared" si="19"/>
        <v>0</v>
      </c>
      <c r="BL133" s="19" t="s">
        <v>723</v>
      </c>
      <c r="BM133" s="19" t="s">
        <v>587</v>
      </c>
    </row>
    <row r="134" spans="2:65" s="1" customFormat="1" ht="22.5" customHeight="1" x14ac:dyDescent="0.3">
      <c r="B134" s="37"/>
      <c r="C134" s="201" t="s">
        <v>593</v>
      </c>
      <c r="D134" s="201" t="s">
        <v>410</v>
      </c>
      <c r="E134" s="202" t="s">
        <v>3779</v>
      </c>
      <c r="F134" s="203" t="s">
        <v>3780</v>
      </c>
      <c r="G134" s="204" t="s">
        <v>3037</v>
      </c>
      <c r="H134" s="205">
        <v>8</v>
      </c>
      <c r="I134" s="206"/>
      <c r="J134" s="207">
        <f t="shared" si="10"/>
        <v>0</v>
      </c>
      <c r="K134" s="203" t="s">
        <v>36</v>
      </c>
      <c r="L134" s="57"/>
      <c r="M134" s="208" t="s">
        <v>36</v>
      </c>
      <c r="N134" s="209" t="s">
        <v>50</v>
      </c>
      <c r="O134" s="38"/>
      <c r="P134" s="210">
        <f t="shared" si="11"/>
        <v>0</v>
      </c>
      <c r="Q134" s="210">
        <v>0</v>
      </c>
      <c r="R134" s="210">
        <f t="shared" si="12"/>
        <v>0</v>
      </c>
      <c r="S134" s="210">
        <v>0</v>
      </c>
      <c r="T134" s="211">
        <f t="shared" si="13"/>
        <v>0</v>
      </c>
      <c r="AR134" s="19" t="s">
        <v>723</v>
      </c>
      <c r="AT134" s="19" t="s">
        <v>410</v>
      </c>
      <c r="AU134" s="19" t="s">
        <v>87</v>
      </c>
      <c r="AY134" s="19" t="s">
        <v>406</v>
      </c>
      <c r="BE134" s="212">
        <f t="shared" si="14"/>
        <v>0</v>
      </c>
      <c r="BF134" s="212">
        <f t="shared" si="15"/>
        <v>0</v>
      </c>
      <c r="BG134" s="212">
        <f t="shared" si="16"/>
        <v>0</v>
      </c>
      <c r="BH134" s="212">
        <f t="shared" si="17"/>
        <v>0</v>
      </c>
      <c r="BI134" s="212">
        <f t="shared" si="18"/>
        <v>0</v>
      </c>
      <c r="BJ134" s="19" t="s">
        <v>23</v>
      </c>
      <c r="BK134" s="212">
        <f t="shared" si="19"/>
        <v>0</v>
      </c>
      <c r="BL134" s="19" t="s">
        <v>723</v>
      </c>
      <c r="BM134" s="19" t="s">
        <v>593</v>
      </c>
    </row>
    <row r="135" spans="2:65" s="1" customFormat="1" ht="22.5" customHeight="1" x14ac:dyDescent="0.3">
      <c r="B135" s="37"/>
      <c r="C135" s="201" t="s">
        <v>600</v>
      </c>
      <c r="D135" s="201" t="s">
        <v>410</v>
      </c>
      <c r="E135" s="202" t="s">
        <v>3781</v>
      </c>
      <c r="F135" s="203" t="s">
        <v>3782</v>
      </c>
      <c r="G135" s="204" t="s">
        <v>3037</v>
      </c>
      <c r="H135" s="205">
        <v>5</v>
      </c>
      <c r="I135" s="206"/>
      <c r="J135" s="207">
        <f t="shared" si="10"/>
        <v>0</v>
      </c>
      <c r="K135" s="203" t="s">
        <v>36</v>
      </c>
      <c r="L135" s="57"/>
      <c r="M135" s="208" t="s">
        <v>36</v>
      </c>
      <c r="N135" s="209" t="s">
        <v>50</v>
      </c>
      <c r="O135" s="38"/>
      <c r="P135" s="210">
        <f t="shared" si="11"/>
        <v>0</v>
      </c>
      <c r="Q135" s="210">
        <v>0</v>
      </c>
      <c r="R135" s="210">
        <f t="shared" si="12"/>
        <v>0</v>
      </c>
      <c r="S135" s="210">
        <v>0</v>
      </c>
      <c r="T135" s="211">
        <f t="shared" si="13"/>
        <v>0</v>
      </c>
      <c r="AR135" s="19" t="s">
        <v>723</v>
      </c>
      <c r="AT135" s="19" t="s">
        <v>410</v>
      </c>
      <c r="AU135" s="19" t="s">
        <v>87</v>
      </c>
      <c r="AY135" s="19" t="s">
        <v>406</v>
      </c>
      <c r="BE135" s="212">
        <f t="shared" si="14"/>
        <v>0</v>
      </c>
      <c r="BF135" s="212">
        <f t="shared" si="15"/>
        <v>0</v>
      </c>
      <c r="BG135" s="212">
        <f t="shared" si="16"/>
        <v>0</v>
      </c>
      <c r="BH135" s="212">
        <f t="shared" si="17"/>
        <v>0</v>
      </c>
      <c r="BI135" s="212">
        <f t="shared" si="18"/>
        <v>0</v>
      </c>
      <c r="BJ135" s="19" t="s">
        <v>23</v>
      </c>
      <c r="BK135" s="212">
        <f t="shared" si="19"/>
        <v>0</v>
      </c>
      <c r="BL135" s="19" t="s">
        <v>723</v>
      </c>
      <c r="BM135" s="19" t="s">
        <v>600</v>
      </c>
    </row>
    <row r="136" spans="2:65" s="1" customFormat="1" ht="22.5" customHeight="1" x14ac:dyDescent="0.3">
      <c r="B136" s="37"/>
      <c r="C136" s="201" t="s">
        <v>607</v>
      </c>
      <c r="D136" s="201" t="s">
        <v>410</v>
      </c>
      <c r="E136" s="202" t="s">
        <v>3783</v>
      </c>
      <c r="F136" s="203" t="s">
        <v>3784</v>
      </c>
      <c r="G136" s="204" t="s">
        <v>3037</v>
      </c>
      <c r="H136" s="205">
        <v>1</v>
      </c>
      <c r="I136" s="206"/>
      <c r="J136" s="207">
        <f t="shared" si="10"/>
        <v>0</v>
      </c>
      <c r="K136" s="203" t="s">
        <v>36</v>
      </c>
      <c r="L136" s="57"/>
      <c r="M136" s="208" t="s">
        <v>36</v>
      </c>
      <c r="N136" s="209" t="s">
        <v>50</v>
      </c>
      <c r="O136" s="38"/>
      <c r="P136" s="210">
        <f t="shared" si="11"/>
        <v>0</v>
      </c>
      <c r="Q136" s="210">
        <v>0</v>
      </c>
      <c r="R136" s="210">
        <f t="shared" si="12"/>
        <v>0</v>
      </c>
      <c r="S136" s="210">
        <v>0</v>
      </c>
      <c r="T136" s="211">
        <f t="shared" si="13"/>
        <v>0</v>
      </c>
      <c r="AR136" s="19" t="s">
        <v>723</v>
      </c>
      <c r="AT136" s="19" t="s">
        <v>410</v>
      </c>
      <c r="AU136" s="19" t="s">
        <v>87</v>
      </c>
      <c r="AY136" s="19" t="s">
        <v>406</v>
      </c>
      <c r="BE136" s="212">
        <f t="shared" si="14"/>
        <v>0</v>
      </c>
      <c r="BF136" s="212">
        <f t="shared" si="15"/>
        <v>0</v>
      </c>
      <c r="BG136" s="212">
        <f t="shared" si="16"/>
        <v>0</v>
      </c>
      <c r="BH136" s="212">
        <f t="shared" si="17"/>
        <v>0</v>
      </c>
      <c r="BI136" s="212">
        <f t="shared" si="18"/>
        <v>0</v>
      </c>
      <c r="BJ136" s="19" t="s">
        <v>23</v>
      </c>
      <c r="BK136" s="212">
        <f t="shared" si="19"/>
        <v>0</v>
      </c>
      <c r="BL136" s="19" t="s">
        <v>723</v>
      </c>
      <c r="BM136" s="19" t="s">
        <v>607</v>
      </c>
    </row>
    <row r="137" spans="2:65" s="1" customFormat="1" ht="22.5" customHeight="1" x14ac:dyDescent="0.3">
      <c r="B137" s="37"/>
      <c r="C137" s="201" t="s">
        <v>615</v>
      </c>
      <c r="D137" s="201" t="s">
        <v>410</v>
      </c>
      <c r="E137" s="202" t="s">
        <v>3785</v>
      </c>
      <c r="F137" s="203" t="s">
        <v>3786</v>
      </c>
      <c r="G137" s="204" t="s">
        <v>3037</v>
      </c>
      <c r="H137" s="205">
        <v>1</v>
      </c>
      <c r="I137" s="206"/>
      <c r="J137" s="207">
        <f t="shared" si="10"/>
        <v>0</v>
      </c>
      <c r="K137" s="203" t="s">
        <v>36</v>
      </c>
      <c r="L137" s="57"/>
      <c r="M137" s="208" t="s">
        <v>36</v>
      </c>
      <c r="N137" s="209" t="s">
        <v>50</v>
      </c>
      <c r="O137" s="38"/>
      <c r="P137" s="210">
        <f t="shared" si="11"/>
        <v>0</v>
      </c>
      <c r="Q137" s="210">
        <v>0</v>
      </c>
      <c r="R137" s="210">
        <f t="shared" si="12"/>
        <v>0</v>
      </c>
      <c r="S137" s="210">
        <v>0</v>
      </c>
      <c r="T137" s="211">
        <f t="shared" si="13"/>
        <v>0</v>
      </c>
      <c r="AR137" s="19" t="s">
        <v>723</v>
      </c>
      <c r="AT137" s="19" t="s">
        <v>410</v>
      </c>
      <c r="AU137" s="19" t="s">
        <v>87</v>
      </c>
      <c r="AY137" s="19" t="s">
        <v>406</v>
      </c>
      <c r="BE137" s="212">
        <f t="shared" si="14"/>
        <v>0</v>
      </c>
      <c r="BF137" s="212">
        <f t="shared" si="15"/>
        <v>0</v>
      </c>
      <c r="BG137" s="212">
        <f t="shared" si="16"/>
        <v>0</v>
      </c>
      <c r="BH137" s="212">
        <f t="shared" si="17"/>
        <v>0</v>
      </c>
      <c r="BI137" s="212">
        <f t="shared" si="18"/>
        <v>0</v>
      </c>
      <c r="BJ137" s="19" t="s">
        <v>23</v>
      </c>
      <c r="BK137" s="212">
        <f t="shared" si="19"/>
        <v>0</v>
      </c>
      <c r="BL137" s="19" t="s">
        <v>723</v>
      </c>
      <c r="BM137" s="19" t="s">
        <v>615</v>
      </c>
    </row>
    <row r="138" spans="2:65" s="1" customFormat="1" ht="22.5" customHeight="1" x14ac:dyDescent="0.3">
      <c r="B138" s="37"/>
      <c r="C138" s="201" t="s">
        <v>619</v>
      </c>
      <c r="D138" s="201" t="s">
        <v>410</v>
      </c>
      <c r="E138" s="202" t="s">
        <v>3731</v>
      </c>
      <c r="F138" s="203" t="s">
        <v>3732</v>
      </c>
      <c r="G138" s="204" t="s">
        <v>1363</v>
      </c>
      <c r="H138" s="205">
        <v>1</v>
      </c>
      <c r="I138" s="206"/>
      <c r="J138" s="207">
        <f t="shared" si="10"/>
        <v>0</v>
      </c>
      <c r="K138" s="203" t="s">
        <v>36</v>
      </c>
      <c r="L138" s="57"/>
      <c r="M138" s="208" t="s">
        <v>36</v>
      </c>
      <c r="N138" s="209" t="s">
        <v>50</v>
      </c>
      <c r="O138" s="38"/>
      <c r="P138" s="210">
        <f t="shared" si="11"/>
        <v>0</v>
      </c>
      <c r="Q138" s="210">
        <v>0</v>
      </c>
      <c r="R138" s="210">
        <f t="shared" si="12"/>
        <v>0</v>
      </c>
      <c r="S138" s="210">
        <v>0</v>
      </c>
      <c r="T138" s="211">
        <f t="shared" si="13"/>
        <v>0</v>
      </c>
      <c r="AR138" s="19" t="s">
        <v>723</v>
      </c>
      <c r="AT138" s="19" t="s">
        <v>410</v>
      </c>
      <c r="AU138" s="19" t="s">
        <v>87</v>
      </c>
      <c r="AY138" s="19" t="s">
        <v>406</v>
      </c>
      <c r="BE138" s="212">
        <f t="shared" si="14"/>
        <v>0</v>
      </c>
      <c r="BF138" s="212">
        <f t="shared" si="15"/>
        <v>0</v>
      </c>
      <c r="BG138" s="212">
        <f t="shared" si="16"/>
        <v>0</v>
      </c>
      <c r="BH138" s="212">
        <f t="shared" si="17"/>
        <v>0</v>
      </c>
      <c r="BI138" s="212">
        <f t="shared" si="18"/>
        <v>0</v>
      </c>
      <c r="BJ138" s="19" t="s">
        <v>23</v>
      </c>
      <c r="BK138" s="212">
        <f t="shared" si="19"/>
        <v>0</v>
      </c>
      <c r="BL138" s="19" t="s">
        <v>723</v>
      </c>
      <c r="BM138" s="19" t="s">
        <v>619</v>
      </c>
    </row>
    <row r="139" spans="2:65" s="1" customFormat="1" ht="22.5" customHeight="1" x14ac:dyDescent="0.3">
      <c r="B139" s="37"/>
      <c r="C139" s="201" t="s">
        <v>624</v>
      </c>
      <c r="D139" s="201" t="s">
        <v>410</v>
      </c>
      <c r="E139" s="202" t="s">
        <v>3787</v>
      </c>
      <c r="F139" s="203" t="s">
        <v>3788</v>
      </c>
      <c r="G139" s="204" t="s">
        <v>1363</v>
      </c>
      <c r="H139" s="205">
        <v>1</v>
      </c>
      <c r="I139" s="206"/>
      <c r="J139" s="207">
        <f t="shared" si="10"/>
        <v>0</v>
      </c>
      <c r="K139" s="203" t="s">
        <v>36</v>
      </c>
      <c r="L139" s="57"/>
      <c r="M139" s="208" t="s">
        <v>36</v>
      </c>
      <c r="N139" s="209" t="s">
        <v>50</v>
      </c>
      <c r="O139" s="38"/>
      <c r="P139" s="210">
        <f t="shared" si="11"/>
        <v>0</v>
      </c>
      <c r="Q139" s="210">
        <v>0</v>
      </c>
      <c r="R139" s="210">
        <f t="shared" si="12"/>
        <v>0</v>
      </c>
      <c r="S139" s="210">
        <v>0</v>
      </c>
      <c r="T139" s="211">
        <f t="shared" si="13"/>
        <v>0</v>
      </c>
      <c r="AR139" s="19" t="s">
        <v>723</v>
      </c>
      <c r="AT139" s="19" t="s">
        <v>410</v>
      </c>
      <c r="AU139" s="19" t="s">
        <v>87</v>
      </c>
      <c r="AY139" s="19" t="s">
        <v>406</v>
      </c>
      <c r="BE139" s="212">
        <f t="shared" si="14"/>
        <v>0</v>
      </c>
      <c r="BF139" s="212">
        <f t="shared" si="15"/>
        <v>0</v>
      </c>
      <c r="BG139" s="212">
        <f t="shared" si="16"/>
        <v>0</v>
      </c>
      <c r="BH139" s="212">
        <f t="shared" si="17"/>
        <v>0</v>
      </c>
      <c r="BI139" s="212">
        <f t="shared" si="18"/>
        <v>0</v>
      </c>
      <c r="BJ139" s="19" t="s">
        <v>23</v>
      </c>
      <c r="BK139" s="212">
        <f t="shared" si="19"/>
        <v>0</v>
      </c>
      <c r="BL139" s="19" t="s">
        <v>723</v>
      </c>
      <c r="BM139" s="19" t="s">
        <v>624</v>
      </c>
    </row>
    <row r="140" spans="2:65" s="1" customFormat="1" ht="22.5" customHeight="1" x14ac:dyDescent="0.3">
      <c r="B140" s="37"/>
      <c r="C140" s="201" t="s">
        <v>626</v>
      </c>
      <c r="D140" s="201" t="s">
        <v>410</v>
      </c>
      <c r="E140" s="202" t="s">
        <v>3789</v>
      </c>
      <c r="F140" s="203" t="s">
        <v>3790</v>
      </c>
      <c r="G140" s="204" t="s">
        <v>1363</v>
      </c>
      <c r="H140" s="205">
        <v>1</v>
      </c>
      <c r="I140" s="206"/>
      <c r="J140" s="207">
        <f t="shared" si="10"/>
        <v>0</v>
      </c>
      <c r="K140" s="203" t="s">
        <v>36</v>
      </c>
      <c r="L140" s="57"/>
      <c r="M140" s="208" t="s">
        <v>36</v>
      </c>
      <c r="N140" s="209" t="s">
        <v>50</v>
      </c>
      <c r="O140" s="38"/>
      <c r="P140" s="210">
        <f t="shared" si="11"/>
        <v>0</v>
      </c>
      <c r="Q140" s="210">
        <v>0</v>
      </c>
      <c r="R140" s="210">
        <f t="shared" si="12"/>
        <v>0</v>
      </c>
      <c r="S140" s="210">
        <v>0</v>
      </c>
      <c r="T140" s="211">
        <f t="shared" si="13"/>
        <v>0</v>
      </c>
      <c r="AR140" s="19" t="s">
        <v>723</v>
      </c>
      <c r="AT140" s="19" t="s">
        <v>410</v>
      </c>
      <c r="AU140" s="19" t="s">
        <v>87</v>
      </c>
      <c r="AY140" s="19" t="s">
        <v>406</v>
      </c>
      <c r="BE140" s="212">
        <f t="shared" si="14"/>
        <v>0</v>
      </c>
      <c r="BF140" s="212">
        <f t="shared" si="15"/>
        <v>0</v>
      </c>
      <c r="BG140" s="212">
        <f t="shared" si="16"/>
        <v>0</v>
      </c>
      <c r="BH140" s="212">
        <f t="shared" si="17"/>
        <v>0</v>
      </c>
      <c r="BI140" s="212">
        <f t="shared" si="18"/>
        <v>0</v>
      </c>
      <c r="BJ140" s="19" t="s">
        <v>23</v>
      </c>
      <c r="BK140" s="212">
        <f t="shared" si="19"/>
        <v>0</v>
      </c>
      <c r="BL140" s="19" t="s">
        <v>723</v>
      </c>
      <c r="BM140" s="19" t="s">
        <v>626</v>
      </c>
    </row>
    <row r="141" spans="2:65" s="1" customFormat="1" ht="22.5" customHeight="1" x14ac:dyDescent="0.3">
      <c r="B141" s="37"/>
      <c r="C141" s="201" t="s">
        <v>632</v>
      </c>
      <c r="D141" s="201" t="s">
        <v>410</v>
      </c>
      <c r="E141" s="202" t="s">
        <v>3791</v>
      </c>
      <c r="F141" s="203" t="s">
        <v>3792</v>
      </c>
      <c r="G141" s="204" t="s">
        <v>1363</v>
      </c>
      <c r="H141" s="205">
        <v>1</v>
      </c>
      <c r="I141" s="206"/>
      <c r="J141" s="207">
        <f t="shared" si="10"/>
        <v>0</v>
      </c>
      <c r="K141" s="203" t="s">
        <v>36</v>
      </c>
      <c r="L141" s="57"/>
      <c r="M141" s="208" t="s">
        <v>36</v>
      </c>
      <c r="N141" s="209" t="s">
        <v>50</v>
      </c>
      <c r="O141" s="38"/>
      <c r="P141" s="210">
        <f t="shared" si="11"/>
        <v>0</v>
      </c>
      <c r="Q141" s="210">
        <v>0</v>
      </c>
      <c r="R141" s="210">
        <f t="shared" si="12"/>
        <v>0</v>
      </c>
      <c r="S141" s="210">
        <v>0</v>
      </c>
      <c r="T141" s="211">
        <f t="shared" si="13"/>
        <v>0</v>
      </c>
      <c r="AR141" s="19" t="s">
        <v>723</v>
      </c>
      <c r="AT141" s="19" t="s">
        <v>410</v>
      </c>
      <c r="AU141" s="19" t="s">
        <v>87</v>
      </c>
      <c r="AY141" s="19" t="s">
        <v>406</v>
      </c>
      <c r="BE141" s="212">
        <f t="shared" si="14"/>
        <v>0</v>
      </c>
      <c r="BF141" s="212">
        <f t="shared" si="15"/>
        <v>0</v>
      </c>
      <c r="BG141" s="212">
        <f t="shared" si="16"/>
        <v>0</v>
      </c>
      <c r="BH141" s="212">
        <f t="shared" si="17"/>
        <v>0</v>
      </c>
      <c r="BI141" s="212">
        <f t="shared" si="18"/>
        <v>0</v>
      </c>
      <c r="BJ141" s="19" t="s">
        <v>23</v>
      </c>
      <c r="BK141" s="212">
        <f t="shared" si="19"/>
        <v>0</v>
      </c>
      <c r="BL141" s="19" t="s">
        <v>723</v>
      </c>
      <c r="BM141" s="19" t="s">
        <v>632</v>
      </c>
    </row>
    <row r="142" spans="2:65" s="1" customFormat="1" ht="22.5" customHeight="1" x14ac:dyDescent="0.3">
      <c r="B142" s="37"/>
      <c r="C142" s="201" t="s">
        <v>637</v>
      </c>
      <c r="D142" s="201" t="s">
        <v>410</v>
      </c>
      <c r="E142" s="202" t="s">
        <v>3793</v>
      </c>
      <c r="F142" s="203" t="s">
        <v>3794</v>
      </c>
      <c r="G142" s="204" t="s">
        <v>1363</v>
      </c>
      <c r="H142" s="205">
        <v>1</v>
      </c>
      <c r="I142" s="206"/>
      <c r="J142" s="207">
        <f t="shared" si="10"/>
        <v>0</v>
      </c>
      <c r="K142" s="203" t="s">
        <v>36</v>
      </c>
      <c r="L142" s="57"/>
      <c r="M142" s="208" t="s">
        <v>36</v>
      </c>
      <c r="N142" s="209" t="s">
        <v>50</v>
      </c>
      <c r="O142" s="38"/>
      <c r="P142" s="210">
        <f t="shared" si="11"/>
        <v>0</v>
      </c>
      <c r="Q142" s="210">
        <v>0</v>
      </c>
      <c r="R142" s="210">
        <f t="shared" si="12"/>
        <v>0</v>
      </c>
      <c r="S142" s="210">
        <v>0</v>
      </c>
      <c r="T142" s="211">
        <f t="shared" si="13"/>
        <v>0</v>
      </c>
      <c r="AR142" s="19" t="s">
        <v>723</v>
      </c>
      <c r="AT142" s="19" t="s">
        <v>410</v>
      </c>
      <c r="AU142" s="19" t="s">
        <v>87</v>
      </c>
      <c r="AY142" s="19" t="s">
        <v>406</v>
      </c>
      <c r="BE142" s="212">
        <f t="shared" si="14"/>
        <v>0</v>
      </c>
      <c r="BF142" s="212">
        <f t="shared" si="15"/>
        <v>0</v>
      </c>
      <c r="BG142" s="212">
        <f t="shared" si="16"/>
        <v>0</v>
      </c>
      <c r="BH142" s="212">
        <f t="shared" si="17"/>
        <v>0</v>
      </c>
      <c r="BI142" s="212">
        <f t="shared" si="18"/>
        <v>0</v>
      </c>
      <c r="BJ142" s="19" t="s">
        <v>23</v>
      </c>
      <c r="BK142" s="212">
        <f t="shared" si="19"/>
        <v>0</v>
      </c>
      <c r="BL142" s="19" t="s">
        <v>723</v>
      </c>
      <c r="BM142" s="19" t="s">
        <v>637</v>
      </c>
    </row>
    <row r="143" spans="2:65" s="1" customFormat="1" ht="22.5" customHeight="1" x14ac:dyDescent="0.3">
      <c r="B143" s="37"/>
      <c r="C143" s="201" t="s">
        <v>641</v>
      </c>
      <c r="D143" s="201" t="s">
        <v>410</v>
      </c>
      <c r="E143" s="202" t="s">
        <v>3795</v>
      </c>
      <c r="F143" s="203" t="s">
        <v>3796</v>
      </c>
      <c r="G143" s="204" t="s">
        <v>1363</v>
      </c>
      <c r="H143" s="205">
        <v>3</v>
      </c>
      <c r="I143" s="206"/>
      <c r="J143" s="207">
        <f t="shared" si="10"/>
        <v>0</v>
      </c>
      <c r="K143" s="203" t="s">
        <v>36</v>
      </c>
      <c r="L143" s="57"/>
      <c r="M143" s="208" t="s">
        <v>36</v>
      </c>
      <c r="N143" s="209" t="s">
        <v>50</v>
      </c>
      <c r="O143" s="38"/>
      <c r="P143" s="210">
        <f t="shared" si="11"/>
        <v>0</v>
      </c>
      <c r="Q143" s="210">
        <v>0</v>
      </c>
      <c r="R143" s="210">
        <f t="shared" si="12"/>
        <v>0</v>
      </c>
      <c r="S143" s="210">
        <v>0</v>
      </c>
      <c r="T143" s="211">
        <f t="shared" si="13"/>
        <v>0</v>
      </c>
      <c r="AR143" s="19" t="s">
        <v>723</v>
      </c>
      <c r="AT143" s="19" t="s">
        <v>410</v>
      </c>
      <c r="AU143" s="19" t="s">
        <v>87</v>
      </c>
      <c r="AY143" s="19" t="s">
        <v>406</v>
      </c>
      <c r="BE143" s="212">
        <f t="shared" si="14"/>
        <v>0</v>
      </c>
      <c r="BF143" s="212">
        <f t="shared" si="15"/>
        <v>0</v>
      </c>
      <c r="BG143" s="212">
        <f t="shared" si="16"/>
        <v>0</v>
      </c>
      <c r="BH143" s="212">
        <f t="shared" si="17"/>
        <v>0</v>
      </c>
      <c r="BI143" s="212">
        <f t="shared" si="18"/>
        <v>0</v>
      </c>
      <c r="BJ143" s="19" t="s">
        <v>23</v>
      </c>
      <c r="BK143" s="212">
        <f t="shared" si="19"/>
        <v>0</v>
      </c>
      <c r="BL143" s="19" t="s">
        <v>723</v>
      </c>
      <c r="BM143" s="19" t="s">
        <v>641</v>
      </c>
    </row>
    <row r="144" spans="2:65" s="1" customFormat="1" ht="31.5" customHeight="1" x14ac:dyDescent="0.3">
      <c r="B144" s="37"/>
      <c r="C144" s="201" t="s">
        <v>646</v>
      </c>
      <c r="D144" s="201" t="s">
        <v>410</v>
      </c>
      <c r="E144" s="202" t="s">
        <v>3797</v>
      </c>
      <c r="F144" s="203" t="s">
        <v>3798</v>
      </c>
      <c r="G144" s="204" t="s">
        <v>3037</v>
      </c>
      <c r="H144" s="205">
        <v>1</v>
      </c>
      <c r="I144" s="206"/>
      <c r="J144" s="207">
        <f t="shared" si="10"/>
        <v>0</v>
      </c>
      <c r="K144" s="203" t="s">
        <v>36</v>
      </c>
      <c r="L144" s="57"/>
      <c r="M144" s="208" t="s">
        <v>36</v>
      </c>
      <c r="N144" s="209" t="s">
        <v>50</v>
      </c>
      <c r="O144" s="38"/>
      <c r="P144" s="210">
        <f t="shared" si="11"/>
        <v>0</v>
      </c>
      <c r="Q144" s="210">
        <v>0</v>
      </c>
      <c r="R144" s="210">
        <f t="shared" si="12"/>
        <v>0</v>
      </c>
      <c r="S144" s="210">
        <v>0</v>
      </c>
      <c r="T144" s="211">
        <f t="shared" si="13"/>
        <v>0</v>
      </c>
      <c r="AR144" s="19" t="s">
        <v>723</v>
      </c>
      <c r="AT144" s="19" t="s">
        <v>410</v>
      </c>
      <c r="AU144" s="19" t="s">
        <v>87</v>
      </c>
      <c r="AY144" s="19" t="s">
        <v>406</v>
      </c>
      <c r="BE144" s="212">
        <f t="shared" si="14"/>
        <v>0</v>
      </c>
      <c r="BF144" s="212">
        <f t="shared" si="15"/>
        <v>0</v>
      </c>
      <c r="BG144" s="212">
        <f t="shared" si="16"/>
        <v>0</v>
      </c>
      <c r="BH144" s="212">
        <f t="shared" si="17"/>
        <v>0</v>
      </c>
      <c r="BI144" s="212">
        <f t="shared" si="18"/>
        <v>0</v>
      </c>
      <c r="BJ144" s="19" t="s">
        <v>23</v>
      </c>
      <c r="BK144" s="212">
        <f t="shared" si="19"/>
        <v>0</v>
      </c>
      <c r="BL144" s="19" t="s">
        <v>723</v>
      </c>
      <c r="BM144" s="19" t="s">
        <v>646</v>
      </c>
    </row>
    <row r="145" spans="2:65" s="1" customFormat="1" ht="22.5" customHeight="1" x14ac:dyDescent="0.3">
      <c r="B145" s="37"/>
      <c r="C145" s="201" t="s">
        <v>652</v>
      </c>
      <c r="D145" s="201" t="s">
        <v>410</v>
      </c>
      <c r="E145" s="202" t="s">
        <v>3799</v>
      </c>
      <c r="F145" s="203" t="s">
        <v>3800</v>
      </c>
      <c r="G145" s="204" t="s">
        <v>3037</v>
      </c>
      <c r="H145" s="205">
        <v>1</v>
      </c>
      <c r="I145" s="206"/>
      <c r="J145" s="207">
        <f t="shared" si="10"/>
        <v>0</v>
      </c>
      <c r="K145" s="203" t="s">
        <v>36</v>
      </c>
      <c r="L145" s="57"/>
      <c r="M145" s="208" t="s">
        <v>36</v>
      </c>
      <c r="N145" s="209" t="s">
        <v>50</v>
      </c>
      <c r="O145" s="38"/>
      <c r="P145" s="210">
        <f t="shared" si="11"/>
        <v>0</v>
      </c>
      <c r="Q145" s="210">
        <v>0</v>
      </c>
      <c r="R145" s="210">
        <f t="shared" si="12"/>
        <v>0</v>
      </c>
      <c r="S145" s="210">
        <v>0</v>
      </c>
      <c r="T145" s="211">
        <f t="shared" si="13"/>
        <v>0</v>
      </c>
      <c r="AR145" s="19" t="s">
        <v>723</v>
      </c>
      <c r="AT145" s="19" t="s">
        <v>410</v>
      </c>
      <c r="AU145" s="19" t="s">
        <v>87</v>
      </c>
      <c r="AY145" s="19" t="s">
        <v>406</v>
      </c>
      <c r="BE145" s="212">
        <f t="shared" si="14"/>
        <v>0</v>
      </c>
      <c r="BF145" s="212">
        <f t="shared" si="15"/>
        <v>0</v>
      </c>
      <c r="BG145" s="212">
        <f t="shared" si="16"/>
        <v>0</v>
      </c>
      <c r="BH145" s="212">
        <f t="shared" si="17"/>
        <v>0</v>
      </c>
      <c r="BI145" s="212">
        <f t="shared" si="18"/>
        <v>0</v>
      </c>
      <c r="BJ145" s="19" t="s">
        <v>23</v>
      </c>
      <c r="BK145" s="212">
        <f t="shared" si="19"/>
        <v>0</v>
      </c>
      <c r="BL145" s="19" t="s">
        <v>723</v>
      </c>
      <c r="BM145" s="19" t="s">
        <v>652</v>
      </c>
    </row>
    <row r="146" spans="2:65" s="1" customFormat="1" ht="22.5" customHeight="1" x14ac:dyDescent="0.3">
      <c r="B146" s="37"/>
      <c r="C146" s="201" t="s">
        <v>657</v>
      </c>
      <c r="D146" s="201" t="s">
        <v>410</v>
      </c>
      <c r="E146" s="202" t="s">
        <v>3801</v>
      </c>
      <c r="F146" s="203" t="s">
        <v>3802</v>
      </c>
      <c r="G146" s="204" t="s">
        <v>3037</v>
      </c>
      <c r="H146" s="205">
        <v>1</v>
      </c>
      <c r="I146" s="206"/>
      <c r="J146" s="207">
        <f t="shared" si="10"/>
        <v>0</v>
      </c>
      <c r="K146" s="203" t="s">
        <v>36</v>
      </c>
      <c r="L146" s="57"/>
      <c r="M146" s="208" t="s">
        <v>36</v>
      </c>
      <c r="N146" s="209" t="s">
        <v>50</v>
      </c>
      <c r="O146" s="38"/>
      <c r="P146" s="210">
        <f t="shared" si="11"/>
        <v>0</v>
      </c>
      <c r="Q146" s="210">
        <v>0</v>
      </c>
      <c r="R146" s="210">
        <f t="shared" si="12"/>
        <v>0</v>
      </c>
      <c r="S146" s="210">
        <v>0</v>
      </c>
      <c r="T146" s="211">
        <f t="shared" si="13"/>
        <v>0</v>
      </c>
      <c r="AR146" s="19" t="s">
        <v>723</v>
      </c>
      <c r="AT146" s="19" t="s">
        <v>410</v>
      </c>
      <c r="AU146" s="19" t="s">
        <v>87</v>
      </c>
      <c r="AY146" s="19" t="s">
        <v>406</v>
      </c>
      <c r="BE146" s="212">
        <f t="shared" si="14"/>
        <v>0</v>
      </c>
      <c r="BF146" s="212">
        <f t="shared" si="15"/>
        <v>0</v>
      </c>
      <c r="BG146" s="212">
        <f t="shared" si="16"/>
        <v>0</v>
      </c>
      <c r="BH146" s="212">
        <f t="shared" si="17"/>
        <v>0</v>
      </c>
      <c r="BI146" s="212">
        <f t="shared" si="18"/>
        <v>0</v>
      </c>
      <c r="BJ146" s="19" t="s">
        <v>23</v>
      </c>
      <c r="BK146" s="212">
        <f t="shared" si="19"/>
        <v>0</v>
      </c>
      <c r="BL146" s="19" t="s">
        <v>723</v>
      </c>
      <c r="BM146" s="19" t="s">
        <v>657</v>
      </c>
    </row>
    <row r="147" spans="2:65" s="11" customFormat="1" ht="29.85" customHeight="1" x14ac:dyDescent="0.3">
      <c r="B147" s="182"/>
      <c r="C147" s="183"/>
      <c r="D147" s="198" t="s">
        <v>78</v>
      </c>
      <c r="E147" s="199" t="s">
        <v>3803</v>
      </c>
      <c r="F147" s="199" t="s">
        <v>3804</v>
      </c>
      <c r="G147" s="183"/>
      <c r="H147" s="183"/>
      <c r="I147" s="186"/>
      <c r="J147" s="200">
        <f>BK147</f>
        <v>0</v>
      </c>
      <c r="K147" s="183"/>
      <c r="L147" s="188"/>
      <c r="M147" s="189"/>
      <c r="N147" s="190"/>
      <c r="O147" s="190"/>
      <c r="P147" s="191">
        <f>SUM(P148:P154)</f>
        <v>0</v>
      </c>
      <c r="Q147" s="190"/>
      <c r="R147" s="191">
        <f>SUM(R148:R154)</f>
        <v>0</v>
      </c>
      <c r="S147" s="190"/>
      <c r="T147" s="192">
        <f>SUM(T148:T154)</f>
        <v>0</v>
      </c>
      <c r="AR147" s="193" t="s">
        <v>94</v>
      </c>
      <c r="AT147" s="194" t="s">
        <v>78</v>
      </c>
      <c r="AU147" s="194" t="s">
        <v>23</v>
      </c>
      <c r="AY147" s="193" t="s">
        <v>406</v>
      </c>
      <c r="BK147" s="195">
        <f>SUM(BK148:BK154)</f>
        <v>0</v>
      </c>
    </row>
    <row r="148" spans="2:65" s="1" customFormat="1" ht="31.5" customHeight="1" x14ac:dyDescent="0.3">
      <c r="B148" s="37"/>
      <c r="C148" s="201" t="s">
        <v>659</v>
      </c>
      <c r="D148" s="201" t="s">
        <v>410</v>
      </c>
      <c r="E148" s="202" t="s">
        <v>3805</v>
      </c>
      <c r="F148" s="203" t="s">
        <v>3806</v>
      </c>
      <c r="G148" s="204" t="s">
        <v>1363</v>
      </c>
      <c r="H148" s="205">
        <v>1</v>
      </c>
      <c r="I148" s="206"/>
      <c r="J148" s="207">
        <f t="shared" ref="J148:J154" si="20">ROUND(I148*H148,2)</f>
        <v>0</v>
      </c>
      <c r="K148" s="203" t="s">
        <v>36</v>
      </c>
      <c r="L148" s="57"/>
      <c r="M148" s="208" t="s">
        <v>36</v>
      </c>
      <c r="N148" s="209" t="s">
        <v>50</v>
      </c>
      <c r="O148" s="38"/>
      <c r="P148" s="210">
        <f t="shared" ref="P148:P154" si="21">O148*H148</f>
        <v>0</v>
      </c>
      <c r="Q148" s="210">
        <v>0</v>
      </c>
      <c r="R148" s="210">
        <f t="shared" ref="R148:R154" si="22">Q148*H148</f>
        <v>0</v>
      </c>
      <c r="S148" s="210">
        <v>0</v>
      </c>
      <c r="T148" s="211">
        <f t="shared" ref="T148:T154" si="23">S148*H148</f>
        <v>0</v>
      </c>
      <c r="AR148" s="19" t="s">
        <v>723</v>
      </c>
      <c r="AT148" s="19" t="s">
        <v>410</v>
      </c>
      <c r="AU148" s="19" t="s">
        <v>87</v>
      </c>
      <c r="AY148" s="19" t="s">
        <v>406</v>
      </c>
      <c r="BE148" s="212">
        <f t="shared" ref="BE148:BE154" si="24">IF(N148="základní",J148,0)</f>
        <v>0</v>
      </c>
      <c r="BF148" s="212">
        <f t="shared" ref="BF148:BF154" si="25">IF(N148="snížená",J148,0)</f>
        <v>0</v>
      </c>
      <c r="BG148" s="212">
        <f t="shared" ref="BG148:BG154" si="26">IF(N148="zákl. přenesená",J148,0)</f>
        <v>0</v>
      </c>
      <c r="BH148" s="212">
        <f t="shared" ref="BH148:BH154" si="27">IF(N148="sníž. přenesená",J148,0)</f>
        <v>0</v>
      </c>
      <c r="BI148" s="212">
        <f t="shared" ref="BI148:BI154" si="28">IF(N148="nulová",J148,0)</f>
        <v>0</v>
      </c>
      <c r="BJ148" s="19" t="s">
        <v>23</v>
      </c>
      <c r="BK148" s="212">
        <f t="shared" ref="BK148:BK154" si="29">ROUND(I148*H148,2)</f>
        <v>0</v>
      </c>
      <c r="BL148" s="19" t="s">
        <v>723</v>
      </c>
      <c r="BM148" s="19" t="s">
        <v>659</v>
      </c>
    </row>
    <row r="149" spans="2:65" s="1" customFormat="1" ht="31.5" customHeight="1" x14ac:dyDescent="0.3">
      <c r="B149" s="37"/>
      <c r="C149" s="201" t="s">
        <v>662</v>
      </c>
      <c r="D149" s="201" t="s">
        <v>410</v>
      </c>
      <c r="E149" s="202" t="s">
        <v>3807</v>
      </c>
      <c r="F149" s="203" t="s">
        <v>3808</v>
      </c>
      <c r="G149" s="204" t="s">
        <v>1363</v>
      </c>
      <c r="H149" s="205">
        <v>7</v>
      </c>
      <c r="I149" s="206"/>
      <c r="J149" s="207">
        <f t="shared" si="20"/>
        <v>0</v>
      </c>
      <c r="K149" s="203" t="s">
        <v>36</v>
      </c>
      <c r="L149" s="57"/>
      <c r="M149" s="208" t="s">
        <v>36</v>
      </c>
      <c r="N149" s="209" t="s">
        <v>50</v>
      </c>
      <c r="O149" s="38"/>
      <c r="P149" s="210">
        <f t="shared" si="21"/>
        <v>0</v>
      </c>
      <c r="Q149" s="210">
        <v>0</v>
      </c>
      <c r="R149" s="210">
        <f t="shared" si="22"/>
        <v>0</v>
      </c>
      <c r="S149" s="210">
        <v>0</v>
      </c>
      <c r="T149" s="211">
        <f t="shared" si="23"/>
        <v>0</v>
      </c>
      <c r="AR149" s="19" t="s">
        <v>723</v>
      </c>
      <c r="AT149" s="19" t="s">
        <v>410</v>
      </c>
      <c r="AU149" s="19" t="s">
        <v>87</v>
      </c>
      <c r="AY149" s="19" t="s">
        <v>406</v>
      </c>
      <c r="BE149" s="212">
        <f t="shared" si="24"/>
        <v>0</v>
      </c>
      <c r="BF149" s="212">
        <f t="shared" si="25"/>
        <v>0</v>
      </c>
      <c r="BG149" s="212">
        <f t="shared" si="26"/>
        <v>0</v>
      </c>
      <c r="BH149" s="212">
        <f t="shared" si="27"/>
        <v>0</v>
      </c>
      <c r="BI149" s="212">
        <f t="shared" si="28"/>
        <v>0</v>
      </c>
      <c r="BJ149" s="19" t="s">
        <v>23</v>
      </c>
      <c r="BK149" s="212">
        <f t="shared" si="29"/>
        <v>0</v>
      </c>
      <c r="BL149" s="19" t="s">
        <v>723</v>
      </c>
      <c r="BM149" s="19" t="s">
        <v>662</v>
      </c>
    </row>
    <row r="150" spans="2:65" s="1" customFormat="1" ht="31.5" customHeight="1" x14ac:dyDescent="0.3">
      <c r="B150" s="37"/>
      <c r="C150" s="201" t="s">
        <v>664</v>
      </c>
      <c r="D150" s="201" t="s">
        <v>410</v>
      </c>
      <c r="E150" s="202" t="s">
        <v>3809</v>
      </c>
      <c r="F150" s="203" t="s">
        <v>3810</v>
      </c>
      <c r="G150" s="204" t="s">
        <v>1363</v>
      </c>
      <c r="H150" s="205">
        <v>6</v>
      </c>
      <c r="I150" s="206"/>
      <c r="J150" s="207">
        <f t="shared" si="20"/>
        <v>0</v>
      </c>
      <c r="K150" s="203" t="s">
        <v>36</v>
      </c>
      <c r="L150" s="57"/>
      <c r="M150" s="208" t="s">
        <v>36</v>
      </c>
      <c r="N150" s="209" t="s">
        <v>50</v>
      </c>
      <c r="O150" s="38"/>
      <c r="P150" s="210">
        <f t="shared" si="21"/>
        <v>0</v>
      </c>
      <c r="Q150" s="210">
        <v>0</v>
      </c>
      <c r="R150" s="210">
        <f t="shared" si="22"/>
        <v>0</v>
      </c>
      <c r="S150" s="210">
        <v>0</v>
      </c>
      <c r="T150" s="211">
        <f t="shared" si="23"/>
        <v>0</v>
      </c>
      <c r="AR150" s="19" t="s">
        <v>723</v>
      </c>
      <c r="AT150" s="19" t="s">
        <v>410</v>
      </c>
      <c r="AU150" s="19" t="s">
        <v>87</v>
      </c>
      <c r="AY150" s="19" t="s">
        <v>406</v>
      </c>
      <c r="BE150" s="212">
        <f t="shared" si="24"/>
        <v>0</v>
      </c>
      <c r="BF150" s="212">
        <f t="shared" si="25"/>
        <v>0</v>
      </c>
      <c r="BG150" s="212">
        <f t="shared" si="26"/>
        <v>0</v>
      </c>
      <c r="BH150" s="212">
        <f t="shared" si="27"/>
        <v>0</v>
      </c>
      <c r="BI150" s="212">
        <f t="shared" si="28"/>
        <v>0</v>
      </c>
      <c r="BJ150" s="19" t="s">
        <v>23</v>
      </c>
      <c r="BK150" s="212">
        <f t="shared" si="29"/>
        <v>0</v>
      </c>
      <c r="BL150" s="19" t="s">
        <v>723</v>
      </c>
      <c r="BM150" s="19" t="s">
        <v>664</v>
      </c>
    </row>
    <row r="151" spans="2:65" s="1" customFormat="1" ht="31.5" customHeight="1" x14ac:dyDescent="0.3">
      <c r="B151" s="37"/>
      <c r="C151" s="201" t="s">
        <v>252</v>
      </c>
      <c r="D151" s="201" t="s">
        <v>410</v>
      </c>
      <c r="E151" s="202" t="s">
        <v>3811</v>
      </c>
      <c r="F151" s="203" t="s">
        <v>3812</v>
      </c>
      <c r="G151" s="204" t="s">
        <v>1363</v>
      </c>
      <c r="H151" s="205">
        <v>6</v>
      </c>
      <c r="I151" s="206"/>
      <c r="J151" s="207">
        <f t="shared" si="20"/>
        <v>0</v>
      </c>
      <c r="K151" s="203" t="s">
        <v>36</v>
      </c>
      <c r="L151" s="57"/>
      <c r="M151" s="208" t="s">
        <v>36</v>
      </c>
      <c r="N151" s="209" t="s">
        <v>50</v>
      </c>
      <c r="O151" s="38"/>
      <c r="P151" s="210">
        <f t="shared" si="21"/>
        <v>0</v>
      </c>
      <c r="Q151" s="210">
        <v>0</v>
      </c>
      <c r="R151" s="210">
        <f t="shared" si="22"/>
        <v>0</v>
      </c>
      <c r="S151" s="210">
        <v>0</v>
      </c>
      <c r="T151" s="211">
        <f t="shared" si="23"/>
        <v>0</v>
      </c>
      <c r="AR151" s="19" t="s">
        <v>723</v>
      </c>
      <c r="AT151" s="19" t="s">
        <v>410</v>
      </c>
      <c r="AU151" s="19" t="s">
        <v>87</v>
      </c>
      <c r="AY151" s="19" t="s">
        <v>406</v>
      </c>
      <c r="BE151" s="212">
        <f t="shared" si="24"/>
        <v>0</v>
      </c>
      <c r="BF151" s="212">
        <f t="shared" si="25"/>
        <v>0</v>
      </c>
      <c r="BG151" s="212">
        <f t="shared" si="26"/>
        <v>0</v>
      </c>
      <c r="BH151" s="212">
        <f t="shared" si="27"/>
        <v>0</v>
      </c>
      <c r="BI151" s="212">
        <f t="shared" si="28"/>
        <v>0</v>
      </c>
      <c r="BJ151" s="19" t="s">
        <v>23</v>
      </c>
      <c r="BK151" s="212">
        <f t="shared" si="29"/>
        <v>0</v>
      </c>
      <c r="BL151" s="19" t="s">
        <v>723</v>
      </c>
      <c r="BM151" s="19" t="s">
        <v>252</v>
      </c>
    </row>
    <row r="152" spans="2:65" s="1" customFormat="1" ht="22.5" customHeight="1" x14ac:dyDescent="0.3">
      <c r="B152" s="37"/>
      <c r="C152" s="201" t="s">
        <v>683</v>
      </c>
      <c r="D152" s="201" t="s">
        <v>410</v>
      </c>
      <c r="E152" s="202" t="s">
        <v>3813</v>
      </c>
      <c r="F152" s="203" t="s">
        <v>3814</v>
      </c>
      <c r="G152" s="204" t="s">
        <v>1363</v>
      </c>
      <c r="H152" s="205">
        <v>1</v>
      </c>
      <c r="I152" s="206"/>
      <c r="J152" s="207">
        <f t="shared" si="20"/>
        <v>0</v>
      </c>
      <c r="K152" s="203" t="s">
        <v>36</v>
      </c>
      <c r="L152" s="57"/>
      <c r="M152" s="208" t="s">
        <v>36</v>
      </c>
      <c r="N152" s="209" t="s">
        <v>50</v>
      </c>
      <c r="O152" s="38"/>
      <c r="P152" s="210">
        <f t="shared" si="21"/>
        <v>0</v>
      </c>
      <c r="Q152" s="210">
        <v>0</v>
      </c>
      <c r="R152" s="210">
        <f t="shared" si="22"/>
        <v>0</v>
      </c>
      <c r="S152" s="210">
        <v>0</v>
      </c>
      <c r="T152" s="211">
        <f t="shared" si="23"/>
        <v>0</v>
      </c>
      <c r="AR152" s="19" t="s">
        <v>723</v>
      </c>
      <c r="AT152" s="19" t="s">
        <v>410</v>
      </c>
      <c r="AU152" s="19" t="s">
        <v>87</v>
      </c>
      <c r="AY152" s="19" t="s">
        <v>406</v>
      </c>
      <c r="BE152" s="212">
        <f t="shared" si="24"/>
        <v>0</v>
      </c>
      <c r="BF152" s="212">
        <f t="shared" si="25"/>
        <v>0</v>
      </c>
      <c r="BG152" s="212">
        <f t="shared" si="26"/>
        <v>0</v>
      </c>
      <c r="BH152" s="212">
        <f t="shared" si="27"/>
        <v>0</v>
      </c>
      <c r="BI152" s="212">
        <f t="shared" si="28"/>
        <v>0</v>
      </c>
      <c r="BJ152" s="19" t="s">
        <v>23</v>
      </c>
      <c r="BK152" s="212">
        <f t="shared" si="29"/>
        <v>0</v>
      </c>
      <c r="BL152" s="19" t="s">
        <v>723</v>
      </c>
      <c r="BM152" s="19" t="s">
        <v>683</v>
      </c>
    </row>
    <row r="153" spans="2:65" s="1" customFormat="1" ht="22.5" customHeight="1" x14ac:dyDescent="0.3">
      <c r="B153" s="37"/>
      <c r="C153" s="201" t="s">
        <v>688</v>
      </c>
      <c r="D153" s="201" t="s">
        <v>410</v>
      </c>
      <c r="E153" s="202" t="s">
        <v>3815</v>
      </c>
      <c r="F153" s="203" t="s">
        <v>3816</v>
      </c>
      <c r="G153" s="204" t="s">
        <v>1363</v>
      </c>
      <c r="H153" s="205">
        <v>1</v>
      </c>
      <c r="I153" s="206"/>
      <c r="J153" s="207">
        <f t="shared" si="20"/>
        <v>0</v>
      </c>
      <c r="K153" s="203" t="s">
        <v>36</v>
      </c>
      <c r="L153" s="57"/>
      <c r="M153" s="208" t="s">
        <v>36</v>
      </c>
      <c r="N153" s="209" t="s">
        <v>50</v>
      </c>
      <c r="O153" s="38"/>
      <c r="P153" s="210">
        <f t="shared" si="21"/>
        <v>0</v>
      </c>
      <c r="Q153" s="210">
        <v>0</v>
      </c>
      <c r="R153" s="210">
        <f t="shared" si="22"/>
        <v>0</v>
      </c>
      <c r="S153" s="210">
        <v>0</v>
      </c>
      <c r="T153" s="211">
        <f t="shared" si="23"/>
        <v>0</v>
      </c>
      <c r="AR153" s="19" t="s">
        <v>723</v>
      </c>
      <c r="AT153" s="19" t="s">
        <v>410</v>
      </c>
      <c r="AU153" s="19" t="s">
        <v>87</v>
      </c>
      <c r="AY153" s="19" t="s">
        <v>406</v>
      </c>
      <c r="BE153" s="212">
        <f t="shared" si="24"/>
        <v>0</v>
      </c>
      <c r="BF153" s="212">
        <f t="shared" si="25"/>
        <v>0</v>
      </c>
      <c r="BG153" s="212">
        <f t="shared" si="26"/>
        <v>0</v>
      </c>
      <c r="BH153" s="212">
        <f t="shared" si="27"/>
        <v>0</v>
      </c>
      <c r="BI153" s="212">
        <f t="shared" si="28"/>
        <v>0</v>
      </c>
      <c r="BJ153" s="19" t="s">
        <v>23</v>
      </c>
      <c r="BK153" s="212">
        <f t="shared" si="29"/>
        <v>0</v>
      </c>
      <c r="BL153" s="19" t="s">
        <v>723</v>
      </c>
      <c r="BM153" s="19" t="s">
        <v>688</v>
      </c>
    </row>
    <row r="154" spans="2:65" s="1" customFormat="1" ht="22.5" customHeight="1" x14ac:dyDescent="0.3">
      <c r="B154" s="37"/>
      <c r="C154" s="201" t="s">
        <v>694</v>
      </c>
      <c r="D154" s="201" t="s">
        <v>410</v>
      </c>
      <c r="E154" s="202" t="s">
        <v>3817</v>
      </c>
      <c r="F154" s="203" t="s">
        <v>3818</v>
      </c>
      <c r="G154" s="204" t="s">
        <v>1363</v>
      </c>
      <c r="H154" s="205">
        <v>30</v>
      </c>
      <c r="I154" s="206"/>
      <c r="J154" s="207">
        <f t="shared" si="20"/>
        <v>0</v>
      </c>
      <c r="K154" s="203" t="s">
        <v>36</v>
      </c>
      <c r="L154" s="57"/>
      <c r="M154" s="208" t="s">
        <v>36</v>
      </c>
      <c r="N154" s="209" t="s">
        <v>50</v>
      </c>
      <c r="O154" s="38"/>
      <c r="P154" s="210">
        <f t="shared" si="21"/>
        <v>0</v>
      </c>
      <c r="Q154" s="210">
        <v>0</v>
      </c>
      <c r="R154" s="210">
        <f t="shared" si="22"/>
        <v>0</v>
      </c>
      <c r="S154" s="210">
        <v>0</v>
      </c>
      <c r="T154" s="211">
        <f t="shared" si="23"/>
        <v>0</v>
      </c>
      <c r="AR154" s="19" t="s">
        <v>723</v>
      </c>
      <c r="AT154" s="19" t="s">
        <v>410</v>
      </c>
      <c r="AU154" s="19" t="s">
        <v>87</v>
      </c>
      <c r="AY154" s="19" t="s">
        <v>406</v>
      </c>
      <c r="BE154" s="212">
        <f t="shared" si="24"/>
        <v>0</v>
      </c>
      <c r="BF154" s="212">
        <f t="shared" si="25"/>
        <v>0</v>
      </c>
      <c r="BG154" s="212">
        <f t="shared" si="26"/>
        <v>0</v>
      </c>
      <c r="BH154" s="212">
        <f t="shared" si="27"/>
        <v>0</v>
      </c>
      <c r="BI154" s="212">
        <f t="shared" si="28"/>
        <v>0</v>
      </c>
      <c r="BJ154" s="19" t="s">
        <v>23</v>
      </c>
      <c r="BK154" s="212">
        <f t="shared" si="29"/>
        <v>0</v>
      </c>
      <c r="BL154" s="19" t="s">
        <v>723</v>
      </c>
      <c r="BM154" s="19" t="s">
        <v>694</v>
      </c>
    </row>
    <row r="155" spans="2:65" s="11" customFormat="1" ht="29.85" customHeight="1" x14ac:dyDescent="0.3">
      <c r="B155" s="182"/>
      <c r="C155" s="183"/>
      <c r="D155" s="198" t="s">
        <v>78</v>
      </c>
      <c r="E155" s="199" t="s">
        <v>3819</v>
      </c>
      <c r="F155" s="199" t="s">
        <v>3023</v>
      </c>
      <c r="G155" s="183"/>
      <c r="H155" s="183"/>
      <c r="I155" s="186"/>
      <c r="J155" s="200">
        <f>BK155</f>
        <v>0</v>
      </c>
      <c r="K155" s="183"/>
      <c r="L155" s="188"/>
      <c r="M155" s="189"/>
      <c r="N155" s="190"/>
      <c r="O155" s="190"/>
      <c r="P155" s="191">
        <f>SUM(P156:P169)</f>
        <v>0</v>
      </c>
      <c r="Q155" s="190"/>
      <c r="R155" s="191">
        <f>SUM(R156:R169)</f>
        <v>0</v>
      </c>
      <c r="S155" s="190"/>
      <c r="T155" s="192">
        <f>SUM(T156:T169)</f>
        <v>0</v>
      </c>
      <c r="AR155" s="193" t="s">
        <v>94</v>
      </c>
      <c r="AT155" s="194" t="s">
        <v>78</v>
      </c>
      <c r="AU155" s="194" t="s">
        <v>23</v>
      </c>
      <c r="AY155" s="193" t="s">
        <v>406</v>
      </c>
      <c r="BK155" s="195">
        <f>SUM(BK156:BK169)</f>
        <v>0</v>
      </c>
    </row>
    <row r="156" spans="2:65" s="1" customFormat="1" ht="22.5" customHeight="1" x14ac:dyDescent="0.3">
      <c r="B156" s="37"/>
      <c r="C156" s="201" t="s">
        <v>696</v>
      </c>
      <c r="D156" s="201" t="s">
        <v>410</v>
      </c>
      <c r="E156" s="202" t="s">
        <v>3820</v>
      </c>
      <c r="F156" s="203" t="s">
        <v>3821</v>
      </c>
      <c r="G156" s="204" t="s">
        <v>596</v>
      </c>
      <c r="H156" s="205">
        <v>10</v>
      </c>
      <c r="I156" s="206"/>
      <c r="J156" s="207">
        <f t="shared" ref="J156:J169" si="30">ROUND(I156*H156,2)</f>
        <v>0</v>
      </c>
      <c r="K156" s="203" t="s">
        <v>36</v>
      </c>
      <c r="L156" s="57"/>
      <c r="M156" s="208" t="s">
        <v>36</v>
      </c>
      <c r="N156" s="209" t="s">
        <v>50</v>
      </c>
      <c r="O156" s="38"/>
      <c r="P156" s="210">
        <f t="shared" ref="P156:P169" si="31">O156*H156</f>
        <v>0</v>
      </c>
      <c r="Q156" s="210">
        <v>0</v>
      </c>
      <c r="R156" s="210">
        <f t="shared" ref="R156:R169" si="32">Q156*H156</f>
        <v>0</v>
      </c>
      <c r="S156" s="210">
        <v>0</v>
      </c>
      <c r="T156" s="211">
        <f t="shared" ref="T156:T169" si="33">S156*H156</f>
        <v>0</v>
      </c>
      <c r="AR156" s="19" t="s">
        <v>723</v>
      </c>
      <c r="AT156" s="19" t="s">
        <v>410</v>
      </c>
      <c r="AU156" s="19" t="s">
        <v>87</v>
      </c>
      <c r="AY156" s="19" t="s">
        <v>406</v>
      </c>
      <c r="BE156" s="212">
        <f t="shared" ref="BE156:BE169" si="34">IF(N156="základní",J156,0)</f>
        <v>0</v>
      </c>
      <c r="BF156" s="212">
        <f t="shared" ref="BF156:BF169" si="35">IF(N156="snížená",J156,0)</f>
        <v>0</v>
      </c>
      <c r="BG156" s="212">
        <f t="shared" ref="BG156:BG169" si="36">IF(N156="zákl. přenesená",J156,0)</f>
        <v>0</v>
      </c>
      <c r="BH156" s="212">
        <f t="shared" ref="BH156:BH169" si="37">IF(N156="sníž. přenesená",J156,0)</f>
        <v>0</v>
      </c>
      <c r="BI156" s="212">
        <f t="shared" ref="BI156:BI169" si="38">IF(N156="nulová",J156,0)</f>
        <v>0</v>
      </c>
      <c r="BJ156" s="19" t="s">
        <v>23</v>
      </c>
      <c r="BK156" s="212">
        <f t="shared" ref="BK156:BK169" si="39">ROUND(I156*H156,2)</f>
        <v>0</v>
      </c>
      <c r="BL156" s="19" t="s">
        <v>723</v>
      </c>
      <c r="BM156" s="19" t="s">
        <v>696</v>
      </c>
    </row>
    <row r="157" spans="2:65" s="1" customFormat="1" ht="22.5" customHeight="1" x14ac:dyDescent="0.3">
      <c r="B157" s="37"/>
      <c r="C157" s="201" t="s">
        <v>699</v>
      </c>
      <c r="D157" s="201" t="s">
        <v>410</v>
      </c>
      <c r="E157" s="202" t="s">
        <v>3822</v>
      </c>
      <c r="F157" s="203" t="s">
        <v>3823</v>
      </c>
      <c r="G157" s="204" t="s">
        <v>596</v>
      </c>
      <c r="H157" s="205">
        <v>120</v>
      </c>
      <c r="I157" s="206"/>
      <c r="J157" s="207">
        <f t="shared" si="30"/>
        <v>0</v>
      </c>
      <c r="K157" s="203" t="s">
        <v>36</v>
      </c>
      <c r="L157" s="57"/>
      <c r="M157" s="208" t="s">
        <v>36</v>
      </c>
      <c r="N157" s="209" t="s">
        <v>50</v>
      </c>
      <c r="O157" s="38"/>
      <c r="P157" s="210">
        <f t="shared" si="31"/>
        <v>0</v>
      </c>
      <c r="Q157" s="210">
        <v>0</v>
      </c>
      <c r="R157" s="210">
        <f t="shared" si="32"/>
        <v>0</v>
      </c>
      <c r="S157" s="210">
        <v>0</v>
      </c>
      <c r="T157" s="211">
        <f t="shared" si="33"/>
        <v>0</v>
      </c>
      <c r="AR157" s="19" t="s">
        <v>723</v>
      </c>
      <c r="AT157" s="19" t="s">
        <v>410</v>
      </c>
      <c r="AU157" s="19" t="s">
        <v>87</v>
      </c>
      <c r="AY157" s="19" t="s">
        <v>406</v>
      </c>
      <c r="BE157" s="212">
        <f t="shared" si="34"/>
        <v>0</v>
      </c>
      <c r="BF157" s="212">
        <f t="shared" si="35"/>
        <v>0</v>
      </c>
      <c r="BG157" s="212">
        <f t="shared" si="36"/>
        <v>0</v>
      </c>
      <c r="BH157" s="212">
        <f t="shared" si="37"/>
        <v>0</v>
      </c>
      <c r="BI157" s="212">
        <f t="shared" si="38"/>
        <v>0</v>
      </c>
      <c r="BJ157" s="19" t="s">
        <v>23</v>
      </c>
      <c r="BK157" s="212">
        <f t="shared" si="39"/>
        <v>0</v>
      </c>
      <c r="BL157" s="19" t="s">
        <v>723</v>
      </c>
      <c r="BM157" s="19" t="s">
        <v>699</v>
      </c>
    </row>
    <row r="158" spans="2:65" s="1" customFormat="1" ht="22.5" customHeight="1" x14ac:dyDescent="0.3">
      <c r="B158" s="37"/>
      <c r="C158" s="201" t="s">
        <v>703</v>
      </c>
      <c r="D158" s="201" t="s">
        <v>410</v>
      </c>
      <c r="E158" s="202" t="s">
        <v>3824</v>
      </c>
      <c r="F158" s="203" t="s">
        <v>3825</v>
      </c>
      <c r="G158" s="204" t="s">
        <v>596</v>
      </c>
      <c r="H158" s="205">
        <v>120</v>
      </c>
      <c r="I158" s="206"/>
      <c r="J158" s="207">
        <f t="shared" si="30"/>
        <v>0</v>
      </c>
      <c r="K158" s="203" t="s">
        <v>36</v>
      </c>
      <c r="L158" s="57"/>
      <c r="M158" s="208" t="s">
        <v>36</v>
      </c>
      <c r="N158" s="209" t="s">
        <v>50</v>
      </c>
      <c r="O158" s="38"/>
      <c r="P158" s="210">
        <f t="shared" si="31"/>
        <v>0</v>
      </c>
      <c r="Q158" s="210">
        <v>0</v>
      </c>
      <c r="R158" s="210">
        <f t="shared" si="32"/>
        <v>0</v>
      </c>
      <c r="S158" s="210">
        <v>0</v>
      </c>
      <c r="T158" s="211">
        <f t="shared" si="33"/>
        <v>0</v>
      </c>
      <c r="AR158" s="19" t="s">
        <v>723</v>
      </c>
      <c r="AT158" s="19" t="s">
        <v>410</v>
      </c>
      <c r="AU158" s="19" t="s">
        <v>87</v>
      </c>
      <c r="AY158" s="19" t="s">
        <v>406</v>
      </c>
      <c r="BE158" s="212">
        <f t="shared" si="34"/>
        <v>0</v>
      </c>
      <c r="BF158" s="212">
        <f t="shared" si="35"/>
        <v>0</v>
      </c>
      <c r="BG158" s="212">
        <f t="shared" si="36"/>
        <v>0</v>
      </c>
      <c r="BH158" s="212">
        <f t="shared" si="37"/>
        <v>0</v>
      </c>
      <c r="BI158" s="212">
        <f t="shared" si="38"/>
        <v>0</v>
      </c>
      <c r="BJ158" s="19" t="s">
        <v>23</v>
      </c>
      <c r="BK158" s="212">
        <f t="shared" si="39"/>
        <v>0</v>
      </c>
      <c r="BL158" s="19" t="s">
        <v>723</v>
      </c>
      <c r="BM158" s="19" t="s">
        <v>703</v>
      </c>
    </row>
    <row r="159" spans="2:65" s="1" customFormat="1" ht="22.5" customHeight="1" x14ac:dyDescent="0.3">
      <c r="B159" s="37"/>
      <c r="C159" s="201" t="s">
        <v>709</v>
      </c>
      <c r="D159" s="201" t="s">
        <v>410</v>
      </c>
      <c r="E159" s="202" t="s">
        <v>3826</v>
      </c>
      <c r="F159" s="203" t="s">
        <v>3827</v>
      </c>
      <c r="G159" s="204" t="s">
        <v>596</v>
      </c>
      <c r="H159" s="205">
        <v>500</v>
      </c>
      <c r="I159" s="206"/>
      <c r="J159" s="207">
        <f t="shared" si="30"/>
        <v>0</v>
      </c>
      <c r="K159" s="203" t="s">
        <v>36</v>
      </c>
      <c r="L159" s="57"/>
      <c r="M159" s="208" t="s">
        <v>36</v>
      </c>
      <c r="N159" s="209" t="s">
        <v>50</v>
      </c>
      <c r="O159" s="38"/>
      <c r="P159" s="210">
        <f t="shared" si="31"/>
        <v>0</v>
      </c>
      <c r="Q159" s="210">
        <v>0</v>
      </c>
      <c r="R159" s="210">
        <f t="shared" si="32"/>
        <v>0</v>
      </c>
      <c r="S159" s="210">
        <v>0</v>
      </c>
      <c r="T159" s="211">
        <f t="shared" si="33"/>
        <v>0</v>
      </c>
      <c r="AR159" s="19" t="s">
        <v>723</v>
      </c>
      <c r="AT159" s="19" t="s">
        <v>410</v>
      </c>
      <c r="AU159" s="19" t="s">
        <v>87</v>
      </c>
      <c r="AY159" s="19" t="s">
        <v>406</v>
      </c>
      <c r="BE159" s="212">
        <f t="shared" si="34"/>
        <v>0</v>
      </c>
      <c r="BF159" s="212">
        <f t="shared" si="35"/>
        <v>0</v>
      </c>
      <c r="BG159" s="212">
        <f t="shared" si="36"/>
        <v>0</v>
      </c>
      <c r="BH159" s="212">
        <f t="shared" si="37"/>
        <v>0</v>
      </c>
      <c r="BI159" s="212">
        <f t="shared" si="38"/>
        <v>0</v>
      </c>
      <c r="BJ159" s="19" t="s">
        <v>23</v>
      </c>
      <c r="BK159" s="212">
        <f t="shared" si="39"/>
        <v>0</v>
      </c>
      <c r="BL159" s="19" t="s">
        <v>723</v>
      </c>
      <c r="BM159" s="19" t="s">
        <v>709</v>
      </c>
    </row>
    <row r="160" spans="2:65" s="1" customFormat="1" ht="22.5" customHeight="1" x14ac:dyDescent="0.3">
      <c r="B160" s="37"/>
      <c r="C160" s="201" t="s">
        <v>714</v>
      </c>
      <c r="D160" s="201" t="s">
        <v>410</v>
      </c>
      <c r="E160" s="202" t="s">
        <v>3828</v>
      </c>
      <c r="F160" s="203" t="s">
        <v>3829</v>
      </c>
      <c r="G160" s="204" t="s">
        <v>596</v>
      </c>
      <c r="H160" s="205">
        <v>1000</v>
      </c>
      <c r="I160" s="206"/>
      <c r="J160" s="207">
        <f t="shared" si="30"/>
        <v>0</v>
      </c>
      <c r="K160" s="203" t="s">
        <v>36</v>
      </c>
      <c r="L160" s="57"/>
      <c r="M160" s="208" t="s">
        <v>36</v>
      </c>
      <c r="N160" s="209" t="s">
        <v>50</v>
      </c>
      <c r="O160" s="38"/>
      <c r="P160" s="210">
        <f t="shared" si="31"/>
        <v>0</v>
      </c>
      <c r="Q160" s="210">
        <v>0</v>
      </c>
      <c r="R160" s="210">
        <f t="shared" si="32"/>
        <v>0</v>
      </c>
      <c r="S160" s="210">
        <v>0</v>
      </c>
      <c r="T160" s="211">
        <f t="shared" si="33"/>
        <v>0</v>
      </c>
      <c r="AR160" s="19" t="s">
        <v>723</v>
      </c>
      <c r="AT160" s="19" t="s">
        <v>410</v>
      </c>
      <c r="AU160" s="19" t="s">
        <v>87</v>
      </c>
      <c r="AY160" s="19" t="s">
        <v>406</v>
      </c>
      <c r="BE160" s="212">
        <f t="shared" si="34"/>
        <v>0</v>
      </c>
      <c r="BF160" s="212">
        <f t="shared" si="35"/>
        <v>0</v>
      </c>
      <c r="BG160" s="212">
        <f t="shared" si="36"/>
        <v>0</v>
      </c>
      <c r="BH160" s="212">
        <f t="shared" si="37"/>
        <v>0</v>
      </c>
      <c r="BI160" s="212">
        <f t="shared" si="38"/>
        <v>0</v>
      </c>
      <c r="BJ160" s="19" t="s">
        <v>23</v>
      </c>
      <c r="BK160" s="212">
        <f t="shared" si="39"/>
        <v>0</v>
      </c>
      <c r="BL160" s="19" t="s">
        <v>723</v>
      </c>
      <c r="BM160" s="19" t="s">
        <v>714</v>
      </c>
    </row>
    <row r="161" spans="2:65" s="1" customFormat="1" ht="22.5" customHeight="1" x14ac:dyDescent="0.3">
      <c r="B161" s="37"/>
      <c r="C161" s="201" t="s">
        <v>719</v>
      </c>
      <c r="D161" s="201" t="s">
        <v>410</v>
      </c>
      <c r="E161" s="202" t="s">
        <v>3830</v>
      </c>
      <c r="F161" s="203" t="s">
        <v>3831</v>
      </c>
      <c r="G161" s="204" t="s">
        <v>596</v>
      </c>
      <c r="H161" s="205">
        <v>350</v>
      </c>
      <c r="I161" s="206"/>
      <c r="J161" s="207">
        <f t="shared" si="30"/>
        <v>0</v>
      </c>
      <c r="K161" s="203" t="s">
        <v>36</v>
      </c>
      <c r="L161" s="57"/>
      <c r="M161" s="208" t="s">
        <v>36</v>
      </c>
      <c r="N161" s="209" t="s">
        <v>50</v>
      </c>
      <c r="O161" s="38"/>
      <c r="P161" s="210">
        <f t="shared" si="31"/>
        <v>0</v>
      </c>
      <c r="Q161" s="210">
        <v>0</v>
      </c>
      <c r="R161" s="210">
        <f t="shared" si="32"/>
        <v>0</v>
      </c>
      <c r="S161" s="210">
        <v>0</v>
      </c>
      <c r="T161" s="211">
        <f t="shared" si="33"/>
        <v>0</v>
      </c>
      <c r="AR161" s="19" t="s">
        <v>723</v>
      </c>
      <c r="AT161" s="19" t="s">
        <v>410</v>
      </c>
      <c r="AU161" s="19" t="s">
        <v>87</v>
      </c>
      <c r="AY161" s="19" t="s">
        <v>406</v>
      </c>
      <c r="BE161" s="212">
        <f t="shared" si="34"/>
        <v>0</v>
      </c>
      <c r="BF161" s="212">
        <f t="shared" si="35"/>
        <v>0</v>
      </c>
      <c r="BG161" s="212">
        <f t="shared" si="36"/>
        <v>0</v>
      </c>
      <c r="BH161" s="212">
        <f t="shared" si="37"/>
        <v>0</v>
      </c>
      <c r="BI161" s="212">
        <f t="shared" si="38"/>
        <v>0</v>
      </c>
      <c r="BJ161" s="19" t="s">
        <v>23</v>
      </c>
      <c r="BK161" s="212">
        <f t="shared" si="39"/>
        <v>0</v>
      </c>
      <c r="BL161" s="19" t="s">
        <v>723</v>
      </c>
      <c r="BM161" s="19" t="s">
        <v>719</v>
      </c>
    </row>
    <row r="162" spans="2:65" s="1" customFormat="1" ht="22.5" customHeight="1" x14ac:dyDescent="0.3">
      <c r="B162" s="37"/>
      <c r="C162" s="201" t="s">
        <v>723</v>
      </c>
      <c r="D162" s="201" t="s">
        <v>410</v>
      </c>
      <c r="E162" s="202" t="s">
        <v>3832</v>
      </c>
      <c r="F162" s="203" t="s">
        <v>3833</v>
      </c>
      <c r="G162" s="204" t="s">
        <v>596</v>
      </c>
      <c r="H162" s="205">
        <v>50</v>
      </c>
      <c r="I162" s="206"/>
      <c r="J162" s="207">
        <f t="shared" si="30"/>
        <v>0</v>
      </c>
      <c r="K162" s="203" t="s">
        <v>36</v>
      </c>
      <c r="L162" s="57"/>
      <c r="M162" s="208" t="s">
        <v>36</v>
      </c>
      <c r="N162" s="209" t="s">
        <v>50</v>
      </c>
      <c r="O162" s="38"/>
      <c r="P162" s="210">
        <f t="shared" si="31"/>
        <v>0</v>
      </c>
      <c r="Q162" s="210">
        <v>0</v>
      </c>
      <c r="R162" s="210">
        <f t="shared" si="32"/>
        <v>0</v>
      </c>
      <c r="S162" s="210">
        <v>0</v>
      </c>
      <c r="T162" s="211">
        <f t="shared" si="33"/>
        <v>0</v>
      </c>
      <c r="AR162" s="19" t="s">
        <v>723</v>
      </c>
      <c r="AT162" s="19" t="s">
        <v>410</v>
      </c>
      <c r="AU162" s="19" t="s">
        <v>87</v>
      </c>
      <c r="AY162" s="19" t="s">
        <v>406</v>
      </c>
      <c r="BE162" s="212">
        <f t="shared" si="34"/>
        <v>0</v>
      </c>
      <c r="BF162" s="212">
        <f t="shared" si="35"/>
        <v>0</v>
      </c>
      <c r="BG162" s="212">
        <f t="shared" si="36"/>
        <v>0</v>
      </c>
      <c r="BH162" s="212">
        <f t="shared" si="37"/>
        <v>0</v>
      </c>
      <c r="BI162" s="212">
        <f t="shared" si="38"/>
        <v>0</v>
      </c>
      <c r="BJ162" s="19" t="s">
        <v>23</v>
      </c>
      <c r="BK162" s="212">
        <f t="shared" si="39"/>
        <v>0</v>
      </c>
      <c r="BL162" s="19" t="s">
        <v>723</v>
      </c>
      <c r="BM162" s="19" t="s">
        <v>723</v>
      </c>
    </row>
    <row r="163" spans="2:65" s="1" customFormat="1" ht="22.5" customHeight="1" x14ac:dyDescent="0.3">
      <c r="B163" s="37"/>
      <c r="C163" s="201" t="s">
        <v>730</v>
      </c>
      <c r="D163" s="201" t="s">
        <v>410</v>
      </c>
      <c r="E163" s="202" t="s">
        <v>3834</v>
      </c>
      <c r="F163" s="203" t="s">
        <v>3835</v>
      </c>
      <c r="G163" s="204" t="s">
        <v>596</v>
      </c>
      <c r="H163" s="205">
        <v>100</v>
      </c>
      <c r="I163" s="206"/>
      <c r="J163" s="207">
        <f t="shared" si="30"/>
        <v>0</v>
      </c>
      <c r="K163" s="203" t="s">
        <v>36</v>
      </c>
      <c r="L163" s="57"/>
      <c r="M163" s="208" t="s">
        <v>36</v>
      </c>
      <c r="N163" s="209" t="s">
        <v>50</v>
      </c>
      <c r="O163" s="38"/>
      <c r="P163" s="210">
        <f t="shared" si="31"/>
        <v>0</v>
      </c>
      <c r="Q163" s="210">
        <v>0</v>
      </c>
      <c r="R163" s="210">
        <f t="shared" si="32"/>
        <v>0</v>
      </c>
      <c r="S163" s="210">
        <v>0</v>
      </c>
      <c r="T163" s="211">
        <f t="shared" si="33"/>
        <v>0</v>
      </c>
      <c r="AR163" s="19" t="s">
        <v>723</v>
      </c>
      <c r="AT163" s="19" t="s">
        <v>410</v>
      </c>
      <c r="AU163" s="19" t="s">
        <v>87</v>
      </c>
      <c r="AY163" s="19" t="s">
        <v>406</v>
      </c>
      <c r="BE163" s="212">
        <f t="shared" si="34"/>
        <v>0</v>
      </c>
      <c r="BF163" s="212">
        <f t="shared" si="35"/>
        <v>0</v>
      </c>
      <c r="BG163" s="212">
        <f t="shared" si="36"/>
        <v>0</v>
      </c>
      <c r="BH163" s="212">
        <f t="shared" si="37"/>
        <v>0</v>
      </c>
      <c r="BI163" s="212">
        <f t="shared" si="38"/>
        <v>0</v>
      </c>
      <c r="BJ163" s="19" t="s">
        <v>23</v>
      </c>
      <c r="BK163" s="212">
        <f t="shared" si="39"/>
        <v>0</v>
      </c>
      <c r="BL163" s="19" t="s">
        <v>723</v>
      </c>
      <c r="BM163" s="19" t="s">
        <v>730</v>
      </c>
    </row>
    <row r="164" spans="2:65" s="1" customFormat="1" ht="22.5" customHeight="1" x14ac:dyDescent="0.3">
      <c r="B164" s="37"/>
      <c r="C164" s="201" t="s">
        <v>733</v>
      </c>
      <c r="D164" s="201" t="s">
        <v>410</v>
      </c>
      <c r="E164" s="202" t="s">
        <v>3836</v>
      </c>
      <c r="F164" s="203" t="s">
        <v>3837</v>
      </c>
      <c r="G164" s="204" t="s">
        <v>596</v>
      </c>
      <c r="H164" s="205">
        <v>25</v>
      </c>
      <c r="I164" s="206"/>
      <c r="J164" s="207">
        <f t="shared" si="30"/>
        <v>0</v>
      </c>
      <c r="K164" s="203" t="s">
        <v>36</v>
      </c>
      <c r="L164" s="57"/>
      <c r="M164" s="208" t="s">
        <v>36</v>
      </c>
      <c r="N164" s="209" t="s">
        <v>50</v>
      </c>
      <c r="O164" s="38"/>
      <c r="P164" s="210">
        <f t="shared" si="31"/>
        <v>0</v>
      </c>
      <c r="Q164" s="210">
        <v>0</v>
      </c>
      <c r="R164" s="210">
        <f t="shared" si="32"/>
        <v>0</v>
      </c>
      <c r="S164" s="210">
        <v>0</v>
      </c>
      <c r="T164" s="211">
        <f t="shared" si="33"/>
        <v>0</v>
      </c>
      <c r="AR164" s="19" t="s">
        <v>723</v>
      </c>
      <c r="AT164" s="19" t="s">
        <v>410</v>
      </c>
      <c r="AU164" s="19" t="s">
        <v>87</v>
      </c>
      <c r="AY164" s="19" t="s">
        <v>406</v>
      </c>
      <c r="BE164" s="212">
        <f t="shared" si="34"/>
        <v>0</v>
      </c>
      <c r="BF164" s="212">
        <f t="shared" si="35"/>
        <v>0</v>
      </c>
      <c r="BG164" s="212">
        <f t="shared" si="36"/>
        <v>0</v>
      </c>
      <c r="BH164" s="212">
        <f t="shared" si="37"/>
        <v>0</v>
      </c>
      <c r="BI164" s="212">
        <f t="shared" si="38"/>
        <v>0</v>
      </c>
      <c r="BJ164" s="19" t="s">
        <v>23</v>
      </c>
      <c r="BK164" s="212">
        <f t="shared" si="39"/>
        <v>0</v>
      </c>
      <c r="BL164" s="19" t="s">
        <v>723</v>
      </c>
      <c r="BM164" s="19" t="s">
        <v>733</v>
      </c>
    </row>
    <row r="165" spans="2:65" s="1" customFormat="1" ht="22.5" customHeight="1" x14ac:dyDescent="0.3">
      <c r="B165" s="37"/>
      <c r="C165" s="201" t="s">
        <v>738</v>
      </c>
      <c r="D165" s="201" t="s">
        <v>410</v>
      </c>
      <c r="E165" s="202" t="s">
        <v>3838</v>
      </c>
      <c r="F165" s="203" t="s">
        <v>3839</v>
      </c>
      <c r="G165" s="204" t="s">
        <v>1363</v>
      </c>
      <c r="H165" s="205">
        <v>1</v>
      </c>
      <c r="I165" s="206"/>
      <c r="J165" s="207">
        <f t="shared" si="30"/>
        <v>0</v>
      </c>
      <c r="K165" s="203" t="s">
        <v>36</v>
      </c>
      <c r="L165" s="57"/>
      <c r="M165" s="208" t="s">
        <v>36</v>
      </c>
      <c r="N165" s="209" t="s">
        <v>50</v>
      </c>
      <c r="O165" s="38"/>
      <c r="P165" s="210">
        <f t="shared" si="31"/>
        <v>0</v>
      </c>
      <c r="Q165" s="210">
        <v>0</v>
      </c>
      <c r="R165" s="210">
        <f t="shared" si="32"/>
        <v>0</v>
      </c>
      <c r="S165" s="210">
        <v>0</v>
      </c>
      <c r="T165" s="211">
        <f t="shared" si="33"/>
        <v>0</v>
      </c>
      <c r="AR165" s="19" t="s">
        <v>723</v>
      </c>
      <c r="AT165" s="19" t="s">
        <v>410</v>
      </c>
      <c r="AU165" s="19" t="s">
        <v>87</v>
      </c>
      <c r="AY165" s="19" t="s">
        <v>406</v>
      </c>
      <c r="BE165" s="212">
        <f t="shared" si="34"/>
        <v>0</v>
      </c>
      <c r="BF165" s="212">
        <f t="shared" si="35"/>
        <v>0</v>
      </c>
      <c r="BG165" s="212">
        <f t="shared" si="36"/>
        <v>0</v>
      </c>
      <c r="BH165" s="212">
        <f t="shared" si="37"/>
        <v>0</v>
      </c>
      <c r="BI165" s="212">
        <f t="shared" si="38"/>
        <v>0</v>
      </c>
      <c r="BJ165" s="19" t="s">
        <v>23</v>
      </c>
      <c r="BK165" s="212">
        <f t="shared" si="39"/>
        <v>0</v>
      </c>
      <c r="BL165" s="19" t="s">
        <v>723</v>
      </c>
      <c r="BM165" s="19" t="s">
        <v>738</v>
      </c>
    </row>
    <row r="166" spans="2:65" s="1" customFormat="1" ht="22.5" customHeight="1" x14ac:dyDescent="0.3">
      <c r="B166" s="37"/>
      <c r="C166" s="201" t="s">
        <v>743</v>
      </c>
      <c r="D166" s="201" t="s">
        <v>410</v>
      </c>
      <c r="E166" s="202" t="s">
        <v>3840</v>
      </c>
      <c r="F166" s="203" t="s">
        <v>3841</v>
      </c>
      <c r="G166" s="204" t="s">
        <v>596</v>
      </c>
      <c r="H166" s="205">
        <v>40</v>
      </c>
      <c r="I166" s="206"/>
      <c r="J166" s="207">
        <f t="shared" si="30"/>
        <v>0</v>
      </c>
      <c r="K166" s="203" t="s">
        <v>36</v>
      </c>
      <c r="L166" s="57"/>
      <c r="M166" s="208" t="s">
        <v>36</v>
      </c>
      <c r="N166" s="209" t="s">
        <v>50</v>
      </c>
      <c r="O166" s="38"/>
      <c r="P166" s="210">
        <f t="shared" si="31"/>
        <v>0</v>
      </c>
      <c r="Q166" s="210">
        <v>0</v>
      </c>
      <c r="R166" s="210">
        <f t="shared" si="32"/>
        <v>0</v>
      </c>
      <c r="S166" s="210">
        <v>0</v>
      </c>
      <c r="T166" s="211">
        <f t="shared" si="33"/>
        <v>0</v>
      </c>
      <c r="AR166" s="19" t="s">
        <v>723</v>
      </c>
      <c r="AT166" s="19" t="s">
        <v>410</v>
      </c>
      <c r="AU166" s="19" t="s">
        <v>87</v>
      </c>
      <c r="AY166" s="19" t="s">
        <v>406</v>
      </c>
      <c r="BE166" s="212">
        <f t="shared" si="34"/>
        <v>0</v>
      </c>
      <c r="BF166" s="212">
        <f t="shared" si="35"/>
        <v>0</v>
      </c>
      <c r="BG166" s="212">
        <f t="shared" si="36"/>
        <v>0</v>
      </c>
      <c r="BH166" s="212">
        <f t="shared" si="37"/>
        <v>0</v>
      </c>
      <c r="BI166" s="212">
        <f t="shared" si="38"/>
        <v>0</v>
      </c>
      <c r="BJ166" s="19" t="s">
        <v>23</v>
      </c>
      <c r="BK166" s="212">
        <f t="shared" si="39"/>
        <v>0</v>
      </c>
      <c r="BL166" s="19" t="s">
        <v>723</v>
      </c>
      <c r="BM166" s="19" t="s">
        <v>743</v>
      </c>
    </row>
    <row r="167" spans="2:65" s="1" customFormat="1" ht="22.5" customHeight="1" x14ac:dyDescent="0.3">
      <c r="B167" s="37"/>
      <c r="C167" s="201" t="s">
        <v>748</v>
      </c>
      <c r="D167" s="201" t="s">
        <v>410</v>
      </c>
      <c r="E167" s="202" t="s">
        <v>3842</v>
      </c>
      <c r="F167" s="203" t="s">
        <v>3843</v>
      </c>
      <c r="G167" s="204" t="s">
        <v>3040</v>
      </c>
      <c r="H167" s="205">
        <v>1</v>
      </c>
      <c r="I167" s="206"/>
      <c r="J167" s="207">
        <f t="shared" si="30"/>
        <v>0</v>
      </c>
      <c r="K167" s="203" t="s">
        <v>36</v>
      </c>
      <c r="L167" s="57"/>
      <c r="M167" s="208" t="s">
        <v>36</v>
      </c>
      <c r="N167" s="209" t="s">
        <v>50</v>
      </c>
      <c r="O167" s="38"/>
      <c r="P167" s="210">
        <f t="shared" si="31"/>
        <v>0</v>
      </c>
      <c r="Q167" s="210">
        <v>0</v>
      </c>
      <c r="R167" s="210">
        <f t="shared" si="32"/>
        <v>0</v>
      </c>
      <c r="S167" s="210">
        <v>0</v>
      </c>
      <c r="T167" s="211">
        <f t="shared" si="33"/>
        <v>0</v>
      </c>
      <c r="AR167" s="19" t="s">
        <v>723</v>
      </c>
      <c r="AT167" s="19" t="s">
        <v>410</v>
      </c>
      <c r="AU167" s="19" t="s">
        <v>87</v>
      </c>
      <c r="AY167" s="19" t="s">
        <v>406</v>
      </c>
      <c r="BE167" s="212">
        <f t="shared" si="34"/>
        <v>0</v>
      </c>
      <c r="BF167" s="212">
        <f t="shared" si="35"/>
        <v>0</v>
      </c>
      <c r="BG167" s="212">
        <f t="shared" si="36"/>
        <v>0</v>
      </c>
      <c r="BH167" s="212">
        <f t="shared" si="37"/>
        <v>0</v>
      </c>
      <c r="BI167" s="212">
        <f t="shared" si="38"/>
        <v>0</v>
      </c>
      <c r="BJ167" s="19" t="s">
        <v>23</v>
      </c>
      <c r="BK167" s="212">
        <f t="shared" si="39"/>
        <v>0</v>
      </c>
      <c r="BL167" s="19" t="s">
        <v>723</v>
      </c>
      <c r="BM167" s="19" t="s">
        <v>748</v>
      </c>
    </row>
    <row r="168" spans="2:65" s="1" customFormat="1" ht="22.5" customHeight="1" x14ac:dyDescent="0.3">
      <c r="B168" s="37"/>
      <c r="C168" s="201" t="s">
        <v>755</v>
      </c>
      <c r="D168" s="201" t="s">
        <v>410</v>
      </c>
      <c r="E168" s="202" t="s">
        <v>3844</v>
      </c>
      <c r="F168" s="203" t="s">
        <v>3845</v>
      </c>
      <c r="G168" s="204" t="s">
        <v>3040</v>
      </c>
      <c r="H168" s="205">
        <v>1</v>
      </c>
      <c r="I168" s="206"/>
      <c r="J168" s="207">
        <f t="shared" si="30"/>
        <v>0</v>
      </c>
      <c r="K168" s="203" t="s">
        <v>36</v>
      </c>
      <c r="L168" s="57"/>
      <c r="M168" s="208" t="s">
        <v>36</v>
      </c>
      <c r="N168" s="209" t="s">
        <v>50</v>
      </c>
      <c r="O168" s="38"/>
      <c r="P168" s="210">
        <f t="shared" si="31"/>
        <v>0</v>
      </c>
      <c r="Q168" s="210">
        <v>0</v>
      </c>
      <c r="R168" s="210">
        <f t="shared" si="32"/>
        <v>0</v>
      </c>
      <c r="S168" s="210">
        <v>0</v>
      </c>
      <c r="T168" s="211">
        <f t="shared" si="33"/>
        <v>0</v>
      </c>
      <c r="AR168" s="19" t="s">
        <v>723</v>
      </c>
      <c r="AT168" s="19" t="s">
        <v>410</v>
      </c>
      <c r="AU168" s="19" t="s">
        <v>87</v>
      </c>
      <c r="AY168" s="19" t="s">
        <v>406</v>
      </c>
      <c r="BE168" s="212">
        <f t="shared" si="34"/>
        <v>0</v>
      </c>
      <c r="BF168" s="212">
        <f t="shared" si="35"/>
        <v>0</v>
      </c>
      <c r="BG168" s="212">
        <f t="shared" si="36"/>
        <v>0</v>
      </c>
      <c r="BH168" s="212">
        <f t="shared" si="37"/>
        <v>0</v>
      </c>
      <c r="BI168" s="212">
        <f t="shared" si="38"/>
        <v>0</v>
      </c>
      <c r="BJ168" s="19" t="s">
        <v>23</v>
      </c>
      <c r="BK168" s="212">
        <f t="shared" si="39"/>
        <v>0</v>
      </c>
      <c r="BL168" s="19" t="s">
        <v>723</v>
      </c>
      <c r="BM168" s="19" t="s">
        <v>755</v>
      </c>
    </row>
    <row r="169" spans="2:65" s="1" customFormat="1" ht="22.5" customHeight="1" x14ac:dyDescent="0.3">
      <c r="B169" s="37"/>
      <c r="C169" s="201" t="s">
        <v>775</v>
      </c>
      <c r="D169" s="201" t="s">
        <v>410</v>
      </c>
      <c r="E169" s="202" t="s">
        <v>3846</v>
      </c>
      <c r="F169" s="203" t="s">
        <v>3847</v>
      </c>
      <c r="G169" s="204" t="s">
        <v>3040</v>
      </c>
      <c r="H169" s="205">
        <v>1</v>
      </c>
      <c r="I169" s="206"/>
      <c r="J169" s="207">
        <f t="shared" si="30"/>
        <v>0</v>
      </c>
      <c r="K169" s="203" t="s">
        <v>36</v>
      </c>
      <c r="L169" s="57"/>
      <c r="M169" s="208" t="s">
        <v>36</v>
      </c>
      <c r="N169" s="209" t="s">
        <v>50</v>
      </c>
      <c r="O169" s="38"/>
      <c r="P169" s="210">
        <f t="shared" si="31"/>
        <v>0</v>
      </c>
      <c r="Q169" s="210">
        <v>0</v>
      </c>
      <c r="R169" s="210">
        <f t="shared" si="32"/>
        <v>0</v>
      </c>
      <c r="S169" s="210">
        <v>0</v>
      </c>
      <c r="T169" s="211">
        <f t="shared" si="33"/>
        <v>0</v>
      </c>
      <c r="AR169" s="19" t="s">
        <v>723</v>
      </c>
      <c r="AT169" s="19" t="s">
        <v>410</v>
      </c>
      <c r="AU169" s="19" t="s">
        <v>87</v>
      </c>
      <c r="AY169" s="19" t="s">
        <v>406</v>
      </c>
      <c r="BE169" s="212">
        <f t="shared" si="34"/>
        <v>0</v>
      </c>
      <c r="BF169" s="212">
        <f t="shared" si="35"/>
        <v>0</v>
      </c>
      <c r="BG169" s="212">
        <f t="shared" si="36"/>
        <v>0</v>
      </c>
      <c r="BH169" s="212">
        <f t="shared" si="37"/>
        <v>0</v>
      </c>
      <c r="BI169" s="212">
        <f t="shared" si="38"/>
        <v>0</v>
      </c>
      <c r="BJ169" s="19" t="s">
        <v>23</v>
      </c>
      <c r="BK169" s="212">
        <f t="shared" si="39"/>
        <v>0</v>
      </c>
      <c r="BL169" s="19" t="s">
        <v>723</v>
      </c>
      <c r="BM169" s="19" t="s">
        <v>775</v>
      </c>
    </row>
    <row r="170" spans="2:65" s="11" customFormat="1" ht="29.85" customHeight="1" x14ac:dyDescent="0.3">
      <c r="B170" s="182"/>
      <c r="C170" s="183"/>
      <c r="D170" s="198" t="s">
        <v>78</v>
      </c>
      <c r="E170" s="199" t="s">
        <v>3848</v>
      </c>
      <c r="F170" s="199" t="s">
        <v>3043</v>
      </c>
      <c r="G170" s="183"/>
      <c r="H170" s="183"/>
      <c r="I170" s="186"/>
      <c r="J170" s="200">
        <f>BK170</f>
        <v>0</v>
      </c>
      <c r="K170" s="183"/>
      <c r="L170" s="188"/>
      <c r="M170" s="189"/>
      <c r="N170" s="190"/>
      <c r="O170" s="190"/>
      <c r="P170" s="191">
        <f>SUM(P171:P178)</f>
        <v>0</v>
      </c>
      <c r="Q170" s="190"/>
      <c r="R170" s="191">
        <f>SUM(R171:R178)</f>
        <v>0</v>
      </c>
      <c r="S170" s="190"/>
      <c r="T170" s="192">
        <f>SUM(T171:T178)</f>
        <v>0</v>
      </c>
      <c r="AR170" s="193" t="s">
        <v>94</v>
      </c>
      <c r="AT170" s="194" t="s">
        <v>78</v>
      </c>
      <c r="AU170" s="194" t="s">
        <v>23</v>
      </c>
      <c r="AY170" s="193" t="s">
        <v>406</v>
      </c>
      <c r="BK170" s="195">
        <f>SUM(BK171:BK178)</f>
        <v>0</v>
      </c>
    </row>
    <row r="171" spans="2:65" s="1" customFormat="1" ht="22.5" customHeight="1" x14ac:dyDescent="0.3">
      <c r="B171" s="37"/>
      <c r="C171" s="201" t="s">
        <v>778</v>
      </c>
      <c r="D171" s="201" t="s">
        <v>410</v>
      </c>
      <c r="E171" s="202" t="s">
        <v>3849</v>
      </c>
      <c r="F171" s="203" t="s">
        <v>3850</v>
      </c>
      <c r="G171" s="204" t="s">
        <v>3037</v>
      </c>
      <c r="H171" s="205">
        <v>1</v>
      </c>
      <c r="I171" s="206"/>
      <c r="J171" s="207">
        <f t="shared" ref="J171:J178" si="40">ROUND(I171*H171,2)</f>
        <v>0</v>
      </c>
      <c r="K171" s="203" t="s">
        <v>36</v>
      </c>
      <c r="L171" s="57"/>
      <c r="M171" s="208" t="s">
        <v>36</v>
      </c>
      <c r="N171" s="209" t="s">
        <v>50</v>
      </c>
      <c r="O171" s="38"/>
      <c r="P171" s="210">
        <f t="shared" ref="P171:P178" si="41">O171*H171</f>
        <v>0</v>
      </c>
      <c r="Q171" s="210">
        <v>0</v>
      </c>
      <c r="R171" s="210">
        <f t="shared" ref="R171:R178" si="42">Q171*H171</f>
        <v>0</v>
      </c>
      <c r="S171" s="210">
        <v>0</v>
      </c>
      <c r="T171" s="211">
        <f t="shared" ref="T171:T178" si="43">S171*H171</f>
        <v>0</v>
      </c>
      <c r="AR171" s="19" t="s">
        <v>723</v>
      </c>
      <c r="AT171" s="19" t="s">
        <v>410</v>
      </c>
      <c r="AU171" s="19" t="s">
        <v>87</v>
      </c>
      <c r="AY171" s="19" t="s">
        <v>406</v>
      </c>
      <c r="BE171" s="212">
        <f t="shared" ref="BE171:BE178" si="44">IF(N171="základní",J171,0)</f>
        <v>0</v>
      </c>
      <c r="BF171" s="212">
        <f t="shared" ref="BF171:BF178" si="45">IF(N171="snížená",J171,0)</f>
        <v>0</v>
      </c>
      <c r="BG171" s="212">
        <f t="shared" ref="BG171:BG178" si="46">IF(N171="zákl. přenesená",J171,0)</f>
        <v>0</v>
      </c>
      <c r="BH171" s="212">
        <f t="shared" ref="BH171:BH178" si="47">IF(N171="sníž. přenesená",J171,0)</f>
        <v>0</v>
      </c>
      <c r="BI171" s="212">
        <f t="shared" ref="BI171:BI178" si="48">IF(N171="nulová",J171,0)</f>
        <v>0</v>
      </c>
      <c r="BJ171" s="19" t="s">
        <v>23</v>
      </c>
      <c r="BK171" s="212">
        <f t="shared" ref="BK171:BK178" si="49">ROUND(I171*H171,2)</f>
        <v>0</v>
      </c>
      <c r="BL171" s="19" t="s">
        <v>723</v>
      </c>
      <c r="BM171" s="19" t="s">
        <v>778</v>
      </c>
    </row>
    <row r="172" spans="2:65" s="1" customFormat="1" ht="22.5" customHeight="1" x14ac:dyDescent="0.3">
      <c r="B172" s="37"/>
      <c r="C172" s="201" t="s">
        <v>781</v>
      </c>
      <c r="D172" s="201" t="s">
        <v>410</v>
      </c>
      <c r="E172" s="202" t="s">
        <v>3851</v>
      </c>
      <c r="F172" s="203" t="s">
        <v>3852</v>
      </c>
      <c r="G172" s="204" t="s">
        <v>3037</v>
      </c>
      <c r="H172" s="205">
        <v>1</v>
      </c>
      <c r="I172" s="206"/>
      <c r="J172" s="207">
        <f t="shared" si="40"/>
        <v>0</v>
      </c>
      <c r="K172" s="203" t="s">
        <v>36</v>
      </c>
      <c r="L172" s="57"/>
      <c r="M172" s="208" t="s">
        <v>36</v>
      </c>
      <c r="N172" s="209" t="s">
        <v>50</v>
      </c>
      <c r="O172" s="38"/>
      <c r="P172" s="210">
        <f t="shared" si="41"/>
        <v>0</v>
      </c>
      <c r="Q172" s="210">
        <v>0</v>
      </c>
      <c r="R172" s="210">
        <f t="shared" si="42"/>
        <v>0</v>
      </c>
      <c r="S172" s="210">
        <v>0</v>
      </c>
      <c r="T172" s="211">
        <f t="shared" si="43"/>
        <v>0</v>
      </c>
      <c r="AR172" s="19" t="s">
        <v>723</v>
      </c>
      <c r="AT172" s="19" t="s">
        <v>410</v>
      </c>
      <c r="AU172" s="19" t="s">
        <v>87</v>
      </c>
      <c r="AY172" s="19" t="s">
        <v>406</v>
      </c>
      <c r="BE172" s="212">
        <f t="shared" si="44"/>
        <v>0</v>
      </c>
      <c r="BF172" s="212">
        <f t="shared" si="45"/>
        <v>0</v>
      </c>
      <c r="BG172" s="212">
        <f t="shared" si="46"/>
        <v>0</v>
      </c>
      <c r="BH172" s="212">
        <f t="shared" si="47"/>
        <v>0</v>
      </c>
      <c r="BI172" s="212">
        <f t="shared" si="48"/>
        <v>0</v>
      </c>
      <c r="BJ172" s="19" t="s">
        <v>23</v>
      </c>
      <c r="BK172" s="212">
        <f t="shared" si="49"/>
        <v>0</v>
      </c>
      <c r="BL172" s="19" t="s">
        <v>723</v>
      </c>
      <c r="BM172" s="19" t="s">
        <v>781</v>
      </c>
    </row>
    <row r="173" spans="2:65" s="1" customFormat="1" ht="22.5" customHeight="1" x14ac:dyDescent="0.3">
      <c r="B173" s="37"/>
      <c r="C173" s="201" t="s">
        <v>784</v>
      </c>
      <c r="D173" s="201" t="s">
        <v>410</v>
      </c>
      <c r="E173" s="202" t="s">
        <v>3853</v>
      </c>
      <c r="F173" s="203" t="s">
        <v>3854</v>
      </c>
      <c r="G173" s="204" t="s">
        <v>3037</v>
      </c>
      <c r="H173" s="205">
        <v>1</v>
      </c>
      <c r="I173" s="206"/>
      <c r="J173" s="207">
        <f t="shared" si="40"/>
        <v>0</v>
      </c>
      <c r="K173" s="203" t="s">
        <v>36</v>
      </c>
      <c r="L173" s="57"/>
      <c r="M173" s="208" t="s">
        <v>36</v>
      </c>
      <c r="N173" s="209" t="s">
        <v>50</v>
      </c>
      <c r="O173" s="38"/>
      <c r="P173" s="210">
        <f t="shared" si="41"/>
        <v>0</v>
      </c>
      <c r="Q173" s="210">
        <v>0</v>
      </c>
      <c r="R173" s="210">
        <f t="shared" si="42"/>
        <v>0</v>
      </c>
      <c r="S173" s="210">
        <v>0</v>
      </c>
      <c r="T173" s="211">
        <f t="shared" si="43"/>
        <v>0</v>
      </c>
      <c r="AR173" s="19" t="s">
        <v>723</v>
      </c>
      <c r="AT173" s="19" t="s">
        <v>410</v>
      </c>
      <c r="AU173" s="19" t="s">
        <v>87</v>
      </c>
      <c r="AY173" s="19" t="s">
        <v>406</v>
      </c>
      <c r="BE173" s="212">
        <f t="shared" si="44"/>
        <v>0</v>
      </c>
      <c r="BF173" s="212">
        <f t="shared" si="45"/>
        <v>0</v>
      </c>
      <c r="BG173" s="212">
        <f t="shared" si="46"/>
        <v>0</v>
      </c>
      <c r="BH173" s="212">
        <f t="shared" si="47"/>
        <v>0</v>
      </c>
      <c r="BI173" s="212">
        <f t="shared" si="48"/>
        <v>0</v>
      </c>
      <c r="BJ173" s="19" t="s">
        <v>23</v>
      </c>
      <c r="BK173" s="212">
        <f t="shared" si="49"/>
        <v>0</v>
      </c>
      <c r="BL173" s="19" t="s">
        <v>723</v>
      </c>
      <c r="BM173" s="19" t="s">
        <v>3855</v>
      </c>
    </row>
    <row r="174" spans="2:65" s="1" customFormat="1" ht="22.5" customHeight="1" x14ac:dyDescent="0.3">
      <c r="B174" s="37"/>
      <c r="C174" s="201" t="s">
        <v>787</v>
      </c>
      <c r="D174" s="201" t="s">
        <v>410</v>
      </c>
      <c r="E174" s="202" t="s">
        <v>3856</v>
      </c>
      <c r="F174" s="203" t="s">
        <v>3857</v>
      </c>
      <c r="G174" s="204" t="s">
        <v>3037</v>
      </c>
      <c r="H174" s="205">
        <v>1</v>
      </c>
      <c r="I174" s="206"/>
      <c r="J174" s="207">
        <f t="shared" si="40"/>
        <v>0</v>
      </c>
      <c r="K174" s="203" t="s">
        <v>36</v>
      </c>
      <c r="L174" s="57"/>
      <c r="M174" s="208" t="s">
        <v>36</v>
      </c>
      <c r="N174" s="209" t="s">
        <v>50</v>
      </c>
      <c r="O174" s="38"/>
      <c r="P174" s="210">
        <f t="shared" si="41"/>
        <v>0</v>
      </c>
      <c r="Q174" s="210">
        <v>0</v>
      </c>
      <c r="R174" s="210">
        <f t="shared" si="42"/>
        <v>0</v>
      </c>
      <c r="S174" s="210">
        <v>0</v>
      </c>
      <c r="T174" s="211">
        <f t="shared" si="43"/>
        <v>0</v>
      </c>
      <c r="AR174" s="19" t="s">
        <v>723</v>
      </c>
      <c r="AT174" s="19" t="s">
        <v>410</v>
      </c>
      <c r="AU174" s="19" t="s">
        <v>87</v>
      </c>
      <c r="AY174" s="19" t="s">
        <v>406</v>
      </c>
      <c r="BE174" s="212">
        <f t="shared" si="44"/>
        <v>0</v>
      </c>
      <c r="BF174" s="212">
        <f t="shared" si="45"/>
        <v>0</v>
      </c>
      <c r="BG174" s="212">
        <f t="shared" si="46"/>
        <v>0</v>
      </c>
      <c r="BH174" s="212">
        <f t="shared" si="47"/>
        <v>0</v>
      </c>
      <c r="BI174" s="212">
        <f t="shared" si="48"/>
        <v>0</v>
      </c>
      <c r="BJ174" s="19" t="s">
        <v>23</v>
      </c>
      <c r="BK174" s="212">
        <f t="shared" si="49"/>
        <v>0</v>
      </c>
      <c r="BL174" s="19" t="s">
        <v>723</v>
      </c>
      <c r="BM174" s="19" t="s">
        <v>784</v>
      </c>
    </row>
    <row r="175" spans="2:65" s="1" customFormat="1" ht="22.5" customHeight="1" x14ac:dyDescent="0.3">
      <c r="B175" s="37"/>
      <c r="C175" s="201" t="s">
        <v>795</v>
      </c>
      <c r="D175" s="201" t="s">
        <v>410</v>
      </c>
      <c r="E175" s="202" t="s">
        <v>3858</v>
      </c>
      <c r="F175" s="203" t="s">
        <v>3859</v>
      </c>
      <c r="G175" s="204" t="s">
        <v>3037</v>
      </c>
      <c r="H175" s="205">
        <v>1</v>
      </c>
      <c r="I175" s="206"/>
      <c r="J175" s="207">
        <f t="shared" si="40"/>
        <v>0</v>
      </c>
      <c r="K175" s="203" t="s">
        <v>36</v>
      </c>
      <c r="L175" s="57"/>
      <c r="M175" s="208" t="s">
        <v>36</v>
      </c>
      <c r="N175" s="209" t="s">
        <v>50</v>
      </c>
      <c r="O175" s="38"/>
      <c r="P175" s="210">
        <f t="shared" si="41"/>
        <v>0</v>
      </c>
      <c r="Q175" s="210">
        <v>0</v>
      </c>
      <c r="R175" s="210">
        <f t="shared" si="42"/>
        <v>0</v>
      </c>
      <c r="S175" s="210">
        <v>0</v>
      </c>
      <c r="T175" s="211">
        <f t="shared" si="43"/>
        <v>0</v>
      </c>
      <c r="AR175" s="19" t="s">
        <v>723</v>
      </c>
      <c r="AT175" s="19" t="s">
        <v>410</v>
      </c>
      <c r="AU175" s="19" t="s">
        <v>87</v>
      </c>
      <c r="AY175" s="19" t="s">
        <v>406</v>
      </c>
      <c r="BE175" s="212">
        <f t="shared" si="44"/>
        <v>0</v>
      </c>
      <c r="BF175" s="212">
        <f t="shared" si="45"/>
        <v>0</v>
      </c>
      <c r="BG175" s="212">
        <f t="shared" si="46"/>
        <v>0</v>
      </c>
      <c r="BH175" s="212">
        <f t="shared" si="47"/>
        <v>0</v>
      </c>
      <c r="BI175" s="212">
        <f t="shared" si="48"/>
        <v>0</v>
      </c>
      <c r="BJ175" s="19" t="s">
        <v>23</v>
      </c>
      <c r="BK175" s="212">
        <f t="shared" si="49"/>
        <v>0</v>
      </c>
      <c r="BL175" s="19" t="s">
        <v>723</v>
      </c>
      <c r="BM175" s="19" t="s">
        <v>787</v>
      </c>
    </row>
    <row r="176" spans="2:65" s="1" customFormat="1" ht="22.5" customHeight="1" x14ac:dyDescent="0.3">
      <c r="B176" s="37"/>
      <c r="C176" s="201" t="s">
        <v>799</v>
      </c>
      <c r="D176" s="201" t="s">
        <v>410</v>
      </c>
      <c r="E176" s="202" t="s">
        <v>3860</v>
      </c>
      <c r="F176" s="203" t="s">
        <v>3048</v>
      </c>
      <c r="G176" s="204" t="s">
        <v>3037</v>
      </c>
      <c r="H176" s="205">
        <v>1</v>
      </c>
      <c r="I176" s="206"/>
      <c r="J176" s="207">
        <f t="shared" si="40"/>
        <v>0</v>
      </c>
      <c r="K176" s="203" t="s">
        <v>36</v>
      </c>
      <c r="L176" s="57"/>
      <c r="M176" s="208" t="s">
        <v>36</v>
      </c>
      <c r="N176" s="209" t="s">
        <v>50</v>
      </c>
      <c r="O176" s="38"/>
      <c r="P176" s="210">
        <f t="shared" si="41"/>
        <v>0</v>
      </c>
      <c r="Q176" s="210">
        <v>0</v>
      </c>
      <c r="R176" s="210">
        <f t="shared" si="42"/>
        <v>0</v>
      </c>
      <c r="S176" s="210">
        <v>0</v>
      </c>
      <c r="T176" s="211">
        <f t="shared" si="43"/>
        <v>0</v>
      </c>
      <c r="AR176" s="19" t="s">
        <v>723</v>
      </c>
      <c r="AT176" s="19" t="s">
        <v>410</v>
      </c>
      <c r="AU176" s="19" t="s">
        <v>87</v>
      </c>
      <c r="AY176" s="19" t="s">
        <v>406</v>
      </c>
      <c r="BE176" s="212">
        <f t="shared" si="44"/>
        <v>0</v>
      </c>
      <c r="BF176" s="212">
        <f t="shared" si="45"/>
        <v>0</v>
      </c>
      <c r="BG176" s="212">
        <f t="shared" si="46"/>
        <v>0</v>
      </c>
      <c r="BH176" s="212">
        <f t="shared" si="47"/>
        <v>0</v>
      </c>
      <c r="BI176" s="212">
        <f t="shared" si="48"/>
        <v>0</v>
      </c>
      <c r="BJ176" s="19" t="s">
        <v>23</v>
      </c>
      <c r="BK176" s="212">
        <f t="shared" si="49"/>
        <v>0</v>
      </c>
      <c r="BL176" s="19" t="s">
        <v>723</v>
      </c>
      <c r="BM176" s="19" t="s">
        <v>795</v>
      </c>
    </row>
    <row r="177" spans="2:65" s="1" customFormat="1" ht="22.5" customHeight="1" x14ac:dyDescent="0.3">
      <c r="B177" s="37"/>
      <c r="C177" s="201" t="s">
        <v>804</v>
      </c>
      <c r="D177" s="201" t="s">
        <v>410</v>
      </c>
      <c r="E177" s="202" t="s">
        <v>3861</v>
      </c>
      <c r="F177" s="203" t="s">
        <v>3862</v>
      </c>
      <c r="G177" s="204" t="s">
        <v>3037</v>
      </c>
      <c r="H177" s="205">
        <v>1</v>
      </c>
      <c r="I177" s="206"/>
      <c r="J177" s="207">
        <f t="shared" si="40"/>
        <v>0</v>
      </c>
      <c r="K177" s="203" t="s">
        <v>36</v>
      </c>
      <c r="L177" s="57"/>
      <c r="M177" s="208" t="s">
        <v>36</v>
      </c>
      <c r="N177" s="209" t="s">
        <v>50</v>
      </c>
      <c r="O177" s="38"/>
      <c r="P177" s="210">
        <f t="shared" si="41"/>
        <v>0</v>
      </c>
      <c r="Q177" s="210">
        <v>0</v>
      </c>
      <c r="R177" s="210">
        <f t="shared" si="42"/>
        <v>0</v>
      </c>
      <c r="S177" s="210">
        <v>0</v>
      </c>
      <c r="T177" s="211">
        <f t="shared" si="43"/>
        <v>0</v>
      </c>
      <c r="AR177" s="19" t="s">
        <v>723</v>
      </c>
      <c r="AT177" s="19" t="s">
        <v>410</v>
      </c>
      <c r="AU177" s="19" t="s">
        <v>87</v>
      </c>
      <c r="AY177" s="19" t="s">
        <v>406</v>
      </c>
      <c r="BE177" s="212">
        <f t="shared" si="44"/>
        <v>0</v>
      </c>
      <c r="BF177" s="212">
        <f t="shared" si="45"/>
        <v>0</v>
      </c>
      <c r="BG177" s="212">
        <f t="shared" si="46"/>
        <v>0</v>
      </c>
      <c r="BH177" s="212">
        <f t="shared" si="47"/>
        <v>0</v>
      </c>
      <c r="BI177" s="212">
        <f t="shared" si="48"/>
        <v>0</v>
      </c>
      <c r="BJ177" s="19" t="s">
        <v>23</v>
      </c>
      <c r="BK177" s="212">
        <f t="shared" si="49"/>
        <v>0</v>
      </c>
      <c r="BL177" s="19" t="s">
        <v>723</v>
      </c>
      <c r="BM177" s="19" t="s">
        <v>799</v>
      </c>
    </row>
    <row r="178" spans="2:65" s="1" customFormat="1" ht="22.5" customHeight="1" x14ac:dyDescent="0.3">
      <c r="B178" s="37"/>
      <c r="C178" s="201" t="s">
        <v>809</v>
      </c>
      <c r="D178" s="201" t="s">
        <v>410</v>
      </c>
      <c r="E178" s="202" t="s">
        <v>3863</v>
      </c>
      <c r="F178" s="203" t="s">
        <v>3052</v>
      </c>
      <c r="G178" s="204" t="s">
        <v>3037</v>
      </c>
      <c r="H178" s="205">
        <v>1</v>
      </c>
      <c r="I178" s="206"/>
      <c r="J178" s="207">
        <f t="shared" si="40"/>
        <v>0</v>
      </c>
      <c r="K178" s="203" t="s">
        <v>36</v>
      </c>
      <c r="L178" s="57"/>
      <c r="M178" s="208" t="s">
        <v>36</v>
      </c>
      <c r="N178" s="209" t="s">
        <v>50</v>
      </c>
      <c r="O178" s="38"/>
      <c r="P178" s="210">
        <f t="shared" si="41"/>
        <v>0</v>
      </c>
      <c r="Q178" s="210">
        <v>0</v>
      </c>
      <c r="R178" s="210">
        <f t="shared" si="42"/>
        <v>0</v>
      </c>
      <c r="S178" s="210">
        <v>0</v>
      </c>
      <c r="T178" s="211">
        <f t="shared" si="43"/>
        <v>0</v>
      </c>
      <c r="AR178" s="19" t="s">
        <v>723</v>
      </c>
      <c r="AT178" s="19" t="s">
        <v>410</v>
      </c>
      <c r="AU178" s="19" t="s">
        <v>87</v>
      </c>
      <c r="AY178" s="19" t="s">
        <v>406</v>
      </c>
      <c r="BE178" s="212">
        <f t="shared" si="44"/>
        <v>0</v>
      </c>
      <c r="BF178" s="212">
        <f t="shared" si="45"/>
        <v>0</v>
      </c>
      <c r="BG178" s="212">
        <f t="shared" si="46"/>
        <v>0</v>
      </c>
      <c r="BH178" s="212">
        <f t="shared" si="47"/>
        <v>0</v>
      </c>
      <c r="BI178" s="212">
        <f t="shared" si="48"/>
        <v>0</v>
      </c>
      <c r="BJ178" s="19" t="s">
        <v>23</v>
      </c>
      <c r="BK178" s="212">
        <f t="shared" si="49"/>
        <v>0</v>
      </c>
      <c r="BL178" s="19" t="s">
        <v>723</v>
      </c>
      <c r="BM178" s="19" t="s">
        <v>804</v>
      </c>
    </row>
    <row r="179" spans="2:65" s="11" customFormat="1" ht="29.85" customHeight="1" x14ac:dyDescent="0.3">
      <c r="B179" s="182"/>
      <c r="C179" s="183"/>
      <c r="D179" s="198" t="s">
        <v>78</v>
      </c>
      <c r="E179" s="199" t="s">
        <v>3864</v>
      </c>
      <c r="F179" s="199" t="s">
        <v>407</v>
      </c>
      <c r="G179" s="183"/>
      <c r="H179" s="183"/>
      <c r="I179" s="186"/>
      <c r="J179" s="200">
        <f>BK179</f>
        <v>0</v>
      </c>
      <c r="K179" s="183"/>
      <c r="L179" s="188"/>
      <c r="M179" s="189"/>
      <c r="N179" s="190"/>
      <c r="O179" s="190"/>
      <c r="P179" s="191">
        <f>SUM(P180:P182)</f>
        <v>0</v>
      </c>
      <c r="Q179" s="190"/>
      <c r="R179" s="191">
        <f>SUM(R180:R182)</f>
        <v>0</v>
      </c>
      <c r="S179" s="190"/>
      <c r="T179" s="192">
        <f>SUM(T180:T182)</f>
        <v>0</v>
      </c>
      <c r="AR179" s="193" t="s">
        <v>94</v>
      </c>
      <c r="AT179" s="194" t="s">
        <v>78</v>
      </c>
      <c r="AU179" s="194" t="s">
        <v>23</v>
      </c>
      <c r="AY179" s="193" t="s">
        <v>406</v>
      </c>
      <c r="BK179" s="195">
        <f>SUM(BK180:BK182)</f>
        <v>0</v>
      </c>
    </row>
    <row r="180" spans="2:65" s="1" customFormat="1" ht="22.5" customHeight="1" x14ac:dyDescent="0.3">
      <c r="B180" s="37"/>
      <c r="C180" s="201" t="s">
        <v>857</v>
      </c>
      <c r="D180" s="201" t="s">
        <v>410</v>
      </c>
      <c r="E180" s="202" t="s">
        <v>3865</v>
      </c>
      <c r="F180" s="203" t="s">
        <v>3055</v>
      </c>
      <c r="G180" s="204" t="s">
        <v>3037</v>
      </c>
      <c r="H180" s="205">
        <v>1</v>
      </c>
      <c r="I180" s="206"/>
      <c r="J180" s="207">
        <f>ROUND(I180*H180,2)</f>
        <v>0</v>
      </c>
      <c r="K180" s="203" t="s">
        <v>36</v>
      </c>
      <c r="L180" s="57"/>
      <c r="M180" s="208" t="s">
        <v>36</v>
      </c>
      <c r="N180" s="209" t="s">
        <v>50</v>
      </c>
      <c r="O180" s="38"/>
      <c r="P180" s="210">
        <f>O180*H180</f>
        <v>0</v>
      </c>
      <c r="Q180" s="210">
        <v>0</v>
      </c>
      <c r="R180" s="210">
        <f>Q180*H180</f>
        <v>0</v>
      </c>
      <c r="S180" s="210">
        <v>0</v>
      </c>
      <c r="T180" s="211">
        <f>S180*H180</f>
        <v>0</v>
      </c>
      <c r="AR180" s="19" t="s">
        <v>723</v>
      </c>
      <c r="AT180" s="19" t="s">
        <v>410</v>
      </c>
      <c r="AU180" s="19" t="s">
        <v>87</v>
      </c>
      <c r="AY180" s="19" t="s">
        <v>406</v>
      </c>
      <c r="BE180" s="212">
        <f>IF(N180="základní",J180,0)</f>
        <v>0</v>
      </c>
      <c r="BF180" s="212">
        <f>IF(N180="snížená",J180,0)</f>
        <v>0</v>
      </c>
      <c r="BG180" s="212">
        <f>IF(N180="zákl. přenesená",J180,0)</f>
        <v>0</v>
      </c>
      <c r="BH180" s="212">
        <f>IF(N180="sníž. přenesená",J180,0)</f>
        <v>0</v>
      </c>
      <c r="BI180" s="212">
        <f>IF(N180="nulová",J180,0)</f>
        <v>0</v>
      </c>
      <c r="BJ180" s="19" t="s">
        <v>23</v>
      </c>
      <c r="BK180" s="212">
        <f>ROUND(I180*H180,2)</f>
        <v>0</v>
      </c>
      <c r="BL180" s="19" t="s">
        <v>723</v>
      </c>
      <c r="BM180" s="19" t="s">
        <v>809</v>
      </c>
    </row>
    <row r="181" spans="2:65" s="1" customFormat="1" ht="31.5" customHeight="1" x14ac:dyDescent="0.3">
      <c r="B181" s="37"/>
      <c r="C181" s="201" t="s">
        <v>862</v>
      </c>
      <c r="D181" s="201" t="s">
        <v>410</v>
      </c>
      <c r="E181" s="202" t="s">
        <v>3866</v>
      </c>
      <c r="F181" s="203" t="s">
        <v>3867</v>
      </c>
      <c r="G181" s="204" t="s">
        <v>596</v>
      </c>
      <c r="H181" s="205">
        <v>30</v>
      </c>
      <c r="I181" s="206"/>
      <c r="J181" s="207">
        <f>ROUND(I181*H181,2)</f>
        <v>0</v>
      </c>
      <c r="K181" s="203" t="s">
        <v>36</v>
      </c>
      <c r="L181" s="57"/>
      <c r="M181" s="208" t="s">
        <v>36</v>
      </c>
      <c r="N181" s="209" t="s">
        <v>50</v>
      </c>
      <c r="O181" s="38"/>
      <c r="P181" s="210">
        <f>O181*H181</f>
        <v>0</v>
      </c>
      <c r="Q181" s="210">
        <v>0</v>
      </c>
      <c r="R181" s="210">
        <f>Q181*H181</f>
        <v>0</v>
      </c>
      <c r="S181" s="210">
        <v>0</v>
      </c>
      <c r="T181" s="211">
        <f>S181*H181</f>
        <v>0</v>
      </c>
      <c r="AR181" s="19" t="s">
        <v>723</v>
      </c>
      <c r="AT181" s="19" t="s">
        <v>410</v>
      </c>
      <c r="AU181" s="19" t="s">
        <v>87</v>
      </c>
      <c r="AY181" s="19" t="s">
        <v>406</v>
      </c>
      <c r="BE181" s="212">
        <f>IF(N181="základní",J181,0)</f>
        <v>0</v>
      </c>
      <c r="BF181" s="212">
        <f>IF(N181="snížená",J181,0)</f>
        <v>0</v>
      </c>
      <c r="BG181" s="212">
        <f>IF(N181="zákl. přenesená",J181,0)</f>
        <v>0</v>
      </c>
      <c r="BH181" s="212">
        <f>IF(N181="sníž. přenesená",J181,0)</f>
        <v>0</v>
      </c>
      <c r="BI181" s="212">
        <f>IF(N181="nulová",J181,0)</f>
        <v>0</v>
      </c>
      <c r="BJ181" s="19" t="s">
        <v>23</v>
      </c>
      <c r="BK181" s="212">
        <f>ROUND(I181*H181,2)</f>
        <v>0</v>
      </c>
      <c r="BL181" s="19" t="s">
        <v>723</v>
      </c>
      <c r="BM181" s="19" t="s">
        <v>857</v>
      </c>
    </row>
    <row r="182" spans="2:65" s="1" customFormat="1" ht="22.5" customHeight="1" x14ac:dyDescent="0.3">
      <c r="B182" s="37"/>
      <c r="C182" s="201" t="s">
        <v>867</v>
      </c>
      <c r="D182" s="201" t="s">
        <v>410</v>
      </c>
      <c r="E182" s="202" t="s">
        <v>3868</v>
      </c>
      <c r="F182" s="203" t="s">
        <v>3059</v>
      </c>
      <c r="G182" s="204" t="s">
        <v>3037</v>
      </c>
      <c r="H182" s="205">
        <v>1</v>
      </c>
      <c r="I182" s="206"/>
      <c r="J182" s="207">
        <f>ROUND(I182*H182,2)</f>
        <v>0</v>
      </c>
      <c r="K182" s="203" t="s">
        <v>36</v>
      </c>
      <c r="L182" s="57"/>
      <c r="M182" s="208" t="s">
        <v>36</v>
      </c>
      <c r="N182" s="281" t="s">
        <v>50</v>
      </c>
      <c r="O182" s="282"/>
      <c r="P182" s="283">
        <f>O182*H182</f>
        <v>0</v>
      </c>
      <c r="Q182" s="283">
        <v>0</v>
      </c>
      <c r="R182" s="283">
        <f>Q182*H182</f>
        <v>0</v>
      </c>
      <c r="S182" s="283">
        <v>0</v>
      </c>
      <c r="T182" s="284">
        <f>S182*H182</f>
        <v>0</v>
      </c>
      <c r="AR182" s="19" t="s">
        <v>723</v>
      </c>
      <c r="AT182" s="19" t="s">
        <v>410</v>
      </c>
      <c r="AU182" s="19" t="s">
        <v>87</v>
      </c>
      <c r="AY182" s="19" t="s">
        <v>406</v>
      </c>
      <c r="BE182" s="212">
        <f>IF(N182="základní",J182,0)</f>
        <v>0</v>
      </c>
      <c r="BF182" s="212">
        <f>IF(N182="snížená",J182,0)</f>
        <v>0</v>
      </c>
      <c r="BG182" s="212">
        <f>IF(N182="zákl. přenesená",J182,0)</f>
        <v>0</v>
      </c>
      <c r="BH182" s="212">
        <f>IF(N182="sníž. přenesená",J182,0)</f>
        <v>0</v>
      </c>
      <c r="BI182" s="212">
        <f>IF(N182="nulová",J182,0)</f>
        <v>0</v>
      </c>
      <c r="BJ182" s="19" t="s">
        <v>23</v>
      </c>
      <c r="BK182" s="212">
        <f>ROUND(I182*H182,2)</f>
        <v>0</v>
      </c>
      <c r="BL182" s="19" t="s">
        <v>723</v>
      </c>
      <c r="BM182" s="19" t="s">
        <v>862</v>
      </c>
    </row>
    <row r="183" spans="2:65" s="1" customFormat="1" ht="6.95" customHeight="1" x14ac:dyDescent="0.3">
      <c r="B183" s="52"/>
      <c r="C183" s="53"/>
      <c r="D183" s="53"/>
      <c r="E183" s="53"/>
      <c r="F183" s="53"/>
      <c r="G183" s="53"/>
      <c r="H183" s="53"/>
      <c r="I183" s="141"/>
      <c r="J183" s="53"/>
      <c r="K183" s="53"/>
      <c r="L183" s="57"/>
    </row>
  </sheetData>
  <sheetProtection password="CC35" sheet="1" objects="1" scenarios="1" formatColumns="0" formatRows="0" sort="0" autoFilter="0"/>
  <autoFilter ref="C93:K93"/>
  <mergeCells count="15">
    <mergeCell ref="E84:H84"/>
    <mergeCell ref="E82:H82"/>
    <mergeCell ref="E86:H86"/>
    <mergeCell ref="G1:H1"/>
    <mergeCell ref="L2:V2"/>
    <mergeCell ref="E49:H49"/>
    <mergeCell ref="E53:H53"/>
    <mergeCell ref="E51:H51"/>
    <mergeCell ref="E55:H55"/>
    <mergeCell ref="E80:H80"/>
    <mergeCell ref="E7:H7"/>
    <mergeCell ref="E11:H11"/>
    <mergeCell ref="E9:H9"/>
    <mergeCell ref="E13:H13"/>
    <mergeCell ref="E28:H28"/>
  </mergeCells>
  <hyperlinks>
    <hyperlink ref="F1:G1" location="C2" tooltip="Krycí list soupisu" display="1) Krycí list soupisu"/>
    <hyperlink ref="G1:H1" location="C62" tooltip="Rekapitulace" display="2) Rekapitulace"/>
    <hyperlink ref="J1" location="C93" tooltip="Soupis prací" display="3) Soupis prací"/>
    <hyperlink ref="L1:V1" location="'Rekapitulace stavby'!C2" tooltip="Rekapitulace stavby" display="Rekapitulace stavby"/>
  </hyperlinks>
  <printOptions horizontalCentered="1"/>
  <pageMargins left="0.59055118110236227" right="0.59055118110236227" top="0.59055118110236227" bottom="0.59055118110236227" header="0" footer="0"/>
  <pageSetup paperSize="9" fitToHeight="100" orientation="landscape" r:id="rId1"/>
  <headerFooter>
    <oddFooter>&amp;CStrana &amp;P z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37</vt:i4>
      </vt:variant>
      <vt:variant>
        <vt:lpstr>Pojmenované oblasti</vt:lpstr>
      </vt:variant>
      <vt:variant>
        <vt:i4>73</vt:i4>
      </vt:variant>
    </vt:vector>
  </HeadingPairs>
  <TitlesOfParts>
    <vt:vector size="110" baseType="lpstr">
      <vt:lpstr>Rekapitulace stavby</vt:lpstr>
      <vt:lpstr>SO 10.1 - Retenční nádrž ...</vt:lpstr>
      <vt:lpstr>SO 10.2 - Vodovodní přípojka</vt:lpstr>
      <vt:lpstr>SO 10.3 - Přípojka NN</vt:lpstr>
      <vt:lpstr>SO 10.4 - Přeložka trubní...</vt:lpstr>
      <vt:lpstr>SO 10.5 - Přeložka vodovo...</vt:lpstr>
      <vt:lpstr>SO 10.6 - Obslužná vozovka</vt:lpstr>
      <vt:lpstr>PS 10.1 - Strojně technol...</vt:lpstr>
      <vt:lpstr>PS 10.2 - Elektro část a ASŘ</vt:lpstr>
      <vt:lpstr>PS 10.3 - Přenos dat</vt:lpstr>
      <vt:lpstr>SO 20.1 - Retenční nádrž ...</vt:lpstr>
      <vt:lpstr>SO 20.2 - Vrtaná studna VS1</vt:lpstr>
      <vt:lpstr>SO 20.3 - Přípojka NN</vt:lpstr>
      <vt:lpstr>PS 20.1 - Strojně technol...</vt:lpstr>
      <vt:lpstr>PS 20.2 - Elektro část a ASŘ</vt:lpstr>
      <vt:lpstr>PS 20.3 - Přenos dat</vt:lpstr>
      <vt:lpstr>SO 40.11 - Retenční nádrž...</vt:lpstr>
      <vt:lpstr>SO 40.12 - Retenční nádrž...</vt:lpstr>
      <vt:lpstr>SO 40.2 - Vodovodní přípojka</vt:lpstr>
      <vt:lpstr>SO 40.3 - Přípojka NN</vt:lpstr>
      <vt:lpstr>SO 40.4 - Přeložka vodovo...</vt:lpstr>
      <vt:lpstr>SO 40.5 - Přeložka kabelů...</vt:lpstr>
      <vt:lpstr>SO 40.6 - Přeložka kabelů...</vt:lpstr>
      <vt:lpstr>PS 40.1 - Strojně technol...</vt:lpstr>
      <vt:lpstr>PS 40.2 - Elektro část a ASŘ</vt:lpstr>
      <vt:lpstr>PS 40.3 - Přenos dat</vt:lpstr>
      <vt:lpstr>991 - OSTATNÍ NÁKLADY</vt:lpstr>
      <vt:lpstr>00 - OSTATNÍ</vt:lpstr>
      <vt:lpstr>SO 01.1 - splašková kanal...</vt:lpstr>
      <vt:lpstr>SO 01.2 - přeložka vodovodu</vt:lpstr>
      <vt:lpstr>SO 02 - TLAKOVÁ KANALIZACE</vt:lpstr>
      <vt:lpstr>SO 03, 04 - ČERPACÍ STANI...</vt:lpstr>
      <vt:lpstr>00 - OSTATNÍ NÁKLADY</vt:lpstr>
      <vt:lpstr>SO 01.1 - splašková kanal..._01</vt:lpstr>
      <vt:lpstr>SO 01.2 - kanalizační odb...</vt:lpstr>
      <vt:lpstr>SO 03,04,05 - SPLAŠKOVÁ K...</vt:lpstr>
      <vt:lpstr>Pokyny pro vyplnění</vt:lpstr>
      <vt:lpstr>'00 - OSTATNÍ'!Názvy_tisku</vt:lpstr>
      <vt:lpstr>'00 - OSTATNÍ NÁKLADY'!Názvy_tisku</vt:lpstr>
      <vt:lpstr>'991 - OSTATNÍ NÁKLADY'!Názvy_tisku</vt:lpstr>
      <vt:lpstr>'PS 10.1 - Strojně technol...'!Názvy_tisku</vt:lpstr>
      <vt:lpstr>'PS 10.2 - Elektro část a ASŘ'!Názvy_tisku</vt:lpstr>
      <vt:lpstr>'PS 10.3 - Přenos dat'!Názvy_tisku</vt:lpstr>
      <vt:lpstr>'PS 20.1 - Strojně technol...'!Názvy_tisku</vt:lpstr>
      <vt:lpstr>'PS 20.2 - Elektro část a ASŘ'!Názvy_tisku</vt:lpstr>
      <vt:lpstr>'PS 20.3 - Přenos dat'!Názvy_tisku</vt:lpstr>
      <vt:lpstr>'PS 40.1 - Strojně technol...'!Názvy_tisku</vt:lpstr>
      <vt:lpstr>'PS 40.2 - Elektro část a ASŘ'!Názvy_tisku</vt:lpstr>
      <vt:lpstr>'PS 40.3 - Přenos dat'!Názvy_tisku</vt:lpstr>
      <vt:lpstr>'Rekapitulace stavby'!Názvy_tisku</vt:lpstr>
      <vt:lpstr>'SO 01.1 - splašková kanal...'!Názvy_tisku</vt:lpstr>
      <vt:lpstr>'SO 01.1 - splašková kanal..._01'!Názvy_tisku</vt:lpstr>
      <vt:lpstr>'SO 01.2 - kanalizační odb...'!Názvy_tisku</vt:lpstr>
      <vt:lpstr>'SO 01.2 - přeložka vodovodu'!Názvy_tisku</vt:lpstr>
      <vt:lpstr>'SO 02 - TLAKOVÁ KANALIZACE'!Názvy_tisku</vt:lpstr>
      <vt:lpstr>'SO 03, 04 - ČERPACÍ STANI...'!Názvy_tisku</vt:lpstr>
      <vt:lpstr>'SO 03,04,05 - SPLAŠKOVÁ K...'!Názvy_tisku</vt:lpstr>
      <vt:lpstr>'SO 10.1 - Retenční nádrž ...'!Názvy_tisku</vt:lpstr>
      <vt:lpstr>'SO 10.2 - Vodovodní přípojka'!Názvy_tisku</vt:lpstr>
      <vt:lpstr>'SO 10.3 - Přípojka NN'!Názvy_tisku</vt:lpstr>
      <vt:lpstr>'SO 10.4 - Přeložka trubní...'!Názvy_tisku</vt:lpstr>
      <vt:lpstr>'SO 10.5 - Přeložka vodovo...'!Názvy_tisku</vt:lpstr>
      <vt:lpstr>'SO 10.6 - Obslužná vozovka'!Názvy_tisku</vt:lpstr>
      <vt:lpstr>'SO 20.1 - Retenční nádrž ...'!Názvy_tisku</vt:lpstr>
      <vt:lpstr>'SO 20.2 - Vrtaná studna VS1'!Názvy_tisku</vt:lpstr>
      <vt:lpstr>'SO 20.3 - Přípojka NN'!Názvy_tisku</vt:lpstr>
      <vt:lpstr>'SO 40.11 - Retenční nádrž...'!Názvy_tisku</vt:lpstr>
      <vt:lpstr>'SO 40.12 - Retenční nádrž...'!Názvy_tisku</vt:lpstr>
      <vt:lpstr>'SO 40.2 - Vodovodní přípojka'!Názvy_tisku</vt:lpstr>
      <vt:lpstr>'SO 40.3 - Přípojka NN'!Názvy_tisku</vt:lpstr>
      <vt:lpstr>'SO 40.4 - Přeložka vodovo...'!Názvy_tisku</vt:lpstr>
      <vt:lpstr>'SO 40.5 - Přeložka kabelů...'!Názvy_tisku</vt:lpstr>
      <vt:lpstr>'SO 40.6 - Přeložka kabelů...'!Názvy_tisku</vt:lpstr>
      <vt:lpstr>'00 - OSTATNÍ'!Oblast_tisku</vt:lpstr>
      <vt:lpstr>'00 - OSTATNÍ NÁKLADY'!Oblast_tisku</vt:lpstr>
      <vt:lpstr>'991 - OSTATNÍ NÁKLADY'!Oblast_tisku</vt:lpstr>
      <vt:lpstr>'Pokyny pro vyplnění'!Oblast_tisku</vt:lpstr>
      <vt:lpstr>'PS 10.1 - Strojně technol...'!Oblast_tisku</vt:lpstr>
      <vt:lpstr>'PS 10.2 - Elektro část a ASŘ'!Oblast_tisku</vt:lpstr>
      <vt:lpstr>'PS 10.3 - Přenos dat'!Oblast_tisku</vt:lpstr>
      <vt:lpstr>'PS 20.1 - Strojně technol...'!Oblast_tisku</vt:lpstr>
      <vt:lpstr>'PS 20.2 - Elektro část a ASŘ'!Oblast_tisku</vt:lpstr>
      <vt:lpstr>'PS 20.3 - Přenos dat'!Oblast_tisku</vt:lpstr>
      <vt:lpstr>'PS 40.1 - Strojně technol...'!Oblast_tisku</vt:lpstr>
      <vt:lpstr>'PS 40.2 - Elektro část a ASŘ'!Oblast_tisku</vt:lpstr>
      <vt:lpstr>'PS 40.3 - Přenos dat'!Oblast_tisku</vt:lpstr>
      <vt:lpstr>'Rekapitulace stavby'!Oblast_tisku</vt:lpstr>
      <vt:lpstr>'SO 01.1 - splašková kanal...'!Oblast_tisku</vt:lpstr>
      <vt:lpstr>'SO 01.1 - splašková kanal..._01'!Oblast_tisku</vt:lpstr>
      <vt:lpstr>'SO 01.2 - kanalizační odb...'!Oblast_tisku</vt:lpstr>
      <vt:lpstr>'SO 01.2 - přeložka vodovodu'!Oblast_tisku</vt:lpstr>
      <vt:lpstr>'SO 02 - TLAKOVÁ KANALIZACE'!Oblast_tisku</vt:lpstr>
      <vt:lpstr>'SO 03, 04 - ČERPACÍ STANI...'!Oblast_tisku</vt:lpstr>
      <vt:lpstr>'SO 03,04,05 - SPLAŠKOVÁ K...'!Oblast_tisku</vt:lpstr>
      <vt:lpstr>'SO 10.1 - Retenční nádrž ...'!Oblast_tisku</vt:lpstr>
      <vt:lpstr>'SO 10.2 - Vodovodní přípojka'!Oblast_tisku</vt:lpstr>
      <vt:lpstr>'SO 10.3 - Přípojka NN'!Oblast_tisku</vt:lpstr>
      <vt:lpstr>'SO 10.4 - Přeložka trubní...'!Oblast_tisku</vt:lpstr>
      <vt:lpstr>'SO 10.5 - Přeložka vodovo...'!Oblast_tisku</vt:lpstr>
      <vt:lpstr>'SO 10.6 - Obslužná vozovka'!Oblast_tisku</vt:lpstr>
      <vt:lpstr>'SO 20.1 - Retenční nádrž ...'!Oblast_tisku</vt:lpstr>
      <vt:lpstr>'SO 20.2 - Vrtaná studna VS1'!Oblast_tisku</vt:lpstr>
      <vt:lpstr>'SO 20.3 - Přípojka NN'!Oblast_tisku</vt:lpstr>
      <vt:lpstr>'SO 40.11 - Retenční nádrž...'!Oblast_tisku</vt:lpstr>
      <vt:lpstr>'SO 40.12 - Retenční nádrž...'!Oblast_tisku</vt:lpstr>
      <vt:lpstr>'SO 40.2 - Vodovodní přípojka'!Oblast_tisku</vt:lpstr>
      <vt:lpstr>'SO 40.3 - Přípojka NN'!Oblast_tisku</vt:lpstr>
      <vt:lpstr>'SO 40.4 - Přeložka vodovo...'!Oblast_tisku</vt:lpstr>
      <vt:lpstr>'SO 40.5 - Přeložka kabelů...'!Oblast_tisku</vt:lpstr>
      <vt:lpstr>'SO 40.6 - Přeložka kabelů...'!Oblast_tisku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MICHAL\michalo</dc:creator>
  <cp:lastModifiedBy>michalo</cp:lastModifiedBy>
  <dcterms:created xsi:type="dcterms:W3CDTF">2016-11-15T16:06:31Z</dcterms:created>
  <dcterms:modified xsi:type="dcterms:W3CDTF">2016-11-15T16:33:40Z</dcterms:modified>
</cp:coreProperties>
</file>